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updateLinks="always" codeName="EstaPastaDeTrabalho"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e647d3453eb8aa9d/Documentos/ÁVILA REPRESENTAÇÕES - BIANCA/TABELAS/"/>
    </mc:Choice>
  </mc:AlternateContent>
  <xr:revisionPtr revIDLastSave="0" documentId="8_{CB4C4299-113D-4D52-8B27-B64BCF66AF42}" xr6:coauthVersionLast="47" xr6:coauthVersionMax="47" xr10:uidLastSave="{00000000-0000-0000-0000-000000000000}"/>
  <bookViews>
    <workbookView xWindow="-108" yWindow="-108" windowWidth="23256" windowHeight="12456" tabRatio="727" firstSheet="3" activeTab="14" xr2:uid="{00000000-000D-0000-FFFF-FFFF00000000}"/>
  </bookViews>
  <sheets>
    <sheet name="BASE" sheetId="115" state="hidden" r:id="rId1"/>
    <sheet name="CATEGORIA" sheetId="12" state="hidden" r:id="rId2"/>
    <sheet name="Peso" sheetId="80" state="hidden" r:id="rId3"/>
    <sheet name="CAPA" sheetId="89" r:id="rId4"/>
    <sheet name="MARKETING" sheetId="55" state="hidden" r:id="rId5"/>
    <sheet name="NOVIDADES" sheetId="95" state="hidden" r:id="rId6"/>
    <sheet name="NOVIDADES (2)" sheetId="120" state="hidden" r:id="rId7"/>
    <sheet name="SUPER PROMOÇÃO" sheetId="121" r:id="rId8"/>
    <sheet name="ANIVERSARIO VG (2)" sheetId="127" state="hidden" r:id="rId9"/>
    <sheet name="ANIVERSARIO VG (3)" sheetId="128" state="hidden" r:id="rId10"/>
    <sheet name="ANIVERSARIO VG (4)" sheetId="129" state="hidden" r:id="rId11"/>
    <sheet name="ANIVERSARIO VG (5)" sheetId="130" state="hidden" r:id="rId12"/>
    <sheet name="SUPER PROMOÇÃO (2)" sheetId="131" r:id="rId13"/>
    <sheet name="SUPER PROMOÇÃO (3)" sheetId="132" r:id="rId14"/>
    <sheet name="LISTA " sheetId="4" r:id="rId15"/>
    <sheet name="ISENTOS" sheetId="65" state="hidden" r:id="rId16"/>
    <sheet name="FRACIONADOS" sheetId="40" state="hidden" r:id="rId17"/>
    <sheet name="CHEGOU" sheetId="106" state="hidden" r:id="rId18"/>
    <sheet name="Diária" sheetId="81" state="hidden" r:id="rId19"/>
    <sheet name="upload" sheetId="37" state="hidden" r:id="rId20"/>
  </sheets>
  <externalReferences>
    <externalReference r:id="rId21"/>
    <externalReference r:id="rId22"/>
  </externalReferences>
  <definedNames>
    <definedName name="_xlnm._FilterDatabase" localSheetId="8" hidden="1">'ANIVERSARIO VG (2)'!$O$11:$U$11</definedName>
    <definedName name="_xlnm._FilterDatabase" localSheetId="9" hidden="1">'ANIVERSARIO VG (3)'!$O$11:$U$11</definedName>
    <definedName name="_xlnm._FilterDatabase" localSheetId="10" hidden="1">'ANIVERSARIO VG (4)'!$O$11:$U$11</definedName>
    <definedName name="_xlnm._FilterDatabase" localSheetId="11" hidden="1">'ANIVERSARIO VG (5)'!$O$11:$U$11</definedName>
    <definedName name="_xlnm._FilterDatabase" localSheetId="0" hidden="1">BASE!$A$1:$K$1834</definedName>
    <definedName name="_xlnm._FilterDatabase" localSheetId="1" hidden="1">CATEGORIA!$A$1:$H$1829</definedName>
    <definedName name="_xlnm._FilterDatabase" localSheetId="17" hidden="1">CHEGOU!$K$3:$M$3</definedName>
    <definedName name="_xlnm._FilterDatabase" localSheetId="18" hidden="1">Diária!$L$2:$Q$232</definedName>
    <definedName name="_xlnm._FilterDatabase" localSheetId="16" hidden="1">FRACIONADOS!$A$1:$L$553</definedName>
    <definedName name="_xlnm._FilterDatabase" localSheetId="15" hidden="1">ISENTOS!$A$1:$I$395</definedName>
    <definedName name="_xlnm._FilterDatabase" localSheetId="14" hidden="1">'LISTA '!$D$2:$V$2</definedName>
    <definedName name="_xlnm._FilterDatabase" localSheetId="5" hidden="1">NOVIDADES!$P$35:$R$46</definedName>
    <definedName name="_xlnm._FilterDatabase" localSheetId="6" hidden="1">'NOVIDADES (2)'!$P$35:$R$46</definedName>
    <definedName name="_xlnm._FilterDatabase" localSheetId="2" hidden="1">Peso!$A$1:$D$2537</definedName>
    <definedName name="_xlnm._FilterDatabase" localSheetId="7" hidden="1">'SUPER PROMOÇÃO'!$O$11:$U$11</definedName>
    <definedName name="_xlnm._FilterDatabase" localSheetId="12" hidden="1">'SUPER PROMOÇÃO (2)'!$O$11:$U$11</definedName>
    <definedName name="_xlnm._FilterDatabase" localSheetId="13" hidden="1">'SUPER PROMOÇÃO (3)'!$O$11:$U$11</definedName>
    <definedName name="_xlnm._FilterDatabase" localSheetId="19" hidden="1">upload!$A$1:$N$1835</definedName>
    <definedName name="_xlnm.Print_Area" localSheetId="17">CHEGOU!$B$2:$D$28</definedName>
    <definedName name="_xlnm.Print_Area" localSheetId="18">Diária!$M$2:$P$134</definedName>
    <definedName name="_xlnm.Print_Area" localSheetId="14">'LISTA '!$D$1:$R$1092</definedName>
    <definedName name="_xlnm.Print_Titles" localSheetId="14">'LISTA '!$1:$2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4" i="4" l="1"/>
  <c r="K4" i="4"/>
  <c r="L4" i="4"/>
  <c r="M4" i="4"/>
  <c r="O4" i="4"/>
  <c r="P4" i="4" s="1"/>
  <c r="R4" i="4"/>
  <c r="W4" i="4"/>
  <c r="X4" i="4" s="1"/>
  <c r="J5" i="4"/>
  <c r="K5" i="4"/>
  <c r="L5" i="4"/>
  <c r="M5" i="4"/>
  <c r="O5" i="4"/>
  <c r="P5" i="4" s="1"/>
  <c r="R5" i="4"/>
  <c r="W5" i="4"/>
  <c r="X5" i="4" s="1"/>
  <c r="J6" i="4"/>
  <c r="K6" i="4"/>
  <c r="L6" i="4"/>
  <c r="M6" i="4"/>
  <c r="O6" i="4"/>
  <c r="P6" i="4" s="1"/>
  <c r="R6" i="4"/>
  <c r="W6" i="4"/>
  <c r="X6" i="4" s="1"/>
  <c r="J7" i="4"/>
  <c r="K7" i="4"/>
  <c r="L7" i="4"/>
  <c r="M7" i="4"/>
  <c r="R7" i="4"/>
  <c r="W7" i="4"/>
  <c r="J8" i="4"/>
  <c r="K8" i="4"/>
  <c r="L8" i="4"/>
  <c r="M8" i="4"/>
  <c r="R8" i="4"/>
  <c r="W8" i="4"/>
  <c r="J9" i="4"/>
  <c r="K9" i="4"/>
  <c r="L9" i="4"/>
  <c r="M9" i="4"/>
  <c r="R9" i="4"/>
  <c r="W9" i="4"/>
  <c r="J10" i="4"/>
  <c r="K10" i="4"/>
  <c r="L10" i="4"/>
  <c r="M10" i="4"/>
  <c r="O10" i="4"/>
  <c r="P10" i="4" s="1"/>
  <c r="R10" i="4"/>
  <c r="W10" i="4"/>
  <c r="X10" i="4" s="1"/>
  <c r="J11" i="4"/>
  <c r="K11" i="4"/>
  <c r="L11" i="4"/>
  <c r="M11" i="4"/>
  <c r="O11" i="4"/>
  <c r="P11" i="4" s="1"/>
  <c r="R11" i="4"/>
  <c r="W11" i="4"/>
  <c r="X11" i="4" s="1"/>
  <c r="Y11" i="4" s="1"/>
  <c r="J12" i="4"/>
  <c r="K12" i="4"/>
  <c r="L12" i="4"/>
  <c r="M12" i="4"/>
  <c r="R12" i="4"/>
  <c r="W12" i="4"/>
  <c r="J13" i="4"/>
  <c r="K13" i="4"/>
  <c r="L13" i="4"/>
  <c r="M13" i="4"/>
  <c r="O13" i="4"/>
  <c r="P13" i="4" s="1"/>
  <c r="R13" i="4"/>
  <c r="W13" i="4"/>
  <c r="X13" i="4" s="1"/>
  <c r="J14" i="4"/>
  <c r="K14" i="4"/>
  <c r="L14" i="4"/>
  <c r="M14" i="4"/>
  <c r="O14" i="4"/>
  <c r="P14" i="4" s="1"/>
  <c r="R14" i="4"/>
  <c r="W14" i="4"/>
  <c r="X14" i="4" s="1"/>
  <c r="J15" i="4"/>
  <c r="K15" i="4"/>
  <c r="L15" i="4"/>
  <c r="M15" i="4"/>
  <c r="O15" i="4"/>
  <c r="P15" i="4" s="1"/>
  <c r="R15" i="4"/>
  <c r="W15" i="4"/>
  <c r="X15" i="4" s="1"/>
  <c r="Y15" i="4" s="1"/>
  <c r="J16" i="4"/>
  <c r="K16" i="4"/>
  <c r="L16" i="4"/>
  <c r="M16" i="4"/>
  <c r="R16" i="4"/>
  <c r="W16" i="4"/>
  <c r="J17" i="4"/>
  <c r="K17" i="4"/>
  <c r="L17" i="4"/>
  <c r="M17" i="4"/>
  <c r="R17" i="4"/>
  <c r="W17" i="4"/>
  <c r="J18" i="4"/>
  <c r="K18" i="4"/>
  <c r="L18" i="4"/>
  <c r="M18" i="4"/>
  <c r="O18" i="4"/>
  <c r="P18" i="4" s="1"/>
  <c r="R18" i="4"/>
  <c r="W18" i="4"/>
  <c r="X18" i="4" s="1"/>
  <c r="J19" i="4"/>
  <c r="K19" i="4"/>
  <c r="L19" i="4"/>
  <c r="M19" i="4"/>
  <c r="R19" i="4"/>
  <c r="W19" i="4"/>
  <c r="J20" i="4"/>
  <c r="K20" i="4"/>
  <c r="L20" i="4"/>
  <c r="M20" i="4"/>
  <c r="O20" i="4"/>
  <c r="P20" i="4" s="1"/>
  <c r="R20" i="4"/>
  <c r="W20" i="4"/>
  <c r="X20" i="4" s="1"/>
  <c r="J21" i="4"/>
  <c r="K21" i="4"/>
  <c r="L21" i="4"/>
  <c r="M21" i="4"/>
  <c r="O21" i="4"/>
  <c r="P21" i="4" s="1"/>
  <c r="R21" i="4"/>
  <c r="W21" i="4"/>
  <c r="X21" i="4" s="1"/>
  <c r="J22" i="4"/>
  <c r="K22" i="4"/>
  <c r="L22" i="4"/>
  <c r="M22" i="4"/>
  <c r="R22" i="4"/>
  <c r="W22" i="4"/>
  <c r="J23" i="4"/>
  <c r="K23" i="4"/>
  <c r="L23" i="4"/>
  <c r="M23" i="4"/>
  <c r="R23" i="4"/>
  <c r="W23" i="4"/>
  <c r="J24" i="4"/>
  <c r="K24" i="4"/>
  <c r="L24" i="4"/>
  <c r="M24" i="4"/>
  <c r="R24" i="4"/>
  <c r="W24" i="4"/>
  <c r="J25" i="4"/>
  <c r="K25" i="4"/>
  <c r="L25" i="4"/>
  <c r="M25" i="4"/>
  <c r="O25" i="4"/>
  <c r="P25" i="4" s="1"/>
  <c r="R25" i="4"/>
  <c r="W25" i="4"/>
  <c r="X25" i="4" s="1"/>
  <c r="J26" i="4"/>
  <c r="K26" i="4"/>
  <c r="L26" i="4"/>
  <c r="M26" i="4"/>
  <c r="O26" i="4"/>
  <c r="P26" i="4" s="1"/>
  <c r="R26" i="4"/>
  <c r="W26" i="4"/>
  <c r="X26" i="4" s="1"/>
  <c r="J27" i="4"/>
  <c r="K27" i="4"/>
  <c r="L27" i="4"/>
  <c r="M27" i="4"/>
  <c r="R27" i="4"/>
  <c r="W27" i="4"/>
  <c r="J28" i="4"/>
  <c r="K28" i="4"/>
  <c r="L28" i="4"/>
  <c r="M28" i="4"/>
  <c r="R28" i="4"/>
  <c r="W28" i="4"/>
  <c r="J29" i="4"/>
  <c r="K29" i="4"/>
  <c r="L29" i="4"/>
  <c r="M29" i="4"/>
  <c r="O29" i="4"/>
  <c r="P29" i="4" s="1"/>
  <c r="R29" i="4"/>
  <c r="W29" i="4"/>
  <c r="X29" i="4" s="1"/>
  <c r="J30" i="4"/>
  <c r="K30" i="4"/>
  <c r="L30" i="4"/>
  <c r="M30" i="4"/>
  <c r="R30" i="4"/>
  <c r="W30" i="4"/>
  <c r="J31" i="4"/>
  <c r="K31" i="4"/>
  <c r="L31" i="4"/>
  <c r="M31" i="4"/>
  <c r="R31" i="4"/>
  <c r="W31" i="4"/>
  <c r="J32" i="4"/>
  <c r="K32" i="4"/>
  <c r="L32" i="4"/>
  <c r="M32" i="4"/>
  <c r="O32" i="4"/>
  <c r="P32" i="4" s="1"/>
  <c r="R32" i="4"/>
  <c r="W32" i="4"/>
  <c r="X32" i="4" s="1"/>
  <c r="J33" i="4"/>
  <c r="K33" i="4"/>
  <c r="L33" i="4"/>
  <c r="M33" i="4"/>
  <c r="R33" i="4"/>
  <c r="W33" i="4"/>
  <c r="J34" i="4"/>
  <c r="K34" i="4"/>
  <c r="L34" i="4"/>
  <c r="M34" i="4"/>
  <c r="R34" i="4"/>
  <c r="W34" i="4"/>
  <c r="J35" i="4"/>
  <c r="K35" i="4"/>
  <c r="L35" i="4"/>
  <c r="M35" i="4"/>
  <c r="O35" i="4"/>
  <c r="R35" i="4"/>
  <c r="W35" i="4"/>
  <c r="X35" i="4" s="1"/>
  <c r="Z35" i="4" s="1"/>
  <c r="J36" i="4"/>
  <c r="K36" i="4"/>
  <c r="L36" i="4"/>
  <c r="M36" i="4"/>
  <c r="R36" i="4"/>
  <c r="W36" i="4"/>
  <c r="J37" i="4"/>
  <c r="K37" i="4"/>
  <c r="L37" i="4"/>
  <c r="M37" i="4"/>
  <c r="R37" i="4"/>
  <c r="W37" i="4"/>
  <c r="J38" i="4"/>
  <c r="K38" i="4"/>
  <c r="L38" i="4"/>
  <c r="M38" i="4"/>
  <c r="R38" i="4"/>
  <c r="W38" i="4"/>
  <c r="J39" i="4"/>
  <c r="K39" i="4"/>
  <c r="L39" i="4"/>
  <c r="M39" i="4"/>
  <c r="O39" i="4"/>
  <c r="P39" i="4" s="1"/>
  <c r="R39" i="4"/>
  <c r="W39" i="4"/>
  <c r="X39" i="4" s="1"/>
  <c r="J40" i="4"/>
  <c r="K40" i="4"/>
  <c r="L40" i="4"/>
  <c r="M40" i="4"/>
  <c r="O40" i="4"/>
  <c r="R40" i="4"/>
  <c r="W40" i="4"/>
  <c r="X40" i="4" s="1"/>
  <c r="J41" i="4"/>
  <c r="K41" i="4"/>
  <c r="L41" i="4"/>
  <c r="M41" i="4"/>
  <c r="O41" i="4"/>
  <c r="P41" i="4" s="1"/>
  <c r="R41" i="4"/>
  <c r="W41" i="4"/>
  <c r="X41" i="4" s="1"/>
  <c r="Y41" i="4" s="1"/>
  <c r="J42" i="4"/>
  <c r="K42" i="4"/>
  <c r="L42" i="4"/>
  <c r="M42" i="4"/>
  <c r="O42" i="4"/>
  <c r="R42" i="4"/>
  <c r="W42" i="4"/>
  <c r="X42" i="4" s="1"/>
  <c r="J43" i="4"/>
  <c r="K43" i="4"/>
  <c r="L43" i="4"/>
  <c r="M43" i="4"/>
  <c r="R43" i="4"/>
  <c r="W43" i="4"/>
  <c r="J44" i="4"/>
  <c r="K44" i="4"/>
  <c r="L44" i="4"/>
  <c r="M44" i="4"/>
  <c r="R44" i="4"/>
  <c r="W44" i="4"/>
  <c r="J45" i="4"/>
  <c r="K45" i="4"/>
  <c r="L45" i="4"/>
  <c r="M45" i="4"/>
  <c r="O45" i="4"/>
  <c r="R45" i="4"/>
  <c r="W45" i="4"/>
  <c r="X45" i="4" s="1"/>
  <c r="Y45" i="4" s="1"/>
  <c r="J46" i="4"/>
  <c r="K46" i="4"/>
  <c r="L46" i="4"/>
  <c r="M46" i="4"/>
  <c r="O46" i="4"/>
  <c r="P46" i="4" s="1"/>
  <c r="R46" i="4"/>
  <c r="W46" i="4"/>
  <c r="X46" i="4" s="1"/>
  <c r="J47" i="4"/>
  <c r="K47" i="4"/>
  <c r="L47" i="4"/>
  <c r="M47" i="4"/>
  <c r="O47" i="4"/>
  <c r="P47" i="4" s="1"/>
  <c r="R47" i="4"/>
  <c r="W47" i="4"/>
  <c r="X47" i="4" s="1"/>
  <c r="J48" i="4"/>
  <c r="K48" i="4"/>
  <c r="L48" i="4"/>
  <c r="M48" i="4"/>
  <c r="O48" i="4"/>
  <c r="R48" i="4"/>
  <c r="W48" i="4"/>
  <c r="X48" i="4" s="1"/>
  <c r="J49" i="4"/>
  <c r="K49" i="4"/>
  <c r="L49" i="4"/>
  <c r="M49" i="4"/>
  <c r="O49" i="4"/>
  <c r="R49" i="4"/>
  <c r="W49" i="4"/>
  <c r="X49" i="4" s="1"/>
  <c r="Y49" i="4" s="1"/>
  <c r="J50" i="4"/>
  <c r="K50" i="4"/>
  <c r="L50" i="4"/>
  <c r="M50" i="4"/>
  <c r="R50" i="4"/>
  <c r="W50" i="4"/>
  <c r="J51" i="4"/>
  <c r="K51" i="4"/>
  <c r="L51" i="4"/>
  <c r="M51" i="4"/>
  <c r="R51" i="4"/>
  <c r="W51" i="4"/>
  <c r="J52" i="4"/>
  <c r="K52" i="4"/>
  <c r="L52" i="4"/>
  <c r="M52" i="4"/>
  <c r="O52" i="4"/>
  <c r="R52" i="4"/>
  <c r="W52" i="4"/>
  <c r="X52" i="4" s="1"/>
  <c r="J53" i="4"/>
  <c r="K53" i="4"/>
  <c r="L53" i="4"/>
  <c r="M53" i="4"/>
  <c r="R53" i="4"/>
  <c r="W53" i="4"/>
  <c r="J54" i="4"/>
  <c r="K54" i="4"/>
  <c r="L54" i="4"/>
  <c r="M54" i="4"/>
  <c r="R54" i="4"/>
  <c r="W54" i="4"/>
  <c r="J55" i="4"/>
  <c r="K55" i="4"/>
  <c r="L55" i="4"/>
  <c r="M55" i="4"/>
  <c r="O55" i="4"/>
  <c r="P55" i="4" s="1"/>
  <c r="R55" i="4"/>
  <c r="W55" i="4"/>
  <c r="X55" i="4" s="1"/>
  <c r="J56" i="4"/>
  <c r="K56" i="4"/>
  <c r="L56" i="4"/>
  <c r="M56" i="4"/>
  <c r="R56" i="4"/>
  <c r="W56" i="4"/>
  <c r="J57" i="4"/>
  <c r="K57" i="4"/>
  <c r="L57" i="4"/>
  <c r="M57" i="4"/>
  <c r="R57" i="4"/>
  <c r="W57" i="4"/>
  <c r="J58" i="4"/>
  <c r="K58" i="4"/>
  <c r="L58" i="4"/>
  <c r="M58" i="4"/>
  <c r="O58" i="4"/>
  <c r="R58" i="4"/>
  <c r="W58" i="4"/>
  <c r="X58" i="4" s="1"/>
  <c r="J59" i="4"/>
  <c r="K59" i="4"/>
  <c r="L59" i="4"/>
  <c r="M59" i="4"/>
  <c r="O59" i="4"/>
  <c r="R59" i="4"/>
  <c r="W59" i="4"/>
  <c r="X59" i="4" s="1"/>
  <c r="J60" i="4"/>
  <c r="K60" i="4"/>
  <c r="L60" i="4"/>
  <c r="M60" i="4"/>
  <c r="O60" i="4"/>
  <c r="R60" i="4"/>
  <c r="W60" i="4"/>
  <c r="X60" i="4" s="1"/>
  <c r="J61" i="4"/>
  <c r="K61" i="4"/>
  <c r="L61" i="4"/>
  <c r="M61" i="4"/>
  <c r="O61" i="4"/>
  <c r="R61" i="4"/>
  <c r="W61" i="4"/>
  <c r="X61" i="4" s="1"/>
  <c r="Z61" i="4" s="1"/>
  <c r="J62" i="4"/>
  <c r="K62" i="4"/>
  <c r="L62" i="4"/>
  <c r="M62" i="4"/>
  <c r="R62" i="4"/>
  <c r="W62" i="4"/>
  <c r="J63" i="4"/>
  <c r="K63" i="4"/>
  <c r="L63" i="4"/>
  <c r="M63" i="4"/>
  <c r="O63" i="4"/>
  <c r="R63" i="4"/>
  <c r="W63" i="4"/>
  <c r="X63" i="4" s="1"/>
  <c r="Y63" i="4" s="1"/>
  <c r="J64" i="4"/>
  <c r="K64" i="4"/>
  <c r="L64" i="4"/>
  <c r="M64" i="4"/>
  <c r="O64" i="4"/>
  <c r="P64" i="4" s="1"/>
  <c r="R64" i="4"/>
  <c r="W64" i="4"/>
  <c r="X64" i="4" s="1"/>
  <c r="Z64" i="4" s="1"/>
  <c r="J65" i="4"/>
  <c r="K65" i="4"/>
  <c r="L65" i="4"/>
  <c r="M65" i="4"/>
  <c r="R65" i="4"/>
  <c r="W65" i="4"/>
  <c r="J66" i="4"/>
  <c r="K66" i="4"/>
  <c r="L66" i="4"/>
  <c r="M66" i="4"/>
  <c r="R66" i="4"/>
  <c r="W66" i="4"/>
  <c r="J67" i="4"/>
  <c r="K67" i="4"/>
  <c r="L67" i="4"/>
  <c r="M67" i="4"/>
  <c r="O67" i="4"/>
  <c r="P67" i="4" s="1"/>
  <c r="R67" i="4"/>
  <c r="W67" i="4"/>
  <c r="X67" i="4" s="1"/>
  <c r="Y67" i="4" s="1"/>
  <c r="J68" i="4"/>
  <c r="K68" i="4"/>
  <c r="L68" i="4"/>
  <c r="M68" i="4"/>
  <c r="R68" i="4"/>
  <c r="W68" i="4"/>
  <c r="J69" i="4"/>
  <c r="K69" i="4"/>
  <c r="L69" i="4"/>
  <c r="M69" i="4"/>
  <c r="R69" i="4"/>
  <c r="W69" i="4"/>
  <c r="J70" i="4"/>
  <c r="K70" i="4"/>
  <c r="L70" i="4"/>
  <c r="M70" i="4"/>
  <c r="O70" i="4"/>
  <c r="R70" i="4"/>
  <c r="W70" i="4"/>
  <c r="X70" i="4" s="1"/>
  <c r="J71" i="4"/>
  <c r="K71" i="4"/>
  <c r="L71" i="4"/>
  <c r="M71" i="4"/>
  <c r="R71" i="4"/>
  <c r="W71" i="4"/>
  <c r="J72" i="4"/>
  <c r="K72" i="4"/>
  <c r="L72" i="4"/>
  <c r="M72" i="4"/>
  <c r="O72" i="4"/>
  <c r="P72" i="4" s="1"/>
  <c r="R72" i="4"/>
  <c r="W72" i="4"/>
  <c r="X72" i="4" s="1"/>
  <c r="Z72" i="4" s="1"/>
  <c r="J73" i="4"/>
  <c r="K73" i="4"/>
  <c r="L73" i="4"/>
  <c r="M73" i="4"/>
  <c r="R73" i="4"/>
  <c r="W73" i="4"/>
  <c r="J74" i="4"/>
  <c r="K74" i="4"/>
  <c r="L74" i="4"/>
  <c r="M74" i="4"/>
  <c r="O74" i="4"/>
  <c r="R74" i="4"/>
  <c r="W74" i="4"/>
  <c r="X74" i="4" s="1"/>
  <c r="J75" i="4"/>
  <c r="K75" i="4"/>
  <c r="L75" i="4"/>
  <c r="M75" i="4"/>
  <c r="R75" i="4"/>
  <c r="W75" i="4"/>
  <c r="J76" i="4"/>
  <c r="K76" i="4"/>
  <c r="L76" i="4"/>
  <c r="M76" i="4"/>
  <c r="O76" i="4"/>
  <c r="R76" i="4"/>
  <c r="W76" i="4"/>
  <c r="X76" i="4" s="1"/>
  <c r="Y76" i="4" s="1"/>
  <c r="J77" i="4"/>
  <c r="K77" i="4"/>
  <c r="L77" i="4"/>
  <c r="M77" i="4"/>
  <c r="O77" i="4"/>
  <c r="P77" i="4" s="1"/>
  <c r="R77" i="4"/>
  <c r="W77" i="4"/>
  <c r="X77" i="4" s="1"/>
  <c r="Y77" i="4" s="1"/>
  <c r="J78" i="4"/>
  <c r="K78" i="4"/>
  <c r="L78" i="4"/>
  <c r="M78" i="4"/>
  <c r="O78" i="4"/>
  <c r="R78" i="4"/>
  <c r="W78" i="4"/>
  <c r="X78" i="4" s="1"/>
  <c r="Z78" i="4" s="1"/>
  <c r="J79" i="4"/>
  <c r="K79" i="4"/>
  <c r="L79" i="4"/>
  <c r="M79" i="4"/>
  <c r="O79" i="4"/>
  <c r="P79" i="4" s="1"/>
  <c r="R79" i="4"/>
  <c r="W79" i="4"/>
  <c r="X79" i="4" s="1"/>
  <c r="J80" i="4"/>
  <c r="K80" i="4"/>
  <c r="L80" i="4"/>
  <c r="M80" i="4"/>
  <c r="O80" i="4"/>
  <c r="R80" i="4"/>
  <c r="W80" i="4"/>
  <c r="X80" i="4" s="1"/>
  <c r="J81" i="4"/>
  <c r="K81" i="4"/>
  <c r="L81" i="4"/>
  <c r="M81" i="4"/>
  <c r="O81" i="4"/>
  <c r="P81" i="4" s="1"/>
  <c r="R81" i="4"/>
  <c r="W81" i="4"/>
  <c r="X81" i="4" s="1"/>
  <c r="J82" i="4"/>
  <c r="K82" i="4"/>
  <c r="L82" i="4"/>
  <c r="M82" i="4"/>
  <c r="O82" i="4"/>
  <c r="R82" i="4"/>
  <c r="W82" i="4"/>
  <c r="X82" i="4" s="1"/>
  <c r="J83" i="4"/>
  <c r="K83" i="4"/>
  <c r="L83" i="4"/>
  <c r="M83" i="4"/>
  <c r="R83" i="4"/>
  <c r="W83" i="4"/>
  <c r="J84" i="4"/>
  <c r="K84" i="4"/>
  <c r="L84" i="4"/>
  <c r="M84" i="4"/>
  <c r="O84" i="4"/>
  <c r="P84" i="4" s="1"/>
  <c r="R84" i="4"/>
  <c r="W84" i="4"/>
  <c r="X84" i="4" s="1"/>
  <c r="J85" i="4"/>
  <c r="K85" i="4"/>
  <c r="L85" i="4"/>
  <c r="M85" i="4"/>
  <c r="R85" i="4"/>
  <c r="W85" i="4"/>
  <c r="J86" i="4"/>
  <c r="K86" i="4"/>
  <c r="L86" i="4"/>
  <c r="M86" i="4"/>
  <c r="O86" i="4"/>
  <c r="R86" i="4"/>
  <c r="W86" i="4"/>
  <c r="X86" i="4" s="1"/>
  <c r="J87" i="4"/>
  <c r="K87" i="4"/>
  <c r="L87" i="4"/>
  <c r="M87" i="4"/>
  <c r="O87" i="4"/>
  <c r="R87" i="4"/>
  <c r="W87" i="4"/>
  <c r="X87" i="4" s="1"/>
  <c r="Y87" i="4" s="1"/>
  <c r="J88" i="4"/>
  <c r="K88" i="4"/>
  <c r="L88" i="4"/>
  <c r="M88" i="4"/>
  <c r="O88" i="4"/>
  <c r="R88" i="4"/>
  <c r="W88" i="4"/>
  <c r="X88" i="4" s="1"/>
  <c r="Y88" i="4" s="1"/>
  <c r="J89" i="4"/>
  <c r="K89" i="4"/>
  <c r="L89" i="4"/>
  <c r="M89" i="4"/>
  <c r="R89" i="4"/>
  <c r="W89" i="4"/>
  <c r="J90" i="4"/>
  <c r="K90" i="4"/>
  <c r="L90" i="4"/>
  <c r="M90" i="4"/>
  <c r="O90" i="4"/>
  <c r="P90" i="4" s="1"/>
  <c r="R90" i="4"/>
  <c r="W90" i="4"/>
  <c r="X90" i="4" s="1"/>
  <c r="J91" i="4"/>
  <c r="K91" i="4"/>
  <c r="L91" i="4"/>
  <c r="M91" i="4"/>
  <c r="R91" i="4"/>
  <c r="W91" i="4"/>
  <c r="J92" i="4"/>
  <c r="K92" i="4"/>
  <c r="L92" i="4"/>
  <c r="M92" i="4"/>
  <c r="O92" i="4"/>
  <c r="R92" i="4"/>
  <c r="W92" i="4"/>
  <c r="X92" i="4" s="1"/>
  <c r="Y92" i="4" s="1"/>
  <c r="J93" i="4"/>
  <c r="K93" i="4"/>
  <c r="L93" i="4"/>
  <c r="M93" i="4"/>
  <c r="O93" i="4"/>
  <c r="R93" i="4"/>
  <c r="W93" i="4"/>
  <c r="X93" i="4" s="1"/>
  <c r="Y93" i="4" s="1"/>
  <c r="J94" i="4"/>
  <c r="K94" i="4"/>
  <c r="L94" i="4"/>
  <c r="M94" i="4"/>
  <c r="O94" i="4"/>
  <c r="R94" i="4"/>
  <c r="W94" i="4"/>
  <c r="X94" i="4" s="1"/>
  <c r="Z94" i="4" s="1"/>
  <c r="J95" i="4"/>
  <c r="K95" i="4"/>
  <c r="L95" i="4"/>
  <c r="M95" i="4"/>
  <c r="O95" i="4"/>
  <c r="R95" i="4"/>
  <c r="W95" i="4"/>
  <c r="X95" i="4" s="1"/>
  <c r="J96" i="4"/>
  <c r="K96" i="4"/>
  <c r="L96" i="4"/>
  <c r="M96" i="4"/>
  <c r="O96" i="4"/>
  <c r="R96" i="4"/>
  <c r="W96" i="4"/>
  <c r="X96" i="4" s="1"/>
  <c r="Z96" i="4" s="1"/>
  <c r="J97" i="4"/>
  <c r="K97" i="4"/>
  <c r="L97" i="4"/>
  <c r="M97" i="4"/>
  <c r="O97" i="4"/>
  <c r="R97" i="4"/>
  <c r="W97" i="4"/>
  <c r="X97" i="4" s="1"/>
  <c r="J98" i="4"/>
  <c r="K98" i="4"/>
  <c r="L98" i="4"/>
  <c r="M98" i="4"/>
  <c r="R98" i="4"/>
  <c r="W98" i="4"/>
  <c r="J99" i="4"/>
  <c r="K99" i="4"/>
  <c r="L99" i="4"/>
  <c r="M99" i="4"/>
  <c r="O99" i="4"/>
  <c r="P99" i="4" s="1"/>
  <c r="R99" i="4"/>
  <c r="W99" i="4"/>
  <c r="X99" i="4" s="1"/>
  <c r="Z99" i="4" s="1"/>
  <c r="J100" i="4"/>
  <c r="K100" i="4"/>
  <c r="L100" i="4"/>
  <c r="M100" i="4"/>
  <c r="O100" i="4"/>
  <c r="P100" i="4" s="1"/>
  <c r="R100" i="4"/>
  <c r="W100" i="4"/>
  <c r="X100" i="4" s="1"/>
  <c r="Z100" i="4" s="1"/>
  <c r="J101" i="4"/>
  <c r="K101" i="4"/>
  <c r="L101" i="4"/>
  <c r="M101" i="4"/>
  <c r="O101" i="4"/>
  <c r="R101" i="4"/>
  <c r="W101" i="4"/>
  <c r="X101" i="4" s="1"/>
  <c r="J102" i="4"/>
  <c r="K102" i="4"/>
  <c r="L102" i="4"/>
  <c r="M102" i="4"/>
  <c r="O102" i="4"/>
  <c r="R102" i="4"/>
  <c r="W102" i="4"/>
  <c r="X102" i="4" s="1"/>
  <c r="Y102" i="4" s="1"/>
  <c r="J103" i="4"/>
  <c r="K103" i="4"/>
  <c r="L103" i="4"/>
  <c r="M103" i="4"/>
  <c r="R103" i="4"/>
  <c r="W103" i="4"/>
  <c r="J104" i="4"/>
  <c r="K104" i="4"/>
  <c r="L104" i="4"/>
  <c r="M104" i="4"/>
  <c r="O104" i="4"/>
  <c r="P104" i="4" s="1"/>
  <c r="R104" i="4"/>
  <c r="W104" i="4"/>
  <c r="X104" i="4" s="1"/>
  <c r="J105" i="4"/>
  <c r="K105" i="4"/>
  <c r="L105" i="4"/>
  <c r="M105" i="4"/>
  <c r="O105" i="4"/>
  <c r="R105" i="4"/>
  <c r="W105" i="4"/>
  <c r="X105" i="4" s="1"/>
  <c r="J106" i="4"/>
  <c r="K106" i="4"/>
  <c r="L106" i="4"/>
  <c r="M106" i="4"/>
  <c r="O106" i="4"/>
  <c r="R106" i="4"/>
  <c r="W106" i="4"/>
  <c r="X106" i="4" s="1"/>
  <c r="J107" i="4"/>
  <c r="K107" i="4"/>
  <c r="L107" i="4"/>
  <c r="M107" i="4"/>
  <c r="O107" i="4"/>
  <c r="P107" i="4" s="1"/>
  <c r="R107" i="4"/>
  <c r="W107" i="4"/>
  <c r="X107" i="4" s="1"/>
  <c r="Y107" i="4" s="1"/>
  <c r="J108" i="4"/>
  <c r="K108" i="4"/>
  <c r="L108" i="4"/>
  <c r="M108" i="4"/>
  <c r="R108" i="4"/>
  <c r="W108" i="4"/>
  <c r="J109" i="4"/>
  <c r="K109" i="4"/>
  <c r="L109" i="4"/>
  <c r="M109" i="4"/>
  <c r="O109" i="4"/>
  <c r="R109" i="4"/>
  <c r="W109" i="4"/>
  <c r="X109" i="4" s="1"/>
  <c r="J110" i="4"/>
  <c r="K110" i="4"/>
  <c r="L110" i="4"/>
  <c r="M110" i="4"/>
  <c r="O110" i="4"/>
  <c r="P110" i="4" s="1"/>
  <c r="R110" i="4"/>
  <c r="W110" i="4"/>
  <c r="X110" i="4" s="1"/>
  <c r="J111" i="4"/>
  <c r="K111" i="4"/>
  <c r="L111" i="4"/>
  <c r="M111" i="4"/>
  <c r="R111" i="4"/>
  <c r="W111" i="4"/>
  <c r="J112" i="4"/>
  <c r="K112" i="4"/>
  <c r="L112" i="4"/>
  <c r="M112" i="4"/>
  <c r="O112" i="4"/>
  <c r="P112" i="4" s="1"/>
  <c r="R112" i="4"/>
  <c r="W112" i="4"/>
  <c r="X112" i="4" s="1"/>
  <c r="Z112" i="4" s="1"/>
  <c r="J113" i="4"/>
  <c r="K113" i="4"/>
  <c r="L113" i="4"/>
  <c r="M113" i="4"/>
  <c r="R113" i="4"/>
  <c r="W113" i="4"/>
  <c r="J114" i="4"/>
  <c r="K114" i="4"/>
  <c r="L114" i="4"/>
  <c r="M114" i="4"/>
  <c r="O114" i="4"/>
  <c r="R114" i="4"/>
  <c r="W114" i="4"/>
  <c r="X114" i="4" s="1"/>
  <c r="J115" i="4"/>
  <c r="K115" i="4"/>
  <c r="L115" i="4"/>
  <c r="M115" i="4"/>
  <c r="O115" i="4"/>
  <c r="R115" i="4"/>
  <c r="W115" i="4"/>
  <c r="X115" i="4" s="1"/>
  <c r="J116" i="4"/>
  <c r="K116" i="4"/>
  <c r="L116" i="4"/>
  <c r="M116" i="4"/>
  <c r="O116" i="4"/>
  <c r="R116" i="4"/>
  <c r="W116" i="4"/>
  <c r="X116" i="4" s="1"/>
  <c r="Y116" i="4" s="1"/>
  <c r="J117" i="4"/>
  <c r="K117" i="4"/>
  <c r="L117" i="4"/>
  <c r="M117" i="4"/>
  <c r="R117" i="4"/>
  <c r="W117" i="4"/>
  <c r="J118" i="4"/>
  <c r="K118" i="4"/>
  <c r="L118" i="4"/>
  <c r="M118" i="4"/>
  <c r="O118" i="4"/>
  <c r="R118" i="4"/>
  <c r="W118" i="4"/>
  <c r="X118" i="4" s="1"/>
  <c r="J119" i="4"/>
  <c r="K119" i="4"/>
  <c r="L119" i="4"/>
  <c r="M119" i="4"/>
  <c r="O119" i="4"/>
  <c r="R119" i="4"/>
  <c r="W119" i="4"/>
  <c r="X119" i="4" s="1"/>
  <c r="Y119" i="4" s="1"/>
  <c r="J120" i="4"/>
  <c r="K120" i="4"/>
  <c r="L120" i="4"/>
  <c r="M120" i="4"/>
  <c r="O120" i="4"/>
  <c r="R120" i="4"/>
  <c r="W120" i="4"/>
  <c r="X120" i="4" s="1"/>
  <c r="Y120" i="4" s="1"/>
  <c r="J121" i="4"/>
  <c r="K121" i="4"/>
  <c r="L121" i="4"/>
  <c r="M121" i="4"/>
  <c r="O121" i="4"/>
  <c r="R121" i="4"/>
  <c r="W121" i="4"/>
  <c r="X121" i="4" s="1"/>
  <c r="J122" i="4"/>
  <c r="K122" i="4"/>
  <c r="L122" i="4"/>
  <c r="M122" i="4"/>
  <c r="O122" i="4"/>
  <c r="R122" i="4"/>
  <c r="W122" i="4"/>
  <c r="X122" i="4" s="1"/>
  <c r="J123" i="4"/>
  <c r="K123" i="4"/>
  <c r="L123" i="4"/>
  <c r="M123" i="4"/>
  <c r="O123" i="4"/>
  <c r="P123" i="4" s="1"/>
  <c r="R123" i="4"/>
  <c r="W123" i="4"/>
  <c r="X123" i="4" s="1"/>
  <c r="Y123" i="4" s="1"/>
  <c r="J124" i="4"/>
  <c r="K124" i="4"/>
  <c r="L124" i="4"/>
  <c r="M124" i="4"/>
  <c r="O124" i="4"/>
  <c r="R124" i="4"/>
  <c r="W124" i="4"/>
  <c r="X124" i="4" s="1"/>
  <c r="Y124" i="4" s="1"/>
  <c r="J125" i="4"/>
  <c r="K125" i="4"/>
  <c r="L125" i="4"/>
  <c r="M125" i="4"/>
  <c r="O125" i="4"/>
  <c r="R125" i="4"/>
  <c r="W125" i="4"/>
  <c r="X125" i="4" s="1"/>
  <c r="Z125" i="4" s="1"/>
  <c r="J126" i="4"/>
  <c r="K126" i="4"/>
  <c r="L126" i="4"/>
  <c r="M126" i="4"/>
  <c r="O126" i="4"/>
  <c r="R126" i="4"/>
  <c r="W126" i="4"/>
  <c r="X126" i="4" s="1"/>
  <c r="Y126" i="4" s="1"/>
  <c r="J127" i="4"/>
  <c r="K127" i="4"/>
  <c r="L127" i="4"/>
  <c r="M127" i="4"/>
  <c r="R127" i="4"/>
  <c r="W127" i="4"/>
  <c r="J128" i="4"/>
  <c r="K128" i="4"/>
  <c r="L128" i="4"/>
  <c r="M128" i="4"/>
  <c r="O128" i="4"/>
  <c r="R128" i="4"/>
  <c r="W128" i="4"/>
  <c r="X128" i="4" s="1"/>
  <c r="J129" i="4"/>
  <c r="K129" i="4"/>
  <c r="L129" i="4"/>
  <c r="M129" i="4"/>
  <c r="O129" i="4"/>
  <c r="R129" i="4"/>
  <c r="W129" i="4"/>
  <c r="X129" i="4" s="1"/>
  <c r="J130" i="4"/>
  <c r="K130" i="4"/>
  <c r="L130" i="4"/>
  <c r="M130" i="4"/>
  <c r="O130" i="4"/>
  <c r="R130" i="4"/>
  <c r="W130" i="4"/>
  <c r="X130" i="4" s="1"/>
  <c r="J131" i="4"/>
  <c r="K131" i="4"/>
  <c r="L131" i="4"/>
  <c r="M131" i="4"/>
  <c r="R131" i="4"/>
  <c r="W131" i="4"/>
  <c r="J132" i="4"/>
  <c r="K132" i="4"/>
  <c r="L132" i="4"/>
  <c r="M132" i="4"/>
  <c r="O132" i="4"/>
  <c r="P132" i="4" s="1"/>
  <c r="R132" i="4"/>
  <c r="W132" i="4"/>
  <c r="X132" i="4" s="1"/>
  <c r="J133" i="4"/>
  <c r="K133" i="4"/>
  <c r="L133" i="4"/>
  <c r="M133" i="4"/>
  <c r="O133" i="4"/>
  <c r="R133" i="4"/>
  <c r="W133" i="4"/>
  <c r="X133" i="4" s="1"/>
  <c r="J134" i="4"/>
  <c r="K134" i="4"/>
  <c r="L134" i="4"/>
  <c r="M134" i="4"/>
  <c r="R134" i="4"/>
  <c r="W134" i="4"/>
  <c r="J135" i="4"/>
  <c r="K135" i="4"/>
  <c r="L135" i="4"/>
  <c r="M135" i="4"/>
  <c r="R135" i="4"/>
  <c r="W135" i="4"/>
  <c r="J136" i="4"/>
  <c r="K136" i="4"/>
  <c r="L136" i="4"/>
  <c r="M136" i="4"/>
  <c r="R136" i="4"/>
  <c r="W136" i="4"/>
  <c r="J137" i="4"/>
  <c r="K137" i="4"/>
  <c r="L137" i="4"/>
  <c r="M137" i="4"/>
  <c r="O137" i="4"/>
  <c r="P137" i="4" s="1"/>
  <c r="R137" i="4"/>
  <c r="W137" i="4"/>
  <c r="X137" i="4" s="1"/>
  <c r="J138" i="4"/>
  <c r="K138" i="4"/>
  <c r="L138" i="4"/>
  <c r="M138" i="4"/>
  <c r="O138" i="4"/>
  <c r="P138" i="4" s="1"/>
  <c r="R138" i="4"/>
  <c r="W138" i="4"/>
  <c r="X138" i="4" s="1"/>
  <c r="Z138" i="4" s="1"/>
  <c r="J139" i="4"/>
  <c r="K139" i="4"/>
  <c r="L139" i="4"/>
  <c r="M139" i="4"/>
  <c r="O139" i="4"/>
  <c r="R139" i="4"/>
  <c r="W139" i="4"/>
  <c r="X139" i="4" s="1"/>
  <c r="Y139" i="4" s="1"/>
  <c r="J140" i="4"/>
  <c r="K140" i="4"/>
  <c r="L140" i="4"/>
  <c r="M140" i="4"/>
  <c r="R140" i="4"/>
  <c r="W140" i="4"/>
  <c r="J141" i="4"/>
  <c r="K141" i="4"/>
  <c r="L141" i="4"/>
  <c r="M141" i="4"/>
  <c r="R141" i="4"/>
  <c r="W141" i="4"/>
  <c r="J142" i="4"/>
  <c r="K142" i="4"/>
  <c r="L142" i="4"/>
  <c r="M142" i="4"/>
  <c r="O142" i="4"/>
  <c r="R142" i="4"/>
  <c r="W142" i="4"/>
  <c r="X142" i="4" s="1"/>
  <c r="J143" i="4"/>
  <c r="K143" i="4"/>
  <c r="L143" i="4"/>
  <c r="M143" i="4"/>
  <c r="O143" i="4"/>
  <c r="P143" i="4" s="1"/>
  <c r="R143" i="4"/>
  <c r="W143" i="4"/>
  <c r="X143" i="4" s="1"/>
  <c r="Y143" i="4" s="1"/>
  <c r="J144" i="4"/>
  <c r="K144" i="4"/>
  <c r="L144" i="4"/>
  <c r="M144" i="4"/>
  <c r="R144" i="4"/>
  <c r="W144" i="4"/>
  <c r="J145" i="4"/>
  <c r="K145" i="4"/>
  <c r="L145" i="4"/>
  <c r="M145" i="4"/>
  <c r="O145" i="4"/>
  <c r="P145" i="4" s="1"/>
  <c r="R145" i="4"/>
  <c r="W145" i="4"/>
  <c r="X145" i="4" s="1"/>
  <c r="J146" i="4"/>
  <c r="K146" i="4"/>
  <c r="L146" i="4"/>
  <c r="M146" i="4"/>
  <c r="R146" i="4"/>
  <c r="W146" i="4"/>
  <c r="J147" i="4"/>
  <c r="K147" i="4"/>
  <c r="L147" i="4"/>
  <c r="M147" i="4"/>
  <c r="O147" i="4"/>
  <c r="R147" i="4"/>
  <c r="W147" i="4"/>
  <c r="X147" i="4" s="1"/>
  <c r="Y147" i="4" s="1"/>
  <c r="J148" i="4"/>
  <c r="K148" i="4"/>
  <c r="L148" i="4"/>
  <c r="M148" i="4"/>
  <c r="R148" i="4"/>
  <c r="W148" i="4"/>
  <c r="J149" i="4"/>
  <c r="K149" i="4"/>
  <c r="L149" i="4"/>
  <c r="M149" i="4"/>
  <c r="O149" i="4"/>
  <c r="R149" i="4"/>
  <c r="W149" i="4"/>
  <c r="X149" i="4" s="1"/>
  <c r="J150" i="4"/>
  <c r="K150" i="4"/>
  <c r="L150" i="4"/>
  <c r="M150" i="4"/>
  <c r="R150" i="4"/>
  <c r="W150" i="4"/>
  <c r="J151" i="4"/>
  <c r="K151" i="4"/>
  <c r="L151" i="4"/>
  <c r="M151" i="4"/>
  <c r="O151" i="4"/>
  <c r="P151" i="4" s="1"/>
  <c r="R151" i="4"/>
  <c r="W151" i="4"/>
  <c r="X151" i="4" s="1"/>
  <c r="Y151" i="4" s="1"/>
  <c r="J152" i="4"/>
  <c r="K152" i="4"/>
  <c r="L152" i="4"/>
  <c r="M152" i="4"/>
  <c r="O152" i="4"/>
  <c r="R152" i="4"/>
  <c r="W152" i="4"/>
  <c r="X152" i="4" s="1"/>
  <c r="J153" i="4"/>
  <c r="K153" i="4"/>
  <c r="L153" i="4"/>
  <c r="M153" i="4"/>
  <c r="R153" i="4"/>
  <c r="W153" i="4"/>
  <c r="J154" i="4"/>
  <c r="K154" i="4"/>
  <c r="L154" i="4"/>
  <c r="M154" i="4"/>
  <c r="O154" i="4"/>
  <c r="P154" i="4" s="1"/>
  <c r="R154" i="4"/>
  <c r="W154" i="4"/>
  <c r="X154" i="4" s="1"/>
  <c r="J155" i="4"/>
  <c r="K155" i="4"/>
  <c r="L155" i="4"/>
  <c r="M155" i="4"/>
  <c r="R155" i="4"/>
  <c r="W155" i="4"/>
  <c r="J156" i="4"/>
  <c r="K156" i="4"/>
  <c r="L156" i="4"/>
  <c r="M156" i="4"/>
  <c r="O156" i="4"/>
  <c r="P156" i="4" s="1"/>
  <c r="R156" i="4"/>
  <c r="W156" i="4"/>
  <c r="X156" i="4" s="1"/>
  <c r="J157" i="4"/>
  <c r="K157" i="4"/>
  <c r="L157" i="4"/>
  <c r="M157" i="4"/>
  <c r="R157" i="4"/>
  <c r="W157" i="4"/>
  <c r="J158" i="4"/>
  <c r="K158" i="4"/>
  <c r="L158" i="4"/>
  <c r="M158" i="4"/>
  <c r="R158" i="4"/>
  <c r="W158" i="4"/>
  <c r="J159" i="4"/>
  <c r="K159" i="4"/>
  <c r="L159" i="4"/>
  <c r="M159" i="4"/>
  <c r="R159" i="4"/>
  <c r="W159" i="4"/>
  <c r="J160" i="4"/>
  <c r="K160" i="4"/>
  <c r="L160" i="4"/>
  <c r="M160" i="4"/>
  <c r="R160" i="4"/>
  <c r="W160" i="4"/>
  <c r="J161" i="4"/>
  <c r="K161" i="4"/>
  <c r="L161" i="4"/>
  <c r="M161" i="4"/>
  <c r="R161" i="4"/>
  <c r="W161" i="4"/>
  <c r="J162" i="4"/>
  <c r="K162" i="4"/>
  <c r="L162" i="4"/>
  <c r="M162" i="4"/>
  <c r="R162" i="4"/>
  <c r="W162" i="4"/>
  <c r="J163" i="4"/>
  <c r="K163" i="4"/>
  <c r="L163" i="4"/>
  <c r="M163" i="4"/>
  <c r="R163" i="4"/>
  <c r="W163" i="4"/>
  <c r="J164" i="4"/>
  <c r="K164" i="4"/>
  <c r="L164" i="4"/>
  <c r="M164" i="4"/>
  <c r="R164" i="4"/>
  <c r="W164" i="4"/>
  <c r="J165" i="4"/>
  <c r="K165" i="4"/>
  <c r="L165" i="4"/>
  <c r="M165" i="4"/>
  <c r="R165" i="4"/>
  <c r="W165" i="4"/>
  <c r="J166" i="4"/>
  <c r="K166" i="4"/>
  <c r="L166" i="4"/>
  <c r="M166" i="4"/>
  <c r="R166" i="4"/>
  <c r="W166" i="4"/>
  <c r="J167" i="4"/>
  <c r="K167" i="4"/>
  <c r="L167" i="4"/>
  <c r="M167" i="4"/>
  <c r="R167" i="4"/>
  <c r="W167" i="4"/>
  <c r="J168" i="4"/>
  <c r="K168" i="4"/>
  <c r="L168" i="4"/>
  <c r="M168" i="4"/>
  <c r="R168" i="4"/>
  <c r="W168" i="4"/>
  <c r="J169" i="4"/>
  <c r="K169" i="4"/>
  <c r="L169" i="4"/>
  <c r="M169" i="4"/>
  <c r="R169" i="4"/>
  <c r="W169" i="4"/>
  <c r="J170" i="4"/>
  <c r="K170" i="4"/>
  <c r="L170" i="4"/>
  <c r="M170" i="4"/>
  <c r="R170" i="4"/>
  <c r="W170" i="4"/>
  <c r="J171" i="4"/>
  <c r="K171" i="4"/>
  <c r="L171" i="4"/>
  <c r="M171" i="4"/>
  <c r="O171" i="4"/>
  <c r="P171" i="4" s="1"/>
  <c r="R171" i="4"/>
  <c r="W171" i="4"/>
  <c r="X171" i="4" s="1"/>
  <c r="J172" i="4"/>
  <c r="K172" i="4"/>
  <c r="L172" i="4"/>
  <c r="M172" i="4"/>
  <c r="O172" i="4"/>
  <c r="R172" i="4"/>
  <c r="W172" i="4"/>
  <c r="X172" i="4" s="1"/>
  <c r="J173" i="4"/>
  <c r="K173" i="4"/>
  <c r="L173" i="4"/>
  <c r="M173" i="4"/>
  <c r="O173" i="4"/>
  <c r="R173" i="4"/>
  <c r="W173" i="4"/>
  <c r="X173" i="4" s="1"/>
  <c r="Y173" i="4" s="1"/>
  <c r="J174" i="4"/>
  <c r="K174" i="4"/>
  <c r="L174" i="4"/>
  <c r="M174" i="4"/>
  <c r="O174" i="4"/>
  <c r="P174" i="4" s="1"/>
  <c r="R174" i="4"/>
  <c r="W174" i="4"/>
  <c r="X174" i="4" s="1"/>
  <c r="Z174" i="4" s="1"/>
  <c r="J175" i="4"/>
  <c r="K175" i="4"/>
  <c r="L175" i="4"/>
  <c r="M175" i="4"/>
  <c r="O175" i="4"/>
  <c r="R175" i="4"/>
  <c r="W175" i="4"/>
  <c r="X175" i="4" s="1"/>
  <c r="J176" i="4"/>
  <c r="K176" i="4"/>
  <c r="L176" i="4"/>
  <c r="M176" i="4"/>
  <c r="O176" i="4"/>
  <c r="R176" i="4"/>
  <c r="W176" i="4"/>
  <c r="X176" i="4" s="1"/>
  <c r="Y176" i="4" s="1"/>
  <c r="J177" i="4"/>
  <c r="K177" i="4"/>
  <c r="L177" i="4"/>
  <c r="M177" i="4"/>
  <c r="O177" i="4"/>
  <c r="R177" i="4"/>
  <c r="W177" i="4"/>
  <c r="X177" i="4" s="1"/>
  <c r="J178" i="4"/>
  <c r="K178" i="4"/>
  <c r="L178" i="4"/>
  <c r="M178" i="4"/>
  <c r="O178" i="4"/>
  <c r="R178" i="4"/>
  <c r="W178" i="4"/>
  <c r="X178" i="4" s="1"/>
  <c r="J179" i="4"/>
  <c r="K179" i="4"/>
  <c r="L179" i="4"/>
  <c r="M179" i="4"/>
  <c r="O179" i="4"/>
  <c r="P179" i="4" s="1"/>
  <c r="R179" i="4"/>
  <c r="W179" i="4"/>
  <c r="X179" i="4" s="1"/>
  <c r="Y179" i="4" s="1"/>
  <c r="J180" i="4"/>
  <c r="K180" i="4"/>
  <c r="L180" i="4"/>
  <c r="M180" i="4"/>
  <c r="O180" i="4"/>
  <c r="R180" i="4"/>
  <c r="W180" i="4"/>
  <c r="X180" i="4" s="1"/>
  <c r="J181" i="4"/>
  <c r="K181" i="4"/>
  <c r="L181" i="4"/>
  <c r="M181" i="4"/>
  <c r="O181" i="4"/>
  <c r="R181" i="4"/>
  <c r="W181" i="4"/>
  <c r="X181" i="4" s="1"/>
  <c r="J182" i="4"/>
  <c r="K182" i="4"/>
  <c r="L182" i="4"/>
  <c r="M182" i="4"/>
  <c r="O182" i="4"/>
  <c r="P182" i="4" s="1"/>
  <c r="R182" i="4"/>
  <c r="W182" i="4"/>
  <c r="X182" i="4" s="1"/>
  <c r="Y182" i="4" s="1"/>
  <c r="J183" i="4"/>
  <c r="K183" i="4"/>
  <c r="L183" i="4"/>
  <c r="M183" i="4"/>
  <c r="O183" i="4"/>
  <c r="R183" i="4"/>
  <c r="W183" i="4"/>
  <c r="X183" i="4" s="1"/>
  <c r="J184" i="4"/>
  <c r="K184" i="4"/>
  <c r="L184" i="4"/>
  <c r="M184" i="4"/>
  <c r="O184" i="4"/>
  <c r="R184" i="4"/>
  <c r="W184" i="4"/>
  <c r="X184" i="4" s="1"/>
  <c r="J185" i="4"/>
  <c r="K185" i="4"/>
  <c r="L185" i="4"/>
  <c r="M185" i="4"/>
  <c r="O185" i="4"/>
  <c r="R185" i="4"/>
  <c r="W185" i="4"/>
  <c r="X185" i="4" s="1"/>
  <c r="Y185" i="4" s="1"/>
  <c r="J186" i="4"/>
  <c r="K186" i="4"/>
  <c r="L186" i="4"/>
  <c r="M186" i="4"/>
  <c r="O186" i="4"/>
  <c r="P186" i="4" s="1"/>
  <c r="R186" i="4"/>
  <c r="W186" i="4"/>
  <c r="X186" i="4" s="1"/>
  <c r="J187" i="4"/>
  <c r="K187" i="4"/>
  <c r="L187" i="4"/>
  <c r="M187" i="4"/>
  <c r="O187" i="4"/>
  <c r="R187" i="4"/>
  <c r="W187" i="4"/>
  <c r="X187" i="4" s="1"/>
  <c r="J188" i="4"/>
  <c r="K188" i="4"/>
  <c r="L188" i="4"/>
  <c r="M188" i="4"/>
  <c r="R188" i="4"/>
  <c r="W188" i="4"/>
  <c r="J189" i="4"/>
  <c r="K189" i="4"/>
  <c r="L189" i="4"/>
  <c r="M189" i="4"/>
  <c r="O189" i="4"/>
  <c r="P189" i="4" s="1"/>
  <c r="R189" i="4"/>
  <c r="W189" i="4"/>
  <c r="X189" i="4" s="1"/>
  <c r="Y189" i="4" s="1"/>
  <c r="J190" i="4"/>
  <c r="K190" i="4"/>
  <c r="L190" i="4"/>
  <c r="M190" i="4"/>
  <c r="R190" i="4"/>
  <c r="W190" i="4"/>
  <c r="J191" i="4"/>
  <c r="K191" i="4"/>
  <c r="L191" i="4"/>
  <c r="M191" i="4"/>
  <c r="O191" i="4"/>
  <c r="R191" i="4"/>
  <c r="W191" i="4"/>
  <c r="X191" i="4" s="1"/>
  <c r="J192" i="4"/>
  <c r="K192" i="4"/>
  <c r="L192" i="4"/>
  <c r="M192" i="4"/>
  <c r="R192" i="4"/>
  <c r="W192" i="4"/>
  <c r="J193" i="4"/>
  <c r="K193" i="4"/>
  <c r="L193" i="4"/>
  <c r="M193" i="4"/>
  <c r="O193" i="4"/>
  <c r="P193" i="4" s="1"/>
  <c r="R193" i="4"/>
  <c r="W193" i="4"/>
  <c r="X193" i="4" s="1"/>
  <c r="Y193" i="4" s="1"/>
  <c r="J194" i="4"/>
  <c r="K194" i="4"/>
  <c r="L194" i="4"/>
  <c r="M194" i="4"/>
  <c r="O194" i="4"/>
  <c r="R194" i="4"/>
  <c r="W194" i="4"/>
  <c r="X194" i="4" s="1"/>
  <c r="J195" i="4"/>
  <c r="K195" i="4"/>
  <c r="L195" i="4"/>
  <c r="M195" i="4"/>
  <c r="O195" i="4"/>
  <c r="P195" i="4" s="1"/>
  <c r="R195" i="4"/>
  <c r="W195" i="4"/>
  <c r="X195" i="4" s="1"/>
  <c r="J196" i="4"/>
  <c r="K196" i="4"/>
  <c r="L196" i="4"/>
  <c r="M196" i="4"/>
  <c r="O196" i="4"/>
  <c r="P196" i="4" s="1"/>
  <c r="R196" i="4"/>
  <c r="W196" i="4"/>
  <c r="X196" i="4" s="1"/>
  <c r="J197" i="4"/>
  <c r="K197" i="4"/>
  <c r="L197" i="4"/>
  <c r="M197" i="4"/>
  <c r="O197" i="4"/>
  <c r="R197" i="4"/>
  <c r="W197" i="4"/>
  <c r="X197" i="4" s="1"/>
  <c r="Y197" i="4" s="1"/>
  <c r="J198" i="4"/>
  <c r="K198" i="4"/>
  <c r="L198" i="4"/>
  <c r="M198" i="4"/>
  <c r="O198" i="4"/>
  <c r="R198" i="4"/>
  <c r="W198" i="4"/>
  <c r="X198" i="4" s="1"/>
  <c r="J199" i="4"/>
  <c r="K199" i="4"/>
  <c r="L199" i="4"/>
  <c r="M199" i="4"/>
  <c r="O199" i="4"/>
  <c r="R199" i="4"/>
  <c r="W199" i="4"/>
  <c r="X199" i="4" s="1"/>
  <c r="J200" i="4"/>
  <c r="K200" i="4"/>
  <c r="L200" i="4"/>
  <c r="M200" i="4"/>
  <c r="O200" i="4"/>
  <c r="R200" i="4"/>
  <c r="W200" i="4"/>
  <c r="X200" i="4" s="1"/>
  <c r="J201" i="4"/>
  <c r="K201" i="4"/>
  <c r="L201" i="4"/>
  <c r="M201" i="4"/>
  <c r="O201" i="4"/>
  <c r="R201" i="4"/>
  <c r="W201" i="4"/>
  <c r="X201" i="4" s="1"/>
  <c r="Y201" i="4" s="1"/>
  <c r="J202" i="4"/>
  <c r="K202" i="4"/>
  <c r="L202" i="4"/>
  <c r="M202" i="4"/>
  <c r="O202" i="4"/>
  <c r="R202" i="4"/>
  <c r="W202" i="4"/>
  <c r="X202" i="4" s="1"/>
  <c r="J203" i="4"/>
  <c r="K203" i="4"/>
  <c r="L203" i="4"/>
  <c r="M203" i="4"/>
  <c r="O203" i="4"/>
  <c r="P203" i="4" s="1"/>
  <c r="R203" i="4"/>
  <c r="W203" i="4"/>
  <c r="X203" i="4" s="1"/>
  <c r="Z203" i="4" s="1"/>
  <c r="J204" i="4"/>
  <c r="K204" i="4"/>
  <c r="L204" i="4"/>
  <c r="M204" i="4"/>
  <c r="R204" i="4"/>
  <c r="W204" i="4"/>
  <c r="J205" i="4"/>
  <c r="K205" i="4"/>
  <c r="L205" i="4"/>
  <c r="M205" i="4"/>
  <c r="R205" i="4"/>
  <c r="W205" i="4"/>
  <c r="J206" i="4"/>
  <c r="K206" i="4"/>
  <c r="L206" i="4"/>
  <c r="M206" i="4"/>
  <c r="O206" i="4"/>
  <c r="P206" i="4" s="1"/>
  <c r="R206" i="4"/>
  <c r="W206" i="4"/>
  <c r="X206" i="4" s="1"/>
  <c r="J207" i="4"/>
  <c r="K207" i="4"/>
  <c r="L207" i="4"/>
  <c r="M207" i="4"/>
  <c r="R207" i="4"/>
  <c r="W207" i="4"/>
  <c r="J208" i="4"/>
  <c r="K208" i="4"/>
  <c r="L208" i="4"/>
  <c r="M208" i="4"/>
  <c r="O208" i="4"/>
  <c r="P208" i="4" s="1"/>
  <c r="R208" i="4"/>
  <c r="W208" i="4"/>
  <c r="X208" i="4" s="1"/>
  <c r="J209" i="4"/>
  <c r="K209" i="4"/>
  <c r="L209" i="4"/>
  <c r="M209" i="4"/>
  <c r="R209" i="4"/>
  <c r="W209" i="4"/>
  <c r="J210" i="4"/>
  <c r="K210" i="4"/>
  <c r="L210" i="4"/>
  <c r="M210" i="4"/>
  <c r="O210" i="4"/>
  <c r="P210" i="4" s="1"/>
  <c r="R210" i="4"/>
  <c r="W210" i="4"/>
  <c r="X210" i="4" s="1"/>
  <c r="Y210" i="4" s="1"/>
  <c r="J211" i="4"/>
  <c r="K211" i="4"/>
  <c r="L211" i="4"/>
  <c r="M211" i="4"/>
  <c r="R211" i="4"/>
  <c r="W211" i="4"/>
  <c r="J212" i="4"/>
  <c r="K212" i="4"/>
  <c r="L212" i="4"/>
  <c r="M212" i="4"/>
  <c r="R212" i="4"/>
  <c r="W212" i="4"/>
  <c r="J213" i="4"/>
  <c r="K213" i="4"/>
  <c r="L213" i="4"/>
  <c r="M213" i="4"/>
  <c r="O213" i="4"/>
  <c r="R213" i="4"/>
  <c r="W213" i="4"/>
  <c r="X213" i="4" s="1"/>
  <c r="J214" i="4"/>
  <c r="K214" i="4"/>
  <c r="L214" i="4"/>
  <c r="M214" i="4"/>
  <c r="O214" i="4"/>
  <c r="R214" i="4"/>
  <c r="W214" i="4"/>
  <c r="X214" i="4" s="1"/>
  <c r="J215" i="4"/>
  <c r="K215" i="4"/>
  <c r="L215" i="4"/>
  <c r="M215" i="4"/>
  <c r="O215" i="4"/>
  <c r="R215" i="4"/>
  <c r="W215" i="4"/>
  <c r="X215" i="4" s="1"/>
  <c r="Y215" i="4" s="1"/>
  <c r="J216" i="4"/>
  <c r="K216" i="4"/>
  <c r="L216" i="4"/>
  <c r="M216" i="4"/>
  <c r="R216" i="4"/>
  <c r="W216" i="4"/>
  <c r="J217" i="4"/>
  <c r="K217" i="4"/>
  <c r="L217" i="4"/>
  <c r="M217" i="4"/>
  <c r="R217" i="4"/>
  <c r="W217" i="4"/>
  <c r="J218" i="4"/>
  <c r="K218" i="4"/>
  <c r="L218" i="4"/>
  <c r="M218" i="4"/>
  <c r="R218" i="4"/>
  <c r="W218" i="4"/>
  <c r="J219" i="4"/>
  <c r="K219" i="4"/>
  <c r="L219" i="4"/>
  <c r="M219" i="4"/>
  <c r="O219" i="4"/>
  <c r="P219" i="4" s="1"/>
  <c r="R219" i="4"/>
  <c r="W219" i="4"/>
  <c r="X219" i="4" s="1"/>
  <c r="Y219" i="4" s="1"/>
  <c r="J220" i="4"/>
  <c r="K220" i="4"/>
  <c r="L220" i="4"/>
  <c r="M220" i="4"/>
  <c r="R220" i="4"/>
  <c r="W220" i="4"/>
  <c r="J221" i="4"/>
  <c r="K221" i="4"/>
  <c r="L221" i="4"/>
  <c r="M221" i="4"/>
  <c r="O221" i="4"/>
  <c r="R221" i="4"/>
  <c r="W221" i="4"/>
  <c r="X221" i="4" s="1"/>
  <c r="J222" i="4"/>
  <c r="K222" i="4"/>
  <c r="L222" i="4"/>
  <c r="M222" i="4"/>
  <c r="O222" i="4"/>
  <c r="R222" i="4"/>
  <c r="W222" i="4"/>
  <c r="X222" i="4" s="1"/>
  <c r="Z222" i="4" s="1"/>
  <c r="J223" i="4"/>
  <c r="K223" i="4"/>
  <c r="L223" i="4"/>
  <c r="M223" i="4"/>
  <c r="R223" i="4"/>
  <c r="W223" i="4"/>
  <c r="J224" i="4"/>
  <c r="K224" i="4"/>
  <c r="L224" i="4"/>
  <c r="M224" i="4"/>
  <c r="O224" i="4"/>
  <c r="R224" i="4"/>
  <c r="W224" i="4"/>
  <c r="X224" i="4" s="1"/>
  <c r="J225" i="4"/>
  <c r="K225" i="4"/>
  <c r="L225" i="4"/>
  <c r="M225" i="4"/>
  <c r="R225" i="4"/>
  <c r="W225" i="4"/>
  <c r="J226" i="4"/>
  <c r="K226" i="4"/>
  <c r="L226" i="4"/>
  <c r="M226" i="4"/>
  <c r="O226" i="4"/>
  <c r="R226" i="4"/>
  <c r="W226" i="4"/>
  <c r="X226" i="4" s="1"/>
  <c r="J227" i="4"/>
  <c r="K227" i="4"/>
  <c r="L227" i="4"/>
  <c r="M227" i="4"/>
  <c r="R227" i="4"/>
  <c r="W227" i="4"/>
  <c r="J228" i="4"/>
  <c r="K228" i="4"/>
  <c r="L228" i="4"/>
  <c r="M228" i="4"/>
  <c r="O228" i="4"/>
  <c r="R228" i="4"/>
  <c r="W228" i="4"/>
  <c r="X228" i="4" s="1"/>
  <c r="J229" i="4"/>
  <c r="K229" i="4"/>
  <c r="L229" i="4"/>
  <c r="M229" i="4"/>
  <c r="R229" i="4"/>
  <c r="W229" i="4"/>
  <c r="J230" i="4"/>
  <c r="K230" i="4"/>
  <c r="L230" i="4"/>
  <c r="M230" i="4"/>
  <c r="O230" i="4"/>
  <c r="P230" i="4" s="1"/>
  <c r="R230" i="4"/>
  <c r="W230" i="4"/>
  <c r="X230" i="4" s="1"/>
  <c r="J231" i="4"/>
  <c r="K231" i="4"/>
  <c r="L231" i="4"/>
  <c r="M231" i="4"/>
  <c r="O231" i="4"/>
  <c r="P231" i="4" s="1"/>
  <c r="R231" i="4"/>
  <c r="W231" i="4"/>
  <c r="X231" i="4" s="1"/>
  <c r="Y231" i="4" s="1"/>
  <c r="J232" i="4"/>
  <c r="K232" i="4"/>
  <c r="L232" i="4"/>
  <c r="M232" i="4"/>
  <c r="O232" i="4"/>
  <c r="R232" i="4"/>
  <c r="W232" i="4"/>
  <c r="X232" i="4" s="1"/>
  <c r="Z232" i="4" s="1"/>
  <c r="J233" i="4"/>
  <c r="K233" i="4"/>
  <c r="L233" i="4"/>
  <c r="M233" i="4"/>
  <c r="R233" i="4"/>
  <c r="W233" i="4"/>
  <c r="J234" i="4"/>
  <c r="K234" i="4"/>
  <c r="L234" i="4"/>
  <c r="M234" i="4"/>
  <c r="O234" i="4"/>
  <c r="P234" i="4" s="1"/>
  <c r="R234" i="4"/>
  <c r="W234" i="4"/>
  <c r="X234" i="4" s="1"/>
  <c r="J235" i="4"/>
  <c r="K235" i="4"/>
  <c r="L235" i="4"/>
  <c r="M235" i="4"/>
  <c r="O235" i="4"/>
  <c r="R235" i="4"/>
  <c r="W235" i="4"/>
  <c r="X235" i="4" s="1"/>
  <c r="J236" i="4"/>
  <c r="K236" i="4"/>
  <c r="L236" i="4"/>
  <c r="M236" i="4"/>
  <c r="R236" i="4"/>
  <c r="W236" i="4"/>
  <c r="J237" i="4"/>
  <c r="K237" i="4"/>
  <c r="L237" i="4"/>
  <c r="M237" i="4"/>
  <c r="R237" i="4"/>
  <c r="W237" i="4"/>
  <c r="J238" i="4"/>
  <c r="K238" i="4"/>
  <c r="L238" i="4"/>
  <c r="M238" i="4"/>
  <c r="O238" i="4"/>
  <c r="R238" i="4"/>
  <c r="W238" i="4"/>
  <c r="X238" i="4" s="1"/>
  <c r="J239" i="4"/>
  <c r="K239" i="4"/>
  <c r="L239" i="4"/>
  <c r="M239" i="4"/>
  <c r="R239" i="4"/>
  <c r="W239" i="4"/>
  <c r="J240" i="4"/>
  <c r="K240" i="4"/>
  <c r="L240" i="4"/>
  <c r="M240" i="4"/>
  <c r="O240" i="4"/>
  <c r="P240" i="4" s="1"/>
  <c r="R240" i="4"/>
  <c r="W240" i="4"/>
  <c r="X240" i="4" s="1"/>
  <c r="J241" i="4"/>
  <c r="K241" i="4"/>
  <c r="L241" i="4"/>
  <c r="M241" i="4"/>
  <c r="R241" i="4"/>
  <c r="W241" i="4"/>
  <c r="J242" i="4"/>
  <c r="K242" i="4"/>
  <c r="L242" i="4"/>
  <c r="M242" i="4"/>
  <c r="R242" i="4"/>
  <c r="W242" i="4"/>
  <c r="J243" i="4"/>
  <c r="K243" i="4"/>
  <c r="L243" i="4"/>
  <c r="M243" i="4"/>
  <c r="O243" i="4"/>
  <c r="R243" i="4"/>
  <c r="W243" i="4"/>
  <c r="X243" i="4" s="1"/>
  <c r="J244" i="4"/>
  <c r="K244" i="4"/>
  <c r="L244" i="4"/>
  <c r="M244" i="4"/>
  <c r="R244" i="4"/>
  <c r="W244" i="4"/>
  <c r="J245" i="4"/>
  <c r="K245" i="4"/>
  <c r="L245" i="4"/>
  <c r="M245" i="4"/>
  <c r="O245" i="4"/>
  <c r="R245" i="4"/>
  <c r="W245" i="4"/>
  <c r="X245" i="4" s="1"/>
  <c r="Y245" i="4" s="1"/>
  <c r="J246" i="4"/>
  <c r="K246" i="4"/>
  <c r="L246" i="4"/>
  <c r="M246" i="4"/>
  <c r="R246" i="4"/>
  <c r="W246" i="4"/>
  <c r="J247" i="4"/>
  <c r="K247" i="4"/>
  <c r="L247" i="4"/>
  <c r="M247" i="4"/>
  <c r="O247" i="4"/>
  <c r="P247" i="4" s="1"/>
  <c r="R247" i="4"/>
  <c r="W247" i="4"/>
  <c r="X247" i="4" s="1"/>
  <c r="J248" i="4"/>
  <c r="K248" i="4"/>
  <c r="L248" i="4"/>
  <c r="M248" i="4"/>
  <c r="O248" i="4"/>
  <c r="R248" i="4"/>
  <c r="W248" i="4"/>
  <c r="X248" i="4" s="1"/>
  <c r="Z248" i="4" s="1"/>
  <c r="J249" i="4"/>
  <c r="K249" i="4"/>
  <c r="L249" i="4"/>
  <c r="M249" i="4"/>
  <c r="R249" i="4"/>
  <c r="W249" i="4"/>
  <c r="J250" i="4"/>
  <c r="K250" i="4"/>
  <c r="L250" i="4"/>
  <c r="M250" i="4"/>
  <c r="O250" i="4"/>
  <c r="R250" i="4"/>
  <c r="W250" i="4"/>
  <c r="X250" i="4" s="1"/>
  <c r="J251" i="4"/>
  <c r="K251" i="4"/>
  <c r="L251" i="4"/>
  <c r="M251" i="4"/>
  <c r="O251" i="4"/>
  <c r="R251" i="4"/>
  <c r="W251" i="4"/>
  <c r="X251" i="4" s="1"/>
  <c r="J252" i="4"/>
  <c r="K252" i="4"/>
  <c r="L252" i="4"/>
  <c r="M252" i="4"/>
  <c r="R252" i="4"/>
  <c r="W252" i="4"/>
  <c r="J253" i="4"/>
  <c r="K253" i="4"/>
  <c r="L253" i="4"/>
  <c r="M253" i="4"/>
  <c r="O253" i="4"/>
  <c r="P253" i="4" s="1"/>
  <c r="R253" i="4"/>
  <c r="W253" i="4"/>
  <c r="X253" i="4" s="1"/>
  <c r="J254" i="4"/>
  <c r="K254" i="4"/>
  <c r="L254" i="4"/>
  <c r="M254" i="4"/>
  <c r="O254" i="4"/>
  <c r="R254" i="4"/>
  <c r="W254" i="4"/>
  <c r="X254" i="4" s="1"/>
  <c r="J255" i="4"/>
  <c r="K255" i="4"/>
  <c r="L255" i="4"/>
  <c r="M255" i="4"/>
  <c r="O255" i="4"/>
  <c r="R255" i="4"/>
  <c r="W255" i="4"/>
  <c r="X255" i="4" s="1"/>
  <c r="Z255" i="4" s="1"/>
  <c r="J256" i="4"/>
  <c r="K256" i="4"/>
  <c r="L256" i="4"/>
  <c r="M256" i="4"/>
  <c r="O256" i="4"/>
  <c r="P256" i="4" s="1"/>
  <c r="R256" i="4"/>
  <c r="W256" i="4"/>
  <c r="X256" i="4" s="1"/>
  <c r="Y256" i="4" s="1"/>
  <c r="J257" i="4"/>
  <c r="K257" i="4"/>
  <c r="L257" i="4"/>
  <c r="M257" i="4"/>
  <c r="R257" i="4"/>
  <c r="W257" i="4"/>
  <c r="J258" i="4"/>
  <c r="K258" i="4"/>
  <c r="L258" i="4"/>
  <c r="M258" i="4"/>
  <c r="R258" i="4"/>
  <c r="W258" i="4"/>
  <c r="J259" i="4"/>
  <c r="K259" i="4"/>
  <c r="L259" i="4"/>
  <c r="M259" i="4"/>
  <c r="O259" i="4"/>
  <c r="P259" i="4" s="1"/>
  <c r="R259" i="4"/>
  <c r="W259" i="4"/>
  <c r="X259" i="4" s="1"/>
  <c r="J260" i="4"/>
  <c r="K260" i="4"/>
  <c r="L260" i="4"/>
  <c r="M260" i="4"/>
  <c r="R260" i="4"/>
  <c r="W260" i="4"/>
  <c r="J261" i="4"/>
  <c r="K261" i="4"/>
  <c r="L261" i="4"/>
  <c r="M261" i="4"/>
  <c r="R261" i="4"/>
  <c r="W261" i="4"/>
  <c r="J262" i="4"/>
  <c r="K262" i="4"/>
  <c r="L262" i="4"/>
  <c r="M262" i="4"/>
  <c r="O262" i="4"/>
  <c r="P262" i="4" s="1"/>
  <c r="R262" i="4"/>
  <c r="W262" i="4"/>
  <c r="X262" i="4" s="1"/>
  <c r="J263" i="4"/>
  <c r="K263" i="4"/>
  <c r="L263" i="4"/>
  <c r="M263" i="4"/>
  <c r="R263" i="4"/>
  <c r="W263" i="4"/>
  <c r="J264" i="4"/>
  <c r="K264" i="4"/>
  <c r="L264" i="4"/>
  <c r="M264" i="4"/>
  <c r="O264" i="4"/>
  <c r="P264" i="4" s="1"/>
  <c r="R264" i="4"/>
  <c r="W264" i="4"/>
  <c r="X264" i="4" s="1"/>
  <c r="Y264" i="4" s="1"/>
  <c r="J265" i="4"/>
  <c r="K265" i="4"/>
  <c r="L265" i="4"/>
  <c r="M265" i="4"/>
  <c r="R265" i="4"/>
  <c r="W265" i="4"/>
  <c r="J266" i="4"/>
  <c r="K266" i="4"/>
  <c r="L266" i="4"/>
  <c r="M266" i="4"/>
  <c r="O266" i="4"/>
  <c r="P266" i="4" s="1"/>
  <c r="R266" i="4"/>
  <c r="W266" i="4"/>
  <c r="X266" i="4" s="1"/>
  <c r="J267" i="4"/>
  <c r="K267" i="4"/>
  <c r="L267" i="4"/>
  <c r="M267" i="4"/>
  <c r="R267" i="4"/>
  <c r="W267" i="4"/>
  <c r="J268" i="4"/>
  <c r="K268" i="4"/>
  <c r="L268" i="4"/>
  <c r="M268" i="4"/>
  <c r="O268" i="4"/>
  <c r="R268" i="4"/>
  <c r="W268" i="4"/>
  <c r="X268" i="4" s="1"/>
  <c r="Y268" i="4" s="1"/>
  <c r="J269" i="4"/>
  <c r="K269" i="4"/>
  <c r="L269" i="4"/>
  <c r="M269" i="4"/>
  <c r="O269" i="4"/>
  <c r="R269" i="4"/>
  <c r="W269" i="4"/>
  <c r="X269" i="4" s="1"/>
  <c r="J270" i="4"/>
  <c r="K270" i="4"/>
  <c r="L270" i="4"/>
  <c r="M270" i="4"/>
  <c r="R270" i="4"/>
  <c r="W270" i="4"/>
  <c r="J271" i="4"/>
  <c r="K271" i="4"/>
  <c r="L271" i="4"/>
  <c r="M271" i="4"/>
  <c r="O271" i="4"/>
  <c r="R271" i="4"/>
  <c r="W271" i="4"/>
  <c r="X271" i="4" s="1"/>
  <c r="Z271" i="4" s="1"/>
  <c r="J272" i="4"/>
  <c r="K272" i="4"/>
  <c r="L272" i="4"/>
  <c r="M272" i="4"/>
  <c r="R272" i="4"/>
  <c r="W272" i="4"/>
  <c r="J273" i="4"/>
  <c r="K273" i="4"/>
  <c r="L273" i="4"/>
  <c r="M273" i="4"/>
  <c r="O273" i="4"/>
  <c r="R273" i="4"/>
  <c r="W273" i="4"/>
  <c r="X273" i="4" s="1"/>
  <c r="J274" i="4"/>
  <c r="K274" i="4"/>
  <c r="L274" i="4"/>
  <c r="M274" i="4"/>
  <c r="O274" i="4"/>
  <c r="R274" i="4"/>
  <c r="W274" i="4"/>
  <c r="X274" i="4" s="1"/>
  <c r="Y274" i="4" s="1"/>
  <c r="J275" i="4"/>
  <c r="K275" i="4"/>
  <c r="L275" i="4"/>
  <c r="M275" i="4"/>
  <c r="R275" i="4"/>
  <c r="W275" i="4"/>
  <c r="J276" i="4"/>
  <c r="K276" i="4"/>
  <c r="L276" i="4"/>
  <c r="M276" i="4"/>
  <c r="O276" i="4"/>
  <c r="R276" i="4"/>
  <c r="W276" i="4"/>
  <c r="X276" i="4" s="1"/>
  <c r="J277" i="4"/>
  <c r="K277" i="4"/>
  <c r="L277" i="4"/>
  <c r="M277" i="4"/>
  <c r="R277" i="4"/>
  <c r="W277" i="4"/>
  <c r="J278" i="4"/>
  <c r="K278" i="4"/>
  <c r="L278" i="4"/>
  <c r="M278" i="4"/>
  <c r="O278" i="4"/>
  <c r="R278" i="4"/>
  <c r="W278" i="4"/>
  <c r="X278" i="4" s="1"/>
  <c r="J279" i="4"/>
  <c r="K279" i="4"/>
  <c r="L279" i="4"/>
  <c r="M279" i="4"/>
  <c r="O279" i="4"/>
  <c r="R279" i="4"/>
  <c r="W279" i="4"/>
  <c r="X279" i="4" s="1"/>
  <c r="Z279" i="4" s="1"/>
  <c r="J280" i="4"/>
  <c r="K280" i="4"/>
  <c r="L280" i="4"/>
  <c r="M280" i="4"/>
  <c r="O280" i="4"/>
  <c r="R280" i="4"/>
  <c r="W280" i="4"/>
  <c r="X280" i="4" s="1"/>
  <c r="J281" i="4"/>
  <c r="K281" i="4"/>
  <c r="L281" i="4"/>
  <c r="M281" i="4"/>
  <c r="R281" i="4"/>
  <c r="W281" i="4"/>
  <c r="J282" i="4"/>
  <c r="K282" i="4"/>
  <c r="L282" i="4"/>
  <c r="M282" i="4"/>
  <c r="R282" i="4"/>
  <c r="W282" i="4"/>
  <c r="J283" i="4"/>
  <c r="K283" i="4"/>
  <c r="L283" i="4"/>
  <c r="M283" i="4"/>
  <c r="O283" i="4"/>
  <c r="R283" i="4"/>
  <c r="W283" i="4"/>
  <c r="X283" i="4" s="1"/>
  <c r="J284" i="4"/>
  <c r="K284" i="4"/>
  <c r="L284" i="4"/>
  <c r="M284" i="4"/>
  <c r="R284" i="4"/>
  <c r="W284" i="4"/>
  <c r="J285" i="4"/>
  <c r="K285" i="4"/>
  <c r="L285" i="4"/>
  <c r="M285" i="4"/>
  <c r="O285" i="4"/>
  <c r="P285" i="4" s="1"/>
  <c r="R285" i="4"/>
  <c r="W285" i="4"/>
  <c r="X285" i="4" s="1"/>
  <c r="Y285" i="4" s="1"/>
  <c r="J286" i="4"/>
  <c r="K286" i="4"/>
  <c r="L286" i="4"/>
  <c r="M286" i="4"/>
  <c r="R286" i="4"/>
  <c r="W286" i="4"/>
  <c r="J287" i="4"/>
  <c r="K287" i="4"/>
  <c r="L287" i="4"/>
  <c r="M287" i="4"/>
  <c r="O287" i="4"/>
  <c r="R287" i="4"/>
  <c r="W287" i="4"/>
  <c r="X287" i="4" s="1"/>
  <c r="J288" i="4"/>
  <c r="K288" i="4"/>
  <c r="L288" i="4"/>
  <c r="M288" i="4"/>
  <c r="O288" i="4"/>
  <c r="P288" i="4" s="1"/>
  <c r="R288" i="4"/>
  <c r="W288" i="4"/>
  <c r="X288" i="4" s="1"/>
  <c r="J289" i="4"/>
  <c r="K289" i="4"/>
  <c r="L289" i="4"/>
  <c r="M289" i="4"/>
  <c r="O289" i="4"/>
  <c r="R289" i="4"/>
  <c r="W289" i="4"/>
  <c r="X289" i="4" s="1"/>
  <c r="Y289" i="4" s="1"/>
  <c r="J290" i="4"/>
  <c r="K290" i="4"/>
  <c r="L290" i="4"/>
  <c r="M290" i="4"/>
  <c r="O290" i="4"/>
  <c r="R290" i="4"/>
  <c r="W290" i="4"/>
  <c r="X290" i="4" s="1"/>
  <c r="J291" i="4"/>
  <c r="K291" i="4"/>
  <c r="L291" i="4"/>
  <c r="M291" i="4"/>
  <c r="O291" i="4"/>
  <c r="R291" i="4"/>
  <c r="W291" i="4"/>
  <c r="X291" i="4" s="1"/>
  <c r="J292" i="4"/>
  <c r="K292" i="4"/>
  <c r="L292" i="4"/>
  <c r="M292" i="4"/>
  <c r="O292" i="4"/>
  <c r="R292" i="4"/>
  <c r="W292" i="4"/>
  <c r="X292" i="4" s="1"/>
  <c r="J293" i="4"/>
  <c r="K293" i="4"/>
  <c r="L293" i="4"/>
  <c r="M293" i="4"/>
  <c r="R293" i="4"/>
  <c r="W293" i="4"/>
  <c r="J294" i="4"/>
  <c r="K294" i="4"/>
  <c r="L294" i="4"/>
  <c r="M294" i="4"/>
  <c r="O294" i="4"/>
  <c r="P294" i="4" s="1"/>
  <c r="R294" i="4"/>
  <c r="W294" i="4"/>
  <c r="X294" i="4" s="1"/>
  <c r="J295" i="4"/>
  <c r="K295" i="4"/>
  <c r="L295" i="4"/>
  <c r="M295" i="4"/>
  <c r="R295" i="4"/>
  <c r="W295" i="4"/>
  <c r="J296" i="4"/>
  <c r="K296" i="4"/>
  <c r="L296" i="4"/>
  <c r="M296" i="4"/>
  <c r="O296" i="4"/>
  <c r="R296" i="4"/>
  <c r="W296" i="4"/>
  <c r="X296" i="4" s="1"/>
  <c r="Z296" i="4" s="1"/>
  <c r="J297" i="4"/>
  <c r="K297" i="4"/>
  <c r="L297" i="4"/>
  <c r="M297" i="4"/>
  <c r="R297" i="4"/>
  <c r="W297" i="4"/>
  <c r="J298" i="4"/>
  <c r="K298" i="4"/>
  <c r="L298" i="4"/>
  <c r="M298" i="4"/>
  <c r="R298" i="4"/>
  <c r="W298" i="4"/>
  <c r="J299" i="4"/>
  <c r="K299" i="4"/>
  <c r="L299" i="4"/>
  <c r="M299" i="4"/>
  <c r="O299" i="4"/>
  <c r="R299" i="4"/>
  <c r="W299" i="4"/>
  <c r="X299" i="4" s="1"/>
  <c r="J300" i="4"/>
  <c r="K300" i="4"/>
  <c r="L300" i="4"/>
  <c r="M300" i="4"/>
  <c r="R300" i="4"/>
  <c r="W300" i="4"/>
  <c r="J301" i="4"/>
  <c r="K301" i="4"/>
  <c r="L301" i="4"/>
  <c r="M301" i="4"/>
  <c r="O301" i="4"/>
  <c r="P301" i="4" s="1"/>
  <c r="R301" i="4"/>
  <c r="W301" i="4"/>
  <c r="X301" i="4" s="1"/>
  <c r="Y301" i="4" s="1"/>
  <c r="J302" i="4"/>
  <c r="K302" i="4"/>
  <c r="L302" i="4"/>
  <c r="M302" i="4"/>
  <c r="R302" i="4"/>
  <c r="W302" i="4"/>
  <c r="J303" i="4"/>
  <c r="K303" i="4"/>
  <c r="L303" i="4"/>
  <c r="M303" i="4"/>
  <c r="O303" i="4"/>
  <c r="R303" i="4"/>
  <c r="W303" i="4"/>
  <c r="X303" i="4" s="1"/>
  <c r="J304" i="4"/>
  <c r="K304" i="4"/>
  <c r="L304" i="4"/>
  <c r="M304" i="4"/>
  <c r="R304" i="4"/>
  <c r="W304" i="4"/>
  <c r="J305" i="4"/>
  <c r="K305" i="4"/>
  <c r="L305" i="4"/>
  <c r="M305" i="4"/>
  <c r="R305" i="4"/>
  <c r="W305" i="4"/>
  <c r="J306" i="4"/>
  <c r="K306" i="4"/>
  <c r="L306" i="4"/>
  <c r="M306" i="4"/>
  <c r="O306" i="4"/>
  <c r="R306" i="4"/>
  <c r="W306" i="4"/>
  <c r="X306" i="4" s="1"/>
  <c r="J307" i="4"/>
  <c r="K307" i="4"/>
  <c r="L307" i="4"/>
  <c r="M307" i="4"/>
  <c r="O307" i="4"/>
  <c r="R307" i="4"/>
  <c r="W307" i="4"/>
  <c r="X307" i="4" s="1"/>
  <c r="J308" i="4"/>
  <c r="K308" i="4"/>
  <c r="L308" i="4"/>
  <c r="M308" i="4"/>
  <c r="O308" i="4"/>
  <c r="R308" i="4"/>
  <c r="W308" i="4"/>
  <c r="X308" i="4" s="1"/>
  <c r="Y308" i="4" s="1"/>
  <c r="J309" i="4"/>
  <c r="K309" i="4"/>
  <c r="L309" i="4"/>
  <c r="M309" i="4"/>
  <c r="O309" i="4"/>
  <c r="R309" i="4"/>
  <c r="W309" i="4"/>
  <c r="X309" i="4" s="1"/>
  <c r="J310" i="4"/>
  <c r="K310" i="4"/>
  <c r="L310" i="4"/>
  <c r="M310" i="4"/>
  <c r="R310" i="4"/>
  <c r="W310" i="4"/>
  <c r="J311" i="4"/>
  <c r="K311" i="4"/>
  <c r="L311" i="4"/>
  <c r="M311" i="4"/>
  <c r="R311" i="4"/>
  <c r="W311" i="4"/>
  <c r="J312" i="4"/>
  <c r="K312" i="4"/>
  <c r="L312" i="4"/>
  <c r="M312" i="4"/>
  <c r="O312" i="4"/>
  <c r="P312" i="4" s="1"/>
  <c r="R312" i="4"/>
  <c r="W312" i="4"/>
  <c r="X312" i="4" s="1"/>
  <c r="Y312" i="4" s="1"/>
  <c r="J313" i="4"/>
  <c r="K313" i="4"/>
  <c r="L313" i="4"/>
  <c r="M313" i="4"/>
  <c r="O313" i="4"/>
  <c r="R313" i="4"/>
  <c r="W313" i="4"/>
  <c r="X313" i="4" s="1"/>
  <c r="J314" i="4"/>
  <c r="K314" i="4"/>
  <c r="L314" i="4"/>
  <c r="M314" i="4"/>
  <c r="O314" i="4"/>
  <c r="P314" i="4" s="1"/>
  <c r="R314" i="4"/>
  <c r="W314" i="4"/>
  <c r="X314" i="4" s="1"/>
  <c r="J315" i="4"/>
  <c r="K315" i="4"/>
  <c r="L315" i="4"/>
  <c r="M315" i="4"/>
  <c r="O315" i="4"/>
  <c r="R315" i="4"/>
  <c r="W315" i="4"/>
  <c r="X315" i="4" s="1"/>
  <c r="Z315" i="4" s="1"/>
  <c r="J316" i="4"/>
  <c r="K316" i="4"/>
  <c r="L316" i="4"/>
  <c r="M316" i="4"/>
  <c r="O316" i="4"/>
  <c r="P316" i="4" s="1"/>
  <c r="R316" i="4"/>
  <c r="W316" i="4"/>
  <c r="X316" i="4" s="1"/>
  <c r="Y316" i="4" s="1"/>
  <c r="J317" i="4"/>
  <c r="K317" i="4"/>
  <c r="L317" i="4"/>
  <c r="M317" i="4"/>
  <c r="O317" i="4"/>
  <c r="P317" i="4" s="1"/>
  <c r="R317" i="4"/>
  <c r="W317" i="4"/>
  <c r="X317" i="4" s="1"/>
  <c r="J318" i="4"/>
  <c r="K318" i="4"/>
  <c r="L318" i="4"/>
  <c r="M318" i="4"/>
  <c r="O318" i="4"/>
  <c r="P318" i="4" s="1"/>
  <c r="R318" i="4"/>
  <c r="W318" i="4"/>
  <c r="X318" i="4" s="1"/>
  <c r="J319" i="4"/>
  <c r="K319" i="4"/>
  <c r="L319" i="4"/>
  <c r="M319" i="4"/>
  <c r="O319" i="4"/>
  <c r="P319" i="4" s="1"/>
  <c r="R319" i="4"/>
  <c r="W319" i="4"/>
  <c r="X319" i="4" s="1"/>
  <c r="Z319" i="4" s="1"/>
  <c r="J320" i="4"/>
  <c r="K320" i="4"/>
  <c r="L320" i="4"/>
  <c r="M320" i="4"/>
  <c r="O320" i="4"/>
  <c r="P320" i="4" s="1"/>
  <c r="R320" i="4"/>
  <c r="W320" i="4"/>
  <c r="X320" i="4" s="1"/>
  <c r="Y320" i="4" s="1"/>
  <c r="J321" i="4"/>
  <c r="K321" i="4"/>
  <c r="L321" i="4"/>
  <c r="M321" i="4"/>
  <c r="O321" i="4"/>
  <c r="R321" i="4"/>
  <c r="W321" i="4"/>
  <c r="X321" i="4" s="1"/>
  <c r="J322" i="4"/>
  <c r="K322" i="4"/>
  <c r="L322" i="4"/>
  <c r="M322" i="4"/>
  <c r="O322" i="4"/>
  <c r="P322" i="4" s="1"/>
  <c r="R322" i="4"/>
  <c r="W322" i="4"/>
  <c r="X322" i="4" s="1"/>
  <c r="J323" i="4"/>
  <c r="K323" i="4"/>
  <c r="L323" i="4"/>
  <c r="M323" i="4"/>
  <c r="O323" i="4"/>
  <c r="R323" i="4"/>
  <c r="W323" i="4"/>
  <c r="X323" i="4" s="1"/>
  <c r="Z323" i="4" s="1"/>
  <c r="J324" i="4"/>
  <c r="K324" i="4"/>
  <c r="L324" i="4"/>
  <c r="M324" i="4"/>
  <c r="O324" i="4"/>
  <c r="R324" i="4"/>
  <c r="W324" i="4"/>
  <c r="X324" i="4" s="1"/>
  <c r="Y324" i="4" s="1"/>
  <c r="J325" i="4"/>
  <c r="K325" i="4"/>
  <c r="L325" i="4"/>
  <c r="M325" i="4"/>
  <c r="O325" i="4"/>
  <c r="R325" i="4"/>
  <c r="W325" i="4"/>
  <c r="X325" i="4" s="1"/>
  <c r="J326" i="4"/>
  <c r="K326" i="4"/>
  <c r="L326" i="4"/>
  <c r="M326" i="4"/>
  <c r="O326" i="4"/>
  <c r="P326" i="4" s="1"/>
  <c r="R326" i="4"/>
  <c r="W326" i="4"/>
  <c r="X326" i="4" s="1"/>
  <c r="J327" i="4"/>
  <c r="K327" i="4"/>
  <c r="L327" i="4"/>
  <c r="M327" i="4"/>
  <c r="O327" i="4"/>
  <c r="R327" i="4"/>
  <c r="W327" i="4"/>
  <c r="X327" i="4" s="1"/>
  <c r="J328" i="4"/>
  <c r="K328" i="4"/>
  <c r="L328" i="4"/>
  <c r="M328" i="4"/>
  <c r="O328" i="4"/>
  <c r="R328" i="4"/>
  <c r="W328" i="4"/>
  <c r="X328" i="4" s="1"/>
  <c r="Y328" i="4" s="1"/>
  <c r="J329" i="4"/>
  <c r="K329" i="4"/>
  <c r="L329" i="4"/>
  <c r="M329" i="4"/>
  <c r="O329" i="4"/>
  <c r="R329" i="4"/>
  <c r="W329" i="4"/>
  <c r="X329" i="4" s="1"/>
  <c r="J330" i="4"/>
  <c r="K330" i="4"/>
  <c r="L330" i="4"/>
  <c r="M330" i="4"/>
  <c r="O330" i="4"/>
  <c r="R330" i="4"/>
  <c r="W330" i="4"/>
  <c r="X330" i="4" s="1"/>
  <c r="J331" i="4"/>
  <c r="K331" i="4"/>
  <c r="L331" i="4"/>
  <c r="M331" i="4"/>
  <c r="O331" i="4"/>
  <c r="R331" i="4"/>
  <c r="W331" i="4"/>
  <c r="X331" i="4" s="1"/>
  <c r="J332" i="4"/>
  <c r="K332" i="4"/>
  <c r="L332" i="4"/>
  <c r="M332" i="4"/>
  <c r="R332" i="4"/>
  <c r="W332" i="4"/>
  <c r="J333" i="4"/>
  <c r="K333" i="4"/>
  <c r="L333" i="4"/>
  <c r="M333" i="4"/>
  <c r="O333" i="4"/>
  <c r="R333" i="4"/>
  <c r="W333" i="4"/>
  <c r="X333" i="4" s="1"/>
  <c r="J334" i="4"/>
  <c r="K334" i="4"/>
  <c r="L334" i="4"/>
  <c r="M334" i="4"/>
  <c r="O334" i="4"/>
  <c r="R334" i="4"/>
  <c r="W334" i="4"/>
  <c r="X334" i="4" s="1"/>
  <c r="J335" i="4"/>
  <c r="K335" i="4"/>
  <c r="L335" i="4"/>
  <c r="M335" i="4"/>
  <c r="O335" i="4"/>
  <c r="R335" i="4"/>
  <c r="W335" i="4"/>
  <c r="X335" i="4" s="1"/>
  <c r="Y335" i="4" s="1"/>
  <c r="J336" i="4"/>
  <c r="K336" i="4"/>
  <c r="L336" i="4"/>
  <c r="M336" i="4"/>
  <c r="O336" i="4"/>
  <c r="R336" i="4"/>
  <c r="W336" i="4"/>
  <c r="X336" i="4" s="1"/>
  <c r="J337" i="4"/>
  <c r="K337" i="4"/>
  <c r="L337" i="4"/>
  <c r="M337" i="4"/>
  <c r="R337" i="4"/>
  <c r="W337" i="4"/>
  <c r="J338" i="4"/>
  <c r="K338" i="4"/>
  <c r="L338" i="4"/>
  <c r="M338" i="4"/>
  <c r="O338" i="4"/>
  <c r="P338" i="4" s="1"/>
  <c r="R338" i="4"/>
  <c r="W338" i="4"/>
  <c r="X338" i="4" s="1"/>
  <c r="J339" i="4"/>
  <c r="K339" i="4"/>
  <c r="L339" i="4"/>
  <c r="M339" i="4"/>
  <c r="R339" i="4"/>
  <c r="W339" i="4"/>
  <c r="J340" i="4"/>
  <c r="K340" i="4"/>
  <c r="L340" i="4"/>
  <c r="M340" i="4"/>
  <c r="O340" i="4"/>
  <c r="R340" i="4"/>
  <c r="W340" i="4"/>
  <c r="X340" i="4" s="1"/>
  <c r="J341" i="4"/>
  <c r="K341" i="4"/>
  <c r="L341" i="4"/>
  <c r="M341" i="4"/>
  <c r="O341" i="4"/>
  <c r="R341" i="4"/>
  <c r="W341" i="4"/>
  <c r="X341" i="4" s="1"/>
  <c r="Y341" i="4" s="1"/>
  <c r="J342" i="4"/>
  <c r="K342" i="4"/>
  <c r="L342" i="4"/>
  <c r="M342" i="4"/>
  <c r="O342" i="4"/>
  <c r="R342" i="4"/>
  <c r="W342" i="4"/>
  <c r="X342" i="4" s="1"/>
  <c r="J343" i="4"/>
  <c r="K343" i="4"/>
  <c r="L343" i="4"/>
  <c r="M343" i="4"/>
  <c r="R343" i="4"/>
  <c r="W343" i="4"/>
  <c r="J344" i="4"/>
  <c r="K344" i="4"/>
  <c r="L344" i="4"/>
  <c r="M344" i="4"/>
  <c r="O344" i="4"/>
  <c r="R344" i="4"/>
  <c r="W344" i="4"/>
  <c r="X344" i="4" s="1"/>
  <c r="J345" i="4"/>
  <c r="K345" i="4"/>
  <c r="L345" i="4"/>
  <c r="M345" i="4"/>
  <c r="O345" i="4"/>
  <c r="R345" i="4"/>
  <c r="W345" i="4"/>
  <c r="X345" i="4" s="1"/>
  <c r="J346" i="4"/>
  <c r="K346" i="4"/>
  <c r="L346" i="4"/>
  <c r="M346" i="4"/>
  <c r="O346" i="4"/>
  <c r="R346" i="4"/>
  <c r="W346" i="4"/>
  <c r="X346" i="4" s="1"/>
  <c r="J347" i="4"/>
  <c r="K347" i="4"/>
  <c r="L347" i="4"/>
  <c r="M347" i="4"/>
  <c r="O347" i="4"/>
  <c r="R347" i="4"/>
  <c r="W347" i="4"/>
  <c r="X347" i="4" s="1"/>
  <c r="J348" i="4"/>
  <c r="K348" i="4"/>
  <c r="L348" i="4"/>
  <c r="M348" i="4"/>
  <c r="O348" i="4"/>
  <c r="P348" i="4" s="1"/>
  <c r="R348" i="4"/>
  <c r="W348" i="4"/>
  <c r="X348" i="4" s="1"/>
  <c r="Y348" i="4" s="1"/>
  <c r="J349" i="4"/>
  <c r="K349" i="4"/>
  <c r="L349" i="4"/>
  <c r="M349" i="4"/>
  <c r="O349" i="4"/>
  <c r="P349" i="4" s="1"/>
  <c r="R349" i="4"/>
  <c r="W349" i="4"/>
  <c r="X349" i="4" s="1"/>
  <c r="Z349" i="4" s="1"/>
  <c r="J350" i="4"/>
  <c r="K350" i="4"/>
  <c r="L350" i="4"/>
  <c r="M350" i="4"/>
  <c r="O350" i="4"/>
  <c r="P350" i="4" s="1"/>
  <c r="R350" i="4"/>
  <c r="W350" i="4"/>
  <c r="X350" i="4" s="1"/>
  <c r="J351" i="4"/>
  <c r="K351" i="4"/>
  <c r="L351" i="4"/>
  <c r="M351" i="4"/>
  <c r="O351" i="4"/>
  <c r="P351" i="4" s="1"/>
  <c r="R351" i="4"/>
  <c r="W351" i="4"/>
  <c r="X351" i="4" s="1"/>
  <c r="Z351" i="4" s="1"/>
  <c r="J352" i="4"/>
  <c r="K352" i="4"/>
  <c r="L352" i="4"/>
  <c r="M352" i="4"/>
  <c r="R352" i="4"/>
  <c r="W352" i="4"/>
  <c r="J353" i="4"/>
  <c r="K353" i="4"/>
  <c r="L353" i="4"/>
  <c r="M353" i="4"/>
  <c r="O353" i="4"/>
  <c r="R353" i="4"/>
  <c r="W353" i="4"/>
  <c r="X353" i="4" s="1"/>
  <c r="Z353" i="4" s="1"/>
  <c r="J354" i="4"/>
  <c r="K354" i="4"/>
  <c r="L354" i="4"/>
  <c r="M354" i="4"/>
  <c r="R354" i="4"/>
  <c r="W354" i="4"/>
  <c r="J355" i="4"/>
  <c r="K355" i="4"/>
  <c r="L355" i="4"/>
  <c r="M355" i="4"/>
  <c r="O355" i="4"/>
  <c r="P355" i="4" s="1"/>
  <c r="R355" i="4"/>
  <c r="W355" i="4"/>
  <c r="X355" i="4" s="1"/>
  <c r="Z355" i="4" s="1"/>
  <c r="J356" i="4"/>
  <c r="K356" i="4"/>
  <c r="L356" i="4"/>
  <c r="M356" i="4"/>
  <c r="O356" i="4"/>
  <c r="R356" i="4"/>
  <c r="W356" i="4"/>
  <c r="X356" i="4" s="1"/>
  <c r="J357" i="4"/>
  <c r="K357" i="4"/>
  <c r="L357" i="4"/>
  <c r="M357" i="4"/>
  <c r="O357" i="4"/>
  <c r="R357" i="4"/>
  <c r="W357" i="4"/>
  <c r="X357" i="4" s="1"/>
  <c r="J358" i="4"/>
  <c r="K358" i="4"/>
  <c r="L358" i="4"/>
  <c r="M358" i="4"/>
  <c r="R358" i="4"/>
  <c r="W358" i="4"/>
  <c r="J359" i="4"/>
  <c r="K359" i="4"/>
  <c r="L359" i="4"/>
  <c r="M359" i="4"/>
  <c r="O359" i="4"/>
  <c r="R359" i="4"/>
  <c r="W359" i="4"/>
  <c r="X359" i="4" s="1"/>
  <c r="J360" i="4"/>
  <c r="K360" i="4"/>
  <c r="L360" i="4"/>
  <c r="M360" i="4"/>
  <c r="R360" i="4"/>
  <c r="W360" i="4"/>
  <c r="J361" i="4"/>
  <c r="K361" i="4"/>
  <c r="L361" i="4"/>
  <c r="M361" i="4"/>
  <c r="O361" i="4"/>
  <c r="R361" i="4"/>
  <c r="W361" i="4"/>
  <c r="X361" i="4" s="1"/>
  <c r="Z361" i="4" s="1"/>
  <c r="J362" i="4"/>
  <c r="K362" i="4"/>
  <c r="L362" i="4"/>
  <c r="M362" i="4"/>
  <c r="O362" i="4"/>
  <c r="P362" i="4" s="1"/>
  <c r="R362" i="4"/>
  <c r="W362" i="4"/>
  <c r="X362" i="4" s="1"/>
  <c r="J363" i="4"/>
  <c r="K363" i="4"/>
  <c r="L363" i="4"/>
  <c r="M363" i="4"/>
  <c r="R363" i="4"/>
  <c r="W363" i="4"/>
  <c r="J364" i="4"/>
  <c r="K364" i="4"/>
  <c r="L364" i="4"/>
  <c r="M364" i="4"/>
  <c r="R364" i="4"/>
  <c r="W364" i="4"/>
  <c r="J365" i="4"/>
  <c r="K365" i="4"/>
  <c r="L365" i="4"/>
  <c r="M365" i="4"/>
  <c r="O365" i="4"/>
  <c r="R365" i="4"/>
  <c r="W365" i="4"/>
  <c r="X365" i="4" s="1"/>
  <c r="J366" i="4"/>
  <c r="K366" i="4"/>
  <c r="L366" i="4"/>
  <c r="M366" i="4"/>
  <c r="R366" i="4"/>
  <c r="W366" i="4"/>
  <c r="J367" i="4"/>
  <c r="K367" i="4"/>
  <c r="L367" i="4"/>
  <c r="M367" i="4"/>
  <c r="R367" i="4"/>
  <c r="W367" i="4"/>
  <c r="J368" i="4"/>
  <c r="K368" i="4"/>
  <c r="L368" i="4"/>
  <c r="M368" i="4"/>
  <c r="O368" i="4"/>
  <c r="R368" i="4"/>
  <c r="W368" i="4"/>
  <c r="X368" i="4" s="1"/>
  <c r="J369" i="4"/>
  <c r="K369" i="4"/>
  <c r="L369" i="4"/>
  <c r="M369" i="4"/>
  <c r="O369" i="4"/>
  <c r="P369" i="4" s="1"/>
  <c r="R369" i="4"/>
  <c r="W369" i="4"/>
  <c r="X369" i="4" s="1"/>
  <c r="J370" i="4"/>
  <c r="K370" i="4"/>
  <c r="L370" i="4"/>
  <c r="M370" i="4"/>
  <c r="O370" i="4"/>
  <c r="R370" i="4"/>
  <c r="W370" i="4"/>
  <c r="X370" i="4" s="1"/>
  <c r="Y370" i="4" s="1"/>
  <c r="J371" i="4"/>
  <c r="K371" i="4"/>
  <c r="L371" i="4"/>
  <c r="M371" i="4"/>
  <c r="R371" i="4"/>
  <c r="W371" i="4"/>
  <c r="J372" i="4"/>
  <c r="K372" i="4"/>
  <c r="L372" i="4"/>
  <c r="M372" i="4"/>
  <c r="O372" i="4"/>
  <c r="P372" i="4" s="1"/>
  <c r="R372" i="4"/>
  <c r="W372" i="4"/>
  <c r="X372" i="4" s="1"/>
  <c r="J373" i="4"/>
  <c r="K373" i="4"/>
  <c r="L373" i="4"/>
  <c r="M373" i="4"/>
  <c r="O373" i="4"/>
  <c r="R373" i="4"/>
  <c r="W373" i="4"/>
  <c r="X373" i="4" s="1"/>
  <c r="Y373" i="4" s="1"/>
  <c r="J374" i="4"/>
  <c r="K374" i="4"/>
  <c r="L374" i="4"/>
  <c r="M374" i="4"/>
  <c r="R374" i="4"/>
  <c r="W374" i="4"/>
  <c r="J375" i="4"/>
  <c r="K375" i="4"/>
  <c r="L375" i="4"/>
  <c r="M375" i="4"/>
  <c r="O375" i="4"/>
  <c r="R375" i="4"/>
  <c r="W375" i="4"/>
  <c r="X375" i="4" s="1"/>
  <c r="J376" i="4"/>
  <c r="K376" i="4"/>
  <c r="L376" i="4"/>
  <c r="M376" i="4"/>
  <c r="O376" i="4"/>
  <c r="R376" i="4"/>
  <c r="W376" i="4"/>
  <c r="X376" i="4" s="1"/>
  <c r="Z376" i="4" s="1"/>
  <c r="J377" i="4"/>
  <c r="K377" i="4"/>
  <c r="L377" i="4"/>
  <c r="M377" i="4"/>
  <c r="O377" i="4"/>
  <c r="R377" i="4"/>
  <c r="W377" i="4"/>
  <c r="X377" i="4" s="1"/>
  <c r="Y377" i="4" s="1"/>
  <c r="J378" i="4"/>
  <c r="K378" i="4"/>
  <c r="L378" i="4"/>
  <c r="M378" i="4"/>
  <c r="O378" i="4"/>
  <c r="R378" i="4"/>
  <c r="W378" i="4"/>
  <c r="X378" i="4" s="1"/>
  <c r="J379" i="4"/>
  <c r="K379" i="4"/>
  <c r="L379" i="4"/>
  <c r="M379" i="4"/>
  <c r="O379" i="4"/>
  <c r="R379" i="4"/>
  <c r="W379" i="4"/>
  <c r="X379" i="4" s="1"/>
  <c r="J380" i="4"/>
  <c r="K380" i="4"/>
  <c r="L380" i="4"/>
  <c r="M380" i="4"/>
  <c r="R380" i="4"/>
  <c r="W380" i="4"/>
  <c r="J381" i="4"/>
  <c r="K381" i="4"/>
  <c r="L381" i="4"/>
  <c r="M381" i="4"/>
  <c r="O381" i="4"/>
  <c r="P381" i="4" s="1"/>
  <c r="R381" i="4"/>
  <c r="W381" i="4"/>
  <c r="X381" i="4" s="1"/>
  <c r="Y381" i="4" s="1"/>
  <c r="J382" i="4"/>
  <c r="K382" i="4"/>
  <c r="L382" i="4"/>
  <c r="M382" i="4"/>
  <c r="R382" i="4"/>
  <c r="W382" i="4"/>
  <c r="J383" i="4"/>
  <c r="K383" i="4"/>
  <c r="L383" i="4"/>
  <c r="M383" i="4"/>
  <c r="O383" i="4"/>
  <c r="P383" i="4" s="1"/>
  <c r="R383" i="4"/>
  <c r="W383" i="4"/>
  <c r="X383" i="4" s="1"/>
  <c r="J384" i="4"/>
  <c r="K384" i="4"/>
  <c r="L384" i="4"/>
  <c r="M384" i="4"/>
  <c r="R384" i="4"/>
  <c r="W384" i="4"/>
  <c r="J385" i="4"/>
  <c r="K385" i="4"/>
  <c r="L385" i="4"/>
  <c r="M385" i="4"/>
  <c r="O385" i="4"/>
  <c r="P385" i="4" s="1"/>
  <c r="R385" i="4"/>
  <c r="W385" i="4"/>
  <c r="X385" i="4" s="1"/>
  <c r="Y385" i="4" s="1"/>
  <c r="J386" i="4"/>
  <c r="K386" i="4"/>
  <c r="L386" i="4"/>
  <c r="M386" i="4"/>
  <c r="O386" i="4"/>
  <c r="R386" i="4"/>
  <c r="W386" i="4"/>
  <c r="X386" i="4" s="1"/>
  <c r="J387" i="4"/>
  <c r="K387" i="4"/>
  <c r="L387" i="4"/>
  <c r="M387" i="4"/>
  <c r="O387" i="4"/>
  <c r="R387" i="4"/>
  <c r="W387" i="4"/>
  <c r="X387" i="4" s="1"/>
  <c r="J388" i="4"/>
  <c r="K388" i="4"/>
  <c r="L388" i="4"/>
  <c r="M388" i="4"/>
  <c r="O388" i="4"/>
  <c r="P388" i="4" s="1"/>
  <c r="R388" i="4"/>
  <c r="W388" i="4"/>
  <c r="X388" i="4" s="1"/>
  <c r="Z388" i="4" s="1"/>
  <c r="J389" i="4"/>
  <c r="K389" i="4"/>
  <c r="L389" i="4"/>
  <c r="M389" i="4"/>
  <c r="R389" i="4"/>
  <c r="W389" i="4"/>
  <c r="J390" i="4"/>
  <c r="K390" i="4"/>
  <c r="L390" i="4"/>
  <c r="M390" i="4"/>
  <c r="O390" i="4"/>
  <c r="R390" i="4"/>
  <c r="W390" i="4"/>
  <c r="X390" i="4" s="1"/>
  <c r="J391" i="4"/>
  <c r="K391" i="4"/>
  <c r="L391" i="4"/>
  <c r="M391" i="4"/>
  <c r="O391" i="4"/>
  <c r="R391" i="4"/>
  <c r="W391" i="4"/>
  <c r="X391" i="4" s="1"/>
  <c r="J392" i="4"/>
  <c r="K392" i="4"/>
  <c r="L392" i="4"/>
  <c r="M392" i="4"/>
  <c r="O392" i="4"/>
  <c r="R392" i="4"/>
  <c r="W392" i="4"/>
  <c r="X392" i="4" s="1"/>
  <c r="J393" i="4"/>
  <c r="K393" i="4"/>
  <c r="L393" i="4"/>
  <c r="M393" i="4"/>
  <c r="O393" i="4"/>
  <c r="R393" i="4"/>
  <c r="W393" i="4"/>
  <c r="X393" i="4" s="1"/>
  <c r="Y393" i="4" s="1"/>
  <c r="J394" i="4"/>
  <c r="K394" i="4"/>
  <c r="L394" i="4"/>
  <c r="M394" i="4"/>
  <c r="O394" i="4"/>
  <c r="P394" i="4" s="1"/>
  <c r="R394" i="4"/>
  <c r="W394" i="4"/>
  <c r="X394" i="4" s="1"/>
  <c r="J395" i="4"/>
  <c r="K395" i="4"/>
  <c r="L395" i="4"/>
  <c r="M395" i="4"/>
  <c r="O395" i="4"/>
  <c r="P395" i="4" s="1"/>
  <c r="R395" i="4"/>
  <c r="W395" i="4"/>
  <c r="X395" i="4" s="1"/>
  <c r="J396" i="4"/>
  <c r="K396" i="4"/>
  <c r="L396" i="4"/>
  <c r="M396" i="4"/>
  <c r="O396" i="4"/>
  <c r="R396" i="4"/>
  <c r="W396" i="4"/>
  <c r="X396" i="4" s="1"/>
  <c r="J397" i="4"/>
  <c r="K397" i="4"/>
  <c r="L397" i="4"/>
  <c r="M397" i="4"/>
  <c r="O397" i="4"/>
  <c r="R397" i="4"/>
  <c r="W397" i="4"/>
  <c r="X397" i="4" s="1"/>
  <c r="Y397" i="4" s="1"/>
  <c r="J398" i="4"/>
  <c r="K398" i="4"/>
  <c r="L398" i="4"/>
  <c r="M398" i="4"/>
  <c r="O398" i="4"/>
  <c r="R398" i="4"/>
  <c r="W398" i="4"/>
  <c r="X398" i="4" s="1"/>
  <c r="J399" i="4"/>
  <c r="K399" i="4"/>
  <c r="L399" i="4"/>
  <c r="M399" i="4"/>
  <c r="O399" i="4"/>
  <c r="R399" i="4"/>
  <c r="W399" i="4"/>
  <c r="X399" i="4" s="1"/>
  <c r="J400" i="4"/>
  <c r="K400" i="4"/>
  <c r="L400" i="4"/>
  <c r="M400" i="4"/>
  <c r="O400" i="4"/>
  <c r="R400" i="4"/>
  <c r="W400" i="4"/>
  <c r="X400" i="4" s="1"/>
  <c r="J401" i="4"/>
  <c r="K401" i="4"/>
  <c r="L401" i="4"/>
  <c r="M401" i="4"/>
  <c r="O401" i="4"/>
  <c r="R401" i="4"/>
  <c r="W401" i="4"/>
  <c r="X401" i="4" s="1"/>
  <c r="Y401" i="4" s="1"/>
  <c r="J402" i="4"/>
  <c r="K402" i="4"/>
  <c r="L402" i="4"/>
  <c r="M402" i="4"/>
  <c r="O402" i="4"/>
  <c r="R402" i="4"/>
  <c r="W402" i="4"/>
  <c r="X402" i="4" s="1"/>
  <c r="J403" i="4"/>
  <c r="K403" i="4"/>
  <c r="L403" i="4"/>
  <c r="M403" i="4"/>
  <c r="O403" i="4"/>
  <c r="P403" i="4" s="1"/>
  <c r="R403" i="4"/>
  <c r="W403" i="4"/>
  <c r="X403" i="4" s="1"/>
  <c r="J404" i="4"/>
  <c r="K404" i="4"/>
  <c r="L404" i="4"/>
  <c r="M404" i="4"/>
  <c r="R404" i="4"/>
  <c r="W404" i="4"/>
  <c r="J405" i="4"/>
  <c r="K405" i="4"/>
  <c r="L405" i="4"/>
  <c r="M405" i="4"/>
  <c r="O405" i="4"/>
  <c r="P405" i="4" s="1"/>
  <c r="R405" i="4"/>
  <c r="W405" i="4"/>
  <c r="X405" i="4" s="1"/>
  <c r="Y405" i="4" s="1"/>
  <c r="J406" i="4"/>
  <c r="K406" i="4"/>
  <c r="L406" i="4"/>
  <c r="M406" i="4"/>
  <c r="O406" i="4"/>
  <c r="R406" i="4"/>
  <c r="W406" i="4"/>
  <c r="X406" i="4" s="1"/>
  <c r="J407" i="4"/>
  <c r="K407" i="4"/>
  <c r="L407" i="4"/>
  <c r="M407" i="4"/>
  <c r="R407" i="4"/>
  <c r="W407" i="4"/>
  <c r="J408" i="4"/>
  <c r="K408" i="4"/>
  <c r="L408" i="4"/>
  <c r="M408" i="4"/>
  <c r="O408" i="4"/>
  <c r="R408" i="4"/>
  <c r="W408" i="4"/>
  <c r="X408" i="4" s="1"/>
  <c r="J409" i="4"/>
  <c r="K409" i="4"/>
  <c r="L409" i="4"/>
  <c r="M409" i="4"/>
  <c r="R409" i="4"/>
  <c r="W409" i="4"/>
  <c r="J410" i="4"/>
  <c r="K410" i="4"/>
  <c r="L410" i="4"/>
  <c r="M410" i="4"/>
  <c r="R410" i="4"/>
  <c r="W410" i="4"/>
  <c r="J411" i="4"/>
  <c r="K411" i="4"/>
  <c r="L411" i="4"/>
  <c r="M411" i="4"/>
  <c r="R411" i="4"/>
  <c r="W411" i="4"/>
  <c r="J412" i="4"/>
  <c r="K412" i="4"/>
  <c r="L412" i="4"/>
  <c r="M412" i="4"/>
  <c r="O412" i="4"/>
  <c r="P412" i="4" s="1"/>
  <c r="R412" i="4"/>
  <c r="W412" i="4"/>
  <c r="X412" i="4" s="1"/>
  <c r="J413" i="4"/>
  <c r="K413" i="4"/>
  <c r="L413" i="4"/>
  <c r="M413" i="4"/>
  <c r="O413" i="4"/>
  <c r="P413" i="4" s="1"/>
  <c r="R413" i="4"/>
  <c r="W413" i="4"/>
  <c r="X413" i="4" s="1"/>
  <c r="Z413" i="4" s="1"/>
  <c r="J414" i="4"/>
  <c r="K414" i="4"/>
  <c r="L414" i="4"/>
  <c r="M414" i="4"/>
  <c r="O414" i="4"/>
  <c r="R414" i="4"/>
  <c r="W414" i="4"/>
  <c r="X414" i="4" s="1"/>
  <c r="J415" i="4"/>
  <c r="K415" i="4"/>
  <c r="L415" i="4"/>
  <c r="M415" i="4"/>
  <c r="O415" i="4"/>
  <c r="R415" i="4"/>
  <c r="W415" i="4"/>
  <c r="X415" i="4" s="1"/>
  <c r="J416" i="4"/>
  <c r="K416" i="4"/>
  <c r="L416" i="4"/>
  <c r="M416" i="4"/>
  <c r="O416" i="4"/>
  <c r="R416" i="4"/>
  <c r="W416" i="4"/>
  <c r="X416" i="4" s="1"/>
  <c r="J417" i="4"/>
  <c r="K417" i="4"/>
  <c r="L417" i="4"/>
  <c r="M417" i="4"/>
  <c r="R417" i="4"/>
  <c r="W417" i="4"/>
  <c r="J418" i="4"/>
  <c r="K418" i="4"/>
  <c r="L418" i="4"/>
  <c r="M418" i="4"/>
  <c r="R418" i="4"/>
  <c r="W418" i="4"/>
  <c r="J419" i="4"/>
  <c r="K419" i="4"/>
  <c r="L419" i="4"/>
  <c r="M419" i="4"/>
  <c r="O419" i="4"/>
  <c r="R419" i="4"/>
  <c r="W419" i="4"/>
  <c r="X419" i="4" s="1"/>
  <c r="J420" i="4"/>
  <c r="K420" i="4"/>
  <c r="L420" i="4"/>
  <c r="M420" i="4"/>
  <c r="R420" i="4"/>
  <c r="W420" i="4"/>
  <c r="J421" i="4"/>
  <c r="K421" i="4"/>
  <c r="L421" i="4"/>
  <c r="M421" i="4"/>
  <c r="O421" i="4"/>
  <c r="R421" i="4"/>
  <c r="W421" i="4"/>
  <c r="X421" i="4" s="1"/>
  <c r="Z421" i="4" s="1"/>
  <c r="J422" i="4"/>
  <c r="K422" i="4"/>
  <c r="L422" i="4"/>
  <c r="M422" i="4"/>
  <c r="R422" i="4"/>
  <c r="W422" i="4"/>
  <c r="J423" i="4"/>
  <c r="K423" i="4"/>
  <c r="L423" i="4"/>
  <c r="M423" i="4"/>
  <c r="O423" i="4"/>
  <c r="R423" i="4"/>
  <c r="W423" i="4"/>
  <c r="X423" i="4" s="1"/>
  <c r="J424" i="4"/>
  <c r="K424" i="4"/>
  <c r="L424" i="4"/>
  <c r="M424" i="4"/>
  <c r="O424" i="4"/>
  <c r="R424" i="4"/>
  <c r="W424" i="4"/>
  <c r="X424" i="4" s="1"/>
  <c r="J425" i="4"/>
  <c r="K425" i="4"/>
  <c r="L425" i="4"/>
  <c r="M425" i="4"/>
  <c r="R425" i="4"/>
  <c r="W425" i="4"/>
  <c r="J426" i="4"/>
  <c r="K426" i="4"/>
  <c r="L426" i="4"/>
  <c r="M426" i="4"/>
  <c r="R426" i="4"/>
  <c r="W426" i="4"/>
  <c r="J427" i="4"/>
  <c r="K427" i="4"/>
  <c r="L427" i="4"/>
  <c r="M427" i="4"/>
  <c r="R427" i="4"/>
  <c r="W427" i="4"/>
  <c r="J428" i="4"/>
  <c r="K428" i="4"/>
  <c r="L428" i="4"/>
  <c r="M428" i="4"/>
  <c r="O428" i="4"/>
  <c r="R428" i="4"/>
  <c r="W428" i="4"/>
  <c r="X428" i="4" s="1"/>
  <c r="Y428" i="4" s="1"/>
  <c r="J429" i="4"/>
  <c r="K429" i="4"/>
  <c r="L429" i="4"/>
  <c r="M429" i="4"/>
  <c r="O429" i="4"/>
  <c r="R429" i="4"/>
  <c r="W429" i="4"/>
  <c r="X429" i="4" s="1"/>
  <c r="J430" i="4"/>
  <c r="K430" i="4"/>
  <c r="L430" i="4"/>
  <c r="M430" i="4"/>
  <c r="R430" i="4"/>
  <c r="W430" i="4"/>
  <c r="J431" i="4"/>
  <c r="K431" i="4"/>
  <c r="L431" i="4"/>
  <c r="M431" i="4"/>
  <c r="O431" i="4"/>
  <c r="R431" i="4"/>
  <c r="W431" i="4"/>
  <c r="X431" i="4" s="1"/>
  <c r="J432" i="4"/>
  <c r="K432" i="4"/>
  <c r="L432" i="4"/>
  <c r="M432" i="4"/>
  <c r="O432" i="4"/>
  <c r="R432" i="4"/>
  <c r="W432" i="4"/>
  <c r="X432" i="4" s="1"/>
  <c r="J433" i="4"/>
  <c r="K433" i="4"/>
  <c r="L433" i="4"/>
  <c r="M433" i="4"/>
  <c r="R433" i="4"/>
  <c r="W433" i="4"/>
  <c r="J434" i="4"/>
  <c r="K434" i="4"/>
  <c r="L434" i="4"/>
  <c r="M434" i="4"/>
  <c r="O434" i="4"/>
  <c r="R434" i="4"/>
  <c r="W434" i="4"/>
  <c r="X434" i="4" s="1"/>
  <c r="J435" i="4"/>
  <c r="K435" i="4"/>
  <c r="L435" i="4"/>
  <c r="M435" i="4"/>
  <c r="R435" i="4"/>
  <c r="W435" i="4"/>
  <c r="J436" i="4"/>
  <c r="K436" i="4"/>
  <c r="L436" i="4"/>
  <c r="M436" i="4"/>
  <c r="O436" i="4"/>
  <c r="P436" i="4" s="1"/>
  <c r="R436" i="4"/>
  <c r="W436" i="4"/>
  <c r="X436" i="4" s="1"/>
  <c r="J437" i="4"/>
  <c r="K437" i="4"/>
  <c r="L437" i="4"/>
  <c r="M437" i="4"/>
  <c r="O437" i="4"/>
  <c r="R437" i="4"/>
  <c r="W437" i="4"/>
  <c r="X437" i="4" s="1"/>
  <c r="Z437" i="4" s="1"/>
  <c r="J438" i="4"/>
  <c r="K438" i="4"/>
  <c r="L438" i="4"/>
  <c r="M438" i="4"/>
  <c r="O438" i="4"/>
  <c r="R438" i="4"/>
  <c r="W438" i="4"/>
  <c r="X438" i="4" s="1"/>
  <c r="J439" i="4"/>
  <c r="K439" i="4"/>
  <c r="L439" i="4"/>
  <c r="M439" i="4"/>
  <c r="O439" i="4"/>
  <c r="R439" i="4"/>
  <c r="W439" i="4"/>
  <c r="X439" i="4" s="1"/>
  <c r="J440" i="4"/>
  <c r="K440" i="4"/>
  <c r="L440" i="4"/>
  <c r="M440" i="4"/>
  <c r="O440" i="4"/>
  <c r="P440" i="4" s="1"/>
  <c r="R440" i="4"/>
  <c r="W440" i="4"/>
  <c r="X440" i="4" s="1"/>
  <c r="J441" i="4"/>
  <c r="K441" i="4"/>
  <c r="L441" i="4"/>
  <c r="M441" i="4"/>
  <c r="O441" i="4"/>
  <c r="R441" i="4"/>
  <c r="W441" i="4"/>
  <c r="X441" i="4" s="1"/>
  <c r="Z441" i="4" s="1"/>
  <c r="J442" i="4"/>
  <c r="K442" i="4"/>
  <c r="L442" i="4"/>
  <c r="M442" i="4"/>
  <c r="O442" i="4"/>
  <c r="R442" i="4"/>
  <c r="W442" i="4"/>
  <c r="X442" i="4" s="1"/>
  <c r="J443" i="4"/>
  <c r="K443" i="4"/>
  <c r="L443" i="4"/>
  <c r="M443" i="4"/>
  <c r="O443" i="4"/>
  <c r="R443" i="4"/>
  <c r="W443" i="4"/>
  <c r="X443" i="4" s="1"/>
  <c r="J444" i="4"/>
  <c r="K444" i="4"/>
  <c r="L444" i="4"/>
  <c r="M444" i="4"/>
  <c r="O444" i="4"/>
  <c r="R444" i="4"/>
  <c r="W444" i="4"/>
  <c r="X444" i="4" s="1"/>
  <c r="J445" i="4"/>
  <c r="K445" i="4"/>
  <c r="L445" i="4"/>
  <c r="M445" i="4"/>
  <c r="R445" i="4"/>
  <c r="W445" i="4"/>
  <c r="J446" i="4"/>
  <c r="K446" i="4"/>
  <c r="L446" i="4"/>
  <c r="M446" i="4"/>
  <c r="O446" i="4"/>
  <c r="P446" i="4" s="1"/>
  <c r="R446" i="4"/>
  <c r="W446" i="4"/>
  <c r="X446" i="4" s="1"/>
  <c r="J447" i="4"/>
  <c r="K447" i="4"/>
  <c r="L447" i="4"/>
  <c r="M447" i="4"/>
  <c r="O447" i="4"/>
  <c r="R447" i="4"/>
  <c r="W447" i="4"/>
  <c r="X447" i="4" s="1"/>
  <c r="J448" i="4"/>
  <c r="K448" i="4"/>
  <c r="L448" i="4"/>
  <c r="M448" i="4"/>
  <c r="R448" i="4"/>
  <c r="W448" i="4"/>
  <c r="J449" i="4"/>
  <c r="K449" i="4"/>
  <c r="L449" i="4"/>
  <c r="M449" i="4"/>
  <c r="O449" i="4"/>
  <c r="P449" i="4" s="1"/>
  <c r="R449" i="4"/>
  <c r="W449" i="4"/>
  <c r="X449" i="4" s="1"/>
  <c r="Z449" i="4" s="1"/>
  <c r="J450" i="4"/>
  <c r="K450" i="4"/>
  <c r="L450" i="4"/>
  <c r="M450" i="4"/>
  <c r="O450" i="4"/>
  <c r="R450" i="4"/>
  <c r="W450" i="4"/>
  <c r="X450" i="4" s="1"/>
  <c r="J451" i="4"/>
  <c r="K451" i="4"/>
  <c r="L451" i="4"/>
  <c r="M451" i="4"/>
  <c r="O451" i="4"/>
  <c r="R451" i="4"/>
  <c r="W451" i="4"/>
  <c r="X451" i="4" s="1"/>
  <c r="J452" i="4"/>
  <c r="K452" i="4"/>
  <c r="L452" i="4"/>
  <c r="M452" i="4"/>
  <c r="R452" i="4"/>
  <c r="W452" i="4"/>
  <c r="J453" i="4"/>
  <c r="K453" i="4"/>
  <c r="L453" i="4"/>
  <c r="M453" i="4"/>
  <c r="O453" i="4"/>
  <c r="P453" i="4" s="1"/>
  <c r="R453" i="4"/>
  <c r="W453" i="4"/>
  <c r="X453" i="4" s="1"/>
  <c r="Z453" i="4" s="1"/>
  <c r="J454" i="4"/>
  <c r="K454" i="4"/>
  <c r="L454" i="4"/>
  <c r="M454" i="4"/>
  <c r="O454" i="4"/>
  <c r="R454" i="4"/>
  <c r="W454" i="4"/>
  <c r="X454" i="4" s="1"/>
  <c r="J455" i="4"/>
  <c r="K455" i="4"/>
  <c r="L455" i="4"/>
  <c r="M455" i="4"/>
  <c r="O455" i="4"/>
  <c r="R455" i="4"/>
  <c r="W455" i="4"/>
  <c r="X455" i="4" s="1"/>
  <c r="J456" i="4"/>
  <c r="K456" i="4"/>
  <c r="L456" i="4"/>
  <c r="M456" i="4"/>
  <c r="O456" i="4"/>
  <c r="R456" i="4"/>
  <c r="W456" i="4"/>
  <c r="X456" i="4" s="1"/>
  <c r="J457" i="4"/>
  <c r="K457" i="4"/>
  <c r="L457" i="4"/>
  <c r="M457" i="4"/>
  <c r="O457" i="4"/>
  <c r="R457" i="4"/>
  <c r="W457" i="4"/>
  <c r="X457" i="4" s="1"/>
  <c r="Z457" i="4" s="1"/>
  <c r="J458" i="4"/>
  <c r="K458" i="4"/>
  <c r="L458" i="4"/>
  <c r="M458" i="4"/>
  <c r="O458" i="4"/>
  <c r="R458" i="4"/>
  <c r="W458" i="4"/>
  <c r="X458" i="4" s="1"/>
  <c r="J459" i="4"/>
  <c r="K459" i="4"/>
  <c r="L459" i="4"/>
  <c r="M459" i="4"/>
  <c r="R459" i="4"/>
  <c r="W459" i="4"/>
  <c r="J460" i="4"/>
  <c r="K460" i="4"/>
  <c r="L460" i="4"/>
  <c r="M460" i="4"/>
  <c r="R460" i="4"/>
  <c r="W460" i="4"/>
  <c r="J461" i="4"/>
  <c r="K461" i="4"/>
  <c r="L461" i="4"/>
  <c r="M461" i="4"/>
  <c r="R461" i="4"/>
  <c r="W461" i="4"/>
  <c r="J462" i="4"/>
  <c r="K462" i="4"/>
  <c r="L462" i="4"/>
  <c r="M462" i="4"/>
  <c r="O462" i="4"/>
  <c r="P462" i="4" s="1"/>
  <c r="R462" i="4"/>
  <c r="W462" i="4"/>
  <c r="X462" i="4" s="1"/>
  <c r="J463" i="4"/>
  <c r="K463" i="4"/>
  <c r="L463" i="4"/>
  <c r="M463" i="4"/>
  <c r="R463" i="4"/>
  <c r="W463" i="4"/>
  <c r="J464" i="4"/>
  <c r="K464" i="4"/>
  <c r="L464" i="4"/>
  <c r="M464" i="4"/>
  <c r="O464" i="4"/>
  <c r="R464" i="4"/>
  <c r="W464" i="4"/>
  <c r="X464" i="4" s="1"/>
  <c r="J465" i="4"/>
  <c r="K465" i="4"/>
  <c r="L465" i="4"/>
  <c r="M465" i="4"/>
  <c r="O465" i="4"/>
  <c r="P465" i="4" s="1"/>
  <c r="R465" i="4"/>
  <c r="W465" i="4"/>
  <c r="X465" i="4" s="1"/>
  <c r="Z465" i="4" s="1"/>
  <c r="J466" i="4"/>
  <c r="K466" i="4"/>
  <c r="L466" i="4"/>
  <c r="M466" i="4"/>
  <c r="O466" i="4"/>
  <c r="R466" i="4"/>
  <c r="W466" i="4"/>
  <c r="X466" i="4" s="1"/>
  <c r="J467" i="4"/>
  <c r="K467" i="4"/>
  <c r="L467" i="4"/>
  <c r="M467" i="4"/>
  <c r="O467" i="4"/>
  <c r="R467" i="4"/>
  <c r="W467" i="4"/>
  <c r="X467" i="4" s="1"/>
  <c r="J468" i="4"/>
  <c r="K468" i="4"/>
  <c r="L468" i="4"/>
  <c r="M468" i="4"/>
  <c r="O468" i="4"/>
  <c r="P468" i="4" s="1"/>
  <c r="R468" i="4"/>
  <c r="W468" i="4"/>
  <c r="X468" i="4" s="1"/>
  <c r="J469" i="4"/>
  <c r="K469" i="4"/>
  <c r="L469" i="4"/>
  <c r="M469" i="4"/>
  <c r="O469" i="4"/>
  <c r="R469" i="4"/>
  <c r="W469" i="4"/>
  <c r="X469" i="4" s="1"/>
  <c r="Z469" i="4" s="1"/>
  <c r="J470" i="4"/>
  <c r="K470" i="4"/>
  <c r="L470" i="4"/>
  <c r="M470" i="4"/>
  <c r="O470" i="4"/>
  <c r="R470" i="4"/>
  <c r="W470" i="4"/>
  <c r="X470" i="4" s="1"/>
  <c r="J471" i="4"/>
  <c r="K471" i="4"/>
  <c r="L471" i="4"/>
  <c r="M471" i="4"/>
  <c r="O471" i="4"/>
  <c r="R471" i="4"/>
  <c r="W471" i="4"/>
  <c r="X471" i="4" s="1"/>
  <c r="J472" i="4"/>
  <c r="K472" i="4"/>
  <c r="L472" i="4"/>
  <c r="M472" i="4"/>
  <c r="O472" i="4"/>
  <c r="P472" i="4" s="1"/>
  <c r="R472" i="4"/>
  <c r="W472" i="4"/>
  <c r="X472" i="4" s="1"/>
  <c r="J473" i="4"/>
  <c r="K473" i="4"/>
  <c r="L473" i="4"/>
  <c r="M473" i="4"/>
  <c r="R473" i="4"/>
  <c r="W473" i="4"/>
  <c r="J474" i="4"/>
  <c r="K474" i="4"/>
  <c r="L474" i="4"/>
  <c r="M474" i="4"/>
  <c r="O474" i="4"/>
  <c r="P474" i="4" s="1"/>
  <c r="R474" i="4"/>
  <c r="W474" i="4"/>
  <c r="X474" i="4" s="1"/>
  <c r="J475" i="4"/>
  <c r="K475" i="4"/>
  <c r="L475" i="4"/>
  <c r="M475" i="4"/>
  <c r="O475" i="4"/>
  <c r="R475" i="4"/>
  <c r="W475" i="4"/>
  <c r="X475" i="4" s="1"/>
  <c r="J476" i="4"/>
  <c r="K476" i="4"/>
  <c r="L476" i="4"/>
  <c r="M476" i="4"/>
  <c r="O476" i="4"/>
  <c r="R476" i="4"/>
  <c r="W476" i="4"/>
  <c r="X476" i="4" s="1"/>
  <c r="J477" i="4"/>
  <c r="K477" i="4"/>
  <c r="L477" i="4"/>
  <c r="M477" i="4"/>
  <c r="O477" i="4"/>
  <c r="R477" i="4"/>
  <c r="W477" i="4"/>
  <c r="X477" i="4" s="1"/>
  <c r="J478" i="4"/>
  <c r="K478" i="4"/>
  <c r="L478" i="4"/>
  <c r="M478" i="4"/>
  <c r="R478" i="4"/>
  <c r="W478" i="4"/>
  <c r="J479" i="4"/>
  <c r="K479" i="4"/>
  <c r="L479" i="4"/>
  <c r="M479" i="4"/>
  <c r="O479" i="4"/>
  <c r="R479" i="4"/>
  <c r="W479" i="4"/>
  <c r="X479" i="4" s="1"/>
  <c r="J480" i="4"/>
  <c r="K480" i="4"/>
  <c r="L480" i="4"/>
  <c r="M480" i="4"/>
  <c r="O480" i="4"/>
  <c r="R480" i="4"/>
  <c r="W480" i="4"/>
  <c r="X480" i="4" s="1"/>
  <c r="J481" i="4"/>
  <c r="K481" i="4"/>
  <c r="L481" i="4"/>
  <c r="M481" i="4"/>
  <c r="O481" i="4"/>
  <c r="R481" i="4"/>
  <c r="W481" i="4"/>
  <c r="X481" i="4" s="1"/>
  <c r="Z481" i="4" s="1"/>
  <c r="J482" i="4"/>
  <c r="K482" i="4"/>
  <c r="L482" i="4"/>
  <c r="M482" i="4"/>
  <c r="R482" i="4"/>
  <c r="W482" i="4"/>
  <c r="J483" i="4"/>
  <c r="K483" i="4"/>
  <c r="L483" i="4"/>
  <c r="M483" i="4"/>
  <c r="O483" i="4"/>
  <c r="R483" i="4"/>
  <c r="W483" i="4"/>
  <c r="X483" i="4" s="1"/>
  <c r="Y483" i="4" s="1"/>
  <c r="J484" i="4"/>
  <c r="K484" i="4"/>
  <c r="L484" i="4"/>
  <c r="M484" i="4"/>
  <c r="O484" i="4"/>
  <c r="R484" i="4"/>
  <c r="W484" i="4"/>
  <c r="X484" i="4" s="1"/>
  <c r="J485" i="4"/>
  <c r="K485" i="4"/>
  <c r="L485" i="4"/>
  <c r="M485" i="4"/>
  <c r="R485" i="4"/>
  <c r="W485" i="4"/>
  <c r="J486" i="4"/>
  <c r="K486" i="4"/>
  <c r="L486" i="4"/>
  <c r="M486" i="4"/>
  <c r="O486" i="4"/>
  <c r="P486" i="4" s="1"/>
  <c r="R486" i="4"/>
  <c r="W486" i="4"/>
  <c r="X486" i="4" s="1"/>
  <c r="J487" i="4"/>
  <c r="K487" i="4"/>
  <c r="L487" i="4"/>
  <c r="M487" i="4"/>
  <c r="O487" i="4"/>
  <c r="R487" i="4"/>
  <c r="W487" i="4"/>
  <c r="X487" i="4" s="1"/>
  <c r="Y487" i="4" s="1"/>
  <c r="J488" i="4"/>
  <c r="K488" i="4"/>
  <c r="L488" i="4"/>
  <c r="M488" i="4"/>
  <c r="R488" i="4"/>
  <c r="W488" i="4"/>
  <c r="J489" i="4"/>
  <c r="K489" i="4"/>
  <c r="L489" i="4"/>
  <c r="M489" i="4"/>
  <c r="O489" i="4"/>
  <c r="R489" i="4"/>
  <c r="W489" i="4"/>
  <c r="X489" i="4" s="1"/>
  <c r="Z489" i="4" s="1"/>
  <c r="J490" i="4"/>
  <c r="K490" i="4"/>
  <c r="L490" i="4"/>
  <c r="M490" i="4"/>
  <c r="R490" i="4"/>
  <c r="W490" i="4"/>
  <c r="J491" i="4"/>
  <c r="K491" i="4"/>
  <c r="L491" i="4"/>
  <c r="M491" i="4"/>
  <c r="O491" i="4"/>
  <c r="R491" i="4"/>
  <c r="W491" i="4"/>
  <c r="X491" i="4" s="1"/>
  <c r="Y491" i="4" s="1"/>
  <c r="J492" i="4"/>
  <c r="K492" i="4"/>
  <c r="L492" i="4"/>
  <c r="M492" i="4"/>
  <c r="O492" i="4"/>
  <c r="R492" i="4"/>
  <c r="W492" i="4"/>
  <c r="X492" i="4" s="1"/>
  <c r="J493" i="4"/>
  <c r="K493" i="4"/>
  <c r="L493" i="4"/>
  <c r="M493" i="4"/>
  <c r="O493" i="4"/>
  <c r="R493" i="4"/>
  <c r="W493" i="4"/>
  <c r="X493" i="4" s="1"/>
  <c r="Z493" i="4" s="1"/>
  <c r="J494" i="4"/>
  <c r="K494" i="4"/>
  <c r="L494" i="4"/>
  <c r="M494" i="4"/>
  <c r="R494" i="4"/>
  <c r="W494" i="4"/>
  <c r="J495" i="4"/>
  <c r="K495" i="4"/>
  <c r="L495" i="4"/>
  <c r="M495" i="4"/>
  <c r="O495" i="4"/>
  <c r="R495" i="4"/>
  <c r="W495" i="4"/>
  <c r="X495" i="4" s="1"/>
  <c r="Y495" i="4" s="1"/>
  <c r="J496" i="4"/>
  <c r="K496" i="4"/>
  <c r="L496" i="4"/>
  <c r="M496" i="4"/>
  <c r="O496" i="4"/>
  <c r="R496" i="4"/>
  <c r="W496" i="4"/>
  <c r="X496" i="4" s="1"/>
  <c r="Z496" i="4" s="1"/>
  <c r="J497" i="4"/>
  <c r="K497" i="4"/>
  <c r="L497" i="4"/>
  <c r="M497" i="4"/>
  <c r="R497" i="4"/>
  <c r="W497" i="4"/>
  <c r="J498" i="4"/>
  <c r="K498" i="4"/>
  <c r="L498" i="4"/>
  <c r="M498" i="4"/>
  <c r="R498" i="4"/>
  <c r="W498" i="4"/>
  <c r="J499" i="4"/>
  <c r="K499" i="4"/>
  <c r="L499" i="4"/>
  <c r="M499" i="4"/>
  <c r="O499" i="4"/>
  <c r="R499" i="4"/>
  <c r="W499" i="4"/>
  <c r="X499" i="4" s="1"/>
  <c r="Y499" i="4" s="1"/>
  <c r="J500" i="4"/>
  <c r="K500" i="4"/>
  <c r="L500" i="4"/>
  <c r="M500" i="4"/>
  <c r="R500" i="4"/>
  <c r="W500" i="4"/>
  <c r="J501" i="4"/>
  <c r="K501" i="4"/>
  <c r="L501" i="4"/>
  <c r="M501" i="4"/>
  <c r="R501" i="4"/>
  <c r="W501" i="4"/>
  <c r="J502" i="4"/>
  <c r="K502" i="4"/>
  <c r="L502" i="4"/>
  <c r="M502" i="4"/>
  <c r="O502" i="4"/>
  <c r="R502" i="4"/>
  <c r="W502" i="4"/>
  <c r="X502" i="4" s="1"/>
  <c r="J503" i="4"/>
  <c r="K503" i="4"/>
  <c r="L503" i="4"/>
  <c r="M503" i="4"/>
  <c r="R503" i="4"/>
  <c r="W503" i="4"/>
  <c r="J504" i="4"/>
  <c r="K504" i="4"/>
  <c r="L504" i="4"/>
  <c r="M504" i="4"/>
  <c r="O504" i="4"/>
  <c r="P504" i="4" s="1"/>
  <c r="R504" i="4"/>
  <c r="W504" i="4"/>
  <c r="X504" i="4" s="1"/>
  <c r="J505" i="4"/>
  <c r="K505" i="4"/>
  <c r="L505" i="4"/>
  <c r="M505" i="4"/>
  <c r="R505" i="4"/>
  <c r="W505" i="4"/>
  <c r="J506" i="4"/>
  <c r="K506" i="4"/>
  <c r="L506" i="4"/>
  <c r="M506" i="4"/>
  <c r="O506" i="4"/>
  <c r="R506" i="4"/>
  <c r="W506" i="4"/>
  <c r="X506" i="4" s="1"/>
  <c r="J507" i="4"/>
  <c r="K507" i="4"/>
  <c r="L507" i="4"/>
  <c r="M507" i="4"/>
  <c r="R507" i="4"/>
  <c r="W507" i="4"/>
  <c r="J508" i="4"/>
  <c r="K508" i="4"/>
  <c r="L508" i="4"/>
  <c r="M508" i="4"/>
  <c r="R508" i="4"/>
  <c r="W508" i="4"/>
  <c r="J509" i="4"/>
  <c r="K509" i="4"/>
  <c r="L509" i="4"/>
  <c r="M509" i="4"/>
  <c r="O509" i="4"/>
  <c r="P509" i="4" s="1"/>
  <c r="R509" i="4"/>
  <c r="W509" i="4"/>
  <c r="X509" i="4" s="1"/>
  <c r="Z509" i="4" s="1"/>
  <c r="J510" i="4"/>
  <c r="K510" i="4"/>
  <c r="L510" i="4"/>
  <c r="M510" i="4"/>
  <c r="O510" i="4"/>
  <c r="R510" i="4"/>
  <c r="W510" i="4"/>
  <c r="X510" i="4" s="1"/>
  <c r="J511" i="4"/>
  <c r="K511" i="4"/>
  <c r="L511" i="4"/>
  <c r="M511" i="4"/>
  <c r="O511" i="4"/>
  <c r="R511" i="4"/>
  <c r="W511" i="4"/>
  <c r="X511" i="4" s="1"/>
  <c r="J512" i="4"/>
  <c r="K512" i="4"/>
  <c r="L512" i="4"/>
  <c r="M512" i="4"/>
  <c r="R512" i="4"/>
  <c r="W512" i="4"/>
  <c r="J513" i="4"/>
  <c r="K513" i="4"/>
  <c r="L513" i="4"/>
  <c r="M513" i="4"/>
  <c r="O513" i="4"/>
  <c r="P513" i="4" s="1"/>
  <c r="R513" i="4"/>
  <c r="W513" i="4"/>
  <c r="X513" i="4" s="1"/>
  <c r="J514" i="4"/>
  <c r="K514" i="4"/>
  <c r="L514" i="4"/>
  <c r="M514" i="4"/>
  <c r="O514" i="4"/>
  <c r="R514" i="4"/>
  <c r="W514" i="4"/>
  <c r="X514" i="4" s="1"/>
  <c r="J515" i="4"/>
  <c r="K515" i="4"/>
  <c r="L515" i="4"/>
  <c r="M515" i="4"/>
  <c r="R515" i="4"/>
  <c r="W515" i="4"/>
  <c r="J516" i="4"/>
  <c r="K516" i="4"/>
  <c r="L516" i="4"/>
  <c r="M516" i="4"/>
  <c r="O516" i="4"/>
  <c r="R516" i="4"/>
  <c r="W516" i="4"/>
  <c r="X516" i="4" s="1"/>
  <c r="J517" i="4"/>
  <c r="K517" i="4"/>
  <c r="L517" i="4"/>
  <c r="M517" i="4"/>
  <c r="O517" i="4"/>
  <c r="P517" i="4" s="1"/>
  <c r="R517" i="4"/>
  <c r="W517" i="4"/>
  <c r="X517" i="4" s="1"/>
  <c r="Z517" i="4" s="1"/>
  <c r="J518" i="4"/>
  <c r="K518" i="4"/>
  <c r="L518" i="4"/>
  <c r="M518" i="4"/>
  <c r="O518" i="4"/>
  <c r="R518" i="4"/>
  <c r="W518" i="4"/>
  <c r="X518" i="4" s="1"/>
  <c r="J519" i="4"/>
  <c r="K519" i="4"/>
  <c r="L519" i="4"/>
  <c r="M519" i="4"/>
  <c r="O519" i="4"/>
  <c r="R519" i="4"/>
  <c r="W519" i="4"/>
  <c r="X519" i="4" s="1"/>
  <c r="Y519" i="4" s="1"/>
  <c r="J520" i="4"/>
  <c r="K520" i="4"/>
  <c r="L520" i="4"/>
  <c r="M520" i="4"/>
  <c r="R520" i="4"/>
  <c r="W520" i="4"/>
  <c r="J521" i="4"/>
  <c r="K521" i="4"/>
  <c r="L521" i="4"/>
  <c r="M521" i="4"/>
  <c r="R521" i="4"/>
  <c r="W521" i="4"/>
  <c r="J522" i="4"/>
  <c r="K522" i="4"/>
  <c r="L522" i="4"/>
  <c r="M522" i="4"/>
  <c r="O522" i="4"/>
  <c r="P522" i="4" s="1"/>
  <c r="R522" i="4"/>
  <c r="W522" i="4"/>
  <c r="X522" i="4" s="1"/>
  <c r="J523" i="4"/>
  <c r="K523" i="4"/>
  <c r="L523" i="4"/>
  <c r="M523" i="4"/>
  <c r="R523" i="4"/>
  <c r="W523" i="4"/>
  <c r="J524" i="4"/>
  <c r="K524" i="4"/>
  <c r="L524" i="4"/>
  <c r="M524" i="4"/>
  <c r="O524" i="4"/>
  <c r="R524" i="4"/>
  <c r="W524" i="4"/>
  <c r="X524" i="4" s="1"/>
  <c r="J525" i="4"/>
  <c r="K525" i="4"/>
  <c r="L525" i="4"/>
  <c r="M525" i="4"/>
  <c r="R525" i="4"/>
  <c r="W525" i="4"/>
  <c r="J526" i="4"/>
  <c r="K526" i="4"/>
  <c r="L526" i="4"/>
  <c r="M526" i="4"/>
  <c r="O526" i="4"/>
  <c r="R526" i="4"/>
  <c r="W526" i="4"/>
  <c r="X526" i="4" s="1"/>
  <c r="Y526" i="4" s="1"/>
  <c r="J527" i="4"/>
  <c r="K527" i="4"/>
  <c r="L527" i="4"/>
  <c r="M527" i="4"/>
  <c r="O527" i="4"/>
  <c r="R527" i="4"/>
  <c r="W527" i="4"/>
  <c r="X527" i="4" s="1"/>
  <c r="J528" i="4"/>
  <c r="K528" i="4"/>
  <c r="L528" i="4"/>
  <c r="M528" i="4"/>
  <c r="O528" i="4"/>
  <c r="R528" i="4"/>
  <c r="W528" i="4"/>
  <c r="X528" i="4" s="1"/>
  <c r="J529" i="4"/>
  <c r="K529" i="4"/>
  <c r="L529" i="4"/>
  <c r="M529" i="4"/>
  <c r="R529" i="4"/>
  <c r="W529" i="4"/>
  <c r="J530" i="4"/>
  <c r="K530" i="4"/>
  <c r="L530" i="4"/>
  <c r="M530" i="4"/>
  <c r="R530" i="4"/>
  <c r="W530" i="4"/>
  <c r="J531" i="4"/>
  <c r="K531" i="4"/>
  <c r="L531" i="4"/>
  <c r="M531" i="4"/>
  <c r="O531" i="4"/>
  <c r="P531" i="4" s="1"/>
  <c r="R531" i="4"/>
  <c r="W531" i="4"/>
  <c r="X531" i="4" s="1"/>
  <c r="Y531" i="4" s="1"/>
  <c r="J532" i="4"/>
  <c r="K532" i="4"/>
  <c r="L532" i="4"/>
  <c r="M532" i="4"/>
  <c r="O532" i="4"/>
  <c r="R532" i="4"/>
  <c r="W532" i="4"/>
  <c r="X532" i="4" s="1"/>
  <c r="J533" i="4"/>
  <c r="K533" i="4"/>
  <c r="L533" i="4"/>
  <c r="M533" i="4"/>
  <c r="O533" i="4"/>
  <c r="R533" i="4"/>
  <c r="W533" i="4"/>
  <c r="X533" i="4" s="1"/>
  <c r="J534" i="4"/>
  <c r="K534" i="4"/>
  <c r="L534" i="4"/>
  <c r="M534" i="4"/>
  <c r="O534" i="4"/>
  <c r="P534" i="4" s="1"/>
  <c r="R534" i="4"/>
  <c r="W534" i="4"/>
  <c r="X534" i="4" s="1"/>
  <c r="J535" i="4"/>
  <c r="K535" i="4"/>
  <c r="L535" i="4"/>
  <c r="M535" i="4"/>
  <c r="O535" i="4"/>
  <c r="R535" i="4"/>
  <c r="W535" i="4"/>
  <c r="X535" i="4" s="1"/>
  <c r="Y535" i="4" s="1"/>
  <c r="J536" i="4"/>
  <c r="K536" i="4"/>
  <c r="L536" i="4"/>
  <c r="M536" i="4"/>
  <c r="O536" i="4"/>
  <c r="R536" i="4"/>
  <c r="W536" i="4"/>
  <c r="X536" i="4" s="1"/>
  <c r="J537" i="4"/>
  <c r="K537" i="4"/>
  <c r="L537" i="4"/>
  <c r="M537" i="4"/>
  <c r="R537" i="4"/>
  <c r="W537" i="4"/>
  <c r="J538" i="4"/>
  <c r="K538" i="4"/>
  <c r="L538" i="4"/>
  <c r="M538" i="4"/>
  <c r="O538" i="4"/>
  <c r="P538" i="4" s="1"/>
  <c r="R538" i="4"/>
  <c r="W538" i="4"/>
  <c r="X538" i="4" s="1"/>
  <c r="J539" i="4"/>
  <c r="K539" i="4"/>
  <c r="L539" i="4"/>
  <c r="M539" i="4"/>
  <c r="R539" i="4"/>
  <c r="W539" i="4"/>
  <c r="J540" i="4"/>
  <c r="K540" i="4"/>
  <c r="L540" i="4"/>
  <c r="M540" i="4"/>
  <c r="O540" i="4"/>
  <c r="P540" i="4" s="1"/>
  <c r="R540" i="4"/>
  <c r="W540" i="4"/>
  <c r="X540" i="4" s="1"/>
  <c r="J541" i="4"/>
  <c r="K541" i="4"/>
  <c r="L541" i="4"/>
  <c r="M541" i="4"/>
  <c r="R541" i="4"/>
  <c r="W541" i="4"/>
  <c r="J542" i="4"/>
  <c r="K542" i="4"/>
  <c r="L542" i="4"/>
  <c r="M542" i="4"/>
  <c r="O542" i="4"/>
  <c r="R542" i="4"/>
  <c r="W542" i="4"/>
  <c r="X542" i="4" s="1"/>
  <c r="J543" i="4"/>
  <c r="K543" i="4"/>
  <c r="L543" i="4"/>
  <c r="M543" i="4"/>
  <c r="O543" i="4"/>
  <c r="P543" i="4" s="1"/>
  <c r="R543" i="4"/>
  <c r="W543" i="4"/>
  <c r="X543" i="4" s="1"/>
  <c r="Y543" i="4" s="1"/>
  <c r="J544" i="4"/>
  <c r="K544" i="4"/>
  <c r="L544" i="4"/>
  <c r="M544" i="4"/>
  <c r="R544" i="4"/>
  <c r="W544" i="4"/>
  <c r="J545" i="4"/>
  <c r="K545" i="4"/>
  <c r="L545" i="4"/>
  <c r="M545" i="4"/>
  <c r="O545" i="4"/>
  <c r="P545" i="4" s="1"/>
  <c r="R545" i="4"/>
  <c r="W545" i="4"/>
  <c r="X545" i="4" s="1"/>
  <c r="Z545" i="4" s="1"/>
  <c r="J546" i="4"/>
  <c r="K546" i="4"/>
  <c r="L546" i="4"/>
  <c r="M546" i="4"/>
  <c r="R546" i="4"/>
  <c r="W546" i="4"/>
  <c r="J547" i="4"/>
  <c r="K547" i="4"/>
  <c r="L547" i="4"/>
  <c r="M547" i="4"/>
  <c r="R547" i="4"/>
  <c r="W547" i="4"/>
  <c r="J548" i="4"/>
  <c r="K548" i="4"/>
  <c r="L548" i="4"/>
  <c r="M548" i="4"/>
  <c r="R548" i="4"/>
  <c r="W548" i="4"/>
  <c r="J549" i="4"/>
  <c r="K549" i="4"/>
  <c r="L549" i="4"/>
  <c r="M549" i="4"/>
  <c r="R549" i="4"/>
  <c r="W549" i="4"/>
  <c r="J550" i="4"/>
  <c r="K550" i="4"/>
  <c r="L550" i="4"/>
  <c r="M550" i="4"/>
  <c r="O550" i="4"/>
  <c r="P550" i="4" s="1"/>
  <c r="R550" i="4"/>
  <c r="W550" i="4"/>
  <c r="X550" i="4" s="1"/>
  <c r="J551" i="4"/>
  <c r="K551" i="4"/>
  <c r="L551" i="4"/>
  <c r="M551" i="4"/>
  <c r="O551" i="4"/>
  <c r="R551" i="4"/>
  <c r="W551" i="4"/>
  <c r="X551" i="4" s="1"/>
  <c r="Y551" i="4" s="1"/>
  <c r="J552" i="4"/>
  <c r="K552" i="4"/>
  <c r="L552" i="4"/>
  <c r="M552" i="4"/>
  <c r="R552" i="4"/>
  <c r="W552" i="4"/>
  <c r="J553" i="4"/>
  <c r="K553" i="4"/>
  <c r="L553" i="4"/>
  <c r="M553" i="4"/>
  <c r="R553" i="4"/>
  <c r="W553" i="4"/>
  <c r="J554" i="4"/>
  <c r="K554" i="4"/>
  <c r="L554" i="4"/>
  <c r="M554" i="4"/>
  <c r="R554" i="4"/>
  <c r="W554" i="4"/>
  <c r="J555" i="4"/>
  <c r="K555" i="4"/>
  <c r="L555" i="4"/>
  <c r="M555" i="4"/>
  <c r="R555" i="4"/>
  <c r="W555" i="4"/>
  <c r="J556" i="4"/>
  <c r="K556" i="4"/>
  <c r="L556" i="4"/>
  <c r="M556" i="4"/>
  <c r="R556" i="4"/>
  <c r="W556" i="4"/>
  <c r="J557" i="4"/>
  <c r="K557" i="4"/>
  <c r="L557" i="4"/>
  <c r="M557" i="4"/>
  <c r="O557" i="4"/>
  <c r="R557" i="4"/>
  <c r="W557" i="4"/>
  <c r="X557" i="4" s="1"/>
  <c r="Z557" i="4" s="1"/>
  <c r="J558" i="4"/>
  <c r="K558" i="4"/>
  <c r="L558" i="4"/>
  <c r="M558" i="4"/>
  <c r="R558" i="4"/>
  <c r="W558" i="4"/>
  <c r="J559" i="4"/>
  <c r="K559" i="4"/>
  <c r="L559" i="4"/>
  <c r="M559" i="4"/>
  <c r="R559" i="4"/>
  <c r="W559" i="4"/>
  <c r="J560" i="4"/>
  <c r="K560" i="4"/>
  <c r="L560" i="4"/>
  <c r="M560" i="4"/>
  <c r="O560" i="4"/>
  <c r="R560" i="4"/>
  <c r="W560" i="4"/>
  <c r="X560" i="4" s="1"/>
  <c r="J561" i="4"/>
  <c r="K561" i="4"/>
  <c r="L561" i="4"/>
  <c r="M561" i="4"/>
  <c r="O561" i="4"/>
  <c r="R561" i="4"/>
  <c r="W561" i="4"/>
  <c r="X561" i="4" s="1"/>
  <c r="Y561" i="4" s="1"/>
  <c r="J562" i="4"/>
  <c r="K562" i="4"/>
  <c r="L562" i="4"/>
  <c r="M562" i="4"/>
  <c r="R562" i="4"/>
  <c r="W562" i="4"/>
  <c r="J563" i="4"/>
  <c r="K563" i="4"/>
  <c r="L563" i="4"/>
  <c r="M563" i="4"/>
  <c r="O563" i="4"/>
  <c r="R563" i="4"/>
  <c r="W563" i="4"/>
  <c r="X563" i="4" s="1"/>
  <c r="Y563" i="4" s="1"/>
  <c r="J564" i="4"/>
  <c r="K564" i="4"/>
  <c r="L564" i="4"/>
  <c r="M564" i="4"/>
  <c r="R564" i="4"/>
  <c r="W564" i="4"/>
  <c r="J565" i="4"/>
  <c r="K565" i="4"/>
  <c r="L565" i="4"/>
  <c r="M565" i="4"/>
  <c r="O565" i="4"/>
  <c r="P565" i="4" s="1"/>
  <c r="R565" i="4"/>
  <c r="W565" i="4"/>
  <c r="X565" i="4" s="1"/>
  <c r="Z565" i="4" s="1"/>
  <c r="J566" i="4"/>
  <c r="K566" i="4"/>
  <c r="L566" i="4"/>
  <c r="M566" i="4"/>
  <c r="O566" i="4"/>
  <c r="R566" i="4"/>
  <c r="W566" i="4"/>
  <c r="X566" i="4" s="1"/>
  <c r="J567" i="4"/>
  <c r="K567" i="4"/>
  <c r="L567" i="4"/>
  <c r="M567" i="4"/>
  <c r="O567" i="4"/>
  <c r="R567" i="4"/>
  <c r="W567" i="4"/>
  <c r="X567" i="4" s="1"/>
  <c r="Y567" i="4" s="1"/>
  <c r="J568" i="4"/>
  <c r="K568" i="4"/>
  <c r="L568" i="4"/>
  <c r="M568" i="4"/>
  <c r="O568" i="4"/>
  <c r="P568" i="4" s="1"/>
  <c r="R568" i="4"/>
  <c r="W568" i="4"/>
  <c r="X568" i="4" s="1"/>
  <c r="J569" i="4"/>
  <c r="K569" i="4"/>
  <c r="L569" i="4"/>
  <c r="M569" i="4"/>
  <c r="O569" i="4"/>
  <c r="R569" i="4"/>
  <c r="W569" i="4"/>
  <c r="X569" i="4" s="1"/>
  <c r="J570" i="4"/>
  <c r="K570" i="4"/>
  <c r="L570" i="4"/>
  <c r="M570" i="4"/>
  <c r="O570" i="4"/>
  <c r="P570" i="4" s="1"/>
  <c r="R570" i="4"/>
  <c r="W570" i="4"/>
  <c r="X570" i="4" s="1"/>
  <c r="Z570" i="4" s="1"/>
  <c r="J571" i="4"/>
  <c r="K571" i="4"/>
  <c r="L571" i="4"/>
  <c r="M571" i="4"/>
  <c r="O571" i="4"/>
  <c r="R571" i="4"/>
  <c r="W571" i="4"/>
  <c r="X571" i="4" s="1"/>
  <c r="Y571" i="4" s="1"/>
  <c r="J572" i="4"/>
  <c r="K572" i="4"/>
  <c r="L572" i="4"/>
  <c r="M572" i="4"/>
  <c r="O572" i="4"/>
  <c r="R572" i="4"/>
  <c r="W572" i="4"/>
  <c r="X572" i="4" s="1"/>
  <c r="J573" i="4"/>
  <c r="K573" i="4"/>
  <c r="L573" i="4"/>
  <c r="M573" i="4"/>
  <c r="O573" i="4"/>
  <c r="R573" i="4"/>
  <c r="W573" i="4"/>
  <c r="X573" i="4" s="1"/>
  <c r="J574" i="4"/>
  <c r="K574" i="4"/>
  <c r="L574" i="4"/>
  <c r="M574" i="4"/>
  <c r="O574" i="4"/>
  <c r="R574" i="4"/>
  <c r="W574" i="4"/>
  <c r="X574" i="4" s="1"/>
  <c r="Z574" i="4" s="1"/>
  <c r="J575" i="4"/>
  <c r="K575" i="4"/>
  <c r="L575" i="4"/>
  <c r="M575" i="4"/>
  <c r="R575" i="4"/>
  <c r="W575" i="4"/>
  <c r="J576" i="4"/>
  <c r="K576" i="4"/>
  <c r="L576" i="4"/>
  <c r="M576" i="4"/>
  <c r="O576" i="4"/>
  <c r="P576" i="4" s="1"/>
  <c r="R576" i="4"/>
  <c r="W576" i="4"/>
  <c r="X576" i="4" s="1"/>
  <c r="J577" i="4"/>
  <c r="K577" i="4"/>
  <c r="L577" i="4"/>
  <c r="M577" i="4"/>
  <c r="R577" i="4"/>
  <c r="W577" i="4"/>
  <c r="J578" i="4"/>
  <c r="K578" i="4"/>
  <c r="L578" i="4"/>
  <c r="M578" i="4"/>
  <c r="O578" i="4"/>
  <c r="P578" i="4" s="1"/>
  <c r="R578" i="4"/>
  <c r="W578" i="4"/>
  <c r="X578" i="4" s="1"/>
  <c r="Y578" i="4" s="1"/>
  <c r="J579" i="4"/>
  <c r="K579" i="4"/>
  <c r="L579" i="4"/>
  <c r="M579" i="4"/>
  <c r="O579" i="4"/>
  <c r="R579" i="4"/>
  <c r="W579" i="4"/>
  <c r="X579" i="4" s="1"/>
  <c r="J580" i="4"/>
  <c r="K580" i="4"/>
  <c r="L580" i="4"/>
  <c r="M580" i="4"/>
  <c r="O580" i="4"/>
  <c r="R580" i="4"/>
  <c r="W580" i="4"/>
  <c r="X580" i="4" s="1"/>
  <c r="J581" i="4"/>
  <c r="K581" i="4"/>
  <c r="L581" i="4"/>
  <c r="M581" i="4"/>
  <c r="O581" i="4"/>
  <c r="R581" i="4"/>
  <c r="W581" i="4"/>
  <c r="X581" i="4" s="1"/>
  <c r="Z581" i="4" s="1"/>
  <c r="J582" i="4"/>
  <c r="K582" i="4"/>
  <c r="L582" i="4"/>
  <c r="M582" i="4"/>
  <c r="R582" i="4"/>
  <c r="W582" i="4"/>
  <c r="J583" i="4"/>
  <c r="K583" i="4"/>
  <c r="L583" i="4"/>
  <c r="M583" i="4"/>
  <c r="O583" i="4"/>
  <c r="P583" i="4" s="1"/>
  <c r="R583" i="4"/>
  <c r="W583" i="4"/>
  <c r="X583" i="4" s="1"/>
  <c r="J584" i="4"/>
  <c r="K584" i="4"/>
  <c r="L584" i="4"/>
  <c r="M584" i="4"/>
  <c r="O584" i="4"/>
  <c r="R584" i="4"/>
  <c r="W584" i="4"/>
  <c r="X584" i="4" s="1"/>
  <c r="J585" i="4"/>
  <c r="K585" i="4"/>
  <c r="L585" i="4"/>
  <c r="M585" i="4"/>
  <c r="O585" i="4"/>
  <c r="R585" i="4"/>
  <c r="W585" i="4"/>
  <c r="X585" i="4" s="1"/>
  <c r="J586" i="4"/>
  <c r="K586" i="4"/>
  <c r="L586" i="4"/>
  <c r="M586" i="4"/>
  <c r="R586" i="4"/>
  <c r="W586" i="4"/>
  <c r="J587" i="4"/>
  <c r="K587" i="4"/>
  <c r="L587" i="4"/>
  <c r="M587" i="4"/>
  <c r="O587" i="4"/>
  <c r="R587" i="4"/>
  <c r="W587" i="4"/>
  <c r="X587" i="4" s="1"/>
  <c r="J588" i="4"/>
  <c r="K588" i="4"/>
  <c r="L588" i="4"/>
  <c r="M588" i="4"/>
  <c r="O588" i="4"/>
  <c r="R588" i="4"/>
  <c r="W588" i="4"/>
  <c r="X588" i="4" s="1"/>
  <c r="Z588" i="4" s="1"/>
  <c r="J589" i="4"/>
  <c r="K589" i="4"/>
  <c r="L589" i="4"/>
  <c r="M589" i="4"/>
  <c r="O589" i="4"/>
  <c r="R589" i="4"/>
  <c r="W589" i="4"/>
  <c r="X589" i="4" s="1"/>
  <c r="J590" i="4"/>
  <c r="K590" i="4"/>
  <c r="L590" i="4"/>
  <c r="M590" i="4"/>
  <c r="R590" i="4"/>
  <c r="W590" i="4"/>
  <c r="J591" i="4"/>
  <c r="K591" i="4"/>
  <c r="L591" i="4"/>
  <c r="M591" i="4"/>
  <c r="O591" i="4"/>
  <c r="P591" i="4" s="1"/>
  <c r="R591" i="4"/>
  <c r="W591" i="4"/>
  <c r="X591" i="4" s="1"/>
  <c r="J592" i="4"/>
  <c r="K592" i="4"/>
  <c r="L592" i="4"/>
  <c r="M592" i="4"/>
  <c r="O592" i="4"/>
  <c r="R592" i="4"/>
  <c r="W592" i="4"/>
  <c r="X592" i="4" s="1"/>
  <c r="Z592" i="4" s="1"/>
  <c r="J593" i="4"/>
  <c r="K593" i="4"/>
  <c r="L593" i="4"/>
  <c r="M593" i="4"/>
  <c r="O593" i="4"/>
  <c r="P593" i="4" s="1"/>
  <c r="R593" i="4"/>
  <c r="W593" i="4"/>
  <c r="X593" i="4" s="1"/>
  <c r="J594" i="4"/>
  <c r="K594" i="4"/>
  <c r="L594" i="4"/>
  <c r="M594" i="4"/>
  <c r="O594" i="4"/>
  <c r="R594" i="4"/>
  <c r="W594" i="4"/>
  <c r="X594" i="4" s="1"/>
  <c r="Y594" i="4" s="1"/>
  <c r="J595" i="4"/>
  <c r="K595" i="4"/>
  <c r="L595" i="4"/>
  <c r="M595" i="4"/>
  <c r="O595" i="4"/>
  <c r="R595" i="4"/>
  <c r="W595" i="4"/>
  <c r="X595" i="4" s="1"/>
  <c r="J596" i="4"/>
  <c r="K596" i="4"/>
  <c r="L596" i="4"/>
  <c r="M596" i="4"/>
  <c r="O596" i="4"/>
  <c r="R596" i="4"/>
  <c r="W596" i="4"/>
  <c r="X596" i="4" s="1"/>
  <c r="J597" i="4"/>
  <c r="K597" i="4"/>
  <c r="L597" i="4"/>
  <c r="M597" i="4"/>
  <c r="R597" i="4"/>
  <c r="W597" i="4"/>
  <c r="J598" i="4"/>
  <c r="K598" i="4"/>
  <c r="L598" i="4"/>
  <c r="M598" i="4"/>
  <c r="O598" i="4"/>
  <c r="P598" i="4" s="1"/>
  <c r="R598" i="4"/>
  <c r="W598" i="4"/>
  <c r="X598" i="4" s="1"/>
  <c r="J599" i="4"/>
  <c r="K599" i="4"/>
  <c r="L599" i="4"/>
  <c r="M599" i="4"/>
  <c r="O599" i="4"/>
  <c r="R599" i="4"/>
  <c r="W599" i="4"/>
  <c r="X599" i="4" s="1"/>
  <c r="J600" i="4"/>
  <c r="K600" i="4"/>
  <c r="L600" i="4"/>
  <c r="M600" i="4"/>
  <c r="O600" i="4"/>
  <c r="R600" i="4"/>
  <c r="W600" i="4"/>
  <c r="X600" i="4" s="1"/>
  <c r="J601" i="4"/>
  <c r="K601" i="4"/>
  <c r="L601" i="4"/>
  <c r="M601" i="4"/>
  <c r="O601" i="4"/>
  <c r="R601" i="4"/>
  <c r="W601" i="4"/>
  <c r="X601" i="4" s="1"/>
  <c r="Y601" i="4" s="1"/>
  <c r="J602" i="4"/>
  <c r="K602" i="4"/>
  <c r="L602" i="4"/>
  <c r="M602" i="4"/>
  <c r="R602" i="4"/>
  <c r="W602" i="4"/>
  <c r="J603" i="4"/>
  <c r="K603" i="4"/>
  <c r="L603" i="4"/>
  <c r="M603" i="4"/>
  <c r="R603" i="4"/>
  <c r="W603" i="4"/>
  <c r="J604" i="4"/>
  <c r="K604" i="4"/>
  <c r="L604" i="4"/>
  <c r="M604" i="4"/>
  <c r="O604" i="4"/>
  <c r="P604" i="4" s="1"/>
  <c r="R604" i="4"/>
  <c r="W604" i="4"/>
  <c r="X604" i="4" s="1"/>
  <c r="J605" i="4"/>
  <c r="K605" i="4"/>
  <c r="L605" i="4"/>
  <c r="M605" i="4"/>
  <c r="O605" i="4"/>
  <c r="R605" i="4"/>
  <c r="W605" i="4"/>
  <c r="X605" i="4" s="1"/>
  <c r="Y605" i="4" s="1"/>
  <c r="J606" i="4"/>
  <c r="K606" i="4"/>
  <c r="L606" i="4"/>
  <c r="M606" i="4"/>
  <c r="R606" i="4"/>
  <c r="W606" i="4"/>
  <c r="J607" i="4"/>
  <c r="K607" i="4"/>
  <c r="L607" i="4"/>
  <c r="M607" i="4"/>
  <c r="R607" i="4"/>
  <c r="W607" i="4"/>
  <c r="J608" i="4"/>
  <c r="K608" i="4"/>
  <c r="L608" i="4"/>
  <c r="M608" i="4"/>
  <c r="O608" i="4"/>
  <c r="R608" i="4"/>
  <c r="W608" i="4"/>
  <c r="X608" i="4" s="1"/>
  <c r="J609" i="4"/>
  <c r="K609" i="4"/>
  <c r="L609" i="4"/>
  <c r="M609" i="4"/>
  <c r="O609" i="4"/>
  <c r="R609" i="4"/>
  <c r="W609" i="4"/>
  <c r="X609" i="4" s="1"/>
  <c r="Y609" i="4" s="1"/>
  <c r="J610" i="4"/>
  <c r="K610" i="4"/>
  <c r="L610" i="4"/>
  <c r="M610" i="4"/>
  <c r="O610" i="4"/>
  <c r="R610" i="4"/>
  <c r="W610" i="4"/>
  <c r="X610" i="4" s="1"/>
  <c r="J611" i="4"/>
  <c r="K611" i="4"/>
  <c r="L611" i="4"/>
  <c r="M611" i="4"/>
  <c r="O611" i="4"/>
  <c r="R611" i="4"/>
  <c r="W611" i="4"/>
  <c r="X611" i="4" s="1"/>
  <c r="Z611" i="4" s="1"/>
  <c r="J612" i="4"/>
  <c r="K612" i="4"/>
  <c r="L612" i="4"/>
  <c r="M612" i="4"/>
  <c r="R612" i="4"/>
  <c r="W612" i="4"/>
  <c r="J613" i="4"/>
  <c r="K613" i="4"/>
  <c r="L613" i="4"/>
  <c r="M613" i="4"/>
  <c r="R613" i="4"/>
  <c r="W613" i="4"/>
  <c r="J614" i="4"/>
  <c r="K614" i="4"/>
  <c r="L614" i="4"/>
  <c r="M614" i="4"/>
  <c r="O614" i="4"/>
  <c r="R614" i="4"/>
  <c r="W614" i="4"/>
  <c r="X614" i="4" s="1"/>
  <c r="J615" i="4"/>
  <c r="K615" i="4"/>
  <c r="L615" i="4"/>
  <c r="M615" i="4"/>
  <c r="O615" i="4"/>
  <c r="R615" i="4"/>
  <c r="W615" i="4"/>
  <c r="X615" i="4" s="1"/>
  <c r="Y615" i="4" s="1"/>
  <c r="J616" i="4"/>
  <c r="K616" i="4"/>
  <c r="L616" i="4"/>
  <c r="M616" i="4"/>
  <c r="O616" i="4"/>
  <c r="R616" i="4"/>
  <c r="W616" i="4"/>
  <c r="X616" i="4" s="1"/>
  <c r="Z616" i="4" s="1"/>
  <c r="J617" i="4"/>
  <c r="K617" i="4"/>
  <c r="L617" i="4"/>
  <c r="M617" i="4"/>
  <c r="O617" i="4"/>
  <c r="R617" i="4"/>
  <c r="W617" i="4"/>
  <c r="X617" i="4" s="1"/>
  <c r="Y617" i="4" s="1"/>
  <c r="J618" i="4"/>
  <c r="K618" i="4"/>
  <c r="L618" i="4"/>
  <c r="M618" i="4"/>
  <c r="R618" i="4"/>
  <c r="W618" i="4"/>
  <c r="J619" i="4"/>
  <c r="K619" i="4"/>
  <c r="L619" i="4"/>
  <c r="M619" i="4"/>
  <c r="O619" i="4"/>
  <c r="R619" i="4"/>
  <c r="W619" i="4"/>
  <c r="X619" i="4" s="1"/>
  <c r="J620" i="4"/>
  <c r="K620" i="4"/>
  <c r="L620" i="4"/>
  <c r="M620" i="4"/>
  <c r="O620" i="4"/>
  <c r="R620" i="4"/>
  <c r="W620" i="4"/>
  <c r="X620" i="4" s="1"/>
  <c r="Z620" i="4" s="1"/>
  <c r="J621" i="4"/>
  <c r="K621" i="4"/>
  <c r="L621" i="4"/>
  <c r="M621" i="4"/>
  <c r="O621" i="4"/>
  <c r="R621" i="4"/>
  <c r="W621" i="4"/>
  <c r="X621" i="4" s="1"/>
  <c r="Y621" i="4" s="1"/>
  <c r="J622" i="4"/>
  <c r="K622" i="4"/>
  <c r="L622" i="4"/>
  <c r="M622" i="4"/>
  <c r="O622" i="4"/>
  <c r="P622" i="4" s="1"/>
  <c r="R622" i="4"/>
  <c r="W622" i="4"/>
  <c r="X622" i="4" s="1"/>
  <c r="J623" i="4"/>
  <c r="K623" i="4"/>
  <c r="L623" i="4"/>
  <c r="M623" i="4"/>
  <c r="O623" i="4"/>
  <c r="R623" i="4"/>
  <c r="W623" i="4"/>
  <c r="X623" i="4" s="1"/>
  <c r="J624" i="4"/>
  <c r="K624" i="4"/>
  <c r="L624" i="4"/>
  <c r="M624" i="4"/>
  <c r="O624" i="4"/>
  <c r="R624" i="4"/>
  <c r="W624" i="4"/>
  <c r="X624" i="4" s="1"/>
  <c r="Z624" i="4" s="1"/>
  <c r="J625" i="4"/>
  <c r="K625" i="4"/>
  <c r="L625" i="4"/>
  <c r="M625" i="4"/>
  <c r="O625" i="4"/>
  <c r="R625" i="4"/>
  <c r="W625" i="4"/>
  <c r="X625" i="4" s="1"/>
  <c r="Y625" i="4" s="1"/>
  <c r="J626" i="4"/>
  <c r="K626" i="4"/>
  <c r="L626" i="4"/>
  <c r="M626" i="4"/>
  <c r="O626" i="4"/>
  <c r="R626" i="4"/>
  <c r="W626" i="4"/>
  <c r="X626" i="4" s="1"/>
  <c r="J627" i="4"/>
  <c r="K627" i="4"/>
  <c r="L627" i="4"/>
  <c r="M627" i="4"/>
  <c r="O627" i="4"/>
  <c r="P627" i="4" s="1"/>
  <c r="R627" i="4"/>
  <c r="W627" i="4"/>
  <c r="X627" i="4" s="1"/>
  <c r="J628" i="4"/>
  <c r="K628" i="4"/>
  <c r="L628" i="4"/>
  <c r="M628" i="4"/>
  <c r="R628" i="4"/>
  <c r="W628" i="4"/>
  <c r="J629" i="4"/>
  <c r="K629" i="4"/>
  <c r="L629" i="4"/>
  <c r="M629" i="4"/>
  <c r="R629" i="4"/>
  <c r="W629" i="4"/>
  <c r="J630" i="4"/>
  <c r="K630" i="4"/>
  <c r="L630" i="4"/>
  <c r="M630" i="4"/>
  <c r="O630" i="4"/>
  <c r="P630" i="4" s="1"/>
  <c r="R630" i="4"/>
  <c r="W630" i="4"/>
  <c r="X630" i="4" s="1"/>
  <c r="J631" i="4"/>
  <c r="K631" i="4"/>
  <c r="L631" i="4"/>
  <c r="M631" i="4"/>
  <c r="O631" i="4"/>
  <c r="R631" i="4"/>
  <c r="W631" i="4"/>
  <c r="X631" i="4" s="1"/>
  <c r="Z631" i="4" s="1"/>
  <c r="J632" i="4"/>
  <c r="K632" i="4"/>
  <c r="L632" i="4"/>
  <c r="M632" i="4"/>
  <c r="O632" i="4"/>
  <c r="R632" i="4"/>
  <c r="W632" i="4"/>
  <c r="X632" i="4" s="1"/>
  <c r="J633" i="4"/>
  <c r="K633" i="4"/>
  <c r="L633" i="4"/>
  <c r="M633" i="4"/>
  <c r="O633" i="4"/>
  <c r="R633" i="4"/>
  <c r="W633" i="4"/>
  <c r="X633" i="4" s="1"/>
  <c r="Y633" i="4" s="1"/>
  <c r="J634" i="4"/>
  <c r="K634" i="4"/>
  <c r="L634" i="4"/>
  <c r="M634" i="4"/>
  <c r="R634" i="4"/>
  <c r="W634" i="4"/>
  <c r="J635" i="4"/>
  <c r="K635" i="4"/>
  <c r="L635" i="4"/>
  <c r="M635" i="4"/>
  <c r="R635" i="4"/>
  <c r="W635" i="4"/>
  <c r="J636" i="4"/>
  <c r="K636" i="4"/>
  <c r="L636" i="4"/>
  <c r="M636" i="4"/>
  <c r="O636" i="4"/>
  <c r="P636" i="4" s="1"/>
  <c r="R636" i="4"/>
  <c r="W636" i="4"/>
  <c r="X636" i="4" s="1"/>
  <c r="Y636" i="4" s="1"/>
  <c r="J637" i="4"/>
  <c r="K637" i="4"/>
  <c r="L637" i="4"/>
  <c r="M637" i="4"/>
  <c r="O637" i="4"/>
  <c r="R637" i="4"/>
  <c r="W637" i="4"/>
  <c r="X637" i="4" s="1"/>
  <c r="J638" i="4"/>
  <c r="K638" i="4"/>
  <c r="L638" i="4"/>
  <c r="M638" i="4"/>
  <c r="R638" i="4"/>
  <c r="W638" i="4"/>
  <c r="J639" i="4"/>
  <c r="K639" i="4"/>
  <c r="L639" i="4"/>
  <c r="M639" i="4"/>
  <c r="O639" i="4"/>
  <c r="R639" i="4"/>
  <c r="W639" i="4"/>
  <c r="X639" i="4" s="1"/>
  <c r="Z639" i="4" s="1"/>
  <c r="J640" i="4"/>
  <c r="K640" i="4"/>
  <c r="L640" i="4"/>
  <c r="M640" i="4"/>
  <c r="O640" i="4"/>
  <c r="R640" i="4"/>
  <c r="W640" i="4"/>
  <c r="X640" i="4" s="1"/>
  <c r="J641" i="4"/>
  <c r="K641" i="4"/>
  <c r="L641" i="4"/>
  <c r="M641" i="4"/>
  <c r="O641" i="4"/>
  <c r="R641" i="4"/>
  <c r="W641" i="4"/>
  <c r="X641" i="4" s="1"/>
  <c r="J642" i="4"/>
  <c r="K642" i="4"/>
  <c r="L642" i="4"/>
  <c r="M642" i="4"/>
  <c r="R642" i="4"/>
  <c r="W642" i="4"/>
  <c r="J643" i="4"/>
  <c r="K643" i="4"/>
  <c r="L643" i="4"/>
  <c r="M643" i="4"/>
  <c r="O643" i="4"/>
  <c r="P643" i="4" s="1"/>
  <c r="R643" i="4"/>
  <c r="W643" i="4"/>
  <c r="X643" i="4" s="1"/>
  <c r="Z643" i="4" s="1"/>
  <c r="J644" i="4"/>
  <c r="K644" i="4"/>
  <c r="L644" i="4"/>
  <c r="M644" i="4"/>
  <c r="R644" i="4"/>
  <c r="W644" i="4"/>
  <c r="J645" i="4"/>
  <c r="K645" i="4"/>
  <c r="L645" i="4"/>
  <c r="M645" i="4"/>
  <c r="R645" i="4"/>
  <c r="W645" i="4"/>
  <c r="J646" i="4"/>
  <c r="K646" i="4"/>
  <c r="L646" i="4"/>
  <c r="M646" i="4"/>
  <c r="O646" i="4"/>
  <c r="R646" i="4"/>
  <c r="W646" i="4"/>
  <c r="X646" i="4" s="1"/>
  <c r="J647" i="4"/>
  <c r="K647" i="4"/>
  <c r="L647" i="4"/>
  <c r="M647" i="4"/>
  <c r="O647" i="4"/>
  <c r="R647" i="4"/>
  <c r="W647" i="4"/>
  <c r="X647" i="4" s="1"/>
  <c r="J648" i="4"/>
  <c r="K648" i="4"/>
  <c r="L648" i="4"/>
  <c r="M648" i="4"/>
  <c r="R648" i="4"/>
  <c r="W648" i="4"/>
  <c r="J649" i="4"/>
  <c r="K649" i="4"/>
  <c r="L649" i="4"/>
  <c r="M649" i="4"/>
  <c r="R649" i="4"/>
  <c r="W649" i="4"/>
  <c r="J650" i="4"/>
  <c r="K650" i="4"/>
  <c r="L650" i="4"/>
  <c r="M650" i="4"/>
  <c r="O650" i="4"/>
  <c r="R650" i="4"/>
  <c r="W650" i="4"/>
  <c r="X650" i="4" s="1"/>
  <c r="Y650" i="4" s="1"/>
  <c r="J651" i="4"/>
  <c r="K651" i="4"/>
  <c r="L651" i="4"/>
  <c r="M651" i="4"/>
  <c r="O651" i="4"/>
  <c r="P651" i="4" s="1"/>
  <c r="R651" i="4"/>
  <c r="W651" i="4"/>
  <c r="X651" i="4" s="1"/>
  <c r="J652" i="4"/>
  <c r="K652" i="4"/>
  <c r="L652" i="4"/>
  <c r="M652" i="4"/>
  <c r="O652" i="4"/>
  <c r="R652" i="4"/>
  <c r="W652" i="4"/>
  <c r="X652" i="4" s="1"/>
  <c r="J653" i="4"/>
  <c r="K653" i="4"/>
  <c r="L653" i="4"/>
  <c r="M653" i="4"/>
  <c r="O653" i="4"/>
  <c r="R653" i="4"/>
  <c r="W653" i="4"/>
  <c r="X653" i="4" s="1"/>
  <c r="J654" i="4"/>
  <c r="K654" i="4"/>
  <c r="L654" i="4"/>
  <c r="M654" i="4"/>
  <c r="O654" i="4"/>
  <c r="R654" i="4"/>
  <c r="W654" i="4"/>
  <c r="X654" i="4" s="1"/>
  <c r="J655" i="4"/>
  <c r="K655" i="4"/>
  <c r="L655" i="4"/>
  <c r="M655" i="4"/>
  <c r="O655" i="4"/>
  <c r="R655" i="4"/>
  <c r="W655" i="4"/>
  <c r="X655" i="4" s="1"/>
  <c r="Z655" i="4" s="1"/>
  <c r="J656" i="4"/>
  <c r="K656" i="4"/>
  <c r="L656" i="4"/>
  <c r="M656" i="4"/>
  <c r="O656" i="4"/>
  <c r="R656" i="4"/>
  <c r="W656" i="4"/>
  <c r="X656" i="4" s="1"/>
  <c r="Z656" i="4" s="1"/>
  <c r="J657" i="4"/>
  <c r="K657" i="4"/>
  <c r="L657" i="4"/>
  <c r="M657" i="4"/>
  <c r="O657" i="4"/>
  <c r="P657" i="4" s="1"/>
  <c r="R657" i="4"/>
  <c r="W657" i="4"/>
  <c r="X657" i="4" s="1"/>
  <c r="J658" i="4"/>
  <c r="K658" i="4"/>
  <c r="L658" i="4"/>
  <c r="M658" i="4"/>
  <c r="O658" i="4"/>
  <c r="R658" i="4"/>
  <c r="W658" i="4"/>
  <c r="X658" i="4" s="1"/>
  <c r="J659" i="4"/>
  <c r="K659" i="4"/>
  <c r="L659" i="4"/>
  <c r="M659" i="4"/>
  <c r="O659" i="4"/>
  <c r="R659" i="4"/>
  <c r="W659" i="4"/>
  <c r="X659" i="4" s="1"/>
  <c r="J660" i="4"/>
  <c r="K660" i="4"/>
  <c r="L660" i="4"/>
  <c r="M660" i="4"/>
  <c r="O660" i="4"/>
  <c r="R660" i="4"/>
  <c r="W660" i="4"/>
  <c r="X660" i="4" s="1"/>
  <c r="Z660" i="4" s="1"/>
  <c r="J661" i="4"/>
  <c r="K661" i="4"/>
  <c r="L661" i="4"/>
  <c r="M661" i="4"/>
  <c r="O661" i="4"/>
  <c r="P661" i="4" s="1"/>
  <c r="R661" i="4"/>
  <c r="W661" i="4"/>
  <c r="X661" i="4" s="1"/>
  <c r="J662" i="4"/>
  <c r="K662" i="4"/>
  <c r="L662" i="4"/>
  <c r="M662" i="4"/>
  <c r="R662" i="4"/>
  <c r="W662" i="4"/>
  <c r="J663" i="4"/>
  <c r="K663" i="4"/>
  <c r="L663" i="4"/>
  <c r="M663" i="4"/>
  <c r="O663" i="4"/>
  <c r="R663" i="4"/>
  <c r="W663" i="4"/>
  <c r="X663" i="4" s="1"/>
  <c r="Y663" i="4" s="1"/>
  <c r="J664" i="4"/>
  <c r="K664" i="4"/>
  <c r="L664" i="4"/>
  <c r="M664" i="4"/>
  <c r="O664" i="4"/>
  <c r="R664" i="4"/>
  <c r="W664" i="4"/>
  <c r="X664" i="4" s="1"/>
  <c r="J665" i="4"/>
  <c r="K665" i="4"/>
  <c r="L665" i="4"/>
  <c r="M665" i="4"/>
  <c r="O665" i="4"/>
  <c r="R665" i="4"/>
  <c r="W665" i="4"/>
  <c r="X665" i="4" s="1"/>
  <c r="J666" i="4"/>
  <c r="K666" i="4"/>
  <c r="L666" i="4"/>
  <c r="M666" i="4"/>
  <c r="O666" i="4"/>
  <c r="R666" i="4"/>
  <c r="W666" i="4"/>
  <c r="X666" i="4" s="1"/>
  <c r="Y666" i="4" s="1"/>
  <c r="J667" i="4"/>
  <c r="K667" i="4"/>
  <c r="L667" i="4"/>
  <c r="M667" i="4"/>
  <c r="O667" i="4"/>
  <c r="R667" i="4"/>
  <c r="W667" i="4"/>
  <c r="X667" i="4" s="1"/>
  <c r="Y667" i="4" s="1"/>
  <c r="J668" i="4"/>
  <c r="K668" i="4"/>
  <c r="L668" i="4"/>
  <c r="M668" i="4"/>
  <c r="R668" i="4"/>
  <c r="W668" i="4"/>
  <c r="J669" i="4"/>
  <c r="K669" i="4"/>
  <c r="L669" i="4"/>
  <c r="M669" i="4"/>
  <c r="R669" i="4"/>
  <c r="W669" i="4"/>
  <c r="J670" i="4"/>
  <c r="K670" i="4"/>
  <c r="L670" i="4"/>
  <c r="M670" i="4"/>
  <c r="O670" i="4"/>
  <c r="R670" i="4"/>
  <c r="W670" i="4"/>
  <c r="X670" i="4" s="1"/>
  <c r="Z670" i="4" s="1"/>
  <c r="J671" i="4"/>
  <c r="K671" i="4"/>
  <c r="L671" i="4"/>
  <c r="M671" i="4"/>
  <c r="O671" i="4"/>
  <c r="R671" i="4"/>
  <c r="W671" i="4"/>
  <c r="X671" i="4" s="1"/>
  <c r="J672" i="4"/>
  <c r="K672" i="4"/>
  <c r="L672" i="4"/>
  <c r="M672" i="4"/>
  <c r="O672" i="4"/>
  <c r="R672" i="4"/>
  <c r="W672" i="4"/>
  <c r="X672" i="4" s="1"/>
  <c r="Z672" i="4" s="1"/>
  <c r="J673" i="4"/>
  <c r="K673" i="4"/>
  <c r="L673" i="4"/>
  <c r="M673" i="4"/>
  <c r="O673" i="4"/>
  <c r="R673" i="4"/>
  <c r="W673" i="4"/>
  <c r="X673" i="4" s="1"/>
  <c r="J674" i="4"/>
  <c r="K674" i="4"/>
  <c r="L674" i="4"/>
  <c r="M674" i="4"/>
  <c r="O674" i="4"/>
  <c r="P674" i="4" s="1"/>
  <c r="R674" i="4"/>
  <c r="W674" i="4"/>
  <c r="X674" i="4" s="1"/>
  <c r="Z674" i="4" s="1"/>
  <c r="J675" i="4"/>
  <c r="K675" i="4"/>
  <c r="L675" i="4"/>
  <c r="M675" i="4"/>
  <c r="O675" i="4"/>
  <c r="R675" i="4"/>
  <c r="W675" i="4"/>
  <c r="X675" i="4" s="1"/>
  <c r="J676" i="4"/>
  <c r="K676" i="4"/>
  <c r="L676" i="4"/>
  <c r="M676" i="4"/>
  <c r="R676" i="4"/>
  <c r="W676" i="4"/>
  <c r="J677" i="4"/>
  <c r="K677" i="4"/>
  <c r="L677" i="4"/>
  <c r="M677" i="4"/>
  <c r="O677" i="4"/>
  <c r="R677" i="4"/>
  <c r="W677" i="4"/>
  <c r="X677" i="4" s="1"/>
  <c r="Y677" i="4" s="1"/>
  <c r="J678" i="4"/>
  <c r="K678" i="4"/>
  <c r="L678" i="4"/>
  <c r="M678" i="4"/>
  <c r="R678" i="4"/>
  <c r="W678" i="4"/>
  <c r="J679" i="4"/>
  <c r="K679" i="4"/>
  <c r="L679" i="4"/>
  <c r="M679" i="4"/>
  <c r="R679" i="4"/>
  <c r="W679" i="4"/>
  <c r="J680" i="4"/>
  <c r="K680" i="4"/>
  <c r="L680" i="4"/>
  <c r="M680" i="4"/>
  <c r="O680" i="4"/>
  <c r="P680" i="4" s="1"/>
  <c r="R680" i="4"/>
  <c r="W680" i="4"/>
  <c r="X680" i="4" s="1"/>
  <c r="J681" i="4"/>
  <c r="K681" i="4"/>
  <c r="L681" i="4"/>
  <c r="M681" i="4"/>
  <c r="O681" i="4"/>
  <c r="R681" i="4"/>
  <c r="W681" i="4"/>
  <c r="X681" i="4" s="1"/>
  <c r="J682" i="4"/>
  <c r="K682" i="4"/>
  <c r="L682" i="4"/>
  <c r="M682" i="4"/>
  <c r="R682" i="4"/>
  <c r="W682" i="4"/>
  <c r="J683" i="4"/>
  <c r="K683" i="4"/>
  <c r="L683" i="4"/>
  <c r="M683" i="4"/>
  <c r="R683" i="4"/>
  <c r="W683" i="4"/>
  <c r="J684" i="4"/>
  <c r="K684" i="4"/>
  <c r="L684" i="4"/>
  <c r="M684" i="4"/>
  <c r="O684" i="4"/>
  <c r="P684" i="4" s="1"/>
  <c r="R684" i="4"/>
  <c r="W684" i="4"/>
  <c r="X684" i="4" s="1"/>
  <c r="Z684" i="4" s="1"/>
  <c r="J685" i="4"/>
  <c r="K685" i="4"/>
  <c r="L685" i="4"/>
  <c r="M685" i="4"/>
  <c r="R685" i="4"/>
  <c r="W685" i="4"/>
  <c r="J686" i="4"/>
  <c r="K686" i="4"/>
  <c r="L686" i="4"/>
  <c r="M686" i="4"/>
  <c r="O686" i="4"/>
  <c r="P686" i="4" s="1"/>
  <c r="R686" i="4"/>
  <c r="W686" i="4"/>
  <c r="X686" i="4" s="1"/>
  <c r="Z686" i="4" s="1"/>
  <c r="J687" i="4"/>
  <c r="K687" i="4"/>
  <c r="L687" i="4"/>
  <c r="M687" i="4"/>
  <c r="R687" i="4"/>
  <c r="W687" i="4"/>
  <c r="J688" i="4"/>
  <c r="K688" i="4"/>
  <c r="L688" i="4"/>
  <c r="M688" i="4"/>
  <c r="R688" i="4"/>
  <c r="W688" i="4"/>
  <c r="J689" i="4"/>
  <c r="K689" i="4"/>
  <c r="L689" i="4"/>
  <c r="M689" i="4"/>
  <c r="O689" i="4"/>
  <c r="P689" i="4" s="1"/>
  <c r="R689" i="4"/>
  <c r="W689" i="4"/>
  <c r="X689" i="4" s="1"/>
  <c r="J690" i="4"/>
  <c r="K690" i="4"/>
  <c r="L690" i="4"/>
  <c r="M690" i="4"/>
  <c r="O690" i="4"/>
  <c r="R690" i="4"/>
  <c r="W690" i="4"/>
  <c r="X690" i="4" s="1"/>
  <c r="Z690" i="4" s="1"/>
  <c r="J691" i="4"/>
  <c r="K691" i="4"/>
  <c r="L691" i="4"/>
  <c r="M691" i="4"/>
  <c r="O691" i="4"/>
  <c r="R691" i="4"/>
  <c r="W691" i="4"/>
  <c r="X691" i="4" s="1"/>
  <c r="J692" i="4"/>
  <c r="K692" i="4"/>
  <c r="L692" i="4"/>
  <c r="M692" i="4"/>
  <c r="O692" i="4"/>
  <c r="R692" i="4"/>
  <c r="W692" i="4"/>
  <c r="X692" i="4" s="1"/>
  <c r="Z692" i="4" s="1"/>
  <c r="J693" i="4"/>
  <c r="K693" i="4"/>
  <c r="L693" i="4"/>
  <c r="M693" i="4"/>
  <c r="R693" i="4"/>
  <c r="W693" i="4"/>
  <c r="J694" i="4"/>
  <c r="K694" i="4"/>
  <c r="L694" i="4"/>
  <c r="M694" i="4"/>
  <c r="R694" i="4"/>
  <c r="W694" i="4"/>
  <c r="J695" i="4"/>
  <c r="K695" i="4"/>
  <c r="L695" i="4"/>
  <c r="M695" i="4"/>
  <c r="O695" i="4"/>
  <c r="R695" i="4"/>
  <c r="W695" i="4"/>
  <c r="X695" i="4" s="1"/>
  <c r="Y695" i="4" s="1"/>
  <c r="J696" i="4"/>
  <c r="K696" i="4"/>
  <c r="L696" i="4"/>
  <c r="M696" i="4"/>
  <c r="O696" i="4"/>
  <c r="P696" i="4" s="1"/>
  <c r="R696" i="4"/>
  <c r="W696" i="4"/>
  <c r="X696" i="4" s="1"/>
  <c r="J697" i="4"/>
  <c r="K697" i="4"/>
  <c r="L697" i="4"/>
  <c r="M697" i="4"/>
  <c r="O697" i="4"/>
  <c r="R697" i="4"/>
  <c r="W697" i="4"/>
  <c r="X697" i="4" s="1"/>
  <c r="J698" i="4"/>
  <c r="K698" i="4"/>
  <c r="L698" i="4"/>
  <c r="M698" i="4"/>
  <c r="O698" i="4"/>
  <c r="R698" i="4"/>
  <c r="W698" i="4"/>
  <c r="X698" i="4" s="1"/>
  <c r="Y698" i="4" s="1"/>
  <c r="J699" i="4"/>
  <c r="K699" i="4"/>
  <c r="L699" i="4"/>
  <c r="M699" i="4"/>
  <c r="O699" i="4"/>
  <c r="R699" i="4"/>
  <c r="W699" i="4"/>
  <c r="X699" i="4" s="1"/>
  <c r="J700" i="4"/>
  <c r="K700" i="4"/>
  <c r="L700" i="4"/>
  <c r="M700" i="4"/>
  <c r="R700" i="4"/>
  <c r="W700" i="4"/>
  <c r="J701" i="4"/>
  <c r="K701" i="4"/>
  <c r="L701" i="4"/>
  <c r="M701" i="4"/>
  <c r="R701" i="4"/>
  <c r="W701" i="4"/>
  <c r="J702" i="4"/>
  <c r="K702" i="4"/>
  <c r="L702" i="4"/>
  <c r="M702" i="4"/>
  <c r="R702" i="4"/>
  <c r="W702" i="4"/>
  <c r="J703" i="4"/>
  <c r="K703" i="4"/>
  <c r="L703" i="4"/>
  <c r="M703" i="4"/>
  <c r="R703" i="4"/>
  <c r="W703" i="4"/>
  <c r="J704" i="4"/>
  <c r="K704" i="4"/>
  <c r="L704" i="4"/>
  <c r="M704" i="4"/>
  <c r="R704" i="4"/>
  <c r="W704" i="4"/>
  <c r="J705" i="4"/>
  <c r="K705" i="4"/>
  <c r="L705" i="4"/>
  <c r="M705" i="4"/>
  <c r="R705" i="4"/>
  <c r="W705" i="4"/>
  <c r="J706" i="4"/>
  <c r="K706" i="4"/>
  <c r="L706" i="4"/>
  <c r="M706" i="4"/>
  <c r="O706" i="4"/>
  <c r="R706" i="4"/>
  <c r="W706" i="4"/>
  <c r="X706" i="4" s="1"/>
  <c r="Z706" i="4" s="1"/>
  <c r="J707" i="4"/>
  <c r="K707" i="4"/>
  <c r="L707" i="4"/>
  <c r="M707" i="4"/>
  <c r="O707" i="4"/>
  <c r="R707" i="4"/>
  <c r="W707" i="4"/>
  <c r="X707" i="4" s="1"/>
  <c r="Y707" i="4" s="1"/>
  <c r="J708" i="4"/>
  <c r="K708" i="4"/>
  <c r="L708" i="4"/>
  <c r="M708" i="4"/>
  <c r="O708" i="4"/>
  <c r="R708" i="4"/>
  <c r="W708" i="4"/>
  <c r="X708" i="4" s="1"/>
  <c r="J709" i="4"/>
  <c r="K709" i="4"/>
  <c r="L709" i="4"/>
  <c r="M709" i="4"/>
  <c r="O709" i="4"/>
  <c r="R709" i="4"/>
  <c r="W709" i="4"/>
  <c r="X709" i="4" s="1"/>
  <c r="J710" i="4"/>
  <c r="K710" i="4"/>
  <c r="L710" i="4"/>
  <c r="M710" i="4"/>
  <c r="O710" i="4"/>
  <c r="R710" i="4"/>
  <c r="W710" i="4"/>
  <c r="X710" i="4" s="1"/>
  <c r="J711" i="4"/>
  <c r="K711" i="4"/>
  <c r="L711" i="4"/>
  <c r="M711" i="4"/>
  <c r="O711" i="4"/>
  <c r="R711" i="4"/>
  <c r="W711" i="4"/>
  <c r="X711" i="4" s="1"/>
  <c r="Y711" i="4" s="1"/>
  <c r="J712" i="4"/>
  <c r="K712" i="4"/>
  <c r="L712" i="4"/>
  <c r="M712" i="4"/>
  <c r="O712" i="4"/>
  <c r="R712" i="4"/>
  <c r="W712" i="4"/>
  <c r="X712" i="4" s="1"/>
  <c r="J713" i="4"/>
  <c r="K713" i="4"/>
  <c r="L713" i="4"/>
  <c r="M713" i="4"/>
  <c r="O713" i="4"/>
  <c r="R713" i="4"/>
  <c r="W713" i="4"/>
  <c r="X713" i="4" s="1"/>
  <c r="Z713" i="4" s="1"/>
  <c r="J714" i="4"/>
  <c r="K714" i="4"/>
  <c r="L714" i="4"/>
  <c r="M714" i="4"/>
  <c r="O714" i="4"/>
  <c r="R714" i="4"/>
  <c r="W714" i="4"/>
  <c r="X714" i="4" s="1"/>
  <c r="Y714" i="4" s="1"/>
  <c r="J715" i="4"/>
  <c r="K715" i="4"/>
  <c r="L715" i="4"/>
  <c r="M715" i="4"/>
  <c r="R715" i="4"/>
  <c r="W715" i="4"/>
  <c r="J716" i="4"/>
  <c r="K716" i="4"/>
  <c r="L716" i="4"/>
  <c r="M716" i="4"/>
  <c r="O716" i="4"/>
  <c r="R716" i="4"/>
  <c r="W716" i="4"/>
  <c r="X716" i="4" s="1"/>
  <c r="J717" i="4"/>
  <c r="K717" i="4"/>
  <c r="L717" i="4"/>
  <c r="M717" i="4"/>
  <c r="O717" i="4"/>
  <c r="R717" i="4"/>
  <c r="W717" i="4"/>
  <c r="X717" i="4" s="1"/>
  <c r="Z717" i="4" s="1"/>
  <c r="J718" i="4"/>
  <c r="K718" i="4"/>
  <c r="L718" i="4"/>
  <c r="M718" i="4"/>
  <c r="O718" i="4"/>
  <c r="R718" i="4"/>
  <c r="W718" i="4"/>
  <c r="X718" i="4" s="1"/>
  <c r="Y718" i="4" s="1"/>
  <c r="J719" i="4"/>
  <c r="K719" i="4"/>
  <c r="L719" i="4"/>
  <c r="M719" i="4"/>
  <c r="O719" i="4"/>
  <c r="R719" i="4"/>
  <c r="W719" i="4"/>
  <c r="X719" i="4" s="1"/>
  <c r="J720" i="4"/>
  <c r="K720" i="4"/>
  <c r="L720" i="4"/>
  <c r="M720" i="4"/>
  <c r="R720" i="4"/>
  <c r="W720" i="4"/>
  <c r="J721" i="4"/>
  <c r="K721" i="4"/>
  <c r="L721" i="4"/>
  <c r="M721" i="4"/>
  <c r="O721" i="4"/>
  <c r="R721" i="4"/>
  <c r="W721" i="4"/>
  <c r="X721" i="4" s="1"/>
  <c r="J722" i="4"/>
  <c r="K722" i="4"/>
  <c r="L722" i="4"/>
  <c r="M722" i="4"/>
  <c r="O722" i="4"/>
  <c r="R722" i="4"/>
  <c r="W722" i="4"/>
  <c r="X722" i="4" s="1"/>
  <c r="J723" i="4"/>
  <c r="K723" i="4"/>
  <c r="L723" i="4"/>
  <c r="M723" i="4"/>
  <c r="O723" i="4"/>
  <c r="R723" i="4"/>
  <c r="W723" i="4"/>
  <c r="X723" i="4" s="1"/>
  <c r="J724" i="4"/>
  <c r="K724" i="4"/>
  <c r="L724" i="4"/>
  <c r="M724" i="4"/>
  <c r="O724" i="4"/>
  <c r="R724" i="4"/>
  <c r="W724" i="4"/>
  <c r="X724" i="4" s="1"/>
  <c r="Z724" i="4" s="1"/>
  <c r="J725" i="4"/>
  <c r="K725" i="4"/>
  <c r="L725" i="4"/>
  <c r="M725" i="4"/>
  <c r="O725" i="4"/>
  <c r="P725" i="4" s="1"/>
  <c r="R725" i="4"/>
  <c r="W725" i="4"/>
  <c r="X725" i="4" s="1"/>
  <c r="Z725" i="4" s="1"/>
  <c r="J726" i="4"/>
  <c r="K726" i="4"/>
  <c r="L726" i="4"/>
  <c r="M726" i="4"/>
  <c r="O726" i="4"/>
  <c r="R726" i="4"/>
  <c r="W726" i="4"/>
  <c r="X726" i="4" s="1"/>
  <c r="Y726" i="4" s="1"/>
  <c r="J727" i="4"/>
  <c r="K727" i="4"/>
  <c r="L727" i="4"/>
  <c r="M727" i="4"/>
  <c r="R727" i="4"/>
  <c r="W727" i="4"/>
  <c r="J728" i="4"/>
  <c r="K728" i="4"/>
  <c r="L728" i="4"/>
  <c r="M728" i="4"/>
  <c r="R728" i="4"/>
  <c r="W728" i="4"/>
  <c r="J729" i="4"/>
  <c r="K729" i="4"/>
  <c r="L729" i="4"/>
  <c r="M729" i="4"/>
  <c r="O729" i="4"/>
  <c r="R729" i="4"/>
  <c r="W729" i="4"/>
  <c r="X729" i="4" s="1"/>
  <c r="Z729" i="4" s="1"/>
  <c r="J730" i="4"/>
  <c r="K730" i="4"/>
  <c r="L730" i="4"/>
  <c r="M730" i="4"/>
  <c r="O730" i="4"/>
  <c r="R730" i="4"/>
  <c r="W730" i="4"/>
  <c r="X730" i="4" s="1"/>
  <c r="Y730" i="4" s="1"/>
  <c r="J731" i="4"/>
  <c r="K731" i="4"/>
  <c r="L731" i="4"/>
  <c r="M731" i="4"/>
  <c r="O731" i="4"/>
  <c r="R731" i="4"/>
  <c r="W731" i="4"/>
  <c r="X731" i="4" s="1"/>
  <c r="J732" i="4"/>
  <c r="K732" i="4"/>
  <c r="L732" i="4"/>
  <c r="M732" i="4"/>
  <c r="O732" i="4"/>
  <c r="R732" i="4"/>
  <c r="W732" i="4"/>
  <c r="X732" i="4" s="1"/>
  <c r="J733" i="4"/>
  <c r="K733" i="4"/>
  <c r="L733" i="4"/>
  <c r="M733" i="4"/>
  <c r="O733" i="4"/>
  <c r="R733" i="4"/>
  <c r="W733" i="4"/>
  <c r="X733" i="4" s="1"/>
  <c r="Z733" i="4" s="1"/>
  <c r="J734" i="4"/>
  <c r="K734" i="4"/>
  <c r="L734" i="4"/>
  <c r="M734" i="4"/>
  <c r="O734" i="4"/>
  <c r="R734" i="4"/>
  <c r="W734" i="4"/>
  <c r="X734" i="4" s="1"/>
  <c r="Y734" i="4" s="1"/>
  <c r="J735" i="4"/>
  <c r="K735" i="4"/>
  <c r="L735" i="4"/>
  <c r="M735" i="4"/>
  <c r="O735" i="4"/>
  <c r="R735" i="4"/>
  <c r="W735" i="4"/>
  <c r="X735" i="4" s="1"/>
  <c r="J736" i="4"/>
  <c r="K736" i="4"/>
  <c r="L736" i="4"/>
  <c r="M736" i="4"/>
  <c r="O736" i="4"/>
  <c r="R736" i="4"/>
  <c r="W736" i="4"/>
  <c r="X736" i="4" s="1"/>
  <c r="J737" i="4"/>
  <c r="K737" i="4"/>
  <c r="L737" i="4"/>
  <c r="M737" i="4"/>
  <c r="O737" i="4"/>
  <c r="P737" i="4" s="1"/>
  <c r="R737" i="4"/>
  <c r="W737" i="4"/>
  <c r="X737" i="4" s="1"/>
  <c r="J738" i="4"/>
  <c r="K738" i="4"/>
  <c r="L738" i="4"/>
  <c r="M738" i="4"/>
  <c r="O738" i="4"/>
  <c r="R738" i="4"/>
  <c r="W738" i="4"/>
  <c r="X738" i="4" s="1"/>
  <c r="Y738" i="4" s="1"/>
  <c r="J739" i="4"/>
  <c r="K739" i="4"/>
  <c r="L739" i="4"/>
  <c r="M739" i="4"/>
  <c r="R739" i="4"/>
  <c r="W739" i="4"/>
  <c r="J740" i="4"/>
  <c r="K740" i="4"/>
  <c r="L740" i="4"/>
  <c r="M740" i="4"/>
  <c r="R740" i="4"/>
  <c r="W740" i="4"/>
  <c r="J741" i="4"/>
  <c r="K741" i="4"/>
  <c r="L741" i="4"/>
  <c r="M741" i="4"/>
  <c r="R741" i="4"/>
  <c r="W741" i="4"/>
  <c r="J742" i="4"/>
  <c r="K742" i="4"/>
  <c r="L742" i="4"/>
  <c r="M742" i="4"/>
  <c r="O742" i="4"/>
  <c r="R742" i="4"/>
  <c r="W742" i="4"/>
  <c r="X742" i="4" s="1"/>
  <c r="Y742" i="4" s="1"/>
  <c r="J743" i="4"/>
  <c r="K743" i="4"/>
  <c r="L743" i="4"/>
  <c r="M743" i="4"/>
  <c r="O743" i="4"/>
  <c r="R743" i="4"/>
  <c r="W743" i="4"/>
  <c r="X743" i="4" s="1"/>
  <c r="J744" i="4"/>
  <c r="K744" i="4"/>
  <c r="L744" i="4"/>
  <c r="M744" i="4"/>
  <c r="R744" i="4"/>
  <c r="W744" i="4"/>
  <c r="J745" i="4"/>
  <c r="K745" i="4"/>
  <c r="L745" i="4"/>
  <c r="M745" i="4"/>
  <c r="R745" i="4"/>
  <c r="W745" i="4"/>
  <c r="J746" i="4"/>
  <c r="K746" i="4"/>
  <c r="L746" i="4"/>
  <c r="M746" i="4"/>
  <c r="O746" i="4"/>
  <c r="R746" i="4"/>
  <c r="W746" i="4"/>
  <c r="X746" i="4" s="1"/>
  <c r="Y746" i="4" s="1"/>
  <c r="J747" i="4"/>
  <c r="K747" i="4"/>
  <c r="L747" i="4"/>
  <c r="M747" i="4"/>
  <c r="R747" i="4"/>
  <c r="W747" i="4"/>
  <c r="J748" i="4"/>
  <c r="K748" i="4"/>
  <c r="L748" i="4"/>
  <c r="M748" i="4"/>
  <c r="O748" i="4"/>
  <c r="P748" i="4" s="1"/>
  <c r="R748" i="4"/>
  <c r="W748" i="4"/>
  <c r="X748" i="4" s="1"/>
  <c r="Z748" i="4" s="1"/>
  <c r="J749" i="4"/>
  <c r="K749" i="4"/>
  <c r="L749" i="4"/>
  <c r="M749" i="4"/>
  <c r="R749" i="4"/>
  <c r="W749" i="4"/>
  <c r="J750" i="4"/>
  <c r="K750" i="4"/>
  <c r="L750" i="4"/>
  <c r="M750" i="4"/>
  <c r="O750" i="4"/>
  <c r="R750" i="4"/>
  <c r="W750" i="4"/>
  <c r="X750" i="4" s="1"/>
  <c r="Y750" i="4" s="1"/>
  <c r="J751" i="4"/>
  <c r="K751" i="4"/>
  <c r="L751" i="4"/>
  <c r="M751" i="4"/>
  <c r="O751" i="4"/>
  <c r="P751" i="4" s="1"/>
  <c r="R751" i="4"/>
  <c r="W751" i="4"/>
  <c r="X751" i="4" s="1"/>
  <c r="J752" i="4"/>
  <c r="K752" i="4"/>
  <c r="L752" i="4"/>
  <c r="M752" i="4"/>
  <c r="O752" i="4"/>
  <c r="R752" i="4"/>
  <c r="W752" i="4"/>
  <c r="X752" i="4" s="1"/>
  <c r="J753" i="4"/>
  <c r="K753" i="4"/>
  <c r="Q753" i="4" s="1"/>
  <c r="L753" i="4"/>
  <c r="M753" i="4"/>
  <c r="O753" i="4"/>
  <c r="P753" i="4" s="1"/>
  <c r="R753" i="4"/>
  <c r="W753" i="4"/>
  <c r="X753" i="4" s="1"/>
  <c r="Z753" i="4" s="1"/>
  <c r="J754" i="4"/>
  <c r="K754" i="4"/>
  <c r="L754" i="4"/>
  <c r="M754" i="4"/>
  <c r="O754" i="4"/>
  <c r="R754" i="4"/>
  <c r="W754" i="4"/>
  <c r="X754" i="4" s="1"/>
  <c r="Y754" i="4" s="1"/>
  <c r="J755" i="4"/>
  <c r="K755" i="4"/>
  <c r="L755" i="4"/>
  <c r="M755" i="4"/>
  <c r="O755" i="4"/>
  <c r="R755" i="4"/>
  <c r="W755" i="4"/>
  <c r="X755" i="4" s="1"/>
  <c r="J756" i="4"/>
  <c r="K756" i="4"/>
  <c r="L756" i="4"/>
  <c r="M756" i="4"/>
  <c r="O756" i="4"/>
  <c r="R756" i="4"/>
  <c r="W756" i="4"/>
  <c r="X756" i="4" s="1"/>
  <c r="J757" i="4"/>
  <c r="K757" i="4"/>
  <c r="L757" i="4"/>
  <c r="M757" i="4"/>
  <c r="O757" i="4"/>
  <c r="R757" i="4"/>
  <c r="W757" i="4"/>
  <c r="X757" i="4" s="1"/>
  <c r="Z757" i="4" s="1"/>
  <c r="J758" i="4"/>
  <c r="K758" i="4"/>
  <c r="L758" i="4"/>
  <c r="M758" i="4"/>
  <c r="O758" i="4"/>
  <c r="P758" i="4"/>
  <c r="R758" i="4"/>
  <c r="W758" i="4"/>
  <c r="X758" i="4" s="1"/>
  <c r="Y758" i="4" s="1"/>
  <c r="J759" i="4"/>
  <c r="K759" i="4"/>
  <c r="L759" i="4"/>
  <c r="M759" i="4"/>
  <c r="O759" i="4"/>
  <c r="P759" i="4" s="1"/>
  <c r="R759" i="4"/>
  <c r="W759" i="4"/>
  <c r="X759" i="4" s="1"/>
  <c r="J760" i="4"/>
  <c r="K760" i="4"/>
  <c r="L760" i="4"/>
  <c r="M760" i="4"/>
  <c r="O760" i="4"/>
  <c r="R760" i="4"/>
  <c r="W760" i="4"/>
  <c r="X760" i="4" s="1"/>
  <c r="J761" i="4"/>
  <c r="K761" i="4"/>
  <c r="L761" i="4"/>
  <c r="M761" i="4"/>
  <c r="R761" i="4"/>
  <c r="W761" i="4"/>
  <c r="J762" i="4"/>
  <c r="K762" i="4"/>
  <c r="L762" i="4"/>
  <c r="M762" i="4"/>
  <c r="O762" i="4"/>
  <c r="P762" i="4"/>
  <c r="R762" i="4"/>
  <c r="W762" i="4"/>
  <c r="X762" i="4" s="1"/>
  <c r="Y762" i="4" s="1"/>
  <c r="J763" i="4"/>
  <c r="K763" i="4"/>
  <c r="L763" i="4"/>
  <c r="M763" i="4"/>
  <c r="R763" i="4"/>
  <c r="W763" i="4"/>
  <c r="J764" i="4"/>
  <c r="K764" i="4"/>
  <c r="L764" i="4"/>
  <c r="M764" i="4"/>
  <c r="R764" i="4"/>
  <c r="W764" i="4"/>
  <c r="J765" i="4"/>
  <c r="K765" i="4"/>
  <c r="L765" i="4"/>
  <c r="M765" i="4"/>
  <c r="O765" i="4"/>
  <c r="P765" i="4" s="1"/>
  <c r="R765" i="4"/>
  <c r="W765" i="4"/>
  <c r="X765" i="4" s="1"/>
  <c r="Y765" i="4" s="1"/>
  <c r="J766" i="4"/>
  <c r="K766" i="4"/>
  <c r="L766" i="4"/>
  <c r="M766" i="4"/>
  <c r="R766" i="4"/>
  <c r="W766" i="4"/>
  <c r="J767" i="4"/>
  <c r="K767" i="4"/>
  <c r="L767" i="4"/>
  <c r="M767" i="4"/>
  <c r="O767" i="4"/>
  <c r="R767" i="4"/>
  <c r="W767" i="4"/>
  <c r="X767" i="4" s="1"/>
  <c r="J768" i="4"/>
  <c r="K768" i="4"/>
  <c r="L768" i="4"/>
  <c r="M768" i="4"/>
  <c r="O768" i="4"/>
  <c r="R768" i="4"/>
  <c r="W768" i="4"/>
  <c r="X768" i="4" s="1"/>
  <c r="J769" i="4"/>
  <c r="K769" i="4"/>
  <c r="L769" i="4"/>
  <c r="M769" i="4"/>
  <c r="O769" i="4"/>
  <c r="P769" i="4" s="1"/>
  <c r="R769" i="4"/>
  <c r="W769" i="4"/>
  <c r="X769" i="4" s="1"/>
  <c r="Z769" i="4" s="1"/>
  <c r="J770" i="4"/>
  <c r="K770" i="4"/>
  <c r="L770" i="4"/>
  <c r="M770" i="4"/>
  <c r="R770" i="4"/>
  <c r="W770" i="4"/>
  <c r="J771" i="4"/>
  <c r="K771" i="4"/>
  <c r="L771" i="4"/>
  <c r="M771" i="4"/>
  <c r="R771" i="4"/>
  <c r="W771" i="4"/>
  <c r="J772" i="4"/>
  <c r="K772" i="4"/>
  <c r="L772" i="4"/>
  <c r="M772" i="4"/>
  <c r="O772" i="4"/>
  <c r="R772" i="4"/>
  <c r="W772" i="4"/>
  <c r="X772" i="4" s="1"/>
  <c r="J773" i="4"/>
  <c r="K773" i="4"/>
  <c r="L773" i="4"/>
  <c r="M773" i="4"/>
  <c r="O773" i="4"/>
  <c r="R773" i="4"/>
  <c r="W773" i="4"/>
  <c r="X773" i="4" s="1"/>
  <c r="Z773" i="4" s="1"/>
  <c r="J774" i="4"/>
  <c r="K774" i="4"/>
  <c r="L774" i="4"/>
  <c r="M774" i="4"/>
  <c r="O774" i="4"/>
  <c r="P774" i="4" s="1"/>
  <c r="R774" i="4"/>
  <c r="W774" i="4"/>
  <c r="X774" i="4" s="1"/>
  <c r="J775" i="4"/>
  <c r="K775" i="4"/>
  <c r="L775" i="4"/>
  <c r="M775" i="4"/>
  <c r="O775" i="4"/>
  <c r="P775" i="4" s="1"/>
  <c r="R775" i="4"/>
  <c r="W775" i="4"/>
  <c r="X775" i="4" s="1"/>
  <c r="J776" i="4"/>
  <c r="K776" i="4"/>
  <c r="L776" i="4"/>
  <c r="M776" i="4"/>
  <c r="R776" i="4"/>
  <c r="W776" i="4"/>
  <c r="J777" i="4"/>
  <c r="K777" i="4"/>
  <c r="L777" i="4"/>
  <c r="M777" i="4"/>
  <c r="O777" i="4"/>
  <c r="R777" i="4"/>
  <c r="W777" i="4"/>
  <c r="X777" i="4" s="1"/>
  <c r="Y777" i="4" s="1"/>
  <c r="J778" i="4"/>
  <c r="K778" i="4"/>
  <c r="L778" i="4"/>
  <c r="M778" i="4"/>
  <c r="O778" i="4"/>
  <c r="P778" i="4" s="1"/>
  <c r="R778" i="4"/>
  <c r="W778" i="4"/>
  <c r="X778" i="4" s="1"/>
  <c r="J779" i="4"/>
  <c r="K779" i="4"/>
  <c r="L779" i="4"/>
  <c r="M779" i="4"/>
  <c r="R779" i="4"/>
  <c r="W779" i="4"/>
  <c r="J780" i="4"/>
  <c r="K780" i="4"/>
  <c r="L780" i="4"/>
  <c r="M780" i="4"/>
  <c r="R780" i="4"/>
  <c r="W780" i="4"/>
  <c r="J781" i="4"/>
  <c r="K781" i="4"/>
  <c r="L781" i="4"/>
  <c r="M781" i="4"/>
  <c r="O781" i="4"/>
  <c r="P781" i="4" s="1"/>
  <c r="R781" i="4"/>
  <c r="W781" i="4"/>
  <c r="X781" i="4" s="1"/>
  <c r="Y781" i="4" s="1"/>
  <c r="J782" i="4"/>
  <c r="K782" i="4"/>
  <c r="L782" i="4"/>
  <c r="M782" i="4"/>
  <c r="O782" i="4"/>
  <c r="P782" i="4" s="1"/>
  <c r="R782" i="4"/>
  <c r="W782" i="4"/>
  <c r="X782" i="4" s="1"/>
  <c r="J783" i="4"/>
  <c r="K783" i="4"/>
  <c r="L783" i="4"/>
  <c r="M783" i="4"/>
  <c r="O783" i="4"/>
  <c r="P783" i="4" s="1"/>
  <c r="R783" i="4"/>
  <c r="W783" i="4"/>
  <c r="X783" i="4" s="1"/>
  <c r="J784" i="4"/>
  <c r="K784" i="4"/>
  <c r="L784" i="4"/>
  <c r="M784" i="4"/>
  <c r="O784" i="4"/>
  <c r="R784" i="4"/>
  <c r="W784" i="4"/>
  <c r="X784" i="4" s="1"/>
  <c r="Z784" i="4" s="1"/>
  <c r="J785" i="4"/>
  <c r="K785" i="4"/>
  <c r="L785" i="4"/>
  <c r="M785" i="4"/>
  <c r="O785" i="4"/>
  <c r="R785" i="4"/>
  <c r="W785" i="4"/>
  <c r="X785" i="4" s="1"/>
  <c r="J786" i="4"/>
  <c r="K786" i="4"/>
  <c r="L786" i="4"/>
  <c r="M786" i="4"/>
  <c r="R786" i="4"/>
  <c r="W786" i="4"/>
  <c r="J787" i="4"/>
  <c r="K787" i="4"/>
  <c r="L787" i="4"/>
  <c r="M787" i="4"/>
  <c r="O787" i="4"/>
  <c r="P787" i="4" s="1"/>
  <c r="R787" i="4"/>
  <c r="W787" i="4"/>
  <c r="X787" i="4" s="1"/>
  <c r="J788" i="4"/>
  <c r="K788" i="4"/>
  <c r="L788" i="4"/>
  <c r="M788" i="4"/>
  <c r="O788" i="4"/>
  <c r="R788" i="4"/>
  <c r="W788" i="4"/>
  <c r="X788" i="4" s="1"/>
  <c r="Z788" i="4" s="1"/>
  <c r="J789" i="4"/>
  <c r="K789" i="4"/>
  <c r="L789" i="4"/>
  <c r="M789" i="4"/>
  <c r="O789" i="4"/>
  <c r="R789" i="4"/>
  <c r="W789" i="4"/>
  <c r="X789" i="4" s="1"/>
  <c r="Y789" i="4" s="1"/>
  <c r="J790" i="4"/>
  <c r="K790" i="4"/>
  <c r="L790" i="4"/>
  <c r="M790" i="4"/>
  <c r="O790" i="4"/>
  <c r="R790" i="4"/>
  <c r="W790" i="4"/>
  <c r="X790" i="4" s="1"/>
  <c r="J791" i="4"/>
  <c r="K791" i="4"/>
  <c r="L791" i="4"/>
  <c r="M791" i="4"/>
  <c r="O791" i="4"/>
  <c r="R791" i="4"/>
  <c r="W791" i="4"/>
  <c r="X791" i="4" s="1"/>
  <c r="J792" i="4"/>
  <c r="K792" i="4"/>
  <c r="L792" i="4"/>
  <c r="M792" i="4"/>
  <c r="O792" i="4"/>
  <c r="R792" i="4"/>
  <c r="W792" i="4"/>
  <c r="X792" i="4" s="1"/>
  <c r="Z792" i="4" s="1"/>
  <c r="J793" i="4"/>
  <c r="K793" i="4"/>
  <c r="L793" i="4"/>
  <c r="M793" i="4"/>
  <c r="O793" i="4"/>
  <c r="R793" i="4"/>
  <c r="W793" i="4"/>
  <c r="X793" i="4" s="1"/>
  <c r="Y793" i="4" s="1"/>
  <c r="J794" i="4"/>
  <c r="K794" i="4"/>
  <c r="L794" i="4"/>
  <c r="M794" i="4"/>
  <c r="O794" i="4"/>
  <c r="R794" i="4"/>
  <c r="W794" i="4"/>
  <c r="X794" i="4" s="1"/>
  <c r="J795" i="4"/>
  <c r="K795" i="4"/>
  <c r="L795" i="4"/>
  <c r="M795" i="4"/>
  <c r="O795" i="4"/>
  <c r="R795" i="4"/>
  <c r="W795" i="4"/>
  <c r="X795" i="4" s="1"/>
  <c r="J796" i="4"/>
  <c r="K796" i="4"/>
  <c r="L796" i="4"/>
  <c r="M796" i="4"/>
  <c r="O796" i="4"/>
  <c r="R796" i="4"/>
  <c r="W796" i="4"/>
  <c r="X796" i="4" s="1"/>
  <c r="Z796" i="4" s="1"/>
  <c r="J797" i="4"/>
  <c r="K797" i="4"/>
  <c r="L797" i="4"/>
  <c r="M797" i="4"/>
  <c r="O797" i="4"/>
  <c r="R797" i="4"/>
  <c r="W797" i="4"/>
  <c r="X797" i="4" s="1"/>
  <c r="Y797" i="4" s="1"/>
  <c r="J798" i="4"/>
  <c r="K798" i="4"/>
  <c r="L798" i="4"/>
  <c r="M798" i="4"/>
  <c r="O798" i="4"/>
  <c r="R798" i="4"/>
  <c r="W798" i="4"/>
  <c r="X798" i="4" s="1"/>
  <c r="J799" i="4"/>
  <c r="K799" i="4"/>
  <c r="L799" i="4"/>
  <c r="M799" i="4"/>
  <c r="O799" i="4"/>
  <c r="R799" i="4"/>
  <c r="W799" i="4"/>
  <c r="X799" i="4" s="1"/>
  <c r="J800" i="4"/>
  <c r="K800" i="4"/>
  <c r="L800" i="4"/>
  <c r="M800" i="4"/>
  <c r="O800" i="4"/>
  <c r="R800" i="4"/>
  <c r="W800" i="4"/>
  <c r="X800" i="4" s="1"/>
  <c r="Z800" i="4" s="1"/>
  <c r="J801" i="4"/>
  <c r="K801" i="4"/>
  <c r="L801" i="4"/>
  <c r="M801" i="4"/>
  <c r="O801" i="4"/>
  <c r="R801" i="4"/>
  <c r="W801" i="4"/>
  <c r="X801" i="4" s="1"/>
  <c r="Y801" i="4" s="1"/>
  <c r="J802" i="4"/>
  <c r="K802" i="4"/>
  <c r="L802" i="4"/>
  <c r="M802" i="4"/>
  <c r="O802" i="4"/>
  <c r="P802" i="4" s="1"/>
  <c r="R802" i="4"/>
  <c r="W802" i="4"/>
  <c r="X802" i="4" s="1"/>
  <c r="J803" i="4"/>
  <c r="K803" i="4"/>
  <c r="L803" i="4"/>
  <c r="M803" i="4"/>
  <c r="O803" i="4"/>
  <c r="R803" i="4"/>
  <c r="W803" i="4"/>
  <c r="X803" i="4" s="1"/>
  <c r="J804" i="4"/>
  <c r="K804" i="4"/>
  <c r="L804" i="4"/>
  <c r="M804" i="4"/>
  <c r="R804" i="4"/>
  <c r="W804" i="4"/>
  <c r="J805" i="4"/>
  <c r="K805" i="4"/>
  <c r="L805" i="4"/>
  <c r="M805" i="4"/>
  <c r="O805" i="4"/>
  <c r="P805" i="4" s="1"/>
  <c r="R805" i="4"/>
  <c r="W805" i="4"/>
  <c r="X805" i="4" s="1"/>
  <c r="Y805" i="4" s="1"/>
  <c r="J806" i="4"/>
  <c r="K806" i="4"/>
  <c r="L806" i="4"/>
  <c r="M806" i="4"/>
  <c r="R806" i="4"/>
  <c r="W806" i="4"/>
  <c r="J807" i="4"/>
  <c r="K807" i="4"/>
  <c r="L807" i="4"/>
  <c r="M807" i="4"/>
  <c r="R807" i="4"/>
  <c r="W807" i="4"/>
  <c r="J808" i="4"/>
  <c r="K808" i="4"/>
  <c r="L808" i="4"/>
  <c r="M808" i="4"/>
  <c r="O808" i="4"/>
  <c r="R808" i="4"/>
  <c r="W808" i="4"/>
  <c r="X808" i="4" s="1"/>
  <c r="Z808" i="4" s="1"/>
  <c r="J809" i="4"/>
  <c r="K809" i="4"/>
  <c r="L809" i="4"/>
  <c r="M809" i="4"/>
  <c r="O809" i="4"/>
  <c r="R809" i="4"/>
  <c r="W809" i="4"/>
  <c r="X809" i="4" s="1"/>
  <c r="Y809" i="4" s="1"/>
  <c r="J810" i="4"/>
  <c r="K810" i="4"/>
  <c r="L810" i="4"/>
  <c r="M810" i="4"/>
  <c r="O810" i="4"/>
  <c r="R810" i="4"/>
  <c r="W810" i="4"/>
  <c r="X810" i="4" s="1"/>
  <c r="J811" i="4"/>
  <c r="K811" i="4"/>
  <c r="L811" i="4"/>
  <c r="M811" i="4"/>
  <c r="O811" i="4"/>
  <c r="R811" i="4"/>
  <c r="W811" i="4"/>
  <c r="X811" i="4" s="1"/>
  <c r="J812" i="4"/>
  <c r="K812" i="4"/>
  <c r="L812" i="4"/>
  <c r="M812" i="4"/>
  <c r="R812" i="4"/>
  <c r="W812" i="4"/>
  <c r="J813" i="4"/>
  <c r="K813" i="4"/>
  <c r="L813" i="4"/>
  <c r="M813" i="4"/>
  <c r="O813" i="4"/>
  <c r="R813" i="4"/>
  <c r="W813" i="4"/>
  <c r="X813" i="4" s="1"/>
  <c r="J814" i="4"/>
  <c r="K814" i="4"/>
  <c r="L814" i="4"/>
  <c r="M814" i="4"/>
  <c r="R814" i="4"/>
  <c r="W814" i="4"/>
  <c r="J815" i="4"/>
  <c r="K815" i="4"/>
  <c r="L815" i="4"/>
  <c r="M815" i="4"/>
  <c r="O815" i="4"/>
  <c r="P815" i="4" s="1"/>
  <c r="R815" i="4"/>
  <c r="W815" i="4"/>
  <c r="X815" i="4" s="1"/>
  <c r="J816" i="4"/>
  <c r="K816" i="4"/>
  <c r="L816" i="4"/>
  <c r="M816" i="4"/>
  <c r="R816" i="4"/>
  <c r="W816" i="4"/>
  <c r="J817" i="4"/>
  <c r="K817" i="4"/>
  <c r="L817" i="4"/>
  <c r="M817" i="4"/>
  <c r="O817" i="4"/>
  <c r="R817" i="4"/>
  <c r="W817" i="4"/>
  <c r="X817" i="4" s="1"/>
  <c r="J818" i="4"/>
  <c r="K818" i="4"/>
  <c r="L818" i="4"/>
  <c r="M818" i="4"/>
  <c r="R818" i="4"/>
  <c r="W818" i="4"/>
  <c r="J819" i="4"/>
  <c r="K819" i="4"/>
  <c r="L819" i="4"/>
  <c r="M819" i="4"/>
  <c r="O819" i="4"/>
  <c r="P819" i="4" s="1"/>
  <c r="R819" i="4"/>
  <c r="W819" i="4"/>
  <c r="X819" i="4" s="1"/>
  <c r="J820" i="4"/>
  <c r="K820" i="4"/>
  <c r="L820" i="4"/>
  <c r="M820" i="4"/>
  <c r="R820" i="4"/>
  <c r="W820" i="4"/>
  <c r="J821" i="4"/>
  <c r="K821" i="4"/>
  <c r="L821" i="4"/>
  <c r="M821" i="4"/>
  <c r="O821" i="4"/>
  <c r="P821" i="4" s="1"/>
  <c r="R821" i="4"/>
  <c r="W821" i="4"/>
  <c r="X821" i="4" s="1"/>
  <c r="J822" i="4"/>
  <c r="K822" i="4"/>
  <c r="L822" i="4"/>
  <c r="M822" i="4"/>
  <c r="O822" i="4"/>
  <c r="R822" i="4"/>
  <c r="W822" i="4"/>
  <c r="X822" i="4" s="1"/>
  <c r="J823" i="4"/>
  <c r="K823" i="4"/>
  <c r="L823" i="4"/>
  <c r="M823" i="4"/>
  <c r="O823" i="4"/>
  <c r="R823" i="4"/>
  <c r="W823" i="4"/>
  <c r="X823" i="4" s="1"/>
  <c r="J824" i="4"/>
  <c r="K824" i="4"/>
  <c r="L824" i="4"/>
  <c r="M824" i="4"/>
  <c r="O824" i="4"/>
  <c r="R824" i="4"/>
  <c r="W824" i="4"/>
  <c r="X824" i="4" s="1"/>
  <c r="J825" i="4"/>
  <c r="K825" i="4"/>
  <c r="L825" i="4"/>
  <c r="M825" i="4"/>
  <c r="O825" i="4"/>
  <c r="R825" i="4"/>
  <c r="W825" i="4"/>
  <c r="X825" i="4" s="1"/>
  <c r="J826" i="4"/>
  <c r="K826" i="4"/>
  <c r="L826" i="4"/>
  <c r="M826" i="4"/>
  <c r="O826" i="4"/>
  <c r="R826" i="4"/>
  <c r="W826" i="4"/>
  <c r="X826" i="4" s="1"/>
  <c r="Y826" i="4" s="1"/>
  <c r="J827" i="4"/>
  <c r="K827" i="4"/>
  <c r="L827" i="4"/>
  <c r="M827" i="4"/>
  <c r="O827" i="4"/>
  <c r="R827" i="4"/>
  <c r="W827" i="4"/>
  <c r="X827" i="4" s="1"/>
  <c r="J828" i="4"/>
  <c r="K828" i="4"/>
  <c r="L828" i="4"/>
  <c r="M828" i="4"/>
  <c r="R828" i="4"/>
  <c r="W828" i="4"/>
  <c r="J829" i="4"/>
  <c r="K829" i="4"/>
  <c r="L829" i="4"/>
  <c r="M829" i="4"/>
  <c r="O829" i="4"/>
  <c r="R829" i="4"/>
  <c r="W829" i="4"/>
  <c r="X829" i="4" s="1"/>
  <c r="Y829" i="4" s="1"/>
  <c r="J830" i="4"/>
  <c r="K830" i="4"/>
  <c r="L830" i="4"/>
  <c r="M830" i="4"/>
  <c r="O830" i="4"/>
  <c r="R830" i="4"/>
  <c r="W830" i="4"/>
  <c r="X830" i="4" s="1"/>
  <c r="J831" i="4"/>
  <c r="K831" i="4"/>
  <c r="L831" i="4"/>
  <c r="M831" i="4"/>
  <c r="R831" i="4"/>
  <c r="W831" i="4"/>
  <c r="J832" i="4"/>
  <c r="K832" i="4"/>
  <c r="L832" i="4"/>
  <c r="M832" i="4"/>
  <c r="R832" i="4"/>
  <c r="W832" i="4"/>
  <c r="J833" i="4"/>
  <c r="K833" i="4"/>
  <c r="L833" i="4"/>
  <c r="M833" i="4"/>
  <c r="O833" i="4"/>
  <c r="R833" i="4"/>
  <c r="W833" i="4"/>
  <c r="X833" i="4" s="1"/>
  <c r="Y833" i="4" s="1"/>
  <c r="J834" i="4"/>
  <c r="K834" i="4"/>
  <c r="L834" i="4"/>
  <c r="M834" i="4"/>
  <c r="R834" i="4"/>
  <c r="W834" i="4"/>
  <c r="J835" i="4"/>
  <c r="K835" i="4"/>
  <c r="L835" i="4"/>
  <c r="M835" i="4"/>
  <c r="O835" i="4"/>
  <c r="R835" i="4"/>
  <c r="W835" i="4"/>
  <c r="X835" i="4" s="1"/>
  <c r="Y835" i="4" s="1"/>
  <c r="J836" i="4"/>
  <c r="K836" i="4"/>
  <c r="L836" i="4"/>
  <c r="M836" i="4"/>
  <c r="O836" i="4"/>
  <c r="R836" i="4"/>
  <c r="W836" i="4"/>
  <c r="X836" i="4" s="1"/>
  <c r="Z836" i="4" s="1"/>
  <c r="J837" i="4"/>
  <c r="K837" i="4"/>
  <c r="L837" i="4"/>
  <c r="M837" i="4"/>
  <c r="R837" i="4"/>
  <c r="W837" i="4"/>
  <c r="J838" i="4"/>
  <c r="K838" i="4"/>
  <c r="L838" i="4"/>
  <c r="M838" i="4"/>
  <c r="R838" i="4"/>
  <c r="W838" i="4"/>
  <c r="J839" i="4"/>
  <c r="K839" i="4"/>
  <c r="L839" i="4"/>
  <c r="M839" i="4"/>
  <c r="R839" i="4"/>
  <c r="W839" i="4"/>
  <c r="J840" i="4"/>
  <c r="K840" i="4"/>
  <c r="L840" i="4"/>
  <c r="M840" i="4"/>
  <c r="O840" i="4"/>
  <c r="P840" i="4" s="1"/>
  <c r="R840" i="4"/>
  <c r="W840" i="4"/>
  <c r="X840" i="4" s="1"/>
  <c r="J841" i="4"/>
  <c r="K841" i="4"/>
  <c r="L841" i="4"/>
  <c r="M841" i="4"/>
  <c r="O841" i="4"/>
  <c r="R841" i="4"/>
  <c r="W841" i="4"/>
  <c r="X841" i="4" s="1"/>
  <c r="J842" i="4"/>
  <c r="K842" i="4"/>
  <c r="L842" i="4"/>
  <c r="M842" i="4"/>
  <c r="R842" i="4"/>
  <c r="W842" i="4"/>
  <c r="J843" i="4"/>
  <c r="K843" i="4"/>
  <c r="L843" i="4"/>
  <c r="M843" i="4"/>
  <c r="R843" i="4"/>
  <c r="W843" i="4"/>
  <c r="J844" i="4"/>
  <c r="K844" i="4"/>
  <c r="L844" i="4"/>
  <c r="M844" i="4"/>
  <c r="O844" i="4"/>
  <c r="P844" i="4" s="1"/>
  <c r="R844" i="4"/>
  <c r="W844" i="4"/>
  <c r="X844" i="4" s="1"/>
  <c r="J845" i="4"/>
  <c r="K845" i="4"/>
  <c r="L845" i="4"/>
  <c r="M845" i="4"/>
  <c r="O845" i="4"/>
  <c r="R845" i="4"/>
  <c r="W845" i="4"/>
  <c r="X845" i="4" s="1"/>
  <c r="Y845" i="4" s="1"/>
  <c r="J846" i="4"/>
  <c r="K846" i="4"/>
  <c r="L846" i="4"/>
  <c r="M846" i="4"/>
  <c r="R846" i="4"/>
  <c r="W846" i="4"/>
  <c r="J847" i="4"/>
  <c r="K847" i="4"/>
  <c r="L847" i="4"/>
  <c r="M847" i="4"/>
  <c r="R847" i="4"/>
  <c r="W847" i="4"/>
  <c r="J848" i="4"/>
  <c r="K848" i="4"/>
  <c r="L848" i="4"/>
  <c r="M848" i="4"/>
  <c r="R848" i="4"/>
  <c r="W848" i="4"/>
  <c r="J849" i="4"/>
  <c r="K849" i="4"/>
  <c r="L849" i="4"/>
  <c r="M849" i="4"/>
  <c r="O849" i="4"/>
  <c r="R849" i="4"/>
  <c r="W849" i="4"/>
  <c r="X849" i="4" s="1"/>
  <c r="Y849" i="4" s="1"/>
  <c r="J850" i="4"/>
  <c r="K850" i="4"/>
  <c r="L850" i="4"/>
  <c r="M850" i="4"/>
  <c r="O850" i="4"/>
  <c r="R850" i="4"/>
  <c r="W850" i="4"/>
  <c r="X850" i="4" s="1"/>
  <c r="J851" i="4"/>
  <c r="K851" i="4"/>
  <c r="L851" i="4"/>
  <c r="M851" i="4"/>
  <c r="R851" i="4"/>
  <c r="W851" i="4"/>
  <c r="J852" i="4"/>
  <c r="K852" i="4"/>
  <c r="L852" i="4"/>
  <c r="M852" i="4"/>
  <c r="R852" i="4"/>
  <c r="W852" i="4"/>
  <c r="J853" i="4"/>
  <c r="K853" i="4"/>
  <c r="L853" i="4"/>
  <c r="M853" i="4"/>
  <c r="R853" i="4"/>
  <c r="W853" i="4"/>
  <c r="J854" i="4"/>
  <c r="K854" i="4"/>
  <c r="L854" i="4"/>
  <c r="M854" i="4"/>
  <c r="O854" i="4"/>
  <c r="R854" i="4"/>
  <c r="W854" i="4"/>
  <c r="X854" i="4" s="1"/>
  <c r="J855" i="4"/>
  <c r="K855" i="4"/>
  <c r="L855" i="4"/>
  <c r="M855" i="4"/>
  <c r="O855" i="4"/>
  <c r="R855" i="4"/>
  <c r="W855" i="4"/>
  <c r="X855" i="4" s="1"/>
  <c r="J856" i="4"/>
  <c r="K856" i="4"/>
  <c r="L856" i="4"/>
  <c r="M856" i="4"/>
  <c r="O856" i="4"/>
  <c r="R856" i="4"/>
  <c r="W856" i="4"/>
  <c r="X856" i="4" s="1"/>
  <c r="J857" i="4"/>
  <c r="K857" i="4"/>
  <c r="L857" i="4"/>
  <c r="M857" i="4"/>
  <c r="R857" i="4"/>
  <c r="W857" i="4"/>
  <c r="J858" i="4"/>
  <c r="K858" i="4"/>
  <c r="L858" i="4"/>
  <c r="M858" i="4"/>
  <c r="R858" i="4"/>
  <c r="W858" i="4"/>
  <c r="J859" i="4"/>
  <c r="K859" i="4"/>
  <c r="L859" i="4"/>
  <c r="M859" i="4"/>
  <c r="R859" i="4"/>
  <c r="W859" i="4"/>
  <c r="J860" i="4"/>
  <c r="K860" i="4"/>
  <c r="L860" i="4"/>
  <c r="M860" i="4"/>
  <c r="O860" i="4"/>
  <c r="R860" i="4"/>
  <c r="W860" i="4"/>
  <c r="X860" i="4" s="1"/>
  <c r="Y860" i="4" s="1"/>
  <c r="J861" i="4"/>
  <c r="K861" i="4"/>
  <c r="L861" i="4"/>
  <c r="M861" i="4"/>
  <c r="R861" i="4"/>
  <c r="W861" i="4"/>
  <c r="J862" i="4"/>
  <c r="K862" i="4"/>
  <c r="L862" i="4"/>
  <c r="M862" i="4"/>
  <c r="O862" i="4"/>
  <c r="R862" i="4"/>
  <c r="W862" i="4"/>
  <c r="X862" i="4" s="1"/>
  <c r="Y862" i="4" s="1"/>
  <c r="J863" i="4"/>
  <c r="K863" i="4"/>
  <c r="L863" i="4"/>
  <c r="M863" i="4"/>
  <c r="R863" i="4"/>
  <c r="W863" i="4"/>
  <c r="J864" i="4"/>
  <c r="K864" i="4"/>
  <c r="L864" i="4"/>
  <c r="M864" i="4"/>
  <c r="R864" i="4"/>
  <c r="W864" i="4"/>
  <c r="J865" i="4"/>
  <c r="K865" i="4"/>
  <c r="L865" i="4"/>
  <c r="M865" i="4"/>
  <c r="O865" i="4"/>
  <c r="R865" i="4"/>
  <c r="W865" i="4"/>
  <c r="X865" i="4" s="1"/>
  <c r="J866" i="4"/>
  <c r="K866" i="4"/>
  <c r="L866" i="4"/>
  <c r="M866" i="4"/>
  <c r="O866" i="4"/>
  <c r="R866" i="4"/>
  <c r="W866" i="4"/>
  <c r="X866" i="4" s="1"/>
  <c r="Y866" i="4" s="1"/>
  <c r="J867" i="4"/>
  <c r="K867" i="4"/>
  <c r="L867" i="4"/>
  <c r="M867" i="4"/>
  <c r="O867" i="4"/>
  <c r="R867" i="4"/>
  <c r="W867" i="4"/>
  <c r="X867" i="4" s="1"/>
  <c r="J868" i="4"/>
  <c r="K868" i="4"/>
  <c r="L868" i="4"/>
  <c r="M868" i="4"/>
  <c r="O868" i="4"/>
  <c r="R868" i="4"/>
  <c r="W868" i="4"/>
  <c r="X868" i="4" s="1"/>
  <c r="Y868" i="4" s="1"/>
  <c r="J869" i="4"/>
  <c r="K869" i="4"/>
  <c r="L869" i="4"/>
  <c r="M869" i="4"/>
  <c r="O869" i="4"/>
  <c r="R869" i="4"/>
  <c r="W869" i="4"/>
  <c r="X869" i="4" s="1"/>
  <c r="J870" i="4"/>
  <c r="K870" i="4"/>
  <c r="L870" i="4"/>
  <c r="M870" i="4"/>
  <c r="R870" i="4"/>
  <c r="W870" i="4"/>
  <c r="J871" i="4"/>
  <c r="K871" i="4"/>
  <c r="L871" i="4"/>
  <c r="M871" i="4"/>
  <c r="O871" i="4"/>
  <c r="R871" i="4"/>
  <c r="W871" i="4"/>
  <c r="X871" i="4" s="1"/>
  <c r="J872" i="4"/>
  <c r="K872" i="4"/>
  <c r="L872" i="4"/>
  <c r="M872" i="4"/>
  <c r="R872" i="4"/>
  <c r="W872" i="4"/>
  <c r="J873" i="4"/>
  <c r="K873" i="4"/>
  <c r="L873" i="4"/>
  <c r="M873" i="4"/>
  <c r="O873" i="4"/>
  <c r="P873" i="4" s="1"/>
  <c r="R873" i="4"/>
  <c r="W873" i="4"/>
  <c r="X873" i="4" s="1"/>
  <c r="J874" i="4"/>
  <c r="K874" i="4"/>
  <c r="L874" i="4"/>
  <c r="M874" i="4"/>
  <c r="O874" i="4"/>
  <c r="R874" i="4"/>
  <c r="W874" i="4"/>
  <c r="X874" i="4" s="1"/>
  <c r="Y874" i="4" s="1"/>
  <c r="J875" i="4"/>
  <c r="K875" i="4"/>
  <c r="L875" i="4"/>
  <c r="M875" i="4"/>
  <c r="O875" i="4"/>
  <c r="P875" i="4" s="1"/>
  <c r="R875" i="4"/>
  <c r="W875" i="4"/>
  <c r="X875" i="4" s="1"/>
  <c r="J876" i="4"/>
  <c r="K876" i="4"/>
  <c r="L876" i="4"/>
  <c r="M876" i="4"/>
  <c r="O876" i="4"/>
  <c r="R876" i="4"/>
  <c r="W876" i="4"/>
  <c r="X876" i="4" s="1"/>
  <c r="Y876" i="4" s="1"/>
  <c r="J877" i="4"/>
  <c r="K877" i="4"/>
  <c r="L877" i="4"/>
  <c r="M877" i="4"/>
  <c r="O877" i="4"/>
  <c r="R877" i="4"/>
  <c r="W877" i="4"/>
  <c r="X877" i="4" s="1"/>
  <c r="J878" i="4"/>
  <c r="K878" i="4"/>
  <c r="L878" i="4"/>
  <c r="M878" i="4"/>
  <c r="O878" i="4"/>
  <c r="R878" i="4"/>
  <c r="W878" i="4"/>
  <c r="X878" i="4" s="1"/>
  <c r="Y878" i="4" s="1"/>
  <c r="J879" i="4"/>
  <c r="K879" i="4"/>
  <c r="L879" i="4"/>
  <c r="M879" i="4"/>
  <c r="O879" i="4"/>
  <c r="R879" i="4"/>
  <c r="W879" i="4"/>
  <c r="X879" i="4" s="1"/>
  <c r="J880" i="4"/>
  <c r="K880" i="4"/>
  <c r="L880" i="4"/>
  <c r="M880" i="4"/>
  <c r="O880" i="4"/>
  <c r="R880" i="4"/>
  <c r="W880" i="4"/>
  <c r="X880" i="4" s="1"/>
  <c r="Y880" i="4" s="1"/>
  <c r="J881" i="4"/>
  <c r="K881" i="4"/>
  <c r="L881" i="4"/>
  <c r="M881" i="4"/>
  <c r="O881" i="4"/>
  <c r="R881" i="4"/>
  <c r="W881" i="4"/>
  <c r="X881" i="4" s="1"/>
  <c r="J882" i="4"/>
  <c r="K882" i="4"/>
  <c r="L882" i="4"/>
  <c r="M882" i="4"/>
  <c r="O882" i="4"/>
  <c r="R882" i="4"/>
  <c r="W882" i="4"/>
  <c r="X882" i="4" s="1"/>
  <c r="Y882" i="4" s="1"/>
  <c r="J883" i="4"/>
  <c r="K883" i="4"/>
  <c r="L883" i="4"/>
  <c r="M883" i="4"/>
  <c r="O883" i="4"/>
  <c r="R883" i="4"/>
  <c r="W883" i="4"/>
  <c r="X883" i="4" s="1"/>
  <c r="J884" i="4"/>
  <c r="K884" i="4"/>
  <c r="L884" i="4"/>
  <c r="M884" i="4"/>
  <c r="O884" i="4"/>
  <c r="R884" i="4"/>
  <c r="W884" i="4"/>
  <c r="X884" i="4" s="1"/>
  <c r="Y884" i="4" s="1"/>
  <c r="J885" i="4"/>
  <c r="K885" i="4"/>
  <c r="L885" i="4"/>
  <c r="M885" i="4"/>
  <c r="O885" i="4"/>
  <c r="P885" i="4" s="1"/>
  <c r="R885" i="4"/>
  <c r="W885" i="4"/>
  <c r="X885" i="4" s="1"/>
  <c r="J886" i="4"/>
  <c r="K886" i="4"/>
  <c r="L886" i="4"/>
  <c r="M886" i="4"/>
  <c r="O886" i="4"/>
  <c r="P886" i="4" s="1"/>
  <c r="R886" i="4"/>
  <c r="W886" i="4"/>
  <c r="X886" i="4" s="1"/>
  <c r="Y886" i="4" s="1"/>
  <c r="J887" i="4"/>
  <c r="K887" i="4"/>
  <c r="L887" i="4"/>
  <c r="M887" i="4"/>
  <c r="R887" i="4"/>
  <c r="W887" i="4"/>
  <c r="J888" i="4"/>
  <c r="K888" i="4"/>
  <c r="L888" i="4"/>
  <c r="M888" i="4"/>
  <c r="O888" i="4"/>
  <c r="R888" i="4"/>
  <c r="W888" i="4"/>
  <c r="X888" i="4" s="1"/>
  <c r="Y888" i="4" s="1"/>
  <c r="J889" i="4"/>
  <c r="K889" i="4"/>
  <c r="L889" i="4"/>
  <c r="M889" i="4"/>
  <c r="R889" i="4"/>
  <c r="W889" i="4"/>
  <c r="J890" i="4"/>
  <c r="K890" i="4"/>
  <c r="L890" i="4"/>
  <c r="M890" i="4"/>
  <c r="O890" i="4"/>
  <c r="R890" i="4"/>
  <c r="W890" i="4"/>
  <c r="X890" i="4" s="1"/>
  <c r="Y890" i="4" s="1"/>
  <c r="J891" i="4"/>
  <c r="K891" i="4"/>
  <c r="L891" i="4"/>
  <c r="M891" i="4"/>
  <c r="O891" i="4"/>
  <c r="R891" i="4"/>
  <c r="W891" i="4"/>
  <c r="X891" i="4" s="1"/>
  <c r="J892" i="4"/>
  <c r="K892" i="4"/>
  <c r="L892" i="4"/>
  <c r="M892" i="4"/>
  <c r="R892" i="4"/>
  <c r="W892" i="4"/>
  <c r="J893" i="4"/>
  <c r="K893" i="4"/>
  <c r="L893" i="4"/>
  <c r="M893" i="4"/>
  <c r="O893" i="4"/>
  <c r="P893" i="4" s="1"/>
  <c r="R893" i="4"/>
  <c r="W893" i="4"/>
  <c r="X893" i="4" s="1"/>
  <c r="J894" i="4"/>
  <c r="K894" i="4"/>
  <c r="L894" i="4"/>
  <c r="M894" i="4"/>
  <c r="R894" i="4"/>
  <c r="W894" i="4"/>
  <c r="J895" i="4"/>
  <c r="K895" i="4"/>
  <c r="L895" i="4"/>
  <c r="M895" i="4"/>
  <c r="O895" i="4"/>
  <c r="R895" i="4"/>
  <c r="W895" i="4"/>
  <c r="X895" i="4" s="1"/>
  <c r="J896" i="4"/>
  <c r="K896" i="4"/>
  <c r="L896" i="4"/>
  <c r="M896" i="4"/>
  <c r="R896" i="4"/>
  <c r="W896" i="4"/>
  <c r="J897" i="4"/>
  <c r="K897" i="4"/>
  <c r="L897" i="4"/>
  <c r="M897" i="4"/>
  <c r="R897" i="4"/>
  <c r="W897" i="4"/>
  <c r="J898" i="4"/>
  <c r="K898" i="4"/>
  <c r="L898" i="4"/>
  <c r="M898" i="4"/>
  <c r="O898" i="4"/>
  <c r="R898" i="4"/>
  <c r="W898" i="4"/>
  <c r="X898" i="4" s="1"/>
  <c r="Y898" i="4" s="1"/>
  <c r="J899" i="4"/>
  <c r="K899" i="4"/>
  <c r="L899" i="4"/>
  <c r="M899" i="4"/>
  <c r="R899" i="4"/>
  <c r="W899" i="4"/>
  <c r="J900" i="4"/>
  <c r="K900" i="4"/>
  <c r="L900" i="4"/>
  <c r="M900" i="4"/>
  <c r="O900" i="4"/>
  <c r="R900" i="4"/>
  <c r="W900" i="4"/>
  <c r="X900" i="4" s="1"/>
  <c r="Y900" i="4" s="1"/>
  <c r="J901" i="4"/>
  <c r="K901" i="4"/>
  <c r="L901" i="4"/>
  <c r="M901" i="4"/>
  <c r="R901" i="4"/>
  <c r="W901" i="4"/>
  <c r="J902" i="4"/>
  <c r="K902" i="4"/>
  <c r="L902" i="4"/>
  <c r="M902" i="4"/>
  <c r="O902" i="4"/>
  <c r="R902" i="4"/>
  <c r="W902" i="4"/>
  <c r="X902" i="4" s="1"/>
  <c r="Y902" i="4" s="1"/>
  <c r="J903" i="4"/>
  <c r="K903" i="4"/>
  <c r="L903" i="4"/>
  <c r="M903" i="4"/>
  <c r="R903" i="4"/>
  <c r="W903" i="4"/>
  <c r="J904" i="4"/>
  <c r="K904" i="4"/>
  <c r="L904" i="4"/>
  <c r="M904" i="4"/>
  <c r="O904" i="4"/>
  <c r="R904" i="4"/>
  <c r="W904" i="4"/>
  <c r="X904" i="4" s="1"/>
  <c r="Y904" i="4" s="1"/>
  <c r="J905" i="4"/>
  <c r="K905" i="4"/>
  <c r="L905" i="4"/>
  <c r="M905" i="4"/>
  <c r="R905" i="4"/>
  <c r="W905" i="4"/>
  <c r="J906" i="4"/>
  <c r="K906" i="4"/>
  <c r="L906" i="4"/>
  <c r="M906" i="4"/>
  <c r="O906" i="4"/>
  <c r="R906" i="4"/>
  <c r="W906" i="4"/>
  <c r="X906" i="4" s="1"/>
  <c r="Y906" i="4" s="1"/>
  <c r="J907" i="4"/>
  <c r="K907" i="4"/>
  <c r="L907" i="4"/>
  <c r="M907" i="4"/>
  <c r="R907" i="4"/>
  <c r="W907" i="4"/>
  <c r="J908" i="4"/>
  <c r="K908" i="4"/>
  <c r="L908" i="4"/>
  <c r="M908" i="4"/>
  <c r="O908" i="4"/>
  <c r="R908" i="4"/>
  <c r="W908" i="4"/>
  <c r="X908" i="4" s="1"/>
  <c r="Y908" i="4" s="1"/>
  <c r="J909" i="4"/>
  <c r="K909" i="4"/>
  <c r="L909" i="4"/>
  <c r="M909" i="4"/>
  <c r="O909" i="4"/>
  <c r="R909" i="4"/>
  <c r="W909" i="4"/>
  <c r="X909" i="4" s="1"/>
  <c r="J910" i="4"/>
  <c r="K910" i="4"/>
  <c r="L910" i="4"/>
  <c r="M910" i="4"/>
  <c r="O910" i="4"/>
  <c r="R910" i="4"/>
  <c r="W910" i="4"/>
  <c r="X910" i="4" s="1"/>
  <c r="Y910" i="4" s="1"/>
  <c r="J911" i="4"/>
  <c r="K911" i="4"/>
  <c r="L911" i="4"/>
  <c r="M911" i="4"/>
  <c r="R911" i="4"/>
  <c r="W911" i="4"/>
  <c r="J912" i="4"/>
  <c r="K912" i="4"/>
  <c r="L912" i="4"/>
  <c r="M912" i="4"/>
  <c r="O912" i="4"/>
  <c r="R912" i="4"/>
  <c r="W912" i="4"/>
  <c r="X912" i="4" s="1"/>
  <c r="Y912" i="4" s="1"/>
  <c r="J913" i="4"/>
  <c r="K913" i="4"/>
  <c r="L913" i="4"/>
  <c r="M913" i="4"/>
  <c r="O913" i="4"/>
  <c r="R913" i="4"/>
  <c r="W913" i="4"/>
  <c r="X913" i="4" s="1"/>
  <c r="J914" i="4"/>
  <c r="K914" i="4"/>
  <c r="L914" i="4"/>
  <c r="M914" i="4"/>
  <c r="R914" i="4"/>
  <c r="W914" i="4"/>
  <c r="J915" i="4"/>
  <c r="K915" i="4"/>
  <c r="L915" i="4"/>
  <c r="M915" i="4"/>
  <c r="R915" i="4"/>
  <c r="W915" i="4"/>
  <c r="J916" i="4"/>
  <c r="K916" i="4"/>
  <c r="L916" i="4"/>
  <c r="M916" i="4"/>
  <c r="O916" i="4"/>
  <c r="R916" i="4"/>
  <c r="W916" i="4"/>
  <c r="X916" i="4" s="1"/>
  <c r="J917" i="4"/>
  <c r="K917" i="4"/>
  <c r="L917" i="4"/>
  <c r="M917" i="4"/>
  <c r="O917" i="4"/>
  <c r="R917" i="4"/>
  <c r="W917" i="4"/>
  <c r="X917" i="4" s="1"/>
  <c r="J918" i="4"/>
  <c r="K918" i="4"/>
  <c r="L918" i="4"/>
  <c r="M918" i="4"/>
  <c r="O918" i="4"/>
  <c r="R918" i="4"/>
  <c r="W918" i="4"/>
  <c r="X918" i="4" s="1"/>
  <c r="J919" i="4"/>
  <c r="K919" i="4"/>
  <c r="L919" i="4"/>
  <c r="M919" i="4"/>
  <c r="O919" i="4"/>
  <c r="R919" i="4"/>
  <c r="W919" i="4"/>
  <c r="X919" i="4" s="1"/>
  <c r="Z919" i="4" s="1"/>
  <c r="J920" i="4"/>
  <c r="K920" i="4"/>
  <c r="L920" i="4"/>
  <c r="M920" i="4"/>
  <c r="R920" i="4"/>
  <c r="W920" i="4"/>
  <c r="J921" i="4"/>
  <c r="K921" i="4"/>
  <c r="L921" i="4"/>
  <c r="M921" i="4"/>
  <c r="O921" i="4"/>
  <c r="R921" i="4"/>
  <c r="W921" i="4"/>
  <c r="X921" i="4" s="1"/>
  <c r="J922" i="4"/>
  <c r="K922" i="4"/>
  <c r="L922" i="4"/>
  <c r="M922" i="4"/>
  <c r="R922" i="4"/>
  <c r="W922" i="4"/>
  <c r="J923" i="4"/>
  <c r="K923" i="4"/>
  <c r="L923" i="4"/>
  <c r="M923" i="4"/>
  <c r="O923" i="4"/>
  <c r="R923" i="4"/>
  <c r="W923" i="4"/>
  <c r="X923" i="4" s="1"/>
  <c r="Z923" i="4" s="1"/>
  <c r="J924" i="4"/>
  <c r="K924" i="4"/>
  <c r="L924" i="4"/>
  <c r="M924" i="4"/>
  <c r="R924" i="4"/>
  <c r="W924" i="4"/>
  <c r="J925" i="4"/>
  <c r="K925" i="4"/>
  <c r="L925" i="4"/>
  <c r="M925" i="4"/>
  <c r="R925" i="4"/>
  <c r="W925" i="4"/>
  <c r="J926" i="4"/>
  <c r="K926" i="4"/>
  <c r="L926" i="4"/>
  <c r="M926" i="4"/>
  <c r="O926" i="4"/>
  <c r="R926" i="4"/>
  <c r="W926" i="4"/>
  <c r="X926" i="4" s="1"/>
  <c r="J927" i="4"/>
  <c r="K927" i="4"/>
  <c r="L927" i="4"/>
  <c r="M927" i="4"/>
  <c r="O927" i="4"/>
  <c r="P927" i="4" s="1"/>
  <c r="R927" i="4"/>
  <c r="W927" i="4"/>
  <c r="X927" i="4" s="1"/>
  <c r="Z927" i="4" s="1"/>
  <c r="J928" i="4"/>
  <c r="K928" i="4"/>
  <c r="L928" i="4"/>
  <c r="M928" i="4"/>
  <c r="O928" i="4"/>
  <c r="R928" i="4"/>
  <c r="W928" i="4"/>
  <c r="X928" i="4" s="1"/>
  <c r="Y928" i="4" s="1"/>
  <c r="J929" i="4"/>
  <c r="K929" i="4"/>
  <c r="L929" i="4"/>
  <c r="M929" i="4"/>
  <c r="O929" i="4"/>
  <c r="R929" i="4"/>
  <c r="W929" i="4"/>
  <c r="X929" i="4" s="1"/>
  <c r="J930" i="4"/>
  <c r="K930" i="4"/>
  <c r="L930" i="4"/>
  <c r="M930" i="4"/>
  <c r="O930" i="4"/>
  <c r="R930" i="4"/>
  <c r="W930" i="4"/>
  <c r="X930" i="4" s="1"/>
  <c r="J931" i="4"/>
  <c r="K931" i="4"/>
  <c r="L931" i="4"/>
  <c r="M931" i="4"/>
  <c r="O931" i="4"/>
  <c r="P931" i="4" s="1"/>
  <c r="R931" i="4"/>
  <c r="W931" i="4"/>
  <c r="X931" i="4" s="1"/>
  <c r="Z931" i="4" s="1"/>
  <c r="J932" i="4"/>
  <c r="K932" i="4"/>
  <c r="L932" i="4"/>
  <c r="M932" i="4"/>
  <c r="O932" i="4"/>
  <c r="R932" i="4"/>
  <c r="W932" i="4"/>
  <c r="X932" i="4" s="1"/>
  <c r="Y932" i="4" s="1"/>
  <c r="J933" i="4"/>
  <c r="K933" i="4"/>
  <c r="L933" i="4"/>
  <c r="M933" i="4"/>
  <c r="O933" i="4"/>
  <c r="R933" i="4"/>
  <c r="W933" i="4"/>
  <c r="X933" i="4" s="1"/>
  <c r="J934" i="4"/>
  <c r="K934" i="4"/>
  <c r="L934" i="4"/>
  <c r="M934" i="4"/>
  <c r="O934" i="4"/>
  <c r="R934" i="4"/>
  <c r="W934" i="4"/>
  <c r="X934" i="4" s="1"/>
  <c r="J935" i="4"/>
  <c r="K935" i="4"/>
  <c r="L935" i="4"/>
  <c r="M935" i="4"/>
  <c r="O935" i="4"/>
  <c r="R935" i="4"/>
  <c r="W935" i="4"/>
  <c r="X935" i="4" s="1"/>
  <c r="J936" i="4"/>
  <c r="K936" i="4"/>
  <c r="L936" i="4"/>
  <c r="M936" i="4"/>
  <c r="O936" i="4"/>
  <c r="R936" i="4"/>
  <c r="W936" i="4"/>
  <c r="X936" i="4" s="1"/>
  <c r="Y936" i="4" s="1"/>
  <c r="J937" i="4"/>
  <c r="K937" i="4"/>
  <c r="L937" i="4"/>
  <c r="M937" i="4"/>
  <c r="O937" i="4"/>
  <c r="R937" i="4"/>
  <c r="W937" i="4"/>
  <c r="X937" i="4" s="1"/>
  <c r="J938" i="4"/>
  <c r="K938" i="4"/>
  <c r="L938" i="4"/>
  <c r="M938" i="4"/>
  <c r="R938" i="4"/>
  <c r="W938" i="4"/>
  <c r="J939" i="4"/>
  <c r="K939" i="4"/>
  <c r="L939" i="4"/>
  <c r="M939" i="4"/>
  <c r="R939" i="4"/>
  <c r="W939" i="4"/>
  <c r="J940" i="4"/>
  <c r="K940" i="4"/>
  <c r="L940" i="4"/>
  <c r="M940" i="4"/>
  <c r="O940" i="4"/>
  <c r="R940" i="4"/>
  <c r="W940" i="4"/>
  <c r="X940" i="4" s="1"/>
  <c r="J941" i="4"/>
  <c r="K941" i="4"/>
  <c r="L941" i="4"/>
  <c r="M941" i="4"/>
  <c r="R941" i="4"/>
  <c r="W941" i="4"/>
  <c r="J942" i="4"/>
  <c r="K942" i="4"/>
  <c r="L942" i="4"/>
  <c r="M942" i="4"/>
  <c r="O942" i="4"/>
  <c r="R942" i="4"/>
  <c r="W942" i="4"/>
  <c r="X942" i="4" s="1"/>
  <c r="J943" i="4"/>
  <c r="K943" i="4"/>
  <c r="L943" i="4"/>
  <c r="M943" i="4"/>
  <c r="R943" i="4"/>
  <c r="W943" i="4"/>
  <c r="J944" i="4"/>
  <c r="K944" i="4"/>
  <c r="L944" i="4"/>
  <c r="M944" i="4"/>
  <c r="O944" i="4"/>
  <c r="R944" i="4"/>
  <c r="W944" i="4"/>
  <c r="X944" i="4" s="1"/>
  <c r="J945" i="4"/>
  <c r="K945" i="4"/>
  <c r="L945" i="4"/>
  <c r="M945" i="4"/>
  <c r="O945" i="4"/>
  <c r="R945" i="4"/>
  <c r="W945" i="4"/>
  <c r="X945" i="4" s="1"/>
  <c r="J946" i="4"/>
  <c r="K946" i="4"/>
  <c r="L946" i="4"/>
  <c r="M946" i="4"/>
  <c r="O946" i="4"/>
  <c r="R946" i="4"/>
  <c r="W946" i="4"/>
  <c r="X946" i="4" s="1"/>
  <c r="J947" i="4"/>
  <c r="K947" i="4"/>
  <c r="L947" i="4"/>
  <c r="M947" i="4"/>
  <c r="R947" i="4"/>
  <c r="W947" i="4"/>
  <c r="J948" i="4"/>
  <c r="K948" i="4"/>
  <c r="L948" i="4"/>
  <c r="M948" i="4"/>
  <c r="O948" i="4"/>
  <c r="R948" i="4"/>
  <c r="W948" i="4"/>
  <c r="X948" i="4" s="1"/>
  <c r="J949" i="4"/>
  <c r="K949" i="4"/>
  <c r="L949" i="4"/>
  <c r="M949" i="4"/>
  <c r="R949" i="4"/>
  <c r="W949" i="4"/>
  <c r="J950" i="4"/>
  <c r="K950" i="4"/>
  <c r="L950" i="4"/>
  <c r="M950" i="4"/>
  <c r="O950" i="4"/>
  <c r="R950" i="4"/>
  <c r="W950" i="4"/>
  <c r="X950" i="4" s="1"/>
  <c r="J951" i="4"/>
  <c r="K951" i="4"/>
  <c r="L951" i="4"/>
  <c r="M951" i="4"/>
  <c r="O951" i="4"/>
  <c r="R951" i="4"/>
  <c r="W951" i="4"/>
  <c r="X951" i="4" s="1"/>
  <c r="Y951" i="4" s="1"/>
  <c r="J952" i="4"/>
  <c r="K952" i="4"/>
  <c r="L952" i="4"/>
  <c r="M952" i="4"/>
  <c r="R952" i="4"/>
  <c r="W952" i="4"/>
  <c r="J953" i="4"/>
  <c r="K953" i="4"/>
  <c r="L953" i="4"/>
  <c r="M953" i="4"/>
  <c r="R953" i="4"/>
  <c r="W953" i="4"/>
  <c r="J954" i="4"/>
  <c r="K954" i="4"/>
  <c r="L954" i="4"/>
  <c r="M954" i="4"/>
  <c r="O954" i="4"/>
  <c r="R954" i="4"/>
  <c r="W954" i="4"/>
  <c r="X954" i="4" s="1"/>
  <c r="J955" i="4"/>
  <c r="K955" i="4"/>
  <c r="L955" i="4"/>
  <c r="M955" i="4"/>
  <c r="O955" i="4"/>
  <c r="R955" i="4"/>
  <c r="W955" i="4"/>
  <c r="X955" i="4" s="1"/>
  <c r="Y955" i="4" s="1"/>
  <c r="J956" i="4"/>
  <c r="K956" i="4"/>
  <c r="L956" i="4"/>
  <c r="M956" i="4"/>
  <c r="O956" i="4"/>
  <c r="R956" i="4"/>
  <c r="W956" i="4"/>
  <c r="X956" i="4" s="1"/>
  <c r="J957" i="4"/>
  <c r="K957" i="4"/>
  <c r="L957" i="4"/>
  <c r="M957" i="4"/>
  <c r="O957" i="4"/>
  <c r="R957" i="4"/>
  <c r="W957" i="4"/>
  <c r="X957" i="4" s="1"/>
  <c r="Y957" i="4" s="1"/>
  <c r="J958" i="4"/>
  <c r="K958" i="4"/>
  <c r="L958" i="4"/>
  <c r="M958" i="4"/>
  <c r="R958" i="4"/>
  <c r="W958" i="4"/>
  <c r="J959" i="4"/>
  <c r="K959" i="4"/>
  <c r="L959" i="4"/>
  <c r="M959" i="4"/>
  <c r="O959" i="4"/>
  <c r="R959" i="4"/>
  <c r="W959" i="4"/>
  <c r="X959" i="4" s="1"/>
  <c r="Y959" i="4" s="1"/>
  <c r="J960" i="4"/>
  <c r="K960" i="4"/>
  <c r="L960" i="4"/>
  <c r="M960" i="4"/>
  <c r="R960" i="4"/>
  <c r="W960" i="4"/>
  <c r="J961" i="4"/>
  <c r="K961" i="4"/>
  <c r="L961" i="4"/>
  <c r="M961" i="4"/>
  <c r="O961" i="4"/>
  <c r="P961" i="4" s="1"/>
  <c r="R961" i="4"/>
  <c r="W961" i="4"/>
  <c r="X961" i="4" s="1"/>
  <c r="J962" i="4"/>
  <c r="K962" i="4"/>
  <c r="L962" i="4"/>
  <c r="M962" i="4"/>
  <c r="O962" i="4"/>
  <c r="R962" i="4"/>
  <c r="W962" i="4"/>
  <c r="X962" i="4" s="1"/>
  <c r="J963" i="4"/>
  <c r="K963" i="4"/>
  <c r="L963" i="4"/>
  <c r="M963" i="4"/>
  <c r="O963" i="4"/>
  <c r="R963" i="4"/>
  <c r="W963" i="4"/>
  <c r="X963" i="4" s="1"/>
  <c r="Y963" i="4" s="1"/>
  <c r="J964" i="4"/>
  <c r="K964" i="4"/>
  <c r="L964" i="4"/>
  <c r="M964" i="4"/>
  <c r="O964" i="4"/>
  <c r="R964" i="4"/>
  <c r="W964" i="4"/>
  <c r="X964" i="4" s="1"/>
  <c r="J965" i="4"/>
  <c r="K965" i="4"/>
  <c r="L965" i="4"/>
  <c r="M965" i="4"/>
  <c r="R965" i="4"/>
  <c r="W965" i="4"/>
  <c r="J966" i="4"/>
  <c r="K966" i="4"/>
  <c r="L966" i="4"/>
  <c r="M966" i="4"/>
  <c r="R966" i="4"/>
  <c r="W966" i="4"/>
  <c r="J967" i="4"/>
  <c r="K967" i="4"/>
  <c r="L967" i="4"/>
  <c r="M967" i="4"/>
  <c r="O967" i="4"/>
  <c r="P967" i="4" s="1"/>
  <c r="R967" i="4"/>
  <c r="W967" i="4"/>
  <c r="X967" i="4" s="1"/>
  <c r="Y967" i="4" s="1"/>
  <c r="J968" i="4"/>
  <c r="K968" i="4"/>
  <c r="L968" i="4"/>
  <c r="M968" i="4"/>
  <c r="O968" i="4"/>
  <c r="R968" i="4"/>
  <c r="W968" i="4"/>
  <c r="X968" i="4" s="1"/>
  <c r="J969" i="4"/>
  <c r="K969" i="4"/>
  <c r="L969" i="4"/>
  <c r="M969" i="4"/>
  <c r="O969" i="4"/>
  <c r="R969" i="4"/>
  <c r="W969" i="4"/>
  <c r="X969" i="4" s="1"/>
  <c r="Y969" i="4" s="1"/>
  <c r="J970" i="4"/>
  <c r="K970" i="4"/>
  <c r="L970" i="4"/>
  <c r="M970" i="4"/>
  <c r="O970" i="4"/>
  <c r="R970" i="4"/>
  <c r="W970" i="4"/>
  <c r="X970" i="4" s="1"/>
  <c r="J971" i="4"/>
  <c r="K971" i="4"/>
  <c r="L971" i="4"/>
  <c r="M971" i="4"/>
  <c r="O971" i="4"/>
  <c r="R971" i="4"/>
  <c r="W971" i="4"/>
  <c r="X971" i="4" s="1"/>
  <c r="Y971" i="4" s="1"/>
  <c r="J972" i="4"/>
  <c r="K972" i="4"/>
  <c r="L972" i="4"/>
  <c r="M972" i="4"/>
  <c r="O972" i="4"/>
  <c r="R972" i="4"/>
  <c r="W972" i="4"/>
  <c r="X972" i="4" s="1"/>
  <c r="J973" i="4"/>
  <c r="K973" i="4"/>
  <c r="L973" i="4"/>
  <c r="M973" i="4"/>
  <c r="O973" i="4"/>
  <c r="R973" i="4"/>
  <c r="W973" i="4"/>
  <c r="X973" i="4" s="1"/>
  <c r="Y973" i="4" s="1"/>
  <c r="J974" i="4"/>
  <c r="K974" i="4"/>
  <c r="L974" i="4"/>
  <c r="M974" i="4"/>
  <c r="R974" i="4"/>
  <c r="W974" i="4"/>
  <c r="J975" i="4"/>
  <c r="K975" i="4"/>
  <c r="L975" i="4"/>
  <c r="M975" i="4"/>
  <c r="O975" i="4"/>
  <c r="P975" i="4" s="1"/>
  <c r="R975" i="4"/>
  <c r="W975" i="4"/>
  <c r="X975" i="4" s="1"/>
  <c r="Y975" i="4" s="1"/>
  <c r="J976" i="4"/>
  <c r="K976" i="4"/>
  <c r="L976" i="4"/>
  <c r="M976" i="4"/>
  <c r="O976" i="4"/>
  <c r="R976" i="4"/>
  <c r="W976" i="4"/>
  <c r="X976" i="4" s="1"/>
  <c r="J977" i="4"/>
  <c r="K977" i="4"/>
  <c r="L977" i="4"/>
  <c r="M977" i="4"/>
  <c r="O977" i="4"/>
  <c r="R977" i="4"/>
  <c r="W977" i="4"/>
  <c r="X977" i="4" s="1"/>
  <c r="Y977" i="4" s="1"/>
  <c r="J978" i="4"/>
  <c r="K978" i="4"/>
  <c r="L978" i="4"/>
  <c r="M978" i="4"/>
  <c r="R978" i="4"/>
  <c r="W978" i="4"/>
  <c r="J979" i="4"/>
  <c r="K979" i="4"/>
  <c r="L979" i="4"/>
  <c r="M979" i="4"/>
  <c r="O979" i="4"/>
  <c r="R979" i="4"/>
  <c r="W979" i="4"/>
  <c r="X979" i="4" s="1"/>
  <c r="Y979" i="4" s="1"/>
  <c r="J980" i="4"/>
  <c r="K980" i="4"/>
  <c r="L980" i="4"/>
  <c r="M980" i="4"/>
  <c r="R980" i="4"/>
  <c r="W980" i="4"/>
  <c r="J981" i="4"/>
  <c r="K981" i="4"/>
  <c r="L981" i="4"/>
  <c r="M981" i="4"/>
  <c r="O981" i="4"/>
  <c r="P981" i="4" s="1"/>
  <c r="R981" i="4"/>
  <c r="W981" i="4"/>
  <c r="X981" i="4" s="1"/>
  <c r="Y981" i="4" s="1"/>
  <c r="J982" i="4"/>
  <c r="K982" i="4"/>
  <c r="L982" i="4"/>
  <c r="M982" i="4"/>
  <c r="R982" i="4"/>
  <c r="W982" i="4"/>
  <c r="J983" i="4"/>
  <c r="K983" i="4"/>
  <c r="L983" i="4"/>
  <c r="M983" i="4"/>
  <c r="O983" i="4"/>
  <c r="R983" i="4"/>
  <c r="W983" i="4"/>
  <c r="X983" i="4" s="1"/>
  <c r="Y983" i="4" s="1"/>
  <c r="J984" i="4"/>
  <c r="K984" i="4"/>
  <c r="L984" i="4"/>
  <c r="M984" i="4"/>
  <c r="R984" i="4"/>
  <c r="W984" i="4"/>
  <c r="J985" i="4"/>
  <c r="K985" i="4"/>
  <c r="L985" i="4"/>
  <c r="M985" i="4"/>
  <c r="O985" i="4"/>
  <c r="R985" i="4"/>
  <c r="W985" i="4"/>
  <c r="X985" i="4" s="1"/>
  <c r="Y985" i="4" s="1"/>
  <c r="J986" i="4"/>
  <c r="K986" i="4"/>
  <c r="L986" i="4"/>
  <c r="M986" i="4"/>
  <c r="R986" i="4"/>
  <c r="W986" i="4"/>
  <c r="J987" i="4"/>
  <c r="K987" i="4"/>
  <c r="L987" i="4"/>
  <c r="M987" i="4"/>
  <c r="O987" i="4"/>
  <c r="P987" i="4" s="1"/>
  <c r="R987" i="4"/>
  <c r="W987" i="4"/>
  <c r="X987" i="4" s="1"/>
  <c r="Y987" i="4" s="1"/>
  <c r="J988" i="4"/>
  <c r="K988" i="4"/>
  <c r="L988" i="4"/>
  <c r="M988" i="4"/>
  <c r="R988" i="4"/>
  <c r="W988" i="4"/>
  <c r="J989" i="4"/>
  <c r="K989" i="4"/>
  <c r="L989" i="4"/>
  <c r="M989" i="4"/>
  <c r="O989" i="4"/>
  <c r="R989" i="4"/>
  <c r="W989" i="4"/>
  <c r="X989" i="4" s="1"/>
  <c r="Y989" i="4" s="1"/>
  <c r="J990" i="4"/>
  <c r="K990" i="4"/>
  <c r="L990" i="4"/>
  <c r="M990" i="4"/>
  <c r="R990" i="4"/>
  <c r="W990" i="4"/>
  <c r="J991" i="4"/>
  <c r="K991" i="4"/>
  <c r="L991" i="4"/>
  <c r="M991" i="4"/>
  <c r="O991" i="4"/>
  <c r="P991" i="4" s="1"/>
  <c r="R991" i="4"/>
  <c r="W991" i="4"/>
  <c r="X991" i="4" s="1"/>
  <c r="Y991" i="4" s="1"/>
  <c r="J992" i="4"/>
  <c r="K992" i="4"/>
  <c r="L992" i="4"/>
  <c r="M992" i="4"/>
  <c r="R992" i="4"/>
  <c r="W992" i="4"/>
  <c r="J993" i="4"/>
  <c r="K993" i="4"/>
  <c r="L993" i="4"/>
  <c r="M993" i="4"/>
  <c r="O993" i="4"/>
  <c r="R993" i="4"/>
  <c r="W993" i="4"/>
  <c r="X993" i="4" s="1"/>
  <c r="Y993" i="4" s="1"/>
  <c r="J994" i="4"/>
  <c r="K994" i="4"/>
  <c r="L994" i="4"/>
  <c r="M994" i="4"/>
  <c r="R994" i="4"/>
  <c r="W994" i="4"/>
  <c r="J995" i="4"/>
  <c r="K995" i="4"/>
  <c r="L995" i="4"/>
  <c r="M995" i="4"/>
  <c r="O995" i="4"/>
  <c r="R995" i="4"/>
  <c r="W995" i="4"/>
  <c r="X995" i="4" s="1"/>
  <c r="Y995" i="4" s="1"/>
  <c r="J996" i="4"/>
  <c r="K996" i="4"/>
  <c r="L996" i="4"/>
  <c r="M996" i="4"/>
  <c r="O996" i="4"/>
  <c r="R996" i="4"/>
  <c r="W996" i="4"/>
  <c r="X996" i="4" s="1"/>
  <c r="J997" i="4"/>
  <c r="K997" i="4"/>
  <c r="L997" i="4"/>
  <c r="M997" i="4"/>
  <c r="O997" i="4"/>
  <c r="R997" i="4"/>
  <c r="W997" i="4"/>
  <c r="X997" i="4" s="1"/>
  <c r="J998" i="4"/>
  <c r="K998" i="4"/>
  <c r="L998" i="4"/>
  <c r="M998" i="4"/>
  <c r="O998" i="4"/>
  <c r="R998" i="4"/>
  <c r="W998" i="4"/>
  <c r="X998" i="4" s="1"/>
  <c r="J999" i="4"/>
  <c r="K999" i="4"/>
  <c r="L999" i="4"/>
  <c r="M999" i="4"/>
  <c r="R999" i="4"/>
  <c r="W999" i="4"/>
  <c r="J1000" i="4"/>
  <c r="K1000" i="4"/>
  <c r="L1000" i="4"/>
  <c r="M1000" i="4"/>
  <c r="O1000" i="4"/>
  <c r="P1000" i="4" s="1"/>
  <c r="R1000" i="4"/>
  <c r="W1000" i="4"/>
  <c r="X1000" i="4" s="1"/>
  <c r="J1001" i="4"/>
  <c r="K1001" i="4"/>
  <c r="L1001" i="4"/>
  <c r="M1001" i="4"/>
  <c r="O1001" i="4"/>
  <c r="P1001" i="4" s="1"/>
  <c r="R1001" i="4"/>
  <c r="W1001" i="4"/>
  <c r="X1001" i="4" s="1"/>
  <c r="Y1001" i="4" s="1"/>
  <c r="J1002" i="4"/>
  <c r="K1002" i="4"/>
  <c r="L1002" i="4"/>
  <c r="M1002" i="4"/>
  <c r="R1002" i="4"/>
  <c r="W1002" i="4"/>
  <c r="J1003" i="4"/>
  <c r="K1003" i="4"/>
  <c r="L1003" i="4"/>
  <c r="M1003" i="4"/>
  <c r="O1003" i="4"/>
  <c r="P1003" i="4" s="1"/>
  <c r="R1003" i="4"/>
  <c r="W1003" i="4"/>
  <c r="X1003" i="4" s="1"/>
  <c r="Y1003" i="4" s="1"/>
  <c r="J1004" i="4"/>
  <c r="K1004" i="4"/>
  <c r="L1004" i="4"/>
  <c r="M1004" i="4"/>
  <c r="O1004" i="4"/>
  <c r="R1004" i="4"/>
  <c r="W1004" i="4"/>
  <c r="X1004" i="4" s="1"/>
  <c r="J1005" i="4"/>
  <c r="K1005" i="4"/>
  <c r="L1005" i="4"/>
  <c r="M1005" i="4"/>
  <c r="R1005" i="4"/>
  <c r="W1005" i="4"/>
  <c r="J1006" i="4"/>
  <c r="K1006" i="4"/>
  <c r="L1006" i="4"/>
  <c r="M1006" i="4"/>
  <c r="O1006" i="4"/>
  <c r="R1006" i="4"/>
  <c r="W1006" i="4"/>
  <c r="X1006" i="4" s="1"/>
  <c r="Y1006" i="4" s="1"/>
  <c r="J1007" i="4"/>
  <c r="K1007" i="4"/>
  <c r="L1007" i="4"/>
  <c r="M1007" i="4"/>
  <c r="O1007" i="4"/>
  <c r="P1007" i="4" s="1"/>
  <c r="R1007" i="4"/>
  <c r="W1007" i="4"/>
  <c r="X1007" i="4" s="1"/>
  <c r="J1008" i="4"/>
  <c r="K1008" i="4"/>
  <c r="L1008" i="4"/>
  <c r="M1008" i="4"/>
  <c r="O1008" i="4"/>
  <c r="R1008" i="4"/>
  <c r="W1008" i="4"/>
  <c r="X1008" i="4" s="1"/>
  <c r="J1009" i="4"/>
  <c r="K1009" i="4"/>
  <c r="L1009" i="4"/>
  <c r="M1009" i="4"/>
  <c r="O1009" i="4"/>
  <c r="R1009" i="4"/>
  <c r="W1009" i="4"/>
  <c r="X1009" i="4" s="1"/>
  <c r="J1010" i="4"/>
  <c r="K1010" i="4"/>
  <c r="L1010" i="4"/>
  <c r="M1010" i="4"/>
  <c r="O1010" i="4"/>
  <c r="R1010" i="4"/>
  <c r="W1010" i="4"/>
  <c r="X1010" i="4" s="1"/>
  <c r="Y1010" i="4" s="1"/>
  <c r="J1011" i="4"/>
  <c r="K1011" i="4"/>
  <c r="L1011" i="4"/>
  <c r="M1011" i="4"/>
  <c r="R1011" i="4"/>
  <c r="W1011" i="4"/>
  <c r="J1012" i="4"/>
  <c r="K1012" i="4"/>
  <c r="L1012" i="4"/>
  <c r="M1012" i="4"/>
  <c r="O1012" i="4"/>
  <c r="P1012" i="4" s="1"/>
  <c r="R1012" i="4"/>
  <c r="W1012" i="4"/>
  <c r="X1012" i="4" s="1"/>
  <c r="J1013" i="4"/>
  <c r="K1013" i="4"/>
  <c r="L1013" i="4"/>
  <c r="M1013" i="4"/>
  <c r="R1013" i="4"/>
  <c r="W1013" i="4"/>
  <c r="J1014" i="4"/>
  <c r="K1014" i="4"/>
  <c r="L1014" i="4"/>
  <c r="M1014" i="4"/>
  <c r="O1014" i="4"/>
  <c r="R1014" i="4"/>
  <c r="W1014" i="4"/>
  <c r="X1014" i="4" s="1"/>
  <c r="Z1014" i="4" s="1"/>
  <c r="J1015" i="4"/>
  <c r="K1015" i="4"/>
  <c r="L1015" i="4"/>
  <c r="M1015" i="4"/>
  <c r="R1015" i="4"/>
  <c r="W1015" i="4"/>
  <c r="J1016" i="4"/>
  <c r="K1016" i="4"/>
  <c r="L1016" i="4"/>
  <c r="M1016" i="4"/>
  <c r="O1016" i="4"/>
  <c r="R1016" i="4"/>
  <c r="W1016" i="4"/>
  <c r="X1016" i="4" s="1"/>
  <c r="J1017" i="4"/>
  <c r="K1017" i="4"/>
  <c r="L1017" i="4"/>
  <c r="M1017" i="4"/>
  <c r="R1017" i="4"/>
  <c r="W1017" i="4"/>
  <c r="J1018" i="4"/>
  <c r="K1018" i="4"/>
  <c r="L1018" i="4"/>
  <c r="M1018" i="4"/>
  <c r="O1018" i="4"/>
  <c r="R1018" i="4"/>
  <c r="W1018" i="4"/>
  <c r="X1018" i="4" s="1"/>
  <c r="J1019" i="4"/>
  <c r="K1019" i="4"/>
  <c r="L1019" i="4"/>
  <c r="M1019" i="4"/>
  <c r="O1019" i="4"/>
  <c r="R1019" i="4"/>
  <c r="W1019" i="4"/>
  <c r="X1019" i="4" s="1"/>
  <c r="J1020" i="4"/>
  <c r="K1020" i="4"/>
  <c r="L1020" i="4"/>
  <c r="M1020" i="4"/>
  <c r="O1020" i="4"/>
  <c r="R1020" i="4"/>
  <c r="W1020" i="4"/>
  <c r="X1020" i="4" s="1"/>
  <c r="J1021" i="4"/>
  <c r="K1021" i="4"/>
  <c r="L1021" i="4"/>
  <c r="M1021" i="4"/>
  <c r="O1021" i="4"/>
  <c r="R1021" i="4"/>
  <c r="W1021" i="4"/>
  <c r="X1021" i="4" s="1"/>
  <c r="Y1021" i="4" s="1"/>
  <c r="J1022" i="4"/>
  <c r="K1022" i="4"/>
  <c r="L1022" i="4"/>
  <c r="M1022" i="4"/>
  <c r="O1022" i="4"/>
  <c r="R1022" i="4"/>
  <c r="W1022" i="4"/>
  <c r="X1022" i="4" s="1"/>
  <c r="Z1022" i="4" s="1"/>
  <c r="J1023" i="4"/>
  <c r="K1023" i="4"/>
  <c r="L1023" i="4"/>
  <c r="M1023" i="4"/>
  <c r="R1023" i="4"/>
  <c r="W1023" i="4"/>
  <c r="J1024" i="4"/>
  <c r="K1024" i="4"/>
  <c r="L1024" i="4"/>
  <c r="M1024" i="4"/>
  <c r="O1024" i="4"/>
  <c r="R1024" i="4"/>
  <c r="W1024" i="4"/>
  <c r="X1024" i="4" s="1"/>
  <c r="Y1024" i="4" s="1"/>
  <c r="J1025" i="4"/>
  <c r="K1025" i="4"/>
  <c r="L1025" i="4"/>
  <c r="M1025" i="4"/>
  <c r="O1025" i="4"/>
  <c r="R1025" i="4"/>
  <c r="W1025" i="4"/>
  <c r="X1025" i="4" s="1"/>
  <c r="Z1025" i="4" s="1"/>
  <c r="J1026" i="4"/>
  <c r="K1026" i="4"/>
  <c r="L1026" i="4"/>
  <c r="M1026" i="4"/>
  <c r="R1026" i="4"/>
  <c r="W1026" i="4"/>
  <c r="J1027" i="4"/>
  <c r="K1027" i="4"/>
  <c r="L1027" i="4"/>
  <c r="M1027" i="4"/>
  <c r="O1027" i="4"/>
  <c r="R1027" i="4"/>
  <c r="W1027" i="4"/>
  <c r="X1027" i="4" s="1"/>
  <c r="J1028" i="4"/>
  <c r="K1028" i="4"/>
  <c r="L1028" i="4"/>
  <c r="M1028" i="4"/>
  <c r="R1028" i="4"/>
  <c r="W1028" i="4"/>
  <c r="J1029" i="4"/>
  <c r="K1029" i="4"/>
  <c r="L1029" i="4"/>
  <c r="M1029" i="4"/>
  <c r="O1029" i="4"/>
  <c r="R1029" i="4"/>
  <c r="W1029" i="4"/>
  <c r="X1029" i="4" s="1"/>
  <c r="Z1029" i="4" s="1"/>
  <c r="J1030" i="4"/>
  <c r="K1030" i="4"/>
  <c r="L1030" i="4"/>
  <c r="M1030" i="4"/>
  <c r="O1030" i="4"/>
  <c r="P1030" i="4" s="1"/>
  <c r="R1030" i="4"/>
  <c r="W1030" i="4"/>
  <c r="X1030" i="4" s="1"/>
  <c r="Z1030" i="4" s="1"/>
  <c r="J1031" i="4"/>
  <c r="K1031" i="4"/>
  <c r="L1031" i="4"/>
  <c r="M1031" i="4"/>
  <c r="O1031" i="4"/>
  <c r="R1031" i="4"/>
  <c r="W1031" i="4"/>
  <c r="X1031" i="4" s="1"/>
  <c r="J1032" i="4"/>
  <c r="K1032" i="4"/>
  <c r="L1032" i="4"/>
  <c r="M1032" i="4"/>
  <c r="R1032" i="4"/>
  <c r="W1032" i="4"/>
  <c r="J1033" i="4"/>
  <c r="K1033" i="4"/>
  <c r="L1033" i="4"/>
  <c r="M1033" i="4"/>
  <c r="O1033" i="4"/>
  <c r="P1033" i="4" s="1"/>
  <c r="R1033" i="4"/>
  <c r="W1033" i="4"/>
  <c r="X1033" i="4" s="1"/>
  <c r="Y1033" i="4" s="1"/>
  <c r="J1034" i="4"/>
  <c r="K1034" i="4"/>
  <c r="L1034" i="4"/>
  <c r="M1034" i="4"/>
  <c r="O1034" i="4"/>
  <c r="R1034" i="4"/>
  <c r="W1034" i="4"/>
  <c r="X1034" i="4" s="1"/>
  <c r="Y1034" i="4" s="1"/>
  <c r="J1035" i="4"/>
  <c r="K1035" i="4"/>
  <c r="L1035" i="4"/>
  <c r="M1035" i="4"/>
  <c r="R1035" i="4"/>
  <c r="W1035" i="4"/>
  <c r="J1036" i="4"/>
  <c r="K1036" i="4"/>
  <c r="L1036" i="4"/>
  <c r="M1036" i="4"/>
  <c r="O1036" i="4"/>
  <c r="R1036" i="4"/>
  <c r="W1036" i="4"/>
  <c r="X1036" i="4" s="1"/>
  <c r="J1037" i="4"/>
  <c r="K1037" i="4"/>
  <c r="L1037" i="4"/>
  <c r="M1037" i="4"/>
  <c r="O1037" i="4"/>
  <c r="R1037" i="4"/>
  <c r="W1037" i="4"/>
  <c r="X1037" i="4" s="1"/>
  <c r="Z1037" i="4" s="1"/>
  <c r="J1038" i="4"/>
  <c r="K1038" i="4"/>
  <c r="L1038" i="4"/>
  <c r="M1038" i="4"/>
  <c r="O1038" i="4"/>
  <c r="R1038" i="4"/>
  <c r="W1038" i="4"/>
  <c r="X1038" i="4" s="1"/>
  <c r="J1039" i="4"/>
  <c r="K1039" i="4"/>
  <c r="L1039" i="4"/>
  <c r="M1039" i="4"/>
  <c r="O1039" i="4"/>
  <c r="R1039" i="4"/>
  <c r="W1039" i="4"/>
  <c r="X1039" i="4" s="1"/>
  <c r="J1040" i="4"/>
  <c r="K1040" i="4"/>
  <c r="L1040" i="4"/>
  <c r="M1040" i="4"/>
  <c r="R1040" i="4"/>
  <c r="W1040" i="4"/>
  <c r="J1041" i="4"/>
  <c r="K1041" i="4"/>
  <c r="L1041" i="4"/>
  <c r="M1041" i="4"/>
  <c r="O1041" i="4"/>
  <c r="R1041" i="4"/>
  <c r="W1041" i="4"/>
  <c r="X1041" i="4" s="1"/>
  <c r="Y1041" i="4" s="1"/>
  <c r="J1042" i="4"/>
  <c r="K1042" i="4"/>
  <c r="L1042" i="4"/>
  <c r="M1042" i="4"/>
  <c r="O1042" i="4"/>
  <c r="R1042" i="4"/>
  <c r="W1042" i="4"/>
  <c r="X1042" i="4" s="1"/>
  <c r="J1043" i="4"/>
  <c r="K1043" i="4"/>
  <c r="L1043" i="4"/>
  <c r="M1043" i="4"/>
  <c r="R1043" i="4"/>
  <c r="W1043" i="4"/>
  <c r="J1044" i="4"/>
  <c r="K1044" i="4"/>
  <c r="L1044" i="4"/>
  <c r="M1044" i="4"/>
  <c r="O1044" i="4"/>
  <c r="R1044" i="4"/>
  <c r="W1044" i="4"/>
  <c r="X1044" i="4" s="1"/>
  <c r="Y1044" i="4" s="1"/>
  <c r="J1045" i="4"/>
  <c r="K1045" i="4"/>
  <c r="L1045" i="4"/>
  <c r="M1045" i="4"/>
  <c r="R1045" i="4"/>
  <c r="W1045" i="4"/>
  <c r="J1046" i="4"/>
  <c r="K1046" i="4"/>
  <c r="L1046" i="4"/>
  <c r="M1046" i="4"/>
  <c r="O1046" i="4"/>
  <c r="R1046" i="4"/>
  <c r="W1046" i="4"/>
  <c r="X1046" i="4" s="1"/>
  <c r="Z1046" i="4" s="1"/>
  <c r="J1047" i="4"/>
  <c r="K1047" i="4"/>
  <c r="L1047" i="4"/>
  <c r="M1047" i="4"/>
  <c r="R1047" i="4"/>
  <c r="W1047" i="4"/>
  <c r="J1048" i="4"/>
  <c r="K1048" i="4"/>
  <c r="L1048" i="4"/>
  <c r="M1048" i="4"/>
  <c r="O1048" i="4"/>
  <c r="P1048" i="4" s="1"/>
  <c r="R1048" i="4"/>
  <c r="W1048" i="4"/>
  <c r="X1048" i="4" s="1"/>
  <c r="J1049" i="4"/>
  <c r="K1049" i="4"/>
  <c r="L1049" i="4"/>
  <c r="M1049" i="4"/>
  <c r="O1049" i="4"/>
  <c r="R1049" i="4"/>
  <c r="W1049" i="4"/>
  <c r="X1049" i="4" s="1"/>
  <c r="Y1049" i="4" s="1"/>
  <c r="J1050" i="4"/>
  <c r="K1050" i="4"/>
  <c r="L1050" i="4"/>
  <c r="M1050" i="4"/>
  <c r="O1050" i="4"/>
  <c r="R1050" i="4"/>
  <c r="W1050" i="4"/>
  <c r="X1050" i="4" s="1"/>
  <c r="J1051" i="4"/>
  <c r="K1051" i="4"/>
  <c r="L1051" i="4"/>
  <c r="M1051" i="4"/>
  <c r="O1051" i="4"/>
  <c r="R1051" i="4"/>
  <c r="W1051" i="4"/>
  <c r="X1051" i="4" s="1"/>
  <c r="J1052" i="4"/>
  <c r="K1052" i="4"/>
  <c r="L1052" i="4"/>
  <c r="M1052" i="4"/>
  <c r="O1052" i="4"/>
  <c r="R1052" i="4"/>
  <c r="W1052" i="4"/>
  <c r="X1052" i="4" s="1"/>
  <c r="J1053" i="4"/>
  <c r="K1053" i="4"/>
  <c r="L1053" i="4"/>
  <c r="M1053" i="4"/>
  <c r="O1053" i="4"/>
  <c r="R1053" i="4"/>
  <c r="W1053" i="4"/>
  <c r="X1053" i="4" s="1"/>
  <c r="Y1053" i="4" s="1"/>
  <c r="J1054" i="4"/>
  <c r="K1054" i="4"/>
  <c r="L1054" i="4"/>
  <c r="M1054" i="4"/>
  <c r="O1054" i="4"/>
  <c r="R1054" i="4"/>
  <c r="W1054" i="4"/>
  <c r="X1054" i="4" s="1"/>
  <c r="J1055" i="4"/>
  <c r="K1055" i="4"/>
  <c r="L1055" i="4"/>
  <c r="M1055" i="4"/>
  <c r="O1055" i="4"/>
  <c r="R1055" i="4"/>
  <c r="W1055" i="4"/>
  <c r="X1055" i="4" s="1"/>
  <c r="J1056" i="4"/>
  <c r="K1056" i="4"/>
  <c r="L1056" i="4"/>
  <c r="M1056" i="4"/>
  <c r="R1056" i="4"/>
  <c r="W1056" i="4"/>
  <c r="J1057" i="4"/>
  <c r="K1057" i="4"/>
  <c r="L1057" i="4"/>
  <c r="M1057" i="4"/>
  <c r="O1057" i="4"/>
  <c r="R1057" i="4"/>
  <c r="W1057" i="4"/>
  <c r="X1057" i="4" s="1"/>
  <c r="Y1057" i="4" s="1"/>
  <c r="J1058" i="4"/>
  <c r="K1058" i="4"/>
  <c r="L1058" i="4"/>
  <c r="M1058" i="4"/>
  <c r="R1058" i="4"/>
  <c r="W1058" i="4"/>
  <c r="J1059" i="4"/>
  <c r="K1059" i="4"/>
  <c r="L1059" i="4"/>
  <c r="M1059" i="4"/>
  <c r="O1059" i="4"/>
  <c r="R1059" i="4"/>
  <c r="W1059" i="4"/>
  <c r="X1059" i="4" s="1"/>
  <c r="J1060" i="4"/>
  <c r="K1060" i="4"/>
  <c r="L1060" i="4"/>
  <c r="M1060" i="4"/>
  <c r="O1060" i="4"/>
  <c r="R1060" i="4"/>
  <c r="W1060" i="4"/>
  <c r="X1060" i="4" s="1"/>
  <c r="Y1060" i="4" s="1"/>
  <c r="J1061" i="4"/>
  <c r="K1061" i="4"/>
  <c r="L1061" i="4"/>
  <c r="M1061" i="4"/>
  <c r="O1061" i="4"/>
  <c r="R1061" i="4"/>
  <c r="W1061" i="4"/>
  <c r="X1061" i="4" s="1"/>
  <c r="J1062" i="4"/>
  <c r="K1062" i="4"/>
  <c r="L1062" i="4"/>
  <c r="M1062" i="4"/>
  <c r="O1062" i="4"/>
  <c r="R1062" i="4"/>
  <c r="W1062" i="4"/>
  <c r="X1062" i="4" s="1"/>
  <c r="J1063" i="4"/>
  <c r="K1063" i="4"/>
  <c r="L1063" i="4"/>
  <c r="M1063" i="4"/>
  <c r="R1063" i="4"/>
  <c r="W1063" i="4"/>
  <c r="J1064" i="4"/>
  <c r="K1064" i="4"/>
  <c r="L1064" i="4"/>
  <c r="M1064" i="4"/>
  <c r="R1064" i="4"/>
  <c r="W1064" i="4"/>
  <c r="J1065" i="4"/>
  <c r="K1065" i="4"/>
  <c r="L1065" i="4"/>
  <c r="M1065" i="4"/>
  <c r="O1065" i="4"/>
  <c r="R1065" i="4"/>
  <c r="W1065" i="4"/>
  <c r="X1065" i="4" s="1"/>
  <c r="J1066" i="4"/>
  <c r="K1066" i="4"/>
  <c r="L1066" i="4"/>
  <c r="M1066" i="4"/>
  <c r="O1066" i="4"/>
  <c r="R1066" i="4"/>
  <c r="W1066" i="4"/>
  <c r="X1066" i="4" s="1"/>
  <c r="J1067" i="4"/>
  <c r="K1067" i="4"/>
  <c r="L1067" i="4"/>
  <c r="M1067" i="4"/>
  <c r="O1067" i="4"/>
  <c r="R1067" i="4"/>
  <c r="W1067" i="4"/>
  <c r="X1067" i="4" s="1"/>
  <c r="J1068" i="4"/>
  <c r="K1068" i="4"/>
  <c r="L1068" i="4"/>
  <c r="M1068" i="4"/>
  <c r="O1068" i="4"/>
  <c r="R1068" i="4"/>
  <c r="W1068" i="4"/>
  <c r="X1068" i="4" s="1"/>
  <c r="Z1068" i="4" s="1"/>
  <c r="J1069" i="4"/>
  <c r="K1069" i="4"/>
  <c r="L1069" i="4"/>
  <c r="M1069" i="4"/>
  <c r="O1069" i="4"/>
  <c r="P1069" i="4" s="1"/>
  <c r="R1069" i="4"/>
  <c r="W1069" i="4"/>
  <c r="X1069" i="4" s="1"/>
  <c r="Z1069" i="4" s="1"/>
  <c r="J1070" i="4"/>
  <c r="K1070" i="4"/>
  <c r="L1070" i="4"/>
  <c r="M1070" i="4"/>
  <c r="R1070" i="4"/>
  <c r="W1070" i="4"/>
  <c r="J1071" i="4"/>
  <c r="K1071" i="4"/>
  <c r="L1071" i="4"/>
  <c r="M1071" i="4"/>
  <c r="R1071" i="4"/>
  <c r="W1071" i="4"/>
  <c r="J1072" i="4"/>
  <c r="K1072" i="4"/>
  <c r="L1072" i="4"/>
  <c r="M1072" i="4"/>
  <c r="O1072" i="4"/>
  <c r="R1072" i="4"/>
  <c r="W1072" i="4"/>
  <c r="X1072" i="4" s="1"/>
  <c r="J1073" i="4"/>
  <c r="K1073" i="4"/>
  <c r="L1073" i="4"/>
  <c r="M1073" i="4"/>
  <c r="O1073" i="4"/>
  <c r="R1073" i="4"/>
  <c r="W1073" i="4"/>
  <c r="X1073" i="4" s="1"/>
  <c r="Z1073" i="4" s="1"/>
  <c r="J1074" i="4"/>
  <c r="K1074" i="4"/>
  <c r="L1074" i="4"/>
  <c r="M1074" i="4"/>
  <c r="O1074" i="4"/>
  <c r="R1074" i="4"/>
  <c r="W1074" i="4"/>
  <c r="X1074" i="4" s="1"/>
  <c r="J1075" i="4"/>
  <c r="K1075" i="4"/>
  <c r="L1075" i="4"/>
  <c r="M1075" i="4"/>
  <c r="O1075" i="4"/>
  <c r="R1075" i="4"/>
  <c r="W1075" i="4"/>
  <c r="X1075" i="4" s="1"/>
  <c r="J1076" i="4"/>
  <c r="K1076" i="4"/>
  <c r="L1076" i="4"/>
  <c r="M1076" i="4"/>
  <c r="R1076" i="4"/>
  <c r="W1076" i="4"/>
  <c r="J1077" i="4"/>
  <c r="K1077" i="4"/>
  <c r="L1077" i="4"/>
  <c r="M1077" i="4"/>
  <c r="O1077" i="4"/>
  <c r="R1077" i="4"/>
  <c r="W1077" i="4"/>
  <c r="X1077" i="4" s="1"/>
  <c r="Z1077" i="4" s="1"/>
  <c r="J1078" i="4"/>
  <c r="K1078" i="4"/>
  <c r="L1078" i="4"/>
  <c r="M1078" i="4"/>
  <c r="O1078" i="4"/>
  <c r="R1078" i="4"/>
  <c r="W1078" i="4"/>
  <c r="X1078" i="4" s="1"/>
  <c r="J1079" i="4"/>
  <c r="K1079" i="4"/>
  <c r="L1079" i="4"/>
  <c r="M1079" i="4"/>
  <c r="O1079" i="4"/>
  <c r="R1079" i="4"/>
  <c r="W1079" i="4"/>
  <c r="X1079" i="4" s="1"/>
  <c r="J1080" i="4"/>
  <c r="K1080" i="4"/>
  <c r="L1080" i="4"/>
  <c r="M1080" i="4"/>
  <c r="O1080" i="4"/>
  <c r="R1080" i="4"/>
  <c r="W1080" i="4"/>
  <c r="X1080" i="4" s="1"/>
  <c r="J1081" i="4"/>
  <c r="K1081" i="4"/>
  <c r="L1081" i="4"/>
  <c r="M1081" i="4"/>
  <c r="O1081" i="4"/>
  <c r="R1081" i="4"/>
  <c r="W1081" i="4"/>
  <c r="X1081" i="4" s="1"/>
  <c r="Z1081" i="4" s="1"/>
  <c r="J1082" i="4"/>
  <c r="K1082" i="4"/>
  <c r="L1082" i="4"/>
  <c r="M1082" i="4"/>
  <c r="O1082" i="4"/>
  <c r="R1082" i="4"/>
  <c r="W1082" i="4"/>
  <c r="X1082" i="4" s="1"/>
  <c r="J1083" i="4"/>
  <c r="K1083" i="4"/>
  <c r="L1083" i="4"/>
  <c r="M1083" i="4"/>
  <c r="O1083" i="4"/>
  <c r="R1083" i="4"/>
  <c r="W1083" i="4"/>
  <c r="X1083" i="4" s="1"/>
  <c r="J1084" i="4"/>
  <c r="K1084" i="4"/>
  <c r="L1084" i="4"/>
  <c r="M1084" i="4"/>
  <c r="O1084" i="4"/>
  <c r="R1084" i="4"/>
  <c r="W1084" i="4"/>
  <c r="X1084" i="4" s="1"/>
  <c r="J1085" i="4"/>
  <c r="K1085" i="4"/>
  <c r="L1085" i="4"/>
  <c r="M1085" i="4"/>
  <c r="O1085" i="4"/>
  <c r="R1085" i="4"/>
  <c r="W1085" i="4"/>
  <c r="X1085" i="4" s="1"/>
  <c r="Z1085" i="4" s="1"/>
  <c r="J1086" i="4"/>
  <c r="K1086" i="4"/>
  <c r="L1086" i="4"/>
  <c r="M1086" i="4"/>
  <c r="O1086" i="4"/>
  <c r="R1086" i="4"/>
  <c r="W1086" i="4"/>
  <c r="X1086" i="4" s="1"/>
  <c r="J1087" i="4"/>
  <c r="K1087" i="4"/>
  <c r="L1087" i="4"/>
  <c r="M1087" i="4"/>
  <c r="O1087" i="4"/>
  <c r="R1087" i="4"/>
  <c r="W1087" i="4"/>
  <c r="X1087" i="4" s="1"/>
  <c r="J1088" i="4"/>
  <c r="K1088" i="4"/>
  <c r="L1088" i="4"/>
  <c r="M1088" i="4"/>
  <c r="O1088" i="4"/>
  <c r="R1088" i="4"/>
  <c r="W1088" i="4"/>
  <c r="X1088" i="4" s="1"/>
  <c r="J1089" i="4"/>
  <c r="K1089" i="4"/>
  <c r="L1089" i="4"/>
  <c r="M1089" i="4"/>
  <c r="O1089" i="4"/>
  <c r="R1089" i="4"/>
  <c r="W1089" i="4"/>
  <c r="X1089" i="4" s="1"/>
  <c r="Z1089" i="4" s="1"/>
  <c r="J1090" i="4"/>
  <c r="K1090" i="4"/>
  <c r="L1090" i="4"/>
  <c r="M1090" i="4"/>
  <c r="O1090" i="4"/>
  <c r="R1090" i="4"/>
  <c r="W1090" i="4"/>
  <c r="X1090" i="4" s="1"/>
  <c r="J1091" i="4"/>
  <c r="K1091" i="4"/>
  <c r="L1091" i="4"/>
  <c r="M1091" i="4"/>
  <c r="O1091" i="4"/>
  <c r="R1091" i="4"/>
  <c r="W1091" i="4"/>
  <c r="X1091" i="4" s="1"/>
  <c r="J1092" i="4"/>
  <c r="K1092" i="4"/>
  <c r="L1092" i="4"/>
  <c r="M1092" i="4"/>
  <c r="O1092" i="4"/>
  <c r="P1092" i="4" s="1"/>
  <c r="R1092" i="4"/>
  <c r="W1092" i="4"/>
  <c r="X1092" i="4" s="1"/>
  <c r="J1093" i="4"/>
  <c r="K1093" i="4"/>
  <c r="L1093" i="4"/>
  <c r="M1093" i="4"/>
  <c r="O1093" i="4"/>
  <c r="P1093" i="4" s="1"/>
  <c r="R1093" i="4"/>
  <c r="W1093" i="4"/>
  <c r="X1093" i="4" s="1"/>
  <c r="Z1093" i="4" s="1"/>
  <c r="J1094" i="4"/>
  <c r="K1094" i="4"/>
  <c r="L1094" i="4"/>
  <c r="M1094" i="4"/>
  <c r="O1094" i="4"/>
  <c r="R1094" i="4"/>
  <c r="W1094" i="4"/>
  <c r="X1094" i="4" s="1"/>
  <c r="J1095" i="4"/>
  <c r="K1095" i="4"/>
  <c r="L1095" i="4"/>
  <c r="M1095" i="4"/>
  <c r="O1095" i="4"/>
  <c r="R1095" i="4"/>
  <c r="W1095" i="4"/>
  <c r="X1095" i="4" s="1"/>
  <c r="J1096" i="4"/>
  <c r="K1096" i="4"/>
  <c r="L1096" i="4"/>
  <c r="M1096" i="4"/>
  <c r="O1096" i="4"/>
  <c r="R1096" i="4"/>
  <c r="W1096" i="4"/>
  <c r="X1096" i="4" s="1"/>
  <c r="J1097" i="4"/>
  <c r="K1097" i="4"/>
  <c r="L1097" i="4"/>
  <c r="M1097" i="4"/>
  <c r="R1097" i="4"/>
  <c r="W1097" i="4"/>
  <c r="J1098" i="4"/>
  <c r="K1098" i="4"/>
  <c r="L1098" i="4"/>
  <c r="M1098" i="4"/>
  <c r="O1098" i="4"/>
  <c r="R1098" i="4"/>
  <c r="W1098" i="4"/>
  <c r="X1098" i="4" s="1"/>
  <c r="J1099" i="4"/>
  <c r="K1099" i="4"/>
  <c r="L1099" i="4"/>
  <c r="M1099" i="4"/>
  <c r="R1099" i="4"/>
  <c r="W1099" i="4"/>
  <c r="J1100" i="4"/>
  <c r="K1100" i="4"/>
  <c r="L1100" i="4"/>
  <c r="M1100" i="4"/>
  <c r="O1100" i="4"/>
  <c r="R1100" i="4"/>
  <c r="W1100" i="4"/>
  <c r="X1100" i="4" s="1"/>
  <c r="J1101" i="4"/>
  <c r="K1101" i="4"/>
  <c r="L1101" i="4"/>
  <c r="M1101" i="4"/>
  <c r="R1101" i="4"/>
  <c r="W1101" i="4"/>
  <c r="J1102" i="4"/>
  <c r="K1102" i="4"/>
  <c r="L1102" i="4"/>
  <c r="M1102" i="4"/>
  <c r="R1102" i="4"/>
  <c r="W1102" i="4"/>
  <c r="J1103" i="4"/>
  <c r="K1103" i="4"/>
  <c r="L1103" i="4"/>
  <c r="M1103" i="4"/>
  <c r="R1103" i="4"/>
  <c r="W1103" i="4"/>
  <c r="J1104" i="4"/>
  <c r="K1104" i="4"/>
  <c r="L1104" i="4"/>
  <c r="M1104" i="4"/>
  <c r="O1104" i="4"/>
  <c r="P1104" i="4" s="1"/>
  <c r="R1104" i="4"/>
  <c r="W1104" i="4"/>
  <c r="X1104" i="4" s="1"/>
  <c r="Z1104" i="4" s="1"/>
  <c r="E967" i="4"/>
  <c r="E827" i="4"/>
  <c r="E808" i="4"/>
  <c r="E810" i="4"/>
  <c r="P201" i="4" l="1"/>
  <c r="P180" i="4"/>
  <c r="P93" i="4"/>
  <c r="Q875" i="4"/>
  <c r="P792" i="4"/>
  <c r="P624" i="4"/>
  <c r="S313" i="4"/>
  <c r="T313" i="4" s="1"/>
  <c r="P671" i="4"/>
  <c r="P569" i="4"/>
  <c r="P313" i="4"/>
  <c r="P573" i="4"/>
  <c r="P510" i="4"/>
  <c r="P955" i="4"/>
  <c r="P791" i="4"/>
  <c r="P784" i="4"/>
  <c r="P698" i="4"/>
  <c r="P881" i="4"/>
  <c r="P799" i="4"/>
  <c r="P755" i="4"/>
  <c r="P730" i="4"/>
  <c r="Q891" i="4"/>
  <c r="Y706" i="4"/>
  <c r="Z663" i="4"/>
  <c r="Y349" i="4"/>
  <c r="Z348" i="4"/>
  <c r="P1038" i="4"/>
  <c r="P667" i="4"/>
  <c r="P560" i="4"/>
  <c r="P416" i="4"/>
  <c r="P377" i="4"/>
  <c r="P178" i="4"/>
  <c r="P985" i="4"/>
  <c r="P940" i="4"/>
  <c r="P934" i="4"/>
  <c r="P1072" i="4"/>
  <c r="P673" i="4"/>
  <c r="P659" i="4"/>
  <c r="P614" i="4"/>
  <c r="P535" i="4"/>
  <c r="P428" i="4"/>
  <c r="P373" i="4"/>
  <c r="P356" i="4"/>
  <c r="P429" i="4"/>
  <c r="P357" i="4"/>
  <c r="P309" i="4"/>
  <c r="P222" i="4"/>
  <c r="P95" i="4"/>
  <c r="P59" i="4"/>
  <c r="P882" i="4"/>
  <c r="P824" i="4"/>
  <c r="P800" i="4"/>
  <c r="P772" i="4"/>
  <c r="P587" i="4"/>
  <c r="P532" i="4"/>
  <c r="P470" i="4"/>
  <c r="P441" i="4"/>
  <c r="P308" i="4"/>
  <c r="P224" i="4"/>
  <c r="P185" i="4"/>
  <c r="P181" i="4"/>
  <c r="P1010" i="4"/>
  <c r="P442" i="4"/>
  <c r="P1037" i="4"/>
  <c r="P867" i="4"/>
  <c r="P713" i="4"/>
  <c r="P691" i="4"/>
  <c r="P675" i="4"/>
  <c r="P594" i="4"/>
  <c r="P561" i="4"/>
  <c r="P526" i="4"/>
  <c r="P454" i="4"/>
  <c r="P331" i="4"/>
  <c r="P255" i="4"/>
  <c r="P194" i="4"/>
  <c r="P191" i="4"/>
  <c r="P42" i="4"/>
  <c r="P1079" i="4"/>
  <c r="P1054" i="4"/>
  <c r="P1050" i="4"/>
  <c r="P1025" i="4"/>
  <c r="P1018" i="4"/>
  <c r="P773" i="4"/>
  <c r="P717" i="4"/>
  <c r="P692" i="4"/>
  <c r="P666" i="4"/>
  <c r="P616" i="4"/>
  <c r="P588" i="4"/>
  <c r="Q542" i="4"/>
  <c r="P484" i="4"/>
  <c r="P187" i="4"/>
  <c r="P86" i="4"/>
  <c r="P63" i="4"/>
  <c r="P1049" i="4"/>
  <c r="P968" i="4"/>
  <c r="P723" i="4"/>
  <c r="P708" i="4"/>
  <c r="P626" i="4"/>
  <c r="P615" i="4"/>
  <c r="P506" i="4"/>
  <c r="P496" i="4"/>
  <c r="P480" i="4"/>
  <c r="P477" i="4"/>
  <c r="P466" i="4"/>
  <c r="P437" i="4"/>
  <c r="P340" i="4"/>
  <c r="P323" i="4"/>
  <c r="P198" i="4"/>
  <c r="P173" i="4"/>
  <c r="P147" i="4"/>
  <c r="P139" i="4"/>
  <c r="P969" i="4"/>
  <c r="P963" i="4"/>
  <c r="P957" i="4"/>
  <c r="P709" i="4"/>
  <c r="P619" i="4"/>
  <c r="P481" i="4"/>
  <c r="P777" i="4"/>
  <c r="Q596" i="4"/>
  <c r="S434" i="4"/>
  <c r="T434" i="4" s="1"/>
  <c r="S147" i="4"/>
  <c r="S115" i="4"/>
  <c r="Q1030" i="4"/>
  <c r="Q1001" i="4"/>
  <c r="S621" i="4"/>
  <c r="T621" i="4" s="1"/>
  <c r="S578" i="4"/>
  <c r="P972" i="4"/>
  <c r="P793" i="4"/>
  <c r="P706" i="4"/>
  <c r="P690" i="4"/>
  <c r="P660" i="4"/>
  <c r="P656" i="4"/>
  <c r="P631" i="4"/>
  <c r="P528" i="4"/>
  <c r="P342" i="4"/>
  <c r="S1050" i="4"/>
  <c r="V1050" i="4" s="1"/>
  <c r="S968" i="4"/>
  <c r="T968" i="4" s="1"/>
  <c r="Q787" i="4"/>
  <c r="Q189" i="4"/>
  <c r="Q173" i="4"/>
  <c r="Q55" i="4"/>
  <c r="P895" i="4"/>
  <c r="Q940" i="4"/>
  <c r="Z561" i="4"/>
  <c r="P979" i="4"/>
  <c r="P926" i="4"/>
  <c r="P756" i="4"/>
  <c r="P726" i="4"/>
  <c r="P652" i="4"/>
  <c r="P580" i="4"/>
  <c r="P325" i="4"/>
  <c r="P279" i="4"/>
  <c r="S1044" i="4"/>
  <c r="U1044" i="4" s="1"/>
  <c r="P1077" i="4"/>
  <c r="P1008" i="4"/>
  <c r="P977" i="4"/>
  <c r="P935" i="4"/>
  <c r="P797" i="4"/>
  <c r="P789" i="4"/>
  <c r="P719" i="4"/>
  <c r="P579" i="4"/>
  <c r="P511" i="4"/>
  <c r="P402" i="4"/>
  <c r="P345" i="4"/>
  <c r="P183" i="4"/>
  <c r="P48" i="4"/>
  <c r="P790" i="4"/>
  <c r="P274" i="4"/>
  <c r="P202" i="4"/>
  <c r="P96" i="4"/>
  <c r="P973" i="4"/>
  <c r="P810" i="4"/>
  <c r="P736" i="4"/>
  <c r="P655" i="4"/>
  <c r="P527" i="4"/>
  <c r="P476" i="4"/>
  <c r="P456" i="4"/>
  <c r="P368" i="4"/>
  <c r="P336" i="4"/>
  <c r="P329" i="4"/>
  <c r="P232" i="4"/>
  <c r="P197" i="4"/>
  <c r="P175" i="4"/>
  <c r="P121" i="4"/>
  <c r="P733" i="4"/>
  <c r="Q600" i="4"/>
  <c r="P280" i="4"/>
  <c r="S991" i="4"/>
  <c r="V991" i="4" s="1"/>
  <c r="S971" i="4"/>
  <c r="V971" i="4" s="1"/>
  <c r="S927" i="4"/>
  <c r="S916" i="4"/>
  <c r="T916" i="4" s="1"/>
  <c r="S895" i="4"/>
  <c r="S667" i="4"/>
  <c r="V667" i="4" s="1"/>
  <c r="Q327" i="4"/>
  <c r="S187" i="4"/>
  <c r="S97" i="4"/>
  <c r="V97" i="4" s="1"/>
  <c r="P35" i="4"/>
  <c r="S1075" i="4"/>
  <c r="Q526" i="4"/>
  <c r="S462" i="4"/>
  <c r="T462" i="4" s="1"/>
  <c r="S436" i="4"/>
  <c r="V436" i="4" s="1"/>
  <c r="P1061" i="4"/>
  <c r="P1029" i="4"/>
  <c r="P906" i="4"/>
  <c r="P850" i="4"/>
  <c r="P1004" i="4"/>
  <c r="S826" i="4"/>
  <c r="V826" i="4" s="1"/>
  <c r="S799" i="4"/>
  <c r="S793" i="4"/>
  <c r="U793" i="4" s="1"/>
  <c r="S738" i="4"/>
  <c r="Z993" i="4"/>
  <c r="Q900" i="4"/>
  <c r="S885" i="4"/>
  <c r="T885" i="4" s="1"/>
  <c r="Q871" i="4"/>
  <c r="S657" i="4"/>
  <c r="T657" i="4" s="1"/>
  <c r="Q640" i="4"/>
  <c r="Q636" i="4"/>
  <c r="Q604" i="4"/>
  <c r="S550" i="4"/>
  <c r="S514" i="4"/>
  <c r="Q511" i="4"/>
  <c r="S219" i="4"/>
  <c r="T219" i="4" s="1"/>
  <c r="Q197" i="4"/>
  <c r="Q195" i="4"/>
  <c r="S102" i="4"/>
  <c r="U102" i="4" s="1"/>
  <c r="S11" i="4"/>
  <c r="P855" i="4"/>
  <c r="P794" i="4"/>
  <c r="P1019" i="4"/>
  <c r="P936" i="4"/>
  <c r="P862" i="4"/>
  <c r="P945" i="4"/>
  <c r="Y717" i="4"/>
  <c r="Q670" i="4"/>
  <c r="Y592" i="4"/>
  <c r="Q436" i="4"/>
  <c r="Q137" i="4"/>
  <c r="Q35" i="4"/>
  <c r="P989" i="4"/>
  <c r="P964" i="4"/>
  <c r="P913" i="4"/>
  <c r="P874" i="4"/>
  <c r="P871" i="4"/>
  <c r="P830" i="4"/>
  <c r="P910" i="4"/>
  <c r="P743" i="4"/>
  <c r="S725" i="4"/>
  <c r="S721" i="4"/>
  <c r="S650" i="4"/>
  <c r="V650" i="4" s="1"/>
  <c r="S593" i="4"/>
  <c r="S264" i="4"/>
  <c r="S259" i="4"/>
  <c r="S179" i="4"/>
  <c r="Y1029" i="4"/>
  <c r="S987" i="4"/>
  <c r="V987" i="4" s="1"/>
  <c r="Q969" i="4"/>
  <c r="S955" i="4"/>
  <c r="V955" i="4" s="1"/>
  <c r="S871" i="4"/>
  <c r="Q824" i="4"/>
  <c r="Q819" i="4"/>
  <c r="Y690" i="4"/>
  <c r="Q561" i="4"/>
  <c r="Q403" i="4"/>
  <c r="Q319" i="4"/>
  <c r="S294" i="4"/>
  <c r="T294" i="4" s="1"/>
  <c r="Q232" i="4"/>
  <c r="S195" i="4"/>
  <c r="S181" i="4"/>
  <c r="S178" i="4"/>
  <c r="V178" i="4" s="1"/>
  <c r="S176" i="4"/>
  <c r="V176" i="4" s="1"/>
  <c r="Z120" i="4"/>
  <c r="Q72" i="4"/>
  <c r="Q808" i="4"/>
  <c r="Q566" i="4"/>
  <c r="Q334" i="4"/>
  <c r="Q70" i="4"/>
  <c r="S40" i="4"/>
  <c r="U40" i="4" s="1"/>
  <c r="P1085" i="4"/>
  <c r="S1008" i="4"/>
  <c r="Z981" i="4"/>
  <c r="Q895" i="4"/>
  <c r="S893" i="4"/>
  <c r="T893" i="4" s="1"/>
  <c r="Q855" i="4"/>
  <c r="Q844" i="4"/>
  <c r="S824" i="4"/>
  <c r="V824" i="4" s="1"/>
  <c r="S809" i="4"/>
  <c r="S677" i="4"/>
  <c r="Q659" i="4"/>
  <c r="S615" i="4"/>
  <c r="Q584" i="4"/>
  <c r="Q567" i="4"/>
  <c r="S403" i="4"/>
  <c r="Q385" i="4"/>
  <c r="Q353" i="4"/>
  <c r="S319" i="4"/>
  <c r="S308" i="4"/>
  <c r="S224" i="4"/>
  <c r="Q199" i="4"/>
  <c r="S67" i="4"/>
  <c r="V67" i="4" s="1"/>
  <c r="Q63" i="4"/>
  <c r="Q692" i="4"/>
  <c r="Q627" i="4"/>
  <c r="Q569" i="4"/>
  <c r="Q465" i="4"/>
  <c r="Z368" i="4"/>
  <c r="Y368" i="4"/>
  <c r="U264" i="4"/>
  <c r="S235" i="4"/>
  <c r="Q222" i="4"/>
  <c r="S202" i="4"/>
  <c r="T202" i="4" s="1"/>
  <c r="Y177" i="4"/>
  <c r="Z177" i="4"/>
  <c r="P742" i="4"/>
  <c r="P735" i="4"/>
  <c r="P296" i="4"/>
  <c r="Q296" i="4"/>
  <c r="P289" i="4"/>
  <c r="S289" i="4"/>
  <c r="U289" i="4" s="1"/>
  <c r="P184" i="4"/>
  <c r="Q184" i="4"/>
  <c r="P61" i="4"/>
  <c r="Q61" i="4"/>
  <c r="P1096" i="4"/>
  <c r="P1080" i="4"/>
  <c r="P1060" i="4"/>
  <c r="P1052" i="4"/>
  <c r="P976" i="4"/>
  <c r="P928" i="4"/>
  <c r="P909" i="4"/>
  <c r="Q879" i="4"/>
  <c r="P878" i="4"/>
  <c r="P788" i="4"/>
  <c r="P600" i="4"/>
  <c r="P599" i="4"/>
  <c r="P1053" i="4"/>
  <c r="P1046" i="4"/>
  <c r="P641" i="4"/>
  <c r="S379" i="4"/>
  <c r="Y356" i="4"/>
  <c r="Z356" i="4"/>
  <c r="Q349" i="4"/>
  <c r="S331" i="4"/>
  <c r="S266" i="4"/>
  <c r="Q248" i="4"/>
  <c r="Q245" i="4"/>
  <c r="S221" i="4"/>
  <c r="U115" i="4"/>
  <c r="P76" i="4"/>
  <c r="Q76" i="4"/>
  <c r="P1095" i="4"/>
  <c r="P869" i="4"/>
  <c r="P865" i="4"/>
  <c r="P1027" i="4"/>
  <c r="P891" i="4"/>
  <c r="P866" i="4"/>
  <c r="Q860" i="4"/>
  <c r="P841" i="4"/>
  <c r="P731" i="4"/>
  <c r="P712" i="4"/>
  <c r="S712" i="4"/>
  <c r="T712" i="4" s="1"/>
  <c r="P610" i="4"/>
  <c r="P584" i="4"/>
  <c r="P536" i="4"/>
  <c r="P502" i="4"/>
  <c r="Q1100" i="4"/>
  <c r="S1073" i="4"/>
  <c r="V1073" i="4" s="1"/>
  <c r="S1007" i="4"/>
  <c r="T1007" i="4" s="1"/>
  <c r="S954" i="4"/>
  <c r="U954" i="4" s="1"/>
  <c r="S935" i="4"/>
  <c r="P933" i="4"/>
  <c r="Q923" i="4"/>
  <c r="S805" i="4"/>
  <c r="U805" i="4" s="1"/>
  <c r="P721" i="4"/>
  <c r="Q721" i="4"/>
  <c r="S719" i="4"/>
  <c r="T719" i="4" s="1"/>
  <c r="Y599" i="4"/>
  <c r="Z599" i="4"/>
  <c r="S587" i="4"/>
  <c r="T587" i="4" s="1"/>
  <c r="Q492" i="4"/>
  <c r="P457" i="4"/>
  <c r="P438" i="4"/>
  <c r="Q1095" i="4"/>
  <c r="S1077" i="4"/>
  <c r="V1077" i="4" s="1"/>
  <c r="Q1038" i="4"/>
  <c r="Q985" i="4"/>
  <c r="Q981" i="4"/>
  <c r="S979" i="4"/>
  <c r="Q936" i="4"/>
  <c r="Q935" i="4"/>
  <c r="S735" i="4"/>
  <c r="T735" i="4" s="1"/>
  <c r="Q663" i="4"/>
  <c r="S627" i="4"/>
  <c r="S626" i="4"/>
  <c r="T626" i="4" s="1"/>
  <c r="S610" i="4"/>
  <c r="T610" i="4" s="1"/>
  <c r="S600" i="4"/>
  <c r="S569" i="4"/>
  <c r="S536" i="4"/>
  <c r="T536" i="4" s="1"/>
  <c r="S465" i="4"/>
  <c r="Z365" i="4"/>
  <c r="Y365" i="4"/>
  <c r="P333" i="4"/>
  <c r="Q333" i="4"/>
  <c r="Q331" i="4"/>
  <c r="Q326" i="4"/>
  <c r="S296" i="4"/>
  <c r="S183" i="4"/>
  <c r="T183" i="4" s="1"/>
  <c r="S35" i="4"/>
  <c r="V35" i="4" s="1"/>
  <c r="S61" i="4"/>
  <c r="S1019" i="4"/>
  <c r="T1019" i="4" s="1"/>
  <c r="S1016" i="4"/>
  <c r="S1010" i="4"/>
  <c r="S985" i="4"/>
  <c r="V985" i="4" s="1"/>
  <c r="Q973" i="4"/>
  <c r="S961" i="4"/>
  <c r="S959" i="4"/>
  <c r="V959" i="4" s="1"/>
  <c r="S782" i="4"/>
  <c r="T782" i="4" s="1"/>
  <c r="S758" i="4"/>
  <c r="T758" i="4" s="1"/>
  <c r="S734" i="4"/>
  <c r="T734" i="4" s="1"/>
  <c r="S692" i="4"/>
  <c r="Q667" i="4"/>
  <c r="S664" i="4"/>
  <c r="Q599" i="4"/>
  <c r="S584" i="4"/>
  <c r="S561" i="4"/>
  <c r="Q545" i="4"/>
  <c r="Q509" i="4"/>
  <c r="S470" i="4"/>
  <c r="T470" i="4" s="1"/>
  <c r="Q457" i="4"/>
  <c r="S396" i="4"/>
  <c r="S381" i="4"/>
  <c r="S362" i="4"/>
  <c r="S349" i="4"/>
  <c r="S330" i="4"/>
  <c r="Q328" i="4"/>
  <c r="Q251" i="4"/>
  <c r="S222" i="4"/>
  <c r="S189" i="4"/>
  <c r="S154" i="4"/>
  <c r="S49" i="4"/>
  <c r="Z1092" i="4"/>
  <c r="Y1092" i="4"/>
  <c r="Z640" i="4"/>
  <c r="Y640" i="4"/>
  <c r="P1091" i="4"/>
  <c r="P1087" i="4"/>
  <c r="P921" i="4"/>
  <c r="P918" i="4"/>
  <c r="P1067" i="4"/>
  <c r="P995" i="4"/>
  <c r="P956" i="4"/>
  <c r="P929" i="4"/>
  <c r="S1093" i="4"/>
  <c r="V1093" i="4" s="1"/>
  <c r="Q1092" i="4"/>
  <c r="S1092" i="4"/>
  <c r="S1091" i="4"/>
  <c r="S1086" i="4"/>
  <c r="U1086" i="4" s="1"/>
  <c r="P1075" i="4"/>
  <c r="Q1051" i="4"/>
  <c r="S1020" i="4"/>
  <c r="S967" i="4"/>
  <c r="V967" i="4" s="1"/>
  <c r="P942" i="4"/>
  <c r="Q1087" i="4"/>
  <c r="Q1084" i="4"/>
  <c r="Q1082" i="4"/>
  <c r="Q1081" i="4"/>
  <c r="S1078" i="4"/>
  <c r="U1078" i="4" s="1"/>
  <c r="S1069" i="4"/>
  <c r="Q1060" i="4"/>
  <c r="Y1037" i="4"/>
  <c r="S1030" i="4"/>
  <c r="V1030" i="4" s="1"/>
  <c r="S1003" i="4"/>
  <c r="V1003" i="4" s="1"/>
  <c r="S1001" i="4"/>
  <c r="V1001" i="4" s="1"/>
  <c r="S995" i="4"/>
  <c r="Z977" i="4"/>
  <c r="S975" i="4"/>
  <c r="V975" i="4" s="1"/>
  <c r="P971" i="4"/>
  <c r="S969" i="4"/>
  <c r="S963" i="4"/>
  <c r="V963" i="4" s="1"/>
  <c r="P959" i="4"/>
  <c r="Q957" i="4"/>
  <c r="S956" i="4"/>
  <c r="T956" i="4" s="1"/>
  <c r="S944" i="4"/>
  <c r="T944" i="4" s="1"/>
  <c r="S929" i="4"/>
  <c r="T929" i="4" s="1"/>
  <c r="Q912" i="4"/>
  <c r="Q884" i="4"/>
  <c r="S869" i="4"/>
  <c r="T869" i="4" s="1"/>
  <c r="Q845" i="4"/>
  <c r="Z829" i="4"/>
  <c r="S821" i="4"/>
  <c r="T821" i="4" s="1"/>
  <c r="S815" i="4"/>
  <c r="V815" i="4" s="1"/>
  <c r="Q811" i="4"/>
  <c r="P809" i="4"/>
  <c r="S787" i="4"/>
  <c r="S783" i="4"/>
  <c r="S781" i="4"/>
  <c r="Q773" i="4"/>
  <c r="Q765" i="4"/>
  <c r="S762" i="4"/>
  <c r="U762" i="4" s="1"/>
  <c r="Q756" i="4"/>
  <c r="P734" i="4"/>
  <c r="S730" i="4"/>
  <c r="U730" i="4" s="1"/>
  <c r="Q709" i="4"/>
  <c r="S708" i="4"/>
  <c r="T708" i="4" s="1"/>
  <c r="Q706" i="4"/>
  <c r="S684" i="4"/>
  <c r="V684" i="4" s="1"/>
  <c r="P677" i="4"/>
  <c r="Q655" i="4"/>
  <c r="Q647" i="4"/>
  <c r="P640" i="4"/>
  <c r="Y639" i="4"/>
  <c r="Q623" i="4"/>
  <c r="P621" i="4"/>
  <c r="Q616" i="4"/>
  <c r="Q611" i="4"/>
  <c r="S573" i="4"/>
  <c r="Q570" i="4"/>
  <c r="P542" i="4"/>
  <c r="Q522" i="4"/>
  <c r="Q504" i="4"/>
  <c r="Z499" i="4"/>
  <c r="Q468" i="4"/>
  <c r="S466" i="4"/>
  <c r="T466" i="4" s="1"/>
  <c r="P458" i="4"/>
  <c r="S458" i="4"/>
  <c r="T458" i="4" s="1"/>
  <c r="S438" i="4"/>
  <c r="T438" i="4" s="1"/>
  <c r="Q434" i="4"/>
  <c r="P391" i="4"/>
  <c r="Q391" i="4"/>
  <c r="Q388" i="4"/>
  <c r="Q377" i="4"/>
  <c r="S369" i="4"/>
  <c r="S365" i="4"/>
  <c r="S340" i="4"/>
  <c r="T340" i="4" s="1"/>
  <c r="Z331" i="4"/>
  <c r="Y331" i="4"/>
  <c r="Q322" i="4"/>
  <c r="S320" i="4"/>
  <c r="U320" i="4" s="1"/>
  <c r="Y319" i="4"/>
  <c r="S314" i="4"/>
  <c r="Q299" i="4"/>
  <c r="Y296" i="4"/>
  <c r="S285" i="4"/>
  <c r="U285" i="4" s="1"/>
  <c r="Q262" i="4"/>
  <c r="S255" i="4"/>
  <c r="Q247" i="4"/>
  <c r="S208" i="4"/>
  <c r="U208" i="4" s="1"/>
  <c r="P125" i="4"/>
  <c r="S125" i="4"/>
  <c r="V125" i="4" s="1"/>
  <c r="Q122" i="4"/>
  <c r="Q121" i="4"/>
  <c r="Q107" i="4"/>
  <c r="Y96" i="4"/>
  <c r="S90" i="4"/>
  <c r="P608" i="4"/>
  <c r="Q608" i="4"/>
  <c r="Z542" i="4"/>
  <c r="Y542" i="4"/>
  <c r="P524" i="4"/>
  <c r="S524" i="4"/>
  <c r="T524" i="4" s="1"/>
  <c r="P450" i="4"/>
  <c r="S450" i="4"/>
  <c r="T450" i="4" s="1"/>
  <c r="Q314" i="4"/>
  <c r="P269" i="4"/>
  <c r="S269" i="4"/>
  <c r="T269" i="4" s="1"/>
  <c r="P88" i="4"/>
  <c r="Q88" i="4"/>
  <c r="P1039" i="4"/>
  <c r="P1006" i="4"/>
  <c r="P917" i="4"/>
  <c r="P898" i="4"/>
  <c r="P854" i="4"/>
  <c r="P835" i="4"/>
  <c r="T809" i="4"/>
  <c r="P768" i="4"/>
  <c r="P767" i="4"/>
  <c r="Q904" i="4"/>
  <c r="P902" i="4"/>
  <c r="Q876" i="4"/>
  <c r="Q827" i="4"/>
  <c r="Q795" i="4"/>
  <c r="Q601" i="4"/>
  <c r="Q585" i="4"/>
  <c r="Y569" i="4"/>
  <c r="Z569" i="4"/>
  <c r="Z534" i="4"/>
  <c r="Y534" i="4"/>
  <c r="Q534" i="4"/>
  <c r="Z476" i="4"/>
  <c r="Y476" i="4"/>
  <c r="Q476" i="4"/>
  <c r="Q142" i="4"/>
  <c r="S132" i="4"/>
  <c r="T132" i="4" s="1"/>
  <c r="Z39" i="4"/>
  <c r="Y39" i="4"/>
  <c r="P1088" i="4"/>
  <c r="P997" i="4"/>
  <c r="P930" i="4"/>
  <c r="P890" i="4"/>
  <c r="P879" i="4"/>
  <c r="P1068" i="4"/>
  <c r="Q1066" i="4"/>
  <c r="P1041" i="4"/>
  <c r="P916" i="4"/>
  <c r="Q1073" i="4"/>
  <c r="S930" i="4"/>
  <c r="S928" i="4"/>
  <c r="U928" i="4" s="1"/>
  <c r="S921" i="4"/>
  <c r="T921" i="4" s="1"/>
  <c r="S879" i="4"/>
  <c r="U879" i="4" s="1"/>
  <c r="S854" i="4"/>
  <c r="T854" i="4" s="1"/>
  <c r="S840" i="4"/>
  <c r="V840" i="4" s="1"/>
  <c r="S829" i="4"/>
  <c r="V829" i="4" s="1"/>
  <c r="Q823" i="4"/>
  <c r="S797" i="4"/>
  <c r="U797" i="4" s="1"/>
  <c r="S789" i="4"/>
  <c r="T789" i="4" s="1"/>
  <c r="S788" i="4"/>
  <c r="S777" i="4"/>
  <c r="T777" i="4" s="1"/>
  <c r="Q760" i="4"/>
  <c r="S755" i="4"/>
  <c r="T755" i="4" s="1"/>
  <c r="S742" i="4"/>
  <c r="U742" i="4" s="1"/>
  <c r="S733" i="4"/>
  <c r="V733" i="4" s="1"/>
  <c r="S726" i="4"/>
  <c r="S717" i="4"/>
  <c r="Q707" i="4"/>
  <c r="S661" i="4"/>
  <c r="T661" i="4" s="1"/>
  <c r="S655" i="4"/>
  <c r="T655" i="4" s="1"/>
  <c r="S640" i="4"/>
  <c r="U640" i="4" s="1"/>
  <c r="Q633" i="4"/>
  <c r="Q632" i="4"/>
  <c r="S616" i="4"/>
  <c r="Q605" i="4"/>
  <c r="Q432" i="4"/>
  <c r="P379" i="4"/>
  <c r="Q379" i="4"/>
  <c r="S338" i="4"/>
  <c r="P330" i="4"/>
  <c r="Q330" i="4"/>
  <c r="S325" i="4"/>
  <c r="T325" i="4" s="1"/>
  <c r="S322" i="4"/>
  <c r="Z240" i="4"/>
  <c r="Y240" i="4"/>
  <c r="Q181" i="4"/>
  <c r="S121" i="4"/>
  <c r="S112" i="4"/>
  <c r="S107" i="4"/>
  <c r="S630" i="4"/>
  <c r="T630" i="4" s="1"/>
  <c r="Q609" i="4"/>
  <c r="S599" i="4"/>
  <c r="Q593" i="4"/>
  <c r="S570" i="4"/>
  <c r="Q551" i="4"/>
  <c r="S543" i="4"/>
  <c r="S542" i="4"/>
  <c r="S534" i="4"/>
  <c r="S526" i="4"/>
  <c r="S522" i="4"/>
  <c r="S504" i="4"/>
  <c r="T504" i="4" s="1"/>
  <c r="Q481" i="4"/>
  <c r="S476" i="4"/>
  <c r="V476" i="4" s="1"/>
  <c r="S474" i="4"/>
  <c r="T474" i="4" s="1"/>
  <c r="S468" i="4"/>
  <c r="V468" i="4" s="1"/>
  <c r="Q464" i="4"/>
  <c r="S442" i="4"/>
  <c r="T442" i="4" s="1"/>
  <c r="Q424" i="4"/>
  <c r="Q401" i="4"/>
  <c r="Q400" i="4"/>
  <c r="Q393" i="4"/>
  <c r="Q392" i="4"/>
  <c r="S388" i="4"/>
  <c r="Q375" i="4"/>
  <c r="Q338" i="4"/>
  <c r="S312" i="4"/>
  <c r="U312" i="4" s="1"/>
  <c r="Q308" i="4"/>
  <c r="S301" i="4"/>
  <c r="Q292" i="4"/>
  <c r="Q291" i="4"/>
  <c r="S262" i="4"/>
  <c r="Q185" i="4"/>
  <c r="S184" i="4"/>
  <c r="S175" i="4"/>
  <c r="T175" i="4" s="1"/>
  <c r="S174" i="4"/>
  <c r="U174" i="4" s="1"/>
  <c r="Q106" i="4"/>
  <c r="S93" i="4"/>
  <c r="T93" i="4" s="1"/>
  <c r="S72" i="4"/>
  <c r="T72" i="4" s="1"/>
  <c r="Q6" i="4"/>
  <c r="S64" i="4"/>
  <c r="Y61" i="4"/>
  <c r="Q59" i="4"/>
  <c r="S45" i="4"/>
  <c r="Z1100" i="4"/>
  <c r="Y1100" i="4"/>
  <c r="Z1084" i="4"/>
  <c r="Y1084" i="4"/>
  <c r="P1083" i="4"/>
  <c r="Q1062" i="4"/>
  <c r="S1062" i="4"/>
  <c r="U1062" i="4" s="1"/>
  <c r="P1057" i="4"/>
  <c r="S983" i="4"/>
  <c r="V983" i="4" s="1"/>
  <c r="P983" i="4"/>
  <c r="P948" i="4"/>
  <c r="S948" i="4"/>
  <c r="T948" i="4" s="1"/>
  <c r="P919" i="4"/>
  <c r="P796" i="4"/>
  <c r="Q729" i="4"/>
  <c r="P729" i="4"/>
  <c r="P571" i="4"/>
  <c r="S571" i="4"/>
  <c r="U571" i="4" s="1"/>
  <c r="Z480" i="4"/>
  <c r="Y480" i="4"/>
  <c r="Q1104" i="4"/>
  <c r="P1100" i="4"/>
  <c r="Q1098" i="4"/>
  <c r="P1084" i="4"/>
  <c r="Q1055" i="4"/>
  <c r="S1055" i="4"/>
  <c r="U1055" i="4" s="1"/>
  <c r="Q1053" i="4"/>
  <c r="Q1042" i="4"/>
  <c r="P1034" i="4"/>
  <c r="Q1034" i="4"/>
  <c r="T1008" i="4"/>
  <c r="V1008" i="4"/>
  <c r="P996" i="4"/>
  <c r="S996" i="4"/>
  <c r="T996" i="4" s="1"/>
  <c r="S932" i="4"/>
  <c r="T932" i="4" s="1"/>
  <c r="P932" i="4"/>
  <c r="P883" i="4"/>
  <c r="Q883" i="4"/>
  <c r="T824" i="4"/>
  <c r="S813" i="4"/>
  <c r="U813" i="4" s="1"/>
  <c r="P813" i="4"/>
  <c r="U781" i="4"/>
  <c r="U738" i="4"/>
  <c r="Z647" i="4"/>
  <c r="Y647" i="4"/>
  <c r="P595" i="4"/>
  <c r="S595" i="4"/>
  <c r="T595" i="4" s="1"/>
  <c r="P592" i="4"/>
  <c r="Q592" i="4"/>
  <c r="S563" i="4"/>
  <c r="P563" i="4"/>
  <c r="Z550" i="4"/>
  <c r="Y550" i="4"/>
  <c r="P516" i="4"/>
  <c r="S516" i="4"/>
  <c r="T516" i="4" s="1"/>
  <c r="Q469" i="4"/>
  <c r="P469" i="4"/>
  <c r="S324" i="4"/>
  <c r="P324" i="4"/>
  <c r="Q243" i="4"/>
  <c r="P243" i="4"/>
  <c r="P390" i="4"/>
  <c r="S390" i="4"/>
  <c r="T390" i="4" s="1"/>
  <c r="P378" i="4"/>
  <c r="S378" i="4"/>
  <c r="T378" i="4" s="1"/>
  <c r="P129" i="4"/>
  <c r="S129" i="4"/>
  <c r="T129" i="4" s="1"/>
  <c r="Y106" i="4"/>
  <c r="Z106" i="4"/>
  <c r="Z97" i="4"/>
  <c r="Y97" i="4"/>
  <c r="P94" i="4"/>
  <c r="S94" i="4"/>
  <c r="V94" i="4" s="1"/>
  <c r="P1022" i="4"/>
  <c r="P752" i="4"/>
  <c r="P724" i="4"/>
  <c r="Q724" i="4"/>
  <c r="Y654" i="4"/>
  <c r="Z654" i="4"/>
  <c r="P637" i="4"/>
  <c r="S637" i="4"/>
  <c r="T637" i="4" s="1"/>
  <c r="Q1059" i="4"/>
  <c r="P1014" i="4"/>
  <c r="Q1014" i="4"/>
  <c r="Y997" i="4"/>
  <c r="Z997" i="4"/>
  <c r="S951" i="4"/>
  <c r="V951" i="4" s="1"/>
  <c r="P951" i="4"/>
  <c r="P937" i="4"/>
  <c r="S937" i="4"/>
  <c r="T937" i="4" s="1"/>
  <c r="P877" i="4"/>
  <c r="S877" i="4"/>
  <c r="T877" i="4" s="1"/>
  <c r="S801" i="4"/>
  <c r="T801" i="4" s="1"/>
  <c r="P801" i="4"/>
  <c r="Y787" i="4"/>
  <c r="Z787" i="4"/>
  <c r="Y752" i="4"/>
  <c r="Z752" i="4"/>
  <c r="Y658" i="4"/>
  <c r="Z658" i="4"/>
  <c r="Q315" i="4"/>
  <c r="P315" i="4"/>
  <c r="Z292" i="4"/>
  <c r="Y292" i="4"/>
  <c r="Z154" i="4"/>
  <c r="Y154" i="4"/>
  <c r="P1036" i="4"/>
  <c r="S1036" i="4"/>
  <c r="V1036" i="4" s="1"/>
  <c r="P1009" i="4"/>
  <c r="Q1009" i="4"/>
  <c r="P993" i="4"/>
  <c r="Y961" i="4"/>
  <c r="Z961" i="4"/>
  <c r="P825" i="4"/>
  <c r="S785" i="4"/>
  <c r="U785" i="4" s="1"/>
  <c r="P785" i="4"/>
  <c r="Q757" i="4"/>
  <c r="P757" i="4"/>
  <c r="S1100" i="4"/>
  <c r="U1100" i="4" s="1"/>
  <c r="P1065" i="4"/>
  <c r="S1065" i="4"/>
  <c r="V1065" i="4" s="1"/>
  <c r="Q1031" i="4"/>
  <c r="S1031" i="4"/>
  <c r="V1031" i="4" s="1"/>
  <c r="P836" i="4"/>
  <c r="S836" i="4"/>
  <c r="V836" i="4" s="1"/>
  <c r="Z830" i="4"/>
  <c r="Y830" i="4"/>
  <c r="Z827" i="4"/>
  <c r="Y827" i="4"/>
  <c r="Y815" i="4"/>
  <c r="Z815" i="4"/>
  <c r="P798" i="4"/>
  <c r="S798" i="4"/>
  <c r="T798" i="4" s="1"/>
  <c r="S754" i="4"/>
  <c r="U754" i="4" s="1"/>
  <c r="P754" i="4"/>
  <c r="P732" i="4"/>
  <c r="Q732" i="4"/>
  <c r="P716" i="4"/>
  <c r="Q716" i="4"/>
  <c r="Z593" i="4"/>
  <c r="Y593" i="4"/>
  <c r="Z585" i="4"/>
  <c r="Y585" i="4"/>
  <c r="Z584" i="4"/>
  <c r="Y584" i="4"/>
  <c r="Q581" i="4"/>
  <c r="P581" i="4"/>
  <c r="Z573" i="4"/>
  <c r="Y573" i="4"/>
  <c r="Q1068" i="4"/>
  <c r="S1060" i="4"/>
  <c r="T1060" i="4" s="1"/>
  <c r="S1053" i="4"/>
  <c r="S1052" i="4"/>
  <c r="U1052" i="4" s="1"/>
  <c r="S1038" i="4"/>
  <c r="T1038" i="4" s="1"/>
  <c r="S1027" i="4"/>
  <c r="S998" i="4"/>
  <c r="Q993" i="4"/>
  <c r="Q977" i="4"/>
  <c r="S976" i="4"/>
  <c r="T976" i="4" s="1"/>
  <c r="S964" i="4"/>
  <c r="T964" i="4" s="1"/>
  <c r="Q945" i="4"/>
  <c r="S940" i="4"/>
  <c r="Q919" i="4"/>
  <c r="S917" i="4"/>
  <c r="T917" i="4" s="1"/>
  <c r="S909" i="4"/>
  <c r="T909" i="4" s="1"/>
  <c r="S865" i="4"/>
  <c r="T865" i="4" s="1"/>
  <c r="S850" i="4"/>
  <c r="T850" i="4" s="1"/>
  <c r="S844" i="4"/>
  <c r="Q835" i="4"/>
  <c r="S833" i="4"/>
  <c r="S822" i="4"/>
  <c r="S819" i="4"/>
  <c r="V819" i="4" s="1"/>
  <c r="Q796" i="4"/>
  <c r="Q792" i="4"/>
  <c r="S774" i="4"/>
  <c r="T774" i="4" s="1"/>
  <c r="S773" i="4"/>
  <c r="S768" i="4"/>
  <c r="S765" i="4"/>
  <c r="S756" i="4"/>
  <c r="V756" i="4" s="1"/>
  <c r="S753" i="4"/>
  <c r="Q752" i="4"/>
  <c r="S743" i="4"/>
  <c r="T743" i="4" s="1"/>
  <c r="S723" i="4"/>
  <c r="T723" i="4" s="1"/>
  <c r="S713" i="4"/>
  <c r="S706" i="4"/>
  <c r="S696" i="4"/>
  <c r="P664" i="4"/>
  <c r="Q664" i="4"/>
  <c r="Q651" i="4"/>
  <c r="S625" i="4"/>
  <c r="U625" i="4" s="1"/>
  <c r="S617" i="4"/>
  <c r="U617" i="4" s="1"/>
  <c r="S580" i="4"/>
  <c r="P572" i="4"/>
  <c r="S572" i="4"/>
  <c r="T572" i="4" s="1"/>
  <c r="S535" i="4"/>
  <c r="T535" i="4" s="1"/>
  <c r="P514" i="4"/>
  <c r="Q514" i="4"/>
  <c r="Y492" i="4"/>
  <c r="Z492" i="4"/>
  <c r="Q480" i="4"/>
  <c r="S454" i="4"/>
  <c r="T454" i="4" s="1"/>
  <c r="Q449" i="4"/>
  <c r="Q444" i="4"/>
  <c r="P444" i="4"/>
  <c r="Q421" i="4"/>
  <c r="P421" i="4"/>
  <c r="Q413" i="4"/>
  <c r="P399" i="4"/>
  <c r="Q399" i="4"/>
  <c r="P398" i="4"/>
  <c r="S398" i="4"/>
  <c r="T398" i="4" s="1"/>
  <c r="Z359" i="4"/>
  <c r="Y359" i="4"/>
  <c r="P321" i="4"/>
  <c r="S321" i="4"/>
  <c r="T321" i="4" s="1"/>
  <c r="P307" i="4"/>
  <c r="Q307" i="4"/>
  <c r="P306" i="4"/>
  <c r="S306" i="4"/>
  <c r="T306" i="4" s="1"/>
  <c r="P177" i="4"/>
  <c r="Q177" i="4"/>
  <c r="Q118" i="4"/>
  <c r="S118" i="4"/>
  <c r="T118" i="4" s="1"/>
  <c r="P105" i="4"/>
  <c r="Q105" i="4"/>
  <c r="P944" i="4"/>
  <c r="Q908" i="4"/>
  <c r="Q880" i="4"/>
  <c r="Q856" i="4"/>
  <c r="Q817" i="4"/>
  <c r="Q769" i="4"/>
  <c r="Q750" i="4"/>
  <c r="Q738" i="4"/>
  <c r="Q643" i="4"/>
  <c r="Q639" i="4"/>
  <c r="Q588" i="4"/>
  <c r="Q574" i="4"/>
  <c r="P574" i="4"/>
  <c r="Q557" i="4"/>
  <c r="P557" i="4"/>
  <c r="P493" i="4"/>
  <c r="Q493" i="4"/>
  <c r="Y484" i="4"/>
  <c r="Z484" i="4"/>
  <c r="Y479" i="4"/>
  <c r="Z479" i="4"/>
  <c r="Q472" i="4"/>
  <c r="Z444" i="4"/>
  <c r="Y444" i="4"/>
  <c r="Q437" i="4"/>
  <c r="Z412" i="4"/>
  <c r="Y412" i="4"/>
  <c r="Q412" i="4"/>
  <c r="P406" i="4"/>
  <c r="S406" i="4"/>
  <c r="T406" i="4" s="1"/>
  <c r="P387" i="4"/>
  <c r="Q387" i="4"/>
  <c r="Z372" i="4"/>
  <c r="Y372" i="4"/>
  <c r="Y350" i="4"/>
  <c r="Z350" i="4"/>
  <c r="Z342" i="4"/>
  <c r="Y342" i="4"/>
  <c r="Q335" i="4"/>
  <c r="S335" i="4"/>
  <c r="U335" i="4" s="1"/>
  <c r="Z288" i="4"/>
  <c r="Y288" i="4"/>
  <c r="Q288" i="4"/>
  <c r="Q287" i="4"/>
  <c r="Q276" i="4"/>
  <c r="P250" i="4"/>
  <c r="Q250" i="4"/>
  <c r="P213" i="4"/>
  <c r="Q213" i="4"/>
  <c r="Y174" i="4"/>
  <c r="P78" i="4"/>
  <c r="S78" i="4"/>
  <c r="V78" i="4" s="1"/>
  <c r="P74" i="4"/>
  <c r="S74" i="4"/>
  <c r="V74" i="4" s="1"/>
  <c r="S1094" i="4"/>
  <c r="U1094" i="4" s="1"/>
  <c r="Q1090" i="4"/>
  <c r="Q1089" i="4"/>
  <c r="S1085" i="4"/>
  <c r="V1085" i="4" s="1"/>
  <c r="S1084" i="4"/>
  <c r="S1083" i="4"/>
  <c r="V1083" i="4" s="1"/>
  <c r="Q1074" i="4"/>
  <c r="S1068" i="4"/>
  <c r="U1068" i="4" s="1"/>
  <c r="S1067" i="4"/>
  <c r="Q1044" i="4"/>
  <c r="S1034" i="4"/>
  <c r="U1034" i="4" s="1"/>
  <c r="S1025" i="4"/>
  <c r="T1025" i="4" s="1"/>
  <c r="S1022" i="4"/>
  <c r="Z1021" i="4"/>
  <c r="S1006" i="4"/>
  <c r="Q997" i="4"/>
  <c r="S993" i="4"/>
  <c r="Q989" i="4"/>
  <c r="S977" i="4"/>
  <c r="Q961" i="4"/>
  <c r="S945" i="4"/>
  <c r="Q931" i="4"/>
  <c r="Q927" i="4"/>
  <c r="P923" i="4"/>
  <c r="S919" i="4"/>
  <c r="Q888" i="4"/>
  <c r="Q868" i="4"/>
  <c r="Q867" i="4"/>
  <c r="Q849" i="4"/>
  <c r="S835" i="4"/>
  <c r="P827" i="4"/>
  <c r="P823" i="4"/>
  <c r="Q815" i="4"/>
  <c r="P808" i="4"/>
  <c r="Q803" i="4"/>
  <c r="Q800" i="4"/>
  <c r="Q799" i="4"/>
  <c r="S796" i="4"/>
  <c r="S792" i="4"/>
  <c r="Q788" i="4"/>
  <c r="Q784" i="4"/>
  <c r="S775" i="4"/>
  <c r="S752" i="4"/>
  <c r="Q748" i="4"/>
  <c r="Q746" i="4"/>
  <c r="Q737" i="4"/>
  <c r="Q733" i="4"/>
  <c r="S732" i="4"/>
  <c r="V732" i="4" s="1"/>
  <c r="Q725" i="4"/>
  <c r="S724" i="4"/>
  <c r="Y713" i="4"/>
  <c r="S698" i="4"/>
  <c r="V698" i="4" s="1"/>
  <c r="Q695" i="4"/>
  <c r="Q675" i="4"/>
  <c r="Y670" i="4"/>
  <c r="P670" i="4"/>
  <c r="S670" i="4"/>
  <c r="T670" i="4" s="1"/>
  <c r="S658" i="4"/>
  <c r="V658" i="4" s="1"/>
  <c r="S654" i="4"/>
  <c r="V654" i="4" s="1"/>
  <c r="S653" i="4"/>
  <c r="T653" i="4" s="1"/>
  <c r="Q652" i="4"/>
  <c r="S651" i="4"/>
  <c r="T651" i="4" s="1"/>
  <c r="S641" i="4"/>
  <c r="T641" i="4" s="1"/>
  <c r="P625" i="4"/>
  <c r="S624" i="4"/>
  <c r="Q620" i="4"/>
  <c r="P620" i="4"/>
  <c r="Q619" i="4"/>
  <c r="P617" i="4"/>
  <c r="Z615" i="4"/>
  <c r="Q615" i="4"/>
  <c r="P611" i="4"/>
  <c r="S592" i="4"/>
  <c r="P585" i="4"/>
  <c r="Q573" i="4"/>
  <c r="Q550" i="4"/>
  <c r="Q519" i="4"/>
  <c r="Q518" i="4"/>
  <c r="Q440" i="4"/>
  <c r="Q428" i="4"/>
  <c r="Z357" i="4"/>
  <c r="Y357" i="4"/>
  <c r="U301" i="4"/>
  <c r="P290" i="4"/>
  <c r="S290" i="4"/>
  <c r="T290" i="4" s="1"/>
  <c r="Q254" i="4"/>
  <c r="P254" i="4"/>
  <c r="T224" i="4"/>
  <c r="V224" i="4"/>
  <c r="P200" i="4"/>
  <c r="Q200" i="4"/>
  <c r="P114" i="4"/>
  <c r="S114" i="4"/>
  <c r="Z80" i="4"/>
  <c r="Y80" i="4"/>
  <c r="Q496" i="4"/>
  <c r="Q484" i="4"/>
  <c r="S480" i="4"/>
  <c r="T480" i="4" s="1"/>
  <c r="S457" i="4"/>
  <c r="S449" i="4"/>
  <c r="Q441" i="4"/>
  <c r="S428" i="4"/>
  <c r="V428" i="4" s="1"/>
  <c r="S414" i="4"/>
  <c r="T414" i="4" s="1"/>
  <c r="S412" i="4"/>
  <c r="V412" i="4" s="1"/>
  <c r="Q376" i="4"/>
  <c r="P376" i="4"/>
  <c r="Q373" i="4"/>
  <c r="P365" i="4"/>
  <c r="Q365" i="4"/>
  <c r="S346" i="4"/>
  <c r="T346" i="4" s="1"/>
  <c r="S307" i="4"/>
  <c r="S268" i="4"/>
  <c r="T268" i="4" s="1"/>
  <c r="S247" i="4"/>
  <c r="S243" i="4"/>
  <c r="P238" i="4"/>
  <c r="S238" i="4"/>
  <c r="T238" i="4" s="1"/>
  <c r="S185" i="4"/>
  <c r="Q182" i="4"/>
  <c r="Q151" i="4"/>
  <c r="Q139" i="4"/>
  <c r="S138" i="4"/>
  <c r="S126" i="4"/>
  <c r="S104" i="4"/>
  <c r="Q86" i="4"/>
  <c r="S58" i="4"/>
  <c r="Q672" i="4"/>
  <c r="Q665" i="4"/>
  <c r="Q660" i="4"/>
  <c r="S659" i="4"/>
  <c r="T659" i="4" s="1"/>
  <c r="S643" i="4"/>
  <c r="V643" i="4" s="1"/>
  <c r="Q631" i="4"/>
  <c r="Q624" i="4"/>
  <c r="S619" i="4"/>
  <c r="S608" i="4"/>
  <c r="S604" i="4"/>
  <c r="S594" i="4"/>
  <c r="T594" i="4" s="1"/>
  <c r="Q589" i="4"/>
  <c r="S585" i="4"/>
  <c r="Q578" i="4"/>
  <c r="Q565" i="4"/>
  <c r="Q517" i="4"/>
  <c r="S509" i="4"/>
  <c r="V509" i="4" s="1"/>
  <c r="S496" i="4"/>
  <c r="T496" i="4" s="1"/>
  <c r="S493" i="4"/>
  <c r="V493" i="4" s="1"/>
  <c r="P492" i="4"/>
  <c r="Q489" i="4"/>
  <c r="S484" i="4"/>
  <c r="T484" i="4" s="1"/>
  <c r="Q477" i="4"/>
  <c r="P464" i="4"/>
  <c r="Q456" i="4"/>
  <c r="Q453" i="4"/>
  <c r="S444" i="4"/>
  <c r="V444" i="4" s="1"/>
  <c r="S441" i="4"/>
  <c r="P432" i="4"/>
  <c r="P424" i="4"/>
  <c r="Q416" i="4"/>
  <c r="P414" i="4"/>
  <c r="Q408" i="4"/>
  <c r="P396" i="4"/>
  <c r="Q396" i="4"/>
  <c r="Q395" i="4"/>
  <c r="Y388" i="4"/>
  <c r="S387" i="4"/>
  <c r="Q372" i="4"/>
  <c r="Q369" i="4"/>
  <c r="Q342" i="4"/>
  <c r="Q341" i="4"/>
  <c r="Q323" i="4"/>
  <c r="P292" i="4"/>
  <c r="Q283" i="4"/>
  <c r="Q279" i="4"/>
  <c r="Q278" i="4"/>
  <c r="Z274" i="4"/>
  <c r="Q271" i="4"/>
  <c r="P271" i="4"/>
  <c r="P268" i="4"/>
  <c r="Q266" i="4"/>
  <c r="Q259" i="4"/>
  <c r="S256" i="4"/>
  <c r="T256" i="4" s="1"/>
  <c r="S231" i="4"/>
  <c r="T231" i="4" s="1"/>
  <c r="P221" i="4"/>
  <c r="Q221" i="4"/>
  <c r="Q208" i="4"/>
  <c r="Q203" i="4"/>
  <c r="S200" i="4"/>
  <c r="Q196" i="4"/>
  <c r="Q187" i="4"/>
  <c r="Q154" i="4"/>
  <c r="Z126" i="4"/>
  <c r="P126" i="4"/>
  <c r="S14" i="4"/>
  <c r="Q64" i="4"/>
  <c r="P58" i="4"/>
  <c r="U49" i="4"/>
  <c r="Q45" i="4"/>
  <c r="Y35" i="4"/>
  <c r="Q26" i="4"/>
  <c r="Q14" i="4"/>
  <c r="S6" i="4"/>
  <c r="S46" i="4"/>
  <c r="T46" i="4" s="1"/>
  <c r="S405" i="4"/>
  <c r="Q397" i="4"/>
  <c r="S395" i="4"/>
  <c r="S385" i="4"/>
  <c r="T385" i="4" s="1"/>
  <c r="S372" i="4"/>
  <c r="S342" i="4"/>
  <c r="Q303" i="4"/>
  <c r="S292" i="4"/>
  <c r="S288" i="4"/>
  <c r="Q274" i="4"/>
  <c r="S273" i="4"/>
  <c r="Q255" i="4"/>
  <c r="S250" i="4"/>
  <c r="S240" i="4"/>
  <c r="S215" i="4"/>
  <c r="Q214" i="4"/>
  <c r="S197" i="4"/>
  <c r="S172" i="4"/>
  <c r="S151" i="4"/>
  <c r="Q147" i="4"/>
  <c r="Q138" i="4"/>
  <c r="S137" i="4"/>
  <c r="Q130" i="4"/>
  <c r="Q104" i="4"/>
  <c r="Q97" i="4"/>
  <c r="S86" i="4"/>
  <c r="S81" i="4"/>
  <c r="U81" i="4" s="1"/>
  <c r="S55" i="4"/>
  <c r="Q49" i="4"/>
  <c r="Z1088" i="4"/>
  <c r="Y1088" i="4"/>
  <c r="V1069" i="4"/>
  <c r="T1069" i="4"/>
  <c r="Z1018" i="4"/>
  <c r="Y1018" i="4"/>
  <c r="Z1096" i="4"/>
  <c r="Y1096" i="4"/>
  <c r="Z1072" i="4"/>
  <c r="Y1072" i="4"/>
  <c r="Z1080" i="4"/>
  <c r="Y1080" i="4"/>
  <c r="Y1038" i="4"/>
  <c r="Z1038" i="4"/>
  <c r="Y1042" i="4"/>
  <c r="Z1042" i="4"/>
  <c r="Q1079" i="4"/>
  <c r="T1073" i="4"/>
  <c r="Y1068" i="4"/>
  <c r="V1062" i="4"/>
  <c r="Q1048" i="4"/>
  <c r="P1042" i="4"/>
  <c r="Q1029" i="4"/>
  <c r="Y1014" i="4"/>
  <c r="S1014" i="4"/>
  <c r="U1014" i="4" s="1"/>
  <c r="S1004" i="4"/>
  <c r="Z1001" i="4"/>
  <c r="P998" i="4"/>
  <c r="Q998" i="4"/>
  <c r="U995" i="4"/>
  <c r="T995" i="4"/>
  <c r="Z989" i="4"/>
  <c r="U979" i="4"/>
  <c r="T979" i="4"/>
  <c r="Z973" i="4"/>
  <c r="S962" i="4"/>
  <c r="P954" i="4"/>
  <c r="Q954" i="4"/>
  <c r="S950" i="4"/>
  <c r="U950" i="4" s="1"/>
  <c r="Y823" i="4"/>
  <c r="Z823" i="4"/>
  <c r="Y803" i="4"/>
  <c r="Z803" i="4"/>
  <c r="Y799" i="4"/>
  <c r="Z799" i="4"/>
  <c r="Y736" i="4"/>
  <c r="Z736" i="4"/>
  <c r="V1025" i="4"/>
  <c r="P1021" i="4"/>
  <c r="Q1021" i="4"/>
  <c r="U983" i="4"/>
  <c r="T983" i="4"/>
  <c r="P970" i="4"/>
  <c r="Q970" i="4"/>
  <c r="T967" i="4"/>
  <c r="U955" i="4"/>
  <c r="T955" i="4"/>
  <c r="Y945" i="4"/>
  <c r="Z945" i="4"/>
  <c r="Z840" i="4"/>
  <c r="Y840" i="4"/>
  <c r="Y811" i="4"/>
  <c r="Z811" i="4"/>
  <c r="Y732" i="4"/>
  <c r="Z732" i="4"/>
  <c r="S1089" i="4"/>
  <c r="S1081" i="4"/>
  <c r="S1098" i="4"/>
  <c r="U1098" i="4" s="1"/>
  <c r="Q1096" i="4"/>
  <c r="S1096" i="4"/>
  <c r="Q1094" i="4"/>
  <c r="Q1093" i="4"/>
  <c r="Q1091" i="4"/>
  <c r="S1090" i="4"/>
  <c r="U1090" i="4" s="1"/>
  <c r="Q1088" i="4"/>
  <c r="S1088" i="4"/>
  <c r="Q1086" i="4"/>
  <c r="Q1085" i="4"/>
  <c r="Q1083" i="4"/>
  <c r="S1082" i="4"/>
  <c r="U1082" i="4" s="1"/>
  <c r="Q1080" i="4"/>
  <c r="S1080" i="4"/>
  <c r="Q1078" i="4"/>
  <c r="T1077" i="4"/>
  <c r="Q1077" i="4"/>
  <c r="Q1075" i="4"/>
  <c r="S1074" i="4"/>
  <c r="U1074" i="4" s="1"/>
  <c r="Q1072" i="4"/>
  <c r="S1072" i="4"/>
  <c r="U1072" i="4" s="1"/>
  <c r="Q1069" i="4"/>
  <c r="Q1067" i="4"/>
  <c r="S1061" i="4"/>
  <c r="V1061" i="4" s="1"/>
  <c r="S1057" i="4"/>
  <c r="V1057" i="4" s="1"/>
  <c r="S1054" i="4"/>
  <c r="V1054" i="4" s="1"/>
  <c r="Q1052" i="4"/>
  <c r="S1049" i="4"/>
  <c r="S1046" i="4"/>
  <c r="S1039" i="4"/>
  <c r="V1038" i="4"/>
  <c r="Q1025" i="4"/>
  <c r="Q1018" i="4"/>
  <c r="U987" i="4"/>
  <c r="T987" i="4"/>
  <c r="U971" i="4"/>
  <c r="T971" i="4"/>
  <c r="P962" i="4"/>
  <c r="Q962" i="4"/>
  <c r="U959" i="4"/>
  <c r="T959" i="4"/>
  <c r="P950" i="4"/>
  <c r="Q950" i="4"/>
  <c r="Z844" i="4"/>
  <c r="Y844" i="4"/>
  <c r="Z824" i="4"/>
  <c r="Y824" i="4"/>
  <c r="Y819" i="4"/>
  <c r="Z819" i="4"/>
  <c r="Y795" i="4"/>
  <c r="Z795" i="4"/>
  <c r="Y791" i="4"/>
  <c r="Z791" i="4"/>
  <c r="Y760" i="4"/>
  <c r="Z760" i="4"/>
  <c r="Y756" i="4"/>
  <c r="Z756" i="4"/>
  <c r="Y1104" i="4"/>
  <c r="S1104" i="4"/>
  <c r="S1095" i="4"/>
  <c r="P1089" i="4"/>
  <c r="S1087" i="4"/>
  <c r="P1081" i="4"/>
  <c r="S1079" i="4"/>
  <c r="P1073" i="4"/>
  <c r="S1066" i="4"/>
  <c r="S1059" i="4"/>
  <c r="Q1057" i="4"/>
  <c r="S1051" i="4"/>
  <c r="Q1049" i="4"/>
  <c r="S1048" i="4"/>
  <c r="U1048" i="4" s="1"/>
  <c r="Q1046" i="4"/>
  <c r="S1042" i="4"/>
  <c r="Z1041" i="4"/>
  <c r="Q1039" i="4"/>
  <c r="U1038" i="4"/>
  <c r="S1037" i="4"/>
  <c r="T1037" i="4" s="1"/>
  <c r="T1034" i="4"/>
  <c r="U1030" i="4"/>
  <c r="S1029" i="4"/>
  <c r="T1029" i="4" s="1"/>
  <c r="Y1022" i="4"/>
  <c r="S1021" i="4"/>
  <c r="U1003" i="4"/>
  <c r="T1003" i="4"/>
  <c r="S1000" i="4"/>
  <c r="T1000" i="4" s="1"/>
  <c r="V995" i="4"/>
  <c r="U991" i="4"/>
  <c r="Z985" i="4"/>
  <c r="V979" i="4"/>
  <c r="U975" i="4"/>
  <c r="T975" i="4"/>
  <c r="S972" i="4"/>
  <c r="T972" i="4" s="1"/>
  <c r="S970" i="4"/>
  <c r="Z969" i="4"/>
  <c r="T963" i="4"/>
  <c r="Z957" i="4"/>
  <c r="U951" i="4"/>
  <c r="P946" i="4"/>
  <c r="Q946" i="4"/>
  <c r="Z737" i="4"/>
  <c r="Y737" i="4"/>
  <c r="Q1022" i="4"/>
  <c r="S1018" i="4"/>
  <c r="S1012" i="4"/>
  <c r="U1012" i="4" s="1"/>
  <c r="Q1010" i="4"/>
  <c r="S1009" i="4"/>
  <c r="Q1003" i="4"/>
  <c r="S997" i="4"/>
  <c r="V997" i="4" s="1"/>
  <c r="Q995" i="4"/>
  <c r="S989" i="4"/>
  <c r="Q987" i="4"/>
  <c r="S981" i="4"/>
  <c r="V981" i="4" s="1"/>
  <c r="Q979" i="4"/>
  <c r="S973" i="4"/>
  <c r="T973" i="4" s="1"/>
  <c r="Q971" i="4"/>
  <c r="Q963" i="4"/>
  <c r="S957" i="4"/>
  <c r="Q955" i="4"/>
  <c r="S936" i="4"/>
  <c r="Q934" i="4"/>
  <c r="S933" i="4"/>
  <c r="T933" i="4" s="1"/>
  <c r="Y931" i="4"/>
  <c r="S931" i="4"/>
  <c r="T928" i="4"/>
  <c r="Q928" i="4"/>
  <c r="Q926" i="4"/>
  <c r="Y923" i="4"/>
  <c r="S923" i="4"/>
  <c r="V923" i="4" s="1"/>
  <c r="Q918" i="4"/>
  <c r="V917" i="4"/>
  <c r="S913" i="4"/>
  <c r="S912" i="4"/>
  <c r="P908" i="4"/>
  <c r="Z906" i="4"/>
  <c r="Q906" i="4"/>
  <c r="S904" i="4"/>
  <c r="P900" i="4"/>
  <c r="Z898" i="4"/>
  <c r="Q898" i="4"/>
  <c r="S891" i="4"/>
  <c r="T891" i="4" s="1"/>
  <c r="Z890" i="4"/>
  <c r="Q890" i="4"/>
  <c r="S888" i="4"/>
  <c r="P884" i="4"/>
  <c r="S883" i="4"/>
  <c r="Z882" i="4"/>
  <c r="Q882" i="4"/>
  <c r="S881" i="4"/>
  <c r="T881" i="4" s="1"/>
  <c r="S880" i="4"/>
  <c r="P876" i="4"/>
  <c r="S875" i="4"/>
  <c r="Z874" i="4"/>
  <c r="Q874" i="4"/>
  <c r="S873" i="4"/>
  <c r="T873" i="4" s="1"/>
  <c r="P868" i="4"/>
  <c r="S867" i="4"/>
  <c r="V867" i="4" s="1"/>
  <c r="Z866" i="4"/>
  <c r="Q866" i="4"/>
  <c r="P860" i="4"/>
  <c r="P856" i="4"/>
  <c r="S855" i="4"/>
  <c r="P849" i="4"/>
  <c r="S845" i="4"/>
  <c r="S841" i="4"/>
  <c r="Q840" i="4"/>
  <c r="Q830" i="4"/>
  <c r="S827" i="4"/>
  <c r="T827" i="4" s="1"/>
  <c r="Z826" i="4"/>
  <c r="S825" i="4"/>
  <c r="T825" i="4" s="1"/>
  <c r="U824" i="4"/>
  <c r="S823" i="4"/>
  <c r="S817" i="4"/>
  <c r="T817" i="4" s="1"/>
  <c r="Q813" i="4"/>
  <c r="P811" i="4"/>
  <c r="S810" i="4"/>
  <c r="T810" i="4" s="1"/>
  <c r="Y808" i="4"/>
  <c r="S808" i="4"/>
  <c r="T805" i="4"/>
  <c r="Q805" i="4"/>
  <c r="P803" i="4"/>
  <c r="S802" i="4"/>
  <c r="T802" i="4" s="1"/>
  <c r="Y800" i="4"/>
  <c r="S800" i="4"/>
  <c r="T797" i="4"/>
  <c r="Q797" i="4"/>
  <c r="P795" i="4"/>
  <c r="S794" i="4"/>
  <c r="T794" i="4" s="1"/>
  <c r="Y792" i="4"/>
  <c r="Q789" i="4"/>
  <c r="Y784" i="4"/>
  <c r="S784" i="4"/>
  <c r="T781" i="4"/>
  <c r="Q781" i="4"/>
  <c r="S778" i="4"/>
  <c r="T778" i="4" s="1"/>
  <c r="Q772" i="4"/>
  <c r="Y769" i="4"/>
  <c r="S769" i="4"/>
  <c r="T762" i="4"/>
  <c r="Q762" i="4"/>
  <c r="P760" i="4"/>
  <c r="S759" i="4"/>
  <c r="T759" i="4" s="1"/>
  <c r="Y757" i="4"/>
  <c r="S757" i="4"/>
  <c r="T754" i="4"/>
  <c r="Q754" i="4"/>
  <c r="P750" i="4"/>
  <c r="Y748" i="4"/>
  <c r="S748" i="4"/>
  <c r="S746" i="4"/>
  <c r="T742" i="4"/>
  <c r="Q742" i="4"/>
  <c r="S737" i="4"/>
  <c r="U737" i="4" s="1"/>
  <c r="Q734" i="4"/>
  <c r="S731" i="4"/>
  <c r="T731" i="4" s="1"/>
  <c r="Y729" i="4"/>
  <c r="S729" i="4"/>
  <c r="V729" i="4" s="1"/>
  <c r="Y725" i="4"/>
  <c r="Y724" i="4"/>
  <c r="Q714" i="4"/>
  <c r="P714" i="4"/>
  <c r="S714" i="4"/>
  <c r="Z710" i="4"/>
  <c r="Y710" i="4"/>
  <c r="Q697" i="4"/>
  <c r="P697" i="4"/>
  <c r="Y691" i="4"/>
  <c r="Z691" i="4"/>
  <c r="Y675" i="4"/>
  <c r="Z675" i="4"/>
  <c r="Y659" i="4"/>
  <c r="Z659" i="4"/>
  <c r="Z652" i="4"/>
  <c r="Y652" i="4"/>
  <c r="Y623" i="4"/>
  <c r="Z623" i="4"/>
  <c r="Y619" i="4"/>
  <c r="Z619" i="4"/>
  <c r="Z608" i="4"/>
  <c r="Y608" i="4"/>
  <c r="Z604" i="4"/>
  <c r="Y604" i="4"/>
  <c r="Z600" i="4"/>
  <c r="Y600" i="4"/>
  <c r="S942" i="4"/>
  <c r="V942" i="4" s="1"/>
  <c r="S910" i="4"/>
  <c r="S902" i="4"/>
  <c r="T902" i="4" s="1"/>
  <c r="S886" i="4"/>
  <c r="S878" i="4"/>
  <c r="S862" i="4"/>
  <c r="Q791" i="4"/>
  <c r="S791" i="4"/>
  <c r="U789" i="4"/>
  <c r="P738" i="4"/>
  <c r="Q736" i="4"/>
  <c r="S736" i="4"/>
  <c r="U734" i="4"/>
  <c r="Q713" i="4"/>
  <c r="Y651" i="4"/>
  <c r="Z651" i="4"/>
  <c r="Z632" i="4"/>
  <c r="Y632" i="4"/>
  <c r="U594" i="4"/>
  <c r="Z566" i="4"/>
  <c r="Y566" i="4"/>
  <c r="Q1006" i="4"/>
  <c r="Q991" i="4"/>
  <c r="Q983" i="4"/>
  <c r="Q975" i="4"/>
  <c r="Q967" i="4"/>
  <c r="Q959" i="4"/>
  <c r="Q951" i="4"/>
  <c r="Q942" i="4"/>
  <c r="Q932" i="4"/>
  <c r="Q930" i="4"/>
  <c r="Y927" i="4"/>
  <c r="Y919" i="4"/>
  <c r="P912" i="4"/>
  <c r="Z910" i="4"/>
  <c r="Q910" i="4"/>
  <c r="S908" i="4"/>
  <c r="P904" i="4"/>
  <c r="Z902" i="4"/>
  <c r="Q902" i="4"/>
  <c r="S900" i="4"/>
  <c r="P888" i="4"/>
  <c r="Z886" i="4"/>
  <c r="Q886" i="4"/>
  <c r="S884" i="4"/>
  <c r="P880" i="4"/>
  <c r="Z878" i="4"/>
  <c r="Q878" i="4"/>
  <c r="S876" i="4"/>
  <c r="S868" i="4"/>
  <c r="Z862" i="4"/>
  <c r="Q862" i="4"/>
  <c r="S860" i="4"/>
  <c r="S849" i="4"/>
  <c r="P845" i="4"/>
  <c r="Q821" i="4"/>
  <c r="P817" i="4"/>
  <c r="Q809" i="4"/>
  <c r="Q801" i="4"/>
  <c r="Y796" i="4"/>
  <c r="T793" i="4"/>
  <c r="Q793" i="4"/>
  <c r="S790" i="4"/>
  <c r="T790" i="4" s="1"/>
  <c r="Q785" i="4"/>
  <c r="Q783" i="4"/>
  <c r="Q777" i="4"/>
  <c r="Q775" i="4"/>
  <c r="Y773" i="4"/>
  <c r="Q768" i="4"/>
  <c r="Q758" i="4"/>
  <c r="S750" i="4"/>
  <c r="P746" i="4"/>
  <c r="T738" i="4"/>
  <c r="Y733" i="4"/>
  <c r="T730" i="4"/>
  <c r="Q730" i="4"/>
  <c r="Q722" i="4"/>
  <c r="P722" i="4"/>
  <c r="S722" i="4"/>
  <c r="Q718" i="4"/>
  <c r="S718" i="4"/>
  <c r="P718" i="4"/>
  <c r="Q711" i="4"/>
  <c r="S711" i="4"/>
  <c r="P711" i="4"/>
  <c r="Q710" i="4"/>
  <c r="P710" i="4"/>
  <c r="Y681" i="4"/>
  <c r="Z681" i="4"/>
  <c r="Q680" i="4"/>
  <c r="Y627" i="4"/>
  <c r="Z627" i="4"/>
  <c r="Z596" i="4"/>
  <c r="Y596" i="4"/>
  <c r="U563" i="4"/>
  <c r="T563" i="4"/>
  <c r="S946" i="4"/>
  <c r="S934" i="4"/>
  <c r="T934" i="4" s="1"/>
  <c r="U932" i="4"/>
  <c r="S926" i="4"/>
  <c r="T926" i="4" s="1"/>
  <c r="S918" i="4"/>
  <c r="S906" i="4"/>
  <c r="V906" i="4" s="1"/>
  <c r="S898" i="4"/>
  <c r="S890" i="4"/>
  <c r="T890" i="4" s="1"/>
  <c r="S882" i="4"/>
  <c r="S874" i="4"/>
  <c r="V874" i="4" s="1"/>
  <c r="S866" i="4"/>
  <c r="S856" i="4"/>
  <c r="V856" i="4" s="1"/>
  <c r="S830" i="4"/>
  <c r="T830" i="4" s="1"/>
  <c r="S811" i="4"/>
  <c r="T811" i="4" s="1"/>
  <c r="U809" i="4"/>
  <c r="S803" i="4"/>
  <c r="V803" i="4" s="1"/>
  <c r="S795" i="4"/>
  <c r="U777" i="4"/>
  <c r="S772" i="4"/>
  <c r="S767" i="4"/>
  <c r="S760" i="4"/>
  <c r="U758" i="4"/>
  <c r="S751" i="4"/>
  <c r="T751" i="4" s="1"/>
  <c r="U726" i="4"/>
  <c r="T726" i="4"/>
  <c r="Q717" i="4"/>
  <c r="P699" i="4"/>
  <c r="S699" i="4"/>
  <c r="T699" i="4" s="1"/>
  <c r="T696" i="4"/>
  <c r="V696" i="4"/>
  <c r="Q691" i="4"/>
  <c r="Z671" i="4"/>
  <c r="Y671" i="4"/>
  <c r="Y665" i="4"/>
  <c r="Z665" i="4"/>
  <c r="Z589" i="4"/>
  <c r="Y589" i="4"/>
  <c r="Q726" i="4"/>
  <c r="S716" i="4"/>
  <c r="S709" i="4"/>
  <c r="S707" i="4"/>
  <c r="S695" i="4"/>
  <c r="V695" i="4" s="1"/>
  <c r="S691" i="4"/>
  <c r="S686" i="4"/>
  <c r="T686" i="4" s="1"/>
  <c r="Q681" i="4"/>
  <c r="S680" i="4"/>
  <c r="U680" i="4" s="1"/>
  <c r="Y672" i="4"/>
  <c r="S672" i="4"/>
  <c r="Q671" i="4"/>
  <c r="U667" i="4"/>
  <c r="P663" i="4"/>
  <c r="S660" i="4"/>
  <c r="Q656" i="4"/>
  <c r="Y655" i="4"/>
  <c r="P653" i="4"/>
  <c r="S652" i="4"/>
  <c r="P647" i="4"/>
  <c r="Y643" i="4"/>
  <c r="P639" i="4"/>
  <c r="S636" i="4"/>
  <c r="P633" i="4"/>
  <c r="P632" i="4"/>
  <c r="Y631" i="4"/>
  <c r="S631" i="4"/>
  <c r="T625" i="4"/>
  <c r="Q625" i="4"/>
  <c r="P623" i="4"/>
  <c r="S622" i="4"/>
  <c r="T622" i="4" s="1"/>
  <c r="Y620" i="4"/>
  <c r="S620" i="4"/>
  <c r="Q617" i="4"/>
  <c r="Y611" i="4"/>
  <c r="S611" i="4"/>
  <c r="S609" i="4"/>
  <c r="P605" i="4"/>
  <c r="S601" i="4"/>
  <c r="P596" i="4"/>
  <c r="P589" i="4"/>
  <c r="Y588" i="4"/>
  <c r="S588" i="4"/>
  <c r="S583" i="4"/>
  <c r="Y581" i="4"/>
  <c r="S581" i="4"/>
  <c r="S576" i="4"/>
  <c r="Y574" i="4"/>
  <c r="S574" i="4"/>
  <c r="Q571" i="4"/>
  <c r="P567" i="4"/>
  <c r="P566" i="4"/>
  <c r="Y565" i="4"/>
  <c r="S565" i="4"/>
  <c r="U565" i="4" s="1"/>
  <c r="Y557" i="4"/>
  <c r="S557" i="4"/>
  <c r="P551" i="4"/>
  <c r="U543" i="4"/>
  <c r="T543" i="4"/>
  <c r="Y533" i="4"/>
  <c r="Z533" i="4"/>
  <c r="Z392" i="4"/>
  <c r="Y392" i="4"/>
  <c r="Z538" i="4"/>
  <c r="Y538" i="4"/>
  <c r="Q538" i="4"/>
  <c r="Z522" i="4"/>
  <c r="Y522" i="4"/>
  <c r="Z518" i="4"/>
  <c r="Y518" i="4"/>
  <c r="Y472" i="4"/>
  <c r="Z472" i="4"/>
  <c r="Y440" i="4"/>
  <c r="Z440" i="4"/>
  <c r="Z396" i="4"/>
  <c r="Y396" i="4"/>
  <c r="P707" i="4"/>
  <c r="Q698" i="4"/>
  <c r="P695" i="4"/>
  <c r="Y692" i="4"/>
  <c r="Y686" i="4"/>
  <c r="Q686" i="4"/>
  <c r="S675" i="4"/>
  <c r="P672" i="4"/>
  <c r="T667" i="4"/>
  <c r="Q666" i="4"/>
  <c r="Y656" i="4"/>
  <c r="Z650" i="4"/>
  <c r="S633" i="4"/>
  <c r="Y624" i="4"/>
  <c r="Q621" i="4"/>
  <c r="P609" i="4"/>
  <c r="S605" i="4"/>
  <c r="P601" i="4"/>
  <c r="S567" i="4"/>
  <c r="S551" i="4"/>
  <c r="Q533" i="4"/>
  <c r="P533" i="4"/>
  <c r="Z511" i="4"/>
  <c r="Y511" i="4"/>
  <c r="Y504" i="4"/>
  <c r="Z504" i="4"/>
  <c r="Z477" i="4"/>
  <c r="Y477" i="4"/>
  <c r="Y468" i="4"/>
  <c r="Z468" i="4"/>
  <c r="Y456" i="4"/>
  <c r="Z456" i="4"/>
  <c r="Y436" i="4"/>
  <c r="Z436" i="4"/>
  <c r="Y416" i="4"/>
  <c r="Z416" i="4"/>
  <c r="Z400" i="4"/>
  <c r="Y400" i="4"/>
  <c r="T362" i="4"/>
  <c r="V362" i="4"/>
  <c r="S710" i="4"/>
  <c r="V710" i="4" s="1"/>
  <c r="S697" i="4"/>
  <c r="U677" i="4"/>
  <c r="S671" i="4"/>
  <c r="S663" i="4"/>
  <c r="S656" i="4"/>
  <c r="U655" i="4"/>
  <c r="S647" i="4"/>
  <c r="S639" i="4"/>
  <c r="V639" i="4" s="1"/>
  <c r="S632" i="4"/>
  <c r="S623" i="4"/>
  <c r="U621" i="4"/>
  <c r="S614" i="4"/>
  <c r="T614" i="4" s="1"/>
  <c r="S598" i="4"/>
  <c r="T598" i="4" s="1"/>
  <c r="S596" i="4"/>
  <c r="Q594" i="4"/>
  <c r="S591" i="4"/>
  <c r="T591" i="4" s="1"/>
  <c r="S589" i="4"/>
  <c r="S579" i="4"/>
  <c r="T579" i="4" s="1"/>
  <c r="S568" i="4"/>
  <c r="T568" i="4" s="1"/>
  <c r="S566" i="4"/>
  <c r="V566" i="4" s="1"/>
  <c r="Q563" i="4"/>
  <c r="S560" i="4"/>
  <c r="T560" i="4" s="1"/>
  <c r="Y545" i="4"/>
  <c r="S545" i="4"/>
  <c r="Z514" i="4"/>
  <c r="Y514" i="4"/>
  <c r="Y464" i="4"/>
  <c r="Z464" i="4"/>
  <c r="Y432" i="4"/>
  <c r="Z432" i="4"/>
  <c r="Z429" i="4"/>
  <c r="Y429" i="4"/>
  <c r="Y424" i="4"/>
  <c r="Z424" i="4"/>
  <c r="Y408" i="4"/>
  <c r="Z408" i="4"/>
  <c r="U405" i="4"/>
  <c r="T405" i="4"/>
  <c r="Q543" i="4"/>
  <c r="S540" i="4"/>
  <c r="T540" i="4" s="1"/>
  <c r="S538" i="4"/>
  <c r="Q535" i="4"/>
  <c r="S532" i="4"/>
  <c r="T532" i="4" s="1"/>
  <c r="S527" i="4"/>
  <c r="T527" i="4" s="1"/>
  <c r="V524" i="4"/>
  <c r="P519" i="4"/>
  <c r="P518" i="4"/>
  <c r="Y517" i="4"/>
  <c r="S517" i="4"/>
  <c r="Z495" i="4"/>
  <c r="P489" i="4"/>
  <c r="Z487" i="4"/>
  <c r="S481" i="4"/>
  <c r="S477" i="4"/>
  <c r="Q474" i="4"/>
  <c r="S472" i="4"/>
  <c r="V472" i="4" s="1"/>
  <c r="Y469" i="4"/>
  <c r="S469" i="4"/>
  <c r="U469" i="4" s="1"/>
  <c r="Q466" i="4"/>
  <c r="S464" i="4"/>
  <c r="V464" i="4" s="1"/>
  <c r="Q458" i="4"/>
  <c r="S456" i="4"/>
  <c r="V456" i="4" s="1"/>
  <c r="Y453" i="4"/>
  <c r="S453" i="4"/>
  <c r="Q450" i="4"/>
  <c r="Q442" i="4"/>
  <c r="S440" i="4"/>
  <c r="V440" i="4" s="1"/>
  <c r="Y437" i="4"/>
  <c r="S437" i="4"/>
  <c r="S432" i="4"/>
  <c r="V432" i="4" s="1"/>
  <c r="Q429" i="4"/>
  <c r="S429" i="4"/>
  <c r="Z428" i="4"/>
  <c r="S424" i="4"/>
  <c r="V424" i="4" s="1"/>
  <c r="Y421" i="4"/>
  <c r="S421" i="4"/>
  <c r="S416" i="4"/>
  <c r="V416" i="4" s="1"/>
  <c r="Y413" i="4"/>
  <c r="S413" i="4"/>
  <c r="P408" i="4"/>
  <c r="P401" i="4"/>
  <c r="P400" i="4"/>
  <c r="S399" i="4"/>
  <c r="S397" i="4"/>
  <c r="P393" i="4"/>
  <c r="P392" i="4"/>
  <c r="S391" i="4"/>
  <c r="P386" i="4"/>
  <c r="S386" i="4"/>
  <c r="T386" i="4" s="1"/>
  <c r="Q383" i="4"/>
  <c r="Y376" i="4"/>
  <c r="S376" i="4"/>
  <c r="Q370" i="4"/>
  <c r="S370" i="4"/>
  <c r="U370" i="4" s="1"/>
  <c r="Q355" i="4"/>
  <c r="Y353" i="4"/>
  <c r="P353" i="4"/>
  <c r="S353" i="4"/>
  <c r="T353" i="4" s="1"/>
  <c r="P346" i="4"/>
  <c r="U324" i="4"/>
  <c r="T324" i="4"/>
  <c r="Y283" i="4"/>
  <c r="Z283" i="4"/>
  <c r="Y278" i="4"/>
  <c r="Z278" i="4"/>
  <c r="P375" i="4"/>
  <c r="S375" i="4"/>
  <c r="Y362" i="4"/>
  <c r="Z362" i="4"/>
  <c r="Y303" i="4"/>
  <c r="Z303" i="4"/>
  <c r="Q531" i="4"/>
  <c r="S519" i="4"/>
  <c r="S492" i="4"/>
  <c r="T492" i="4" s="1"/>
  <c r="Z491" i="4"/>
  <c r="Z483" i="4"/>
  <c r="Q470" i="4"/>
  <c r="Y465" i="4"/>
  <c r="Q462" i="4"/>
  <c r="Y457" i="4"/>
  <c r="Q454" i="4"/>
  <c r="Y449" i="4"/>
  <c r="Q446" i="4"/>
  <c r="Y441" i="4"/>
  <c r="Q438" i="4"/>
  <c r="S401" i="4"/>
  <c r="P397" i="4"/>
  <c r="S393" i="4"/>
  <c r="Q368" i="4"/>
  <c r="P359" i="4"/>
  <c r="Q359" i="4"/>
  <c r="Z341" i="4"/>
  <c r="P341" i="4"/>
  <c r="Z334" i="4"/>
  <c r="Y334" i="4"/>
  <c r="Z327" i="4"/>
  <c r="Y327" i="4"/>
  <c r="Y299" i="4"/>
  <c r="Z299" i="4"/>
  <c r="Z251" i="4"/>
  <c r="Y251" i="4"/>
  <c r="S533" i="4"/>
  <c r="U533" i="4" s="1"/>
  <c r="S531" i="4"/>
  <c r="S528" i="4"/>
  <c r="S518" i="4"/>
  <c r="S513" i="4"/>
  <c r="T513" i="4" s="1"/>
  <c r="S489" i="4"/>
  <c r="V489" i="4" s="1"/>
  <c r="S446" i="4"/>
  <c r="T446" i="4" s="1"/>
  <c r="P434" i="4"/>
  <c r="S408" i="4"/>
  <c r="V408" i="4" s="1"/>
  <c r="Q405" i="4"/>
  <c r="S402" i="4"/>
  <c r="T402" i="4" s="1"/>
  <c r="S400" i="4"/>
  <c r="S394" i="4"/>
  <c r="T394" i="4" s="1"/>
  <c r="S392" i="4"/>
  <c r="P361" i="4"/>
  <c r="Q361" i="4"/>
  <c r="S350" i="4"/>
  <c r="Q348" i="4"/>
  <c r="Z345" i="4"/>
  <c r="Y345" i="4"/>
  <c r="Q345" i="4"/>
  <c r="Y291" i="4"/>
  <c r="Z291" i="4"/>
  <c r="Y287" i="4"/>
  <c r="Z287" i="4"/>
  <c r="Y266" i="4"/>
  <c r="Z266" i="4"/>
  <c r="Z259" i="4"/>
  <c r="Y259" i="4"/>
  <c r="S383" i="4"/>
  <c r="Q381" i="4"/>
  <c r="S377" i="4"/>
  <c r="S373" i="4"/>
  <c r="T373" i="4" s="1"/>
  <c r="S368" i="4"/>
  <c r="Q356" i="4"/>
  <c r="S348" i="4"/>
  <c r="V348" i="4" s="1"/>
  <c r="S345" i="4"/>
  <c r="T345" i="4" s="1"/>
  <c r="S341" i="4"/>
  <c r="V341" i="4" s="1"/>
  <c r="P335" i="4"/>
  <c r="P334" i="4"/>
  <c r="S333" i="4"/>
  <c r="T333" i="4" s="1"/>
  <c r="P328" i="4"/>
  <c r="P327" i="4"/>
  <c r="S326" i="4"/>
  <c r="S323" i="4"/>
  <c r="V323" i="4" s="1"/>
  <c r="T320" i="4"/>
  <c r="Q320" i="4"/>
  <c r="Q318" i="4"/>
  <c r="S317" i="4"/>
  <c r="T317" i="4" s="1"/>
  <c r="Y315" i="4"/>
  <c r="S315" i="4"/>
  <c r="T312" i="4"/>
  <c r="Q312" i="4"/>
  <c r="S309" i="4"/>
  <c r="Z308" i="4"/>
  <c r="P303" i="4"/>
  <c r="T301" i="4"/>
  <c r="Q301" i="4"/>
  <c r="P299" i="4"/>
  <c r="V294" i="4"/>
  <c r="P291" i="4"/>
  <c r="V290" i="4"/>
  <c r="T289" i="4"/>
  <c r="Q289" i="4"/>
  <c r="P287" i="4"/>
  <c r="T285" i="4"/>
  <c r="Q285" i="4"/>
  <c r="P283" i="4"/>
  <c r="S280" i="4"/>
  <c r="P278" i="4"/>
  <c r="T264" i="4"/>
  <c r="Q264" i="4"/>
  <c r="Y255" i="4"/>
  <c r="P251" i="4"/>
  <c r="P248" i="4"/>
  <c r="P245" i="4"/>
  <c r="Y232" i="4"/>
  <c r="Z226" i="4"/>
  <c r="Y226" i="4"/>
  <c r="Z142" i="4"/>
  <c r="Y142" i="4"/>
  <c r="T335" i="4"/>
  <c r="Q309" i="4"/>
  <c r="U231" i="4"/>
  <c r="P228" i="4"/>
  <c r="S228" i="4"/>
  <c r="Z214" i="4"/>
  <c r="Y214" i="4"/>
  <c r="Y178" i="4"/>
  <c r="Z178" i="4"/>
  <c r="S328" i="4"/>
  <c r="Q316" i="4"/>
  <c r="S279" i="4"/>
  <c r="S274" i="4"/>
  <c r="V274" i="4" s="1"/>
  <c r="Y271" i="4"/>
  <c r="S271" i="4"/>
  <c r="Q268" i="4"/>
  <c r="Q256" i="4"/>
  <c r="S254" i="4"/>
  <c r="S245" i="4"/>
  <c r="Q240" i="4"/>
  <c r="S234" i="4"/>
  <c r="S232" i="4"/>
  <c r="Z230" i="4"/>
  <c r="Y230" i="4"/>
  <c r="Q230" i="4"/>
  <c r="Q226" i="4"/>
  <c r="P226" i="4"/>
  <c r="S356" i="4"/>
  <c r="S336" i="4"/>
  <c r="T336" i="4" s="1"/>
  <c r="S334" i="4"/>
  <c r="S329" i="4"/>
  <c r="T329" i="4" s="1"/>
  <c r="S327" i="4"/>
  <c r="Q324" i="4"/>
  <c r="S318" i="4"/>
  <c r="U318" i="4" s="1"/>
  <c r="S316" i="4"/>
  <c r="S303" i="4"/>
  <c r="V301" i="4"/>
  <c r="S299" i="4"/>
  <c r="U299" i="4" s="1"/>
  <c r="S291" i="4"/>
  <c r="V289" i="4"/>
  <c r="S287" i="4"/>
  <c r="V285" i="4"/>
  <c r="S283" i="4"/>
  <c r="S278" i="4"/>
  <c r="T278" i="4" s="1"/>
  <c r="S276" i="4"/>
  <c r="T276" i="4" s="1"/>
  <c r="U268" i="4"/>
  <c r="U256" i="4"/>
  <c r="S253" i="4"/>
  <c r="T253" i="4" s="1"/>
  <c r="S251" i="4"/>
  <c r="S248" i="4"/>
  <c r="P235" i="4"/>
  <c r="Q235" i="4"/>
  <c r="V215" i="4"/>
  <c r="T215" i="4"/>
  <c r="Z208" i="4"/>
  <c r="Y208" i="4"/>
  <c r="S230" i="4"/>
  <c r="P215" i="4"/>
  <c r="Q215" i="4"/>
  <c r="P214" i="4"/>
  <c r="S213" i="4"/>
  <c r="S210" i="4"/>
  <c r="T210" i="4" s="1"/>
  <c r="Y203" i="4"/>
  <c r="S203" i="4"/>
  <c r="Q201" i="4"/>
  <c r="P199" i="4"/>
  <c r="S198" i="4"/>
  <c r="T198" i="4" s="1"/>
  <c r="S196" i="4"/>
  <c r="S193" i="4"/>
  <c r="Q191" i="4"/>
  <c r="S186" i="4"/>
  <c r="T186" i="4" s="1"/>
  <c r="S180" i="4"/>
  <c r="T180" i="4" s="1"/>
  <c r="S177" i="4"/>
  <c r="Z176" i="4"/>
  <c r="S171" i="4"/>
  <c r="S156" i="4"/>
  <c r="T156" i="4" s="1"/>
  <c r="P152" i="4"/>
  <c r="S152" i="4"/>
  <c r="T152" i="4" s="1"/>
  <c r="P149" i="4"/>
  <c r="Q149" i="4"/>
  <c r="Q120" i="4"/>
  <c r="P120" i="4"/>
  <c r="Q119" i="4"/>
  <c r="Q116" i="4"/>
  <c r="P116" i="4"/>
  <c r="T114" i="4"/>
  <c r="V114" i="4"/>
  <c r="Q82" i="4"/>
  <c r="P82" i="4"/>
  <c r="S82" i="4"/>
  <c r="T178" i="4"/>
  <c r="U178" i="4"/>
  <c r="P142" i="4"/>
  <c r="P128" i="4"/>
  <c r="S128" i="4"/>
  <c r="T128" i="4" s="1"/>
  <c r="Z116" i="4"/>
  <c r="Y112" i="4"/>
  <c r="P109" i="4"/>
  <c r="S109" i="4"/>
  <c r="T104" i="4"/>
  <c r="V104" i="4"/>
  <c r="Q101" i="4"/>
  <c r="P101" i="4"/>
  <c r="Y99" i="4"/>
  <c r="T97" i="4"/>
  <c r="V93" i="4"/>
  <c r="U93" i="4"/>
  <c r="Z84" i="4"/>
  <c r="Y84" i="4"/>
  <c r="Z82" i="4"/>
  <c r="Y82" i="4"/>
  <c r="Q231" i="4"/>
  <c r="Q219" i="4"/>
  <c r="Q178" i="4"/>
  <c r="Q174" i="4"/>
  <c r="Q145" i="4"/>
  <c r="Y138" i="4"/>
  <c r="P130" i="4"/>
  <c r="V129" i="4"/>
  <c r="Z115" i="4"/>
  <c r="Y115" i="4"/>
  <c r="Y104" i="4"/>
  <c r="Z104" i="4"/>
  <c r="Q96" i="4"/>
  <c r="Q87" i="4"/>
  <c r="S87" i="4"/>
  <c r="U87" i="4" s="1"/>
  <c r="Z81" i="4"/>
  <c r="Y81" i="4"/>
  <c r="P80" i="4"/>
  <c r="S80" i="4"/>
  <c r="T80" i="4" s="1"/>
  <c r="Q60" i="4"/>
  <c r="P60" i="4"/>
  <c r="S226" i="4"/>
  <c r="U219" i="4"/>
  <c r="S214" i="4"/>
  <c r="S206" i="4"/>
  <c r="T206" i="4" s="1"/>
  <c r="S201" i="4"/>
  <c r="S199" i="4"/>
  <c r="S194" i="4"/>
  <c r="T194" i="4" s="1"/>
  <c r="S191" i="4"/>
  <c r="P133" i="4"/>
  <c r="S133" i="4"/>
  <c r="Z130" i="4"/>
  <c r="Y130" i="4"/>
  <c r="Q124" i="4"/>
  <c r="P124" i="4"/>
  <c r="Q100" i="4"/>
  <c r="P92" i="4"/>
  <c r="Q92" i="4"/>
  <c r="T81" i="4"/>
  <c r="V81" i="4"/>
  <c r="U58" i="4"/>
  <c r="V58" i="4"/>
  <c r="T58" i="4"/>
  <c r="Q193" i="4"/>
  <c r="S182" i="4"/>
  <c r="Q179" i="4"/>
  <c r="Q175" i="4"/>
  <c r="S173" i="4"/>
  <c r="V173" i="4" s="1"/>
  <c r="S145" i="4"/>
  <c r="Q143" i="4"/>
  <c r="S142" i="4"/>
  <c r="S139" i="4"/>
  <c r="S130" i="4"/>
  <c r="S105" i="4"/>
  <c r="S100" i="4"/>
  <c r="S96" i="4"/>
  <c r="Y58" i="4"/>
  <c r="Z58" i="4"/>
  <c r="Q52" i="4"/>
  <c r="P52" i="4"/>
  <c r="Z48" i="4"/>
  <c r="Y48" i="4"/>
  <c r="S149" i="4"/>
  <c r="S143" i="4"/>
  <c r="S124" i="4"/>
  <c r="S120" i="4"/>
  <c r="Z119" i="4"/>
  <c r="S116" i="4"/>
  <c r="T116" i="4" s="1"/>
  <c r="Q112" i="4"/>
  <c r="Q102" i="4"/>
  <c r="S101" i="4"/>
  <c r="P97" i="4"/>
  <c r="Q93" i="4"/>
  <c r="S92" i="4"/>
  <c r="Q90" i="4"/>
  <c r="Z88" i="4"/>
  <c r="S77" i="4"/>
  <c r="Y72" i="4"/>
  <c r="Y60" i="4"/>
  <c r="Z60" i="4"/>
  <c r="Y52" i="4"/>
  <c r="Z52" i="4"/>
  <c r="U45" i="4"/>
  <c r="T45" i="4"/>
  <c r="Q81" i="4"/>
  <c r="S63" i="4"/>
  <c r="V63" i="4" s="1"/>
  <c r="S59" i="4"/>
  <c r="Q58" i="4"/>
  <c r="T49" i="4"/>
  <c r="Q47" i="4"/>
  <c r="V46" i="4"/>
  <c r="S42" i="4"/>
  <c r="Q40" i="4"/>
  <c r="Q39" i="4"/>
  <c r="T35" i="4"/>
  <c r="S32" i="4"/>
  <c r="T32" i="4" s="1"/>
  <c r="S21" i="4"/>
  <c r="S18" i="4"/>
  <c r="S13" i="4"/>
  <c r="Q11" i="4"/>
  <c r="S10" i="4"/>
  <c r="S5" i="4"/>
  <c r="S29" i="4"/>
  <c r="S26" i="4"/>
  <c r="S20" i="4"/>
  <c r="T20" i="4" s="1"/>
  <c r="Q18" i="4"/>
  <c r="S15" i="4"/>
  <c r="Q10" i="4"/>
  <c r="S4" i="4"/>
  <c r="T4" i="4" s="1"/>
  <c r="Q77" i="4"/>
  <c r="S76" i="4"/>
  <c r="Q67" i="4"/>
  <c r="Y64" i="4"/>
  <c r="Q48" i="4"/>
  <c r="S48" i="4"/>
  <c r="P45" i="4"/>
  <c r="Q15" i="4"/>
  <c r="S60" i="4"/>
  <c r="S52" i="4"/>
  <c r="P49" i="4"/>
  <c r="S47" i="4"/>
  <c r="S39" i="4"/>
  <c r="S25" i="4"/>
  <c r="Y1098" i="4"/>
  <c r="Z1098" i="4"/>
  <c r="T1091" i="4"/>
  <c r="U1091" i="4"/>
  <c r="V1091" i="4"/>
  <c r="Y1090" i="4"/>
  <c r="Z1090" i="4"/>
  <c r="T1083" i="4"/>
  <c r="U1083" i="4"/>
  <c r="Y1082" i="4"/>
  <c r="Z1082" i="4"/>
  <c r="T1075" i="4"/>
  <c r="U1075" i="4"/>
  <c r="V1075" i="4"/>
  <c r="Y1074" i="4"/>
  <c r="Z1074" i="4"/>
  <c r="T1067" i="4"/>
  <c r="U1067" i="4"/>
  <c r="V1067" i="4"/>
  <c r="Y1066" i="4"/>
  <c r="Z1066" i="4"/>
  <c r="Z1061" i="4"/>
  <c r="Y1061" i="4"/>
  <c r="Y1059" i="4"/>
  <c r="Z1059" i="4"/>
  <c r="Z1054" i="4"/>
  <c r="Y1054" i="4"/>
  <c r="T1052" i="4"/>
  <c r="V1052" i="4"/>
  <c r="Y1051" i="4"/>
  <c r="Z1051" i="4"/>
  <c r="Z1039" i="4"/>
  <c r="Y1039" i="4"/>
  <c r="Z1031" i="4"/>
  <c r="Y1031" i="4"/>
  <c r="T1096" i="4"/>
  <c r="V1096" i="4"/>
  <c r="U1096" i="4"/>
  <c r="Z1095" i="4"/>
  <c r="Y1095" i="4"/>
  <c r="T1088" i="4"/>
  <c r="U1088" i="4"/>
  <c r="V1088" i="4"/>
  <c r="Y1087" i="4"/>
  <c r="Z1087" i="4"/>
  <c r="T1080" i="4"/>
  <c r="U1080" i="4"/>
  <c r="V1080" i="4"/>
  <c r="Y1079" i="4"/>
  <c r="Z1079" i="4"/>
  <c r="T1072" i="4"/>
  <c r="V1072" i="4"/>
  <c r="T1057" i="4"/>
  <c r="U1057" i="4"/>
  <c r="T1049" i="4"/>
  <c r="U1049" i="4"/>
  <c r="V1049" i="4"/>
  <c r="Y1048" i="4"/>
  <c r="Z1048" i="4"/>
  <c r="V1039" i="4"/>
  <c r="T1039" i="4"/>
  <c r="U1039" i="4"/>
  <c r="U1104" i="4"/>
  <c r="T1104" i="4"/>
  <c r="V1104" i="4"/>
  <c r="T1095" i="4"/>
  <c r="U1095" i="4"/>
  <c r="V1095" i="4"/>
  <c r="Y1094" i="4"/>
  <c r="Z1094" i="4"/>
  <c r="T1087" i="4"/>
  <c r="U1087" i="4"/>
  <c r="V1087" i="4"/>
  <c r="Y1086" i="4"/>
  <c r="Z1086" i="4"/>
  <c r="T1079" i="4"/>
  <c r="U1079" i="4"/>
  <c r="V1079" i="4"/>
  <c r="Y1078" i="4"/>
  <c r="Z1078" i="4"/>
  <c r="Z1065" i="4"/>
  <c r="Y1065" i="4"/>
  <c r="Y1062" i="4"/>
  <c r="Z1062" i="4"/>
  <c r="Y1055" i="4"/>
  <c r="Z1055" i="4"/>
  <c r="Z1050" i="4"/>
  <c r="Y1050" i="4"/>
  <c r="T1048" i="4"/>
  <c r="V1048" i="4"/>
  <c r="Y1036" i="4"/>
  <c r="Z1036" i="4"/>
  <c r="T1100" i="4"/>
  <c r="V1100" i="4"/>
  <c r="T1092" i="4"/>
  <c r="U1092" i="4"/>
  <c r="V1092" i="4"/>
  <c r="Y1091" i="4"/>
  <c r="Z1091" i="4"/>
  <c r="T1084" i="4"/>
  <c r="U1084" i="4"/>
  <c r="V1084" i="4"/>
  <c r="Y1083" i="4"/>
  <c r="Z1083" i="4"/>
  <c r="Y1075" i="4"/>
  <c r="Z1075" i="4"/>
  <c r="T1068" i="4"/>
  <c r="V1068" i="4"/>
  <c r="Y1067" i="4"/>
  <c r="Z1067" i="4"/>
  <c r="U1060" i="4"/>
  <c r="V1060" i="4"/>
  <c r="T1053" i="4"/>
  <c r="U1053" i="4"/>
  <c r="V1053" i="4"/>
  <c r="Y1052" i="4"/>
  <c r="Z1052" i="4"/>
  <c r="T1098" i="4"/>
  <c r="P1098" i="4"/>
  <c r="T1094" i="4"/>
  <c r="P1094" i="4"/>
  <c r="Y1093" i="4"/>
  <c r="U1093" i="4"/>
  <c r="T1090" i="4"/>
  <c r="P1090" i="4"/>
  <c r="Y1089" i="4"/>
  <c r="U1089" i="4"/>
  <c r="T1086" i="4"/>
  <c r="P1086" i="4"/>
  <c r="Y1085" i="4"/>
  <c r="U1085" i="4"/>
  <c r="T1082" i="4"/>
  <c r="P1082" i="4"/>
  <c r="Y1081" i="4"/>
  <c r="U1081" i="4"/>
  <c r="T1078" i="4"/>
  <c r="P1078" i="4"/>
  <c r="Y1077" i="4"/>
  <c r="U1077" i="4"/>
  <c r="T1074" i="4"/>
  <c r="P1074" i="4"/>
  <c r="Y1073" i="4"/>
  <c r="U1073" i="4"/>
  <c r="Y1069" i="4"/>
  <c r="U1069" i="4"/>
  <c r="T1066" i="4"/>
  <c r="P1066" i="4"/>
  <c r="U1065" i="4"/>
  <c r="Q1065" i="4"/>
  <c r="T1062" i="4"/>
  <c r="P1062" i="4"/>
  <c r="U1061" i="4"/>
  <c r="Q1061" i="4"/>
  <c r="Z1060" i="4"/>
  <c r="T1059" i="4"/>
  <c r="P1059" i="4"/>
  <c r="Z1057" i="4"/>
  <c r="T1055" i="4"/>
  <c r="P1055" i="4"/>
  <c r="U1054" i="4"/>
  <c r="Q1054" i="4"/>
  <c r="Z1053" i="4"/>
  <c r="T1051" i="4"/>
  <c r="P1051" i="4"/>
  <c r="U1050" i="4"/>
  <c r="Q1050" i="4"/>
  <c r="Z1049" i="4"/>
  <c r="Y1046" i="4"/>
  <c r="V1044" i="4"/>
  <c r="P1044" i="4"/>
  <c r="T1042" i="4"/>
  <c r="V1037" i="4"/>
  <c r="Q1037" i="4"/>
  <c r="U1036" i="4"/>
  <c r="Z1034" i="4"/>
  <c r="Z1033" i="4"/>
  <c r="T1031" i="4"/>
  <c r="P1031" i="4"/>
  <c r="V1029" i="4"/>
  <c r="U1027" i="4"/>
  <c r="V1027" i="4"/>
  <c r="Y1025" i="4"/>
  <c r="Z1024" i="4"/>
  <c r="V1021" i="4"/>
  <c r="V1018" i="4"/>
  <c r="T1018" i="4"/>
  <c r="T1016" i="4"/>
  <c r="U1016" i="4"/>
  <c r="V1016" i="4"/>
  <c r="Y1012" i="4"/>
  <c r="Z1012" i="4"/>
  <c r="Y1007" i="4"/>
  <c r="Z1007" i="4"/>
  <c r="T1001" i="4"/>
  <c r="U1001" i="4"/>
  <c r="Y1000" i="4"/>
  <c r="Z1000" i="4"/>
  <c r="V993" i="4"/>
  <c r="T993" i="4"/>
  <c r="U993" i="4"/>
  <c r="T985" i="4"/>
  <c r="U985" i="4"/>
  <c r="V977" i="4"/>
  <c r="T977" i="4"/>
  <c r="U977" i="4"/>
  <c r="Y976" i="4"/>
  <c r="Z976" i="4"/>
  <c r="Y970" i="4"/>
  <c r="Z970" i="4"/>
  <c r="V969" i="4"/>
  <c r="T969" i="4"/>
  <c r="U969" i="4"/>
  <c r="Y968" i="4"/>
  <c r="Z968" i="4"/>
  <c r="Y962" i="4"/>
  <c r="Z962" i="4"/>
  <c r="V961" i="4"/>
  <c r="T961" i="4"/>
  <c r="U961" i="4"/>
  <c r="Y954" i="4"/>
  <c r="Z954" i="4"/>
  <c r="Y946" i="4"/>
  <c r="Z946" i="4"/>
  <c r="V945" i="4"/>
  <c r="T945" i="4"/>
  <c r="U945" i="4"/>
  <c r="Y944" i="4"/>
  <c r="Z944" i="4"/>
  <c r="T940" i="4"/>
  <c r="U940" i="4"/>
  <c r="V940" i="4"/>
  <c r="U935" i="4"/>
  <c r="V935" i="4"/>
  <c r="T935" i="4"/>
  <c r="Z934" i="4"/>
  <c r="Y934" i="4"/>
  <c r="U927" i="4"/>
  <c r="V927" i="4"/>
  <c r="T927" i="4"/>
  <c r="Z926" i="4"/>
  <c r="Y926" i="4"/>
  <c r="U919" i="4"/>
  <c r="V919" i="4"/>
  <c r="T919" i="4"/>
  <c r="Z918" i="4"/>
  <c r="Y918" i="4"/>
  <c r="Y913" i="4"/>
  <c r="Z913" i="4"/>
  <c r="U895" i="4"/>
  <c r="V895" i="4"/>
  <c r="T895" i="4"/>
  <c r="V879" i="4"/>
  <c r="T879" i="4"/>
  <c r="U871" i="4"/>
  <c r="V871" i="4"/>
  <c r="T871" i="4"/>
  <c r="Y850" i="4"/>
  <c r="Z850" i="4"/>
  <c r="Y841" i="4"/>
  <c r="Z841" i="4"/>
  <c r="T833" i="4"/>
  <c r="U833" i="4"/>
  <c r="V833" i="4"/>
  <c r="T822" i="4"/>
  <c r="U822" i="4"/>
  <c r="V822" i="4"/>
  <c r="T1065" i="4"/>
  <c r="T1061" i="4"/>
  <c r="T1054" i="4"/>
  <c r="T1050" i="4"/>
  <c r="Z1044" i="4"/>
  <c r="T1044" i="4"/>
  <c r="Q1041" i="4"/>
  <c r="U1037" i="4"/>
  <c r="S1033" i="4"/>
  <c r="U1029" i="4"/>
  <c r="Y1027" i="4"/>
  <c r="Z1027" i="4"/>
  <c r="P1024" i="4"/>
  <c r="Q1024" i="4"/>
  <c r="P1020" i="4"/>
  <c r="Q1020" i="4"/>
  <c r="Q1019" i="4"/>
  <c r="V1014" i="4"/>
  <c r="T1014" i="4"/>
  <c r="U1010" i="4"/>
  <c r="V1010" i="4"/>
  <c r="T1010" i="4"/>
  <c r="Z1009" i="4"/>
  <c r="Y1009" i="4"/>
  <c r="Y1004" i="4"/>
  <c r="Z1004" i="4"/>
  <c r="U970" i="4"/>
  <c r="V970" i="4"/>
  <c r="T970" i="4"/>
  <c r="U962" i="4"/>
  <c r="V962" i="4"/>
  <c r="T962" i="4"/>
  <c r="V954" i="4"/>
  <c r="T954" i="4"/>
  <c r="U946" i="4"/>
  <c r="V946" i="4"/>
  <c r="T946" i="4"/>
  <c r="V934" i="4"/>
  <c r="Y933" i="4"/>
  <c r="Z933" i="4"/>
  <c r="V926" i="4"/>
  <c r="U926" i="4"/>
  <c r="V918" i="4"/>
  <c r="T918" i="4"/>
  <c r="U918" i="4"/>
  <c r="Y917" i="4"/>
  <c r="Z917" i="4"/>
  <c r="U906" i="4"/>
  <c r="V898" i="4"/>
  <c r="T898" i="4"/>
  <c r="U898" i="4"/>
  <c r="Y891" i="4"/>
  <c r="Z891" i="4"/>
  <c r="V890" i="4"/>
  <c r="U890" i="4"/>
  <c r="Y883" i="4"/>
  <c r="Z883" i="4"/>
  <c r="V882" i="4"/>
  <c r="T882" i="4"/>
  <c r="U882" i="4"/>
  <c r="Y881" i="4"/>
  <c r="Z881" i="4"/>
  <c r="Y875" i="4"/>
  <c r="Z875" i="4"/>
  <c r="U874" i="4"/>
  <c r="Y873" i="4"/>
  <c r="Z873" i="4"/>
  <c r="Y867" i="4"/>
  <c r="Z867" i="4"/>
  <c r="V866" i="4"/>
  <c r="T866" i="4"/>
  <c r="U866" i="4"/>
  <c r="Y865" i="4"/>
  <c r="Z865" i="4"/>
  <c r="U856" i="4"/>
  <c r="T856" i="4"/>
  <c r="Z855" i="4"/>
  <c r="Y855" i="4"/>
  <c r="V1098" i="4"/>
  <c r="V1094" i="4"/>
  <c r="V1090" i="4"/>
  <c r="V1086" i="4"/>
  <c r="V1082" i="4"/>
  <c r="V1078" i="4"/>
  <c r="V1074" i="4"/>
  <c r="Y1020" i="4"/>
  <c r="Z1020" i="4"/>
  <c r="U1019" i="4"/>
  <c r="U1018" i="4"/>
  <c r="P1016" i="4"/>
  <c r="Q1016" i="4"/>
  <c r="V1009" i="4"/>
  <c r="T1009" i="4"/>
  <c r="U1009" i="4"/>
  <c r="Y1008" i="4"/>
  <c r="Z1008" i="4"/>
  <c r="Y998" i="4"/>
  <c r="Z998" i="4"/>
  <c r="T997" i="4"/>
  <c r="U997" i="4"/>
  <c r="Y996" i="4"/>
  <c r="Z996" i="4"/>
  <c r="V989" i="4"/>
  <c r="T989" i="4"/>
  <c r="U989" i="4"/>
  <c r="T981" i="4"/>
  <c r="U981" i="4"/>
  <c r="V973" i="4"/>
  <c r="U973" i="4"/>
  <c r="Y972" i="4"/>
  <c r="Z972" i="4"/>
  <c r="Y964" i="4"/>
  <c r="Z964" i="4"/>
  <c r="V957" i="4"/>
  <c r="T957" i="4"/>
  <c r="U957" i="4"/>
  <c r="Y956" i="4"/>
  <c r="Z956" i="4"/>
  <c r="Y950" i="4"/>
  <c r="Z950" i="4"/>
  <c r="Y948" i="4"/>
  <c r="Z948" i="4"/>
  <c r="Y942" i="4"/>
  <c r="Z942" i="4"/>
  <c r="T936" i="4"/>
  <c r="U936" i="4"/>
  <c r="V936" i="4"/>
  <c r="Y935" i="4"/>
  <c r="Z935" i="4"/>
  <c r="U931" i="4"/>
  <c r="V931" i="4"/>
  <c r="T931" i="4"/>
  <c r="Z930" i="4"/>
  <c r="Y930" i="4"/>
  <c r="U923" i="4"/>
  <c r="T923" i="4"/>
  <c r="U891" i="4"/>
  <c r="V891" i="4"/>
  <c r="U883" i="4"/>
  <c r="V883" i="4"/>
  <c r="T883" i="4"/>
  <c r="U875" i="4"/>
  <c r="V875" i="4"/>
  <c r="T875" i="4"/>
  <c r="U867" i="4"/>
  <c r="T867" i="4"/>
  <c r="V855" i="4"/>
  <c r="T855" i="4"/>
  <c r="U855" i="4"/>
  <c r="Y854" i="4"/>
  <c r="Z854" i="4"/>
  <c r="S1041" i="4"/>
  <c r="T1036" i="4"/>
  <c r="Q1036" i="4"/>
  <c r="Q1033" i="4"/>
  <c r="U1031" i="4"/>
  <c r="Y1030" i="4"/>
  <c r="T1030" i="4"/>
  <c r="T1027" i="4"/>
  <c r="Q1027" i="4"/>
  <c r="S1024" i="4"/>
  <c r="T1022" i="4"/>
  <c r="T1020" i="4"/>
  <c r="U1020" i="4"/>
  <c r="V1020" i="4"/>
  <c r="Y1019" i="4"/>
  <c r="Z1019" i="4"/>
  <c r="Y1016" i="4"/>
  <c r="Z1016" i="4"/>
  <c r="U1006" i="4"/>
  <c r="V1006" i="4"/>
  <c r="T1006" i="4"/>
  <c r="U998" i="4"/>
  <c r="V998" i="4"/>
  <c r="T998" i="4"/>
  <c r="V950" i="4"/>
  <c r="T950" i="4"/>
  <c r="U942" i="4"/>
  <c r="T942" i="4"/>
  <c r="Y940" i="4"/>
  <c r="Z940" i="4"/>
  <c r="Y937" i="4"/>
  <c r="Z937" i="4"/>
  <c r="V930" i="4"/>
  <c r="T930" i="4"/>
  <c r="U930" i="4"/>
  <c r="Z929" i="4"/>
  <c r="Y921" i="4"/>
  <c r="Z921" i="4"/>
  <c r="Y916" i="4"/>
  <c r="Z916" i="4"/>
  <c r="V910" i="4"/>
  <c r="T910" i="4"/>
  <c r="U910" i="4"/>
  <c r="Y909" i="4"/>
  <c r="Z909" i="4"/>
  <c r="V902" i="4"/>
  <c r="U902" i="4"/>
  <c r="Y895" i="4"/>
  <c r="Z895" i="4"/>
  <c r="Y893" i="4"/>
  <c r="Z893" i="4"/>
  <c r="V886" i="4"/>
  <c r="T886" i="4"/>
  <c r="U886" i="4"/>
  <c r="Y885" i="4"/>
  <c r="Z885" i="4"/>
  <c r="Y879" i="4"/>
  <c r="Z879" i="4"/>
  <c r="V878" i="4"/>
  <c r="T878" i="4"/>
  <c r="U878" i="4"/>
  <c r="Y877" i="4"/>
  <c r="Z877" i="4"/>
  <c r="Y871" i="4"/>
  <c r="Z871" i="4"/>
  <c r="Y869" i="4"/>
  <c r="Z869" i="4"/>
  <c r="V862" i="4"/>
  <c r="T862" i="4"/>
  <c r="U862" i="4"/>
  <c r="Y856" i="4"/>
  <c r="Z856" i="4"/>
  <c r="U844" i="4"/>
  <c r="V844" i="4"/>
  <c r="T844" i="4"/>
  <c r="V1000" i="4"/>
  <c r="V996" i="4"/>
  <c r="V972" i="4"/>
  <c r="V968" i="4"/>
  <c r="V964" i="4"/>
  <c r="V956" i="4"/>
  <c r="V948" i="4"/>
  <c r="V944" i="4"/>
  <c r="V937" i="4"/>
  <c r="V933" i="4"/>
  <c r="V929" i="4"/>
  <c r="V921" i="4"/>
  <c r="V909" i="4"/>
  <c r="V893" i="4"/>
  <c r="V885" i="4"/>
  <c r="V881" i="4"/>
  <c r="V877" i="4"/>
  <c r="V869" i="4"/>
  <c r="V865" i="4"/>
  <c r="V854" i="4"/>
  <c r="V827" i="4"/>
  <c r="P826" i="4"/>
  <c r="Q826" i="4"/>
  <c r="Q825" i="4"/>
  <c r="V823" i="4"/>
  <c r="Y821" i="4"/>
  <c r="Z821" i="4"/>
  <c r="Y817" i="4"/>
  <c r="Z817" i="4"/>
  <c r="Y813" i="4"/>
  <c r="Z813" i="4"/>
  <c r="U796" i="4"/>
  <c r="V796" i="4"/>
  <c r="T796" i="4"/>
  <c r="V787" i="4"/>
  <c r="T787" i="4"/>
  <c r="U787" i="4"/>
  <c r="U773" i="4"/>
  <c r="V773" i="4"/>
  <c r="T773" i="4"/>
  <c r="Z772" i="4"/>
  <c r="Y772" i="4"/>
  <c r="U765" i="4"/>
  <c r="V765" i="4"/>
  <c r="T765" i="4"/>
  <c r="V752" i="4"/>
  <c r="T752" i="4"/>
  <c r="U752" i="4"/>
  <c r="Y751" i="4"/>
  <c r="Z751" i="4"/>
  <c r="U733" i="4"/>
  <c r="T733" i="4"/>
  <c r="U725" i="4"/>
  <c r="V725" i="4"/>
  <c r="T725" i="4"/>
  <c r="U721" i="4"/>
  <c r="V721" i="4"/>
  <c r="T721" i="4"/>
  <c r="Y712" i="4"/>
  <c r="Z712" i="4"/>
  <c r="Y699" i="4"/>
  <c r="Z699" i="4"/>
  <c r="V692" i="4"/>
  <c r="U692" i="4"/>
  <c r="T692" i="4"/>
  <c r="Y689" i="4"/>
  <c r="Z689" i="4"/>
  <c r="Z680" i="4"/>
  <c r="Y680" i="4"/>
  <c r="V1019" i="4"/>
  <c r="Q1012" i="4"/>
  <c r="U1008" i="4"/>
  <c r="Q1008" i="4"/>
  <c r="V1007" i="4"/>
  <c r="U1004" i="4"/>
  <c r="Q1004" i="4"/>
  <c r="Z1003" i="4"/>
  <c r="Q1000" i="4"/>
  <c r="U996" i="4"/>
  <c r="Q996" i="4"/>
  <c r="Z995" i="4"/>
  <c r="Z991" i="4"/>
  <c r="Z987" i="4"/>
  <c r="Z983" i="4"/>
  <c r="Z979" i="4"/>
  <c r="U976" i="4"/>
  <c r="Q976" i="4"/>
  <c r="Z975" i="4"/>
  <c r="Q972" i="4"/>
  <c r="Z971" i="4"/>
  <c r="U968" i="4"/>
  <c r="Q968" i="4"/>
  <c r="Z967" i="4"/>
  <c r="U964" i="4"/>
  <c r="Q964" i="4"/>
  <c r="Z963" i="4"/>
  <c r="Z959" i="4"/>
  <c r="U956" i="4"/>
  <c r="Q956" i="4"/>
  <c r="Z955" i="4"/>
  <c r="Z951" i="4"/>
  <c r="U948" i="4"/>
  <c r="Q948" i="4"/>
  <c r="U944" i="4"/>
  <c r="Q944" i="4"/>
  <c r="U937" i="4"/>
  <c r="Q937" i="4"/>
  <c r="Z936" i="4"/>
  <c r="U933" i="4"/>
  <c r="Q933" i="4"/>
  <c r="Z932" i="4"/>
  <c r="V932" i="4"/>
  <c r="U929" i="4"/>
  <c r="Q929" i="4"/>
  <c r="Z928" i="4"/>
  <c r="V928" i="4"/>
  <c r="U921" i="4"/>
  <c r="Q921" i="4"/>
  <c r="U917" i="4"/>
  <c r="Q917" i="4"/>
  <c r="V916" i="4"/>
  <c r="U913" i="4"/>
  <c r="Q913" i="4"/>
  <c r="Z912" i="4"/>
  <c r="U909" i="4"/>
  <c r="Q909" i="4"/>
  <c r="Z908" i="4"/>
  <c r="Z904" i="4"/>
  <c r="Z900" i="4"/>
  <c r="U893" i="4"/>
  <c r="Q893" i="4"/>
  <c r="Z888" i="4"/>
  <c r="U885" i="4"/>
  <c r="Q885" i="4"/>
  <c r="Z884" i="4"/>
  <c r="Q881" i="4"/>
  <c r="Z880" i="4"/>
  <c r="U877" i="4"/>
  <c r="Q877" i="4"/>
  <c r="Z876" i="4"/>
  <c r="U873" i="4"/>
  <c r="Q873" i="4"/>
  <c r="U869" i="4"/>
  <c r="Q869" i="4"/>
  <c r="Z868" i="4"/>
  <c r="U865" i="4"/>
  <c r="Q865" i="4"/>
  <c r="Z860" i="4"/>
  <c r="U854" i="4"/>
  <c r="Q854" i="4"/>
  <c r="Q850" i="4"/>
  <c r="Z849" i="4"/>
  <c r="V849" i="4"/>
  <c r="Z845" i="4"/>
  <c r="V845" i="4"/>
  <c r="Q841" i="4"/>
  <c r="U836" i="4"/>
  <c r="Q836" i="4"/>
  <c r="Z835" i="4"/>
  <c r="P829" i="4"/>
  <c r="Q829" i="4"/>
  <c r="U825" i="4"/>
  <c r="V825" i="4"/>
  <c r="V811" i="4"/>
  <c r="U811" i="4"/>
  <c r="Y810" i="4"/>
  <c r="Z810" i="4"/>
  <c r="T803" i="4"/>
  <c r="U803" i="4"/>
  <c r="Y802" i="4"/>
  <c r="Z802" i="4"/>
  <c r="V795" i="4"/>
  <c r="T795" i="4"/>
  <c r="U795" i="4"/>
  <c r="Y794" i="4"/>
  <c r="Z794" i="4"/>
  <c r="Y778" i="4"/>
  <c r="Z778" i="4"/>
  <c r="V772" i="4"/>
  <c r="T772" i="4"/>
  <c r="U772" i="4"/>
  <c r="V760" i="4"/>
  <c r="T760" i="4"/>
  <c r="U760" i="4"/>
  <c r="Y759" i="4"/>
  <c r="Z759" i="4"/>
  <c r="T732" i="4"/>
  <c r="U732" i="4"/>
  <c r="Y731" i="4"/>
  <c r="Z731" i="4"/>
  <c r="V724" i="4"/>
  <c r="T724" i="4"/>
  <c r="U724" i="4"/>
  <c r="Y723" i="4"/>
  <c r="Z723" i="4"/>
  <c r="U717" i="4"/>
  <c r="V717" i="4"/>
  <c r="T717" i="4"/>
  <c r="Z716" i="4"/>
  <c r="Y716" i="4"/>
  <c r="U710" i="4"/>
  <c r="T710" i="4"/>
  <c r="Z709" i="4"/>
  <c r="Y709" i="4"/>
  <c r="V697" i="4"/>
  <c r="T697" i="4"/>
  <c r="U697" i="4"/>
  <c r="Y696" i="4"/>
  <c r="Z696" i="4"/>
  <c r="Y673" i="4"/>
  <c r="Z673" i="4"/>
  <c r="Z664" i="4"/>
  <c r="Y664" i="4"/>
  <c r="Z1010" i="4"/>
  <c r="U1007" i="4"/>
  <c r="Q1007" i="4"/>
  <c r="Z1006" i="4"/>
  <c r="U916" i="4"/>
  <c r="Q916" i="4"/>
  <c r="U841" i="4"/>
  <c r="U840" i="4"/>
  <c r="Y836" i="4"/>
  <c r="T836" i="4"/>
  <c r="Z833" i="4"/>
  <c r="V830" i="4"/>
  <c r="T826" i="4"/>
  <c r="U826" i="4"/>
  <c r="Y825" i="4"/>
  <c r="Z825" i="4"/>
  <c r="P822" i="4"/>
  <c r="Q822" i="4"/>
  <c r="U808" i="4"/>
  <c r="V808" i="4"/>
  <c r="T808" i="4"/>
  <c r="U800" i="4"/>
  <c r="V800" i="4"/>
  <c r="T800" i="4"/>
  <c r="U792" i="4"/>
  <c r="V792" i="4"/>
  <c r="T792" i="4"/>
  <c r="Y785" i="4"/>
  <c r="Z785" i="4"/>
  <c r="U784" i="4"/>
  <c r="V784" i="4"/>
  <c r="T784" i="4"/>
  <c r="Z783" i="4"/>
  <c r="Y783" i="4"/>
  <c r="Z775" i="4"/>
  <c r="Y775" i="4"/>
  <c r="U769" i="4"/>
  <c r="V769" i="4"/>
  <c r="T769" i="4"/>
  <c r="Z768" i="4"/>
  <c r="Y768" i="4"/>
  <c r="U757" i="4"/>
  <c r="V757" i="4"/>
  <c r="T757" i="4"/>
  <c r="V748" i="4"/>
  <c r="T748" i="4"/>
  <c r="U748" i="4"/>
  <c r="V737" i="4"/>
  <c r="T737" i="4"/>
  <c r="U729" i="4"/>
  <c r="T729" i="4"/>
  <c r="V716" i="4"/>
  <c r="T716" i="4"/>
  <c r="U716" i="4"/>
  <c r="V709" i="4"/>
  <c r="T709" i="4"/>
  <c r="U709" i="4"/>
  <c r="Y708" i="4"/>
  <c r="Z708" i="4"/>
  <c r="V680" i="4"/>
  <c r="T680" i="4"/>
  <c r="Y657" i="4"/>
  <c r="Z657" i="4"/>
  <c r="P833" i="4"/>
  <c r="Q833" i="4"/>
  <c r="U830" i="4"/>
  <c r="T829" i="4"/>
  <c r="U829" i="4"/>
  <c r="Y822" i="4"/>
  <c r="Z822" i="4"/>
  <c r="U821" i="4"/>
  <c r="T819" i="4"/>
  <c r="U819" i="4"/>
  <c r="U817" i="4"/>
  <c r="T815" i="4"/>
  <c r="U815" i="4"/>
  <c r="V799" i="4"/>
  <c r="T799" i="4"/>
  <c r="U799" i="4"/>
  <c r="Y798" i="4"/>
  <c r="Z798" i="4"/>
  <c r="V791" i="4"/>
  <c r="T791" i="4"/>
  <c r="U791" i="4"/>
  <c r="Y790" i="4"/>
  <c r="Z790" i="4"/>
  <c r="U788" i="4"/>
  <c r="V788" i="4"/>
  <c r="T788" i="4"/>
  <c r="V783" i="4"/>
  <c r="T783" i="4"/>
  <c r="U783" i="4"/>
  <c r="Y782" i="4"/>
  <c r="Z782" i="4"/>
  <c r="V775" i="4"/>
  <c r="T775" i="4"/>
  <c r="U775" i="4"/>
  <c r="Y774" i="4"/>
  <c r="Z774" i="4"/>
  <c r="V768" i="4"/>
  <c r="T768" i="4"/>
  <c r="U768" i="4"/>
  <c r="Y767" i="4"/>
  <c r="Z767" i="4"/>
  <c r="T756" i="4"/>
  <c r="U756" i="4"/>
  <c r="Y755" i="4"/>
  <c r="Z755" i="4"/>
  <c r="U753" i="4"/>
  <c r="V753" i="4"/>
  <c r="T753" i="4"/>
  <c r="Y743" i="4"/>
  <c r="Z743" i="4"/>
  <c r="V736" i="4"/>
  <c r="T736" i="4"/>
  <c r="U736" i="4"/>
  <c r="Y735" i="4"/>
  <c r="Z735" i="4"/>
  <c r="Y722" i="4"/>
  <c r="Z722" i="4"/>
  <c r="Y721" i="4"/>
  <c r="Z721" i="4"/>
  <c r="Y719" i="4"/>
  <c r="Z719" i="4"/>
  <c r="U713" i="4"/>
  <c r="V713" i="4"/>
  <c r="T713" i="4"/>
  <c r="U706" i="4"/>
  <c r="V706" i="4"/>
  <c r="T706" i="4"/>
  <c r="U698" i="4"/>
  <c r="T698" i="4"/>
  <c r="Z697" i="4"/>
  <c r="Y697" i="4"/>
  <c r="V664" i="4"/>
  <c r="T664" i="4"/>
  <c r="U664" i="4"/>
  <c r="Y661" i="4"/>
  <c r="Z661" i="4"/>
  <c r="V810" i="4"/>
  <c r="V802" i="4"/>
  <c r="V798" i="4"/>
  <c r="V794" i="4"/>
  <c r="V790" i="4"/>
  <c r="V782" i="4"/>
  <c r="V778" i="4"/>
  <c r="V759" i="4"/>
  <c r="V755" i="4"/>
  <c r="V751" i="4"/>
  <c r="V743" i="4"/>
  <c r="V735" i="4"/>
  <c r="V731" i="4"/>
  <c r="V719" i="4"/>
  <c r="V712" i="4"/>
  <c r="V708" i="4"/>
  <c r="U691" i="4"/>
  <c r="S690" i="4"/>
  <c r="S681" i="4"/>
  <c r="U675" i="4"/>
  <c r="S674" i="4"/>
  <c r="S665" i="4"/>
  <c r="Y660" i="4"/>
  <c r="T658" i="4"/>
  <c r="U658" i="4"/>
  <c r="T654" i="4"/>
  <c r="U654" i="4"/>
  <c r="Y653" i="4"/>
  <c r="Z653" i="4"/>
  <c r="T650" i="4"/>
  <c r="U650" i="4"/>
  <c r="P646" i="4"/>
  <c r="Q646" i="4"/>
  <c r="Q641" i="4"/>
  <c r="U624" i="4"/>
  <c r="V624" i="4"/>
  <c r="T624" i="4"/>
  <c r="V615" i="4"/>
  <c r="T615" i="4"/>
  <c r="U615" i="4"/>
  <c r="Y614" i="4"/>
  <c r="Z614" i="4"/>
  <c r="V599" i="4"/>
  <c r="T599" i="4"/>
  <c r="U599" i="4"/>
  <c r="Y598" i="4"/>
  <c r="Z598" i="4"/>
  <c r="V592" i="4"/>
  <c r="T592" i="4"/>
  <c r="U592" i="4"/>
  <c r="Y591" i="4"/>
  <c r="Z591" i="4"/>
  <c r="V584" i="4"/>
  <c r="T584" i="4"/>
  <c r="U584" i="4"/>
  <c r="Y583" i="4"/>
  <c r="Z583" i="4"/>
  <c r="Y579" i="4"/>
  <c r="Z579" i="4"/>
  <c r="Y576" i="4"/>
  <c r="Z576" i="4"/>
  <c r="V569" i="4"/>
  <c r="T569" i="4"/>
  <c r="U569" i="4"/>
  <c r="Y568" i="4"/>
  <c r="Z568" i="4"/>
  <c r="V561" i="4"/>
  <c r="T561" i="4"/>
  <c r="U561" i="4"/>
  <c r="Y560" i="4"/>
  <c r="Z560" i="4"/>
  <c r="V545" i="4"/>
  <c r="T545" i="4"/>
  <c r="U545" i="4"/>
  <c r="Y536" i="4"/>
  <c r="Z536" i="4"/>
  <c r="Y528" i="4"/>
  <c r="Z528" i="4"/>
  <c r="U522" i="4"/>
  <c r="V522" i="4"/>
  <c r="T522" i="4"/>
  <c r="U514" i="4"/>
  <c r="V514" i="4"/>
  <c r="T514" i="4"/>
  <c r="Y486" i="4"/>
  <c r="Z486" i="4"/>
  <c r="V821" i="4"/>
  <c r="V817" i="4"/>
  <c r="V813" i="4"/>
  <c r="U810" i="4"/>
  <c r="Q810" i="4"/>
  <c r="Z809" i="4"/>
  <c r="V809" i="4"/>
  <c r="Z805" i="4"/>
  <c r="V805" i="4"/>
  <c r="U802" i="4"/>
  <c r="Q802" i="4"/>
  <c r="Z801" i="4"/>
  <c r="V801" i="4"/>
  <c r="U798" i="4"/>
  <c r="Q798" i="4"/>
  <c r="Z797" i="4"/>
  <c r="V797" i="4"/>
  <c r="U794" i="4"/>
  <c r="Q794" i="4"/>
  <c r="Z793" i="4"/>
  <c r="V793" i="4"/>
  <c r="U790" i="4"/>
  <c r="Q790" i="4"/>
  <c r="Z789" i="4"/>
  <c r="V789" i="4"/>
  <c r="U782" i="4"/>
  <c r="Q782" i="4"/>
  <c r="Z781" i="4"/>
  <c r="V781" i="4"/>
  <c r="U778" i="4"/>
  <c r="Q778" i="4"/>
  <c r="Z777" i="4"/>
  <c r="V777" i="4"/>
  <c r="U774" i="4"/>
  <c r="Q774" i="4"/>
  <c r="U767" i="4"/>
  <c r="Q767" i="4"/>
  <c r="Z762" i="4"/>
  <c r="V762" i="4"/>
  <c r="U759" i="4"/>
  <c r="Q759" i="4"/>
  <c r="Z758" i="4"/>
  <c r="V758" i="4"/>
  <c r="U755" i="4"/>
  <c r="Q755" i="4"/>
  <c r="Z754" i="4"/>
  <c r="V754" i="4"/>
  <c r="U751" i="4"/>
  <c r="Q751" i="4"/>
  <c r="Z750" i="4"/>
  <c r="V750" i="4"/>
  <c r="Z746" i="4"/>
  <c r="V746" i="4"/>
  <c r="U743" i="4"/>
  <c r="Q743" i="4"/>
  <c r="Z742" i="4"/>
  <c r="V742" i="4"/>
  <c r="Z738" i="4"/>
  <c r="V738" i="4"/>
  <c r="U735" i="4"/>
  <c r="Q735" i="4"/>
  <c r="Z734" i="4"/>
  <c r="V734" i="4"/>
  <c r="U731" i="4"/>
  <c r="Q731" i="4"/>
  <c r="Z730" i="4"/>
  <c r="V730" i="4"/>
  <c r="Z726" i="4"/>
  <c r="V726" i="4"/>
  <c r="U723" i="4"/>
  <c r="Q723" i="4"/>
  <c r="U719" i="4"/>
  <c r="Q719" i="4"/>
  <c r="Z718" i="4"/>
  <c r="Z714" i="4"/>
  <c r="V714" i="4"/>
  <c r="U712" i="4"/>
  <c r="Q712" i="4"/>
  <c r="Z711" i="4"/>
  <c r="V711" i="4"/>
  <c r="U708" i="4"/>
  <c r="Q708" i="4"/>
  <c r="Z707" i="4"/>
  <c r="V707" i="4"/>
  <c r="V699" i="4"/>
  <c r="U696" i="4"/>
  <c r="Q696" i="4"/>
  <c r="Z695" i="4"/>
  <c r="Q689" i="4"/>
  <c r="V686" i="4"/>
  <c r="U684" i="4"/>
  <c r="Q684" i="4"/>
  <c r="V677" i="4"/>
  <c r="Q673" i="4"/>
  <c r="V670" i="4"/>
  <c r="Z667" i="4"/>
  <c r="Z666" i="4"/>
  <c r="U663" i="4"/>
  <c r="Y646" i="4"/>
  <c r="Z646" i="4"/>
  <c r="T643" i="4"/>
  <c r="U643" i="4"/>
  <c r="U641" i="4"/>
  <c r="U639" i="4"/>
  <c r="U632" i="4"/>
  <c r="V632" i="4"/>
  <c r="T632" i="4"/>
  <c r="V623" i="4"/>
  <c r="T623" i="4"/>
  <c r="U623" i="4"/>
  <c r="Y622" i="4"/>
  <c r="Z622" i="4"/>
  <c r="U604" i="4"/>
  <c r="V604" i="4"/>
  <c r="T604" i="4"/>
  <c r="U596" i="4"/>
  <c r="V596" i="4"/>
  <c r="T596" i="4"/>
  <c r="U589" i="4"/>
  <c r="V589" i="4"/>
  <c r="T589" i="4"/>
  <c r="U566" i="4"/>
  <c r="T566" i="4"/>
  <c r="U550" i="4"/>
  <c r="V550" i="4"/>
  <c r="T550" i="4"/>
  <c r="U542" i="4"/>
  <c r="V542" i="4"/>
  <c r="T542" i="4"/>
  <c r="U534" i="4"/>
  <c r="V534" i="4"/>
  <c r="T534" i="4"/>
  <c r="U526" i="4"/>
  <c r="V526" i="4"/>
  <c r="T526" i="4"/>
  <c r="Y513" i="4"/>
  <c r="Z513" i="4"/>
  <c r="Y510" i="4"/>
  <c r="Z510" i="4"/>
  <c r="Y502" i="4"/>
  <c r="Z502" i="4"/>
  <c r="Z765" i="4"/>
  <c r="U699" i="4"/>
  <c r="Q699" i="4"/>
  <c r="Z698" i="4"/>
  <c r="Q690" i="4"/>
  <c r="S689" i="4"/>
  <c r="U686" i="4"/>
  <c r="Y684" i="4"/>
  <c r="T684" i="4"/>
  <c r="P681" i="4"/>
  <c r="Z677" i="4"/>
  <c r="T677" i="4"/>
  <c r="Q677" i="4"/>
  <c r="Q674" i="4"/>
  <c r="S673" i="4"/>
  <c r="U672" i="4"/>
  <c r="U670" i="4"/>
  <c r="S666" i="4"/>
  <c r="P665" i="4"/>
  <c r="Q661" i="4"/>
  <c r="V659" i="4"/>
  <c r="P658" i="4"/>
  <c r="Q658" i="4"/>
  <c r="Q657" i="4"/>
  <c r="V655" i="4"/>
  <c r="P654" i="4"/>
  <c r="Q654" i="4"/>
  <c r="Q653" i="4"/>
  <c r="V651" i="4"/>
  <c r="P650" i="4"/>
  <c r="Q650" i="4"/>
  <c r="V647" i="4"/>
  <c r="S646" i="4"/>
  <c r="Y641" i="4"/>
  <c r="Z641" i="4"/>
  <c r="U636" i="4"/>
  <c r="V636" i="4"/>
  <c r="T636" i="4"/>
  <c r="V631" i="4"/>
  <c r="T631" i="4"/>
  <c r="U631" i="4"/>
  <c r="Y630" i="4"/>
  <c r="Z630" i="4"/>
  <c r="U620" i="4"/>
  <c r="V620" i="4"/>
  <c r="T620" i="4"/>
  <c r="V611" i="4"/>
  <c r="T611" i="4"/>
  <c r="U611" i="4"/>
  <c r="Y610" i="4"/>
  <c r="Z610" i="4"/>
  <c r="Y595" i="4"/>
  <c r="Z595" i="4"/>
  <c r="V588" i="4"/>
  <c r="T588" i="4"/>
  <c r="U588" i="4"/>
  <c r="Y587" i="4"/>
  <c r="Z587" i="4"/>
  <c r="V581" i="4"/>
  <c r="T581" i="4"/>
  <c r="U581" i="4"/>
  <c r="Y580" i="4"/>
  <c r="Z580" i="4"/>
  <c r="U574" i="4"/>
  <c r="V574" i="4"/>
  <c r="T574" i="4"/>
  <c r="V565" i="4"/>
  <c r="T565" i="4"/>
  <c r="V557" i="4"/>
  <c r="T557" i="4"/>
  <c r="U557" i="4"/>
  <c r="Y540" i="4"/>
  <c r="Z540" i="4"/>
  <c r="V533" i="4"/>
  <c r="T533" i="4"/>
  <c r="Y532" i="4"/>
  <c r="Z532" i="4"/>
  <c r="Y527" i="4"/>
  <c r="Z527" i="4"/>
  <c r="Y524" i="4"/>
  <c r="Z524" i="4"/>
  <c r="U518" i="4"/>
  <c r="V518" i="4"/>
  <c r="T518" i="4"/>
  <c r="U661" i="4"/>
  <c r="U659" i="4"/>
  <c r="U657" i="4"/>
  <c r="V657" i="4"/>
  <c r="U653" i="4"/>
  <c r="V653" i="4"/>
  <c r="V640" i="4"/>
  <c r="T640" i="4"/>
  <c r="Y637" i="4"/>
  <c r="Z637" i="4"/>
  <c r="V627" i="4"/>
  <c r="T627" i="4"/>
  <c r="U627" i="4"/>
  <c r="Y626" i="4"/>
  <c r="Z626" i="4"/>
  <c r="V619" i="4"/>
  <c r="T619" i="4"/>
  <c r="U619" i="4"/>
  <c r="U616" i="4"/>
  <c r="V616" i="4"/>
  <c r="T616" i="4"/>
  <c r="U608" i="4"/>
  <c r="V608" i="4"/>
  <c r="T608" i="4"/>
  <c r="U600" i="4"/>
  <c r="V600" i="4"/>
  <c r="T600" i="4"/>
  <c r="U593" i="4"/>
  <c r="V593" i="4"/>
  <c r="T593" i="4"/>
  <c r="U585" i="4"/>
  <c r="V585" i="4"/>
  <c r="T585" i="4"/>
  <c r="U578" i="4"/>
  <c r="V578" i="4"/>
  <c r="T578" i="4"/>
  <c r="V573" i="4"/>
  <c r="T573" i="4"/>
  <c r="U573" i="4"/>
  <c r="Y572" i="4"/>
  <c r="Z572" i="4"/>
  <c r="U570" i="4"/>
  <c r="V570" i="4"/>
  <c r="T570" i="4"/>
  <c r="U538" i="4"/>
  <c r="V538" i="4"/>
  <c r="T538" i="4"/>
  <c r="V517" i="4"/>
  <c r="T517" i="4"/>
  <c r="U517" i="4"/>
  <c r="Y516" i="4"/>
  <c r="Z516" i="4"/>
  <c r="Y506" i="4"/>
  <c r="Z506" i="4"/>
  <c r="V630" i="4"/>
  <c r="V626" i="4"/>
  <c r="V622" i="4"/>
  <c r="V614" i="4"/>
  <c r="V610" i="4"/>
  <c r="V598" i="4"/>
  <c r="V595" i="4"/>
  <c r="V591" i="4"/>
  <c r="V587" i="4"/>
  <c r="V572" i="4"/>
  <c r="V568" i="4"/>
  <c r="V560" i="4"/>
  <c r="V540" i="4"/>
  <c r="V536" i="4"/>
  <c r="V532" i="4"/>
  <c r="V516" i="4"/>
  <c r="Q510" i="4"/>
  <c r="Q506" i="4"/>
  <c r="V504" i="4"/>
  <c r="Q502" i="4"/>
  <c r="P499" i="4"/>
  <c r="Q499" i="4"/>
  <c r="V496" i="4"/>
  <c r="P495" i="4"/>
  <c r="Q495" i="4"/>
  <c r="V492" i="4"/>
  <c r="P491" i="4"/>
  <c r="Q491" i="4"/>
  <c r="P487" i="4"/>
  <c r="Q487" i="4"/>
  <c r="Q486" i="4"/>
  <c r="V484" i="4"/>
  <c r="P483" i="4"/>
  <c r="Q483" i="4"/>
  <c r="V480" i="4"/>
  <c r="P479" i="4"/>
  <c r="Q479" i="4"/>
  <c r="V469" i="4"/>
  <c r="T469" i="4"/>
  <c r="V465" i="4"/>
  <c r="T465" i="4"/>
  <c r="V457" i="4"/>
  <c r="T457" i="4"/>
  <c r="V453" i="4"/>
  <c r="T453" i="4"/>
  <c r="V449" i="4"/>
  <c r="T449" i="4"/>
  <c r="V441" i="4"/>
  <c r="T441" i="4"/>
  <c r="V437" i="4"/>
  <c r="T437" i="4"/>
  <c r="V429" i="4"/>
  <c r="T429" i="4"/>
  <c r="V421" i="4"/>
  <c r="T421" i="4"/>
  <c r="V413" i="4"/>
  <c r="T413" i="4"/>
  <c r="Y403" i="4"/>
  <c r="Z403" i="4"/>
  <c r="V396" i="4"/>
  <c r="T396" i="4"/>
  <c r="U396" i="4"/>
  <c r="Y395" i="4"/>
  <c r="Z395" i="4"/>
  <c r="V388" i="4"/>
  <c r="T388" i="4"/>
  <c r="U388" i="4"/>
  <c r="Y387" i="4"/>
  <c r="Z387" i="4"/>
  <c r="U385" i="4"/>
  <c r="V385" i="4"/>
  <c r="V369" i="4"/>
  <c r="T369" i="4"/>
  <c r="U369" i="4"/>
  <c r="V641" i="4"/>
  <c r="V637" i="4"/>
  <c r="Z633" i="4"/>
  <c r="V633" i="4"/>
  <c r="U630" i="4"/>
  <c r="Q630" i="4"/>
  <c r="U626" i="4"/>
  <c r="Q626" i="4"/>
  <c r="Z625" i="4"/>
  <c r="V625" i="4"/>
  <c r="U622" i="4"/>
  <c r="Q622" i="4"/>
  <c r="Z621" i="4"/>
  <c r="V621" i="4"/>
  <c r="Z617" i="4"/>
  <c r="V617" i="4"/>
  <c r="Q614" i="4"/>
  <c r="U610" i="4"/>
  <c r="Q610" i="4"/>
  <c r="Z609" i="4"/>
  <c r="V609" i="4"/>
  <c r="Z605" i="4"/>
  <c r="V605" i="4"/>
  <c r="Z601" i="4"/>
  <c r="V601" i="4"/>
  <c r="U598" i="4"/>
  <c r="Q598" i="4"/>
  <c r="U595" i="4"/>
  <c r="Q595" i="4"/>
  <c r="Z594" i="4"/>
  <c r="V594" i="4"/>
  <c r="Q591" i="4"/>
  <c r="U587" i="4"/>
  <c r="Q587" i="4"/>
  <c r="U583" i="4"/>
  <c r="Q583" i="4"/>
  <c r="U580" i="4"/>
  <c r="Q580" i="4"/>
  <c r="V579" i="4"/>
  <c r="U576" i="4"/>
  <c r="Q576" i="4"/>
  <c r="U572" i="4"/>
  <c r="Q572" i="4"/>
  <c r="Z571" i="4"/>
  <c r="V571" i="4"/>
  <c r="U568" i="4"/>
  <c r="Q568" i="4"/>
  <c r="Z567" i="4"/>
  <c r="V567" i="4"/>
  <c r="Z563" i="4"/>
  <c r="V563" i="4"/>
  <c r="U560" i="4"/>
  <c r="Q560" i="4"/>
  <c r="Z551" i="4"/>
  <c r="V551" i="4"/>
  <c r="Z543" i="4"/>
  <c r="V543" i="4"/>
  <c r="U540" i="4"/>
  <c r="Q540" i="4"/>
  <c r="U536" i="4"/>
  <c r="Q536" i="4"/>
  <c r="Z535" i="4"/>
  <c r="V535" i="4"/>
  <c r="U532" i="4"/>
  <c r="Q532" i="4"/>
  <c r="Z531" i="4"/>
  <c r="V531" i="4"/>
  <c r="U528" i="4"/>
  <c r="Q528" i="4"/>
  <c r="V527" i="4"/>
  <c r="U524" i="4"/>
  <c r="Q524" i="4"/>
  <c r="Z519" i="4"/>
  <c r="V519" i="4"/>
  <c r="U516" i="4"/>
  <c r="Q516" i="4"/>
  <c r="U513" i="4"/>
  <c r="Q513" i="4"/>
  <c r="S511" i="4"/>
  <c r="S510" i="4"/>
  <c r="U509" i="4"/>
  <c r="S506" i="4"/>
  <c r="U504" i="4"/>
  <c r="S502" i="4"/>
  <c r="U496" i="4"/>
  <c r="U493" i="4"/>
  <c r="U489" i="4"/>
  <c r="S486" i="4"/>
  <c r="U484" i="4"/>
  <c r="U480" i="4"/>
  <c r="P475" i="4"/>
  <c r="Q475" i="4"/>
  <c r="P471" i="4"/>
  <c r="Q471" i="4"/>
  <c r="P467" i="4"/>
  <c r="Q467" i="4"/>
  <c r="P455" i="4"/>
  <c r="Q455" i="4"/>
  <c r="P451" i="4"/>
  <c r="Q451" i="4"/>
  <c r="P447" i="4"/>
  <c r="Q447" i="4"/>
  <c r="P443" i="4"/>
  <c r="Q443" i="4"/>
  <c r="P439" i="4"/>
  <c r="Q439" i="4"/>
  <c r="P431" i="4"/>
  <c r="Q431" i="4"/>
  <c r="P423" i="4"/>
  <c r="Q423" i="4"/>
  <c r="P419" i="4"/>
  <c r="Q419" i="4"/>
  <c r="P415" i="4"/>
  <c r="Q415" i="4"/>
  <c r="Q414" i="4"/>
  <c r="T403" i="4"/>
  <c r="U403" i="4"/>
  <c r="V403" i="4"/>
  <c r="Y402" i="4"/>
  <c r="Z402" i="4"/>
  <c r="T395" i="4"/>
  <c r="U395" i="4"/>
  <c r="V395" i="4"/>
  <c r="Y394" i="4"/>
  <c r="Z394" i="4"/>
  <c r="T387" i="4"/>
  <c r="U387" i="4"/>
  <c r="V387" i="4"/>
  <c r="Y386" i="4"/>
  <c r="Z386" i="4"/>
  <c r="Y383" i="4"/>
  <c r="Z383" i="4"/>
  <c r="U381" i="4"/>
  <c r="V381" i="4"/>
  <c r="T381" i="4"/>
  <c r="U637" i="4"/>
  <c r="Q637" i="4"/>
  <c r="Z636" i="4"/>
  <c r="U579" i="4"/>
  <c r="Q579" i="4"/>
  <c r="Z578" i="4"/>
  <c r="U527" i="4"/>
  <c r="Q527" i="4"/>
  <c r="Z526" i="4"/>
  <c r="Y509" i="4"/>
  <c r="T509" i="4"/>
  <c r="S499" i="4"/>
  <c r="S495" i="4"/>
  <c r="Y493" i="4"/>
  <c r="S491" i="4"/>
  <c r="Y489" i="4"/>
  <c r="T489" i="4"/>
  <c r="S487" i="4"/>
  <c r="S483" i="4"/>
  <c r="Y481" i="4"/>
  <c r="T481" i="4"/>
  <c r="S479" i="4"/>
  <c r="T477" i="4"/>
  <c r="T476" i="4"/>
  <c r="U476" i="4"/>
  <c r="Y475" i="4"/>
  <c r="Z475" i="4"/>
  <c r="U474" i="4"/>
  <c r="T472" i="4"/>
  <c r="U472" i="4"/>
  <c r="Y471" i="4"/>
  <c r="Z471" i="4"/>
  <c r="U470" i="4"/>
  <c r="T468" i="4"/>
  <c r="U468" i="4"/>
  <c r="Y467" i="4"/>
  <c r="Z467" i="4"/>
  <c r="U466" i="4"/>
  <c r="U465" i="4"/>
  <c r="T464" i="4"/>
  <c r="U464" i="4"/>
  <c r="U462" i="4"/>
  <c r="U458" i="4"/>
  <c r="U457" i="4"/>
  <c r="U456" i="4"/>
  <c r="Y455" i="4"/>
  <c r="Z455" i="4"/>
  <c r="U454" i="4"/>
  <c r="U453" i="4"/>
  <c r="Y451" i="4"/>
  <c r="Z451" i="4"/>
  <c r="U450" i="4"/>
  <c r="U449" i="4"/>
  <c r="Y447" i="4"/>
  <c r="Z447" i="4"/>
  <c r="U446" i="4"/>
  <c r="T444" i="4"/>
  <c r="U444" i="4"/>
  <c r="Y443" i="4"/>
  <c r="Z443" i="4"/>
  <c r="U442" i="4"/>
  <c r="U441" i="4"/>
  <c r="T440" i="4"/>
  <c r="U440" i="4"/>
  <c r="Y439" i="4"/>
  <c r="Z439" i="4"/>
  <c r="U438" i="4"/>
  <c r="U437" i="4"/>
  <c r="T436" i="4"/>
  <c r="U436" i="4"/>
  <c r="U434" i="4"/>
  <c r="U432" i="4"/>
  <c r="Y431" i="4"/>
  <c r="Z431" i="4"/>
  <c r="U429" i="4"/>
  <c r="T428" i="4"/>
  <c r="U428" i="4"/>
  <c r="T424" i="4"/>
  <c r="Y423" i="4"/>
  <c r="Z423" i="4"/>
  <c r="U421" i="4"/>
  <c r="Y419" i="4"/>
  <c r="Z419" i="4"/>
  <c r="T416" i="4"/>
  <c r="U416" i="4"/>
  <c r="Y415" i="4"/>
  <c r="Z415" i="4"/>
  <c r="U414" i="4"/>
  <c r="U413" i="4"/>
  <c r="T412" i="4"/>
  <c r="U412" i="4"/>
  <c r="T408" i="4"/>
  <c r="U408" i="4"/>
  <c r="V400" i="4"/>
  <c r="T400" i="4"/>
  <c r="U400" i="4"/>
  <c r="Y399" i="4"/>
  <c r="Z399" i="4"/>
  <c r="V392" i="4"/>
  <c r="T392" i="4"/>
  <c r="U392" i="4"/>
  <c r="Y391" i="4"/>
  <c r="Z391" i="4"/>
  <c r="T383" i="4"/>
  <c r="U383" i="4"/>
  <c r="V383" i="4"/>
  <c r="Y379" i="4"/>
  <c r="Z379" i="4"/>
  <c r="U377" i="4"/>
  <c r="V377" i="4"/>
  <c r="T377" i="4"/>
  <c r="U373" i="4"/>
  <c r="V373" i="4"/>
  <c r="Z369" i="4"/>
  <c r="Y369" i="4"/>
  <c r="S475" i="4"/>
  <c r="Y474" i="4"/>
  <c r="Z474" i="4"/>
  <c r="S471" i="4"/>
  <c r="Y470" i="4"/>
  <c r="Z470" i="4"/>
  <c r="S467" i="4"/>
  <c r="Y466" i="4"/>
  <c r="Z466" i="4"/>
  <c r="Y462" i="4"/>
  <c r="Z462" i="4"/>
  <c r="Y458" i="4"/>
  <c r="Z458" i="4"/>
  <c r="S455" i="4"/>
  <c r="Y454" i="4"/>
  <c r="Z454" i="4"/>
  <c r="S451" i="4"/>
  <c r="Y450" i="4"/>
  <c r="Z450" i="4"/>
  <c r="S447" i="4"/>
  <c r="Y446" i="4"/>
  <c r="Z446" i="4"/>
  <c r="S443" i="4"/>
  <c r="Y442" i="4"/>
  <c r="Z442" i="4"/>
  <c r="S439" i="4"/>
  <c r="Y438" i="4"/>
  <c r="Z438" i="4"/>
  <c r="Y434" i="4"/>
  <c r="Z434" i="4"/>
  <c r="S431" i="4"/>
  <c r="S423" i="4"/>
  <c r="S419" i="4"/>
  <c r="S415" i="4"/>
  <c r="Y414" i="4"/>
  <c r="Z414" i="4"/>
  <c r="Y406" i="4"/>
  <c r="Z406" i="4"/>
  <c r="T399" i="4"/>
  <c r="U399" i="4"/>
  <c r="V399" i="4"/>
  <c r="Y398" i="4"/>
  <c r="Z398" i="4"/>
  <c r="T391" i="4"/>
  <c r="U391" i="4"/>
  <c r="V391" i="4"/>
  <c r="Y390" i="4"/>
  <c r="Z390" i="4"/>
  <c r="T379" i="4"/>
  <c r="U379" i="4"/>
  <c r="V379" i="4"/>
  <c r="Y378" i="4"/>
  <c r="Z378" i="4"/>
  <c r="V376" i="4"/>
  <c r="T376" i="4"/>
  <c r="U376" i="4"/>
  <c r="Y375" i="4"/>
  <c r="Z375" i="4"/>
  <c r="V372" i="4"/>
  <c r="T372" i="4"/>
  <c r="U372" i="4"/>
  <c r="V365" i="4"/>
  <c r="T365" i="4"/>
  <c r="U365" i="4"/>
  <c r="V353" i="4"/>
  <c r="V349" i="4"/>
  <c r="T349" i="4"/>
  <c r="V345" i="4"/>
  <c r="V342" i="4"/>
  <c r="T342" i="4"/>
  <c r="Y336" i="4"/>
  <c r="Z336" i="4"/>
  <c r="T330" i="4"/>
  <c r="U330" i="4"/>
  <c r="V330" i="4"/>
  <c r="Y329" i="4"/>
  <c r="Z329" i="4"/>
  <c r="V319" i="4"/>
  <c r="T319" i="4"/>
  <c r="U319" i="4"/>
  <c r="Z318" i="4"/>
  <c r="U296" i="4"/>
  <c r="V296" i="4"/>
  <c r="T296" i="4"/>
  <c r="U292" i="4"/>
  <c r="V292" i="4"/>
  <c r="T292" i="4"/>
  <c r="U288" i="4"/>
  <c r="V288" i="4"/>
  <c r="T288" i="4"/>
  <c r="Y280" i="4"/>
  <c r="Z280" i="4"/>
  <c r="Y276" i="4"/>
  <c r="Z276" i="4"/>
  <c r="V474" i="4"/>
  <c r="V470" i="4"/>
  <c r="V466" i="4"/>
  <c r="V462" i="4"/>
  <c r="V458" i="4"/>
  <c r="V454" i="4"/>
  <c r="V450" i="4"/>
  <c r="V446" i="4"/>
  <c r="V442" i="4"/>
  <c r="V438" i="4"/>
  <c r="V434" i="4"/>
  <c r="V414" i="4"/>
  <c r="V406" i="4"/>
  <c r="V402" i="4"/>
  <c r="V398" i="4"/>
  <c r="V394" i="4"/>
  <c r="V390" i="4"/>
  <c r="V386" i="4"/>
  <c r="V378" i="4"/>
  <c r="U368" i="4"/>
  <c r="Q362" i="4"/>
  <c r="S357" i="4"/>
  <c r="S351" i="4"/>
  <c r="P347" i="4"/>
  <c r="Q347" i="4"/>
  <c r="Q346" i="4"/>
  <c r="P344" i="4"/>
  <c r="Q344" i="4"/>
  <c r="Z338" i="4"/>
  <c r="Y338" i="4"/>
  <c r="V334" i="4"/>
  <c r="T334" i="4"/>
  <c r="U334" i="4"/>
  <c r="Y333" i="4"/>
  <c r="Z333" i="4"/>
  <c r="V327" i="4"/>
  <c r="T327" i="4"/>
  <c r="U327" i="4"/>
  <c r="Y326" i="4"/>
  <c r="Z326" i="4"/>
  <c r="T318" i="4"/>
  <c r="V318" i="4"/>
  <c r="Y317" i="4"/>
  <c r="Z317" i="4"/>
  <c r="Y309" i="4"/>
  <c r="Z309" i="4"/>
  <c r="V307" i="4"/>
  <c r="T307" i="4"/>
  <c r="U307" i="4"/>
  <c r="Y306" i="4"/>
  <c r="Z306" i="4"/>
  <c r="V303" i="4"/>
  <c r="T303" i="4"/>
  <c r="U303" i="4"/>
  <c r="V299" i="4"/>
  <c r="T299" i="4"/>
  <c r="Y294" i="4"/>
  <c r="Z294" i="4"/>
  <c r="V291" i="4"/>
  <c r="T291" i="4"/>
  <c r="U291" i="4"/>
  <c r="Y290" i="4"/>
  <c r="Z290" i="4"/>
  <c r="V287" i="4"/>
  <c r="T287" i="4"/>
  <c r="U287" i="4"/>
  <c r="V283" i="4"/>
  <c r="T283" i="4"/>
  <c r="U283" i="4"/>
  <c r="U406" i="4"/>
  <c r="Q406" i="4"/>
  <c r="Z405" i="4"/>
  <c r="V405" i="4"/>
  <c r="U402" i="4"/>
  <c r="Q402" i="4"/>
  <c r="Z401" i="4"/>
  <c r="V401" i="4"/>
  <c r="U398" i="4"/>
  <c r="Q398" i="4"/>
  <c r="Z397" i="4"/>
  <c r="V397" i="4"/>
  <c r="U394" i="4"/>
  <c r="Q394" i="4"/>
  <c r="Z393" i="4"/>
  <c r="V393" i="4"/>
  <c r="U390" i="4"/>
  <c r="Q390" i="4"/>
  <c r="U386" i="4"/>
  <c r="Q386" i="4"/>
  <c r="Z385" i="4"/>
  <c r="Z381" i="4"/>
  <c r="U378" i="4"/>
  <c r="Q378" i="4"/>
  <c r="Z377" i="4"/>
  <c r="Z373" i="4"/>
  <c r="P370" i="4"/>
  <c r="U362" i="4"/>
  <c r="S361" i="4"/>
  <c r="S355" i="4"/>
  <c r="Q350" i="4"/>
  <c r="U349" i="4"/>
  <c r="T348" i="4"/>
  <c r="U348" i="4"/>
  <c r="Y347" i="4"/>
  <c r="Z347" i="4"/>
  <c r="U346" i="4"/>
  <c r="Y344" i="4"/>
  <c r="Z344" i="4"/>
  <c r="U342" i="4"/>
  <c r="T341" i="4"/>
  <c r="U341" i="4"/>
  <c r="Y340" i="4"/>
  <c r="Z340" i="4"/>
  <c r="U333" i="4"/>
  <c r="V333" i="4"/>
  <c r="T326" i="4"/>
  <c r="U326" i="4"/>
  <c r="V326" i="4"/>
  <c r="Y325" i="4"/>
  <c r="Z325" i="4"/>
  <c r="T323" i="4"/>
  <c r="U323" i="4"/>
  <c r="Z322" i="4"/>
  <c r="V315" i="4"/>
  <c r="T315" i="4"/>
  <c r="U315" i="4"/>
  <c r="Y314" i="4"/>
  <c r="Z314" i="4"/>
  <c r="T309" i="4"/>
  <c r="U309" i="4"/>
  <c r="V309" i="4"/>
  <c r="T273" i="4"/>
  <c r="U273" i="4"/>
  <c r="V273" i="4"/>
  <c r="Z370" i="4"/>
  <c r="T370" i="4"/>
  <c r="Y361" i="4"/>
  <c r="S359" i="4"/>
  <c r="Q357" i="4"/>
  <c r="U356" i="4"/>
  <c r="Y355" i="4"/>
  <c r="U353" i="4"/>
  <c r="Q351" i="4"/>
  <c r="U350" i="4"/>
  <c r="S347" i="4"/>
  <c r="Y346" i="4"/>
  <c r="Z346" i="4"/>
  <c r="S344" i="4"/>
  <c r="V338" i="4"/>
  <c r="T338" i="4"/>
  <c r="U338" i="4"/>
  <c r="V331" i="4"/>
  <c r="T331" i="4"/>
  <c r="U331" i="4"/>
  <c r="Y330" i="4"/>
  <c r="Z330" i="4"/>
  <c r="T322" i="4"/>
  <c r="U322" i="4"/>
  <c r="V322" i="4"/>
  <c r="Z321" i="4"/>
  <c r="T314" i="4"/>
  <c r="U314" i="4"/>
  <c r="V314" i="4"/>
  <c r="Y313" i="4"/>
  <c r="Z313" i="4"/>
  <c r="U308" i="4"/>
  <c r="V308" i="4"/>
  <c r="T308" i="4"/>
  <c r="Z307" i="4"/>
  <c r="Y307" i="4"/>
  <c r="P276" i="4"/>
  <c r="U271" i="4"/>
  <c r="V271" i="4"/>
  <c r="T271" i="4"/>
  <c r="Z262" i="4"/>
  <c r="Y262" i="4"/>
  <c r="V254" i="4"/>
  <c r="T254" i="4"/>
  <c r="U254" i="4"/>
  <c r="Y253" i="4"/>
  <c r="Z253" i="4"/>
  <c r="V243" i="4"/>
  <c r="T243" i="4"/>
  <c r="U243" i="4"/>
  <c r="Z235" i="4"/>
  <c r="Y235" i="4"/>
  <c r="V221" i="4"/>
  <c r="T221" i="4"/>
  <c r="U221" i="4"/>
  <c r="V340" i="4"/>
  <c r="V336" i="4"/>
  <c r="V329" i="4"/>
  <c r="V325" i="4"/>
  <c r="V321" i="4"/>
  <c r="V317" i="4"/>
  <c r="V313" i="4"/>
  <c r="U306" i="4"/>
  <c r="Q306" i="4"/>
  <c r="Z301" i="4"/>
  <c r="U294" i="4"/>
  <c r="Q294" i="4"/>
  <c r="U290" i="4"/>
  <c r="Q290" i="4"/>
  <c r="Z289" i="4"/>
  <c r="Z285" i="4"/>
  <c r="Q280" i="4"/>
  <c r="V278" i="4"/>
  <c r="Y269" i="4"/>
  <c r="Z269" i="4"/>
  <c r="U251" i="4"/>
  <c r="V251" i="4"/>
  <c r="T251" i="4"/>
  <c r="Z250" i="4"/>
  <c r="V247" i="4"/>
  <c r="T247" i="4"/>
  <c r="U247" i="4"/>
  <c r="U240" i="4"/>
  <c r="V240" i="4"/>
  <c r="T240" i="4"/>
  <c r="V235" i="4"/>
  <c r="T235" i="4"/>
  <c r="U235" i="4"/>
  <c r="Y234" i="4"/>
  <c r="Z234" i="4"/>
  <c r="U226" i="4"/>
  <c r="V226" i="4"/>
  <c r="T226" i="4"/>
  <c r="U214" i="4"/>
  <c r="V214" i="4"/>
  <c r="T214" i="4"/>
  <c r="Z213" i="4"/>
  <c r="Y213" i="4"/>
  <c r="V346" i="4"/>
  <c r="U340" i="4"/>
  <c r="Q340" i="4"/>
  <c r="U336" i="4"/>
  <c r="Q336" i="4"/>
  <c r="Z335" i="4"/>
  <c r="V335" i="4"/>
  <c r="U329" i="4"/>
  <c r="Q329" i="4"/>
  <c r="Z328" i="4"/>
  <c r="V328" i="4"/>
  <c r="U325" i="4"/>
  <c r="Q325" i="4"/>
  <c r="Z324" i="4"/>
  <c r="V324" i="4"/>
  <c r="U321" i="4"/>
  <c r="Q321" i="4"/>
  <c r="Z320" i="4"/>
  <c r="V320" i="4"/>
  <c r="U317" i="4"/>
  <c r="Q317" i="4"/>
  <c r="Z316" i="4"/>
  <c r="V316" i="4"/>
  <c r="U313" i="4"/>
  <c r="Q313" i="4"/>
  <c r="Z312" i="4"/>
  <c r="V312" i="4"/>
  <c r="U280" i="4"/>
  <c r="U278" i="4"/>
  <c r="U276" i="4"/>
  <c r="V276" i="4"/>
  <c r="P273" i="4"/>
  <c r="Q273" i="4"/>
  <c r="V262" i="4"/>
  <c r="T262" i="4"/>
  <c r="U262" i="4"/>
  <c r="U255" i="4"/>
  <c r="V255" i="4"/>
  <c r="T255" i="4"/>
  <c r="Z254" i="4"/>
  <c r="Y254" i="4"/>
  <c r="Z243" i="4"/>
  <c r="Y243" i="4"/>
  <c r="U230" i="4"/>
  <c r="V230" i="4"/>
  <c r="T230" i="4"/>
  <c r="Y224" i="4"/>
  <c r="Z224" i="4"/>
  <c r="V213" i="4"/>
  <c r="T213" i="4"/>
  <c r="U213" i="4"/>
  <c r="Y279" i="4"/>
  <c r="T274" i="4"/>
  <c r="U274" i="4"/>
  <c r="Y273" i="4"/>
  <c r="Z273" i="4"/>
  <c r="V266" i="4"/>
  <c r="T266" i="4"/>
  <c r="U266" i="4"/>
  <c r="U259" i="4"/>
  <c r="V259" i="4"/>
  <c r="T259" i="4"/>
  <c r="V250" i="4"/>
  <c r="T250" i="4"/>
  <c r="U250" i="4"/>
  <c r="U248" i="4"/>
  <c r="V248" i="4"/>
  <c r="T248" i="4"/>
  <c r="Z247" i="4"/>
  <c r="Y247" i="4"/>
  <c r="Y238" i="4"/>
  <c r="Z238" i="4"/>
  <c r="U232" i="4"/>
  <c r="V232" i="4"/>
  <c r="T232" i="4"/>
  <c r="Y228" i="4"/>
  <c r="Z228" i="4"/>
  <c r="U222" i="4"/>
  <c r="V222" i="4"/>
  <c r="T222" i="4"/>
  <c r="Z221" i="4"/>
  <c r="Y221" i="4"/>
  <c r="V269" i="4"/>
  <c r="V253" i="4"/>
  <c r="V238" i="4"/>
  <c r="V210" i="4"/>
  <c r="Q210" i="4"/>
  <c r="Z206" i="4"/>
  <c r="U197" i="4"/>
  <c r="V197" i="4"/>
  <c r="T197" i="4"/>
  <c r="Z196" i="4"/>
  <c r="Y196" i="4"/>
  <c r="T195" i="4"/>
  <c r="U195" i="4"/>
  <c r="V195" i="4"/>
  <c r="Y194" i="4"/>
  <c r="Z194" i="4"/>
  <c r="Y187" i="4"/>
  <c r="Z187" i="4"/>
  <c r="U182" i="4"/>
  <c r="V182" i="4"/>
  <c r="T182" i="4"/>
  <c r="Z181" i="4"/>
  <c r="Y181" i="4"/>
  <c r="Y180" i="4"/>
  <c r="Z180" i="4"/>
  <c r="U269" i="4"/>
  <c r="Q269" i="4"/>
  <c r="Z268" i="4"/>
  <c r="V268" i="4"/>
  <c r="Z264" i="4"/>
  <c r="V264" i="4"/>
  <c r="Z256" i="4"/>
  <c r="V256" i="4"/>
  <c r="U253" i="4"/>
  <c r="Q253" i="4"/>
  <c r="Z245" i="4"/>
  <c r="V245" i="4"/>
  <c r="U238" i="4"/>
  <c r="Q238" i="4"/>
  <c r="U234" i="4"/>
  <c r="Q234" i="4"/>
  <c r="Z231" i="4"/>
  <c r="V231" i="4"/>
  <c r="U228" i="4"/>
  <c r="Q228" i="4"/>
  <c r="U224" i="4"/>
  <c r="Q224" i="4"/>
  <c r="Z219" i="4"/>
  <c r="V219" i="4"/>
  <c r="Z215" i="4"/>
  <c r="Z210" i="4"/>
  <c r="U210" i="4"/>
  <c r="U201" i="4"/>
  <c r="V201" i="4"/>
  <c r="T201" i="4"/>
  <c r="Z200" i="4"/>
  <c r="Y200" i="4"/>
  <c r="T199" i="4"/>
  <c r="U199" i="4"/>
  <c r="V199" i="4"/>
  <c r="Y198" i="4"/>
  <c r="Z198" i="4"/>
  <c r="Y191" i="4"/>
  <c r="Z191" i="4"/>
  <c r="U185" i="4"/>
  <c r="V185" i="4"/>
  <c r="T185" i="4"/>
  <c r="T184" i="4"/>
  <c r="U184" i="4"/>
  <c r="V184" i="4"/>
  <c r="Y183" i="4"/>
  <c r="Z183" i="4"/>
  <c r="U215" i="4"/>
  <c r="V208" i="4"/>
  <c r="T208" i="4"/>
  <c r="T203" i="4"/>
  <c r="U203" i="4"/>
  <c r="V203" i="4"/>
  <c r="Y202" i="4"/>
  <c r="Z202" i="4"/>
  <c r="V196" i="4"/>
  <c r="T196" i="4"/>
  <c r="U196" i="4"/>
  <c r="Y195" i="4"/>
  <c r="Z195" i="4"/>
  <c r="U189" i="4"/>
  <c r="V189" i="4"/>
  <c r="T189" i="4"/>
  <c r="T187" i="4"/>
  <c r="U187" i="4"/>
  <c r="V187" i="4"/>
  <c r="Y186" i="4"/>
  <c r="Z186" i="4"/>
  <c r="V181" i="4"/>
  <c r="T181" i="4"/>
  <c r="U181" i="4"/>
  <c r="T172" i="4"/>
  <c r="U172" i="4"/>
  <c r="V172" i="4"/>
  <c r="V200" i="4"/>
  <c r="T200" i="4"/>
  <c r="U200" i="4"/>
  <c r="Y199" i="4"/>
  <c r="Z199" i="4"/>
  <c r="U193" i="4"/>
  <c r="V193" i="4"/>
  <c r="T193" i="4"/>
  <c r="T191" i="4"/>
  <c r="U191" i="4"/>
  <c r="V191" i="4"/>
  <c r="Y184" i="4"/>
  <c r="Z184" i="4"/>
  <c r="U179" i="4"/>
  <c r="V179" i="4"/>
  <c r="T179" i="4"/>
  <c r="V174" i="4"/>
  <c r="T174" i="4"/>
  <c r="Z173" i="4"/>
  <c r="Y171" i="4"/>
  <c r="Z171" i="4"/>
  <c r="Y156" i="4"/>
  <c r="Z156" i="4"/>
  <c r="V145" i="4"/>
  <c r="T145" i="4"/>
  <c r="U145" i="4"/>
  <c r="U142" i="4"/>
  <c r="V142" i="4"/>
  <c r="T142" i="4"/>
  <c r="T139" i="4"/>
  <c r="U139" i="4"/>
  <c r="V139" i="4"/>
  <c r="Y132" i="4"/>
  <c r="Z132" i="4"/>
  <c r="U130" i="4"/>
  <c r="V130" i="4"/>
  <c r="T130" i="4"/>
  <c r="Z129" i="4"/>
  <c r="Y129" i="4"/>
  <c r="Y118" i="4"/>
  <c r="Z118" i="4"/>
  <c r="V206" i="4"/>
  <c r="V202" i="4"/>
  <c r="V198" i="4"/>
  <c r="V194" i="4"/>
  <c r="V186" i="4"/>
  <c r="V183" i="4"/>
  <c r="V180" i="4"/>
  <c r="P176" i="4"/>
  <c r="Q176" i="4"/>
  <c r="U154" i="4"/>
  <c r="V154" i="4"/>
  <c r="T154" i="4"/>
  <c r="T151" i="4"/>
  <c r="U151" i="4"/>
  <c r="V151" i="4"/>
  <c r="U138" i="4"/>
  <c r="V138" i="4"/>
  <c r="T138" i="4"/>
  <c r="Z137" i="4"/>
  <c r="Y137" i="4"/>
  <c r="V121" i="4"/>
  <c r="U121" i="4"/>
  <c r="T121" i="4"/>
  <c r="U206" i="4"/>
  <c r="Q206" i="4"/>
  <c r="U202" i="4"/>
  <c r="Q202" i="4"/>
  <c r="Z201" i="4"/>
  <c r="U198" i="4"/>
  <c r="Q198" i="4"/>
  <c r="Z197" i="4"/>
  <c r="U194" i="4"/>
  <c r="Q194" i="4"/>
  <c r="Z193" i="4"/>
  <c r="Z189" i="4"/>
  <c r="U186" i="4"/>
  <c r="Q186" i="4"/>
  <c r="Z185" i="4"/>
  <c r="U183" i="4"/>
  <c r="Q183" i="4"/>
  <c r="Z182" i="4"/>
  <c r="U180" i="4"/>
  <c r="Q180" i="4"/>
  <c r="Z179" i="4"/>
  <c r="V177" i="4"/>
  <c r="U175" i="4"/>
  <c r="V175" i="4"/>
  <c r="P172" i="4"/>
  <c r="Q172" i="4"/>
  <c r="Q171" i="4"/>
  <c r="Y152" i="4"/>
  <c r="Z152" i="4"/>
  <c r="Z149" i="4"/>
  <c r="Y149" i="4"/>
  <c r="T147" i="4"/>
  <c r="U147" i="4"/>
  <c r="V147" i="4"/>
  <c r="V137" i="4"/>
  <c r="T137" i="4"/>
  <c r="U137" i="4"/>
  <c r="Z133" i="4"/>
  <c r="Y133" i="4"/>
  <c r="Y128" i="4"/>
  <c r="Z128" i="4"/>
  <c r="U126" i="4"/>
  <c r="T126" i="4"/>
  <c r="V126" i="4"/>
  <c r="T176" i="4"/>
  <c r="U176" i="4"/>
  <c r="Y175" i="4"/>
  <c r="Z175" i="4"/>
  <c r="T173" i="4"/>
  <c r="U173" i="4"/>
  <c r="Y172" i="4"/>
  <c r="Z172" i="4"/>
  <c r="V149" i="4"/>
  <c r="T149" i="4"/>
  <c r="U149" i="4"/>
  <c r="Z145" i="4"/>
  <c r="Y145" i="4"/>
  <c r="T143" i="4"/>
  <c r="U143" i="4"/>
  <c r="V143" i="4"/>
  <c r="Y122" i="4"/>
  <c r="Z122" i="4"/>
  <c r="Z121" i="4"/>
  <c r="Y121" i="4"/>
  <c r="V156" i="4"/>
  <c r="V152" i="4"/>
  <c r="U133" i="4"/>
  <c r="Q133" i="4"/>
  <c r="V132" i="4"/>
  <c r="U129" i="4"/>
  <c r="Q129" i="4"/>
  <c r="V128" i="4"/>
  <c r="U125" i="4"/>
  <c r="Q125" i="4"/>
  <c r="Z124" i="4"/>
  <c r="Z123" i="4"/>
  <c r="U120" i="4"/>
  <c r="V116" i="4"/>
  <c r="V105" i="4"/>
  <c r="T105" i="4"/>
  <c r="U105" i="4"/>
  <c r="Z74" i="4"/>
  <c r="Y74" i="4"/>
  <c r="V171" i="4"/>
  <c r="U156" i="4"/>
  <c r="Q156" i="4"/>
  <c r="U152" i="4"/>
  <c r="Q152" i="4"/>
  <c r="Z151" i="4"/>
  <c r="Z147" i="4"/>
  <c r="Z143" i="4"/>
  <c r="Z139" i="4"/>
  <c r="U132" i="4"/>
  <c r="Q132" i="4"/>
  <c r="U128" i="4"/>
  <c r="Q128" i="4"/>
  <c r="Y125" i="4"/>
  <c r="T125" i="4"/>
  <c r="S123" i="4"/>
  <c r="P122" i="4"/>
  <c r="P119" i="4"/>
  <c r="S119" i="4"/>
  <c r="U116" i="4"/>
  <c r="P115" i="4"/>
  <c r="Q115" i="4"/>
  <c r="Z109" i="4"/>
  <c r="Y109" i="4"/>
  <c r="T107" i="4"/>
  <c r="U107" i="4"/>
  <c r="V107" i="4"/>
  <c r="Z101" i="4"/>
  <c r="Y101" i="4"/>
  <c r="Z90" i="4"/>
  <c r="Y90" i="4"/>
  <c r="V86" i="4"/>
  <c r="T86" i="4"/>
  <c r="U86" i="4"/>
  <c r="Y79" i="4"/>
  <c r="Z79" i="4"/>
  <c r="Y95" i="4"/>
  <c r="Z95" i="4"/>
  <c r="V90" i="4"/>
  <c r="T90" i="4"/>
  <c r="U90" i="4"/>
  <c r="T76" i="4"/>
  <c r="U76" i="4"/>
  <c r="V76" i="4"/>
  <c r="Q126" i="4"/>
  <c r="Q123" i="4"/>
  <c r="S122" i="4"/>
  <c r="U118" i="4"/>
  <c r="V118" i="4"/>
  <c r="T115" i="4"/>
  <c r="V115" i="4"/>
  <c r="Y114" i="4"/>
  <c r="Z114" i="4"/>
  <c r="U112" i="4"/>
  <c r="Y110" i="4"/>
  <c r="Z110" i="4"/>
  <c r="V109" i="4"/>
  <c r="T109" i="4"/>
  <c r="U109" i="4"/>
  <c r="Z105" i="4"/>
  <c r="Y105" i="4"/>
  <c r="V101" i="4"/>
  <c r="T101" i="4"/>
  <c r="U101" i="4"/>
  <c r="T92" i="4"/>
  <c r="U92" i="4"/>
  <c r="V92" i="4"/>
  <c r="Z86" i="4"/>
  <c r="Y86" i="4"/>
  <c r="P70" i="4"/>
  <c r="Z67" i="4"/>
  <c r="T63" i="4"/>
  <c r="U63" i="4"/>
  <c r="T59" i="4"/>
  <c r="U59" i="4"/>
  <c r="V59" i="4"/>
  <c r="T55" i="4"/>
  <c r="U55" i="4"/>
  <c r="V55" i="4"/>
  <c r="Q110" i="4"/>
  <c r="S106" i="4"/>
  <c r="U100" i="4"/>
  <c r="S99" i="4"/>
  <c r="Q95" i="4"/>
  <c r="S84" i="4"/>
  <c r="Q79" i="4"/>
  <c r="U74" i="4"/>
  <c r="Q74" i="4"/>
  <c r="V72" i="4"/>
  <c r="V64" i="4"/>
  <c r="T64" i="4"/>
  <c r="Z63" i="4"/>
  <c r="Y40" i="4"/>
  <c r="Z40" i="4"/>
  <c r="P118" i="4"/>
  <c r="Q114" i="4"/>
  <c r="S110" i="4"/>
  <c r="Q109" i="4"/>
  <c r="Z107" i="4"/>
  <c r="U104" i="4"/>
  <c r="V102" i="4"/>
  <c r="P102" i="4"/>
  <c r="S95" i="4"/>
  <c r="U94" i="4"/>
  <c r="Q94" i="4"/>
  <c r="Z93" i="4"/>
  <c r="Z92" i="4"/>
  <c r="S88" i="4"/>
  <c r="V87" i="4"/>
  <c r="P87" i="4"/>
  <c r="V80" i="4"/>
  <c r="Q80" i="4"/>
  <c r="S79" i="4"/>
  <c r="U78" i="4"/>
  <c r="Q78" i="4"/>
  <c r="Z77" i="4"/>
  <c r="Z76" i="4"/>
  <c r="T74" i="4"/>
  <c r="U72" i="4"/>
  <c r="S70" i="4"/>
  <c r="U61" i="4"/>
  <c r="V61" i="4"/>
  <c r="T61" i="4"/>
  <c r="V48" i="4"/>
  <c r="T48" i="4"/>
  <c r="U48" i="4"/>
  <c r="Y47" i="4"/>
  <c r="Z47" i="4"/>
  <c r="Y42" i="4"/>
  <c r="Z42" i="4"/>
  <c r="U114" i="4"/>
  <c r="P106" i="4"/>
  <c r="Z102" i="4"/>
  <c r="T102" i="4"/>
  <c r="Q99" i="4"/>
  <c r="U97" i="4"/>
  <c r="Y94" i="4"/>
  <c r="T94" i="4"/>
  <c r="Z87" i="4"/>
  <c r="T87" i="4"/>
  <c r="Q84" i="4"/>
  <c r="U82" i="4"/>
  <c r="U80" i="4"/>
  <c r="Y78" i="4"/>
  <c r="T78" i="4"/>
  <c r="Y70" i="4"/>
  <c r="Z70" i="4"/>
  <c r="T67" i="4"/>
  <c r="U67" i="4"/>
  <c r="U64" i="4"/>
  <c r="V60" i="4"/>
  <c r="T60" i="4"/>
  <c r="U60" i="4"/>
  <c r="Y59" i="4"/>
  <c r="Z59" i="4"/>
  <c r="Y55" i="4"/>
  <c r="Z55" i="4"/>
  <c r="V52" i="4"/>
  <c r="T52" i="4"/>
  <c r="U52" i="4"/>
  <c r="T47" i="4"/>
  <c r="U47" i="4"/>
  <c r="V47" i="4"/>
  <c r="Y46" i="4"/>
  <c r="Z46" i="4"/>
  <c r="Y26" i="4"/>
  <c r="Z26" i="4"/>
  <c r="Y20" i="4"/>
  <c r="Z20" i="4"/>
  <c r="U18" i="4"/>
  <c r="V18" i="4"/>
  <c r="T18" i="4"/>
  <c r="U10" i="4"/>
  <c r="V10" i="4"/>
  <c r="T10" i="4"/>
  <c r="Y4" i="4"/>
  <c r="Z4" i="4"/>
  <c r="S41" i="4"/>
  <c r="V40" i="4"/>
  <c r="P40" i="4"/>
  <c r="U26" i="4"/>
  <c r="V26" i="4"/>
  <c r="T26" i="4"/>
  <c r="Z25" i="4"/>
  <c r="Y25" i="4"/>
  <c r="T15" i="4"/>
  <c r="U15" i="4"/>
  <c r="V15" i="4"/>
  <c r="Y14" i="4"/>
  <c r="Z14" i="4"/>
  <c r="Y6" i="4"/>
  <c r="Z6" i="4"/>
  <c r="Z49" i="4"/>
  <c r="V49" i="4"/>
  <c r="U46" i="4"/>
  <c r="Q46" i="4"/>
  <c r="Z45" i="4"/>
  <c r="V45" i="4"/>
  <c r="U42" i="4"/>
  <c r="Q42" i="4"/>
  <c r="Z41" i="4"/>
  <c r="T40" i="4"/>
  <c r="Z21" i="4"/>
  <c r="Y21" i="4"/>
  <c r="U14" i="4"/>
  <c r="V14" i="4"/>
  <c r="T14" i="4"/>
  <c r="Z13" i="4"/>
  <c r="Y13" i="4"/>
  <c r="U6" i="4"/>
  <c r="V6" i="4"/>
  <c r="T6" i="4"/>
  <c r="Z5" i="4"/>
  <c r="Y5" i="4"/>
  <c r="Q41" i="4"/>
  <c r="U35" i="4"/>
  <c r="Y32" i="4"/>
  <c r="Z32" i="4"/>
  <c r="Z29" i="4"/>
  <c r="Y29" i="4"/>
  <c r="Y18" i="4"/>
  <c r="Z18" i="4"/>
  <c r="T11" i="4"/>
  <c r="U11" i="4"/>
  <c r="V11" i="4"/>
  <c r="Y10" i="4"/>
  <c r="Z10" i="4"/>
  <c r="V32" i="4"/>
  <c r="U29" i="4"/>
  <c r="Q29" i="4"/>
  <c r="U25" i="4"/>
  <c r="Q25" i="4"/>
  <c r="U21" i="4"/>
  <c r="Q21" i="4"/>
  <c r="V20" i="4"/>
  <c r="U13" i="4"/>
  <c r="Q13" i="4"/>
  <c r="U5" i="4"/>
  <c r="Q5" i="4"/>
  <c r="V4" i="4"/>
  <c r="U32" i="4"/>
  <c r="Q32" i="4"/>
  <c r="U20" i="4"/>
  <c r="Q20" i="4"/>
  <c r="Z15" i="4"/>
  <c r="Z11" i="4"/>
  <c r="U4" i="4"/>
  <c r="Q4" i="4"/>
  <c r="U535" i="4" l="1"/>
  <c r="V661" i="4"/>
  <c r="T840" i="4"/>
  <c r="T951" i="4"/>
  <c r="U963" i="4"/>
  <c r="T991" i="4"/>
  <c r="U345" i="4"/>
  <c r="V370" i="4"/>
  <c r="U424" i="4"/>
  <c r="T432" i="4"/>
  <c r="T456" i="4"/>
  <c r="T493" i="4"/>
  <c r="U492" i="4"/>
  <c r="U591" i="4"/>
  <c r="U614" i="4"/>
  <c r="V513" i="4"/>
  <c r="T639" i="4"/>
  <c r="V774" i="4"/>
  <c r="U827" i="4"/>
  <c r="U850" i="4"/>
  <c r="U881" i="4"/>
  <c r="U972" i="4"/>
  <c r="U1000" i="4"/>
  <c r="V850" i="4"/>
  <c r="V873" i="4"/>
  <c r="V976" i="4"/>
  <c r="U1025" i="4"/>
  <c r="T874" i="4"/>
  <c r="T906" i="4"/>
  <c r="U934" i="4"/>
  <c r="V306" i="4"/>
  <c r="T571" i="4"/>
  <c r="U651" i="4"/>
  <c r="V723" i="4"/>
  <c r="U801" i="4"/>
  <c r="U967" i="4"/>
  <c r="V1055" i="4"/>
  <c r="T1085" i="4"/>
  <c r="T1093" i="4"/>
  <c r="T617" i="4"/>
  <c r="T813" i="4"/>
  <c r="V1034" i="4"/>
  <c r="V112" i="4"/>
  <c r="T112" i="4"/>
  <c r="V1022" i="4"/>
  <c r="U1022" i="4"/>
  <c r="T785" i="4"/>
  <c r="V785" i="4"/>
  <c r="T580" i="4"/>
  <c r="V580" i="4"/>
  <c r="U835" i="4"/>
  <c r="T835" i="4"/>
  <c r="V835" i="4"/>
  <c r="T25" i="4"/>
  <c r="V25" i="4"/>
  <c r="V39" i="4"/>
  <c r="T39" i="4"/>
  <c r="U39" i="4"/>
  <c r="T13" i="4"/>
  <c r="V13" i="4"/>
  <c r="T21" i="4"/>
  <c r="V21" i="4"/>
  <c r="V77" i="4"/>
  <c r="T77" i="4"/>
  <c r="U77" i="4"/>
  <c r="T120" i="4"/>
  <c r="V120" i="4"/>
  <c r="T100" i="4"/>
  <c r="V100" i="4"/>
  <c r="T133" i="4"/>
  <c r="V133" i="4"/>
  <c r="T177" i="4"/>
  <c r="U177" i="4"/>
  <c r="T234" i="4"/>
  <c r="V234" i="4"/>
  <c r="T368" i="4"/>
  <c r="V368" i="4"/>
  <c r="U393" i="4"/>
  <c r="T393" i="4"/>
  <c r="T375" i="4"/>
  <c r="U375" i="4"/>
  <c r="V375" i="4"/>
  <c r="T647" i="4"/>
  <c r="U647" i="4"/>
  <c r="T671" i="4"/>
  <c r="U671" i="4"/>
  <c r="V671" i="4"/>
  <c r="U605" i="4"/>
  <c r="T605" i="4"/>
  <c r="U722" i="4"/>
  <c r="V722" i="4"/>
  <c r="T722" i="4"/>
  <c r="U714" i="4"/>
  <c r="T714" i="4"/>
  <c r="T841" i="4"/>
  <c r="V841" i="4"/>
  <c r="U912" i="4"/>
  <c r="T912" i="4"/>
  <c r="V912" i="4"/>
  <c r="U1051" i="4"/>
  <c r="V1051" i="4"/>
  <c r="U1059" i="4"/>
  <c r="V1059" i="4"/>
  <c r="V1046" i="4"/>
  <c r="T1046" i="4"/>
  <c r="U1046" i="4"/>
  <c r="V1089" i="4"/>
  <c r="T1089" i="4"/>
  <c r="T1004" i="4"/>
  <c r="V1004" i="4"/>
  <c r="U124" i="4"/>
  <c r="V124" i="4"/>
  <c r="T124" i="4"/>
  <c r="U328" i="4"/>
  <c r="T328" i="4"/>
  <c r="V477" i="4"/>
  <c r="U477" i="4"/>
  <c r="U567" i="4"/>
  <c r="T567" i="4"/>
  <c r="T767" i="4"/>
  <c r="V767" i="4"/>
  <c r="U718" i="4"/>
  <c r="V718" i="4"/>
  <c r="T718" i="4"/>
  <c r="U750" i="4"/>
  <c r="T750" i="4"/>
  <c r="U860" i="4"/>
  <c r="T860" i="4"/>
  <c r="V860" i="4"/>
  <c r="U868" i="4"/>
  <c r="T868" i="4"/>
  <c r="V868" i="4"/>
  <c r="U900" i="4"/>
  <c r="T900" i="4"/>
  <c r="V900" i="4"/>
  <c r="U746" i="4"/>
  <c r="T746" i="4"/>
  <c r="U880" i="4"/>
  <c r="T880" i="4"/>
  <c r="V880" i="4"/>
  <c r="T913" i="4"/>
  <c r="V913" i="4"/>
  <c r="T1021" i="4"/>
  <c r="U1021" i="4"/>
  <c r="T29" i="4"/>
  <c r="V29" i="4"/>
  <c r="T42" i="4"/>
  <c r="V42" i="4"/>
  <c r="V82" i="4"/>
  <c r="T82" i="4"/>
  <c r="U171" i="4"/>
  <c r="T171" i="4"/>
  <c r="U316" i="4"/>
  <c r="T316" i="4"/>
  <c r="U245" i="4"/>
  <c r="T245" i="4"/>
  <c r="V279" i="4"/>
  <c r="U279" i="4"/>
  <c r="T279" i="4"/>
  <c r="T280" i="4"/>
  <c r="V280" i="4"/>
  <c r="V350" i="4"/>
  <c r="T350" i="4"/>
  <c r="T528" i="4"/>
  <c r="V528" i="4"/>
  <c r="U401" i="4"/>
  <c r="T401" i="4"/>
  <c r="U519" i="4"/>
  <c r="T519" i="4"/>
  <c r="U397" i="4"/>
  <c r="T397" i="4"/>
  <c r="V481" i="4"/>
  <c r="U481" i="4"/>
  <c r="V656" i="4"/>
  <c r="T656" i="4"/>
  <c r="U656" i="4"/>
  <c r="U551" i="4"/>
  <c r="T551" i="4"/>
  <c r="U633" i="4"/>
  <c r="T633" i="4"/>
  <c r="T675" i="4"/>
  <c r="V675" i="4"/>
  <c r="U601" i="4"/>
  <c r="T601" i="4"/>
  <c r="U609" i="4"/>
  <c r="T609" i="4"/>
  <c r="T691" i="4"/>
  <c r="V691" i="4"/>
  <c r="U707" i="4"/>
  <c r="T707" i="4"/>
  <c r="U711" i="4"/>
  <c r="T711" i="4"/>
  <c r="U908" i="4"/>
  <c r="T908" i="4"/>
  <c r="V908" i="4"/>
  <c r="U845" i="4"/>
  <c r="T845" i="4"/>
  <c r="U1042" i="4"/>
  <c r="V1042" i="4"/>
  <c r="T5" i="4"/>
  <c r="V5" i="4"/>
  <c r="T96" i="4"/>
  <c r="V96" i="4"/>
  <c r="U96" i="4"/>
  <c r="T356" i="4"/>
  <c r="V356" i="4"/>
  <c r="T228" i="4"/>
  <c r="V228" i="4"/>
  <c r="U531" i="4"/>
  <c r="T531" i="4"/>
  <c r="T663" i="4"/>
  <c r="V663" i="4"/>
  <c r="T576" i="4"/>
  <c r="V576" i="4"/>
  <c r="T583" i="4"/>
  <c r="V583" i="4"/>
  <c r="V652" i="4"/>
  <c r="T652" i="4"/>
  <c r="U652" i="4"/>
  <c r="V660" i="4"/>
  <c r="T660" i="4"/>
  <c r="U660" i="4"/>
  <c r="V672" i="4"/>
  <c r="T672" i="4"/>
  <c r="U695" i="4"/>
  <c r="T695" i="4"/>
  <c r="U849" i="4"/>
  <c r="T849" i="4"/>
  <c r="U876" i="4"/>
  <c r="T876" i="4"/>
  <c r="V876" i="4"/>
  <c r="U884" i="4"/>
  <c r="T884" i="4"/>
  <c r="V884" i="4"/>
  <c r="T823" i="4"/>
  <c r="U823" i="4"/>
  <c r="U888" i="4"/>
  <c r="T888" i="4"/>
  <c r="V888" i="4"/>
  <c r="U904" i="4"/>
  <c r="T904" i="4"/>
  <c r="V904" i="4"/>
  <c r="T1012" i="4"/>
  <c r="V1012" i="4"/>
  <c r="U1066" i="4"/>
  <c r="V1066" i="4"/>
  <c r="V1081" i="4"/>
  <c r="T1081" i="4"/>
  <c r="U70" i="4"/>
  <c r="V70" i="4"/>
  <c r="T70" i="4"/>
  <c r="T84" i="4"/>
  <c r="V84" i="4"/>
  <c r="U84" i="4"/>
  <c r="T99" i="4"/>
  <c r="V99" i="4"/>
  <c r="U99" i="4"/>
  <c r="T119" i="4"/>
  <c r="U119" i="4"/>
  <c r="V119" i="4"/>
  <c r="T355" i="4"/>
  <c r="V355" i="4"/>
  <c r="U355" i="4"/>
  <c r="T351" i="4"/>
  <c r="V351" i="4"/>
  <c r="U351" i="4"/>
  <c r="T443" i="4"/>
  <c r="U443" i="4"/>
  <c r="V443" i="4"/>
  <c r="T475" i="4"/>
  <c r="U475" i="4"/>
  <c r="V475" i="4"/>
  <c r="T483" i="4"/>
  <c r="U483" i="4"/>
  <c r="V483" i="4"/>
  <c r="T499" i="4"/>
  <c r="U499" i="4"/>
  <c r="V499" i="4"/>
  <c r="U506" i="4"/>
  <c r="V506" i="4"/>
  <c r="T506" i="4"/>
  <c r="U511" i="4"/>
  <c r="V511" i="4"/>
  <c r="T511" i="4"/>
  <c r="T646" i="4"/>
  <c r="U646" i="4"/>
  <c r="V646" i="4"/>
  <c r="T666" i="4"/>
  <c r="U666" i="4"/>
  <c r="V666" i="4"/>
  <c r="U689" i="4"/>
  <c r="T689" i="4"/>
  <c r="V689" i="4"/>
  <c r="T1041" i="4"/>
  <c r="U1041" i="4"/>
  <c r="V1041" i="4"/>
  <c r="T88" i="4"/>
  <c r="U88" i="4"/>
  <c r="V88" i="4"/>
  <c r="V357" i="4"/>
  <c r="T357" i="4"/>
  <c r="U357" i="4"/>
  <c r="T423" i="4"/>
  <c r="U423" i="4"/>
  <c r="V423" i="4"/>
  <c r="T439" i="4"/>
  <c r="U439" i="4"/>
  <c r="V439" i="4"/>
  <c r="T455" i="4"/>
  <c r="U455" i="4"/>
  <c r="V455" i="4"/>
  <c r="T471" i="4"/>
  <c r="U471" i="4"/>
  <c r="V471" i="4"/>
  <c r="T479" i="4"/>
  <c r="U479" i="4"/>
  <c r="V479" i="4"/>
  <c r="T495" i="4"/>
  <c r="U495" i="4"/>
  <c r="V495" i="4"/>
  <c r="U486" i="4"/>
  <c r="V486" i="4"/>
  <c r="T486" i="4"/>
  <c r="U502" i="4"/>
  <c r="V502" i="4"/>
  <c r="T502" i="4"/>
  <c r="U673" i="4"/>
  <c r="T673" i="4"/>
  <c r="V673" i="4"/>
  <c r="U665" i="4"/>
  <c r="T665" i="4"/>
  <c r="V665" i="4"/>
  <c r="U681" i="4"/>
  <c r="T681" i="4"/>
  <c r="V681" i="4"/>
  <c r="T1024" i="4"/>
  <c r="U1024" i="4"/>
  <c r="V1024" i="4"/>
  <c r="T1033" i="4"/>
  <c r="V1033" i="4"/>
  <c r="U1033" i="4"/>
  <c r="U110" i="4"/>
  <c r="T110" i="4"/>
  <c r="V110" i="4"/>
  <c r="U106" i="4"/>
  <c r="V106" i="4"/>
  <c r="T106" i="4"/>
  <c r="U122" i="4"/>
  <c r="T122" i="4"/>
  <c r="V122" i="4"/>
  <c r="T347" i="4"/>
  <c r="U347" i="4"/>
  <c r="V347" i="4"/>
  <c r="V361" i="4"/>
  <c r="T361" i="4"/>
  <c r="U361" i="4"/>
  <c r="T419" i="4"/>
  <c r="U419" i="4"/>
  <c r="V419" i="4"/>
  <c r="T451" i="4"/>
  <c r="U451" i="4"/>
  <c r="V451" i="4"/>
  <c r="T467" i="4"/>
  <c r="U467" i="4"/>
  <c r="V467" i="4"/>
  <c r="T491" i="4"/>
  <c r="U491" i="4"/>
  <c r="V491" i="4"/>
  <c r="U41" i="4"/>
  <c r="V41" i="4"/>
  <c r="T41" i="4"/>
  <c r="U79" i="4"/>
  <c r="T79" i="4"/>
  <c r="V79" i="4"/>
  <c r="U95" i="4"/>
  <c r="T95" i="4"/>
  <c r="V95" i="4"/>
  <c r="T123" i="4"/>
  <c r="V123" i="4"/>
  <c r="U123" i="4"/>
  <c r="T344" i="4"/>
  <c r="U344" i="4"/>
  <c r="V344" i="4"/>
  <c r="T359" i="4"/>
  <c r="V359" i="4"/>
  <c r="U359" i="4"/>
  <c r="T415" i="4"/>
  <c r="U415" i="4"/>
  <c r="V415" i="4"/>
  <c r="T431" i="4"/>
  <c r="U431" i="4"/>
  <c r="V431" i="4"/>
  <c r="T447" i="4"/>
  <c r="U447" i="4"/>
  <c r="V447" i="4"/>
  <c r="T487" i="4"/>
  <c r="U487" i="4"/>
  <c r="V487" i="4"/>
  <c r="U510" i="4"/>
  <c r="V510" i="4"/>
  <c r="T510" i="4"/>
  <c r="T674" i="4"/>
  <c r="U674" i="4"/>
  <c r="V674" i="4"/>
  <c r="T690" i="4"/>
  <c r="U690" i="4"/>
  <c r="V690" i="4"/>
  <c r="R13" i="132" l="1"/>
  <c r="R14" i="132"/>
  <c r="R15" i="132"/>
  <c r="R17" i="132"/>
  <c r="R18" i="132"/>
  <c r="R20" i="132"/>
  <c r="R21" i="132"/>
  <c r="R22" i="132"/>
  <c r="R23" i="132"/>
  <c r="R24" i="132"/>
  <c r="R25" i="132"/>
  <c r="R27" i="132"/>
  <c r="R12" i="132"/>
  <c r="V13" i="132"/>
  <c r="V14" i="132"/>
  <c r="V15" i="132"/>
  <c r="V16" i="132"/>
  <c r="V17" i="132"/>
  <c r="V18" i="132"/>
  <c r="V19" i="132"/>
  <c r="V20" i="132"/>
  <c r="V21" i="132"/>
  <c r="V22" i="132"/>
  <c r="V23" i="132"/>
  <c r="V24" i="132"/>
  <c r="V25" i="132"/>
  <c r="V26" i="132"/>
  <c r="V27" i="132"/>
  <c r="V12" i="132"/>
  <c r="P13" i="132"/>
  <c r="P14" i="132"/>
  <c r="P15" i="132"/>
  <c r="P16" i="132"/>
  <c r="P17" i="132"/>
  <c r="P18" i="132"/>
  <c r="P19" i="132"/>
  <c r="P20" i="132"/>
  <c r="P21" i="132"/>
  <c r="P22" i="132"/>
  <c r="P23" i="132"/>
  <c r="P24" i="132"/>
  <c r="P25" i="132"/>
  <c r="P26" i="132"/>
  <c r="P27" i="132"/>
  <c r="P12" i="132"/>
  <c r="R31" i="131" l="1"/>
  <c r="U31" i="131" s="1"/>
  <c r="R30" i="131"/>
  <c r="U30" i="131" s="1"/>
  <c r="R29" i="131"/>
  <c r="U29" i="131" s="1"/>
  <c r="R28" i="131"/>
  <c r="U28" i="131" s="1"/>
  <c r="R27" i="131"/>
  <c r="U27" i="131" s="1"/>
  <c r="R26" i="131"/>
  <c r="U26" i="131" s="1"/>
  <c r="R25" i="131"/>
  <c r="U25" i="131" s="1"/>
  <c r="R24" i="131"/>
  <c r="U24" i="131" s="1"/>
  <c r="R23" i="131"/>
  <c r="U23" i="131" s="1"/>
  <c r="R22" i="131"/>
  <c r="U22" i="131" s="1"/>
  <c r="R21" i="131"/>
  <c r="U21" i="131" s="1"/>
  <c r="R20" i="131"/>
  <c r="U20" i="131" s="1"/>
  <c r="R19" i="131"/>
  <c r="U19" i="131" s="1"/>
  <c r="R18" i="131"/>
  <c r="U18" i="131" s="1"/>
  <c r="R17" i="131"/>
  <c r="U17" i="131" s="1"/>
  <c r="R16" i="131"/>
  <c r="U16" i="131" s="1"/>
  <c r="R15" i="131"/>
  <c r="U15" i="131" s="1"/>
  <c r="R14" i="131"/>
  <c r="U14" i="131" s="1"/>
  <c r="R13" i="131"/>
  <c r="U13" i="131" s="1"/>
  <c r="E912" i="4" l="1"/>
  <c r="E909" i="4"/>
  <c r="M253" i="37" l="1"/>
  <c r="L4" i="37"/>
  <c r="M4" i="37"/>
  <c r="N4" i="37"/>
  <c r="M21" i="37"/>
  <c r="L24" i="37"/>
  <c r="M24" i="37"/>
  <c r="N24" i="37"/>
  <c r="L27" i="37"/>
  <c r="M27" i="37"/>
  <c r="N27" i="37"/>
  <c r="L29" i="37"/>
  <c r="M29" i="37"/>
  <c r="N29" i="37"/>
  <c r="L30" i="37"/>
  <c r="M30" i="37"/>
  <c r="N30" i="37"/>
  <c r="L31" i="37"/>
  <c r="M31" i="37"/>
  <c r="N31" i="37"/>
  <c r="L35" i="37"/>
  <c r="M35" i="37"/>
  <c r="N35" i="37"/>
  <c r="L36" i="37"/>
  <c r="M36" i="37"/>
  <c r="N36" i="37"/>
  <c r="L37" i="37"/>
  <c r="M37" i="37"/>
  <c r="N37" i="37"/>
  <c r="L38" i="37"/>
  <c r="M38" i="37"/>
  <c r="N38" i="37"/>
  <c r="L39" i="37"/>
  <c r="M39" i="37"/>
  <c r="N39" i="37"/>
  <c r="L40" i="37"/>
  <c r="M40" i="37"/>
  <c r="N40" i="37"/>
  <c r="L41" i="37"/>
  <c r="M41" i="37"/>
  <c r="N41" i="37"/>
  <c r="L42" i="37"/>
  <c r="M42" i="37"/>
  <c r="N42" i="37"/>
  <c r="L43" i="37"/>
  <c r="M43" i="37"/>
  <c r="N43" i="37"/>
  <c r="L44" i="37"/>
  <c r="M44" i="37"/>
  <c r="N44" i="37"/>
  <c r="L45" i="37"/>
  <c r="M45" i="37"/>
  <c r="N45" i="37"/>
  <c r="L46" i="37"/>
  <c r="M46" i="37"/>
  <c r="N46" i="37"/>
  <c r="L47" i="37"/>
  <c r="M47" i="37"/>
  <c r="N47" i="37"/>
  <c r="L48" i="37"/>
  <c r="M48" i="37"/>
  <c r="N48" i="37"/>
  <c r="L49" i="37"/>
  <c r="M49" i="37"/>
  <c r="N49" i="37"/>
  <c r="L50" i="37"/>
  <c r="M50" i="37"/>
  <c r="N50" i="37"/>
  <c r="L51" i="37"/>
  <c r="M51" i="37"/>
  <c r="N51" i="37"/>
  <c r="L52" i="37"/>
  <c r="M52" i="37"/>
  <c r="N52" i="37"/>
  <c r="L53" i="37"/>
  <c r="M53" i="37"/>
  <c r="N53" i="37"/>
  <c r="L54" i="37"/>
  <c r="M54" i="37"/>
  <c r="N54" i="37"/>
  <c r="L55" i="37"/>
  <c r="M55" i="37"/>
  <c r="N55" i="37"/>
  <c r="L56" i="37"/>
  <c r="M56" i="37"/>
  <c r="N56" i="37"/>
  <c r="L57" i="37"/>
  <c r="M57" i="37"/>
  <c r="N57" i="37"/>
  <c r="L58" i="37"/>
  <c r="M58" i="37"/>
  <c r="N58" i="37"/>
  <c r="L64" i="37"/>
  <c r="M64" i="37"/>
  <c r="N64" i="37"/>
  <c r="L65" i="37"/>
  <c r="M65" i="37"/>
  <c r="N65" i="37"/>
  <c r="L69" i="37"/>
  <c r="M69" i="37"/>
  <c r="N69" i="37"/>
  <c r="L70" i="37"/>
  <c r="M70" i="37"/>
  <c r="N70" i="37"/>
  <c r="L72" i="37"/>
  <c r="M72" i="37"/>
  <c r="N72" i="37"/>
  <c r="L74" i="37"/>
  <c r="M74" i="37"/>
  <c r="N74" i="37"/>
  <c r="L75" i="37"/>
  <c r="M75" i="37"/>
  <c r="N75" i="37"/>
  <c r="L76" i="37"/>
  <c r="M76" i="37"/>
  <c r="N76" i="37"/>
  <c r="L79" i="37"/>
  <c r="M79" i="37"/>
  <c r="N79" i="37"/>
  <c r="L80" i="37"/>
  <c r="M80" i="37"/>
  <c r="N80" i="37"/>
  <c r="L89" i="37"/>
  <c r="M89" i="37"/>
  <c r="N89" i="37"/>
  <c r="L91" i="37"/>
  <c r="M91" i="37"/>
  <c r="N91" i="37"/>
  <c r="L93" i="37"/>
  <c r="M93" i="37"/>
  <c r="N93" i="37"/>
  <c r="L95" i="37"/>
  <c r="M95" i="37"/>
  <c r="N95" i="37"/>
  <c r="L96" i="37"/>
  <c r="M96" i="37"/>
  <c r="N96" i="37"/>
  <c r="L97" i="37"/>
  <c r="M97" i="37"/>
  <c r="N97" i="37"/>
  <c r="L99" i="37"/>
  <c r="M99" i="37"/>
  <c r="N99" i="37"/>
  <c r="L102" i="37"/>
  <c r="M102" i="37"/>
  <c r="N102" i="37"/>
  <c r="L106" i="37"/>
  <c r="M106" i="37"/>
  <c r="N106" i="37"/>
  <c r="L108" i="37"/>
  <c r="M108" i="37"/>
  <c r="N108" i="37"/>
  <c r="L109" i="37"/>
  <c r="M109" i="37"/>
  <c r="N109" i="37"/>
  <c r="L113" i="37"/>
  <c r="M113" i="37"/>
  <c r="N113" i="37"/>
  <c r="L118" i="37"/>
  <c r="M118" i="37"/>
  <c r="N118" i="37"/>
  <c r="L119" i="37"/>
  <c r="M119" i="37"/>
  <c r="N119" i="37"/>
  <c r="L120" i="37"/>
  <c r="M120" i="37"/>
  <c r="N120" i="37"/>
  <c r="L123" i="37"/>
  <c r="M123" i="37"/>
  <c r="N123" i="37"/>
  <c r="L130" i="37"/>
  <c r="M130" i="37"/>
  <c r="N130" i="37"/>
  <c r="L133" i="37"/>
  <c r="M133" i="37"/>
  <c r="N133" i="37"/>
  <c r="L134" i="37"/>
  <c r="M134" i="37"/>
  <c r="N134" i="37"/>
  <c r="L137" i="37"/>
  <c r="M137" i="37"/>
  <c r="N137" i="37"/>
  <c r="L138" i="37"/>
  <c r="M138" i="37"/>
  <c r="N138" i="37"/>
  <c r="L139" i="37"/>
  <c r="M139" i="37"/>
  <c r="N139" i="37"/>
  <c r="L140" i="37"/>
  <c r="M140" i="37"/>
  <c r="N140" i="37"/>
  <c r="L145" i="37"/>
  <c r="M145" i="37"/>
  <c r="N145" i="37"/>
  <c r="L146" i="37"/>
  <c r="M146" i="37"/>
  <c r="N146" i="37"/>
  <c r="L148" i="37"/>
  <c r="M148" i="37"/>
  <c r="N148" i="37"/>
  <c r="L149" i="37"/>
  <c r="M149" i="37"/>
  <c r="N149" i="37"/>
  <c r="L150" i="37"/>
  <c r="M150" i="37"/>
  <c r="N150" i="37"/>
  <c r="L151" i="37"/>
  <c r="M151" i="37"/>
  <c r="N151" i="37"/>
  <c r="L152" i="37"/>
  <c r="M152" i="37"/>
  <c r="N152" i="37"/>
  <c r="L155" i="37"/>
  <c r="M155" i="37"/>
  <c r="N155" i="37"/>
  <c r="L156" i="37"/>
  <c r="M156" i="37"/>
  <c r="N156" i="37"/>
  <c r="L157" i="37"/>
  <c r="M157" i="37"/>
  <c r="N157" i="37"/>
  <c r="L161" i="37"/>
  <c r="M161" i="37"/>
  <c r="N161" i="37"/>
  <c r="L163" i="37"/>
  <c r="N163" i="37"/>
  <c r="L171" i="37"/>
  <c r="M171" i="37"/>
  <c r="N171" i="37"/>
  <c r="L176" i="37"/>
  <c r="M176" i="37"/>
  <c r="N176" i="37"/>
  <c r="L177" i="37"/>
  <c r="M177" i="37"/>
  <c r="N177" i="37"/>
  <c r="L179" i="37"/>
  <c r="M179" i="37"/>
  <c r="N179" i="37"/>
  <c r="L184" i="37"/>
  <c r="M184" i="37"/>
  <c r="N184" i="37"/>
  <c r="L185" i="37"/>
  <c r="M185" i="37"/>
  <c r="N185" i="37"/>
  <c r="L192" i="37"/>
  <c r="M192" i="37"/>
  <c r="N192" i="37"/>
  <c r="L196" i="37"/>
  <c r="M196" i="37"/>
  <c r="N196" i="37"/>
  <c r="L199" i="37"/>
  <c r="M199" i="37"/>
  <c r="N199" i="37"/>
  <c r="L214" i="37"/>
  <c r="M214" i="37"/>
  <c r="N214" i="37"/>
  <c r="L221" i="37"/>
  <c r="M221" i="37"/>
  <c r="N221" i="37"/>
  <c r="L223" i="37"/>
  <c r="M223" i="37"/>
  <c r="N223" i="37"/>
  <c r="L224" i="37"/>
  <c r="M224" i="37"/>
  <c r="N224" i="37"/>
  <c r="L225" i="37"/>
  <c r="M225" i="37"/>
  <c r="N225" i="37"/>
  <c r="L227" i="37"/>
  <c r="M227" i="37"/>
  <c r="N227" i="37"/>
  <c r="L228" i="37"/>
  <c r="M228" i="37"/>
  <c r="N228" i="37"/>
  <c r="L230" i="37"/>
  <c r="M230" i="37"/>
  <c r="N230" i="37"/>
  <c r="L231" i="37"/>
  <c r="M231" i="37"/>
  <c r="N231" i="37"/>
  <c r="L232" i="37"/>
  <c r="M232" i="37"/>
  <c r="N232" i="37"/>
  <c r="L234" i="37"/>
  <c r="M234" i="37"/>
  <c r="N234" i="37"/>
  <c r="L247" i="37"/>
  <c r="M247" i="37"/>
  <c r="N247" i="37"/>
  <c r="L253" i="37"/>
  <c r="N253" i="37"/>
  <c r="L254" i="37"/>
  <c r="M254" i="37"/>
  <c r="N254" i="37"/>
  <c r="L267" i="37"/>
  <c r="M267" i="37"/>
  <c r="N267" i="37"/>
  <c r="L270" i="37"/>
  <c r="M270" i="37"/>
  <c r="N270" i="37"/>
  <c r="L271" i="37"/>
  <c r="M271" i="37"/>
  <c r="N271" i="37"/>
  <c r="L274" i="37"/>
  <c r="M274" i="37"/>
  <c r="N274" i="37"/>
  <c r="L277" i="37"/>
  <c r="M277" i="37"/>
  <c r="N277" i="37"/>
  <c r="L278" i="37"/>
  <c r="M278" i="37"/>
  <c r="N278" i="37"/>
  <c r="L279" i="37"/>
  <c r="M279" i="37"/>
  <c r="N279" i="37"/>
  <c r="L280" i="37"/>
  <c r="M280" i="37"/>
  <c r="N280" i="37"/>
  <c r="L281" i="37"/>
  <c r="M281" i="37"/>
  <c r="N281" i="37"/>
  <c r="L290" i="37"/>
  <c r="M290" i="37"/>
  <c r="N290" i="37"/>
  <c r="L291" i="37"/>
  <c r="M291" i="37"/>
  <c r="N291" i="37"/>
  <c r="L292" i="37"/>
  <c r="M292" i="37"/>
  <c r="N292" i="37"/>
  <c r="L293" i="37"/>
  <c r="M293" i="37"/>
  <c r="N293" i="37"/>
  <c r="L294" i="37"/>
  <c r="M294" i="37"/>
  <c r="N294" i="37"/>
  <c r="L295" i="37"/>
  <c r="M295" i="37"/>
  <c r="N295" i="37"/>
  <c r="L296" i="37"/>
  <c r="M296" i="37"/>
  <c r="N296" i="37"/>
  <c r="L297" i="37"/>
  <c r="M297" i="37"/>
  <c r="N297" i="37"/>
  <c r="L298" i="37"/>
  <c r="M298" i="37"/>
  <c r="N298" i="37"/>
  <c r="L299" i="37"/>
  <c r="M299" i="37"/>
  <c r="N299" i="37"/>
  <c r="L300" i="37"/>
  <c r="M300" i="37"/>
  <c r="N300" i="37"/>
  <c r="L321" i="37"/>
  <c r="M321" i="37"/>
  <c r="N321" i="37"/>
  <c r="L322" i="37"/>
  <c r="M322" i="37"/>
  <c r="N322" i="37"/>
  <c r="L323" i="37"/>
  <c r="M323" i="37"/>
  <c r="N323" i="37"/>
  <c r="L345" i="37"/>
  <c r="M345" i="37"/>
  <c r="N345" i="37"/>
  <c r="L346" i="37"/>
  <c r="M346" i="37"/>
  <c r="N346" i="37"/>
  <c r="L347" i="37"/>
  <c r="M347" i="37"/>
  <c r="N347" i="37"/>
  <c r="L359" i="37"/>
  <c r="M359" i="37"/>
  <c r="N359" i="37"/>
  <c r="L362" i="37"/>
  <c r="M362" i="37"/>
  <c r="N362" i="37"/>
  <c r="L365" i="37"/>
  <c r="M365" i="37"/>
  <c r="N365" i="37"/>
  <c r="L366" i="37"/>
  <c r="M366" i="37"/>
  <c r="N366" i="37"/>
  <c r="L367" i="37"/>
  <c r="M367" i="37"/>
  <c r="N367" i="37"/>
  <c r="L372" i="37"/>
  <c r="M372" i="37"/>
  <c r="N372" i="37"/>
  <c r="L374" i="37"/>
  <c r="M374" i="37"/>
  <c r="N374" i="37"/>
  <c r="L378" i="37"/>
  <c r="M378" i="37"/>
  <c r="N378" i="37"/>
  <c r="L379" i="37"/>
  <c r="M379" i="37"/>
  <c r="N379" i="37"/>
  <c r="L387" i="37"/>
  <c r="M387" i="37"/>
  <c r="N387" i="37"/>
  <c r="L391" i="37"/>
  <c r="M391" i="37"/>
  <c r="N391" i="37"/>
  <c r="L394" i="37"/>
  <c r="M394" i="37"/>
  <c r="N394" i="37"/>
  <c r="L402" i="37"/>
  <c r="M402" i="37"/>
  <c r="N402" i="37"/>
  <c r="L407" i="37"/>
  <c r="M407" i="37"/>
  <c r="N407" i="37"/>
  <c r="L410" i="37"/>
  <c r="M410" i="37"/>
  <c r="N410" i="37"/>
  <c r="L412" i="37"/>
  <c r="M412" i="37"/>
  <c r="N412" i="37"/>
  <c r="L413" i="37"/>
  <c r="M413" i="37"/>
  <c r="N413" i="37"/>
  <c r="L415" i="37"/>
  <c r="M415" i="37"/>
  <c r="N415" i="37"/>
  <c r="L417" i="37"/>
  <c r="M417" i="37"/>
  <c r="N417" i="37"/>
  <c r="L422" i="37"/>
  <c r="M422" i="37"/>
  <c r="N422" i="37"/>
  <c r="L424" i="37"/>
  <c r="M424" i="37"/>
  <c r="N424" i="37"/>
  <c r="L441" i="37"/>
  <c r="M441" i="37"/>
  <c r="N441" i="37"/>
  <c r="L444" i="37"/>
  <c r="M444" i="37"/>
  <c r="N444" i="37"/>
  <c r="L449" i="37"/>
  <c r="M449" i="37"/>
  <c r="N449" i="37"/>
  <c r="L460" i="37"/>
  <c r="M460" i="37"/>
  <c r="N460" i="37"/>
  <c r="L470" i="37"/>
  <c r="M470" i="37"/>
  <c r="N470" i="37"/>
  <c r="L483" i="37"/>
  <c r="M483" i="37"/>
  <c r="N483" i="37"/>
  <c r="L484" i="37"/>
  <c r="M484" i="37"/>
  <c r="N484" i="37"/>
  <c r="L485" i="37"/>
  <c r="M485" i="37"/>
  <c r="N485" i="37"/>
  <c r="L506" i="37"/>
  <c r="M506" i="37"/>
  <c r="N506" i="37"/>
  <c r="L507" i="37"/>
  <c r="M507" i="37"/>
  <c r="N507" i="37"/>
  <c r="L509" i="37"/>
  <c r="M509" i="37"/>
  <c r="N509" i="37"/>
  <c r="L515" i="37"/>
  <c r="M515" i="37"/>
  <c r="N515" i="37"/>
  <c r="L516" i="37"/>
  <c r="M516" i="37"/>
  <c r="N516" i="37"/>
  <c r="L517" i="37"/>
  <c r="M517" i="37"/>
  <c r="N517" i="37"/>
  <c r="L518" i="37"/>
  <c r="M518" i="37"/>
  <c r="N518" i="37"/>
  <c r="L519" i="37"/>
  <c r="M519" i="37"/>
  <c r="N519" i="37"/>
  <c r="L520" i="37"/>
  <c r="M520" i="37"/>
  <c r="N520" i="37"/>
  <c r="L521" i="37"/>
  <c r="M521" i="37"/>
  <c r="N521" i="37"/>
  <c r="L526" i="37"/>
  <c r="M526" i="37"/>
  <c r="N526" i="37"/>
  <c r="L540" i="37"/>
  <c r="M540" i="37"/>
  <c r="N540" i="37"/>
  <c r="L541" i="37"/>
  <c r="M541" i="37"/>
  <c r="N541" i="37"/>
  <c r="L545" i="37"/>
  <c r="M545" i="37"/>
  <c r="N545" i="37"/>
  <c r="L546" i="37"/>
  <c r="M546" i="37"/>
  <c r="N546" i="37"/>
  <c r="L547" i="37"/>
  <c r="M547" i="37"/>
  <c r="N547" i="37"/>
  <c r="L548" i="37"/>
  <c r="M548" i="37"/>
  <c r="N548" i="37"/>
  <c r="L551" i="37"/>
  <c r="M551" i="37"/>
  <c r="N551" i="37"/>
  <c r="L554" i="37"/>
  <c r="M554" i="37"/>
  <c r="N554" i="37"/>
  <c r="L559" i="37"/>
  <c r="M559" i="37"/>
  <c r="N559" i="37"/>
  <c r="L562" i="37"/>
  <c r="M562" i="37"/>
  <c r="N562" i="37"/>
  <c r="L563" i="37"/>
  <c r="M563" i="37"/>
  <c r="N563" i="37"/>
  <c r="L564" i="37"/>
  <c r="M564" i="37"/>
  <c r="N564" i="37"/>
  <c r="L566" i="37"/>
  <c r="M566" i="37"/>
  <c r="N566" i="37"/>
  <c r="L572" i="37"/>
  <c r="M572" i="37"/>
  <c r="N572" i="37"/>
  <c r="L574" i="37"/>
  <c r="M574" i="37"/>
  <c r="N574" i="37"/>
  <c r="L576" i="37"/>
  <c r="M576" i="37"/>
  <c r="N576" i="37"/>
  <c r="L577" i="37"/>
  <c r="M577" i="37"/>
  <c r="N577" i="37"/>
  <c r="L581" i="37"/>
  <c r="M581" i="37"/>
  <c r="N581" i="37"/>
  <c r="L582" i="37"/>
  <c r="M582" i="37"/>
  <c r="N582" i="37"/>
  <c r="L586" i="37"/>
  <c r="M586" i="37"/>
  <c r="N586" i="37"/>
  <c r="L595" i="37"/>
  <c r="M595" i="37"/>
  <c r="N595" i="37"/>
  <c r="L596" i="37"/>
  <c r="M596" i="37"/>
  <c r="N596" i="37"/>
  <c r="L603" i="37"/>
  <c r="M603" i="37"/>
  <c r="N603" i="37"/>
  <c r="L604" i="37"/>
  <c r="M604" i="37"/>
  <c r="N604" i="37"/>
  <c r="L605" i="37"/>
  <c r="M605" i="37"/>
  <c r="N605" i="37"/>
  <c r="L606" i="37"/>
  <c r="M606" i="37"/>
  <c r="N606" i="37"/>
  <c r="L612" i="37"/>
  <c r="M612" i="37"/>
  <c r="N612" i="37"/>
  <c r="L615" i="37"/>
  <c r="M615" i="37"/>
  <c r="N615" i="37"/>
  <c r="L616" i="37"/>
  <c r="M616" i="37"/>
  <c r="N616" i="37"/>
  <c r="L618" i="37"/>
  <c r="M618" i="37"/>
  <c r="N618" i="37"/>
  <c r="L620" i="37"/>
  <c r="M620" i="37"/>
  <c r="N620" i="37"/>
  <c r="L629" i="37"/>
  <c r="M629" i="37"/>
  <c r="N629" i="37"/>
  <c r="L630" i="37"/>
  <c r="M630" i="37"/>
  <c r="N630" i="37"/>
  <c r="L636" i="37"/>
  <c r="M636" i="37"/>
  <c r="N636" i="37"/>
  <c r="L637" i="37"/>
  <c r="M637" i="37"/>
  <c r="N637" i="37"/>
  <c r="L638" i="37"/>
  <c r="M638" i="37"/>
  <c r="N638" i="37"/>
  <c r="L640" i="37"/>
  <c r="M640" i="37"/>
  <c r="N640" i="37"/>
  <c r="L641" i="37"/>
  <c r="M641" i="37"/>
  <c r="N641" i="37"/>
  <c r="L643" i="37"/>
  <c r="M643" i="37"/>
  <c r="N643" i="37"/>
  <c r="L645" i="37"/>
  <c r="M645" i="37"/>
  <c r="N645" i="37"/>
  <c r="L647" i="37"/>
  <c r="M647" i="37"/>
  <c r="N647" i="37"/>
  <c r="L649" i="37"/>
  <c r="M649" i="37"/>
  <c r="N649" i="37"/>
  <c r="L652" i="37"/>
  <c r="M652" i="37"/>
  <c r="N652" i="37"/>
  <c r="L653" i="37"/>
  <c r="M653" i="37"/>
  <c r="N653" i="37"/>
  <c r="L655" i="37"/>
  <c r="M655" i="37"/>
  <c r="N655" i="37"/>
  <c r="L656" i="37"/>
  <c r="M656" i="37"/>
  <c r="N656" i="37"/>
  <c r="L657" i="37"/>
  <c r="M657" i="37"/>
  <c r="N657" i="37"/>
  <c r="L664" i="37"/>
  <c r="M664" i="37"/>
  <c r="N664" i="37"/>
  <c r="L704" i="37"/>
  <c r="M704" i="37"/>
  <c r="N704" i="37"/>
  <c r="L706" i="37"/>
  <c r="M706" i="37"/>
  <c r="N706" i="37"/>
  <c r="L709" i="37"/>
  <c r="M709" i="37"/>
  <c r="N709" i="37"/>
  <c r="L710" i="37"/>
  <c r="M710" i="37"/>
  <c r="N710" i="37"/>
  <c r="L711" i="37"/>
  <c r="M711" i="37"/>
  <c r="N711" i="37"/>
  <c r="L714" i="37"/>
  <c r="M714" i="37"/>
  <c r="N714" i="37"/>
  <c r="L717" i="37"/>
  <c r="M717" i="37"/>
  <c r="N717" i="37"/>
  <c r="L718" i="37"/>
  <c r="M718" i="37"/>
  <c r="N718" i="37"/>
  <c r="L719" i="37"/>
  <c r="M719" i="37"/>
  <c r="N719" i="37"/>
  <c r="L721" i="37"/>
  <c r="M721" i="37"/>
  <c r="N721" i="37"/>
  <c r="L726" i="37"/>
  <c r="M726" i="37"/>
  <c r="N726" i="37"/>
  <c r="L727" i="37"/>
  <c r="M727" i="37"/>
  <c r="N727" i="37"/>
  <c r="L729" i="37"/>
  <c r="M729" i="37"/>
  <c r="N729" i="37"/>
  <c r="L730" i="37"/>
  <c r="M730" i="37"/>
  <c r="N730" i="37"/>
  <c r="L732" i="37"/>
  <c r="M732" i="37"/>
  <c r="N732" i="37"/>
  <c r="L733" i="37"/>
  <c r="M733" i="37"/>
  <c r="N733" i="37"/>
  <c r="L734" i="37"/>
  <c r="M734" i="37"/>
  <c r="N734" i="37"/>
  <c r="L735" i="37"/>
  <c r="M735" i="37"/>
  <c r="N735" i="37"/>
  <c r="L736" i="37"/>
  <c r="M736" i="37"/>
  <c r="N736" i="37"/>
  <c r="L737" i="37"/>
  <c r="M737" i="37"/>
  <c r="N737" i="37"/>
  <c r="L740" i="37"/>
  <c r="M740" i="37"/>
  <c r="N740" i="37"/>
  <c r="L741" i="37"/>
  <c r="M741" i="37"/>
  <c r="N741" i="37"/>
  <c r="L743" i="37"/>
  <c r="M743" i="37"/>
  <c r="N743" i="37"/>
  <c r="L744" i="37"/>
  <c r="M744" i="37"/>
  <c r="N744" i="37"/>
  <c r="L745" i="37"/>
  <c r="M745" i="37"/>
  <c r="N745" i="37"/>
  <c r="L749" i="37"/>
  <c r="M749" i="37"/>
  <c r="N749" i="37"/>
  <c r="L751" i="37"/>
  <c r="M751" i="37"/>
  <c r="N751" i="37"/>
  <c r="L752" i="37"/>
  <c r="M752" i="37"/>
  <c r="N752" i="37"/>
  <c r="L753" i="37"/>
  <c r="M753" i="37"/>
  <c r="N753" i="37"/>
  <c r="L754" i="37"/>
  <c r="M754" i="37"/>
  <c r="N754" i="37"/>
  <c r="L755" i="37"/>
  <c r="M755" i="37"/>
  <c r="N755" i="37"/>
  <c r="L756" i="37"/>
  <c r="M756" i="37"/>
  <c r="N756" i="37"/>
  <c r="L758" i="37"/>
  <c r="M758" i="37"/>
  <c r="N758" i="37"/>
  <c r="L762" i="37"/>
  <c r="M762" i="37"/>
  <c r="N762" i="37"/>
  <c r="L764" i="37"/>
  <c r="M764" i="37"/>
  <c r="N764" i="37"/>
  <c r="L766" i="37"/>
  <c r="M766" i="37"/>
  <c r="N766" i="37"/>
  <c r="L770" i="37"/>
  <c r="M770" i="37"/>
  <c r="N770" i="37"/>
  <c r="L771" i="37"/>
  <c r="M771" i="37"/>
  <c r="N771" i="37"/>
  <c r="L773" i="37"/>
  <c r="M773" i="37"/>
  <c r="N773" i="37"/>
  <c r="L774" i="37"/>
  <c r="M774" i="37"/>
  <c r="N774" i="37"/>
  <c r="L775" i="37"/>
  <c r="M775" i="37"/>
  <c r="N775" i="37"/>
  <c r="L777" i="37"/>
  <c r="M777" i="37"/>
  <c r="N777" i="37"/>
  <c r="L778" i="37"/>
  <c r="M778" i="37"/>
  <c r="N778" i="37"/>
  <c r="L780" i="37"/>
  <c r="M780" i="37"/>
  <c r="N780" i="37"/>
  <c r="L783" i="37"/>
  <c r="M783" i="37"/>
  <c r="N783" i="37"/>
  <c r="L788" i="37"/>
  <c r="M788" i="37"/>
  <c r="N788" i="37"/>
  <c r="L793" i="37"/>
  <c r="M793" i="37"/>
  <c r="N793" i="37"/>
  <c r="L794" i="37"/>
  <c r="M794" i="37"/>
  <c r="N794" i="37"/>
  <c r="L795" i="37"/>
  <c r="M795" i="37"/>
  <c r="N795" i="37"/>
  <c r="L797" i="37"/>
  <c r="M797" i="37"/>
  <c r="N797" i="37"/>
  <c r="L798" i="37"/>
  <c r="M798" i="37"/>
  <c r="N798" i="37"/>
  <c r="L799" i="37"/>
  <c r="M799" i="37"/>
  <c r="N799" i="37"/>
  <c r="L800" i="37"/>
  <c r="M800" i="37"/>
  <c r="N800" i="37"/>
  <c r="L801" i="37"/>
  <c r="M801" i="37"/>
  <c r="N801" i="37"/>
  <c r="L802" i="37"/>
  <c r="M802" i="37"/>
  <c r="N802" i="37"/>
  <c r="L803" i="37"/>
  <c r="M803" i="37"/>
  <c r="N803" i="37"/>
  <c r="L804" i="37"/>
  <c r="M804" i="37"/>
  <c r="N804" i="37"/>
  <c r="L805" i="37"/>
  <c r="M805" i="37"/>
  <c r="N805" i="37"/>
  <c r="L806" i="37"/>
  <c r="M806" i="37"/>
  <c r="N806" i="37"/>
  <c r="L807" i="37"/>
  <c r="M807" i="37"/>
  <c r="N807" i="37"/>
  <c r="L808" i="37"/>
  <c r="M808" i="37"/>
  <c r="N808" i="37"/>
  <c r="L809" i="37"/>
  <c r="M809" i="37"/>
  <c r="N809" i="37"/>
  <c r="L810" i="37"/>
  <c r="M810" i="37"/>
  <c r="N810" i="37"/>
  <c r="L812" i="37"/>
  <c r="M812" i="37"/>
  <c r="N812" i="37"/>
  <c r="L814" i="37"/>
  <c r="M814" i="37"/>
  <c r="N814" i="37"/>
  <c r="L816" i="37"/>
  <c r="M816" i="37"/>
  <c r="N816" i="37"/>
  <c r="L817" i="37"/>
  <c r="M817" i="37"/>
  <c r="N817" i="37"/>
  <c r="L818" i="37"/>
  <c r="M818" i="37"/>
  <c r="N818" i="37"/>
  <c r="L819" i="37"/>
  <c r="M819" i="37"/>
  <c r="N819" i="37"/>
  <c r="L820" i="37"/>
  <c r="M820" i="37"/>
  <c r="N820" i="37"/>
  <c r="L821" i="37"/>
  <c r="M821" i="37"/>
  <c r="N821" i="37"/>
  <c r="L822" i="37"/>
  <c r="M822" i="37"/>
  <c r="N822" i="37"/>
  <c r="L824" i="37"/>
  <c r="M824" i="37"/>
  <c r="N824" i="37"/>
  <c r="L826" i="37"/>
  <c r="M826" i="37"/>
  <c r="N826" i="37"/>
  <c r="L827" i="37"/>
  <c r="M827" i="37"/>
  <c r="N827" i="37"/>
  <c r="L828" i="37"/>
  <c r="M828" i="37"/>
  <c r="N828" i="37"/>
  <c r="L829" i="37"/>
  <c r="M829" i="37"/>
  <c r="N829" i="37"/>
  <c r="L830" i="37"/>
  <c r="M830" i="37"/>
  <c r="N830" i="37"/>
  <c r="L831" i="37"/>
  <c r="M831" i="37"/>
  <c r="N831" i="37"/>
  <c r="L839" i="37"/>
  <c r="M839" i="37"/>
  <c r="N839" i="37"/>
  <c r="L844" i="37"/>
  <c r="M844" i="37"/>
  <c r="N844" i="37"/>
  <c r="L848" i="37"/>
  <c r="M848" i="37"/>
  <c r="N848" i="37"/>
  <c r="L849" i="37"/>
  <c r="M849" i="37"/>
  <c r="N849" i="37"/>
  <c r="L851" i="37"/>
  <c r="M851" i="37"/>
  <c r="N851" i="37"/>
  <c r="L854" i="37"/>
  <c r="M854" i="37"/>
  <c r="N854" i="37"/>
  <c r="L855" i="37"/>
  <c r="M855" i="37"/>
  <c r="N855" i="37"/>
  <c r="L856" i="37"/>
  <c r="M856" i="37"/>
  <c r="N856" i="37"/>
  <c r="L857" i="37"/>
  <c r="M857" i="37"/>
  <c r="N857" i="37"/>
  <c r="L858" i="37"/>
  <c r="M858" i="37"/>
  <c r="N858" i="37"/>
  <c r="L859" i="37"/>
  <c r="M859" i="37"/>
  <c r="N859" i="37"/>
  <c r="L867" i="37"/>
  <c r="M867" i="37"/>
  <c r="N867" i="37"/>
  <c r="L868" i="37"/>
  <c r="M868" i="37"/>
  <c r="N868" i="37"/>
  <c r="L870" i="37"/>
  <c r="M870" i="37"/>
  <c r="N870" i="37"/>
  <c r="L871" i="37"/>
  <c r="M871" i="37"/>
  <c r="N871" i="37"/>
  <c r="L872" i="37"/>
  <c r="M872" i="37"/>
  <c r="N872" i="37"/>
  <c r="L873" i="37"/>
  <c r="M873" i="37"/>
  <c r="N873" i="37"/>
  <c r="L874" i="37"/>
  <c r="M874" i="37"/>
  <c r="N874" i="37"/>
  <c r="L875" i="37"/>
  <c r="M875" i="37"/>
  <c r="N875" i="37"/>
  <c r="L877" i="37"/>
  <c r="M877" i="37"/>
  <c r="N877" i="37"/>
  <c r="L885" i="37"/>
  <c r="M885" i="37"/>
  <c r="N885" i="37"/>
  <c r="L887" i="37"/>
  <c r="M887" i="37"/>
  <c r="N887" i="37"/>
  <c r="L889" i="37"/>
  <c r="M889" i="37"/>
  <c r="N889" i="37"/>
  <c r="L892" i="37"/>
  <c r="M892" i="37"/>
  <c r="N892" i="37"/>
  <c r="L893" i="37"/>
  <c r="M893" i="37"/>
  <c r="N893" i="37"/>
  <c r="L897" i="37"/>
  <c r="M897" i="37"/>
  <c r="N897" i="37"/>
  <c r="L899" i="37"/>
  <c r="M899" i="37"/>
  <c r="N899" i="37"/>
  <c r="L900" i="37"/>
  <c r="M900" i="37"/>
  <c r="N900" i="37"/>
  <c r="L904" i="37"/>
  <c r="M904" i="37"/>
  <c r="N904" i="37"/>
  <c r="L906" i="37"/>
  <c r="M906" i="37"/>
  <c r="N906" i="37"/>
  <c r="L911" i="37"/>
  <c r="M911" i="37"/>
  <c r="N911" i="37"/>
  <c r="L914" i="37"/>
  <c r="M914" i="37"/>
  <c r="N914" i="37"/>
  <c r="L915" i="37"/>
  <c r="M915" i="37"/>
  <c r="N915" i="37"/>
  <c r="L917" i="37"/>
  <c r="M917" i="37"/>
  <c r="N917" i="37"/>
  <c r="L918" i="37"/>
  <c r="M918" i="37"/>
  <c r="N918" i="37"/>
  <c r="L919" i="37"/>
  <c r="M919" i="37"/>
  <c r="N919" i="37"/>
  <c r="L920" i="37"/>
  <c r="M920" i="37"/>
  <c r="N920" i="37"/>
  <c r="L921" i="37"/>
  <c r="M921" i="37"/>
  <c r="N921" i="37"/>
  <c r="L922" i="37"/>
  <c r="M922" i="37"/>
  <c r="N922" i="37"/>
  <c r="L923" i="37"/>
  <c r="M923" i="37"/>
  <c r="N923" i="37"/>
  <c r="L925" i="37"/>
  <c r="M925" i="37"/>
  <c r="N925" i="37"/>
  <c r="L928" i="37"/>
  <c r="M928" i="37"/>
  <c r="N928" i="37"/>
  <c r="L929" i="37"/>
  <c r="M929" i="37"/>
  <c r="N929" i="37"/>
  <c r="L930" i="37"/>
  <c r="M930" i="37"/>
  <c r="N930" i="37"/>
  <c r="L932" i="37"/>
  <c r="M932" i="37"/>
  <c r="N932" i="37"/>
  <c r="L934" i="37"/>
  <c r="M934" i="37"/>
  <c r="N934" i="37"/>
  <c r="L936" i="37"/>
  <c r="M936" i="37"/>
  <c r="N936" i="37"/>
  <c r="L937" i="37"/>
  <c r="M937" i="37"/>
  <c r="N937" i="37"/>
  <c r="L938" i="37"/>
  <c r="M938" i="37"/>
  <c r="N938" i="37"/>
  <c r="L939" i="37"/>
  <c r="M939" i="37"/>
  <c r="N939" i="37"/>
  <c r="L940" i="37"/>
  <c r="M940" i="37"/>
  <c r="N940" i="37"/>
  <c r="L942" i="37"/>
  <c r="M942" i="37"/>
  <c r="N942" i="37"/>
  <c r="L944" i="37"/>
  <c r="M944" i="37"/>
  <c r="N944" i="37"/>
  <c r="L946" i="37"/>
  <c r="M946" i="37"/>
  <c r="N946" i="37"/>
  <c r="L948" i="37"/>
  <c r="M948" i="37"/>
  <c r="N948" i="37"/>
  <c r="L949" i="37"/>
  <c r="M949" i="37"/>
  <c r="N949" i="37"/>
  <c r="L951" i="37"/>
  <c r="M951" i="37"/>
  <c r="N951" i="37"/>
  <c r="L954" i="37"/>
  <c r="M954" i="37"/>
  <c r="N954" i="37"/>
  <c r="L956" i="37"/>
  <c r="M956" i="37"/>
  <c r="N956" i="37"/>
  <c r="L957" i="37"/>
  <c r="M957" i="37"/>
  <c r="N957" i="37"/>
  <c r="L958" i="37"/>
  <c r="M958" i="37"/>
  <c r="N958" i="37"/>
  <c r="L959" i="37"/>
  <c r="M959" i="37"/>
  <c r="N959" i="37"/>
  <c r="L960" i="37"/>
  <c r="M960" i="37"/>
  <c r="N960" i="37"/>
  <c r="L961" i="37"/>
  <c r="M961" i="37"/>
  <c r="N961" i="37"/>
  <c r="L962" i="37"/>
  <c r="M962" i="37"/>
  <c r="N962" i="37"/>
  <c r="L963" i="37"/>
  <c r="M963" i="37"/>
  <c r="N963" i="37"/>
  <c r="L964" i="37"/>
  <c r="M964" i="37"/>
  <c r="N964" i="37"/>
  <c r="L965" i="37"/>
  <c r="M965" i="37"/>
  <c r="N965" i="37"/>
  <c r="L968" i="37"/>
  <c r="M968" i="37"/>
  <c r="N968" i="37"/>
  <c r="L969" i="37"/>
  <c r="M969" i="37"/>
  <c r="N969" i="37"/>
  <c r="L975" i="37"/>
  <c r="M975" i="37"/>
  <c r="N975" i="37"/>
  <c r="L976" i="37"/>
  <c r="M976" i="37"/>
  <c r="N976" i="37"/>
  <c r="L977" i="37"/>
  <c r="M977" i="37"/>
  <c r="N977" i="37"/>
  <c r="L979" i="37"/>
  <c r="M979" i="37"/>
  <c r="N979" i="37"/>
  <c r="L981" i="37"/>
  <c r="M981" i="37"/>
  <c r="N981" i="37"/>
  <c r="L985" i="37"/>
  <c r="M985" i="37"/>
  <c r="N985" i="37"/>
  <c r="L988" i="37"/>
  <c r="M988" i="37"/>
  <c r="N988" i="37"/>
  <c r="L995" i="37"/>
  <c r="M995" i="37"/>
  <c r="N995" i="37"/>
  <c r="L999" i="37"/>
  <c r="M999" i="37"/>
  <c r="N999" i="37"/>
  <c r="L1005" i="37"/>
  <c r="M1005" i="37"/>
  <c r="N1005" i="37"/>
  <c r="L1006" i="37"/>
  <c r="M1006" i="37"/>
  <c r="N1006" i="37"/>
  <c r="L1019" i="37"/>
  <c r="M1019" i="37"/>
  <c r="N1019" i="37"/>
  <c r="L1020" i="37"/>
  <c r="M1020" i="37"/>
  <c r="N1020" i="37"/>
  <c r="L1032" i="37"/>
  <c r="M1032" i="37"/>
  <c r="N1032" i="37"/>
  <c r="L1033" i="37"/>
  <c r="M1033" i="37"/>
  <c r="N1033" i="37"/>
  <c r="L1037" i="37"/>
  <c r="M1037" i="37"/>
  <c r="N1037" i="37"/>
  <c r="L1039" i="37"/>
  <c r="M1039" i="37"/>
  <c r="N1039" i="37"/>
  <c r="L1040" i="37"/>
  <c r="M1040" i="37"/>
  <c r="N1040" i="37"/>
  <c r="L1041" i="37"/>
  <c r="M1041" i="37"/>
  <c r="N1041" i="37"/>
  <c r="L1042" i="37"/>
  <c r="M1042" i="37"/>
  <c r="N1042" i="37"/>
  <c r="L1044" i="37"/>
  <c r="M1044" i="37"/>
  <c r="N1044" i="37"/>
  <c r="L1045" i="37"/>
  <c r="M1045" i="37"/>
  <c r="N1045" i="37"/>
  <c r="L1046" i="37"/>
  <c r="M1046" i="37"/>
  <c r="N1046" i="37"/>
  <c r="L1047" i="37"/>
  <c r="M1047" i="37"/>
  <c r="N1047" i="37"/>
  <c r="L1048" i="37"/>
  <c r="M1048" i="37"/>
  <c r="N1048" i="37"/>
  <c r="L1049" i="37"/>
  <c r="M1049" i="37"/>
  <c r="N1049" i="37"/>
  <c r="L1050" i="37"/>
  <c r="M1050" i="37"/>
  <c r="N1050" i="37"/>
  <c r="L1051" i="37"/>
  <c r="M1051" i="37"/>
  <c r="N1051" i="37"/>
  <c r="L1052" i="37"/>
  <c r="M1052" i="37"/>
  <c r="N1052" i="37"/>
  <c r="L1054" i="37"/>
  <c r="M1054" i="37"/>
  <c r="N1054" i="37"/>
  <c r="L1056" i="37"/>
  <c r="M1056" i="37"/>
  <c r="N1056" i="37"/>
  <c r="L1057" i="37"/>
  <c r="M1057" i="37"/>
  <c r="N1057" i="37"/>
  <c r="L1058" i="37"/>
  <c r="M1058" i="37"/>
  <c r="N1058" i="37"/>
  <c r="L1059" i="37"/>
  <c r="M1059" i="37"/>
  <c r="N1059" i="37"/>
  <c r="L1062" i="37"/>
  <c r="M1062" i="37"/>
  <c r="N1062" i="37"/>
  <c r="L1063" i="37"/>
  <c r="M1063" i="37"/>
  <c r="N1063" i="37"/>
  <c r="L1064" i="37"/>
  <c r="M1064" i="37"/>
  <c r="N1064" i="37"/>
  <c r="L1066" i="37"/>
  <c r="M1066" i="37"/>
  <c r="N1066" i="37"/>
  <c r="L1070" i="37"/>
  <c r="M1070" i="37"/>
  <c r="N1070" i="37"/>
  <c r="L1071" i="37"/>
  <c r="M1071" i="37"/>
  <c r="N1071" i="37"/>
  <c r="L1073" i="37"/>
  <c r="M1073" i="37"/>
  <c r="N1073" i="37"/>
  <c r="L1074" i="37"/>
  <c r="M1074" i="37"/>
  <c r="N1074" i="37"/>
  <c r="L1075" i="37"/>
  <c r="M1075" i="37"/>
  <c r="N1075" i="37"/>
  <c r="L1078" i="37"/>
  <c r="M1078" i="37"/>
  <c r="N1078" i="37"/>
  <c r="L1079" i="37"/>
  <c r="M1079" i="37"/>
  <c r="N1079" i="37"/>
  <c r="L1080" i="37"/>
  <c r="M1080" i="37"/>
  <c r="N1080" i="37"/>
  <c r="L1081" i="37"/>
  <c r="M1081" i="37"/>
  <c r="N1081" i="37"/>
  <c r="L1082" i="37"/>
  <c r="M1082" i="37"/>
  <c r="N1082" i="37"/>
  <c r="L1083" i="37"/>
  <c r="M1083" i="37"/>
  <c r="N1083" i="37"/>
  <c r="L1086" i="37"/>
  <c r="M1086" i="37"/>
  <c r="N1086" i="37"/>
  <c r="L1090" i="37"/>
  <c r="M1090" i="37"/>
  <c r="N1090" i="37"/>
  <c r="L1091" i="37"/>
  <c r="M1091" i="37"/>
  <c r="N1091" i="37"/>
  <c r="L1092" i="37"/>
  <c r="M1092" i="37"/>
  <c r="N1092" i="37"/>
  <c r="L1094" i="37"/>
  <c r="M1094" i="37"/>
  <c r="N1094" i="37"/>
  <c r="L1095" i="37"/>
  <c r="M1095" i="37"/>
  <c r="N1095" i="37"/>
  <c r="L1096" i="37"/>
  <c r="M1096" i="37"/>
  <c r="N1096" i="37"/>
  <c r="L1097" i="37"/>
  <c r="M1097" i="37"/>
  <c r="N1097" i="37"/>
  <c r="L1098" i="37"/>
  <c r="M1098" i="37"/>
  <c r="N1098" i="37"/>
  <c r="L1099" i="37"/>
  <c r="M1099" i="37"/>
  <c r="N1099" i="37"/>
  <c r="L1100" i="37"/>
  <c r="M1100" i="37"/>
  <c r="N1100" i="37"/>
  <c r="L1101" i="37"/>
  <c r="M1101" i="37"/>
  <c r="N1101" i="37"/>
  <c r="L1102" i="37"/>
  <c r="M1102" i="37"/>
  <c r="N1102" i="37"/>
  <c r="L1103" i="37"/>
  <c r="M1103" i="37"/>
  <c r="N1103" i="37"/>
  <c r="L1106" i="37"/>
  <c r="M1106" i="37"/>
  <c r="N1106" i="37"/>
  <c r="L1107" i="37"/>
  <c r="M1107" i="37"/>
  <c r="N1107" i="37"/>
  <c r="L1108" i="37"/>
  <c r="M1108" i="37"/>
  <c r="N1108" i="37"/>
  <c r="L1109" i="37"/>
  <c r="M1109" i="37"/>
  <c r="N1109" i="37"/>
  <c r="L1110" i="37"/>
  <c r="M1110" i="37"/>
  <c r="N1110" i="37"/>
  <c r="L1114" i="37"/>
  <c r="M1114" i="37"/>
  <c r="N1114" i="37"/>
  <c r="L1117" i="37"/>
  <c r="M1117" i="37"/>
  <c r="N1117" i="37"/>
  <c r="L1119" i="37"/>
  <c r="M1119" i="37"/>
  <c r="N1119" i="37"/>
  <c r="L1120" i="37"/>
  <c r="M1120" i="37"/>
  <c r="N1120" i="37"/>
  <c r="L1121" i="37"/>
  <c r="M1121" i="37"/>
  <c r="N1121" i="37"/>
  <c r="L1122" i="37"/>
  <c r="M1122" i="37"/>
  <c r="N1122" i="37"/>
  <c r="L1124" i="37"/>
  <c r="M1124" i="37"/>
  <c r="N1124" i="37"/>
  <c r="L1125" i="37"/>
  <c r="M1125" i="37"/>
  <c r="N1125" i="37"/>
  <c r="L1126" i="37"/>
  <c r="M1126" i="37"/>
  <c r="N1126" i="37"/>
  <c r="L1127" i="37"/>
  <c r="M1127" i="37"/>
  <c r="N1127" i="37"/>
  <c r="L1128" i="37"/>
  <c r="M1128" i="37"/>
  <c r="N1128" i="37"/>
  <c r="L1129" i="37"/>
  <c r="M1129" i="37"/>
  <c r="N1129" i="37"/>
  <c r="L1132" i="37"/>
  <c r="M1132" i="37"/>
  <c r="N1132" i="37"/>
  <c r="L1133" i="37"/>
  <c r="M1133" i="37"/>
  <c r="N1133" i="37"/>
  <c r="L1134" i="37"/>
  <c r="M1134" i="37"/>
  <c r="N1134" i="37"/>
  <c r="L1136" i="37"/>
  <c r="M1136" i="37"/>
  <c r="N1136" i="37"/>
  <c r="L1137" i="37"/>
  <c r="M1137" i="37"/>
  <c r="N1137" i="37"/>
  <c r="L1138" i="37"/>
  <c r="M1138" i="37"/>
  <c r="N1138" i="37"/>
  <c r="L1139" i="37"/>
  <c r="M1139" i="37"/>
  <c r="N1139" i="37"/>
  <c r="L1140" i="37"/>
  <c r="M1140" i="37"/>
  <c r="N1140" i="37"/>
  <c r="L1141" i="37"/>
  <c r="M1141" i="37"/>
  <c r="N1141" i="37"/>
  <c r="L1143" i="37"/>
  <c r="M1143" i="37"/>
  <c r="N1143" i="37"/>
  <c r="L1144" i="37"/>
  <c r="M1144" i="37"/>
  <c r="N1144" i="37"/>
  <c r="L1145" i="37"/>
  <c r="M1145" i="37"/>
  <c r="N1145" i="37"/>
  <c r="L1146" i="37"/>
  <c r="M1146" i="37"/>
  <c r="N1146" i="37"/>
  <c r="L1149" i="37"/>
  <c r="M1149" i="37"/>
  <c r="N1149" i="37"/>
  <c r="L1150" i="37"/>
  <c r="M1150" i="37"/>
  <c r="N1150" i="37"/>
  <c r="L1151" i="37"/>
  <c r="M1151" i="37"/>
  <c r="N1151" i="37"/>
  <c r="L1152" i="37"/>
  <c r="M1152" i="37"/>
  <c r="N1152" i="37"/>
  <c r="L1154" i="37"/>
  <c r="M1154" i="37"/>
  <c r="N1154" i="37"/>
  <c r="L1155" i="37"/>
  <c r="M1155" i="37"/>
  <c r="N1155" i="37"/>
  <c r="L1156" i="37"/>
  <c r="M1156" i="37"/>
  <c r="N1156" i="37"/>
  <c r="L1157" i="37"/>
  <c r="M1157" i="37"/>
  <c r="N1157" i="37"/>
  <c r="L1158" i="37"/>
  <c r="M1158" i="37"/>
  <c r="N1158" i="37"/>
  <c r="L1159" i="37"/>
  <c r="M1159" i="37"/>
  <c r="N1159" i="37"/>
  <c r="L1160" i="37"/>
  <c r="M1160" i="37"/>
  <c r="N1160" i="37"/>
  <c r="L1161" i="37"/>
  <c r="M1161" i="37"/>
  <c r="N1161" i="37"/>
  <c r="L1163" i="37"/>
  <c r="M1163" i="37"/>
  <c r="N1163" i="37"/>
  <c r="L1164" i="37"/>
  <c r="M1164" i="37"/>
  <c r="N1164" i="37"/>
  <c r="L1165" i="37"/>
  <c r="M1165" i="37"/>
  <c r="N1165" i="37"/>
  <c r="L1166" i="37"/>
  <c r="M1166" i="37"/>
  <c r="N1166" i="37"/>
  <c r="L1172" i="37"/>
  <c r="M1172" i="37"/>
  <c r="N1172" i="37"/>
  <c r="L1173" i="37"/>
  <c r="M1173" i="37"/>
  <c r="N1173" i="37"/>
  <c r="L1177" i="37"/>
  <c r="M1177" i="37"/>
  <c r="N1177" i="37"/>
  <c r="L1178" i="37"/>
  <c r="M1178" i="37"/>
  <c r="N1178" i="37"/>
  <c r="L1181" i="37"/>
  <c r="M1181" i="37"/>
  <c r="N1181" i="37"/>
  <c r="L1182" i="37"/>
  <c r="M1182" i="37"/>
  <c r="N1182" i="37"/>
  <c r="L1183" i="37"/>
  <c r="M1183" i="37"/>
  <c r="N1183" i="37"/>
  <c r="L1185" i="37"/>
  <c r="M1185" i="37"/>
  <c r="N1185" i="37"/>
  <c r="L1188" i="37"/>
  <c r="M1188" i="37"/>
  <c r="N1188" i="37"/>
  <c r="L1190" i="37"/>
  <c r="M1190" i="37"/>
  <c r="N1190" i="37"/>
  <c r="L1191" i="37"/>
  <c r="M1191" i="37"/>
  <c r="N1191" i="37"/>
  <c r="L1192" i="37"/>
  <c r="M1192" i="37"/>
  <c r="N1192" i="37"/>
  <c r="L1196" i="37"/>
  <c r="M1196" i="37"/>
  <c r="N1196" i="37"/>
  <c r="L1197" i="37"/>
  <c r="M1197" i="37"/>
  <c r="N1197" i="37"/>
  <c r="L1199" i="37"/>
  <c r="M1199" i="37"/>
  <c r="N1199" i="37"/>
  <c r="L1208" i="37"/>
  <c r="M1208" i="37"/>
  <c r="N1208" i="37"/>
  <c r="L1213" i="37"/>
  <c r="M1213" i="37"/>
  <c r="N1213" i="37"/>
  <c r="L1214" i="37"/>
  <c r="M1214" i="37"/>
  <c r="N1214" i="37"/>
  <c r="L1217" i="37"/>
  <c r="M1217" i="37"/>
  <c r="N1217" i="37"/>
  <c r="L1218" i="37"/>
  <c r="M1218" i="37"/>
  <c r="N1218" i="37"/>
  <c r="L1219" i="37"/>
  <c r="M1219" i="37"/>
  <c r="N1219" i="37"/>
  <c r="L1228" i="37"/>
  <c r="M1228" i="37"/>
  <c r="N1228" i="37"/>
  <c r="L1237" i="37"/>
  <c r="M1237" i="37"/>
  <c r="N1237" i="37"/>
  <c r="L1238" i="37"/>
  <c r="M1238" i="37"/>
  <c r="N1238" i="37"/>
  <c r="L1239" i="37"/>
  <c r="M1239" i="37"/>
  <c r="N1239" i="37"/>
  <c r="L1241" i="37"/>
  <c r="M1241" i="37"/>
  <c r="N1241" i="37"/>
  <c r="L1243" i="37"/>
  <c r="M1243" i="37"/>
  <c r="N1243" i="37"/>
  <c r="L1245" i="37"/>
  <c r="M1245" i="37"/>
  <c r="N1245" i="37"/>
  <c r="L1246" i="37"/>
  <c r="M1246" i="37"/>
  <c r="N1246" i="37"/>
  <c r="L1248" i="37"/>
  <c r="M1248" i="37"/>
  <c r="N1248" i="37"/>
  <c r="L1249" i="37"/>
  <c r="M1249" i="37"/>
  <c r="N1249" i="37"/>
  <c r="L1250" i="37"/>
  <c r="M1250" i="37"/>
  <c r="N1250" i="37"/>
  <c r="L1251" i="37"/>
  <c r="M1251" i="37"/>
  <c r="N1251" i="37"/>
  <c r="L1257" i="37"/>
  <c r="M1257" i="37"/>
  <c r="N1257" i="37"/>
  <c r="L1287" i="37"/>
  <c r="M1287" i="37"/>
  <c r="N1287" i="37"/>
  <c r="L1291" i="37"/>
  <c r="M1291" i="37"/>
  <c r="N1291" i="37"/>
  <c r="L1292" i="37"/>
  <c r="M1292" i="37"/>
  <c r="N1292" i="37"/>
  <c r="L1294" i="37"/>
  <c r="M1294" i="37"/>
  <c r="N1294" i="37"/>
  <c r="L1296" i="37"/>
  <c r="M1296" i="37"/>
  <c r="N1296" i="37"/>
  <c r="L1297" i="37"/>
  <c r="M1297" i="37"/>
  <c r="N1297" i="37"/>
  <c r="L1298" i="37"/>
  <c r="M1298" i="37"/>
  <c r="N1298" i="37"/>
  <c r="L1299" i="37"/>
  <c r="M1299" i="37"/>
  <c r="N1299" i="37"/>
  <c r="L1300" i="37"/>
  <c r="M1300" i="37"/>
  <c r="N1300" i="37"/>
  <c r="L1301" i="37"/>
  <c r="M1301" i="37"/>
  <c r="N1301" i="37"/>
  <c r="L1302" i="37"/>
  <c r="M1302" i="37"/>
  <c r="N1302" i="37"/>
  <c r="L1303" i="37"/>
  <c r="M1303" i="37"/>
  <c r="N1303" i="37"/>
  <c r="L1304" i="37"/>
  <c r="M1304" i="37"/>
  <c r="N1304" i="37"/>
  <c r="L1305" i="37"/>
  <c r="M1305" i="37"/>
  <c r="N1305" i="37"/>
  <c r="L1306" i="37"/>
  <c r="M1306" i="37"/>
  <c r="N1306" i="37"/>
  <c r="L1307" i="37"/>
  <c r="M1307" i="37"/>
  <c r="N1307" i="37"/>
  <c r="L1309" i="37"/>
  <c r="M1309" i="37"/>
  <c r="N1309" i="37"/>
  <c r="L1313" i="37"/>
  <c r="M1313" i="37"/>
  <c r="N1313" i="37"/>
  <c r="L1314" i="37"/>
  <c r="M1314" i="37"/>
  <c r="N1314" i="37"/>
  <c r="L1317" i="37"/>
  <c r="M1317" i="37"/>
  <c r="N1317" i="37"/>
  <c r="L1318" i="37"/>
  <c r="M1318" i="37"/>
  <c r="N1318" i="37"/>
  <c r="L1319" i="37"/>
  <c r="M1319" i="37"/>
  <c r="N1319" i="37"/>
  <c r="L1320" i="37"/>
  <c r="M1320" i="37"/>
  <c r="N1320" i="37"/>
  <c r="L1321" i="37"/>
  <c r="M1321" i="37"/>
  <c r="N1321" i="37"/>
  <c r="L1322" i="37"/>
  <c r="M1322" i="37"/>
  <c r="N1322" i="37"/>
  <c r="L1323" i="37"/>
  <c r="M1323" i="37"/>
  <c r="N1323" i="37"/>
  <c r="L1324" i="37"/>
  <c r="M1324" i="37"/>
  <c r="N1324" i="37"/>
  <c r="L1325" i="37"/>
  <c r="M1325" i="37"/>
  <c r="N1325" i="37"/>
  <c r="L1326" i="37"/>
  <c r="M1326" i="37"/>
  <c r="N1326" i="37"/>
  <c r="L1330" i="37"/>
  <c r="M1330" i="37"/>
  <c r="N1330" i="37"/>
  <c r="L1332" i="37"/>
  <c r="M1332" i="37"/>
  <c r="N1332" i="37"/>
  <c r="L1334" i="37"/>
  <c r="M1334" i="37"/>
  <c r="N1334" i="37"/>
  <c r="L1336" i="37"/>
  <c r="M1336" i="37"/>
  <c r="N1336" i="37"/>
  <c r="L1337" i="37"/>
  <c r="M1337" i="37"/>
  <c r="N1337" i="37"/>
  <c r="L1339" i="37"/>
  <c r="M1339" i="37"/>
  <c r="N1339" i="37"/>
  <c r="L1341" i="37"/>
  <c r="M1341" i="37"/>
  <c r="N1341" i="37"/>
  <c r="L1344" i="37"/>
  <c r="M1344" i="37"/>
  <c r="N1344" i="37"/>
  <c r="L1347" i="37"/>
  <c r="M1347" i="37"/>
  <c r="N1347" i="37"/>
  <c r="L1348" i="37"/>
  <c r="M1348" i="37"/>
  <c r="N1348" i="37"/>
  <c r="L1350" i="37"/>
  <c r="M1350" i="37"/>
  <c r="N1350" i="37"/>
  <c r="L1351" i="37"/>
  <c r="M1351" i="37"/>
  <c r="N1351" i="37"/>
  <c r="L1352" i="37"/>
  <c r="M1352" i="37"/>
  <c r="N1352" i="37"/>
  <c r="L1353" i="37"/>
  <c r="M1353" i="37"/>
  <c r="N1353" i="37"/>
  <c r="L1354" i="37"/>
  <c r="M1354" i="37"/>
  <c r="N1354" i="37"/>
  <c r="L1355" i="37"/>
  <c r="M1355" i="37"/>
  <c r="N1355" i="37"/>
  <c r="L1356" i="37"/>
  <c r="M1356" i="37"/>
  <c r="N1356" i="37"/>
  <c r="L1357" i="37"/>
  <c r="M1357" i="37"/>
  <c r="N1357" i="37"/>
  <c r="L1358" i="37"/>
  <c r="M1358" i="37"/>
  <c r="N1358" i="37"/>
  <c r="L1363" i="37"/>
  <c r="M1363" i="37"/>
  <c r="N1363" i="37"/>
  <c r="L1370" i="37"/>
  <c r="M1370" i="37"/>
  <c r="N1370" i="37"/>
  <c r="L1379" i="37"/>
  <c r="M1379" i="37"/>
  <c r="N1379" i="37"/>
  <c r="L1382" i="37"/>
  <c r="M1382" i="37"/>
  <c r="N1382" i="37"/>
  <c r="L1383" i="37"/>
  <c r="M1383" i="37"/>
  <c r="N1383" i="37"/>
  <c r="L1388" i="37"/>
  <c r="M1388" i="37"/>
  <c r="N1388" i="37"/>
  <c r="L1389" i="37"/>
  <c r="M1389" i="37"/>
  <c r="N1389" i="37"/>
  <c r="L1391" i="37"/>
  <c r="M1391" i="37"/>
  <c r="N1391" i="37"/>
  <c r="L1392" i="37"/>
  <c r="M1392" i="37"/>
  <c r="N1392" i="37"/>
  <c r="L1395" i="37"/>
  <c r="M1395" i="37"/>
  <c r="N1395" i="37"/>
  <c r="L1401" i="37"/>
  <c r="M1401" i="37"/>
  <c r="N1401" i="37"/>
  <c r="L1405" i="37"/>
  <c r="M1405" i="37"/>
  <c r="N1405" i="37"/>
  <c r="L1411" i="37"/>
  <c r="M1411" i="37"/>
  <c r="N1411" i="37"/>
  <c r="L1412" i="37"/>
  <c r="M1412" i="37"/>
  <c r="N1412" i="37"/>
  <c r="L1415" i="37"/>
  <c r="M1415" i="37"/>
  <c r="N1415" i="37"/>
  <c r="L1420" i="37"/>
  <c r="M1420" i="37"/>
  <c r="N1420" i="37"/>
  <c r="L1421" i="37"/>
  <c r="M1421" i="37"/>
  <c r="N1421" i="37"/>
  <c r="L1422" i="37"/>
  <c r="M1422" i="37"/>
  <c r="N1422" i="37"/>
  <c r="L1424" i="37"/>
  <c r="M1424" i="37"/>
  <c r="N1424" i="37"/>
  <c r="L1425" i="37"/>
  <c r="M1425" i="37"/>
  <c r="N1425" i="37"/>
  <c r="L1426" i="37"/>
  <c r="M1426" i="37"/>
  <c r="N1426" i="37"/>
  <c r="L1428" i="37"/>
  <c r="M1428" i="37"/>
  <c r="N1428" i="37"/>
  <c r="L1429" i="37"/>
  <c r="M1429" i="37"/>
  <c r="N1429" i="37"/>
  <c r="L1432" i="37"/>
  <c r="M1432" i="37"/>
  <c r="N1432" i="37"/>
  <c r="L1436" i="37"/>
  <c r="M1436" i="37"/>
  <c r="N1436" i="37"/>
  <c r="L1438" i="37"/>
  <c r="M1438" i="37"/>
  <c r="N1438" i="37"/>
  <c r="L1440" i="37"/>
  <c r="M1440" i="37"/>
  <c r="N1440" i="37"/>
  <c r="L1450" i="37"/>
  <c r="M1450" i="37"/>
  <c r="N1450" i="37"/>
  <c r="L1451" i="37"/>
  <c r="M1451" i="37"/>
  <c r="N1451" i="37"/>
  <c r="L1452" i="37"/>
  <c r="M1452" i="37"/>
  <c r="N1452" i="37"/>
  <c r="L1453" i="37"/>
  <c r="M1453" i="37"/>
  <c r="N1453" i="37"/>
  <c r="L1454" i="37"/>
  <c r="M1454" i="37"/>
  <c r="N1454" i="37"/>
  <c r="L1455" i="37"/>
  <c r="M1455" i="37"/>
  <c r="N1455" i="37"/>
  <c r="L1456" i="37"/>
  <c r="M1456" i="37"/>
  <c r="N1456" i="37"/>
  <c r="L1460" i="37"/>
  <c r="M1460" i="37"/>
  <c r="N1460" i="37"/>
  <c r="L1462" i="37"/>
  <c r="M1462" i="37"/>
  <c r="N1462" i="37"/>
  <c r="L1468" i="37"/>
  <c r="M1468" i="37"/>
  <c r="N1468" i="37"/>
  <c r="L1469" i="37"/>
  <c r="M1469" i="37"/>
  <c r="N1469" i="37"/>
  <c r="L1470" i="37"/>
  <c r="M1470" i="37"/>
  <c r="N1470" i="37"/>
  <c r="L1472" i="37"/>
  <c r="M1472" i="37"/>
  <c r="N1472" i="37"/>
  <c r="L1473" i="37"/>
  <c r="M1473" i="37"/>
  <c r="N1473" i="37"/>
  <c r="L1479" i="37"/>
  <c r="M1479" i="37"/>
  <c r="N1479" i="37"/>
  <c r="L1481" i="37"/>
  <c r="M1481" i="37"/>
  <c r="N1481" i="37"/>
  <c r="L1484" i="37"/>
  <c r="M1484" i="37"/>
  <c r="N1484" i="37"/>
  <c r="L1493" i="37"/>
  <c r="M1493" i="37"/>
  <c r="N1493" i="37"/>
  <c r="L1505" i="37"/>
  <c r="M1505" i="37"/>
  <c r="N1505" i="37"/>
  <c r="L1507" i="37"/>
  <c r="M1507" i="37"/>
  <c r="N1507" i="37"/>
  <c r="L1513" i="37"/>
  <c r="M1513" i="37"/>
  <c r="N1513" i="37"/>
  <c r="L1516" i="37"/>
  <c r="M1516" i="37"/>
  <c r="N1516" i="37"/>
  <c r="L1517" i="37"/>
  <c r="M1517" i="37"/>
  <c r="N1517" i="37"/>
  <c r="L1518" i="37"/>
  <c r="M1518" i="37"/>
  <c r="N1518" i="37"/>
  <c r="L1519" i="37"/>
  <c r="M1519" i="37"/>
  <c r="N1519" i="37"/>
  <c r="L1523" i="37"/>
  <c r="M1523" i="37"/>
  <c r="N1523" i="37"/>
  <c r="L1524" i="37"/>
  <c r="M1524" i="37"/>
  <c r="N1524" i="37"/>
  <c r="L1527" i="37"/>
  <c r="M1527" i="37"/>
  <c r="N1527" i="37"/>
  <c r="L1529" i="37"/>
  <c r="M1529" i="37"/>
  <c r="N1529" i="37"/>
  <c r="L1530" i="37"/>
  <c r="M1530" i="37"/>
  <c r="N1530" i="37"/>
  <c r="L1536" i="37"/>
  <c r="M1536" i="37"/>
  <c r="N1536" i="37"/>
  <c r="L1539" i="37"/>
  <c r="M1539" i="37"/>
  <c r="N1539" i="37"/>
  <c r="L1540" i="37"/>
  <c r="M1540" i="37"/>
  <c r="N1540" i="37"/>
  <c r="L1545" i="37"/>
  <c r="M1545" i="37"/>
  <c r="N1545" i="37"/>
  <c r="L1546" i="37"/>
  <c r="M1546" i="37"/>
  <c r="N1546" i="37"/>
  <c r="L1547" i="37"/>
  <c r="M1547" i="37"/>
  <c r="N1547" i="37"/>
  <c r="L1548" i="37"/>
  <c r="M1548" i="37"/>
  <c r="N1548" i="37"/>
  <c r="L1550" i="37"/>
  <c r="M1550" i="37"/>
  <c r="N1550" i="37"/>
  <c r="L1553" i="37"/>
  <c r="M1553" i="37"/>
  <c r="N1553" i="37"/>
  <c r="L1554" i="37"/>
  <c r="M1554" i="37"/>
  <c r="N1554" i="37"/>
  <c r="L1555" i="37"/>
  <c r="M1555" i="37"/>
  <c r="N1555" i="37"/>
  <c r="L1557" i="37"/>
  <c r="M1557" i="37"/>
  <c r="N1557" i="37"/>
  <c r="L1560" i="37"/>
  <c r="M1560" i="37"/>
  <c r="N1560" i="37"/>
  <c r="L1561" i="37"/>
  <c r="M1561" i="37"/>
  <c r="N1561" i="37"/>
  <c r="L1562" i="37"/>
  <c r="M1562" i="37"/>
  <c r="N1562" i="37"/>
  <c r="L1563" i="37"/>
  <c r="M1563" i="37"/>
  <c r="N1563" i="37"/>
  <c r="L1564" i="37"/>
  <c r="M1564" i="37"/>
  <c r="N1564" i="37"/>
  <c r="L1565" i="37"/>
  <c r="M1565" i="37"/>
  <c r="N1565" i="37"/>
  <c r="L1566" i="37"/>
  <c r="M1566" i="37"/>
  <c r="N1566" i="37"/>
  <c r="L1568" i="37"/>
  <c r="M1568" i="37"/>
  <c r="N1568" i="37"/>
  <c r="L1569" i="37"/>
  <c r="M1569" i="37"/>
  <c r="N1569" i="37"/>
  <c r="L1570" i="37"/>
  <c r="M1570" i="37"/>
  <c r="N1570" i="37"/>
  <c r="L1572" i="37"/>
  <c r="M1572" i="37"/>
  <c r="N1572" i="37"/>
  <c r="L1573" i="37"/>
  <c r="M1573" i="37"/>
  <c r="N1573" i="37"/>
  <c r="L1574" i="37"/>
  <c r="M1574" i="37"/>
  <c r="N1574" i="37"/>
  <c r="L1579" i="37"/>
  <c r="M1579" i="37"/>
  <c r="N1579" i="37"/>
  <c r="L1582" i="37"/>
  <c r="M1582" i="37"/>
  <c r="N1582" i="37"/>
  <c r="L1583" i="37"/>
  <c r="M1583" i="37"/>
  <c r="N1583" i="37"/>
  <c r="L1584" i="37"/>
  <c r="M1584" i="37"/>
  <c r="N1584" i="37"/>
  <c r="L1585" i="37"/>
  <c r="M1585" i="37"/>
  <c r="N1585" i="37"/>
  <c r="L1586" i="37"/>
  <c r="M1586" i="37"/>
  <c r="N1586" i="37"/>
  <c r="L1588" i="37"/>
  <c r="M1588" i="37"/>
  <c r="N1588" i="37"/>
  <c r="L1591" i="37"/>
  <c r="M1591" i="37"/>
  <c r="N1591" i="37"/>
  <c r="L1592" i="37"/>
  <c r="M1592" i="37"/>
  <c r="N1592" i="37"/>
  <c r="L1593" i="37"/>
  <c r="M1593" i="37"/>
  <c r="N1593" i="37"/>
  <c r="L1594" i="37"/>
  <c r="M1594" i="37"/>
  <c r="N1594" i="37"/>
  <c r="L1597" i="37"/>
  <c r="M1597" i="37"/>
  <c r="N1597" i="37"/>
  <c r="L1599" i="37"/>
  <c r="M1599" i="37"/>
  <c r="N1599" i="37"/>
  <c r="L1600" i="37"/>
  <c r="M1600" i="37"/>
  <c r="N1600" i="37"/>
  <c r="L1602" i="37"/>
  <c r="M1602" i="37"/>
  <c r="N1602" i="37"/>
  <c r="L1604" i="37"/>
  <c r="M1604" i="37"/>
  <c r="N1604" i="37"/>
  <c r="L1606" i="37"/>
  <c r="M1606" i="37"/>
  <c r="N1606" i="37"/>
  <c r="L1612" i="37"/>
  <c r="M1612" i="37"/>
  <c r="N1612" i="37"/>
  <c r="L1613" i="37"/>
  <c r="M1613" i="37"/>
  <c r="N1613" i="37"/>
  <c r="L1628" i="37"/>
  <c r="M1628" i="37"/>
  <c r="N1628" i="37"/>
  <c r="L1629" i="37"/>
  <c r="M1629" i="37"/>
  <c r="N1629" i="37"/>
  <c r="L1630" i="37"/>
  <c r="M1630" i="37"/>
  <c r="N1630" i="37"/>
  <c r="L1631" i="37"/>
  <c r="M1631" i="37"/>
  <c r="N1631" i="37"/>
  <c r="L1632" i="37"/>
  <c r="M1632" i="37"/>
  <c r="N1632" i="37"/>
  <c r="L1633" i="37"/>
  <c r="M1633" i="37"/>
  <c r="N1633" i="37"/>
  <c r="L1634" i="37"/>
  <c r="M1634" i="37"/>
  <c r="N1634" i="37"/>
  <c r="L1635" i="37"/>
  <c r="M1635" i="37"/>
  <c r="N1635" i="37"/>
  <c r="L1643" i="37"/>
  <c r="M1643" i="37"/>
  <c r="N1643" i="37"/>
  <c r="L1644" i="37"/>
  <c r="M1644" i="37"/>
  <c r="N1644" i="37"/>
  <c r="L1645" i="37"/>
  <c r="M1645" i="37"/>
  <c r="N1645" i="37"/>
  <c r="L1646" i="37"/>
  <c r="M1646" i="37"/>
  <c r="N1646" i="37"/>
  <c r="L1647" i="37"/>
  <c r="M1647" i="37"/>
  <c r="N1647" i="37"/>
  <c r="L1648" i="37"/>
  <c r="M1648" i="37"/>
  <c r="N1648" i="37"/>
  <c r="L1649" i="37"/>
  <c r="M1649" i="37"/>
  <c r="N1649" i="37"/>
  <c r="L1650" i="37"/>
  <c r="M1650" i="37"/>
  <c r="N1650" i="37"/>
  <c r="L1651" i="37"/>
  <c r="M1651" i="37"/>
  <c r="N1651" i="37"/>
  <c r="L1652" i="37"/>
  <c r="M1652" i="37"/>
  <c r="N1652" i="37"/>
  <c r="L1653" i="37"/>
  <c r="M1653" i="37"/>
  <c r="N1653" i="37"/>
  <c r="L1654" i="37"/>
  <c r="M1654" i="37"/>
  <c r="N1654" i="37"/>
  <c r="L1655" i="37"/>
  <c r="M1655" i="37"/>
  <c r="N1655" i="37"/>
  <c r="L1656" i="37"/>
  <c r="M1656" i="37"/>
  <c r="N1656" i="37"/>
  <c r="L1657" i="37"/>
  <c r="M1657" i="37"/>
  <c r="N1657" i="37"/>
  <c r="L1658" i="37"/>
  <c r="M1658" i="37"/>
  <c r="N1658" i="37"/>
  <c r="L1659" i="37"/>
  <c r="M1659" i="37"/>
  <c r="N1659" i="37"/>
  <c r="L1661" i="37"/>
  <c r="M1661" i="37"/>
  <c r="N1661" i="37"/>
  <c r="L1662" i="37"/>
  <c r="M1662" i="37"/>
  <c r="N1662" i="37"/>
  <c r="L1664" i="37"/>
  <c r="M1664" i="37"/>
  <c r="N1664" i="37"/>
  <c r="L1667" i="37"/>
  <c r="M1667" i="37"/>
  <c r="N1667" i="37"/>
  <c r="L1668" i="37"/>
  <c r="M1668" i="37"/>
  <c r="N1668" i="37"/>
  <c r="L1669" i="37"/>
  <c r="M1669" i="37"/>
  <c r="N1669" i="37"/>
  <c r="L1670" i="37"/>
  <c r="M1670" i="37"/>
  <c r="N1670" i="37"/>
  <c r="L1671" i="37"/>
  <c r="M1671" i="37"/>
  <c r="N1671" i="37"/>
  <c r="L1672" i="37"/>
  <c r="M1672" i="37"/>
  <c r="N1672" i="37"/>
  <c r="L1673" i="37"/>
  <c r="M1673" i="37"/>
  <c r="N1673" i="37"/>
  <c r="L1674" i="37"/>
  <c r="M1674" i="37"/>
  <c r="N1674" i="37"/>
  <c r="L1675" i="37"/>
  <c r="M1675" i="37"/>
  <c r="N1675" i="37"/>
  <c r="L1676" i="37"/>
  <c r="M1676" i="37"/>
  <c r="N1676" i="37"/>
  <c r="L1677" i="37"/>
  <c r="M1677" i="37"/>
  <c r="N1677" i="37"/>
  <c r="L1735" i="37"/>
  <c r="M1735" i="37"/>
  <c r="N1735" i="37"/>
  <c r="L1748" i="37"/>
  <c r="M1748" i="37"/>
  <c r="N1748" i="37"/>
  <c r="L1756" i="37"/>
  <c r="M1756" i="37"/>
  <c r="N1756" i="37"/>
  <c r="L1784" i="37"/>
  <c r="M1784" i="37"/>
  <c r="N1784" i="37"/>
  <c r="L1787" i="37"/>
  <c r="M1787" i="37"/>
  <c r="N1787" i="37"/>
  <c r="L1788" i="37"/>
  <c r="M1788" i="37"/>
  <c r="N1788" i="37"/>
  <c r="L1791" i="37"/>
  <c r="M1791" i="37"/>
  <c r="N1791" i="37"/>
  <c r="L1796" i="37"/>
  <c r="M1796" i="37"/>
  <c r="N1796" i="37"/>
  <c r="L1797" i="37"/>
  <c r="M1797" i="37"/>
  <c r="N1797" i="37"/>
  <c r="L1798" i="37"/>
  <c r="M1798" i="37"/>
  <c r="N1798" i="37"/>
  <c r="L1799" i="37"/>
  <c r="M1799" i="37"/>
  <c r="N1799" i="37"/>
  <c r="L1800" i="37"/>
  <c r="M1800" i="37"/>
  <c r="N1800" i="37"/>
  <c r="L1801" i="37"/>
  <c r="M1801" i="37"/>
  <c r="N1801" i="37"/>
  <c r="L1802" i="37"/>
  <c r="M1802" i="37"/>
  <c r="N1802" i="37"/>
  <c r="L1803" i="37"/>
  <c r="M1803" i="37"/>
  <c r="N1803" i="37"/>
  <c r="L1804" i="37"/>
  <c r="M1804" i="37"/>
  <c r="N1804" i="37"/>
  <c r="L1805" i="37"/>
  <c r="M1805" i="37"/>
  <c r="N1805" i="37"/>
  <c r="L1806" i="37"/>
  <c r="M1806" i="37"/>
  <c r="N1806" i="37"/>
  <c r="L1807" i="37"/>
  <c r="M1807" i="37"/>
  <c r="N1807" i="37"/>
  <c r="L1808" i="37"/>
  <c r="M1808" i="37"/>
  <c r="N1808" i="37"/>
  <c r="L1809" i="37"/>
  <c r="M1809" i="37"/>
  <c r="N1809" i="37"/>
  <c r="L1810" i="37"/>
  <c r="M1810" i="37"/>
  <c r="N1810" i="37"/>
  <c r="L1811" i="37"/>
  <c r="M1811" i="37"/>
  <c r="N1811" i="37"/>
  <c r="L1812" i="37"/>
  <c r="M1812" i="37"/>
  <c r="N1812" i="37"/>
  <c r="L1813" i="37"/>
  <c r="M1813" i="37"/>
  <c r="N1813" i="37"/>
  <c r="L1814" i="37"/>
  <c r="M1814" i="37"/>
  <c r="N1814" i="37"/>
  <c r="L1815" i="37"/>
  <c r="M1815" i="37"/>
  <c r="N1815" i="37"/>
  <c r="L1816" i="37"/>
  <c r="M1816" i="37"/>
  <c r="N1816" i="37"/>
  <c r="L1817" i="37"/>
  <c r="M1817" i="37"/>
  <c r="N1817" i="37"/>
  <c r="L1818" i="37"/>
  <c r="M1818" i="37"/>
  <c r="N1818" i="37"/>
  <c r="L1819" i="37"/>
  <c r="M1819" i="37"/>
  <c r="N1819" i="37"/>
  <c r="L1820" i="37"/>
  <c r="M1820" i="37"/>
  <c r="N1820" i="37"/>
  <c r="L1821" i="37"/>
  <c r="M1821" i="37"/>
  <c r="N1821" i="37"/>
  <c r="L1822" i="37"/>
  <c r="M1822" i="37"/>
  <c r="N1822" i="37"/>
  <c r="L1823" i="37"/>
  <c r="M1823" i="37"/>
  <c r="N1823" i="37"/>
  <c r="L1824" i="37"/>
  <c r="M1824" i="37"/>
  <c r="N1824" i="37"/>
  <c r="L1825" i="37"/>
  <c r="M1825" i="37"/>
  <c r="N1825" i="37"/>
  <c r="L1826" i="37"/>
  <c r="M1826" i="37"/>
  <c r="N1826" i="37"/>
  <c r="L1827" i="37"/>
  <c r="M1827" i="37"/>
  <c r="N1827" i="37"/>
  <c r="L1828" i="37"/>
  <c r="M1828" i="37"/>
  <c r="N1828" i="37"/>
  <c r="L1829" i="37"/>
  <c r="M1829" i="37"/>
  <c r="N1829" i="37"/>
  <c r="L1830" i="37"/>
  <c r="M1830" i="37"/>
  <c r="N1830" i="37"/>
  <c r="L1831" i="37"/>
  <c r="M1831" i="37"/>
  <c r="N1831" i="37"/>
  <c r="L1832" i="37"/>
  <c r="M1832" i="37"/>
  <c r="N1832" i="37"/>
  <c r="L1833" i="37"/>
  <c r="M1833" i="37"/>
  <c r="N1833" i="37"/>
  <c r="L1834" i="37"/>
  <c r="M1834" i="37"/>
  <c r="N1834" i="37"/>
  <c r="L1835" i="37"/>
  <c r="M1835" i="37"/>
  <c r="N1835" i="37"/>
  <c r="E718" i="4"/>
  <c r="L1502" i="37" l="1"/>
  <c r="M1502" i="37"/>
  <c r="N1502" i="37"/>
  <c r="N442" i="37"/>
  <c r="L442" i="37"/>
  <c r="M442" i="37"/>
  <c r="N418" i="37"/>
  <c r="L418" i="37"/>
  <c r="M418" i="37"/>
  <c r="M853" i="37"/>
  <c r="L384" i="37"/>
  <c r="L1262" i="37"/>
  <c r="M1262" i="37"/>
  <c r="N1262" i="37"/>
  <c r="N21" i="37"/>
  <c r="N26" i="37"/>
  <c r="L21" i="37"/>
  <c r="N786" i="37"/>
  <c r="M531" i="37"/>
  <c r="N429" i="37"/>
  <c r="N550" i="37"/>
  <c r="M384" i="37"/>
  <c r="N384" i="37"/>
  <c r="L531" i="37"/>
  <c r="M668" i="37"/>
  <c r="M502" i="37"/>
  <c r="N1026" i="37"/>
  <c r="L15" i="37"/>
  <c r="M15" i="37"/>
  <c r="N15" i="37"/>
  <c r="L1374" i="37"/>
  <c r="M489" i="37"/>
  <c r="L33" i="37"/>
  <c r="N33" i="37"/>
  <c r="M28" i="37"/>
  <c r="M708" i="37"/>
  <c r="M33" i="37"/>
  <c r="L26" i="37"/>
  <c r="M163" i="37"/>
  <c r="L533" i="37"/>
  <c r="N11" i="37"/>
  <c r="L11" i="37"/>
  <c r="L880" i="37"/>
  <c r="M1742" i="37"/>
  <c r="N927" i="37"/>
  <c r="N504" i="37"/>
  <c r="N907" i="37"/>
  <c r="L1286" i="37"/>
  <c r="N853" i="37"/>
  <c r="L853" i="37"/>
  <c r="N1700" i="37"/>
  <c r="L471" i="37"/>
  <c r="L786" i="37"/>
  <c r="M786" i="37"/>
  <c r="M902" i="37"/>
  <c r="N902" i="37"/>
  <c r="L492" i="37"/>
  <c r="M492" i="37"/>
  <c r="M1376" i="37"/>
  <c r="M1743" i="37"/>
  <c r="N284" i="37"/>
  <c r="M1285" i="37"/>
  <c r="M1026" i="37"/>
  <c r="M1492" i="37"/>
  <c r="M533" i="37"/>
  <c r="N533" i="37"/>
  <c r="N880" i="37"/>
  <c r="M599" i="37"/>
  <c r="M505" i="37"/>
  <c r="N505" i="37"/>
  <c r="E365" i="4"/>
  <c r="L491" i="37" l="1"/>
  <c r="M491" i="37"/>
  <c r="M926" i="37"/>
  <c r="L926" i="37"/>
  <c r="M1480" i="37"/>
  <c r="L468" i="37"/>
  <c r="N28" i="37"/>
  <c r="N1702" i="37"/>
  <c r="L1702" i="37"/>
  <c r="M1702" i="37"/>
  <c r="L504" i="37"/>
  <c r="N471" i="37"/>
  <c r="N491" i="37"/>
  <c r="L599" i="37"/>
  <c r="N599" i="37"/>
  <c r="L902" i="37"/>
  <c r="L852" i="37"/>
  <c r="L381" i="37"/>
  <c r="N381" i="37"/>
  <c r="L505" i="37"/>
  <c r="L284" i="37"/>
  <c r="M284" i="37"/>
  <c r="L1366" i="37"/>
  <c r="M1366" i="37"/>
  <c r="N1366" i="37"/>
  <c r="L952" i="37"/>
  <c r="M952" i="37"/>
  <c r="L81" i="37"/>
  <c r="M81" i="37"/>
  <c r="N81" i="37"/>
  <c r="M1242" i="37"/>
  <c r="N722" i="37"/>
  <c r="L1508" i="37"/>
  <c r="N1508" i="37"/>
  <c r="M468" i="37"/>
  <c r="M1508" i="37"/>
  <c r="M1504" i="37"/>
  <c r="L28" i="37"/>
  <c r="N8" i="37"/>
  <c r="L8" i="37"/>
  <c r="M8" i="37"/>
  <c r="L429" i="37"/>
  <c r="L787" i="37"/>
  <c r="N787" i="37"/>
  <c r="M490" i="37"/>
  <c r="N490" i="37"/>
  <c r="N468" i="37"/>
  <c r="M1077" i="37"/>
  <c r="L1077" i="37"/>
  <c r="N1077" i="37"/>
  <c r="M26" i="37"/>
  <c r="L336" i="37"/>
  <c r="M336" i="37"/>
  <c r="N336" i="37"/>
  <c r="M1386" i="37"/>
  <c r="N1386" i="37"/>
  <c r="L1386" i="37"/>
  <c r="M1435" i="37"/>
  <c r="N1435" i="37"/>
  <c r="L1435" i="37"/>
  <c r="L1700" i="37"/>
  <c r="M1333" i="37"/>
  <c r="L1333" i="37"/>
  <c r="M1494" i="37"/>
  <c r="M471" i="37"/>
  <c r="L490" i="37"/>
  <c r="M1373" i="37"/>
  <c r="N1373" i="37"/>
  <c r="L1373" i="37"/>
  <c r="N1025" i="37"/>
  <c r="L1025" i="37"/>
  <c r="M1025" i="37"/>
  <c r="N608" i="37"/>
  <c r="L608" i="37"/>
  <c r="M608" i="37"/>
  <c r="M1266" i="37"/>
  <c r="N1266" i="37"/>
  <c r="L1266" i="37"/>
  <c r="N492" i="37"/>
  <c r="L927" i="37"/>
  <c r="M927" i="37"/>
  <c r="M1686" i="37"/>
  <c r="M282" i="37"/>
  <c r="M429" i="37"/>
  <c r="M1467" i="37"/>
  <c r="N1467" i="37"/>
  <c r="M880" i="37"/>
  <c r="M1286" i="37"/>
  <c r="N1286" i="37"/>
  <c r="M1700" i="37"/>
  <c r="N1222" i="37"/>
  <c r="L1222" i="37"/>
  <c r="M1222" i="37"/>
  <c r="N974" i="37"/>
  <c r="L974" i="37"/>
  <c r="M974" i="37"/>
  <c r="N1500" i="37"/>
  <c r="L1500" i="37"/>
  <c r="M1500" i="37"/>
  <c r="N701" i="37"/>
  <c r="L701" i="37"/>
  <c r="M701" i="37"/>
  <c r="N967" i="37"/>
  <c r="L967" i="37"/>
  <c r="M967" i="37"/>
  <c r="L907" i="37"/>
  <c r="M907" i="37"/>
  <c r="M504" i="37"/>
  <c r="L1026" i="37"/>
  <c r="N926" i="37"/>
  <c r="N886" i="37"/>
  <c r="L886" i="37"/>
  <c r="M886" i="37"/>
  <c r="L1765" i="37"/>
  <c r="M1765" i="37"/>
  <c r="N1765" i="37"/>
  <c r="L1398" i="37"/>
  <c r="M1398" i="37"/>
  <c r="N1398" i="37"/>
  <c r="L591" i="37"/>
  <c r="M591" i="37"/>
  <c r="N591" i="37"/>
  <c r="N430" i="37"/>
  <c r="L430" i="37"/>
  <c r="M430" i="37"/>
  <c r="N1270" i="37"/>
  <c r="L1270" i="37"/>
  <c r="M1270" i="37"/>
  <c r="M970" i="37"/>
  <c r="N970" i="37"/>
  <c r="L970" i="37"/>
  <c r="L170" i="37"/>
  <c r="M170" i="37"/>
  <c r="N170" i="37"/>
  <c r="N823" i="37"/>
  <c r="L823" i="37"/>
  <c r="M823" i="37"/>
  <c r="L1466" i="37"/>
  <c r="M1466" i="37"/>
  <c r="N1466" i="37"/>
  <c r="L400" i="37"/>
  <c r="M400" i="37"/>
  <c r="N400" i="37"/>
  <c r="N397" i="37"/>
  <c r="L397" i="37"/>
  <c r="M397" i="37"/>
  <c r="M565" i="37"/>
  <c r="N565" i="37"/>
  <c r="L565" i="37"/>
  <c r="L724" i="37"/>
  <c r="M724" i="37"/>
  <c r="N724" i="37"/>
  <c r="M722" i="37"/>
  <c r="L722" i="37"/>
  <c r="L111" i="37"/>
  <c r="N111" i="37"/>
  <c r="M111" i="37"/>
  <c r="M1076" i="37"/>
  <c r="L1076" i="37"/>
  <c r="N1076" i="37"/>
  <c r="L451" i="37"/>
  <c r="M451" i="37"/>
  <c r="N451" i="37"/>
  <c r="M1679" i="37"/>
  <c r="N1679" i="37"/>
  <c r="L1679" i="37"/>
  <c r="L888" i="37"/>
  <c r="N888" i="37"/>
  <c r="M888" i="37"/>
  <c r="M550" i="37"/>
  <c r="L550" i="37"/>
  <c r="M1186" i="37"/>
  <c r="N1186" i="37"/>
  <c r="L1186" i="37"/>
  <c r="M1315" i="37"/>
  <c r="N1315" i="37"/>
  <c r="L1315" i="37"/>
  <c r="N1521" i="37"/>
  <c r="L1521" i="37"/>
  <c r="M1521" i="37"/>
  <c r="N1544" i="37"/>
  <c r="L1544" i="37"/>
  <c r="M1544" i="37"/>
  <c r="M1255" i="37"/>
  <c r="L1255" i="37"/>
  <c r="N1255" i="37"/>
  <c r="M611" i="37"/>
  <c r="N611" i="37"/>
  <c r="L611" i="37"/>
  <c r="N712" i="37"/>
  <c r="L712" i="37"/>
  <c r="M712" i="37"/>
  <c r="M910" i="37"/>
  <c r="N910" i="37"/>
  <c r="L910" i="37"/>
  <c r="L1731" i="37"/>
  <c r="M1731" i="37"/>
  <c r="N1731" i="37"/>
  <c r="L1663" i="37"/>
  <c r="N1663" i="37"/>
  <c r="M1663" i="37"/>
  <c r="M206" i="37"/>
  <c r="L206" i="37"/>
  <c r="N206" i="37"/>
  <c r="L1281" i="37"/>
  <c r="M1281" i="37"/>
  <c r="N1281" i="37"/>
  <c r="L1011" i="37"/>
  <c r="M1011" i="37"/>
  <c r="N1011" i="37"/>
  <c r="N1737" i="37"/>
  <c r="L1737" i="37"/>
  <c r="M1737" i="37"/>
  <c r="L1372" i="37"/>
  <c r="N1372" i="37"/>
  <c r="M1372" i="37"/>
  <c r="M1104" i="37"/>
  <c r="L1104" i="37"/>
  <c r="N1104" i="37"/>
  <c r="L750" i="37"/>
  <c r="M750" i="37"/>
  <c r="N750" i="37"/>
  <c r="M594" i="37"/>
  <c r="N594" i="37"/>
  <c r="L594" i="37"/>
  <c r="N318" i="37"/>
  <c r="M318" i="37"/>
  <c r="L318" i="37"/>
  <c r="N1495" i="37"/>
  <c r="L1495" i="37"/>
  <c r="M1495" i="37"/>
  <c r="M1018" i="37"/>
  <c r="N1018" i="37"/>
  <c r="L1018" i="37"/>
  <c r="M1035" i="37"/>
  <c r="N1035" i="37"/>
  <c r="L1035" i="37"/>
  <c r="N852" i="37"/>
  <c r="N1686" i="37"/>
  <c r="L233" i="37"/>
  <c r="M233" i="37"/>
  <c r="N233" i="37"/>
  <c r="M427" i="37"/>
  <c r="N427" i="37"/>
  <c r="L427" i="37"/>
  <c r="M1118" i="37"/>
  <c r="L1118" i="37"/>
  <c r="N1118" i="37"/>
  <c r="N1581" i="37"/>
  <c r="L1581" i="37"/>
  <c r="M1581" i="37"/>
  <c r="M1541" i="37"/>
  <c r="N1541" i="37"/>
  <c r="L1541" i="37"/>
  <c r="M607" i="37"/>
  <c r="L607" i="37"/>
  <c r="N607" i="37"/>
  <c r="M1273" i="37"/>
  <c r="N1273" i="37"/>
  <c r="L1273" i="37"/>
  <c r="M787" i="37"/>
  <c r="L1036" i="37"/>
  <c r="N1036" i="37"/>
  <c r="M1036" i="37"/>
  <c r="L1263" i="37"/>
  <c r="M1263" i="37"/>
  <c r="N1263" i="37"/>
  <c r="L478" i="37"/>
  <c r="M478" i="37"/>
  <c r="N478" i="37"/>
  <c r="L716" i="37"/>
  <c r="M716" i="37"/>
  <c r="N716" i="37"/>
  <c r="M313" i="37"/>
  <c r="L313" i="37"/>
  <c r="N313" i="37"/>
  <c r="N398" i="37"/>
  <c r="L398" i="37"/>
  <c r="M398" i="37"/>
  <c r="L1531" i="37"/>
  <c r="N1531" i="37"/>
  <c r="M1531" i="37"/>
  <c r="N952" i="37"/>
  <c r="M852" i="37"/>
  <c r="L1686" i="37"/>
  <c r="N681" i="37"/>
  <c r="L681" i="37"/>
  <c r="M681" i="37"/>
  <c r="M836" i="37"/>
  <c r="N836" i="37"/>
  <c r="L836" i="37"/>
  <c r="M1431" i="37"/>
  <c r="L1431" i="37"/>
  <c r="N1431" i="37"/>
  <c r="N257" i="37"/>
  <c r="L257" i="37"/>
  <c r="M257" i="37"/>
  <c r="N1312" i="37"/>
  <c r="L1312" i="37"/>
  <c r="M1312" i="37"/>
  <c r="N589" i="37"/>
  <c r="L589" i="37"/>
  <c r="M589" i="37"/>
  <c r="N531" i="37"/>
  <c r="M1534" i="37"/>
  <c r="L1534" i="37"/>
  <c r="N1534" i="37"/>
  <c r="N708" i="37"/>
  <c r="L708" i="37"/>
  <c r="N408" i="37"/>
  <c r="L408" i="37"/>
  <c r="M408" i="37"/>
  <c r="M584" i="37"/>
  <c r="L584" i="37"/>
  <c r="N584" i="37"/>
  <c r="M289" i="37"/>
  <c r="L289" i="37"/>
  <c r="N289" i="37"/>
  <c r="L275" i="37"/>
  <c r="M275" i="37"/>
  <c r="N275" i="37"/>
  <c r="M1338" i="37"/>
  <c r="N1338" i="37"/>
  <c r="L1338" i="37"/>
  <c r="M1211" i="37"/>
  <c r="L1211" i="37"/>
  <c r="N1211" i="37"/>
  <c r="L1778" i="37"/>
  <c r="M1778" i="37"/>
  <c r="N1778" i="37"/>
  <c r="N1288" i="37"/>
  <c r="L1288" i="37"/>
  <c r="M1288" i="37"/>
  <c r="M634" i="37"/>
  <c r="L634" i="37"/>
  <c r="N634" i="37"/>
  <c r="N334" i="37"/>
  <c r="L334" i="37"/>
  <c r="M334" i="37"/>
  <c r="L642" i="37"/>
  <c r="N642" i="37"/>
  <c r="M642" i="37"/>
  <c r="L953" i="37"/>
  <c r="M953" i="37"/>
  <c r="N953" i="37"/>
  <c r="N984" i="37"/>
  <c r="L984" i="37"/>
  <c r="M984" i="37"/>
  <c r="M1757" i="37"/>
  <c r="L1757" i="37"/>
  <c r="N1757" i="37"/>
  <c r="N1374" i="37"/>
  <c r="M1374" i="37"/>
  <c r="L671" i="37"/>
  <c r="N671" i="37"/>
  <c r="M671" i="37"/>
  <c r="L121" i="37"/>
  <c r="M121" i="37"/>
  <c r="N121" i="37"/>
  <c r="L205" i="37"/>
  <c r="M205" i="37"/>
  <c r="N205" i="37"/>
  <c r="M627" i="37"/>
  <c r="L627" i="37"/>
  <c r="N627" i="37"/>
  <c r="M901" i="37"/>
  <c r="L901" i="37"/>
  <c r="N901" i="37"/>
  <c r="L1575" i="37"/>
  <c r="M1575" i="37"/>
  <c r="N1575" i="37"/>
  <c r="N395" i="37"/>
  <c r="L395" i="37"/>
  <c r="M395" i="37"/>
  <c r="M136" i="37"/>
  <c r="N136" i="37"/>
  <c r="L136" i="37"/>
  <c r="M325" i="37"/>
  <c r="N325" i="37"/>
  <c r="L325" i="37"/>
  <c r="M1233" i="37"/>
  <c r="L1233" i="37"/>
  <c r="N1233" i="37"/>
  <c r="L1542" i="37"/>
  <c r="M1542" i="37"/>
  <c r="N1542" i="37"/>
  <c r="L553" i="37"/>
  <c r="M553" i="37"/>
  <c r="N553" i="37"/>
  <c r="N651" i="37"/>
  <c r="M651" i="37"/>
  <c r="L651" i="37"/>
  <c r="M1503" i="37"/>
  <c r="L1503" i="37"/>
  <c r="N1503" i="37"/>
  <c r="L339" i="37"/>
  <c r="M339" i="37"/>
  <c r="N339" i="37"/>
  <c r="L1242" i="37"/>
  <c r="N1242" i="37"/>
  <c r="N1749" i="37"/>
  <c r="L1749" i="37"/>
  <c r="M1749" i="37"/>
  <c r="M673" i="37"/>
  <c r="L673" i="37"/>
  <c r="N673" i="37"/>
  <c r="M1387" i="37"/>
  <c r="L1387" i="37"/>
  <c r="N1387" i="37"/>
  <c r="N1340" i="37"/>
  <c r="L1340" i="37"/>
  <c r="M1340" i="37"/>
  <c r="N489" i="37"/>
  <c r="L489" i="37"/>
  <c r="L390" i="37"/>
  <c r="M390" i="37"/>
  <c r="N390" i="37"/>
  <c r="N561" i="37"/>
  <c r="L561" i="37"/>
  <c r="M561" i="37"/>
  <c r="N765" i="37"/>
  <c r="L765" i="37"/>
  <c r="M765" i="37"/>
  <c r="N1509" i="37"/>
  <c r="L1509" i="37"/>
  <c r="M1509" i="37"/>
  <c r="L508" i="37"/>
  <c r="M508" i="37"/>
  <c r="N508" i="37"/>
  <c r="N1596" i="37"/>
  <c r="L1596" i="37"/>
  <c r="M1596" i="37"/>
  <c r="L623" i="37"/>
  <c r="M623" i="37"/>
  <c r="N623" i="37"/>
  <c r="M665" i="37"/>
  <c r="N665" i="37"/>
  <c r="L665" i="37"/>
  <c r="L377" i="37"/>
  <c r="M377" i="37"/>
  <c r="N377" i="37"/>
  <c r="N1408" i="37"/>
  <c r="L1408" i="37"/>
  <c r="M1408" i="37"/>
  <c r="M1786" i="37"/>
  <c r="N1786" i="37"/>
  <c r="L1786" i="37"/>
  <c r="M1434" i="37"/>
  <c r="L1434" i="37"/>
  <c r="N1434" i="37"/>
  <c r="N142" i="37"/>
  <c r="L142" i="37"/>
  <c r="M142" i="37"/>
  <c r="L502" i="37"/>
  <c r="N502" i="37"/>
  <c r="N1580" i="37"/>
  <c r="L1580" i="37"/>
  <c r="M1580" i="37"/>
  <c r="L668" i="37"/>
  <c r="N668" i="37"/>
  <c r="M1707" i="37"/>
  <c r="L1707" i="37"/>
  <c r="N1707" i="37"/>
  <c r="L585" i="37"/>
  <c r="M585" i="37"/>
  <c r="N585" i="37"/>
  <c r="L1680" i="37"/>
  <c r="M1680" i="37"/>
  <c r="N1680" i="37"/>
  <c r="L1284" i="37"/>
  <c r="N1284" i="37"/>
  <c r="M1284" i="37"/>
  <c r="M414" i="37"/>
  <c r="N414" i="37"/>
  <c r="L414" i="37"/>
  <c r="M650" i="37"/>
  <c r="L650" i="37"/>
  <c r="N650" i="37"/>
  <c r="N530" i="37"/>
  <c r="L530" i="37"/>
  <c r="M530" i="37"/>
  <c r="N1498" i="37"/>
  <c r="L1498" i="37"/>
  <c r="M1498" i="37"/>
  <c r="M894" i="37"/>
  <c r="L894" i="37"/>
  <c r="N894" i="37"/>
  <c r="M193" i="37"/>
  <c r="N193" i="37"/>
  <c r="L193" i="37"/>
  <c r="N1289" i="37"/>
  <c r="L1289" i="37"/>
  <c r="M1289" i="37"/>
  <c r="M639" i="37"/>
  <c r="N639" i="37"/>
  <c r="L639" i="37"/>
  <c r="L631" i="37"/>
  <c r="M631" i="37"/>
  <c r="N631" i="37"/>
  <c r="N1730" i="37"/>
  <c r="L1730" i="37"/>
  <c r="M1730" i="37"/>
  <c r="M1029" i="37"/>
  <c r="L1029" i="37"/>
  <c r="N1029" i="37"/>
  <c r="M381" i="37"/>
  <c r="N100" i="37"/>
  <c r="L100" i="37"/>
  <c r="M100" i="37"/>
  <c r="N1394" i="37"/>
  <c r="L1394" i="37"/>
  <c r="M1394" i="37"/>
  <c r="L317" i="37"/>
  <c r="M317" i="37"/>
  <c r="N317" i="37"/>
  <c r="N1277" i="37"/>
  <c r="L1277" i="37"/>
  <c r="M1277" i="37"/>
  <c r="L403" i="37"/>
  <c r="M403" i="37"/>
  <c r="N403" i="37"/>
  <c r="M11" i="37"/>
  <c r="L165" i="37"/>
  <c r="M165" i="37"/>
  <c r="N165" i="37"/>
  <c r="L256" i="37"/>
  <c r="M256" i="37"/>
  <c r="N256" i="37"/>
  <c r="N1293" i="37"/>
  <c r="M1293" i="37"/>
  <c r="L1293" i="37"/>
  <c r="M1123" i="37"/>
  <c r="N1123" i="37"/>
  <c r="L1123" i="37"/>
  <c r="M1404" i="37"/>
  <c r="N1404" i="37"/>
  <c r="L1404" i="37"/>
  <c r="M1105" i="37"/>
  <c r="L1105" i="37"/>
  <c r="N1105" i="37"/>
  <c r="M382" i="37"/>
  <c r="N382" i="37"/>
  <c r="L382" i="37"/>
  <c r="N1367" i="37"/>
  <c r="L1367" i="37"/>
  <c r="M1367" i="37"/>
  <c r="L239" i="37"/>
  <c r="M239" i="37"/>
  <c r="N239" i="37"/>
  <c r="N746" i="37"/>
  <c r="L746" i="37"/>
  <c r="M746" i="37"/>
  <c r="M1271" i="37"/>
  <c r="N1742" i="37"/>
  <c r="M20" i="37"/>
  <c r="N115" i="37"/>
  <c r="L115" i="37"/>
  <c r="M115" i="37"/>
  <c r="N883" i="37"/>
  <c r="L883" i="37"/>
  <c r="M883" i="37"/>
  <c r="L250" i="37"/>
  <c r="M250" i="37"/>
  <c r="N250" i="37"/>
  <c r="L891" i="37"/>
  <c r="N891" i="37"/>
  <c r="M891" i="37"/>
  <c r="M1268" i="37"/>
  <c r="N1268" i="37"/>
  <c r="L1268" i="37"/>
  <c r="N1511" i="37"/>
  <c r="L1511" i="37"/>
  <c r="M1511" i="37"/>
  <c r="N703" i="37"/>
  <c r="L703" i="37"/>
  <c r="M703" i="37"/>
  <c r="M882" i="37"/>
  <c r="L882" i="37"/>
  <c r="N882" i="37"/>
  <c r="M255" i="37"/>
  <c r="L255" i="37"/>
  <c r="N255" i="37"/>
  <c r="N411" i="37"/>
  <c r="L411" i="37"/>
  <c r="M411" i="37"/>
  <c r="N1752" i="37"/>
  <c r="L1752" i="37"/>
  <c r="M1752" i="37"/>
  <c r="L1264" i="37"/>
  <c r="N1264" i="37"/>
  <c r="M1264" i="37"/>
  <c r="L258" i="37"/>
  <c r="N258" i="37"/>
  <c r="M258" i="37"/>
  <c r="M1590" i="37"/>
  <c r="L1590" i="37"/>
  <c r="N1590" i="37"/>
  <c r="N713" i="37"/>
  <c r="L713" i="37"/>
  <c r="M713" i="37"/>
  <c r="M625" i="37"/>
  <c r="N625" i="37"/>
  <c r="L625" i="37"/>
  <c r="L282" i="37"/>
  <c r="N282" i="37"/>
  <c r="N1089" i="37"/>
  <c r="L1089" i="37"/>
  <c r="M1089" i="37"/>
  <c r="N488" i="37"/>
  <c r="L488" i="37"/>
  <c r="M488" i="37"/>
  <c r="L759" i="37"/>
  <c r="N759" i="37"/>
  <c r="M759" i="37"/>
  <c r="L575" i="37"/>
  <c r="N575" i="37"/>
  <c r="M575" i="37"/>
  <c r="M217" i="37"/>
  <c r="N217" i="37"/>
  <c r="L217" i="37"/>
  <c r="M1112" i="37"/>
  <c r="N1112" i="37"/>
  <c r="L1112" i="37"/>
  <c r="M260" i="37"/>
  <c r="L260" i="37"/>
  <c r="N260" i="37"/>
  <c r="L588" i="37"/>
  <c r="N588" i="37"/>
  <c r="M588" i="37"/>
  <c r="M1427" i="37"/>
  <c r="L1427" i="37"/>
  <c r="N1427" i="37"/>
  <c r="N1333" i="37"/>
  <c r="L1742" i="37"/>
  <c r="L20" i="37"/>
  <c r="N1701" i="37"/>
  <c r="L1701" i="37"/>
  <c r="M1701" i="37"/>
  <c r="L248" i="37"/>
  <c r="M248" i="37"/>
  <c r="N248" i="37"/>
  <c r="M1755" i="37"/>
  <c r="N1755" i="37"/>
  <c r="L1755" i="37"/>
  <c r="L166" i="37"/>
  <c r="M166" i="37"/>
  <c r="N166" i="37"/>
  <c r="M1280" i="37"/>
  <c r="L1280" i="37"/>
  <c r="N1280" i="37"/>
  <c r="M475" i="37"/>
  <c r="N475" i="37"/>
  <c r="L475" i="37"/>
  <c r="M699" i="37"/>
  <c r="N699" i="37"/>
  <c r="L699" i="37"/>
  <c r="N7" i="37"/>
  <c r="L7" i="37"/>
  <c r="M7" i="37"/>
  <c r="M1740" i="37"/>
  <c r="N1740" i="37"/>
  <c r="L1740" i="37"/>
  <c r="L1269" i="37"/>
  <c r="N1269" i="37"/>
  <c r="M1269" i="37"/>
  <c r="N67" i="37"/>
  <c r="L67" i="37"/>
  <c r="M67" i="37"/>
  <c r="M621" i="37"/>
  <c r="L621" i="37"/>
  <c r="N621" i="37"/>
  <c r="L680" i="37"/>
  <c r="N680" i="37"/>
  <c r="M680" i="37"/>
  <c r="L1528" i="37"/>
  <c r="N1528" i="37"/>
  <c r="M1528" i="37"/>
  <c r="L340" i="37"/>
  <c r="N340" i="37"/>
  <c r="M340" i="37"/>
  <c r="M1116" i="37"/>
  <c r="L1116" i="37"/>
  <c r="N1116" i="37"/>
  <c r="M1745" i="37"/>
  <c r="L1745" i="37"/>
  <c r="N1745" i="37"/>
  <c r="M702" i="37"/>
  <c r="L702" i="37"/>
  <c r="N702" i="37"/>
  <c r="M245" i="37"/>
  <c r="L245" i="37"/>
  <c r="N245" i="37"/>
  <c r="M386" i="37"/>
  <c r="L386" i="37"/>
  <c r="N386" i="37"/>
  <c r="M1274" i="37"/>
  <c r="L1274" i="37"/>
  <c r="N1274" i="37"/>
  <c r="N1504" i="37"/>
  <c r="L1504" i="37"/>
  <c r="M950" i="37"/>
  <c r="N950" i="37"/>
  <c r="L950" i="37"/>
  <c r="N916" i="37"/>
  <c r="L916" i="37"/>
  <c r="M916" i="37"/>
  <c r="M1283" i="37"/>
  <c r="L1283" i="37"/>
  <c r="N1283" i="37"/>
  <c r="M996" i="37"/>
  <c r="L996" i="37"/>
  <c r="N996" i="37"/>
  <c r="L454" i="37"/>
  <c r="N454" i="37"/>
  <c r="M454" i="37"/>
  <c r="N440" i="37"/>
  <c r="L440" i="37"/>
  <c r="M440" i="37"/>
  <c r="N1741" i="37"/>
  <c r="L1741" i="37"/>
  <c r="M1741" i="37"/>
  <c r="M487" i="37"/>
  <c r="L487" i="37"/>
  <c r="N487" i="37"/>
  <c r="L1467" i="37"/>
  <c r="N20" i="37"/>
  <c r="N633" i="37"/>
  <c r="L633" i="37"/>
  <c r="M633" i="37"/>
  <c r="L935" i="37"/>
  <c r="N935" i="37"/>
  <c r="M935" i="37"/>
  <c r="L1179" i="37"/>
  <c r="N1179" i="37"/>
  <c r="M1179" i="37"/>
  <c r="L1393" i="37"/>
  <c r="N1393" i="37"/>
  <c r="M1393" i="37"/>
  <c r="N609" i="37"/>
  <c r="L609" i="37"/>
  <c r="M609" i="37"/>
  <c r="M782" i="37"/>
  <c r="L782" i="37"/>
  <c r="N782" i="37"/>
  <c r="M481" i="37"/>
  <c r="L481" i="37"/>
  <c r="N481" i="37"/>
  <c r="N405" i="37"/>
  <c r="L405" i="37"/>
  <c r="M405" i="37"/>
  <c r="M12" i="37"/>
  <c r="N12" i="37"/>
  <c r="L12" i="37"/>
  <c r="N1267" i="37"/>
  <c r="L1267" i="37"/>
  <c r="M1267" i="37"/>
  <c r="L626" i="37"/>
  <c r="N626" i="37"/>
  <c r="M626" i="37"/>
  <c r="M66" i="37"/>
  <c r="N66" i="37"/>
  <c r="L66" i="37"/>
  <c r="M143" i="37"/>
  <c r="L143" i="37"/>
  <c r="N143" i="37"/>
  <c r="L635" i="37"/>
  <c r="N635" i="37"/>
  <c r="M635" i="37"/>
  <c r="M632" i="37"/>
  <c r="L632" i="37"/>
  <c r="N632" i="37"/>
  <c r="L535" i="37"/>
  <c r="N535" i="37"/>
  <c r="M535" i="37"/>
  <c r="M396" i="37"/>
  <c r="N396" i="37"/>
  <c r="L396" i="37"/>
  <c r="L1256" i="37"/>
  <c r="N1256" i="37"/>
  <c r="M1256" i="37"/>
  <c r="M235" i="37"/>
  <c r="N235" i="37"/>
  <c r="L235" i="37"/>
  <c r="M602" i="37"/>
  <c r="N602" i="37"/>
  <c r="L602" i="37"/>
  <c r="L1780" i="37"/>
  <c r="N1780" i="37"/>
  <c r="M1780" i="37"/>
  <c r="M404" i="37"/>
  <c r="L404" i="37"/>
  <c r="N404" i="37"/>
  <c r="M1000" i="37"/>
  <c r="N1000" i="37"/>
  <c r="L1000" i="37"/>
  <c r="L201" i="37"/>
  <c r="M201" i="37"/>
  <c r="N201" i="37"/>
  <c r="N13" i="37"/>
  <c r="L13" i="37"/>
  <c r="M13" i="37"/>
  <c r="L1015" i="37"/>
  <c r="M1015" i="37"/>
  <c r="N1015" i="37"/>
  <c r="N116" i="37"/>
  <c r="M116" i="37"/>
  <c r="L116" i="37"/>
  <c r="L154" i="37"/>
  <c r="N154" i="37"/>
  <c r="M154" i="37"/>
  <c r="M881" i="37"/>
  <c r="N881" i="37"/>
  <c r="L881" i="37"/>
  <c r="M251" i="37"/>
  <c r="L251" i="37"/>
  <c r="N251" i="37"/>
  <c r="M1220" i="37"/>
  <c r="L1220" i="37"/>
  <c r="N1220" i="37"/>
  <c r="N107" i="37"/>
  <c r="M107" i="37"/>
  <c r="L107" i="37"/>
  <c r="L884" i="37"/>
  <c r="N884" i="37"/>
  <c r="M884" i="37"/>
  <c r="M525" i="37"/>
  <c r="L525" i="37"/>
  <c r="N525" i="37"/>
  <c r="N1259" i="37"/>
  <c r="L1259" i="37"/>
  <c r="M1259" i="37"/>
  <c r="L401" i="37"/>
  <c r="N401" i="37"/>
  <c r="M401" i="37"/>
  <c r="M210" i="37"/>
  <c r="L210" i="37"/>
  <c r="N210" i="37"/>
  <c r="L748" i="37"/>
  <c r="N748" i="37"/>
  <c r="M748" i="37"/>
  <c r="L168" i="37"/>
  <c r="N168" i="37"/>
  <c r="M168" i="37"/>
  <c r="L725" i="37"/>
  <c r="N725" i="37"/>
  <c r="M725" i="37"/>
  <c r="M1496" i="37"/>
  <c r="N1496" i="37"/>
  <c r="L1496" i="37"/>
  <c r="L905" i="37"/>
  <c r="N905" i="37"/>
  <c r="M905" i="37"/>
  <c r="L388" i="37"/>
  <c r="M388" i="37"/>
  <c r="N388" i="37"/>
  <c r="N392" i="37"/>
  <c r="L392" i="37"/>
  <c r="M392" i="37"/>
  <c r="L598" i="37"/>
  <c r="N598" i="37"/>
  <c r="M598" i="37"/>
  <c r="L648" i="37"/>
  <c r="N648" i="37"/>
  <c r="M648" i="37"/>
  <c r="N583" i="37"/>
  <c r="L583" i="37"/>
  <c r="M583" i="37"/>
  <c r="M1343" i="37"/>
  <c r="N1343" i="37"/>
  <c r="L1343" i="37"/>
  <c r="M978" i="37"/>
  <c r="L978" i="37"/>
  <c r="N978" i="37"/>
  <c r="M269" i="37"/>
  <c r="L269" i="37"/>
  <c r="N269" i="37"/>
  <c r="N628" i="37"/>
  <c r="L628" i="37"/>
  <c r="M628" i="37"/>
  <c r="M747" i="37"/>
  <c r="L747" i="37"/>
  <c r="N747" i="37"/>
  <c r="N1193" i="37"/>
  <c r="L1193" i="37"/>
  <c r="M1193" i="37"/>
  <c r="N1316" i="37"/>
  <c r="L1316" i="37"/>
  <c r="M1316" i="37"/>
  <c r="M1004" i="37"/>
  <c r="L1004" i="37"/>
  <c r="N1004" i="37"/>
  <c r="M1578" i="37"/>
  <c r="N1578" i="37"/>
  <c r="L1578" i="37"/>
  <c r="L1272" i="37"/>
  <c r="M1272" i="37"/>
  <c r="N1272" i="37"/>
  <c r="L1492" i="37"/>
  <c r="N1492" i="37"/>
  <c r="M601" i="37"/>
  <c r="L601" i="37"/>
  <c r="N601" i="37"/>
  <c r="M1147" i="37"/>
  <c r="L1147" i="37"/>
  <c r="N1147" i="37"/>
  <c r="M1278" i="37"/>
  <c r="N1278" i="37"/>
  <c r="L1278" i="37"/>
  <c r="L941" i="37"/>
  <c r="N941" i="37"/>
  <c r="M941" i="37"/>
  <c r="N1773" i="37"/>
  <c r="L1773" i="37"/>
  <c r="M1773" i="37"/>
  <c r="M198" i="37"/>
  <c r="N198" i="37"/>
  <c r="L198" i="37"/>
  <c r="L1559" i="37"/>
  <c r="M1559" i="37"/>
  <c r="N1559" i="37"/>
  <c r="L1168" i="37"/>
  <c r="M1168" i="37"/>
  <c r="N1168" i="37"/>
  <c r="N1043" i="37"/>
  <c r="L1043" i="37"/>
  <c r="M1043" i="37"/>
  <c r="L1480" i="37"/>
  <c r="N1480" i="37"/>
  <c r="L1639" i="37"/>
  <c r="N1639" i="37"/>
  <c r="M1639" i="37"/>
  <c r="L1760" i="37"/>
  <c r="M1760" i="37"/>
  <c r="N1760" i="37"/>
  <c r="N983" i="37"/>
  <c r="L983" i="37"/>
  <c r="M983" i="37"/>
  <c r="M1406" i="37"/>
  <c r="N1406" i="37"/>
  <c r="L1406" i="37"/>
  <c r="L34" i="37"/>
  <c r="M34" i="37"/>
  <c r="N34" i="37"/>
  <c r="L16" i="37"/>
  <c r="M16" i="37"/>
  <c r="N16" i="37"/>
  <c r="L1378" i="37"/>
  <c r="M1378" i="37"/>
  <c r="N1378" i="37"/>
  <c r="L1751" i="37"/>
  <c r="M1751" i="37"/>
  <c r="N1751" i="37"/>
  <c r="L1558" i="37"/>
  <c r="M1558" i="37"/>
  <c r="N1558" i="37"/>
  <c r="L92" i="37"/>
  <c r="N92" i="37"/>
  <c r="M92" i="37"/>
  <c r="L141" i="37"/>
  <c r="N141" i="37"/>
  <c r="M141" i="37"/>
  <c r="N898" i="37"/>
  <c r="L898" i="37"/>
  <c r="M898" i="37"/>
  <c r="M173" i="37"/>
  <c r="L173" i="37"/>
  <c r="N173" i="37"/>
  <c r="L933" i="37"/>
  <c r="N933" i="37"/>
  <c r="M933" i="37"/>
  <c r="M1171" i="37"/>
  <c r="N1171" i="37"/>
  <c r="L1171" i="37"/>
  <c r="N338" i="37"/>
  <c r="L338" i="37"/>
  <c r="M338" i="37"/>
  <c r="M913" i="37"/>
  <c r="L913" i="37"/>
  <c r="N913" i="37"/>
  <c r="M1543" i="37"/>
  <c r="N1543" i="37"/>
  <c r="L1543" i="37"/>
  <c r="M1113" i="37"/>
  <c r="L1113" i="37"/>
  <c r="N1113" i="37"/>
  <c r="M238" i="37"/>
  <c r="L238" i="37"/>
  <c r="N238" i="37"/>
  <c r="N207" i="37"/>
  <c r="M207" i="37"/>
  <c r="L207" i="37"/>
  <c r="L761" i="37"/>
  <c r="N761" i="37"/>
  <c r="M761" i="37"/>
  <c r="N1758" i="37"/>
  <c r="L1758" i="37"/>
  <c r="M1758" i="37"/>
  <c r="M593" i="37"/>
  <c r="N593" i="37"/>
  <c r="L593" i="37"/>
  <c r="N1335" i="37"/>
  <c r="L1335" i="37"/>
  <c r="M1335" i="37"/>
  <c r="L622" i="37"/>
  <c r="N622" i="37"/>
  <c r="M622" i="37"/>
  <c r="L180" i="37"/>
  <c r="N180" i="37"/>
  <c r="M180" i="37"/>
  <c r="M335" i="37"/>
  <c r="N335" i="37"/>
  <c r="L335" i="37"/>
  <c r="L1381" i="37"/>
  <c r="M1381" i="37"/>
  <c r="N1381" i="37"/>
  <c r="M1471" i="37"/>
  <c r="N1471" i="37"/>
  <c r="L1471" i="37"/>
  <c r="L421" i="37"/>
  <c r="M421" i="37"/>
  <c r="N421" i="37"/>
  <c r="N684" i="37"/>
  <c r="L684" i="37"/>
  <c r="M684" i="37"/>
  <c r="N202" i="37"/>
  <c r="L202" i="37"/>
  <c r="M202" i="37"/>
  <c r="N1349" i="37"/>
  <c r="L1349" i="37"/>
  <c r="M1349" i="37"/>
  <c r="N1023" i="37"/>
  <c r="M1023" i="37"/>
  <c r="L1023" i="37"/>
  <c r="N1275" i="37"/>
  <c r="L1275" i="37"/>
  <c r="M1275" i="37"/>
  <c r="L1494" i="37"/>
  <c r="N1494" i="37"/>
  <c r="L660" i="37"/>
  <c r="N660" i="37"/>
  <c r="M660" i="37"/>
  <c r="L1282" i="37"/>
  <c r="M1282" i="37"/>
  <c r="N1282" i="37"/>
  <c r="N1361" i="37"/>
  <c r="L1361" i="37"/>
  <c r="M1361" i="37"/>
  <c r="M1360" i="37"/>
  <c r="N1360" i="37"/>
  <c r="L1360" i="37"/>
  <c r="M757" i="37"/>
  <c r="N757" i="37"/>
  <c r="L757" i="37"/>
  <c r="M769" i="37"/>
  <c r="L769" i="37"/>
  <c r="N769" i="37"/>
  <c r="L1499" i="37"/>
  <c r="M1499" i="37"/>
  <c r="N1499" i="37"/>
  <c r="M1180" i="37"/>
  <c r="L1180" i="37"/>
  <c r="N1180" i="37"/>
  <c r="L1084" i="37"/>
  <c r="M1084" i="37"/>
  <c r="N1084" i="37"/>
  <c r="L1510" i="37"/>
  <c r="M1510" i="37"/>
  <c r="N1510" i="37"/>
  <c r="L1705" i="37"/>
  <c r="M1705" i="37"/>
  <c r="N1705" i="37"/>
  <c r="L1638" i="37"/>
  <c r="M1638" i="37"/>
  <c r="N1638" i="37"/>
  <c r="L393" i="37"/>
  <c r="N393" i="37"/>
  <c r="M393" i="37"/>
  <c r="L1743" i="37"/>
  <c r="N1743" i="37"/>
  <c r="M426" i="37"/>
  <c r="L426" i="37"/>
  <c r="N426" i="37"/>
  <c r="N32" i="37"/>
  <c r="L32" i="37"/>
  <c r="M32" i="37"/>
  <c r="N25" i="37"/>
  <c r="L25" i="37"/>
  <c r="M25" i="37"/>
  <c r="L1385" i="37"/>
  <c r="M1385" i="37"/>
  <c r="N1385" i="37"/>
  <c r="N1130" i="37"/>
  <c r="M1130" i="37"/>
  <c r="L1130" i="37"/>
  <c r="M1556" i="37"/>
  <c r="N1556" i="37"/>
  <c r="L1556" i="37"/>
  <c r="L1194" i="37"/>
  <c r="M1194" i="37"/>
  <c r="N1194" i="37"/>
  <c r="N153" i="37"/>
  <c r="L153" i="37"/>
  <c r="M153" i="37"/>
  <c r="L912" i="37"/>
  <c r="N912" i="37"/>
  <c r="M912" i="37"/>
  <c r="M731" i="37"/>
  <c r="L731" i="37"/>
  <c r="N731" i="37"/>
  <c r="M998" i="37"/>
  <c r="L998" i="37"/>
  <c r="N998" i="37"/>
  <c r="L474" i="37"/>
  <c r="N474" i="37"/>
  <c r="M474" i="37"/>
  <c r="N477" i="37"/>
  <c r="L477" i="37"/>
  <c r="M477" i="37"/>
  <c r="L479" i="37"/>
  <c r="N479" i="37"/>
  <c r="M479" i="37"/>
  <c r="N212" i="37"/>
  <c r="L212" i="37"/>
  <c r="M212" i="37"/>
  <c r="L209" i="37"/>
  <c r="M209" i="37"/>
  <c r="N209" i="37"/>
  <c r="N1609" i="37"/>
  <c r="L1609" i="37"/>
  <c r="M1609" i="37"/>
  <c r="L132" i="37"/>
  <c r="M132" i="37"/>
  <c r="N132" i="37"/>
  <c r="N1115" i="37"/>
  <c r="L1115" i="37"/>
  <c r="M1115" i="37"/>
  <c r="L160" i="37"/>
  <c r="N160" i="37"/>
  <c r="M160" i="37"/>
  <c r="L1265" i="37"/>
  <c r="M1265" i="37"/>
  <c r="N1265" i="37"/>
  <c r="M332" i="37"/>
  <c r="L332" i="37"/>
  <c r="N332" i="37"/>
  <c r="L1666" i="37"/>
  <c r="M1666" i="37"/>
  <c r="N1666" i="37"/>
  <c r="N259" i="37"/>
  <c r="L259" i="37"/>
  <c r="M259" i="37"/>
  <c r="N399" i="37"/>
  <c r="L399" i="37"/>
  <c r="M399" i="37"/>
  <c r="N1497" i="37"/>
  <c r="L1497" i="37"/>
  <c r="M1497" i="37"/>
  <c r="M486" i="37"/>
  <c r="N486" i="37"/>
  <c r="L486" i="37"/>
  <c r="M328" i="37"/>
  <c r="N328" i="37"/>
  <c r="L328" i="37"/>
  <c r="L203" i="37"/>
  <c r="N203" i="37"/>
  <c r="M203" i="37"/>
  <c r="M465" i="37"/>
  <c r="N465" i="37"/>
  <c r="L465" i="37"/>
  <c r="N1535" i="37"/>
  <c r="L1535" i="37"/>
  <c r="M1535" i="37"/>
  <c r="L1376" i="37"/>
  <c r="N1376" i="37"/>
  <c r="M244" i="37"/>
  <c r="N244" i="37"/>
  <c r="L244" i="37"/>
  <c r="N903" i="37"/>
  <c r="L903" i="37"/>
  <c r="M903" i="37"/>
  <c r="M14" i="37"/>
  <c r="N14" i="37"/>
  <c r="L14" i="37"/>
  <c r="L1285" i="37"/>
  <c r="N1285" i="37"/>
  <c r="L1549" i="37"/>
  <c r="M1549" i="37"/>
  <c r="N1549" i="37"/>
  <c r="N972" i="37"/>
  <c r="L972" i="37"/>
  <c r="M972" i="37"/>
  <c r="M1552" i="37"/>
  <c r="N1552" i="37"/>
  <c r="L1552" i="37"/>
  <c r="M1169" i="37"/>
  <c r="N1169" i="37"/>
  <c r="L1169" i="37"/>
  <c r="L1295" i="37"/>
  <c r="M1295" i="37"/>
  <c r="N1295" i="37"/>
  <c r="L1728" i="37"/>
  <c r="M1728" i="37"/>
  <c r="N1728" i="37"/>
  <c r="N1437" i="37"/>
  <c r="L1437" i="37"/>
  <c r="M1437" i="37"/>
  <c r="M1444" i="37"/>
  <c r="N1444" i="37"/>
  <c r="L1444" i="37"/>
  <c r="L1577" i="37"/>
  <c r="M1577" i="37"/>
  <c r="N1577" i="37"/>
  <c r="N1587" i="37"/>
  <c r="L1587" i="37"/>
  <c r="M1587" i="37"/>
  <c r="L215" i="37"/>
  <c r="N215" i="37"/>
  <c r="M215" i="37"/>
  <c r="M895" i="37"/>
  <c r="L895" i="37"/>
  <c r="N895" i="37"/>
  <c r="M947" i="37"/>
  <c r="N947" i="37"/>
  <c r="L947" i="37"/>
  <c r="M324" i="37"/>
  <c r="N324" i="37"/>
  <c r="L324" i="37"/>
  <c r="L1142" i="37"/>
  <c r="M1142" i="37"/>
  <c r="N1142" i="37"/>
  <c r="N435" i="37"/>
  <c r="L435" i="37"/>
  <c r="M435" i="37"/>
  <c r="N341" i="37"/>
  <c r="M341" i="37"/>
  <c r="L341" i="37"/>
  <c r="L1072" i="37"/>
  <c r="M1072" i="37"/>
  <c r="N1072" i="37"/>
  <c r="N178" i="37"/>
  <c r="L178" i="37"/>
  <c r="M178" i="37"/>
  <c r="L1537" i="37"/>
  <c r="M1537" i="37"/>
  <c r="N1537" i="37"/>
  <c r="M1595" i="37"/>
  <c r="N1595" i="37"/>
  <c r="L1595" i="37"/>
  <c r="N236" i="37"/>
  <c r="M236" i="37"/>
  <c r="L236" i="37"/>
  <c r="M131" i="37"/>
  <c r="L131" i="37"/>
  <c r="N131" i="37"/>
  <c r="M208" i="37"/>
  <c r="L208" i="37"/>
  <c r="N208" i="37"/>
  <c r="M705" i="37"/>
  <c r="L705" i="37"/>
  <c r="N705" i="37"/>
  <c r="M249" i="37"/>
  <c r="L249" i="37"/>
  <c r="N249" i="37"/>
  <c r="M428" i="37"/>
  <c r="L428" i="37"/>
  <c r="N428" i="37"/>
  <c r="M110" i="37"/>
  <c r="N110" i="37"/>
  <c r="L110" i="37"/>
  <c r="N329" i="37"/>
  <c r="M329" i="37"/>
  <c r="L329" i="37"/>
  <c r="N1384" i="37"/>
  <c r="L1384" i="37"/>
  <c r="M1384" i="37"/>
  <c r="M781" i="37"/>
  <c r="L781" i="37"/>
  <c r="N781" i="37"/>
  <c r="M619" i="37"/>
  <c r="L619" i="37"/>
  <c r="N619" i="37"/>
  <c r="M617" i="37"/>
  <c r="N617" i="37"/>
  <c r="L617" i="37"/>
  <c r="N587" i="37"/>
  <c r="L587" i="37"/>
  <c r="M587" i="37"/>
  <c r="L896" i="37"/>
  <c r="N896" i="37"/>
  <c r="M896" i="37"/>
  <c r="L194" i="37"/>
  <c r="M194" i="37"/>
  <c r="N194" i="37"/>
  <c r="N1380" i="37"/>
  <c r="L1380" i="37"/>
  <c r="M1380" i="37"/>
  <c r="M419" i="37"/>
  <c r="L419" i="37"/>
  <c r="N419" i="37"/>
  <c r="N723" i="37"/>
  <c r="L723" i="37"/>
  <c r="M723" i="37"/>
  <c r="N1087" i="37"/>
  <c r="L1087" i="37"/>
  <c r="M1087" i="37"/>
  <c r="M1375" i="37"/>
  <c r="N1375" i="37"/>
  <c r="L1375" i="37"/>
  <c r="L1359" i="37"/>
  <c r="M1359" i="37"/>
  <c r="N1359" i="37"/>
  <c r="L1362" i="37"/>
  <c r="M1362" i="37"/>
  <c r="N1362" i="37"/>
  <c r="L1276" i="37"/>
  <c r="M1276" i="37"/>
  <c r="N1276" i="37"/>
  <c r="M1371" i="37"/>
  <c r="N1371" i="37"/>
  <c r="L1371" i="37"/>
  <c r="L1346" i="37"/>
  <c r="M1346" i="37"/>
  <c r="N1346" i="37"/>
  <c r="N432" i="37"/>
  <c r="L432" i="37"/>
  <c r="M432" i="37"/>
  <c r="L1761" i="37"/>
  <c r="M1761" i="37"/>
  <c r="N1761" i="37"/>
  <c r="N1170" i="37"/>
  <c r="L1170" i="37"/>
  <c r="M1170" i="37"/>
  <c r="L1085" i="37"/>
  <c r="M1085" i="37"/>
  <c r="N1085" i="37"/>
  <c r="N624" i="37"/>
  <c r="L624" i="37"/>
  <c r="M624" i="37"/>
  <c r="L1733" i="37"/>
  <c r="M1733" i="37"/>
  <c r="N1733" i="37"/>
  <c r="L1678" i="37"/>
  <c r="M1678" i="37"/>
  <c r="N1678" i="37"/>
  <c r="L1603" i="37"/>
  <c r="M1603" i="37"/>
  <c r="N1603" i="37"/>
  <c r="L1682" i="37"/>
  <c r="M1682" i="37"/>
  <c r="N1682" i="37"/>
  <c r="N1271" i="37"/>
  <c r="L1271" i="37"/>
  <c r="N1001" i="37"/>
  <c r="L1001" i="37"/>
  <c r="M1001" i="37"/>
  <c r="L1260" i="37"/>
  <c r="M1260" i="37"/>
  <c r="N1260" i="37"/>
  <c r="L82" i="37"/>
  <c r="M82" i="37"/>
  <c r="N82" i="37"/>
  <c r="L73" i="37"/>
  <c r="M73" i="37"/>
  <c r="N73" i="37"/>
  <c r="M1576" i="37"/>
  <c r="N1576" i="37"/>
  <c r="L1576" i="37"/>
  <c r="L1515" i="37"/>
  <c r="N1515" i="37"/>
  <c r="M1515" i="37"/>
  <c r="L1397" i="37"/>
  <c r="N1397" i="37"/>
  <c r="M1397" i="37"/>
  <c r="M117" i="37"/>
  <c r="N117" i="37"/>
  <c r="L117" i="37"/>
  <c r="L1694" i="37"/>
  <c r="N1694" i="37"/>
  <c r="M1694" i="37"/>
  <c r="L237" i="37"/>
  <c r="M237" i="37"/>
  <c r="N237" i="37"/>
  <c r="L183" i="37"/>
  <c r="M183" i="37"/>
  <c r="N183" i="37"/>
  <c r="L437" i="37"/>
  <c r="M437" i="37"/>
  <c r="N437" i="37"/>
  <c r="L1483" i="37"/>
  <c r="N1483" i="37"/>
  <c r="M1483" i="37"/>
  <c r="L333" i="37"/>
  <c r="M333" i="37"/>
  <c r="N333" i="37"/>
  <c r="L1750" i="37"/>
  <c r="N1750" i="37"/>
  <c r="M1750" i="37"/>
  <c r="M1279" i="37"/>
  <c r="L1279" i="37"/>
  <c r="N1279" i="37"/>
  <c r="L337" i="37"/>
  <c r="M337" i="37"/>
  <c r="N337" i="37"/>
  <c r="N327" i="37"/>
  <c r="L327" i="37"/>
  <c r="M327" i="37"/>
  <c r="M1403" i="37"/>
  <c r="N1403" i="37"/>
  <c r="L1403" i="37"/>
  <c r="N700" i="37"/>
  <c r="L700" i="37"/>
  <c r="M700" i="37"/>
  <c r="L568" i="37"/>
  <c r="M568" i="37"/>
  <c r="N568" i="37"/>
  <c r="N696" i="37"/>
  <c r="L696" i="37"/>
  <c r="M696" i="37"/>
  <c r="L383" i="37"/>
  <c r="M383" i="37"/>
  <c r="N383" i="37"/>
  <c r="M462" i="37"/>
  <c r="N462" i="37"/>
  <c r="L462" i="37"/>
  <c r="L273" i="37"/>
  <c r="M273" i="37"/>
  <c r="N273" i="37"/>
  <c r="L312" i="37"/>
  <c r="M312" i="37"/>
  <c r="N312" i="37"/>
  <c r="M242" i="37"/>
  <c r="N242" i="37"/>
  <c r="L242" i="37"/>
  <c r="L241" i="37"/>
  <c r="M241" i="37"/>
  <c r="N241" i="37"/>
  <c r="L61" i="37"/>
  <c r="M61" i="37"/>
  <c r="N61" i="37"/>
  <c r="L420" i="37"/>
  <c r="M420" i="37"/>
  <c r="N420" i="37"/>
  <c r="N10" i="37"/>
  <c r="L10" i="37"/>
  <c r="M10" i="37"/>
  <c r="N1571" i="37"/>
  <c r="L1571" i="37"/>
  <c r="M1571" i="37"/>
  <c r="M1174" i="37"/>
  <c r="L1174" i="37"/>
  <c r="N1174" i="37"/>
  <c r="M330" i="37"/>
  <c r="N330" i="37"/>
  <c r="L330" i="37"/>
  <c r="L101" i="37"/>
  <c r="M101" i="37"/>
  <c r="N101" i="37"/>
  <c r="M1390" i="37"/>
  <c r="N1390" i="37"/>
  <c r="L1390" i="37"/>
  <c r="M1131" i="37"/>
  <c r="L1131" i="37"/>
  <c r="N1131" i="37"/>
  <c r="N18" i="37"/>
  <c r="L18" i="37"/>
  <c r="M18" i="37"/>
  <c r="L94" i="37"/>
  <c r="M94" i="37"/>
  <c r="N94" i="37"/>
  <c r="M1551" i="37"/>
  <c r="L1551" i="37"/>
  <c r="N1551" i="37"/>
  <c r="N908" i="37"/>
  <c r="L908" i="37"/>
  <c r="M908" i="37"/>
  <c r="M1448" i="37"/>
  <c r="L1448" i="37"/>
  <c r="N1448" i="37"/>
  <c r="M1759" i="37"/>
  <c r="L1759" i="37"/>
  <c r="N1759" i="37"/>
  <c r="N1441" i="37"/>
  <c r="L1441" i="37"/>
  <c r="M1441" i="37"/>
  <c r="N1538" i="37"/>
  <c r="L1538" i="37"/>
  <c r="M1538" i="37"/>
  <c r="N68" i="37"/>
  <c r="L68" i="37"/>
  <c r="M68" i="37"/>
  <c r="L532" i="37"/>
  <c r="M532" i="37"/>
  <c r="N532" i="37"/>
  <c r="M71" i="37"/>
  <c r="N71" i="37"/>
  <c r="L71" i="37"/>
  <c r="M380" i="37"/>
  <c r="N380" i="37"/>
  <c r="L380" i="37"/>
  <c r="L536" i="37"/>
  <c r="M536" i="37"/>
  <c r="N536" i="37"/>
  <c r="L796" i="37"/>
  <c r="M796" i="37"/>
  <c r="N796" i="37"/>
  <c r="N1167" i="37"/>
  <c r="L1167" i="37"/>
  <c r="M1167" i="37"/>
  <c r="N1093" i="37"/>
  <c r="L1093" i="37"/>
  <c r="M1093" i="37"/>
  <c r="L252" i="37"/>
  <c r="M252" i="37"/>
  <c r="N252" i="37"/>
  <c r="M1396" i="37"/>
  <c r="L1396" i="37"/>
  <c r="N1396" i="37"/>
  <c r="M162" i="37"/>
  <c r="N162" i="37"/>
  <c r="L162" i="37"/>
  <c r="N436" i="37"/>
  <c r="L436" i="37"/>
  <c r="M436" i="37"/>
  <c r="L229" i="37"/>
  <c r="M229" i="37"/>
  <c r="N229" i="37"/>
  <c r="L211" i="37"/>
  <c r="M211" i="37"/>
  <c r="N211" i="37"/>
  <c r="N331" i="37"/>
  <c r="L331" i="37"/>
  <c r="M331" i="37"/>
  <c r="N1310" i="37"/>
  <c r="L1310" i="37"/>
  <c r="M1310" i="37"/>
  <c r="L614" i="37"/>
  <c r="M614" i="37"/>
  <c r="N614" i="37"/>
  <c r="N1290" i="37"/>
  <c r="L1290" i="37"/>
  <c r="M1290" i="37"/>
  <c r="M326" i="37"/>
  <c r="N326" i="37"/>
  <c r="L326" i="37"/>
  <c r="N315" i="37"/>
  <c r="L315" i="37"/>
  <c r="M315" i="37"/>
  <c r="L320" i="37"/>
  <c r="M320" i="37"/>
  <c r="N320" i="37"/>
  <c r="L353" i="37"/>
  <c r="M353" i="37"/>
  <c r="N353" i="37"/>
  <c r="L763" i="37"/>
  <c r="M763" i="37"/>
  <c r="N763" i="37"/>
  <c r="M314" i="37"/>
  <c r="N314" i="37"/>
  <c r="L314" i="37"/>
  <c r="N283" i="37"/>
  <c r="L283" i="37"/>
  <c r="M283" i="37"/>
  <c r="N243" i="37"/>
  <c r="L243" i="37"/>
  <c r="M243" i="37"/>
  <c r="L1782" i="37"/>
  <c r="N1782" i="37"/>
  <c r="M1782" i="37"/>
  <c r="M17" i="37"/>
  <c r="N17" i="37"/>
  <c r="L17" i="37"/>
  <c r="N924" i="37"/>
  <c r="L924" i="37"/>
  <c r="M924" i="37"/>
  <c r="L1459" i="37"/>
  <c r="N1459" i="37"/>
  <c r="M1459" i="37"/>
  <c r="L527" i="37"/>
  <c r="M527" i="37"/>
  <c r="N527" i="37"/>
  <c r="L850" i="37"/>
  <c r="M850" i="37"/>
  <c r="N850" i="37"/>
  <c r="M1342" i="37"/>
  <c r="L1342" i="37"/>
  <c r="N1342" i="37"/>
  <c r="L125" i="37"/>
  <c r="M125" i="37"/>
  <c r="N125" i="37"/>
  <c r="L200" i="37"/>
  <c r="M200" i="37"/>
  <c r="N200" i="37"/>
  <c r="L1734" i="37"/>
  <c r="N1734" i="37"/>
  <c r="M1734" i="37"/>
  <c r="M1088" i="37"/>
  <c r="L1088" i="37"/>
  <c r="N1088" i="37"/>
  <c r="N1501" i="37"/>
  <c r="L1501" i="37"/>
  <c r="M1501" i="37"/>
  <c r="M1442" i="37"/>
  <c r="L1442" i="37"/>
  <c r="N1442" i="37"/>
  <c r="N1445" i="37"/>
  <c r="L1445" i="37"/>
  <c r="M1445" i="37"/>
  <c r="L1706" i="37"/>
  <c r="N1706" i="37"/>
  <c r="M1706" i="37"/>
  <c r="L1447" i="37"/>
  <c r="N1447" i="37"/>
  <c r="M1447" i="37"/>
  <c r="M1739" i="37"/>
  <c r="L1739" i="37"/>
  <c r="N1739" i="37"/>
  <c r="L661" i="37"/>
  <c r="M661" i="37"/>
  <c r="N661" i="37"/>
  <c r="M931" i="37"/>
  <c r="N931" i="37"/>
  <c r="L931" i="37"/>
  <c r="L1365" i="37"/>
  <c r="N1365" i="37"/>
  <c r="M1365" i="37"/>
  <c r="L1369" i="37"/>
  <c r="N1369" i="37"/>
  <c r="M1369" i="37"/>
  <c r="L768" i="37"/>
  <c r="M768" i="37"/>
  <c r="N768" i="37"/>
  <c r="N1461" i="37"/>
  <c r="L1461" i="37"/>
  <c r="M1461" i="37"/>
  <c r="M476" i="37"/>
  <c r="N476" i="37"/>
  <c r="L476" i="37"/>
  <c r="L438" i="37"/>
  <c r="M438" i="37"/>
  <c r="N438" i="37"/>
  <c r="N159" i="37"/>
  <c r="L159" i="37"/>
  <c r="M159" i="37"/>
  <c r="L466" i="37"/>
  <c r="M466" i="37"/>
  <c r="N466" i="37"/>
  <c r="L610" i="37"/>
  <c r="M610" i="37"/>
  <c r="N610" i="37"/>
  <c r="N644" i="37"/>
  <c r="L644" i="37"/>
  <c r="M644" i="37"/>
  <c r="L3" i="37"/>
  <c r="M3" i="37"/>
  <c r="N3" i="37"/>
  <c r="L966" i="37"/>
  <c r="M966" i="37"/>
  <c r="N966" i="37"/>
  <c r="M409" i="37"/>
  <c r="N409" i="37"/>
  <c r="L409" i="37"/>
  <c r="L1430" i="37"/>
  <c r="N1430" i="37"/>
  <c r="M1430" i="37"/>
  <c r="N319" i="37"/>
  <c r="L319" i="37"/>
  <c r="M319" i="37"/>
  <c r="M389" i="37"/>
  <c r="N389" i="37"/>
  <c r="L389" i="37"/>
  <c r="M246" i="37"/>
  <c r="N246" i="37"/>
  <c r="L246" i="37"/>
  <c r="M222" i="37"/>
  <c r="N222" i="37"/>
  <c r="L222" i="37"/>
  <c r="N431" i="37"/>
  <c r="L431" i="37"/>
  <c r="M431" i="37"/>
  <c r="N1189" i="37"/>
  <c r="L1189" i="37"/>
  <c r="M1189" i="37"/>
  <c r="N1601" i="37"/>
  <c r="L1601" i="37"/>
  <c r="M1601" i="37"/>
  <c r="M1514" i="37"/>
  <c r="L1514" i="37"/>
  <c r="N1514" i="37"/>
  <c r="L760" i="37"/>
  <c r="M760" i="37"/>
  <c r="N760" i="37"/>
  <c r="L529" i="37"/>
  <c r="M529" i="37"/>
  <c r="N529" i="37"/>
  <c r="N360" i="37"/>
  <c r="L360" i="37"/>
  <c r="M360" i="37"/>
  <c r="M9" i="37"/>
  <c r="N9" i="37"/>
  <c r="L9" i="37"/>
  <c r="M63" i="37"/>
  <c r="N63" i="37"/>
  <c r="L63" i="37"/>
  <c r="N1201" i="37"/>
  <c r="L1201" i="37"/>
  <c r="M1201" i="37"/>
  <c r="L19" i="37"/>
  <c r="M19" i="37"/>
  <c r="N19" i="37"/>
  <c r="M1200" i="37"/>
  <c r="L1200" i="37"/>
  <c r="N1200" i="37"/>
  <c r="N1525" i="37"/>
  <c r="L1525" i="37"/>
  <c r="M1525" i="37"/>
  <c r="M1729" i="37"/>
  <c r="L1729" i="37"/>
  <c r="N1729" i="37"/>
  <c r="L697" i="37"/>
  <c r="M697" i="37"/>
  <c r="N697" i="37"/>
  <c r="N720" i="37"/>
  <c r="L720" i="37"/>
  <c r="M720" i="37"/>
  <c r="L268" i="37"/>
  <c r="M268" i="37"/>
  <c r="N268" i="37"/>
  <c r="M1176" i="37"/>
  <c r="L1176" i="37"/>
  <c r="N1176" i="37"/>
  <c r="L144" i="37"/>
  <c r="M144" i="37"/>
  <c r="N144" i="37"/>
  <c r="L1402" i="37"/>
  <c r="N1402" i="37"/>
  <c r="M1402" i="37"/>
  <c r="M1368" i="37"/>
  <c r="N1368" i="37"/>
  <c r="L1368" i="37"/>
  <c r="L1329" i="37"/>
  <c r="N1329" i="37"/>
  <c r="M1329" i="37"/>
  <c r="N114" i="37"/>
  <c r="L114" i="37"/>
  <c r="M114" i="37"/>
  <c r="L503" i="37"/>
  <c r="M503" i="37"/>
  <c r="N503" i="37"/>
  <c r="N167" i="37"/>
  <c r="L167" i="37"/>
  <c r="M167" i="37"/>
  <c r="M226" i="37"/>
  <c r="N226" i="37"/>
  <c r="L226" i="37"/>
  <c r="L182" i="37"/>
  <c r="M182" i="37"/>
  <c r="N182" i="37"/>
  <c r="L164" i="37"/>
  <c r="M164" i="37"/>
  <c r="N164" i="37"/>
  <c r="M1532" i="37"/>
  <c r="N1532" i="37"/>
  <c r="L1532" i="37"/>
  <c r="N482" i="37"/>
  <c r="L482" i="37"/>
  <c r="M482" i="37"/>
  <c r="L556" i="37"/>
  <c r="M556" i="37"/>
  <c r="N556" i="37"/>
  <c r="N579" i="37"/>
  <c r="L579" i="37"/>
  <c r="M579" i="37"/>
  <c r="L240" i="37"/>
  <c r="M240" i="37"/>
  <c r="N240" i="37"/>
  <c r="L316" i="37"/>
  <c r="M316" i="37"/>
  <c r="N316" i="37"/>
  <c r="N406" i="37"/>
  <c r="L406" i="37"/>
  <c r="M406" i="37"/>
  <c r="L276" i="37"/>
  <c r="M276" i="37"/>
  <c r="N276" i="37"/>
  <c r="L1034" i="37"/>
  <c r="M1034" i="37"/>
  <c r="N1034" i="37"/>
  <c r="L272" i="37"/>
  <c r="M272" i="37"/>
  <c r="N272" i="37"/>
  <c r="L204" i="37"/>
  <c r="M204" i="37"/>
  <c r="N204" i="37"/>
  <c r="N1399" i="37"/>
  <c r="L1399" i="37"/>
  <c r="M1399" i="37"/>
  <c r="L980" i="37"/>
  <c r="M980" i="37"/>
  <c r="N980" i="37"/>
  <c r="M784" i="37"/>
  <c r="N784" i="37"/>
  <c r="L784" i="37"/>
  <c r="N1175" i="37"/>
  <c r="L1175" i="37"/>
  <c r="M1175" i="37"/>
  <c r="L537" i="37"/>
  <c r="M537" i="37"/>
  <c r="N537" i="37"/>
  <c r="L1377" i="37"/>
  <c r="N1377" i="37"/>
  <c r="M1377" i="37"/>
  <c r="M1727" i="37"/>
  <c r="L1727" i="37"/>
  <c r="N1727" i="37"/>
  <c r="M439" i="37"/>
  <c r="N439" i="37"/>
  <c r="L439" i="37"/>
  <c r="M175" i="37"/>
  <c r="N175" i="37"/>
  <c r="L175" i="37"/>
  <c r="N785" i="37"/>
  <c r="L785" i="37"/>
  <c r="M785" i="37"/>
  <c r="M197" i="37"/>
  <c r="N197" i="37"/>
  <c r="L197" i="37"/>
  <c r="L433" i="37"/>
  <c r="M433" i="37"/>
  <c r="N433" i="37"/>
  <c r="N1457" i="37"/>
  <c r="L1457" i="37"/>
  <c r="M1457" i="37"/>
  <c r="L1738" i="37"/>
  <c r="N1738" i="37"/>
  <c r="M1738" i="37"/>
  <c r="M1506" i="37"/>
  <c r="N1506" i="37"/>
  <c r="L1506" i="37"/>
  <c r="L1762" i="37"/>
  <c r="N1762" i="37"/>
  <c r="M1762" i="37"/>
  <c r="M1687" i="37"/>
  <c r="N1687" i="37"/>
  <c r="L1687" i="37"/>
  <c r="M1685" i="37"/>
  <c r="L1685" i="37"/>
  <c r="N1685" i="37"/>
  <c r="M1446" i="37"/>
  <c r="N1446" i="37"/>
  <c r="L1446" i="37"/>
  <c r="M1526" i="37"/>
  <c r="L1526" i="37"/>
  <c r="N1526" i="37"/>
  <c r="L1443" i="37"/>
  <c r="N1443" i="37"/>
  <c r="M1443" i="37"/>
  <c r="N1732" i="37"/>
  <c r="L1732" i="37"/>
  <c r="M1732" i="37"/>
  <c r="M1433" i="37"/>
  <c r="N1433" i="37"/>
  <c r="L1433" i="37"/>
  <c r="L1746" i="37"/>
  <c r="N1746" i="37"/>
  <c r="M1746" i="37"/>
  <c r="M1482" i="37"/>
  <c r="N1482" i="37"/>
  <c r="L1482" i="37"/>
  <c r="L1636" i="37"/>
  <c r="N1636" i="37"/>
  <c r="M1636" i="37"/>
  <c r="M1512" i="37"/>
  <c r="N1512" i="37"/>
  <c r="L1512" i="37"/>
  <c r="M1637" i="37"/>
  <c r="L1637" i="37"/>
  <c r="N1637" i="37"/>
  <c r="G1834" i="115"/>
  <c r="H1834" i="115"/>
  <c r="K1834" i="115"/>
  <c r="G3" i="115"/>
  <c r="H3" i="115"/>
  <c r="K3" i="115"/>
  <c r="G4" i="115"/>
  <c r="H4" i="115"/>
  <c r="K4" i="115"/>
  <c r="G5" i="115"/>
  <c r="H5" i="115"/>
  <c r="K5" i="115"/>
  <c r="G6" i="115"/>
  <c r="H6" i="115"/>
  <c r="K6" i="115"/>
  <c r="G7" i="115"/>
  <c r="H7" i="115"/>
  <c r="K7" i="115"/>
  <c r="G8" i="115"/>
  <c r="H8" i="115"/>
  <c r="K8" i="115"/>
  <c r="G9" i="115"/>
  <c r="H9" i="115"/>
  <c r="K9" i="115"/>
  <c r="G10" i="115"/>
  <c r="H10" i="115"/>
  <c r="K10" i="115"/>
  <c r="G11" i="115"/>
  <c r="H11" i="115"/>
  <c r="K11" i="115"/>
  <c r="G12" i="115"/>
  <c r="H12" i="115"/>
  <c r="K12" i="115"/>
  <c r="G13" i="115"/>
  <c r="H13" i="115"/>
  <c r="K13" i="115"/>
  <c r="G14" i="115"/>
  <c r="H14" i="115"/>
  <c r="K14" i="115"/>
  <c r="G15" i="115"/>
  <c r="H15" i="115"/>
  <c r="K15" i="115"/>
  <c r="G16" i="115"/>
  <c r="H16" i="115"/>
  <c r="K16" i="115"/>
  <c r="G17" i="115"/>
  <c r="H17" i="115"/>
  <c r="K17" i="115"/>
  <c r="G18" i="115"/>
  <c r="H18" i="115"/>
  <c r="K18" i="115"/>
  <c r="G19" i="115"/>
  <c r="H19" i="115"/>
  <c r="K19" i="115"/>
  <c r="G20" i="115"/>
  <c r="H20" i="115"/>
  <c r="K20" i="115"/>
  <c r="G21" i="115"/>
  <c r="H21" i="115"/>
  <c r="K21" i="115"/>
  <c r="G22" i="115"/>
  <c r="H22" i="115"/>
  <c r="K22" i="115"/>
  <c r="G23" i="115"/>
  <c r="H23" i="115"/>
  <c r="K23" i="115"/>
  <c r="G24" i="115"/>
  <c r="H24" i="115"/>
  <c r="K24" i="115"/>
  <c r="G25" i="115"/>
  <c r="H25" i="115"/>
  <c r="K25" i="115"/>
  <c r="G26" i="115"/>
  <c r="H26" i="115"/>
  <c r="K26" i="115"/>
  <c r="G27" i="115"/>
  <c r="H27" i="115"/>
  <c r="K27" i="115"/>
  <c r="G28" i="115"/>
  <c r="H28" i="115"/>
  <c r="K28" i="115"/>
  <c r="G29" i="115"/>
  <c r="H29" i="115"/>
  <c r="K29" i="115"/>
  <c r="G30" i="115"/>
  <c r="H30" i="115"/>
  <c r="K30" i="115"/>
  <c r="G31" i="115"/>
  <c r="H31" i="115"/>
  <c r="K31" i="115"/>
  <c r="G32" i="115"/>
  <c r="H32" i="115"/>
  <c r="K32" i="115"/>
  <c r="G33" i="115"/>
  <c r="H33" i="115"/>
  <c r="K33" i="115"/>
  <c r="G34" i="115"/>
  <c r="H34" i="115"/>
  <c r="K34" i="115"/>
  <c r="G35" i="115"/>
  <c r="H35" i="115"/>
  <c r="K35" i="115"/>
  <c r="G36" i="115"/>
  <c r="H36" i="115"/>
  <c r="K36" i="115"/>
  <c r="G37" i="115"/>
  <c r="H37" i="115"/>
  <c r="K37" i="115"/>
  <c r="G38" i="115"/>
  <c r="H38" i="115"/>
  <c r="K38" i="115"/>
  <c r="G39" i="115"/>
  <c r="H39" i="115"/>
  <c r="K39" i="115"/>
  <c r="G40" i="115"/>
  <c r="H40" i="115"/>
  <c r="K40" i="115"/>
  <c r="G41" i="115"/>
  <c r="H41" i="115"/>
  <c r="K41" i="115"/>
  <c r="G42" i="115"/>
  <c r="H42" i="115"/>
  <c r="K42" i="115"/>
  <c r="G43" i="115"/>
  <c r="H43" i="115"/>
  <c r="K43" i="115"/>
  <c r="G44" i="115"/>
  <c r="H44" i="115"/>
  <c r="K44" i="115"/>
  <c r="G45" i="115"/>
  <c r="H45" i="115"/>
  <c r="K45" i="115"/>
  <c r="G46" i="115"/>
  <c r="H46" i="115"/>
  <c r="K46" i="115"/>
  <c r="G47" i="115"/>
  <c r="H47" i="115"/>
  <c r="K47" i="115"/>
  <c r="G48" i="115"/>
  <c r="H48" i="115"/>
  <c r="K48" i="115"/>
  <c r="G49" i="115"/>
  <c r="H49" i="115"/>
  <c r="K49" i="115"/>
  <c r="G50" i="115"/>
  <c r="H50" i="115"/>
  <c r="K50" i="115"/>
  <c r="G51" i="115"/>
  <c r="H51" i="115"/>
  <c r="K51" i="115"/>
  <c r="G52" i="115"/>
  <c r="H52" i="115"/>
  <c r="K52" i="115"/>
  <c r="G53" i="115"/>
  <c r="H53" i="115"/>
  <c r="K53" i="115"/>
  <c r="G54" i="115"/>
  <c r="H54" i="115"/>
  <c r="K54" i="115"/>
  <c r="G55" i="115"/>
  <c r="H55" i="115"/>
  <c r="K55" i="115"/>
  <c r="G56" i="115"/>
  <c r="H56" i="115"/>
  <c r="K56" i="115"/>
  <c r="G57" i="115"/>
  <c r="H57" i="115"/>
  <c r="K57" i="115"/>
  <c r="G58" i="115"/>
  <c r="H58" i="115"/>
  <c r="K58" i="115"/>
  <c r="G59" i="115"/>
  <c r="H59" i="115"/>
  <c r="K59" i="115"/>
  <c r="G60" i="115"/>
  <c r="H60" i="115"/>
  <c r="K60" i="115"/>
  <c r="G61" i="115"/>
  <c r="H61" i="115"/>
  <c r="K61" i="115"/>
  <c r="G62" i="115"/>
  <c r="H62" i="115"/>
  <c r="K62" i="115"/>
  <c r="G63" i="115"/>
  <c r="H63" i="115"/>
  <c r="K63" i="115"/>
  <c r="G64" i="115"/>
  <c r="H64" i="115"/>
  <c r="K64" i="115"/>
  <c r="G65" i="115"/>
  <c r="H65" i="115"/>
  <c r="K65" i="115"/>
  <c r="G66" i="115"/>
  <c r="H66" i="115"/>
  <c r="K66" i="115"/>
  <c r="G67" i="115"/>
  <c r="H67" i="115"/>
  <c r="K67" i="115"/>
  <c r="G68" i="115"/>
  <c r="H68" i="115"/>
  <c r="K68" i="115"/>
  <c r="G69" i="115"/>
  <c r="H69" i="115"/>
  <c r="K69" i="115"/>
  <c r="G70" i="115"/>
  <c r="H70" i="115"/>
  <c r="K70" i="115"/>
  <c r="G71" i="115"/>
  <c r="H71" i="115"/>
  <c r="K71" i="115"/>
  <c r="G72" i="115"/>
  <c r="H72" i="115"/>
  <c r="K72" i="115"/>
  <c r="G73" i="115"/>
  <c r="H73" i="115"/>
  <c r="K73" i="115"/>
  <c r="G74" i="115"/>
  <c r="H74" i="115"/>
  <c r="K74" i="115"/>
  <c r="G75" i="115"/>
  <c r="H75" i="115"/>
  <c r="K75" i="115"/>
  <c r="G76" i="115"/>
  <c r="H76" i="115"/>
  <c r="K76" i="115"/>
  <c r="G77" i="115"/>
  <c r="H77" i="115"/>
  <c r="K77" i="115"/>
  <c r="G78" i="115"/>
  <c r="H78" i="115"/>
  <c r="K78" i="115"/>
  <c r="G79" i="115"/>
  <c r="H79" i="115"/>
  <c r="K79" i="115"/>
  <c r="G80" i="115"/>
  <c r="H80" i="115"/>
  <c r="K80" i="115"/>
  <c r="G81" i="115"/>
  <c r="H81" i="115"/>
  <c r="K81" i="115"/>
  <c r="G82" i="115"/>
  <c r="H82" i="115"/>
  <c r="K82" i="115"/>
  <c r="G83" i="115"/>
  <c r="H83" i="115"/>
  <c r="K83" i="115"/>
  <c r="G84" i="115"/>
  <c r="H84" i="115"/>
  <c r="K84" i="115"/>
  <c r="G85" i="115"/>
  <c r="H85" i="115"/>
  <c r="K85" i="115"/>
  <c r="G86" i="115"/>
  <c r="H86" i="115"/>
  <c r="K86" i="115"/>
  <c r="G87" i="115"/>
  <c r="H87" i="115"/>
  <c r="K87" i="115"/>
  <c r="G88" i="115"/>
  <c r="H88" i="115"/>
  <c r="K88" i="115"/>
  <c r="G89" i="115"/>
  <c r="H89" i="115"/>
  <c r="K89" i="115"/>
  <c r="G90" i="115"/>
  <c r="H90" i="115"/>
  <c r="K90" i="115"/>
  <c r="G91" i="115"/>
  <c r="H91" i="115"/>
  <c r="K91" i="115"/>
  <c r="G92" i="115"/>
  <c r="H92" i="115"/>
  <c r="K92" i="115"/>
  <c r="G93" i="115"/>
  <c r="H93" i="115"/>
  <c r="K93" i="115"/>
  <c r="G94" i="115"/>
  <c r="H94" i="115"/>
  <c r="K94" i="115"/>
  <c r="G95" i="115"/>
  <c r="H95" i="115"/>
  <c r="K95" i="115"/>
  <c r="G96" i="115"/>
  <c r="H96" i="115"/>
  <c r="K96" i="115"/>
  <c r="G97" i="115"/>
  <c r="H97" i="115"/>
  <c r="K97" i="115"/>
  <c r="G98" i="115"/>
  <c r="H98" i="115"/>
  <c r="K98" i="115"/>
  <c r="G99" i="115"/>
  <c r="H99" i="115"/>
  <c r="K99" i="115"/>
  <c r="G100" i="115"/>
  <c r="H100" i="115"/>
  <c r="K100" i="115"/>
  <c r="G101" i="115"/>
  <c r="H101" i="115"/>
  <c r="K101" i="115"/>
  <c r="G102" i="115"/>
  <c r="H102" i="115"/>
  <c r="K102" i="115"/>
  <c r="G103" i="115"/>
  <c r="H103" i="115"/>
  <c r="K103" i="115"/>
  <c r="G104" i="115"/>
  <c r="H104" i="115"/>
  <c r="K104" i="115"/>
  <c r="G105" i="115"/>
  <c r="H105" i="115"/>
  <c r="K105" i="115"/>
  <c r="G106" i="115"/>
  <c r="H106" i="115"/>
  <c r="K106" i="115"/>
  <c r="G107" i="115"/>
  <c r="H107" i="115"/>
  <c r="K107" i="115"/>
  <c r="G108" i="115"/>
  <c r="H108" i="115"/>
  <c r="K108" i="115"/>
  <c r="G109" i="115"/>
  <c r="H109" i="115"/>
  <c r="K109" i="115"/>
  <c r="G110" i="115"/>
  <c r="H110" i="115"/>
  <c r="K110" i="115"/>
  <c r="G111" i="115"/>
  <c r="H111" i="115"/>
  <c r="K111" i="115"/>
  <c r="G112" i="115"/>
  <c r="H112" i="115"/>
  <c r="K112" i="115"/>
  <c r="G113" i="115"/>
  <c r="H113" i="115"/>
  <c r="K113" i="115"/>
  <c r="G114" i="115"/>
  <c r="H114" i="115"/>
  <c r="K114" i="115"/>
  <c r="G115" i="115"/>
  <c r="H115" i="115"/>
  <c r="K115" i="115"/>
  <c r="G116" i="115"/>
  <c r="H116" i="115"/>
  <c r="K116" i="115"/>
  <c r="G117" i="115"/>
  <c r="H117" i="115"/>
  <c r="K117" i="115"/>
  <c r="G118" i="115"/>
  <c r="H118" i="115"/>
  <c r="K118" i="115"/>
  <c r="G119" i="115"/>
  <c r="H119" i="115"/>
  <c r="K119" i="115"/>
  <c r="G120" i="115"/>
  <c r="H120" i="115"/>
  <c r="K120" i="115"/>
  <c r="G121" i="115"/>
  <c r="H121" i="115"/>
  <c r="K121" i="115"/>
  <c r="G122" i="115"/>
  <c r="H122" i="115"/>
  <c r="K122" i="115"/>
  <c r="G123" i="115"/>
  <c r="H123" i="115"/>
  <c r="K123" i="115"/>
  <c r="G124" i="115"/>
  <c r="H124" i="115"/>
  <c r="K124" i="115"/>
  <c r="G125" i="115"/>
  <c r="H125" i="115"/>
  <c r="K125" i="115"/>
  <c r="G126" i="115"/>
  <c r="H126" i="115"/>
  <c r="K126" i="115"/>
  <c r="G127" i="115"/>
  <c r="H127" i="115"/>
  <c r="K127" i="115"/>
  <c r="G128" i="115"/>
  <c r="H128" i="115"/>
  <c r="K128" i="115"/>
  <c r="G129" i="115"/>
  <c r="H129" i="115"/>
  <c r="K129" i="115"/>
  <c r="G130" i="115"/>
  <c r="H130" i="115"/>
  <c r="K130" i="115"/>
  <c r="G131" i="115"/>
  <c r="H131" i="115"/>
  <c r="K131" i="115"/>
  <c r="G132" i="115"/>
  <c r="H132" i="115"/>
  <c r="K132" i="115"/>
  <c r="G133" i="115"/>
  <c r="H133" i="115"/>
  <c r="K133" i="115"/>
  <c r="G134" i="115"/>
  <c r="H134" i="115"/>
  <c r="K134" i="115"/>
  <c r="G135" i="115"/>
  <c r="H135" i="115"/>
  <c r="K135" i="115"/>
  <c r="G136" i="115"/>
  <c r="H136" i="115"/>
  <c r="K136" i="115"/>
  <c r="G137" i="115"/>
  <c r="H137" i="115"/>
  <c r="K137" i="115"/>
  <c r="G138" i="115"/>
  <c r="H138" i="115"/>
  <c r="K138" i="115"/>
  <c r="G139" i="115"/>
  <c r="H139" i="115"/>
  <c r="K139" i="115"/>
  <c r="G140" i="115"/>
  <c r="H140" i="115"/>
  <c r="K140" i="115"/>
  <c r="G141" i="115"/>
  <c r="H141" i="115"/>
  <c r="K141" i="115"/>
  <c r="G142" i="115"/>
  <c r="H142" i="115"/>
  <c r="K142" i="115"/>
  <c r="G143" i="115"/>
  <c r="H143" i="115"/>
  <c r="K143" i="115"/>
  <c r="G144" i="115"/>
  <c r="H144" i="115"/>
  <c r="K144" i="115"/>
  <c r="G145" i="115"/>
  <c r="H145" i="115"/>
  <c r="K145" i="115"/>
  <c r="G146" i="115"/>
  <c r="H146" i="115"/>
  <c r="K146" i="115"/>
  <c r="G147" i="115"/>
  <c r="H147" i="115"/>
  <c r="K147" i="115"/>
  <c r="G148" i="115"/>
  <c r="H148" i="115"/>
  <c r="K148" i="115"/>
  <c r="G149" i="115"/>
  <c r="H149" i="115"/>
  <c r="K149" i="115"/>
  <c r="G150" i="115"/>
  <c r="H150" i="115"/>
  <c r="K150" i="115"/>
  <c r="G151" i="115"/>
  <c r="H151" i="115"/>
  <c r="K151" i="115"/>
  <c r="G152" i="115"/>
  <c r="H152" i="115"/>
  <c r="K152" i="115"/>
  <c r="G153" i="115"/>
  <c r="H153" i="115"/>
  <c r="K153" i="115"/>
  <c r="G154" i="115"/>
  <c r="H154" i="115"/>
  <c r="K154" i="115"/>
  <c r="G155" i="115"/>
  <c r="H155" i="115"/>
  <c r="K155" i="115"/>
  <c r="G156" i="115"/>
  <c r="H156" i="115"/>
  <c r="K156" i="115"/>
  <c r="G157" i="115"/>
  <c r="H157" i="115"/>
  <c r="K157" i="115"/>
  <c r="G158" i="115"/>
  <c r="H158" i="115"/>
  <c r="K158" i="115"/>
  <c r="G159" i="115"/>
  <c r="H159" i="115"/>
  <c r="K159" i="115"/>
  <c r="G160" i="115"/>
  <c r="H160" i="115"/>
  <c r="K160" i="115"/>
  <c r="G161" i="115"/>
  <c r="H161" i="115"/>
  <c r="K161" i="115"/>
  <c r="G162" i="115"/>
  <c r="H162" i="115"/>
  <c r="K162" i="115"/>
  <c r="G163" i="115"/>
  <c r="H163" i="115"/>
  <c r="K163" i="115"/>
  <c r="G164" i="115"/>
  <c r="H164" i="115"/>
  <c r="K164" i="115"/>
  <c r="G165" i="115"/>
  <c r="H165" i="115"/>
  <c r="K165" i="115"/>
  <c r="G166" i="115"/>
  <c r="H166" i="115"/>
  <c r="K166" i="115"/>
  <c r="G167" i="115"/>
  <c r="H167" i="115"/>
  <c r="K167" i="115"/>
  <c r="G168" i="115"/>
  <c r="H168" i="115"/>
  <c r="K168" i="115"/>
  <c r="G169" i="115"/>
  <c r="H169" i="115"/>
  <c r="K169" i="115"/>
  <c r="G170" i="115"/>
  <c r="H170" i="115"/>
  <c r="K170" i="115"/>
  <c r="G171" i="115"/>
  <c r="H171" i="115"/>
  <c r="K171" i="115"/>
  <c r="G172" i="115"/>
  <c r="H172" i="115"/>
  <c r="K172" i="115"/>
  <c r="G173" i="115"/>
  <c r="H173" i="115"/>
  <c r="K173" i="115"/>
  <c r="G174" i="115"/>
  <c r="H174" i="115"/>
  <c r="K174" i="115"/>
  <c r="G175" i="115"/>
  <c r="H175" i="115"/>
  <c r="K175" i="115"/>
  <c r="G176" i="115"/>
  <c r="H176" i="115"/>
  <c r="K176" i="115"/>
  <c r="G177" i="115"/>
  <c r="H177" i="115"/>
  <c r="K177" i="115"/>
  <c r="G178" i="115"/>
  <c r="H178" i="115"/>
  <c r="K178" i="115"/>
  <c r="G179" i="115"/>
  <c r="H179" i="115"/>
  <c r="K179" i="115"/>
  <c r="G180" i="115"/>
  <c r="H180" i="115"/>
  <c r="K180" i="115"/>
  <c r="G181" i="115"/>
  <c r="H181" i="115"/>
  <c r="K181" i="115"/>
  <c r="G182" i="115"/>
  <c r="H182" i="115"/>
  <c r="K182" i="115"/>
  <c r="G183" i="115"/>
  <c r="H183" i="115"/>
  <c r="K183" i="115"/>
  <c r="G184" i="115"/>
  <c r="H184" i="115"/>
  <c r="K184" i="115"/>
  <c r="G185" i="115"/>
  <c r="H185" i="115"/>
  <c r="K185" i="115"/>
  <c r="G186" i="115"/>
  <c r="H186" i="115"/>
  <c r="K186" i="115"/>
  <c r="G187" i="115"/>
  <c r="H187" i="115"/>
  <c r="K187" i="115"/>
  <c r="G188" i="115"/>
  <c r="H188" i="115"/>
  <c r="K188" i="115"/>
  <c r="G189" i="115"/>
  <c r="H189" i="115"/>
  <c r="K189" i="115"/>
  <c r="G190" i="115"/>
  <c r="H190" i="115"/>
  <c r="K190" i="115"/>
  <c r="G191" i="115"/>
  <c r="H191" i="115"/>
  <c r="K191" i="115"/>
  <c r="G192" i="115"/>
  <c r="H192" i="115"/>
  <c r="K192" i="115"/>
  <c r="G193" i="115"/>
  <c r="H193" i="115"/>
  <c r="K193" i="115"/>
  <c r="G194" i="115"/>
  <c r="H194" i="115"/>
  <c r="K194" i="115"/>
  <c r="G195" i="115"/>
  <c r="H195" i="115"/>
  <c r="K195" i="115"/>
  <c r="G196" i="115"/>
  <c r="H196" i="115"/>
  <c r="K196" i="115"/>
  <c r="G197" i="115"/>
  <c r="H197" i="115"/>
  <c r="K197" i="115"/>
  <c r="G198" i="115"/>
  <c r="H198" i="115"/>
  <c r="K198" i="115"/>
  <c r="G199" i="115"/>
  <c r="H199" i="115"/>
  <c r="K199" i="115"/>
  <c r="G200" i="115"/>
  <c r="H200" i="115"/>
  <c r="K200" i="115"/>
  <c r="G201" i="115"/>
  <c r="H201" i="115"/>
  <c r="K201" i="115"/>
  <c r="G202" i="115"/>
  <c r="H202" i="115"/>
  <c r="K202" i="115"/>
  <c r="G203" i="115"/>
  <c r="H203" i="115"/>
  <c r="K203" i="115"/>
  <c r="G204" i="115"/>
  <c r="H204" i="115"/>
  <c r="K204" i="115"/>
  <c r="G205" i="115"/>
  <c r="H205" i="115"/>
  <c r="K205" i="115"/>
  <c r="G206" i="115"/>
  <c r="H206" i="115"/>
  <c r="K206" i="115"/>
  <c r="G207" i="115"/>
  <c r="H207" i="115"/>
  <c r="K207" i="115"/>
  <c r="G208" i="115"/>
  <c r="H208" i="115"/>
  <c r="K208" i="115"/>
  <c r="G209" i="115"/>
  <c r="H209" i="115"/>
  <c r="K209" i="115"/>
  <c r="G210" i="115"/>
  <c r="H210" i="115"/>
  <c r="K210" i="115"/>
  <c r="G211" i="115"/>
  <c r="H211" i="115"/>
  <c r="K211" i="115"/>
  <c r="G212" i="115"/>
  <c r="H212" i="115"/>
  <c r="K212" i="115"/>
  <c r="G213" i="115"/>
  <c r="H213" i="115"/>
  <c r="K213" i="115"/>
  <c r="G214" i="115"/>
  <c r="H214" i="115"/>
  <c r="K214" i="115"/>
  <c r="G215" i="115"/>
  <c r="H215" i="115"/>
  <c r="K215" i="115"/>
  <c r="G216" i="115"/>
  <c r="H216" i="115"/>
  <c r="K216" i="115"/>
  <c r="G217" i="115"/>
  <c r="H217" i="115"/>
  <c r="K217" i="115"/>
  <c r="G218" i="115"/>
  <c r="H218" i="115"/>
  <c r="K218" i="115"/>
  <c r="G219" i="115"/>
  <c r="H219" i="115"/>
  <c r="K219" i="115"/>
  <c r="G220" i="115"/>
  <c r="H220" i="115"/>
  <c r="K220" i="115"/>
  <c r="G221" i="115"/>
  <c r="H221" i="115"/>
  <c r="K221" i="115"/>
  <c r="G222" i="115"/>
  <c r="H222" i="115"/>
  <c r="K222" i="115"/>
  <c r="G223" i="115"/>
  <c r="H223" i="115"/>
  <c r="K223" i="115"/>
  <c r="G224" i="115"/>
  <c r="H224" i="115"/>
  <c r="K224" i="115"/>
  <c r="G225" i="115"/>
  <c r="H225" i="115"/>
  <c r="K225" i="115"/>
  <c r="G226" i="115"/>
  <c r="H226" i="115"/>
  <c r="K226" i="115"/>
  <c r="G227" i="115"/>
  <c r="H227" i="115"/>
  <c r="K227" i="115"/>
  <c r="G228" i="115"/>
  <c r="H228" i="115"/>
  <c r="K228" i="115"/>
  <c r="G229" i="115"/>
  <c r="H229" i="115"/>
  <c r="K229" i="115"/>
  <c r="G230" i="115"/>
  <c r="H230" i="115"/>
  <c r="K230" i="115"/>
  <c r="G231" i="115"/>
  <c r="H231" i="115"/>
  <c r="K231" i="115"/>
  <c r="G232" i="115"/>
  <c r="H232" i="115"/>
  <c r="K232" i="115"/>
  <c r="G233" i="115"/>
  <c r="H233" i="115"/>
  <c r="K233" i="115"/>
  <c r="G234" i="115"/>
  <c r="H234" i="115"/>
  <c r="K234" i="115"/>
  <c r="G235" i="115"/>
  <c r="H235" i="115"/>
  <c r="K235" i="115"/>
  <c r="G236" i="115"/>
  <c r="H236" i="115"/>
  <c r="K236" i="115"/>
  <c r="G237" i="115"/>
  <c r="H237" i="115"/>
  <c r="K237" i="115"/>
  <c r="G238" i="115"/>
  <c r="H238" i="115"/>
  <c r="K238" i="115"/>
  <c r="G239" i="115"/>
  <c r="H239" i="115"/>
  <c r="K239" i="115"/>
  <c r="G240" i="115"/>
  <c r="H240" i="115"/>
  <c r="K240" i="115"/>
  <c r="G241" i="115"/>
  <c r="H241" i="115"/>
  <c r="K241" i="115"/>
  <c r="G242" i="115"/>
  <c r="H242" i="115"/>
  <c r="K242" i="115"/>
  <c r="G243" i="115"/>
  <c r="H243" i="115"/>
  <c r="K243" i="115"/>
  <c r="G244" i="115"/>
  <c r="H244" i="115"/>
  <c r="K244" i="115"/>
  <c r="G245" i="115"/>
  <c r="H245" i="115"/>
  <c r="K245" i="115"/>
  <c r="G246" i="115"/>
  <c r="H246" i="115"/>
  <c r="K246" i="115"/>
  <c r="G247" i="115"/>
  <c r="H247" i="115"/>
  <c r="K247" i="115"/>
  <c r="G248" i="115"/>
  <c r="H248" i="115"/>
  <c r="K248" i="115"/>
  <c r="G249" i="115"/>
  <c r="H249" i="115"/>
  <c r="K249" i="115"/>
  <c r="G250" i="115"/>
  <c r="H250" i="115"/>
  <c r="K250" i="115"/>
  <c r="G251" i="115"/>
  <c r="H251" i="115"/>
  <c r="K251" i="115"/>
  <c r="G252" i="115"/>
  <c r="H252" i="115"/>
  <c r="K252" i="115"/>
  <c r="G253" i="115"/>
  <c r="H253" i="115"/>
  <c r="K253" i="115"/>
  <c r="G254" i="115"/>
  <c r="H254" i="115"/>
  <c r="K254" i="115"/>
  <c r="G255" i="115"/>
  <c r="H255" i="115"/>
  <c r="K255" i="115"/>
  <c r="G256" i="115"/>
  <c r="H256" i="115"/>
  <c r="K256" i="115"/>
  <c r="G257" i="115"/>
  <c r="H257" i="115"/>
  <c r="K257" i="115"/>
  <c r="G258" i="115"/>
  <c r="H258" i="115"/>
  <c r="K258" i="115"/>
  <c r="G259" i="115"/>
  <c r="H259" i="115"/>
  <c r="K259" i="115"/>
  <c r="G260" i="115"/>
  <c r="H260" i="115"/>
  <c r="K260" i="115"/>
  <c r="G261" i="115"/>
  <c r="H261" i="115"/>
  <c r="K261" i="115"/>
  <c r="G262" i="115"/>
  <c r="H262" i="115"/>
  <c r="K262" i="115"/>
  <c r="G263" i="115"/>
  <c r="H263" i="115"/>
  <c r="K263" i="115"/>
  <c r="G264" i="115"/>
  <c r="H264" i="115"/>
  <c r="K264" i="115"/>
  <c r="G265" i="115"/>
  <c r="H265" i="115"/>
  <c r="K265" i="115"/>
  <c r="G266" i="115"/>
  <c r="H266" i="115"/>
  <c r="K266" i="115"/>
  <c r="G267" i="115"/>
  <c r="H267" i="115"/>
  <c r="K267" i="115"/>
  <c r="G268" i="115"/>
  <c r="H268" i="115"/>
  <c r="K268" i="115"/>
  <c r="G269" i="115"/>
  <c r="H269" i="115"/>
  <c r="K269" i="115"/>
  <c r="G270" i="115"/>
  <c r="H270" i="115"/>
  <c r="K270" i="115"/>
  <c r="G271" i="115"/>
  <c r="H271" i="115"/>
  <c r="K271" i="115"/>
  <c r="G272" i="115"/>
  <c r="H272" i="115"/>
  <c r="K272" i="115"/>
  <c r="G273" i="115"/>
  <c r="H273" i="115"/>
  <c r="K273" i="115"/>
  <c r="G274" i="115"/>
  <c r="H274" i="115"/>
  <c r="K274" i="115"/>
  <c r="G275" i="115"/>
  <c r="H275" i="115"/>
  <c r="K275" i="115"/>
  <c r="G276" i="115"/>
  <c r="H276" i="115"/>
  <c r="K276" i="115"/>
  <c r="G277" i="115"/>
  <c r="H277" i="115"/>
  <c r="K277" i="115"/>
  <c r="G278" i="115"/>
  <c r="H278" i="115"/>
  <c r="K278" i="115"/>
  <c r="G279" i="115"/>
  <c r="H279" i="115"/>
  <c r="K279" i="115"/>
  <c r="G280" i="115"/>
  <c r="H280" i="115"/>
  <c r="K280" i="115"/>
  <c r="G281" i="115"/>
  <c r="H281" i="115"/>
  <c r="K281" i="115"/>
  <c r="G282" i="115"/>
  <c r="H282" i="115"/>
  <c r="K282" i="115"/>
  <c r="G283" i="115"/>
  <c r="H283" i="115"/>
  <c r="K283" i="115"/>
  <c r="G284" i="115"/>
  <c r="H284" i="115"/>
  <c r="K284" i="115"/>
  <c r="G285" i="115"/>
  <c r="H285" i="115"/>
  <c r="K285" i="115"/>
  <c r="G286" i="115"/>
  <c r="H286" i="115"/>
  <c r="K286" i="115"/>
  <c r="G287" i="115"/>
  <c r="H287" i="115"/>
  <c r="K287" i="115"/>
  <c r="G288" i="115"/>
  <c r="H288" i="115"/>
  <c r="K288" i="115"/>
  <c r="G289" i="115"/>
  <c r="H289" i="115"/>
  <c r="K289" i="115"/>
  <c r="G290" i="115"/>
  <c r="H290" i="115"/>
  <c r="K290" i="115"/>
  <c r="G291" i="115"/>
  <c r="H291" i="115"/>
  <c r="K291" i="115"/>
  <c r="G292" i="115"/>
  <c r="H292" i="115"/>
  <c r="K292" i="115"/>
  <c r="G293" i="115"/>
  <c r="H293" i="115"/>
  <c r="K293" i="115"/>
  <c r="G294" i="115"/>
  <c r="H294" i="115"/>
  <c r="K294" i="115"/>
  <c r="G295" i="115"/>
  <c r="H295" i="115"/>
  <c r="K295" i="115"/>
  <c r="G296" i="115"/>
  <c r="H296" i="115"/>
  <c r="K296" i="115"/>
  <c r="G297" i="115"/>
  <c r="H297" i="115"/>
  <c r="K297" i="115"/>
  <c r="G298" i="115"/>
  <c r="H298" i="115"/>
  <c r="K298" i="115"/>
  <c r="G299" i="115"/>
  <c r="H299" i="115"/>
  <c r="K299" i="115"/>
  <c r="G300" i="115"/>
  <c r="H300" i="115"/>
  <c r="K300" i="115"/>
  <c r="G301" i="115"/>
  <c r="H301" i="115"/>
  <c r="K301" i="115"/>
  <c r="G302" i="115"/>
  <c r="H302" i="115"/>
  <c r="K302" i="115"/>
  <c r="G303" i="115"/>
  <c r="H303" i="115"/>
  <c r="K303" i="115"/>
  <c r="G304" i="115"/>
  <c r="H304" i="115"/>
  <c r="K304" i="115"/>
  <c r="G305" i="115"/>
  <c r="H305" i="115"/>
  <c r="K305" i="115"/>
  <c r="G306" i="115"/>
  <c r="H306" i="115"/>
  <c r="K306" i="115"/>
  <c r="G307" i="115"/>
  <c r="H307" i="115"/>
  <c r="K307" i="115"/>
  <c r="G308" i="115"/>
  <c r="H308" i="115"/>
  <c r="K308" i="115"/>
  <c r="G309" i="115"/>
  <c r="H309" i="115"/>
  <c r="K309" i="115"/>
  <c r="G310" i="115"/>
  <c r="H310" i="115"/>
  <c r="K310" i="115"/>
  <c r="G311" i="115"/>
  <c r="H311" i="115"/>
  <c r="K311" i="115"/>
  <c r="G312" i="115"/>
  <c r="H312" i="115"/>
  <c r="K312" i="115"/>
  <c r="G313" i="115"/>
  <c r="H313" i="115"/>
  <c r="K313" i="115"/>
  <c r="G314" i="115"/>
  <c r="H314" i="115"/>
  <c r="K314" i="115"/>
  <c r="G315" i="115"/>
  <c r="H315" i="115"/>
  <c r="K315" i="115"/>
  <c r="G316" i="115"/>
  <c r="H316" i="115"/>
  <c r="K316" i="115"/>
  <c r="G317" i="115"/>
  <c r="H317" i="115"/>
  <c r="K317" i="115"/>
  <c r="G318" i="115"/>
  <c r="H318" i="115"/>
  <c r="K318" i="115"/>
  <c r="G319" i="115"/>
  <c r="H319" i="115"/>
  <c r="K319" i="115"/>
  <c r="G320" i="115"/>
  <c r="H320" i="115"/>
  <c r="K320" i="115"/>
  <c r="G321" i="115"/>
  <c r="H321" i="115"/>
  <c r="K321" i="115"/>
  <c r="G322" i="115"/>
  <c r="H322" i="115"/>
  <c r="K322" i="115"/>
  <c r="G323" i="115"/>
  <c r="H323" i="115"/>
  <c r="K323" i="115"/>
  <c r="G324" i="115"/>
  <c r="H324" i="115"/>
  <c r="K324" i="115"/>
  <c r="G325" i="115"/>
  <c r="H325" i="115"/>
  <c r="K325" i="115"/>
  <c r="G326" i="115"/>
  <c r="H326" i="115"/>
  <c r="K326" i="115"/>
  <c r="G327" i="115"/>
  <c r="H327" i="115"/>
  <c r="K327" i="115"/>
  <c r="G328" i="115"/>
  <c r="H328" i="115"/>
  <c r="K328" i="115"/>
  <c r="G329" i="115"/>
  <c r="H329" i="115"/>
  <c r="K329" i="115"/>
  <c r="G330" i="115"/>
  <c r="H330" i="115"/>
  <c r="K330" i="115"/>
  <c r="G331" i="115"/>
  <c r="H331" i="115"/>
  <c r="K331" i="115"/>
  <c r="G332" i="115"/>
  <c r="H332" i="115"/>
  <c r="K332" i="115"/>
  <c r="G333" i="115"/>
  <c r="H333" i="115"/>
  <c r="K333" i="115"/>
  <c r="G334" i="115"/>
  <c r="H334" i="115"/>
  <c r="K334" i="115"/>
  <c r="G335" i="115"/>
  <c r="H335" i="115"/>
  <c r="K335" i="115"/>
  <c r="G336" i="115"/>
  <c r="H336" i="115"/>
  <c r="K336" i="115"/>
  <c r="G337" i="115"/>
  <c r="H337" i="115"/>
  <c r="K337" i="115"/>
  <c r="G338" i="115"/>
  <c r="H338" i="115"/>
  <c r="K338" i="115"/>
  <c r="G339" i="115"/>
  <c r="H339" i="115"/>
  <c r="K339" i="115"/>
  <c r="G340" i="115"/>
  <c r="H340" i="115"/>
  <c r="K340" i="115"/>
  <c r="G341" i="115"/>
  <c r="H341" i="115"/>
  <c r="K341" i="115"/>
  <c r="G342" i="115"/>
  <c r="H342" i="115"/>
  <c r="K342" i="115"/>
  <c r="G343" i="115"/>
  <c r="H343" i="115"/>
  <c r="K343" i="115"/>
  <c r="G344" i="115"/>
  <c r="H344" i="115"/>
  <c r="K344" i="115"/>
  <c r="G345" i="115"/>
  <c r="H345" i="115"/>
  <c r="K345" i="115"/>
  <c r="G346" i="115"/>
  <c r="H346" i="115"/>
  <c r="K346" i="115"/>
  <c r="G347" i="115"/>
  <c r="H347" i="115"/>
  <c r="K347" i="115"/>
  <c r="G348" i="115"/>
  <c r="H348" i="115"/>
  <c r="K348" i="115"/>
  <c r="G349" i="115"/>
  <c r="H349" i="115"/>
  <c r="K349" i="115"/>
  <c r="G350" i="115"/>
  <c r="H350" i="115"/>
  <c r="K350" i="115"/>
  <c r="G351" i="115"/>
  <c r="H351" i="115"/>
  <c r="K351" i="115"/>
  <c r="G352" i="115"/>
  <c r="H352" i="115"/>
  <c r="K352" i="115"/>
  <c r="G353" i="115"/>
  <c r="H353" i="115"/>
  <c r="K353" i="115"/>
  <c r="G354" i="115"/>
  <c r="H354" i="115"/>
  <c r="K354" i="115"/>
  <c r="G355" i="115"/>
  <c r="H355" i="115"/>
  <c r="K355" i="115"/>
  <c r="G356" i="115"/>
  <c r="H356" i="115"/>
  <c r="K356" i="115"/>
  <c r="G357" i="115"/>
  <c r="H357" i="115"/>
  <c r="K357" i="115"/>
  <c r="G358" i="115"/>
  <c r="H358" i="115"/>
  <c r="K358" i="115"/>
  <c r="G359" i="115"/>
  <c r="H359" i="115"/>
  <c r="K359" i="115"/>
  <c r="G360" i="115"/>
  <c r="H360" i="115"/>
  <c r="K360" i="115"/>
  <c r="G361" i="115"/>
  <c r="H361" i="115"/>
  <c r="K361" i="115"/>
  <c r="G362" i="115"/>
  <c r="H362" i="115"/>
  <c r="K362" i="115"/>
  <c r="G363" i="115"/>
  <c r="H363" i="115"/>
  <c r="K363" i="115"/>
  <c r="G364" i="115"/>
  <c r="H364" i="115"/>
  <c r="K364" i="115"/>
  <c r="G365" i="115"/>
  <c r="H365" i="115"/>
  <c r="K365" i="115"/>
  <c r="G366" i="115"/>
  <c r="H366" i="115"/>
  <c r="K366" i="115"/>
  <c r="G367" i="115"/>
  <c r="H367" i="115"/>
  <c r="K367" i="115"/>
  <c r="G368" i="115"/>
  <c r="H368" i="115"/>
  <c r="K368" i="115"/>
  <c r="G369" i="115"/>
  <c r="H369" i="115"/>
  <c r="K369" i="115"/>
  <c r="G370" i="115"/>
  <c r="H370" i="115"/>
  <c r="K370" i="115"/>
  <c r="G371" i="115"/>
  <c r="H371" i="115"/>
  <c r="K371" i="115"/>
  <c r="G372" i="115"/>
  <c r="H372" i="115"/>
  <c r="K372" i="115"/>
  <c r="G373" i="115"/>
  <c r="H373" i="115"/>
  <c r="K373" i="115"/>
  <c r="G374" i="115"/>
  <c r="H374" i="115"/>
  <c r="K374" i="115"/>
  <c r="G375" i="115"/>
  <c r="H375" i="115"/>
  <c r="K375" i="115"/>
  <c r="G376" i="115"/>
  <c r="H376" i="115"/>
  <c r="K376" i="115"/>
  <c r="G377" i="115"/>
  <c r="H377" i="115"/>
  <c r="K377" i="115"/>
  <c r="G378" i="115"/>
  <c r="H378" i="115"/>
  <c r="K378" i="115"/>
  <c r="G379" i="115"/>
  <c r="H379" i="115"/>
  <c r="K379" i="115"/>
  <c r="G380" i="115"/>
  <c r="H380" i="115"/>
  <c r="K380" i="115"/>
  <c r="G381" i="115"/>
  <c r="H381" i="115"/>
  <c r="K381" i="115"/>
  <c r="G382" i="115"/>
  <c r="H382" i="115"/>
  <c r="K382" i="115"/>
  <c r="G383" i="115"/>
  <c r="H383" i="115"/>
  <c r="K383" i="115"/>
  <c r="G384" i="115"/>
  <c r="H384" i="115"/>
  <c r="K384" i="115"/>
  <c r="G385" i="115"/>
  <c r="H385" i="115"/>
  <c r="K385" i="115"/>
  <c r="G386" i="115"/>
  <c r="H386" i="115"/>
  <c r="K386" i="115"/>
  <c r="G387" i="115"/>
  <c r="H387" i="115"/>
  <c r="K387" i="115"/>
  <c r="G388" i="115"/>
  <c r="H388" i="115"/>
  <c r="K388" i="115"/>
  <c r="G389" i="115"/>
  <c r="H389" i="115"/>
  <c r="K389" i="115"/>
  <c r="G390" i="115"/>
  <c r="H390" i="115"/>
  <c r="K390" i="115"/>
  <c r="G391" i="115"/>
  <c r="H391" i="115"/>
  <c r="K391" i="115"/>
  <c r="G392" i="115"/>
  <c r="H392" i="115"/>
  <c r="K392" i="115"/>
  <c r="G393" i="115"/>
  <c r="H393" i="115"/>
  <c r="K393" i="115"/>
  <c r="G394" i="115"/>
  <c r="H394" i="115"/>
  <c r="K394" i="115"/>
  <c r="G395" i="115"/>
  <c r="H395" i="115"/>
  <c r="K395" i="115"/>
  <c r="G396" i="115"/>
  <c r="H396" i="115"/>
  <c r="K396" i="115"/>
  <c r="G397" i="115"/>
  <c r="H397" i="115"/>
  <c r="K397" i="115"/>
  <c r="G398" i="115"/>
  <c r="H398" i="115"/>
  <c r="K398" i="115"/>
  <c r="G399" i="115"/>
  <c r="H399" i="115"/>
  <c r="K399" i="115"/>
  <c r="G400" i="115"/>
  <c r="H400" i="115"/>
  <c r="K400" i="115"/>
  <c r="G401" i="115"/>
  <c r="H401" i="115"/>
  <c r="K401" i="115"/>
  <c r="G402" i="115"/>
  <c r="H402" i="115"/>
  <c r="K402" i="115"/>
  <c r="G403" i="115"/>
  <c r="H403" i="115"/>
  <c r="K403" i="115"/>
  <c r="G404" i="115"/>
  <c r="H404" i="115"/>
  <c r="K404" i="115"/>
  <c r="G405" i="115"/>
  <c r="H405" i="115"/>
  <c r="K405" i="115"/>
  <c r="G406" i="115"/>
  <c r="H406" i="115"/>
  <c r="K406" i="115"/>
  <c r="G407" i="115"/>
  <c r="H407" i="115"/>
  <c r="K407" i="115"/>
  <c r="G408" i="115"/>
  <c r="H408" i="115"/>
  <c r="K408" i="115"/>
  <c r="G409" i="115"/>
  <c r="H409" i="115"/>
  <c r="K409" i="115"/>
  <c r="G410" i="115"/>
  <c r="H410" i="115"/>
  <c r="K410" i="115"/>
  <c r="G411" i="115"/>
  <c r="H411" i="115"/>
  <c r="K411" i="115"/>
  <c r="G412" i="115"/>
  <c r="H412" i="115"/>
  <c r="K412" i="115"/>
  <c r="G413" i="115"/>
  <c r="H413" i="115"/>
  <c r="K413" i="115"/>
  <c r="G414" i="115"/>
  <c r="H414" i="115"/>
  <c r="K414" i="115"/>
  <c r="G415" i="115"/>
  <c r="H415" i="115"/>
  <c r="K415" i="115"/>
  <c r="G416" i="115"/>
  <c r="H416" i="115"/>
  <c r="K416" i="115"/>
  <c r="G417" i="115"/>
  <c r="H417" i="115"/>
  <c r="K417" i="115"/>
  <c r="G418" i="115"/>
  <c r="H418" i="115"/>
  <c r="K418" i="115"/>
  <c r="G419" i="115"/>
  <c r="H419" i="115"/>
  <c r="K419" i="115"/>
  <c r="G420" i="115"/>
  <c r="H420" i="115"/>
  <c r="K420" i="115"/>
  <c r="G421" i="115"/>
  <c r="H421" i="115"/>
  <c r="K421" i="115"/>
  <c r="G422" i="115"/>
  <c r="H422" i="115"/>
  <c r="K422" i="115"/>
  <c r="G423" i="115"/>
  <c r="H423" i="115"/>
  <c r="K423" i="115"/>
  <c r="G424" i="115"/>
  <c r="H424" i="115"/>
  <c r="K424" i="115"/>
  <c r="G425" i="115"/>
  <c r="H425" i="115"/>
  <c r="K425" i="115"/>
  <c r="G426" i="115"/>
  <c r="H426" i="115"/>
  <c r="K426" i="115"/>
  <c r="G427" i="115"/>
  <c r="H427" i="115"/>
  <c r="K427" i="115"/>
  <c r="G428" i="115"/>
  <c r="H428" i="115"/>
  <c r="K428" i="115"/>
  <c r="G429" i="115"/>
  <c r="H429" i="115"/>
  <c r="K429" i="115"/>
  <c r="G430" i="115"/>
  <c r="H430" i="115"/>
  <c r="K430" i="115"/>
  <c r="G431" i="115"/>
  <c r="H431" i="115"/>
  <c r="K431" i="115"/>
  <c r="G432" i="115"/>
  <c r="H432" i="115"/>
  <c r="K432" i="115"/>
  <c r="G433" i="115"/>
  <c r="H433" i="115"/>
  <c r="K433" i="115"/>
  <c r="G434" i="115"/>
  <c r="H434" i="115"/>
  <c r="K434" i="115"/>
  <c r="G435" i="115"/>
  <c r="H435" i="115"/>
  <c r="K435" i="115"/>
  <c r="G436" i="115"/>
  <c r="H436" i="115"/>
  <c r="K436" i="115"/>
  <c r="G437" i="115"/>
  <c r="H437" i="115"/>
  <c r="K437" i="115"/>
  <c r="G438" i="115"/>
  <c r="H438" i="115"/>
  <c r="K438" i="115"/>
  <c r="G439" i="115"/>
  <c r="H439" i="115"/>
  <c r="K439" i="115"/>
  <c r="G440" i="115"/>
  <c r="H440" i="115"/>
  <c r="K440" i="115"/>
  <c r="G441" i="115"/>
  <c r="H441" i="115"/>
  <c r="K441" i="115"/>
  <c r="G442" i="115"/>
  <c r="H442" i="115"/>
  <c r="K442" i="115"/>
  <c r="G443" i="115"/>
  <c r="H443" i="115"/>
  <c r="K443" i="115"/>
  <c r="G444" i="115"/>
  <c r="H444" i="115"/>
  <c r="K444" i="115"/>
  <c r="G445" i="115"/>
  <c r="H445" i="115"/>
  <c r="K445" i="115"/>
  <c r="G446" i="115"/>
  <c r="H446" i="115"/>
  <c r="K446" i="115"/>
  <c r="G447" i="115"/>
  <c r="H447" i="115"/>
  <c r="K447" i="115"/>
  <c r="G448" i="115"/>
  <c r="H448" i="115"/>
  <c r="K448" i="115"/>
  <c r="G449" i="115"/>
  <c r="H449" i="115"/>
  <c r="K449" i="115"/>
  <c r="G450" i="115"/>
  <c r="H450" i="115"/>
  <c r="K450" i="115"/>
  <c r="G451" i="115"/>
  <c r="H451" i="115"/>
  <c r="K451" i="115"/>
  <c r="G452" i="115"/>
  <c r="H452" i="115"/>
  <c r="K452" i="115"/>
  <c r="G453" i="115"/>
  <c r="H453" i="115"/>
  <c r="K453" i="115"/>
  <c r="G454" i="115"/>
  <c r="H454" i="115"/>
  <c r="K454" i="115"/>
  <c r="G455" i="115"/>
  <c r="H455" i="115"/>
  <c r="K455" i="115"/>
  <c r="G456" i="115"/>
  <c r="H456" i="115"/>
  <c r="K456" i="115"/>
  <c r="G457" i="115"/>
  <c r="H457" i="115"/>
  <c r="K457" i="115"/>
  <c r="G458" i="115"/>
  <c r="H458" i="115"/>
  <c r="K458" i="115"/>
  <c r="G459" i="115"/>
  <c r="H459" i="115"/>
  <c r="K459" i="115"/>
  <c r="G460" i="115"/>
  <c r="H460" i="115"/>
  <c r="K460" i="115"/>
  <c r="G461" i="115"/>
  <c r="H461" i="115"/>
  <c r="K461" i="115"/>
  <c r="G462" i="115"/>
  <c r="H462" i="115"/>
  <c r="K462" i="115"/>
  <c r="G463" i="115"/>
  <c r="H463" i="115"/>
  <c r="K463" i="115"/>
  <c r="G464" i="115"/>
  <c r="H464" i="115"/>
  <c r="K464" i="115"/>
  <c r="G465" i="115"/>
  <c r="H465" i="115"/>
  <c r="K465" i="115"/>
  <c r="G466" i="115"/>
  <c r="H466" i="115"/>
  <c r="K466" i="115"/>
  <c r="G467" i="115"/>
  <c r="H467" i="115"/>
  <c r="K467" i="115"/>
  <c r="G468" i="115"/>
  <c r="H468" i="115"/>
  <c r="K468" i="115"/>
  <c r="G469" i="115"/>
  <c r="H469" i="115"/>
  <c r="K469" i="115"/>
  <c r="G470" i="115"/>
  <c r="H470" i="115"/>
  <c r="K470" i="115"/>
  <c r="G471" i="115"/>
  <c r="H471" i="115"/>
  <c r="K471" i="115"/>
  <c r="G472" i="115"/>
  <c r="H472" i="115"/>
  <c r="K472" i="115"/>
  <c r="G473" i="115"/>
  <c r="H473" i="115"/>
  <c r="K473" i="115"/>
  <c r="G474" i="115"/>
  <c r="H474" i="115"/>
  <c r="K474" i="115"/>
  <c r="G475" i="115"/>
  <c r="H475" i="115"/>
  <c r="K475" i="115"/>
  <c r="G476" i="115"/>
  <c r="H476" i="115"/>
  <c r="K476" i="115"/>
  <c r="G477" i="115"/>
  <c r="H477" i="115"/>
  <c r="K477" i="115"/>
  <c r="G478" i="115"/>
  <c r="H478" i="115"/>
  <c r="K478" i="115"/>
  <c r="G479" i="115"/>
  <c r="H479" i="115"/>
  <c r="K479" i="115"/>
  <c r="G480" i="115"/>
  <c r="H480" i="115"/>
  <c r="K480" i="115"/>
  <c r="G481" i="115"/>
  <c r="H481" i="115"/>
  <c r="K481" i="115"/>
  <c r="G482" i="115"/>
  <c r="H482" i="115"/>
  <c r="K482" i="115"/>
  <c r="G483" i="115"/>
  <c r="H483" i="115"/>
  <c r="K483" i="115"/>
  <c r="G484" i="115"/>
  <c r="H484" i="115"/>
  <c r="K484" i="115"/>
  <c r="G485" i="115"/>
  <c r="H485" i="115"/>
  <c r="K485" i="115"/>
  <c r="G486" i="115"/>
  <c r="H486" i="115"/>
  <c r="K486" i="115"/>
  <c r="G487" i="115"/>
  <c r="H487" i="115"/>
  <c r="K487" i="115"/>
  <c r="G488" i="115"/>
  <c r="H488" i="115"/>
  <c r="K488" i="115"/>
  <c r="G489" i="115"/>
  <c r="H489" i="115"/>
  <c r="K489" i="115"/>
  <c r="G490" i="115"/>
  <c r="H490" i="115"/>
  <c r="K490" i="115"/>
  <c r="G491" i="115"/>
  <c r="H491" i="115"/>
  <c r="K491" i="115"/>
  <c r="G492" i="115"/>
  <c r="H492" i="115"/>
  <c r="K492" i="115"/>
  <c r="G493" i="115"/>
  <c r="H493" i="115"/>
  <c r="K493" i="115"/>
  <c r="G494" i="115"/>
  <c r="H494" i="115"/>
  <c r="K494" i="115"/>
  <c r="G495" i="115"/>
  <c r="H495" i="115"/>
  <c r="K495" i="115"/>
  <c r="G496" i="115"/>
  <c r="H496" i="115"/>
  <c r="K496" i="115"/>
  <c r="G497" i="115"/>
  <c r="H497" i="115"/>
  <c r="K497" i="115"/>
  <c r="G498" i="115"/>
  <c r="H498" i="115"/>
  <c r="K498" i="115"/>
  <c r="G499" i="115"/>
  <c r="H499" i="115"/>
  <c r="K499" i="115"/>
  <c r="G500" i="115"/>
  <c r="H500" i="115"/>
  <c r="K500" i="115"/>
  <c r="G501" i="115"/>
  <c r="H501" i="115"/>
  <c r="K501" i="115"/>
  <c r="G502" i="115"/>
  <c r="H502" i="115"/>
  <c r="K502" i="115"/>
  <c r="G503" i="115"/>
  <c r="H503" i="115"/>
  <c r="K503" i="115"/>
  <c r="G504" i="115"/>
  <c r="H504" i="115"/>
  <c r="K504" i="115"/>
  <c r="G505" i="115"/>
  <c r="H505" i="115"/>
  <c r="K505" i="115"/>
  <c r="G506" i="115"/>
  <c r="H506" i="115"/>
  <c r="K506" i="115"/>
  <c r="G507" i="115"/>
  <c r="H507" i="115"/>
  <c r="K507" i="115"/>
  <c r="G508" i="115"/>
  <c r="H508" i="115"/>
  <c r="K508" i="115"/>
  <c r="G509" i="115"/>
  <c r="H509" i="115"/>
  <c r="K509" i="115"/>
  <c r="G510" i="115"/>
  <c r="H510" i="115"/>
  <c r="K510" i="115"/>
  <c r="G511" i="115"/>
  <c r="H511" i="115"/>
  <c r="K511" i="115"/>
  <c r="G512" i="115"/>
  <c r="H512" i="115"/>
  <c r="K512" i="115"/>
  <c r="G513" i="115"/>
  <c r="H513" i="115"/>
  <c r="K513" i="115"/>
  <c r="G514" i="115"/>
  <c r="H514" i="115"/>
  <c r="K514" i="115"/>
  <c r="G515" i="115"/>
  <c r="H515" i="115"/>
  <c r="K515" i="115"/>
  <c r="G516" i="115"/>
  <c r="H516" i="115"/>
  <c r="K516" i="115"/>
  <c r="G517" i="115"/>
  <c r="H517" i="115"/>
  <c r="K517" i="115"/>
  <c r="G518" i="115"/>
  <c r="H518" i="115"/>
  <c r="K518" i="115"/>
  <c r="G519" i="115"/>
  <c r="H519" i="115"/>
  <c r="K519" i="115"/>
  <c r="G520" i="115"/>
  <c r="H520" i="115"/>
  <c r="K520" i="115"/>
  <c r="G521" i="115"/>
  <c r="H521" i="115"/>
  <c r="K521" i="115"/>
  <c r="G522" i="115"/>
  <c r="H522" i="115"/>
  <c r="K522" i="115"/>
  <c r="G523" i="115"/>
  <c r="H523" i="115"/>
  <c r="K523" i="115"/>
  <c r="G524" i="115"/>
  <c r="H524" i="115"/>
  <c r="K524" i="115"/>
  <c r="G525" i="115"/>
  <c r="H525" i="115"/>
  <c r="K525" i="115"/>
  <c r="G526" i="115"/>
  <c r="H526" i="115"/>
  <c r="K526" i="115"/>
  <c r="G527" i="115"/>
  <c r="H527" i="115"/>
  <c r="K527" i="115"/>
  <c r="G528" i="115"/>
  <c r="H528" i="115"/>
  <c r="K528" i="115"/>
  <c r="G529" i="115"/>
  <c r="H529" i="115"/>
  <c r="K529" i="115"/>
  <c r="G530" i="115"/>
  <c r="H530" i="115"/>
  <c r="K530" i="115"/>
  <c r="G531" i="115"/>
  <c r="H531" i="115"/>
  <c r="K531" i="115"/>
  <c r="G532" i="115"/>
  <c r="H532" i="115"/>
  <c r="K532" i="115"/>
  <c r="G533" i="115"/>
  <c r="H533" i="115"/>
  <c r="K533" i="115"/>
  <c r="G534" i="115"/>
  <c r="H534" i="115"/>
  <c r="K534" i="115"/>
  <c r="G535" i="115"/>
  <c r="H535" i="115"/>
  <c r="K535" i="115"/>
  <c r="G536" i="115"/>
  <c r="H536" i="115"/>
  <c r="K536" i="115"/>
  <c r="G537" i="115"/>
  <c r="H537" i="115"/>
  <c r="K537" i="115"/>
  <c r="G538" i="115"/>
  <c r="H538" i="115"/>
  <c r="K538" i="115"/>
  <c r="G539" i="115"/>
  <c r="H539" i="115"/>
  <c r="K539" i="115"/>
  <c r="G540" i="115"/>
  <c r="H540" i="115"/>
  <c r="K540" i="115"/>
  <c r="G541" i="115"/>
  <c r="H541" i="115"/>
  <c r="K541" i="115"/>
  <c r="G542" i="115"/>
  <c r="H542" i="115"/>
  <c r="K542" i="115"/>
  <c r="G543" i="115"/>
  <c r="H543" i="115"/>
  <c r="K543" i="115"/>
  <c r="G544" i="115"/>
  <c r="H544" i="115"/>
  <c r="K544" i="115"/>
  <c r="G545" i="115"/>
  <c r="H545" i="115"/>
  <c r="K545" i="115"/>
  <c r="G546" i="115"/>
  <c r="H546" i="115"/>
  <c r="K546" i="115"/>
  <c r="G547" i="115"/>
  <c r="H547" i="115"/>
  <c r="K547" i="115"/>
  <c r="G548" i="115"/>
  <c r="H548" i="115"/>
  <c r="K548" i="115"/>
  <c r="G549" i="115"/>
  <c r="H549" i="115"/>
  <c r="K549" i="115"/>
  <c r="G550" i="115"/>
  <c r="H550" i="115"/>
  <c r="K550" i="115"/>
  <c r="G551" i="115"/>
  <c r="H551" i="115"/>
  <c r="K551" i="115"/>
  <c r="G552" i="115"/>
  <c r="H552" i="115"/>
  <c r="K552" i="115"/>
  <c r="G553" i="115"/>
  <c r="H553" i="115"/>
  <c r="K553" i="115"/>
  <c r="G554" i="115"/>
  <c r="H554" i="115"/>
  <c r="K554" i="115"/>
  <c r="G555" i="115"/>
  <c r="H555" i="115"/>
  <c r="K555" i="115"/>
  <c r="G556" i="115"/>
  <c r="H556" i="115"/>
  <c r="K556" i="115"/>
  <c r="G557" i="115"/>
  <c r="H557" i="115"/>
  <c r="K557" i="115"/>
  <c r="G558" i="115"/>
  <c r="H558" i="115"/>
  <c r="K558" i="115"/>
  <c r="G559" i="115"/>
  <c r="H559" i="115"/>
  <c r="K559" i="115"/>
  <c r="G560" i="115"/>
  <c r="H560" i="115"/>
  <c r="K560" i="115"/>
  <c r="G561" i="115"/>
  <c r="H561" i="115"/>
  <c r="K561" i="115"/>
  <c r="G562" i="115"/>
  <c r="H562" i="115"/>
  <c r="K562" i="115"/>
  <c r="G563" i="115"/>
  <c r="H563" i="115"/>
  <c r="K563" i="115"/>
  <c r="G564" i="115"/>
  <c r="H564" i="115"/>
  <c r="K564" i="115"/>
  <c r="G565" i="115"/>
  <c r="H565" i="115"/>
  <c r="K565" i="115"/>
  <c r="G566" i="115"/>
  <c r="H566" i="115"/>
  <c r="K566" i="115"/>
  <c r="G567" i="115"/>
  <c r="H567" i="115"/>
  <c r="K567" i="115"/>
  <c r="G568" i="115"/>
  <c r="H568" i="115"/>
  <c r="K568" i="115"/>
  <c r="G569" i="115"/>
  <c r="H569" i="115"/>
  <c r="K569" i="115"/>
  <c r="G570" i="115"/>
  <c r="H570" i="115"/>
  <c r="K570" i="115"/>
  <c r="G571" i="115"/>
  <c r="H571" i="115"/>
  <c r="K571" i="115"/>
  <c r="G572" i="115"/>
  <c r="H572" i="115"/>
  <c r="K572" i="115"/>
  <c r="G573" i="115"/>
  <c r="H573" i="115"/>
  <c r="K573" i="115"/>
  <c r="G574" i="115"/>
  <c r="H574" i="115"/>
  <c r="K574" i="115"/>
  <c r="G575" i="115"/>
  <c r="H575" i="115"/>
  <c r="K575" i="115"/>
  <c r="G576" i="115"/>
  <c r="H576" i="115"/>
  <c r="K576" i="115"/>
  <c r="G577" i="115"/>
  <c r="H577" i="115"/>
  <c r="K577" i="115"/>
  <c r="G578" i="115"/>
  <c r="H578" i="115"/>
  <c r="K578" i="115"/>
  <c r="G579" i="115"/>
  <c r="H579" i="115"/>
  <c r="K579" i="115"/>
  <c r="G580" i="115"/>
  <c r="H580" i="115"/>
  <c r="K580" i="115"/>
  <c r="G581" i="115"/>
  <c r="H581" i="115"/>
  <c r="K581" i="115"/>
  <c r="G582" i="115"/>
  <c r="H582" i="115"/>
  <c r="K582" i="115"/>
  <c r="G583" i="115"/>
  <c r="H583" i="115"/>
  <c r="K583" i="115"/>
  <c r="G584" i="115"/>
  <c r="H584" i="115"/>
  <c r="K584" i="115"/>
  <c r="G585" i="115"/>
  <c r="H585" i="115"/>
  <c r="K585" i="115"/>
  <c r="G586" i="115"/>
  <c r="H586" i="115"/>
  <c r="K586" i="115"/>
  <c r="G587" i="115"/>
  <c r="H587" i="115"/>
  <c r="K587" i="115"/>
  <c r="G588" i="115"/>
  <c r="H588" i="115"/>
  <c r="K588" i="115"/>
  <c r="G589" i="115"/>
  <c r="H589" i="115"/>
  <c r="K589" i="115"/>
  <c r="G590" i="115"/>
  <c r="H590" i="115"/>
  <c r="K590" i="115"/>
  <c r="G591" i="115"/>
  <c r="H591" i="115"/>
  <c r="K591" i="115"/>
  <c r="G592" i="115"/>
  <c r="H592" i="115"/>
  <c r="K592" i="115"/>
  <c r="G593" i="115"/>
  <c r="H593" i="115"/>
  <c r="K593" i="115"/>
  <c r="G594" i="115"/>
  <c r="H594" i="115"/>
  <c r="K594" i="115"/>
  <c r="G595" i="115"/>
  <c r="H595" i="115"/>
  <c r="K595" i="115"/>
  <c r="G596" i="115"/>
  <c r="H596" i="115"/>
  <c r="K596" i="115"/>
  <c r="G597" i="115"/>
  <c r="H597" i="115"/>
  <c r="K597" i="115"/>
  <c r="G598" i="115"/>
  <c r="H598" i="115"/>
  <c r="K598" i="115"/>
  <c r="G599" i="115"/>
  <c r="H599" i="115"/>
  <c r="K599" i="115"/>
  <c r="G600" i="115"/>
  <c r="H600" i="115"/>
  <c r="K600" i="115"/>
  <c r="G601" i="115"/>
  <c r="H601" i="115"/>
  <c r="K601" i="115"/>
  <c r="G602" i="115"/>
  <c r="H602" i="115"/>
  <c r="K602" i="115"/>
  <c r="G603" i="115"/>
  <c r="H603" i="115"/>
  <c r="K603" i="115"/>
  <c r="G604" i="115"/>
  <c r="H604" i="115"/>
  <c r="K604" i="115"/>
  <c r="G605" i="115"/>
  <c r="H605" i="115"/>
  <c r="K605" i="115"/>
  <c r="G606" i="115"/>
  <c r="H606" i="115"/>
  <c r="K606" i="115"/>
  <c r="G607" i="115"/>
  <c r="H607" i="115"/>
  <c r="K607" i="115"/>
  <c r="G608" i="115"/>
  <c r="H608" i="115"/>
  <c r="K608" i="115"/>
  <c r="G609" i="115"/>
  <c r="H609" i="115"/>
  <c r="K609" i="115"/>
  <c r="G610" i="115"/>
  <c r="H610" i="115"/>
  <c r="K610" i="115"/>
  <c r="G611" i="115"/>
  <c r="H611" i="115"/>
  <c r="K611" i="115"/>
  <c r="G612" i="115"/>
  <c r="H612" i="115"/>
  <c r="K612" i="115"/>
  <c r="G613" i="115"/>
  <c r="H613" i="115"/>
  <c r="K613" i="115"/>
  <c r="G614" i="115"/>
  <c r="H614" i="115"/>
  <c r="K614" i="115"/>
  <c r="G615" i="115"/>
  <c r="H615" i="115"/>
  <c r="K615" i="115"/>
  <c r="G616" i="115"/>
  <c r="H616" i="115"/>
  <c r="K616" i="115"/>
  <c r="G617" i="115"/>
  <c r="H617" i="115"/>
  <c r="K617" i="115"/>
  <c r="G618" i="115"/>
  <c r="H618" i="115"/>
  <c r="K618" i="115"/>
  <c r="G619" i="115"/>
  <c r="H619" i="115"/>
  <c r="K619" i="115"/>
  <c r="G620" i="115"/>
  <c r="H620" i="115"/>
  <c r="K620" i="115"/>
  <c r="G621" i="115"/>
  <c r="H621" i="115"/>
  <c r="K621" i="115"/>
  <c r="G622" i="115"/>
  <c r="H622" i="115"/>
  <c r="K622" i="115"/>
  <c r="G623" i="115"/>
  <c r="H623" i="115"/>
  <c r="K623" i="115"/>
  <c r="G624" i="115"/>
  <c r="H624" i="115"/>
  <c r="K624" i="115"/>
  <c r="G625" i="115"/>
  <c r="H625" i="115"/>
  <c r="K625" i="115"/>
  <c r="G626" i="115"/>
  <c r="H626" i="115"/>
  <c r="K626" i="115"/>
  <c r="G627" i="115"/>
  <c r="H627" i="115"/>
  <c r="K627" i="115"/>
  <c r="G628" i="115"/>
  <c r="H628" i="115"/>
  <c r="K628" i="115"/>
  <c r="G629" i="115"/>
  <c r="H629" i="115"/>
  <c r="K629" i="115"/>
  <c r="G630" i="115"/>
  <c r="H630" i="115"/>
  <c r="K630" i="115"/>
  <c r="G631" i="115"/>
  <c r="H631" i="115"/>
  <c r="K631" i="115"/>
  <c r="G632" i="115"/>
  <c r="H632" i="115"/>
  <c r="K632" i="115"/>
  <c r="G633" i="115"/>
  <c r="H633" i="115"/>
  <c r="K633" i="115"/>
  <c r="G634" i="115"/>
  <c r="H634" i="115"/>
  <c r="K634" i="115"/>
  <c r="G635" i="115"/>
  <c r="H635" i="115"/>
  <c r="K635" i="115"/>
  <c r="G636" i="115"/>
  <c r="H636" i="115"/>
  <c r="K636" i="115"/>
  <c r="G637" i="115"/>
  <c r="H637" i="115"/>
  <c r="K637" i="115"/>
  <c r="G638" i="115"/>
  <c r="H638" i="115"/>
  <c r="K638" i="115"/>
  <c r="G639" i="115"/>
  <c r="H639" i="115"/>
  <c r="K639" i="115"/>
  <c r="G640" i="115"/>
  <c r="H640" i="115"/>
  <c r="K640" i="115"/>
  <c r="G641" i="115"/>
  <c r="H641" i="115"/>
  <c r="K641" i="115"/>
  <c r="G642" i="115"/>
  <c r="H642" i="115"/>
  <c r="K642" i="115"/>
  <c r="G643" i="115"/>
  <c r="H643" i="115"/>
  <c r="K643" i="115"/>
  <c r="G644" i="115"/>
  <c r="H644" i="115"/>
  <c r="K644" i="115"/>
  <c r="G645" i="115"/>
  <c r="H645" i="115"/>
  <c r="K645" i="115"/>
  <c r="G646" i="115"/>
  <c r="H646" i="115"/>
  <c r="K646" i="115"/>
  <c r="G647" i="115"/>
  <c r="H647" i="115"/>
  <c r="K647" i="115"/>
  <c r="G648" i="115"/>
  <c r="H648" i="115"/>
  <c r="K648" i="115"/>
  <c r="G649" i="115"/>
  <c r="H649" i="115"/>
  <c r="K649" i="115"/>
  <c r="G650" i="115"/>
  <c r="H650" i="115"/>
  <c r="K650" i="115"/>
  <c r="G651" i="115"/>
  <c r="H651" i="115"/>
  <c r="K651" i="115"/>
  <c r="G652" i="115"/>
  <c r="H652" i="115"/>
  <c r="K652" i="115"/>
  <c r="G653" i="115"/>
  <c r="H653" i="115"/>
  <c r="K653" i="115"/>
  <c r="G654" i="115"/>
  <c r="H654" i="115"/>
  <c r="K654" i="115"/>
  <c r="G655" i="115"/>
  <c r="H655" i="115"/>
  <c r="K655" i="115"/>
  <c r="G656" i="115"/>
  <c r="H656" i="115"/>
  <c r="K656" i="115"/>
  <c r="G657" i="115"/>
  <c r="H657" i="115"/>
  <c r="K657" i="115"/>
  <c r="G658" i="115"/>
  <c r="H658" i="115"/>
  <c r="K658" i="115"/>
  <c r="G659" i="115"/>
  <c r="H659" i="115"/>
  <c r="K659" i="115"/>
  <c r="G660" i="115"/>
  <c r="H660" i="115"/>
  <c r="K660" i="115"/>
  <c r="G661" i="115"/>
  <c r="H661" i="115"/>
  <c r="K661" i="115"/>
  <c r="G662" i="115"/>
  <c r="H662" i="115"/>
  <c r="K662" i="115"/>
  <c r="G663" i="115"/>
  <c r="H663" i="115"/>
  <c r="K663" i="115"/>
  <c r="G664" i="115"/>
  <c r="H664" i="115"/>
  <c r="K664" i="115"/>
  <c r="G665" i="115"/>
  <c r="H665" i="115"/>
  <c r="K665" i="115"/>
  <c r="G666" i="115"/>
  <c r="H666" i="115"/>
  <c r="K666" i="115"/>
  <c r="G667" i="115"/>
  <c r="H667" i="115"/>
  <c r="K667" i="115"/>
  <c r="G668" i="115"/>
  <c r="H668" i="115"/>
  <c r="K668" i="115"/>
  <c r="G669" i="115"/>
  <c r="H669" i="115"/>
  <c r="K669" i="115"/>
  <c r="G670" i="115"/>
  <c r="H670" i="115"/>
  <c r="K670" i="115"/>
  <c r="G671" i="115"/>
  <c r="H671" i="115"/>
  <c r="K671" i="115"/>
  <c r="G672" i="115"/>
  <c r="H672" i="115"/>
  <c r="K672" i="115"/>
  <c r="G673" i="115"/>
  <c r="H673" i="115"/>
  <c r="K673" i="115"/>
  <c r="G674" i="115"/>
  <c r="H674" i="115"/>
  <c r="K674" i="115"/>
  <c r="G675" i="115"/>
  <c r="H675" i="115"/>
  <c r="K675" i="115"/>
  <c r="G676" i="115"/>
  <c r="H676" i="115"/>
  <c r="K676" i="115"/>
  <c r="G677" i="115"/>
  <c r="H677" i="115"/>
  <c r="K677" i="115"/>
  <c r="G678" i="115"/>
  <c r="H678" i="115"/>
  <c r="K678" i="115"/>
  <c r="G679" i="115"/>
  <c r="H679" i="115"/>
  <c r="K679" i="115"/>
  <c r="G680" i="115"/>
  <c r="H680" i="115"/>
  <c r="K680" i="115"/>
  <c r="G681" i="115"/>
  <c r="H681" i="115"/>
  <c r="K681" i="115"/>
  <c r="G682" i="115"/>
  <c r="H682" i="115"/>
  <c r="K682" i="115"/>
  <c r="G683" i="115"/>
  <c r="H683" i="115"/>
  <c r="K683" i="115"/>
  <c r="G684" i="115"/>
  <c r="H684" i="115"/>
  <c r="K684" i="115"/>
  <c r="G685" i="115"/>
  <c r="H685" i="115"/>
  <c r="K685" i="115"/>
  <c r="G686" i="115"/>
  <c r="H686" i="115"/>
  <c r="K686" i="115"/>
  <c r="G687" i="115"/>
  <c r="H687" i="115"/>
  <c r="K687" i="115"/>
  <c r="G688" i="115"/>
  <c r="H688" i="115"/>
  <c r="K688" i="115"/>
  <c r="G689" i="115"/>
  <c r="H689" i="115"/>
  <c r="K689" i="115"/>
  <c r="G690" i="115"/>
  <c r="H690" i="115"/>
  <c r="K690" i="115"/>
  <c r="G691" i="115"/>
  <c r="H691" i="115"/>
  <c r="K691" i="115"/>
  <c r="G692" i="115"/>
  <c r="H692" i="115"/>
  <c r="K692" i="115"/>
  <c r="G693" i="115"/>
  <c r="H693" i="115"/>
  <c r="K693" i="115"/>
  <c r="G694" i="115"/>
  <c r="H694" i="115"/>
  <c r="K694" i="115"/>
  <c r="G695" i="115"/>
  <c r="H695" i="115"/>
  <c r="K695" i="115"/>
  <c r="G696" i="115"/>
  <c r="H696" i="115"/>
  <c r="K696" i="115"/>
  <c r="G697" i="115"/>
  <c r="H697" i="115"/>
  <c r="K697" i="115"/>
  <c r="G698" i="115"/>
  <c r="H698" i="115"/>
  <c r="K698" i="115"/>
  <c r="G699" i="115"/>
  <c r="H699" i="115"/>
  <c r="K699" i="115"/>
  <c r="G700" i="115"/>
  <c r="H700" i="115"/>
  <c r="K700" i="115"/>
  <c r="G701" i="115"/>
  <c r="H701" i="115"/>
  <c r="K701" i="115"/>
  <c r="G702" i="115"/>
  <c r="H702" i="115"/>
  <c r="K702" i="115"/>
  <c r="G703" i="115"/>
  <c r="H703" i="115"/>
  <c r="K703" i="115"/>
  <c r="G704" i="115"/>
  <c r="H704" i="115"/>
  <c r="K704" i="115"/>
  <c r="G705" i="115"/>
  <c r="H705" i="115"/>
  <c r="K705" i="115"/>
  <c r="G706" i="115"/>
  <c r="H706" i="115"/>
  <c r="K706" i="115"/>
  <c r="G707" i="115"/>
  <c r="H707" i="115"/>
  <c r="K707" i="115"/>
  <c r="G708" i="115"/>
  <c r="H708" i="115"/>
  <c r="K708" i="115"/>
  <c r="G709" i="115"/>
  <c r="H709" i="115"/>
  <c r="K709" i="115"/>
  <c r="G710" i="115"/>
  <c r="H710" i="115"/>
  <c r="K710" i="115"/>
  <c r="G711" i="115"/>
  <c r="H711" i="115"/>
  <c r="K711" i="115"/>
  <c r="G712" i="115"/>
  <c r="H712" i="115"/>
  <c r="K712" i="115"/>
  <c r="G713" i="115"/>
  <c r="H713" i="115"/>
  <c r="K713" i="115"/>
  <c r="G714" i="115"/>
  <c r="H714" i="115"/>
  <c r="K714" i="115"/>
  <c r="G715" i="115"/>
  <c r="H715" i="115"/>
  <c r="K715" i="115"/>
  <c r="G716" i="115"/>
  <c r="H716" i="115"/>
  <c r="K716" i="115"/>
  <c r="G717" i="115"/>
  <c r="H717" i="115"/>
  <c r="K717" i="115"/>
  <c r="G718" i="115"/>
  <c r="H718" i="115"/>
  <c r="K718" i="115"/>
  <c r="G719" i="115"/>
  <c r="H719" i="115"/>
  <c r="K719" i="115"/>
  <c r="G720" i="115"/>
  <c r="H720" i="115"/>
  <c r="K720" i="115"/>
  <c r="G721" i="115"/>
  <c r="H721" i="115"/>
  <c r="K721" i="115"/>
  <c r="G722" i="115"/>
  <c r="H722" i="115"/>
  <c r="K722" i="115"/>
  <c r="G723" i="115"/>
  <c r="H723" i="115"/>
  <c r="K723" i="115"/>
  <c r="G724" i="115"/>
  <c r="H724" i="115"/>
  <c r="K724" i="115"/>
  <c r="G725" i="115"/>
  <c r="H725" i="115"/>
  <c r="K725" i="115"/>
  <c r="G726" i="115"/>
  <c r="H726" i="115"/>
  <c r="K726" i="115"/>
  <c r="G727" i="115"/>
  <c r="H727" i="115"/>
  <c r="K727" i="115"/>
  <c r="G728" i="115"/>
  <c r="H728" i="115"/>
  <c r="K728" i="115"/>
  <c r="G729" i="115"/>
  <c r="H729" i="115"/>
  <c r="K729" i="115"/>
  <c r="G730" i="115"/>
  <c r="H730" i="115"/>
  <c r="K730" i="115"/>
  <c r="G731" i="115"/>
  <c r="H731" i="115"/>
  <c r="K731" i="115"/>
  <c r="G732" i="115"/>
  <c r="H732" i="115"/>
  <c r="K732" i="115"/>
  <c r="G733" i="115"/>
  <c r="H733" i="115"/>
  <c r="K733" i="115"/>
  <c r="G734" i="115"/>
  <c r="H734" i="115"/>
  <c r="K734" i="115"/>
  <c r="G735" i="115"/>
  <c r="H735" i="115"/>
  <c r="K735" i="115"/>
  <c r="G736" i="115"/>
  <c r="H736" i="115"/>
  <c r="K736" i="115"/>
  <c r="G737" i="115"/>
  <c r="H737" i="115"/>
  <c r="K737" i="115"/>
  <c r="G738" i="115"/>
  <c r="H738" i="115"/>
  <c r="K738" i="115"/>
  <c r="G739" i="115"/>
  <c r="H739" i="115"/>
  <c r="K739" i="115"/>
  <c r="G740" i="115"/>
  <c r="H740" i="115"/>
  <c r="K740" i="115"/>
  <c r="G741" i="115"/>
  <c r="H741" i="115"/>
  <c r="K741" i="115"/>
  <c r="G742" i="115"/>
  <c r="H742" i="115"/>
  <c r="K742" i="115"/>
  <c r="G743" i="115"/>
  <c r="H743" i="115"/>
  <c r="K743" i="115"/>
  <c r="G744" i="115"/>
  <c r="H744" i="115"/>
  <c r="K744" i="115"/>
  <c r="G745" i="115"/>
  <c r="H745" i="115"/>
  <c r="K745" i="115"/>
  <c r="G746" i="115"/>
  <c r="H746" i="115"/>
  <c r="K746" i="115"/>
  <c r="G747" i="115"/>
  <c r="H747" i="115"/>
  <c r="K747" i="115"/>
  <c r="G748" i="115"/>
  <c r="H748" i="115"/>
  <c r="K748" i="115"/>
  <c r="G749" i="115"/>
  <c r="H749" i="115"/>
  <c r="K749" i="115"/>
  <c r="G750" i="115"/>
  <c r="H750" i="115"/>
  <c r="K750" i="115"/>
  <c r="G751" i="115"/>
  <c r="H751" i="115"/>
  <c r="K751" i="115"/>
  <c r="G752" i="115"/>
  <c r="H752" i="115"/>
  <c r="K752" i="115"/>
  <c r="G753" i="115"/>
  <c r="H753" i="115"/>
  <c r="K753" i="115"/>
  <c r="G754" i="115"/>
  <c r="H754" i="115"/>
  <c r="K754" i="115"/>
  <c r="G755" i="115"/>
  <c r="H755" i="115"/>
  <c r="K755" i="115"/>
  <c r="G756" i="115"/>
  <c r="H756" i="115"/>
  <c r="K756" i="115"/>
  <c r="G757" i="115"/>
  <c r="H757" i="115"/>
  <c r="K757" i="115"/>
  <c r="G758" i="115"/>
  <c r="H758" i="115"/>
  <c r="K758" i="115"/>
  <c r="G759" i="115"/>
  <c r="H759" i="115"/>
  <c r="K759" i="115"/>
  <c r="G760" i="115"/>
  <c r="H760" i="115"/>
  <c r="K760" i="115"/>
  <c r="G761" i="115"/>
  <c r="H761" i="115"/>
  <c r="K761" i="115"/>
  <c r="G762" i="115"/>
  <c r="H762" i="115"/>
  <c r="K762" i="115"/>
  <c r="G763" i="115"/>
  <c r="H763" i="115"/>
  <c r="K763" i="115"/>
  <c r="G764" i="115"/>
  <c r="H764" i="115"/>
  <c r="K764" i="115"/>
  <c r="G765" i="115"/>
  <c r="H765" i="115"/>
  <c r="K765" i="115"/>
  <c r="G766" i="115"/>
  <c r="H766" i="115"/>
  <c r="K766" i="115"/>
  <c r="G767" i="115"/>
  <c r="H767" i="115"/>
  <c r="K767" i="115"/>
  <c r="G768" i="115"/>
  <c r="H768" i="115"/>
  <c r="K768" i="115"/>
  <c r="G769" i="115"/>
  <c r="H769" i="115"/>
  <c r="K769" i="115"/>
  <c r="G770" i="115"/>
  <c r="H770" i="115"/>
  <c r="K770" i="115"/>
  <c r="G771" i="115"/>
  <c r="H771" i="115"/>
  <c r="K771" i="115"/>
  <c r="G772" i="115"/>
  <c r="H772" i="115"/>
  <c r="K772" i="115"/>
  <c r="G773" i="115"/>
  <c r="H773" i="115"/>
  <c r="K773" i="115"/>
  <c r="G774" i="115"/>
  <c r="H774" i="115"/>
  <c r="K774" i="115"/>
  <c r="G775" i="115"/>
  <c r="H775" i="115"/>
  <c r="K775" i="115"/>
  <c r="G776" i="115"/>
  <c r="H776" i="115"/>
  <c r="K776" i="115"/>
  <c r="G777" i="115"/>
  <c r="H777" i="115"/>
  <c r="K777" i="115"/>
  <c r="G778" i="115"/>
  <c r="H778" i="115"/>
  <c r="K778" i="115"/>
  <c r="G779" i="115"/>
  <c r="H779" i="115"/>
  <c r="K779" i="115"/>
  <c r="G780" i="115"/>
  <c r="H780" i="115"/>
  <c r="K780" i="115"/>
  <c r="G781" i="115"/>
  <c r="H781" i="115"/>
  <c r="K781" i="115"/>
  <c r="G782" i="115"/>
  <c r="H782" i="115"/>
  <c r="K782" i="115"/>
  <c r="G783" i="115"/>
  <c r="H783" i="115"/>
  <c r="K783" i="115"/>
  <c r="G784" i="115"/>
  <c r="H784" i="115"/>
  <c r="K784" i="115"/>
  <c r="G785" i="115"/>
  <c r="H785" i="115"/>
  <c r="K785" i="115"/>
  <c r="G786" i="115"/>
  <c r="H786" i="115"/>
  <c r="K786" i="115"/>
  <c r="G787" i="115"/>
  <c r="H787" i="115"/>
  <c r="K787" i="115"/>
  <c r="G788" i="115"/>
  <c r="H788" i="115"/>
  <c r="K788" i="115"/>
  <c r="G789" i="115"/>
  <c r="H789" i="115"/>
  <c r="K789" i="115"/>
  <c r="G790" i="115"/>
  <c r="H790" i="115"/>
  <c r="K790" i="115"/>
  <c r="G791" i="115"/>
  <c r="H791" i="115"/>
  <c r="K791" i="115"/>
  <c r="G792" i="115"/>
  <c r="H792" i="115"/>
  <c r="K792" i="115"/>
  <c r="G793" i="115"/>
  <c r="H793" i="115"/>
  <c r="K793" i="115"/>
  <c r="G794" i="115"/>
  <c r="H794" i="115"/>
  <c r="K794" i="115"/>
  <c r="G795" i="115"/>
  <c r="H795" i="115"/>
  <c r="K795" i="115"/>
  <c r="G796" i="115"/>
  <c r="H796" i="115"/>
  <c r="K796" i="115"/>
  <c r="G797" i="115"/>
  <c r="H797" i="115"/>
  <c r="K797" i="115"/>
  <c r="G798" i="115"/>
  <c r="H798" i="115"/>
  <c r="K798" i="115"/>
  <c r="G799" i="115"/>
  <c r="H799" i="115"/>
  <c r="K799" i="115"/>
  <c r="G800" i="115"/>
  <c r="H800" i="115"/>
  <c r="K800" i="115"/>
  <c r="G801" i="115"/>
  <c r="H801" i="115"/>
  <c r="K801" i="115"/>
  <c r="G802" i="115"/>
  <c r="H802" i="115"/>
  <c r="K802" i="115"/>
  <c r="G803" i="115"/>
  <c r="H803" i="115"/>
  <c r="K803" i="115"/>
  <c r="G804" i="115"/>
  <c r="H804" i="115"/>
  <c r="K804" i="115"/>
  <c r="G805" i="115"/>
  <c r="H805" i="115"/>
  <c r="K805" i="115"/>
  <c r="G806" i="115"/>
  <c r="H806" i="115"/>
  <c r="K806" i="115"/>
  <c r="G807" i="115"/>
  <c r="H807" i="115"/>
  <c r="K807" i="115"/>
  <c r="G808" i="115"/>
  <c r="H808" i="115"/>
  <c r="K808" i="115"/>
  <c r="G809" i="115"/>
  <c r="H809" i="115"/>
  <c r="K809" i="115"/>
  <c r="G810" i="115"/>
  <c r="H810" i="115"/>
  <c r="K810" i="115"/>
  <c r="G811" i="115"/>
  <c r="H811" i="115"/>
  <c r="K811" i="115"/>
  <c r="G812" i="115"/>
  <c r="H812" i="115"/>
  <c r="K812" i="115"/>
  <c r="G813" i="115"/>
  <c r="H813" i="115"/>
  <c r="K813" i="115"/>
  <c r="G814" i="115"/>
  <c r="H814" i="115"/>
  <c r="K814" i="115"/>
  <c r="G815" i="115"/>
  <c r="H815" i="115"/>
  <c r="K815" i="115"/>
  <c r="G816" i="115"/>
  <c r="H816" i="115"/>
  <c r="K816" i="115"/>
  <c r="G817" i="115"/>
  <c r="H817" i="115"/>
  <c r="K817" i="115"/>
  <c r="G818" i="115"/>
  <c r="H818" i="115"/>
  <c r="K818" i="115"/>
  <c r="G819" i="115"/>
  <c r="H819" i="115"/>
  <c r="K819" i="115"/>
  <c r="G820" i="115"/>
  <c r="H820" i="115"/>
  <c r="K820" i="115"/>
  <c r="G821" i="115"/>
  <c r="H821" i="115"/>
  <c r="K821" i="115"/>
  <c r="G822" i="115"/>
  <c r="H822" i="115"/>
  <c r="K822" i="115"/>
  <c r="G823" i="115"/>
  <c r="H823" i="115"/>
  <c r="K823" i="115"/>
  <c r="G824" i="115"/>
  <c r="H824" i="115"/>
  <c r="K824" i="115"/>
  <c r="G825" i="115"/>
  <c r="H825" i="115"/>
  <c r="K825" i="115"/>
  <c r="G826" i="115"/>
  <c r="H826" i="115"/>
  <c r="K826" i="115"/>
  <c r="G827" i="115"/>
  <c r="H827" i="115"/>
  <c r="K827" i="115"/>
  <c r="G828" i="115"/>
  <c r="H828" i="115"/>
  <c r="K828" i="115"/>
  <c r="G829" i="115"/>
  <c r="H829" i="115"/>
  <c r="K829" i="115"/>
  <c r="G830" i="115"/>
  <c r="H830" i="115"/>
  <c r="K830" i="115"/>
  <c r="G831" i="115"/>
  <c r="H831" i="115"/>
  <c r="K831" i="115"/>
  <c r="G832" i="115"/>
  <c r="H832" i="115"/>
  <c r="K832" i="115"/>
  <c r="G833" i="115"/>
  <c r="H833" i="115"/>
  <c r="K833" i="115"/>
  <c r="G834" i="115"/>
  <c r="H834" i="115"/>
  <c r="K834" i="115"/>
  <c r="G835" i="115"/>
  <c r="H835" i="115"/>
  <c r="K835" i="115"/>
  <c r="G836" i="115"/>
  <c r="H836" i="115"/>
  <c r="K836" i="115"/>
  <c r="G837" i="115"/>
  <c r="H837" i="115"/>
  <c r="K837" i="115"/>
  <c r="G838" i="115"/>
  <c r="H838" i="115"/>
  <c r="K838" i="115"/>
  <c r="G839" i="115"/>
  <c r="H839" i="115"/>
  <c r="K839" i="115"/>
  <c r="G840" i="115"/>
  <c r="H840" i="115"/>
  <c r="K840" i="115"/>
  <c r="G841" i="115"/>
  <c r="H841" i="115"/>
  <c r="K841" i="115"/>
  <c r="G842" i="115"/>
  <c r="H842" i="115"/>
  <c r="K842" i="115"/>
  <c r="G843" i="115"/>
  <c r="H843" i="115"/>
  <c r="K843" i="115"/>
  <c r="G844" i="115"/>
  <c r="H844" i="115"/>
  <c r="K844" i="115"/>
  <c r="G845" i="115"/>
  <c r="H845" i="115"/>
  <c r="K845" i="115"/>
  <c r="G846" i="115"/>
  <c r="H846" i="115"/>
  <c r="K846" i="115"/>
  <c r="G847" i="115"/>
  <c r="H847" i="115"/>
  <c r="K847" i="115"/>
  <c r="G848" i="115"/>
  <c r="H848" i="115"/>
  <c r="K848" i="115"/>
  <c r="G849" i="115"/>
  <c r="H849" i="115"/>
  <c r="K849" i="115"/>
  <c r="G850" i="115"/>
  <c r="H850" i="115"/>
  <c r="K850" i="115"/>
  <c r="G851" i="115"/>
  <c r="H851" i="115"/>
  <c r="K851" i="115"/>
  <c r="G852" i="115"/>
  <c r="H852" i="115"/>
  <c r="K852" i="115"/>
  <c r="G853" i="115"/>
  <c r="H853" i="115"/>
  <c r="K853" i="115"/>
  <c r="G854" i="115"/>
  <c r="H854" i="115"/>
  <c r="K854" i="115"/>
  <c r="G855" i="115"/>
  <c r="H855" i="115"/>
  <c r="K855" i="115"/>
  <c r="G856" i="115"/>
  <c r="H856" i="115"/>
  <c r="K856" i="115"/>
  <c r="G857" i="115"/>
  <c r="H857" i="115"/>
  <c r="K857" i="115"/>
  <c r="G858" i="115"/>
  <c r="H858" i="115"/>
  <c r="K858" i="115"/>
  <c r="G859" i="115"/>
  <c r="H859" i="115"/>
  <c r="K859" i="115"/>
  <c r="G860" i="115"/>
  <c r="H860" i="115"/>
  <c r="K860" i="115"/>
  <c r="G861" i="115"/>
  <c r="H861" i="115"/>
  <c r="K861" i="115"/>
  <c r="G862" i="115"/>
  <c r="H862" i="115"/>
  <c r="K862" i="115"/>
  <c r="G863" i="115"/>
  <c r="H863" i="115"/>
  <c r="K863" i="115"/>
  <c r="G864" i="115"/>
  <c r="H864" i="115"/>
  <c r="K864" i="115"/>
  <c r="G865" i="115"/>
  <c r="H865" i="115"/>
  <c r="K865" i="115"/>
  <c r="G866" i="115"/>
  <c r="H866" i="115"/>
  <c r="K866" i="115"/>
  <c r="G867" i="115"/>
  <c r="H867" i="115"/>
  <c r="K867" i="115"/>
  <c r="G868" i="115"/>
  <c r="H868" i="115"/>
  <c r="K868" i="115"/>
  <c r="G869" i="115"/>
  <c r="H869" i="115"/>
  <c r="K869" i="115"/>
  <c r="G870" i="115"/>
  <c r="H870" i="115"/>
  <c r="K870" i="115"/>
  <c r="G871" i="115"/>
  <c r="H871" i="115"/>
  <c r="K871" i="115"/>
  <c r="G872" i="115"/>
  <c r="H872" i="115"/>
  <c r="K872" i="115"/>
  <c r="G873" i="115"/>
  <c r="H873" i="115"/>
  <c r="K873" i="115"/>
  <c r="G874" i="115"/>
  <c r="H874" i="115"/>
  <c r="K874" i="115"/>
  <c r="G875" i="115"/>
  <c r="H875" i="115"/>
  <c r="K875" i="115"/>
  <c r="G876" i="115"/>
  <c r="H876" i="115"/>
  <c r="K876" i="115"/>
  <c r="G877" i="115"/>
  <c r="H877" i="115"/>
  <c r="K877" i="115"/>
  <c r="G878" i="115"/>
  <c r="H878" i="115"/>
  <c r="K878" i="115"/>
  <c r="G879" i="115"/>
  <c r="H879" i="115"/>
  <c r="K879" i="115"/>
  <c r="G880" i="115"/>
  <c r="H880" i="115"/>
  <c r="K880" i="115"/>
  <c r="G881" i="115"/>
  <c r="H881" i="115"/>
  <c r="K881" i="115"/>
  <c r="G882" i="115"/>
  <c r="H882" i="115"/>
  <c r="K882" i="115"/>
  <c r="G883" i="115"/>
  <c r="H883" i="115"/>
  <c r="K883" i="115"/>
  <c r="G884" i="115"/>
  <c r="H884" i="115"/>
  <c r="K884" i="115"/>
  <c r="G885" i="115"/>
  <c r="H885" i="115"/>
  <c r="K885" i="115"/>
  <c r="G886" i="115"/>
  <c r="H886" i="115"/>
  <c r="K886" i="115"/>
  <c r="G887" i="115"/>
  <c r="H887" i="115"/>
  <c r="K887" i="115"/>
  <c r="G888" i="115"/>
  <c r="H888" i="115"/>
  <c r="K888" i="115"/>
  <c r="G889" i="115"/>
  <c r="H889" i="115"/>
  <c r="K889" i="115"/>
  <c r="G890" i="115"/>
  <c r="H890" i="115"/>
  <c r="K890" i="115"/>
  <c r="G891" i="115"/>
  <c r="H891" i="115"/>
  <c r="K891" i="115"/>
  <c r="G892" i="115"/>
  <c r="H892" i="115"/>
  <c r="K892" i="115"/>
  <c r="G893" i="115"/>
  <c r="H893" i="115"/>
  <c r="K893" i="115"/>
  <c r="G894" i="115"/>
  <c r="H894" i="115"/>
  <c r="K894" i="115"/>
  <c r="G895" i="115"/>
  <c r="H895" i="115"/>
  <c r="K895" i="115"/>
  <c r="G896" i="115"/>
  <c r="H896" i="115"/>
  <c r="K896" i="115"/>
  <c r="G897" i="115"/>
  <c r="H897" i="115"/>
  <c r="K897" i="115"/>
  <c r="G898" i="115"/>
  <c r="H898" i="115"/>
  <c r="K898" i="115"/>
  <c r="G899" i="115"/>
  <c r="H899" i="115"/>
  <c r="K899" i="115"/>
  <c r="G900" i="115"/>
  <c r="H900" i="115"/>
  <c r="K900" i="115"/>
  <c r="G901" i="115"/>
  <c r="H901" i="115"/>
  <c r="K901" i="115"/>
  <c r="G902" i="115"/>
  <c r="H902" i="115"/>
  <c r="K902" i="115"/>
  <c r="G903" i="115"/>
  <c r="H903" i="115"/>
  <c r="K903" i="115"/>
  <c r="G904" i="115"/>
  <c r="H904" i="115"/>
  <c r="K904" i="115"/>
  <c r="G905" i="115"/>
  <c r="H905" i="115"/>
  <c r="K905" i="115"/>
  <c r="G906" i="115"/>
  <c r="H906" i="115"/>
  <c r="K906" i="115"/>
  <c r="G907" i="115"/>
  <c r="H907" i="115"/>
  <c r="K907" i="115"/>
  <c r="G908" i="115"/>
  <c r="H908" i="115"/>
  <c r="K908" i="115"/>
  <c r="G909" i="115"/>
  <c r="H909" i="115"/>
  <c r="K909" i="115"/>
  <c r="G910" i="115"/>
  <c r="H910" i="115"/>
  <c r="K910" i="115"/>
  <c r="G911" i="115"/>
  <c r="H911" i="115"/>
  <c r="K911" i="115"/>
  <c r="G912" i="115"/>
  <c r="H912" i="115"/>
  <c r="K912" i="115"/>
  <c r="G913" i="115"/>
  <c r="H913" i="115"/>
  <c r="K913" i="115"/>
  <c r="G914" i="115"/>
  <c r="H914" i="115"/>
  <c r="K914" i="115"/>
  <c r="G915" i="115"/>
  <c r="H915" i="115"/>
  <c r="K915" i="115"/>
  <c r="G916" i="115"/>
  <c r="H916" i="115"/>
  <c r="K916" i="115"/>
  <c r="G917" i="115"/>
  <c r="H917" i="115"/>
  <c r="K917" i="115"/>
  <c r="G918" i="115"/>
  <c r="H918" i="115"/>
  <c r="K918" i="115"/>
  <c r="G919" i="115"/>
  <c r="H919" i="115"/>
  <c r="K919" i="115"/>
  <c r="G920" i="115"/>
  <c r="H920" i="115"/>
  <c r="K920" i="115"/>
  <c r="G921" i="115"/>
  <c r="H921" i="115"/>
  <c r="K921" i="115"/>
  <c r="G922" i="115"/>
  <c r="H922" i="115"/>
  <c r="K922" i="115"/>
  <c r="G923" i="115"/>
  <c r="H923" i="115"/>
  <c r="K923" i="115"/>
  <c r="G924" i="115"/>
  <c r="H924" i="115"/>
  <c r="K924" i="115"/>
  <c r="G925" i="115"/>
  <c r="H925" i="115"/>
  <c r="K925" i="115"/>
  <c r="G926" i="115"/>
  <c r="H926" i="115"/>
  <c r="K926" i="115"/>
  <c r="G927" i="115"/>
  <c r="H927" i="115"/>
  <c r="K927" i="115"/>
  <c r="G928" i="115"/>
  <c r="H928" i="115"/>
  <c r="K928" i="115"/>
  <c r="G929" i="115"/>
  <c r="H929" i="115"/>
  <c r="K929" i="115"/>
  <c r="G930" i="115"/>
  <c r="H930" i="115"/>
  <c r="K930" i="115"/>
  <c r="G931" i="115"/>
  <c r="H931" i="115"/>
  <c r="K931" i="115"/>
  <c r="G932" i="115"/>
  <c r="H932" i="115"/>
  <c r="K932" i="115"/>
  <c r="G933" i="115"/>
  <c r="H933" i="115"/>
  <c r="K933" i="115"/>
  <c r="G934" i="115"/>
  <c r="H934" i="115"/>
  <c r="K934" i="115"/>
  <c r="G935" i="115"/>
  <c r="H935" i="115"/>
  <c r="K935" i="115"/>
  <c r="G936" i="115"/>
  <c r="H936" i="115"/>
  <c r="K936" i="115"/>
  <c r="G937" i="115"/>
  <c r="H937" i="115"/>
  <c r="K937" i="115"/>
  <c r="G938" i="115"/>
  <c r="H938" i="115"/>
  <c r="K938" i="115"/>
  <c r="G939" i="115"/>
  <c r="H939" i="115"/>
  <c r="K939" i="115"/>
  <c r="G940" i="115"/>
  <c r="H940" i="115"/>
  <c r="K940" i="115"/>
  <c r="G941" i="115"/>
  <c r="H941" i="115"/>
  <c r="K941" i="115"/>
  <c r="G942" i="115"/>
  <c r="H942" i="115"/>
  <c r="K942" i="115"/>
  <c r="G943" i="115"/>
  <c r="H943" i="115"/>
  <c r="K943" i="115"/>
  <c r="G944" i="115"/>
  <c r="H944" i="115"/>
  <c r="K944" i="115"/>
  <c r="G945" i="115"/>
  <c r="H945" i="115"/>
  <c r="K945" i="115"/>
  <c r="G946" i="115"/>
  <c r="H946" i="115"/>
  <c r="K946" i="115"/>
  <c r="G947" i="115"/>
  <c r="H947" i="115"/>
  <c r="K947" i="115"/>
  <c r="G948" i="115"/>
  <c r="H948" i="115"/>
  <c r="K948" i="115"/>
  <c r="G949" i="115"/>
  <c r="H949" i="115"/>
  <c r="K949" i="115"/>
  <c r="G950" i="115"/>
  <c r="H950" i="115"/>
  <c r="K950" i="115"/>
  <c r="G951" i="115"/>
  <c r="H951" i="115"/>
  <c r="K951" i="115"/>
  <c r="G952" i="115"/>
  <c r="H952" i="115"/>
  <c r="K952" i="115"/>
  <c r="G953" i="115"/>
  <c r="H953" i="115"/>
  <c r="K953" i="115"/>
  <c r="G954" i="115"/>
  <c r="H954" i="115"/>
  <c r="K954" i="115"/>
  <c r="G955" i="115"/>
  <c r="H955" i="115"/>
  <c r="K955" i="115"/>
  <c r="G956" i="115"/>
  <c r="H956" i="115"/>
  <c r="K956" i="115"/>
  <c r="G957" i="115"/>
  <c r="H957" i="115"/>
  <c r="K957" i="115"/>
  <c r="G958" i="115"/>
  <c r="H958" i="115"/>
  <c r="K958" i="115"/>
  <c r="G959" i="115"/>
  <c r="H959" i="115"/>
  <c r="K959" i="115"/>
  <c r="G960" i="115"/>
  <c r="H960" i="115"/>
  <c r="K960" i="115"/>
  <c r="G961" i="115"/>
  <c r="H961" i="115"/>
  <c r="K961" i="115"/>
  <c r="G962" i="115"/>
  <c r="H962" i="115"/>
  <c r="K962" i="115"/>
  <c r="G963" i="115"/>
  <c r="H963" i="115"/>
  <c r="K963" i="115"/>
  <c r="G964" i="115"/>
  <c r="H964" i="115"/>
  <c r="K964" i="115"/>
  <c r="G965" i="115"/>
  <c r="H965" i="115"/>
  <c r="K965" i="115"/>
  <c r="G966" i="115"/>
  <c r="H966" i="115"/>
  <c r="K966" i="115"/>
  <c r="G967" i="115"/>
  <c r="H967" i="115"/>
  <c r="K967" i="115"/>
  <c r="G968" i="115"/>
  <c r="H968" i="115"/>
  <c r="K968" i="115"/>
  <c r="G969" i="115"/>
  <c r="H969" i="115"/>
  <c r="K969" i="115"/>
  <c r="G970" i="115"/>
  <c r="H970" i="115"/>
  <c r="K970" i="115"/>
  <c r="G971" i="115"/>
  <c r="H971" i="115"/>
  <c r="K971" i="115"/>
  <c r="G972" i="115"/>
  <c r="H972" i="115"/>
  <c r="K972" i="115"/>
  <c r="G973" i="115"/>
  <c r="H973" i="115"/>
  <c r="K973" i="115"/>
  <c r="G974" i="115"/>
  <c r="H974" i="115"/>
  <c r="K974" i="115"/>
  <c r="G975" i="115"/>
  <c r="H975" i="115"/>
  <c r="K975" i="115"/>
  <c r="G976" i="115"/>
  <c r="H976" i="115"/>
  <c r="K976" i="115"/>
  <c r="G977" i="115"/>
  <c r="H977" i="115"/>
  <c r="K977" i="115"/>
  <c r="G978" i="115"/>
  <c r="H978" i="115"/>
  <c r="K978" i="115"/>
  <c r="G979" i="115"/>
  <c r="H979" i="115"/>
  <c r="K979" i="115"/>
  <c r="G980" i="115"/>
  <c r="H980" i="115"/>
  <c r="K980" i="115"/>
  <c r="G981" i="115"/>
  <c r="H981" i="115"/>
  <c r="K981" i="115"/>
  <c r="G982" i="115"/>
  <c r="H982" i="115"/>
  <c r="K982" i="115"/>
  <c r="G983" i="115"/>
  <c r="H983" i="115"/>
  <c r="K983" i="115"/>
  <c r="G984" i="115"/>
  <c r="H984" i="115"/>
  <c r="K984" i="115"/>
  <c r="G985" i="115"/>
  <c r="H985" i="115"/>
  <c r="K985" i="115"/>
  <c r="G986" i="115"/>
  <c r="H986" i="115"/>
  <c r="K986" i="115"/>
  <c r="G987" i="115"/>
  <c r="H987" i="115"/>
  <c r="K987" i="115"/>
  <c r="G988" i="115"/>
  <c r="H988" i="115"/>
  <c r="K988" i="115"/>
  <c r="G989" i="115"/>
  <c r="H989" i="115"/>
  <c r="K989" i="115"/>
  <c r="G990" i="115"/>
  <c r="H990" i="115"/>
  <c r="K990" i="115"/>
  <c r="G991" i="115"/>
  <c r="H991" i="115"/>
  <c r="K991" i="115"/>
  <c r="G992" i="115"/>
  <c r="H992" i="115"/>
  <c r="K992" i="115"/>
  <c r="G993" i="115"/>
  <c r="H993" i="115"/>
  <c r="K993" i="115"/>
  <c r="G994" i="115"/>
  <c r="H994" i="115"/>
  <c r="K994" i="115"/>
  <c r="G995" i="115"/>
  <c r="H995" i="115"/>
  <c r="K995" i="115"/>
  <c r="G996" i="115"/>
  <c r="H996" i="115"/>
  <c r="K996" i="115"/>
  <c r="G997" i="115"/>
  <c r="H997" i="115"/>
  <c r="K997" i="115"/>
  <c r="G998" i="115"/>
  <c r="H998" i="115"/>
  <c r="K998" i="115"/>
  <c r="G999" i="115"/>
  <c r="H999" i="115"/>
  <c r="K999" i="115"/>
  <c r="G1000" i="115"/>
  <c r="H1000" i="115"/>
  <c r="K1000" i="115"/>
  <c r="G1001" i="115"/>
  <c r="H1001" i="115"/>
  <c r="K1001" i="115"/>
  <c r="G1002" i="115"/>
  <c r="H1002" i="115"/>
  <c r="K1002" i="115"/>
  <c r="G1003" i="115"/>
  <c r="H1003" i="115"/>
  <c r="K1003" i="115"/>
  <c r="G1004" i="115"/>
  <c r="H1004" i="115"/>
  <c r="K1004" i="115"/>
  <c r="G1005" i="115"/>
  <c r="H1005" i="115"/>
  <c r="K1005" i="115"/>
  <c r="G1006" i="115"/>
  <c r="H1006" i="115"/>
  <c r="K1006" i="115"/>
  <c r="G1007" i="115"/>
  <c r="H1007" i="115"/>
  <c r="K1007" i="115"/>
  <c r="G1008" i="115"/>
  <c r="H1008" i="115"/>
  <c r="K1008" i="115"/>
  <c r="G1009" i="115"/>
  <c r="H1009" i="115"/>
  <c r="K1009" i="115"/>
  <c r="G1010" i="115"/>
  <c r="H1010" i="115"/>
  <c r="K1010" i="115"/>
  <c r="G1011" i="115"/>
  <c r="H1011" i="115"/>
  <c r="K1011" i="115"/>
  <c r="G1012" i="115"/>
  <c r="H1012" i="115"/>
  <c r="K1012" i="115"/>
  <c r="G1013" i="115"/>
  <c r="H1013" i="115"/>
  <c r="K1013" i="115"/>
  <c r="G1014" i="115"/>
  <c r="H1014" i="115"/>
  <c r="K1014" i="115"/>
  <c r="G1015" i="115"/>
  <c r="H1015" i="115"/>
  <c r="K1015" i="115"/>
  <c r="G1016" i="115"/>
  <c r="H1016" i="115"/>
  <c r="K1016" i="115"/>
  <c r="G1017" i="115"/>
  <c r="H1017" i="115"/>
  <c r="K1017" i="115"/>
  <c r="G1018" i="115"/>
  <c r="H1018" i="115"/>
  <c r="K1018" i="115"/>
  <c r="G1019" i="115"/>
  <c r="H1019" i="115"/>
  <c r="K1019" i="115"/>
  <c r="G1020" i="115"/>
  <c r="H1020" i="115"/>
  <c r="K1020" i="115"/>
  <c r="G1021" i="115"/>
  <c r="H1021" i="115"/>
  <c r="K1021" i="115"/>
  <c r="G1022" i="115"/>
  <c r="H1022" i="115"/>
  <c r="K1022" i="115"/>
  <c r="G1023" i="115"/>
  <c r="H1023" i="115"/>
  <c r="K1023" i="115"/>
  <c r="G1024" i="115"/>
  <c r="H1024" i="115"/>
  <c r="K1024" i="115"/>
  <c r="G1025" i="115"/>
  <c r="H1025" i="115"/>
  <c r="K1025" i="115"/>
  <c r="G1026" i="115"/>
  <c r="H1026" i="115"/>
  <c r="K1026" i="115"/>
  <c r="G1027" i="115"/>
  <c r="H1027" i="115"/>
  <c r="K1027" i="115"/>
  <c r="G1028" i="115"/>
  <c r="H1028" i="115"/>
  <c r="K1028" i="115"/>
  <c r="G1029" i="115"/>
  <c r="H1029" i="115"/>
  <c r="K1029" i="115"/>
  <c r="G1030" i="115"/>
  <c r="H1030" i="115"/>
  <c r="K1030" i="115"/>
  <c r="G1031" i="115"/>
  <c r="H1031" i="115"/>
  <c r="K1031" i="115"/>
  <c r="G1032" i="115"/>
  <c r="H1032" i="115"/>
  <c r="K1032" i="115"/>
  <c r="G1033" i="115"/>
  <c r="H1033" i="115"/>
  <c r="K1033" i="115"/>
  <c r="G1034" i="115"/>
  <c r="H1034" i="115"/>
  <c r="K1034" i="115"/>
  <c r="G1035" i="115"/>
  <c r="H1035" i="115"/>
  <c r="K1035" i="115"/>
  <c r="G1036" i="115"/>
  <c r="H1036" i="115"/>
  <c r="K1036" i="115"/>
  <c r="G1037" i="115"/>
  <c r="H1037" i="115"/>
  <c r="K1037" i="115"/>
  <c r="G1038" i="115"/>
  <c r="H1038" i="115"/>
  <c r="K1038" i="115"/>
  <c r="G1039" i="115"/>
  <c r="H1039" i="115"/>
  <c r="K1039" i="115"/>
  <c r="G1040" i="115"/>
  <c r="H1040" i="115"/>
  <c r="K1040" i="115"/>
  <c r="G1041" i="115"/>
  <c r="H1041" i="115"/>
  <c r="K1041" i="115"/>
  <c r="G1042" i="115"/>
  <c r="H1042" i="115"/>
  <c r="K1042" i="115"/>
  <c r="G1043" i="115"/>
  <c r="H1043" i="115"/>
  <c r="K1043" i="115"/>
  <c r="G1044" i="115"/>
  <c r="H1044" i="115"/>
  <c r="K1044" i="115"/>
  <c r="G1045" i="115"/>
  <c r="H1045" i="115"/>
  <c r="K1045" i="115"/>
  <c r="G1046" i="115"/>
  <c r="H1046" i="115"/>
  <c r="K1046" i="115"/>
  <c r="G1047" i="115"/>
  <c r="H1047" i="115"/>
  <c r="K1047" i="115"/>
  <c r="G1048" i="115"/>
  <c r="H1048" i="115"/>
  <c r="K1048" i="115"/>
  <c r="G1049" i="115"/>
  <c r="H1049" i="115"/>
  <c r="K1049" i="115"/>
  <c r="G1050" i="115"/>
  <c r="H1050" i="115"/>
  <c r="K1050" i="115"/>
  <c r="G1051" i="115"/>
  <c r="H1051" i="115"/>
  <c r="K1051" i="115"/>
  <c r="G1052" i="115"/>
  <c r="H1052" i="115"/>
  <c r="K1052" i="115"/>
  <c r="G1053" i="115"/>
  <c r="H1053" i="115"/>
  <c r="K1053" i="115"/>
  <c r="G1054" i="115"/>
  <c r="H1054" i="115"/>
  <c r="K1054" i="115"/>
  <c r="G1055" i="115"/>
  <c r="H1055" i="115"/>
  <c r="K1055" i="115"/>
  <c r="G1056" i="115"/>
  <c r="H1056" i="115"/>
  <c r="K1056" i="115"/>
  <c r="G1057" i="115"/>
  <c r="H1057" i="115"/>
  <c r="K1057" i="115"/>
  <c r="G1058" i="115"/>
  <c r="H1058" i="115"/>
  <c r="K1058" i="115"/>
  <c r="G1059" i="115"/>
  <c r="H1059" i="115"/>
  <c r="K1059" i="115"/>
  <c r="G1060" i="115"/>
  <c r="H1060" i="115"/>
  <c r="K1060" i="115"/>
  <c r="G1061" i="115"/>
  <c r="H1061" i="115"/>
  <c r="K1061" i="115"/>
  <c r="G1062" i="115"/>
  <c r="H1062" i="115"/>
  <c r="K1062" i="115"/>
  <c r="G1063" i="115"/>
  <c r="H1063" i="115"/>
  <c r="K1063" i="115"/>
  <c r="G1064" i="115"/>
  <c r="H1064" i="115"/>
  <c r="K1064" i="115"/>
  <c r="G1065" i="115"/>
  <c r="H1065" i="115"/>
  <c r="K1065" i="115"/>
  <c r="G1066" i="115"/>
  <c r="H1066" i="115"/>
  <c r="K1066" i="115"/>
  <c r="G1067" i="115"/>
  <c r="H1067" i="115"/>
  <c r="K1067" i="115"/>
  <c r="G1068" i="115"/>
  <c r="H1068" i="115"/>
  <c r="K1068" i="115"/>
  <c r="G1069" i="115"/>
  <c r="H1069" i="115"/>
  <c r="K1069" i="115"/>
  <c r="G1070" i="115"/>
  <c r="H1070" i="115"/>
  <c r="K1070" i="115"/>
  <c r="G1071" i="115"/>
  <c r="H1071" i="115"/>
  <c r="K1071" i="115"/>
  <c r="G1072" i="115"/>
  <c r="H1072" i="115"/>
  <c r="K1072" i="115"/>
  <c r="G1073" i="115"/>
  <c r="H1073" i="115"/>
  <c r="K1073" i="115"/>
  <c r="G1074" i="115"/>
  <c r="H1074" i="115"/>
  <c r="K1074" i="115"/>
  <c r="G1075" i="115"/>
  <c r="H1075" i="115"/>
  <c r="K1075" i="115"/>
  <c r="G1076" i="115"/>
  <c r="H1076" i="115"/>
  <c r="K1076" i="115"/>
  <c r="G1077" i="115"/>
  <c r="H1077" i="115"/>
  <c r="K1077" i="115"/>
  <c r="G1078" i="115"/>
  <c r="H1078" i="115"/>
  <c r="K1078" i="115"/>
  <c r="G1079" i="115"/>
  <c r="H1079" i="115"/>
  <c r="K1079" i="115"/>
  <c r="G1080" i="115"/>
  <c r="H1080" i="115"/>
  <c r="K1080" i="115"/>
  <c r="G1081" i="115"/>
  <c r="H1081" i="115"/>
  <c r="K1081" i="115"/>
  <c r="G1082" i="115"/>
  <c r="H1082" i="115"/>
  <c r="K1082" i="115"/>
  <c r="G1083" i="115"/>
  <c r="H1083" i="115"/>
  <c r="K1083" i="115"/>
  <c r="G1084" i="115"/>
  <c r="H1084" i="115"/>
  <c r="K1084" i="115"/>
  <c r="G1085" i="115"/>
  <c r="H1085" i="115"/>
  <c r="K1085" i="115"/>
  <c r="G1086" i="115"/>
  <c r="H1086" i="115"/>
  <c r="K1086" i="115"/>
  <c r="G1087" i="115"/>
  <c r="H1087" i="115"/>
  <c r="K1087" i="115"/>
  <c r="G1088" i="115"/>
  <c r="H1088" i="115"/>
  <c r="K1088" i="115"/>
  <c r="G1089" i="115"/>
  <c r="H1089" i="115"/>
  <c r="K1089" i="115"/>
  <c r="G1090" i="115"/>
  <c r="H1090" i="115"/>
  <c r="K1090" i="115"/>
  <c r="G1091" i="115"/>
  <c r="H1091" i="115"/>
  <c r="K1091" i="115"/>
  <c r="G1092" i="115"/>
  <c r="H1092" i="115"/>
  <c r="K1092" i="115"/>
  <c r="G1093" i="115"/>
  <c r="H1093" i="115"/>
  <c r="K1093" i="115"/>
  <c r="G1094" i="115"/>
  <c r="H1094" i="115"/>
  <c r="K1094" i="115"/>
  <c r="G1095" i="115"/>
  <c r="H1095" i="115"/>
  <c r="K1095" i="115"/>
  <c r="G1096" i="115"/>
  <c r="H1096" i="115"/>
  <c r="K1096" i="115"/>
  <c r="G1097" i="115"/>
  <c r="H1097" i="115"/>
  <c r="K1097" i="115"/>
  <c r="G1098" i="115"/>
  <c r="H1098" i="115"/>
  <c r="K1098" i="115"/>
  <c r="G1099" i="115"/>
  <c r="H1099" i="115"/>
  <c r="K1099" i="115"/>
  <c r="G1100" i="115"/>
  <c r="H1100" i="115"/>
  <c r="K1100" i="115"/>
  <c r="G1101" i="115"/>
  <c r="H1101" i="115"/>
  <c r="K1101" i="115"/>
  <c r="G1102" i="115"/>
  <c r="H1102" i="115"/>
  <c r="K1102" i="115"/>
  <c r="G1103" i="115"/>
  <c r="H1103" i="115"/>
  <c r="K1103" i="115"/>
  <c r="G1104" i="115"/>
  <c r="H1104" i="115"/>
  <c r="K1104" i="115"/>
  <c r="G1105" i="115"/>
  <c r="H1105" i="115"/>
  <c r="K1105" i="115"/>
  <c r="G1106" i="115"/>
  <c r="H1106" i="115"/>
  <c r="K1106" i="115"/>
  <c r="G1107" i="115"/>
  <c r="H1107" i="115"/>
  <c r="K1107" i="115"/>
  <c r="G1108" i="115"/>
  <c r="H1108" i="115"/>
  <c r="K1108" i="115"/>
  <c r="G1109" i="115"/>
  <c r="H1109" i="115"/>
  <c r="K1109" i="115"/>
  <c r="G1110" i="115"/>
  <c r="H1110" i="115"/>
  <c r="K1110" i="115"/>
  <c r="G1111" i="115"/>
  <c r="H1111" i="115"/>
  <c r="K1111" i="115"/>
  <c r="G1112" i="115"/>
  <c r="H1112" i="115"/>
  <c r="K1112" i="115"/>
  <c r="G1113" i="115"/>
  <c r="H1113" i="115"/>
  <c r="K1113" i="115"/>
  <c r="G1114" i="115"/>
  <c r="H1114" i="115"/>
  <c r="K1114" i="115"/>
  <c r="G1115" i="115"/>
  <c r="H1115" i="115"/>
  <c r="K1115" i="115"/>
  <c r="G1116" i="115"/>
  <c r="H1116" i="115"/>
  <c r="K1116" i="115"/>
  <c r="G1117" i="115"/>
  <c r="H1117" i="115"/>
  <c r="K1117" i="115"/>
  <c r="G1118" i="115"/>
  <c r="H1118" i="115"/>
  <c r="K1118" i="115"/>
  <c r="G1119" i="115"/>
  <c r="H1119" i="115"/>
  <c r="K1119" i="115"/>
  <c r="G1120" i="115"/>
  <c r="H1120" i="115"/>
  <c r="K1120" i="115"/>
  <c r="G1121" i="115"/>
  <c r="H1121" i="115"/>
  <c r="K1121" i="115"/>
  <c r="G1122" i="115"/>
  <c r="H1122" i="115"/>
  <c r="K1122" i="115"/>
  <c r="G1123" i="115"/>
  <c r="H1123" i="115"/>
  <c r="K1123" i="115"/>
  <c r="G1124" i="115"/>
  <c r="H1124" i="115"/>
  <c r="K1124" i="115"/>
  <c r="G1125" i="115"/>
  <c r="H1125" i="115"/>
  <c r="K1125" i="115"/>
  <c r="G1126" i="115"/>
  <c r="H1126" i="115"/>
  <c r="K1126" i="115"/>
  <c r="G1127" i="115"/>
  <c r="H1127" i="115"/>
  <c r="K1127" i="115"/>
  <c r="G1128" i="115"/>
  <c r="H1128" i="115"/>
  <c r="K1128" i="115"/>
  <c r="G1129" i="115"/>
  <c r="H1129" i="115"/>
  <c r="K1129" i="115"/>
  <c r="G1130" i="115"/>
  <c r="H1130" i="115"/>
  <c r="K1130" i="115"/>
  <c r="G1131" i="115"/>
  <c r="H1131" i="115"/>
  <c r="K1131" i="115"/>
  <c r="G1132" i="115"/>
  <c r="H1132" i="115"/>
  <c r="K1132" i="115"/>
  <c r="G1133" i="115"/>
  <c r="H1133" i="115"/>
  <c r="K1133" i="115"/>
  <c r="G1134" i="115"/>
  <c r="H1134" i="115"/>
  <c r="K1134" i="115"/>
  <c r="G1135" i="115"/>
  <c r="H1135" i="115"/>
  <c r="K1135" i="115"/>
  <c r="G1136" i="115"/>
  <c r="H1136" i="115"/>
  <c r="K1136" i="115"/>
  <c r="G1137" i="115"/>
  <c r="H1137" i="115"/>
  <c r="K1137" i="115"/>
  <c r="G1138" i="115"/>
  <c r="H1138" i="115"/>
  <c r="K1138" i="115"/>
  <c r="G1139" i="115"/>
  <c r="H1139" i="115"/>
  <c r="K1139" i="115"/>
  <c r="G1140" i="115"/>
  <c r="H1140" i="115"/>
  <c r="K1140" i="115"/>
  <c r="G1141" i="115"/>
  <c r="H1141" i="115"/>
  <c r="K1141" i="115"/>
  <c r="G1142" i="115"/>
  <c r="H1142" i="115"/>
  <c r="K1142" i="115"/>
  <c r="G1143" i="115"/>
  <c r="H1143" i="115"/>
  <c r="K1143" i="115"/>
  <c r="G1144" i="115"/>
  <c r="H1144" i="115"/>
  <c r="K1144" i="115"/>
  <c r="G1145" i="115"/>
  <c r="H1145" i="115"/>
  <c r="K1145" i="115"/>
  <c r="G1146" i="115"/>
  <c r="H1146" i="115"/>
  <c r="K1146" i="115"/>
  <c r="G1147" i="115"/>
  <c r="H1147" i="115"/>
  <c r="K1147" i="115"/>
  <c r="G1148" i="115"/>
  <c r="H1148" i="115"/>
  <c r="K1148" i="115"/>
  <c r="G1149" i="115"/>
  <c r="H1149" i="115"/>
  <c r="K1149" i="115"/>
  <c r="G1150" i="115"/>
  <c r="H1150" i="115"/>
  <c r="K1150" i="115"/>
  <c r="G1151" i="115"/>
  <c r="H1151" i="115"/>
  <c r="K1151" i="115"/>
  <c r="G1152" i="115"/>
  <c r="H1152" i="115"/>
  <c r="K1152" i="115"/>
  <c r="G1153" i="115"/>
  <c r="H1153" i="115"/>
  <c r="K1153" i="115"/>
  <c r="G1154" i="115"/>
  <c r="H1154" i="115"/>
  <c r="K1154" i="115"/>
  <c r="G1155" i="115"/>
  <c r="H1155" i="115"/>
  <c r="K1155" i="115"/>
  <c r="G1156" i="115"/>
  <c r="H1156" i="115"/>
  <c r="K1156" i="115"/>
  <c r="G1157" i="115"/>
  <c r="H1157" i="115"/>
  <c r="K1157" i="115"/>
  <c r="G1158" i="115"/>
  <c r="H1158" i="115"/>
  <c r="K1158" i="115"/>
  <c r="G1159" i="115"/>
  <c r="H1159" i="115"/>
  <c r="K1159" i="115"/>
  <c r="G1160" i="115"/>
  <c r="H1160" i="115"/>
  <c r="K1160" i="115"/>
  <c r="G1161" i="115"/>
  <c r="H1161" i="115"/>
  <c r="K1161" i="115"/>
  <c r="G1162" i="115"/>
  <c r="H1162" i="115"/>
  <c r="K1162" i="115"/>
  <c r="G1163" i="115"/>
  <c r="H1163" i="115"/>
  <c r="K1163" i="115"/>
  <c r="G1164" i="115"/>
  <c r="H1164" i="115"/>
  <c r="K1164" i="115"/>
  <c r="G1165" i="115"/>
  <c r="H1165" i="115"/>
  <c r="K1165" i="115"/>
  <c r="G1166" i="115"/>
  <c r="H1166" i="115"/>
  <c r="K1166" i="115"/>
  <c r="G1167" i="115"/>
  <c r="H1167" i="115"/>
  <c r="K1167" i="115"/>
  <c r="G1168" i="115"/>
  <c r="H1168" i="115"/>
  <c r="K1168" i="115"/>
  <c r="G1169" i="115"/>
  <c r="H1169" i="115"/>
  <c r="K1169" i="115"/>
  <c r="G1170" i="115"/>
  <c r="H1170" i="115"/>
  <c r="K1170" i="115"/>
  <c r="G1171" i="115"/>
  <c r="H1171" i="115"/>
  <c r="K1171" i="115"/>
  <c r="G1172" i="115"/>
  <c r="H1172" i="115"/>
  <c r="K1172" i="115"/>
  <c r="G1173" i="115"/>
  <c r="H1173" i="115"/>
  <c r="K1173" i="115"/>
  <c r="G1174" i="115"/>
  <c r="H1174" i="115"/>
  <c r="K1174" i="115"/>
  <c r="G1175" i="115"/>
  <c r="H1175" i="115"/>
  <c r="K1175" i="115"/>
  <c r="G1176" i="115"/>
  <c r="H1176" i="115"/>
  <c r="K1176" i="115"/>
  <c r="G1177" i="115"/>
  <c r="H1177" i="115"/>
  <c r="K1177" i="115"/>
  <c r="G1178" i="115"/>
  <c r="H1178" i="115"/>
  <c r="K1178" i="115"/>
  <c r="G1179" i="115"/>
  <c r="H1179" i="115"/>
  <c r="K1179" i="115"/>
  <c r="G1180" i="115"/>
  <c r="H1180" i="115"/>
  <c r="K1180" i="115"/>
  <c r="G1181" i="115"/>
  <c r="H1181" i="115"/>
  <c r="K1181" i="115"/>
  <c r="G1182" i="115"/>
  <c r="H1182" i="115"/>
  <c r="K1182" i="115"/>
  <c r="G1183" i="115"/>
  <c r="H1183" i="115"/>
  <c r="K1183" i="115"/>
  <c r="G1184" i="115"/>
  <c r="H1184" i="115"/>
  <c r="K1184" i="115"/>
  <c r="G1185" i="115"/>
  <c r="H1185" i="115"/>
  <c r="K1185" i="115"/>
  <c r="G1186" i="115"/>
  <c r="H1186" i="115"/>
  <c r="K1186" i="115"/>
  <c r="G1187" i="115"/>
  <c r="H1187" i="115"/>
  <c r="K1187" i="115"/>
  <c r="G1188" i="115"/>
  <c r="H1188" i="115"/>
  <c r="K1188" i="115"/>
  <c r="G1189" i="115"/>
  <c r="H1189" i="115"/>
  <c r="K1189" i="115"/>
  <c r="G1190" i="115"/>
  <c r="H1190" i="115"/>
  <c r="K1190" i="115"/>
  <c r="G1191" i="115"/>
  <c r="H1191" i="115"/>
  <c r="K1191" i="115"/>
  <c r="G1192" i="115"/>
  <c r="H1192" i="115"/>
  <c r="K1192" i="115"/>
  <c r="G1193" i="115"/>
  <c r="H1193" i="115"/>
  <c r="K1193" i="115"/>
  <c r="G1194" i="115"/>
  <c r="H1194" i="115"/>
  <c r="K1194" i="115"/>
  <c r="G1195" i="115"/>
  <c r="H1195" i="115"/>
  <c r="K1195" i="115"/>
  <c r="G1196" i="115"/>
  <c r="H1196" i="115"/>
  <c r="K1196" i="115"/>
  <c r="G1197" i="115"/>
  <c r="H1197" i="115"/>
  <c r="K1197" i="115"/>
  <c r="G1198" i="115"/>
  <c r="H1198" i="115"/>
  <c r="K1198" i="115"/>
  <c r="G1199" i="115"/>
  <c r="H1199" i="115"/>
  <c r="K1199" i="115"/>
  <c r="G1200" i="115"/>
  <c r="H1200" i="115"/>
  <c r="K1200" i="115"/>
  <c r="G1201" i="115"/>
  <c r="H1201" i="115"/>
  <c r="K1201" i="115"/>
  <c r="G1202" i="115"/>
  <c r="H1202" i="115"/>
  <c r="K1202" i="115"/>
  <c r="G1203" i="115"/>
  <c r="H1203" i="115"/>
  <c r="K1203" i="115"/>
  <c r="G1204" i="115"/>
  <c r="H1204" i="115"/>
  <c r="K1204" i="115"/>
  <c r="G1205" i="115"/>
  <c r="H1205" i="115"/>
  <c r="K1205" i="115"/>
  <c r="G1206" i="115"/>
  <c r="H1206" i="115"/>
  <c r="K1206" i="115"/>
  <c r="G1207" i="115"/>
  <c r="H1207" i="115"/>
  <c r="K1207" i="115"/>
  <c r="G1208" i="115"/>
  <c r="H1208" i="115"/>
  <c r="K1208" i="115"/>
  <c r="G1209" i="115"/>
  <c r="H1209" i="115"/>
  <c r="K1209" i="115"/>
  <c r="G1210" i="115"/>
  <c r="H1210" i="115"/>
  <c r="K1210" i="115"/>
  <c r="G1211" i="115"/>
  <c r="H1211" i="115"/>
  <c r="K1211" i="115"/>
  <c r="G1212" i="115"/>
  <c r="H1212" i="115"/>
  <c r="K1212" i="115"/>
  <c r="G1213" i="115"/>
  <c r="H1213" i="115"/>
  <c r="K1213" i="115"/>
  <c r="G1214" i="115"/>
  <c r="H1214" i="115"/>
  <c r="K1214" i="115"/>
  <c r="G1215" i="115"/>
  <c r="H1215" i="115"/>
  <c r="K1215" i="115"/>
  <c r="G1216" i="115"/>
  <c r="H1216" i="115"/>
  <c r="K1216" i="115"/>
  <c r="G1217" i="115"/>
  <c r="H1217" i="115"/>
  <c r="K1217" i="115"/>
  <c r="G1218" i="115"/>
  <c r="H1218" i="115"/>
  <c r="K1218" i="115"/>
  <c r="G1219" i="115"/>
  <c r="H1219" i="115"/>
  <c r="K1219" i="115"/>
  <c r="G1220" i="115"/>
  <c r="H1220" i="115"/>
  <c r="K1220" i="115"/>
  <c r="G1221" i="115"/>
  <c r="H1221" i="115"/>
  <c r="K1221" i="115"/>
  <c r="G1222" i="115"/>
  <c r="H1222" i="115"/>
  <c r="K1222" i="115"/>
  <c r="G1223" i="115"/>
  <c r="H1223" i="115"/>
  <c r="K1223" i="115"/>
  <c r="G1224" i="115"/>
  <c r="H1224" i="115"/>
  <c r="K1224" i="115"/>
  <c r="G1225" i="115"/>
  <c r="H1225" i="115"/>
  <c r="K1225" i="115"/>
  <c r="G1226" i="115"/>
  <c r="H1226" i="115"/>
  <c r="K1226" i="115"/>
  <c r="G1227" i="115"/>
  <c r="H1227" i="115"/>
  <c r="K1227" i="115"/>
  <c r="G1228" i="115"/>
  <c r="H1228" i="115"/>
  <c r="K1228" i="115"/>
  <c r="G1229" i="115"/>
  <c r="H1229" i="115"/>
  <c r="K1229" i="115"/>
  <c r="G1230" i="115"/>
  <c r="H1230" i="115"/>
  <c r="K1230" i="115"/>
  <c r="G1231" i="115"/>
  <c r="H1231" i="115"/>
  <c r="K1231" i="115"/>
  <c r="G1232" i="115"/>
  <c r="H1232" i="115"/>
  <c r="K1232" i="115"/>
  <c r="G1233" i="115"/>
  <c r="H1233" i="115"/>
  <c r="K1233" i="115"/>
  <c r="G1234" i="115"/>
  <c r="H1234" i="115"/>
  <c r="K1234" i="115"/>
  <c r="G1235" i="115"/>
  <c r="H1235" i="115"/>
  <c r="K1235" i="115"/>
  <c r="G1236" i="115"/>
  <c r="H1236" i="115"/>
  <c r="K1236" i="115"/>
  <c r="G1237" i="115"/>
  <c r="H1237" i="115"/>
  <c r="K1237" i="115"/>
  <c r="G1238" i="115"/>
  <c r="H1238" i="115"/>
  <c r="K1238" i="115"/>
  <c r="G1239" i="115"/>
  <c r="H1239" i="115"/>
  <c r="K1239" i="115"/>
  <c r="G1240" i="115"/>
  <c r="H1240" i="115"/>
  <c r="K1240" i="115"/>
  <c r="G1241" i="115"/>
  <c r="H1241" i="115"/>
  <c r="K1241" i="115"/>
  <c r="G1242" i="115"/>
  <c r="H1242" i="115"/>
  <c r="K1242" i="115"/>
  <c r="G1243" i="115"/>
  <c r="H1243" i="115"/>
  <c r="K1243" i="115"/>
  <c r="G1244" i="115"/>
  <c r="H1244" i="115"/>
  <c r="K1244" i="115"/>
  <c r="G1245" i="115"/>
  <c r="H1245" i="115"/>
  <c r="K1245" i="115"/>
  <c r="G1246" i="115"/>
  <c r="H1246" i="115"/>
  <c r="K1246" i="115"/>
  <c r="G1247" i="115"/>
  <c r="H1247" i="115"/>
  <c r="K1247" i="115"/>
  <c r="G1248" i="115"/>
  <c r="H1248" i="115"/>
  <c r="K1248" i="115"/>
  <c r="G1249" i="115"/>
  <c r="H1249" i="115"/>
  <c r="K1249" i="115"/>
  <c r="G1250" i="115"/>
  <c r="H1250" i="115"/>
  <c r="K1250" i="115"/>
  <c r="G1251" i="115"/>
  <c r="H1251" i="115"/>
  <c r="K1251" i="115"/>
  <c r="G1252" i="115"/>
  <c r="H1252" i="115"/>
  <c r="K1252" i="115"/>
  <c r="G1253" i="115"/>
  <c r="H1253" i="115"/>
  <c r="K1253" i="115"/>
  <c r="G1254" i="115"/>
  <c r="H1254" i="115"/>
  <c r="K1254" i="115"/>
  <c r="G1255" i="115"/>
  <c r="H1255" i="115"/>
  <c r="K1255" i="115"/>
  <c r="G1256" i="115"/>
  <c r="H1256" i="115"/>
  <c r="K1256" i="115"/>
  <c r="G1257" i="115"/>
  <c r="H1257" i="115"/>
  <c r="K1257" i="115"/>
  <c r="G1258" i="115"/>
  <c r="H1258" i="115"/>
  <c r="K1258" i="115"/>
  <c r="G1259" i="115"/>
  <c r="H1259" i="115"/>
  <c r="K1259" i="115"/>
  <c r="G1260" i="115"/>
  <c r="H1260" i="115"/>
  <c r="K1260" i="115"/>
  <c r="G1261" i="115"/>
  <c r="H1261" i="115"/>
  <c r="K1261" i="115"/>
  <c r="G1262" i="115"/>
  <c r="H1262" i="115"/>
  <c r="K1262" i="115"/>
  <c r="G1263" i="115"/>
  <c r="H1263" i="115"/>
  <c r="K1263" i="115"/>
  <c r="G1264" i="115"/>
  <c r="H1264" i="115"/>
  <c r="K1264" i="115"/>
  <c r="G1265" i="115"/>
  <c r="H1265" i="115"/>
  <c r="K1265" i="115"/>
  <c r="G1266" i="115"/>
  <c r="H1266" i="115"/>
  <c r="K1266" i="115"/>
  <c r="G1267" i="115"/>
  <c r="H1267" i="115"/>
  <c r="K1267" i="115"/>
  <c r="G1268" i="115"/>
  <c r="H1268" i="115"/>
  <c r="K1268" i="115"/>
  <c r="G1269" i="115"/>
  <c r="H1269" i="115"/>
  <c r="K1269" i="115"/>
  <c r="G1270" i="115"/>
  <c r="H1270" i="115"/>
  <c r="K1270" i="115"/>
  <c r="G1271" i="115"/>
  <c r="H1271" i="115"/>
  <c r="K1271" i="115"/>
  <c r="G1272" i="115"/>
  <c r="H1272" i="115"/>
  <c r="K1272" i="115"/>
  <c r="G1273" i="115"/>
  <c r="H1273" i="115"/>
  <c r="K1273" i="115"/>
  <c r="G1274" i="115"/>
  <c r="H1274" i="115"/>
  <c r="K1274" i="115"/>
  <c r="G1275" i="115"/>
  <c r="H1275" i="115"/>
  <c r="K1275" i="115"/>
  <c r="G1276" i="115"/>
  <c r="H1276" i="115"/>
  <c r="K1276" i="115"/>
  <c r="G1277" i="115"/>
  <c r="H1277" i="115"/>
  <c r="K1277" i="115"/>
  <c r="G1278" i="115"/>
  <c r="H1278" i="115"/>
  <c r="K1278" i="115"/>
  <c r="G1279" i="115"/>
  <c r="H1279" i="115"/>
  <c r="K1279" i="115"/>
  <c r="G1280" i="115"/>
  <c r="H1280" i="115"/>
  <c r="K1280" i="115"/>
  <c r="G1281" i="115"/>
  <c r="H1281" i="115"/>
  <c r="K1281" i="115"/>
  <c r="G1282" i="115"/>
  <c r="H1282" i="115"/>
  <c r="K1282" i="115"/>
  <c r="G1283" i="115"/>
  <c r="H1283" i="115"/>
  <c r="K1283" i="115"/>
  <c r="G1284" i="115"/>
  <c r="H1284" i="115"/>
  <c r="K1284" i="115"/>
  <c r="G1285" i="115"/>
  <c r="H1285" i="115"/>
  <c r="K1285" i="115"/>
  <c r="G1286" i="115"/>
  <c r="H1286" i="115"/>
  <c r="K1286" i="115"/>
  <c r="G1287" i="115"/>
  <c r="H1287" i="115"/>
  <c r="K1287" i="115"/>
  <c r="G1288" i="115"/>
  <c r="H1288" i="115"/>
  <c r="K1288" i="115"/>
  <c r="G1289" i="115"/>
  <c r="H1289" i="115"/>
  <c r="K1289" i="115"/>
  <c r="G1290" i="115"/>
  <c r="H1290" i="115"/>
  <c r="K1290" i="115"/>
  <c r="G1291" i="115"/>
  <c r="H1291" i="115"/>
  <c r="K1291" i="115"/>
  <c r="G1292" i="115"/>
  <c r="H1292" i="115"/>
  <c r="K1292" i="115"/>
  <c r="G1293" i="115"/>
  <c r="H1293" i="115"/>
  <c r="K1293" i="115"/>
  <c r="G1294" i="115"/>
  <c r="H1294" i="115"/>
  <c r="K1294" i="115"/>
  <c r="G1295" i="115"/>
  <c r="H1295" i="115"/>
  <c r="K1295" i="115"/>
  <c r="G1296" i="115"/>
  <c r="H1296" i="115"/>
  <c r="K1296" i="115"/>
  <c r="G1297" i="115"/>
  <c r="H1297" i="115"/>
  <c r="K1297" i="115"/>
  <c r="G1298" i="115"/>
  <c r="H1298" i="115"/>
  <c r="K1298" i="115"/>
  <c r="G1299" i="115"/>
  <c r="H1299" i="115"/>
  <c r="K1299" i="115"/>
  <c r="G1300" i="115"/>
  <c r="H1300" i="115"/>
  <c r="K1300" i="115"/>
  <c r="G1301" i="115"/>
  <c r="H1301" i="115"/>
  <c r="K1301" i="115"/>
  <c r="G1302" i="115"/>
  <c r="H1302" i="115"/>
  <c r="K1302" i="115"/>
  <c r="G1303" i="115"/>
  <c r="H1303" i="115"/>
  <c r="K1303" i="115"/>
  <c r="G1304" i="115"/>
  <c r="H1304" i="115"/>
  <c r="K1304" i="115"/>
  <c r="G1305" i="115"/>
  <c r="H1305" i="115"/>
  <c r="K1305" i="115"/>
  <c r="G1306" i="115"/>
  <c r="H1306" i="115"/>
  <c r="K1306" i="115"/>
  <c r="G1307" i="115"/>
  <c r="H1307" i="115"/>
  <c r="K1307" i="115"/>
  <c r="G1308" i="115"/>
  <c r="H1308" i="115"/>
  <c r="K1308" i="115"/>
  <c r="G1309" i="115"/>
  <c r="H1309" i="115"/>
  <c r="K1309" i="115"/>
  <c r="G1310" i="115"/>
  <c r="H1310" i="115"/>
  <c r="K1310" i="115"/>
  <c r="G1311" i="115"/>
  <c r="H1311" i="115"/>
  <c r="K1311" i="115"/>
  <c r="G1312" i="115"/>
  <c r="H1312" i="115"/>
  <c r="K1312" i="115"/>
  <c r="G1313" i="115"/>
  <c r="H1313" i="115"/>
  <c r="K1313" i="115"/>
  <c r="G1314" i="115"/>
  <c r="H1314" i="115"/>
  <c r="K1314" i="115"/>
  <c r="G1315" i="115"/>
  <c r="H1315" i="115"/>
  <c r="K1315" i="115"/>
  <c r="G1316" i="115"/>
  <c r="H1316" i="115"/>
  <c r="K1316" i="115"/>
  <c r="G1317" i="115"/>
  <c r="H1317" i="115"/>
  <c r="K1317" i="115"/>
  <c r="G1318" i="115"/>
  <c r="H1318" i="115"/>
  <c r="K1318" i="115"/>
  <c r="G1319" i="115"/>
  <c r="H1319" i="115"/>
  <c r="K1319" i="115"/>
  <c r="G1320" i="115"/>
  <c r="H1320" i="115"/>
  <c r="K1320" i="115"/>
  <c r="G1321" i="115"/>
  <c r="H1321" i="115"/>
  <c r="K1321" i="115"/>
  <c r="G1322" i="115"/>
  <c r="H1322" i="115"/>
  <c r="K1322" i="115"/>
  <c r="G1323" i="115"/>
  <c r="H1323" i="115"/>
  <c r="K1323" i="115"/>
  <c r="G1324" i="115"/>
  <c r="H1324" i="115"/>
  <c r="K1324" i="115"/>
  <c r="G1325" i="115"/>
  <c r="H1325" i="115"/>
  <c r="K1325" i="115"/>
  <c r="G1326" i="115"/>
  <c r="H1326" i="115"/>
  <c r="K1326" i="115"/>
  <c r="G1327" i="115"/>
  <c r="H1327" i="115"/>
  <c r="K1327" i="115"/>
  <c r="G1328" i="115"/>
  <c r="H1328" i="115"/>
  <c r="K1328" i="115"/>
  <c r="G1329" i="115"/>
  <c r="H1329" i="115"/>
  <c r="K1329" i="115"/>
  <c r="G1330" i="115"/>
  <c r="H1330" i="115"/>
  <c r="K1330" i="115"/>
  <c r="G1331" i="115"/>
  <c r="H1331" i="115"/>
  <c r="K1331" i="115"/>
  <c r="G1332" i="115"/>
  <c r="H1332" i="115"/>
  <c r="K1332" i="115"/>
  <c r="G1333" i="115"/>
  <c r="H1333" i="115"/>
  <c r="K1333" i="115"/>
  <c r="G1334" i="115"/>
  <c r="H1334" i="115"/>
  <c r="K1334" i="115"/>
  <c r="G1335" i="115"/>
  <c r="H1335" i="115"/>
  <c r="K1335" i="115"/>
  <c r="G1336" i="115"/>
  <c r="H1336" i="115"/>
  <c r="K1336" i="115"/>
  <c r="G1337" i="115"/>
  <c r="H1337" i="115"/>
  <c r="K1337" i="115"/>
  <c r="G1338" i="115"/>
  <c r="H1338" i="115"/>
  <c r="K1338" i="115"/>
  <c r="G1339" i="115"/>
  <c r="H1339" i="115"/>
  <c r="K1339" i="115"/>
  <c r="G1340" i="115"/>
  <c r="H1340" i="115"/>
  <c r="K1340" i="115"/>
  <c r="G1341" i="115"/>
  <c r="H1341" i="115"/>
  <c r="K1341" i="115"/>
  <c r="G1342" i="115"/>
  <c r="H1342" i="115"/>
  <c r="K1342" i="115"/>
  <c r="G1343" i="115"/>
  <c r="H1343" i="115"/>
  <c r="K1343" i="115"/>
  <c r="G1344" i="115"/>
  <c r="H1344" i="115"/>
  <c r="K1344" i="115"/>
  <c r="G1345" i="115"/>
  <c r="H1345" i="115"/>
  <c r="K1345" i="115"/>
  <c r="G1346" i="115"/>
  <c r="H1346" i="115"/>
  <c r="K1346" i="115"/>
  <c r="G1347" i="115"/>
  <c r="H1347" i="115"/>
  <c r="K1347" i="115"/>
  <c r="G1348" i="115"/>
  <c r="H1348" i="115"/>
  <c r="K1348" i="115"/>
  <c r="G1349" i="115"/>
  <c r="H1349" i="115"/>
  <c r="K1349" i="115"/>
  <c r="G1350" i="115"/>
  <c r="H1350" i="115"/>
  <c r="K1350" i="115"/>
  <c r="G1351" i="115"/>
  <c r="H1351" i="115"/>
  <c r="K1351" i="115"/>
  <c r="G1352" i="115"/>
  <c r="H1352" i="115"/>
  <c r="K1352" i="115"/>
  <c r="G1353" i="115"/>
  <c r="H1353" i="115"/>
  <c r="K1353" i="115"/>
  <c r="G1354" i="115"/>
  <c r="H1354" i="115"/>
  <c r="K1354" i="115"/>
  <c r="G1355" i="115"/>
  <c r="H1355" i="115"/>
  <c r="K1355" i="115"/>
  <c r="G1356" i="115"/>
  <c r="H1356" i="115"/>
  <c r="K1356" i="115"/>
  <c r="G1357" i="115"/>
  <c r="H1357" i="115"/>
  <c r="K1357" i="115"/>
  <c r="G1358" i="115"/>
  <c r="H1358" i="115"/>
  <c r="K1358" i="115"/>
  <c r="G1359" i="115"/>
  <c r="H1359" i="115"/>
  <c r="K1359" i="115"/>
  <c r="G1360" i="115"/>
  <c r="H1360" i="115"/>
  <c r="K1360" i="115"/>
  <c r="G1361" i="115"/>
  <c r="H1361" i="115"/>
  <c r="K1361" i="115"/>
  <c r="G1362" i="115"/>
  <c r="H1362" i="115"/>
  <c r="K1362" i="115"/>
  <c r="G1363" i="115"/>
  <c r="H1363" i="115"/>
  <c r="K1363" i="115"/>
  <c r="G1364" i="115"/>
  <c r="H1364" i="115"/>
  <c r="K1364" i="115"/>
  <c r="G1365" i="115"/>
  <c r="H1365" i="115"/>
  <c r="K1365" i="115"/>
  <c r="G1366" i="115"/>
  <c r="H1366" i="115"/>
  <c r="K1366" i="115"/>
  <c r="G1367" i="115"/>
  <c r="H1367" i="115"/>
  <c r="K1367" i="115"/>
  <c r="G1368" i="115"/>
  <c r="H1368" i="115"/>
  <c r="K1368" i="115"/>
  <c r="G1369" i="115"/>
  <c r="H1369" i="115"/>
  <c r="K1369" i="115"/>
  <c r="G1370" i="115"/>
  <c r="H1370" i="115"/>
  <c r="K1370" i="115"/>
  <c r="G1371" i="115"/>
  <c r="H1371" i="115"/>
  <c r="K1371" i="115"/>
  <c r="G1372" i="115"/>
  <c r="H1372" i="115"/>
  <c r="K1372" i="115"/>
  <c r="G1373" i="115"/>
  <c r="H1373" i="115"/>
  <c r="K1373" i="115"/>
  <c r="G1374" i="115"/>
  <c r="H1374" i="115"/>
  <c r="K1374" i="115"/>
  <c r="G1375" i="115"/>
  <c r="H1375" i="115"/>
  <c r="K1375" i="115"/>
  <c r="G1376" i="115"/>
  <c r="H1376" i="115"/>
  <c r="K1376" i="115"/>
  <c r="G1377" i="115"/>
  <c r="H1377" i="115"/>
  <c r="K1377" i="115"/>
  <c r="G1378" i="115"/>
  <c r="H1378" i="115"/>
  <c r="K1378" i="115"/>
  <c r="G1379" i="115"/>
  <c r="H1379" i="115"/>
  <c r="K1379" i="115"/>
  <c r="G1380" i="115"/>
  <c r="H1380" i="115"/>
  <c r="K1380" i="115"/>
  <c r="G1381" i="115"/>
  <c r="H1381" i="115"/>
  <c r="K1381" i="115"/>
  <c r="G1382" i="115"/>
  <c r="H1382" i="115"/>
  <c r="K1382" i="115"/>
  <c r="G1383" i="115"/>
  <c r="H1383" i="115"/>
  <c r="K1383" i="115"/>
  <c r="G1384" i="115"/>
  <c r="H1384" i="115"/>
  <c r="K1384" i="115"/>
  <c r="G1385" i="115"/>
  <c r="H1385" i="115"/>
  <c r="K1385" i="115"/>
  <c r="G1386" i="115"/>
  <c r="H1386" i="115"/>
  <c r="K1386" i="115"/>
  <c r="G1387" i="115"/>
  <c r="H1387" i="115"/>
  <c r="K1387" i="115"/>
  <c r="G1388" i="115"/>
  <c r="H1388" i="115"/>
  <c r="K1388" i="115"/>
  <c r="G1389" i="115"/>
  <c r="H1389" i="115"/>
  <c r="K1389" i="115"/>
  <c r="G1390" i="115"/>
  <c r="H1390" i="115"/>
  <c r="K1390" i="115"/>
  <c r="G1391" i="115"/>
  <c r="H1391" i="115"/>
  <c r="K1391" i="115"/>
  <c r="G1392" i="115"/>
  <c r="H1392" i="115"/>
  <c r="K1392" i="115"/>
  <c r="G1393" i="115"/>
  <c r="H1393" i="115"/>
  <c r="K1393" i="115"/>
  <c r="G1394" i="115"/>
  <c r="H1394" i="115"/>
  <c r="K1394" i="115"/>
  <c r="G1395" i="115"/>
  <c r="H1395" i="115"/>
  <c r="K1395" i="115"/>
  <c r="G1396" i="115"/>
  <c r="H1396" i="115"/>
  <c r="K1396" i="115"/>
  <c r="G1397" i="115"/>
  <c r="H1397" i="115"/>
  <c r="K1397" i="115"/>
  <c r="G1398" i="115"/>
  <c r="H1398" i="115"/>
  <c r="K1398" i="115"/>
  <c r="G1399" i="115"/>
  <c r="H1399" i="115"/>
  <c r="K1399" i="115"/>
  <c r="G1400" i="115"/>
  <c r="H1400" i="115"/>
  <c r="K1400" i="115"/>
  <c r="G1401" i="115"/>
  <c r="H1401" i="115"/>
  <c r="K1401" i="115"/>
  <c r="G1402" i="115"/>
  <c r="H1402" i="115"/>
  <c r="K1402" i="115"/>
  <c r="G1403" i="115"/>
  <c r="H1403" i="115"/>
  <c r="K1403" i="115"/>
  <c r="G1404" i="115"/>
  <c r="H1404" i="115"/>
  <c r="K1404" i="115"/>
  <c r="G1405" i="115"/>
  <c r="H1405" i="115"/>
  <c r="K1405" i="115"/>
  <c r="G1406" i="115"/>
  <c r="H1406" i="115"/>
  <c r="K1406" i="115"/>
  <c r="G1407" i="115"/>
  <c r="H1407" i="115"/>
  <c r="K1407" i="115"/>
  <c r="G1408" i="115"/>
  <c r="H1408" i="115"/>
  <c r="K1408" i="115"/>
  <c r="G1409" i="115"/>
  <c r="H1409" i="115"/>
  <c r="K1409" i="115"/>
  <c r="G1410" i="115"/>
  <c r="H1410" i="115"/>
  <c r="K1410" i="115"/>
  <c r="G1411" i="115"/>
  <c r="H1411" i="115"/>
  <c r="K1411" i="115"/>
  <c r="G1412" i="115"/>
  <c r="H1412" i="115"/>
  <c r="K1412" i="115"/>
  <c r="G1413" i="115"/>
  <c r="H1413" i="115"/>
  <c r="K1413" i="115"/>
  <c r="G1414" i="115"/>
  <c r="H1414" i="115"/>
  <c r="K1414" i="115"/>
  <c r="G1415" i="115"/>
  <c r="H1415" i="115"/>
  <c r="K1415" i="115"/>
  <c r="G1416" i="115"/>
  <c r="H1416" i="115"/>
  <c r="K1416" i="115"/>
  <c r="G1417" i="115"/>
  <c r="H1417" i="115"/>
  <c r="K1417" i="115"/>
  <c r="G1418" i="115"/>
  <c r="H1418" i="115"/>
  <c r="K1418" i="115"/>
  <c r="G1419" i="115"/>
  <c r="H1419" i="115"/>
  <c r="K1419" i="115"/>
  <c r="G1420" i="115"/>
  <c r="H1420" i="115"/>
  <c r="K1420" i="115"/>
  <c r="G1421" i="115"/>
  <c r="H1421" i="115"/>
  <c r="K1421" i="115"/>
  <c r="G1422" i="115"/>
  <c r="H1422" i="115"/>
  <c r="K1422" i="115"/>
  <c r="G1423" i="115"/>
  <c r="H1423" i="115"/>
  <c r="K1423" i="115"/>
  <c r="G1424" i="115"/>
  <c r="H1424" i="115"/>
  <c r="K1424" i="115"/>
  <c r="G1425" i="115"/>
  <c r="H1425" i="115"/>
  <c r="K1425" i="115"/>
  <c r="G1426" i="115"/>
  <c r="H1426" i="115"/>
  <c r="K1426" i="115"/>
  <c r="G1427" i="115"/>
  <c r="H1427" i="115"/>
  <c r="K1427" i="115"/>
  <c r="G1428" i="115"/>
  <c r="H1428" i="115"/>
  <c r="K1428" i="115"/>
  <c r="G1429" i="115"/>
  <c r="H1429" i="115"/>
  <c r="K1429" i="115"/>
  <c r="G1430" i="115"/>
  <c r="H1430" i="115"/>
  <c r="K1430" i="115"/>
  <c r="G1431" i="115"/>
  <c r="H1431" i="115"/>
  <c r="K1431" i="115"/>
  <c r="G1432" i="115"/>
  <c r="H1432" i="115"/>
  <c r="K1432" i="115"/>
  <c r="G1433" i="115"/>
  <c r="H1433" i="115"/>
  <c r="K1433" i="115"/>
  <c r="G1434" i="115"/>
  <c r="H1434" i="115"/>
  <c r="K1434" i="115"/>
  <c r="G1435" i="115"/>
  <c r="H1435" i="115"/>
  <c r="K1435" i="115"/>
  <c r="G1436" i="115"/>
  <c r="H1436" i="115"/>
  <c r="K1436" i="115"/>
  <c r="G1437" i="115"/>
  <c r="H1437" i="115"/>
  <c r="K1437" i="115"/>
  <c r="G1438" i="115"/>
  <c r="H1438" i="115"/>
  <c r="K1438" i="115"/>
  <c r="G1439" i="115"/>
  <c r="H1439" i="115"/>
  <c r="K1439" i="115"/>
  <c r="G1440" i="115"/>
  <c r="H1440" i="115"/>
  <c r="K1440" i="115"/>
  <c r="G1441" i="115"/>
  <c r="H1441" i="115"/>
  <c r="K1441" i="115"/>
  <c r="G1442" i="115"/>
  <c r="H1442" i="115"/>
  <c r="K1442" i="115"/>
  <c r="G1443" i="115"/>
  <c r="H1443" i="115"/>
  <c r="K1443" i="115"/>
  <c r="G1444" i="115"/>
  <c r="H1444" i="115"/>
  <c r="K1444" i="115"/>
  <c r="G1445" i="115"/>
  <c r="H1445" i="115"/>
  <c r="K1445" i="115"/>
  <c r="G1446" i="115"/>
  <c r="H1446" i="115"/>
  <c r="K1446" i="115"/>
  <c r="G1447" i="115"/>
  <c r="H1447" i="115"/>
  <c r="K1447" i="115"/>
  <c r="G1448" i="115"/>
  <c r="H1448" i="115"/>
  <c r="K1448" i="115"/>
  <c r="G1449" i="115"/>
  <c r="H1449" i="115"/>
  <c r="K1449" i="115"/>
  <c r="G1450" i="115"/>
  <c r="H1450" i="115"/>
  <c r="K1450" i="115"/>
  <c r="G1451" i="115"/>
  <c r="H1451" i="115"/>
  <c r="K1451" i="115"/>
  <c r="G1452" i="115"/>
  <c r="H1452" i="115"/>
  <c r="K1452" i="115"/>
  <c r="G1453" i="115"/>
  <c r="H1453" i="115"/>
  <c r="K1453" i="115"/>
  <c r="G1454" i="115"/>
  <c r="H1454" i="115"/>
  <c r="K1454" i="115"/>
  <c r="G1455" i="115"/>
  <c r="H1455" i="115"/>
  <c r="K1455" i="115"/>
  <c r="G1456" i="115"/>
  <c r="H1456" i="115"/>
  <c r="K1456" i="115"/>
  <c r="G1457" i="115"/>
  <c r="H1457" i="115"/>
  <c r="K1457" i="115"/>
  <c r="G1458" i="115"/>
  <c r="H1458" i="115"/>
  <c r="K1458" i="115"/>
  <c r="G1459" i="115"/>
  <c r="H1459" i="115"/>
  <c r="K1459" i="115"/>
  <c r="G1460" i="115"/>
  <c r="H1460" i="115"/>
  <c r="K1460" i="115"/>
  <c r="G1461" i="115"/>
  <c r="H1461" i="115"/>
  <c r="K1461" i="115"/>
  <c r="G1462" i="115"/>
  <c r="H1462" i="115"/>
  <c r="K1462" i="115"/>
  <c r="G1463" i="115"/>
  <c r="H1463" i="115"/>
  <c r="K1463" i="115"/>
  <c r="G1464" i="115"/>
  <c r="H1464" i="115"/>
  <c r="K1464" i="115"/>
  <c r="G1465" i="115"/>
  <c r="H1465" i="115"/>
  <c r="K1465" i="115"/>
  <c r="G1466" i="115"/>
  <c r="H1466" i="115"/>
  <c r="K1466" i="115"/>
  <c r="G1467" i="115"/>
  <c r="H1467" i="115"/>
  <c r="K1467" i="115"/>
  <c r="G1468" i="115"/>
  <c r="H1468" i="115"/>
  <c r="K1468" i="115"/>
  <c r="G1469" i="115"/>
  <c r="H1469" i="115"/>
  <c r="K1469" i="115"/>
  <c r="G1470" i="115"/>
  <c r="H1470" i="115"/>
  <c r="K1470" i="115"/>
  <c r="G1471" i="115"/>
  <c r="H1471" i="115"/>
  <c r="K1471" i="115"/>
  <c r="G1472" i="115"/>
  <c r="H1472" i="115"/>
  <c r="K1472" i="115"/>
  <c r="G1473" i="115"/>
  <c r="H1473" i="115"/>
  <c r="K1473" i="115"/>
  <c r="G1474" i="115"/>
  <c r="H1474" i="115"/>
  <c r="K1474" i="115"/>
  <c r="G1475" i="115"/>
  <c r="H1475" i="115"/>
  <c r="K1475" i="115"/>
  <c r="G1476" i="115"/>
  <c r="H1476" i="115"/>
  <c r="K1476" i="115"/>
  <c r="G1477" i="115"/>
  <c r="H1477" i="115"/>
  <c r="K1477" i="115"/>
  <c r="G1478" i="115"/>
  <c r="H1478" i="115"/>
  <c r="K1478" i="115"/>
  <c r="G1479" i="115"/>
  <c r="H1479" i="115"/>
  <c r="K1479" i="115"/>
  <c r="G1480" i="115"/>
  <c r="H1480" i="115"/>
  <c r="K1480" i="115"/>
  <c r="G1481" i="115"/>
  <c r="H1481" i="115"/>
  <c r="K1481" i="115"/>
  <c r="G1482" i="115"/>
  <c r="H1482" i="115"/>
  <c r="K1482" i="115"/>
  <c r="G1483" i="115"/>
  <c r="H1483" i="115"/>
  <c r="K1483" i="115"/>
  <c r="G1484" i="115"/>
  <c r="H1484" i="115"/>
  <c r="K1484" i="115"/>
  <c r="G1485" i="115"/>
  <c r="H1485" i="115"/>
  <c r="K1485" i="115"/>
  <c r="G1486" i="115"/>
  <c r="H1486" i="115"/>
  <c r="K1486" i="115"/>
  <c r="G1487" i="115"/>
  <c r="H1487" i="115"/>
  <c r="K1487" i="115"/>
  <c r="G1488" i="115"/>
  <c r="H1488" i="115"/>
  <c r="K1488" i="115"/>
  <c r="G1489" i="115"/>
  <c r="H1489" i="115"/>
  <c r="K1489" i="115"/>
  <c r="G1490" i="115"/>
  <c r="H1490" i="115"/>
  <c r="K1490" i="115"/>
  <c r="G1491" i="115"/>
  <c r="H1491" i="115"/>
  <c r="K1491" i="115"/>
  <c r="G1492" i="115"/>
  <c r="H1492" i="115"/>
  <c r="K1492" i="115"/>
  <c r="G1493" i="115"/>
  <c r="H1493" i="115"/>
  <c r="K1493" i="115"/>
  <c r="G1494" i="115"/>
  <c r="H1494" i="115"/>
  <c r="K1494" i="115"/>
  <c r="G1495" i="115"/>
  <c r="H1495" i="115"/>
  <c r="K1495" i="115"/>
  <c r="G1496" i="115"/>
  <c r="H1496" i="115"/>
  <c r="K1496" i="115"/>
  <c r="G1497" i="115"/>
  <c r="H1497" i="115"/>
  <c r="K1497" i="115"/>
  <c r="G1498" i="115"/>
  <c r="H1498" i="115"/>
  <c r="K1498" i="115"/>
  <c r="G1499" i="115"/>
  <c r="H1499" i="115"/>
  <c r="K1499" i="115"/>
  <c r="G1500" i="115"/>
  <c r="H1500" i="115"/>
  <c r="K1500" i="115"/>
  <c r="G1501" i="115"/>
  <c r="H1501" i="115"/>
  <c r="K1501" i="115"/>
  <c r="G1502" i="115"/>
  <c r="H1502" i="115"/>
  <c r="K1502" i="115"/>
  <c r="G1503" i="115"/>
  <c r="H1503" i="115"/>
  <c r="K1503" i="115"/>
  <c r="G1504" i="115"/>
  <c r="H1504" i="115"/>
  <c r="K1504" i="115"/>
  <c r="G1505" i="115"/>
  <c r="H1505" i="115"/>
  <c r="K1505" i="115"/>
  <c r="G1506" i="115"/>
  <c r="H1506" i="115"/>
  <c r="K1506" i="115"/>
  <c r="G1507" i="115"/>
  <c r="H1507" i="115"/>
  <c r="K1507" i="115"/>
  <c r="G1508" i="115"/>
  <c r="H1508" i="115"/>
  <c r="K1508" i="115"/>
  <c r="G1509" i="115"/>
  <c r="H1509" i="115"/>
  <c r="K1509" i="115"/>
  <c r="G1510" i="115"/>
  <c r="H1510" i="115"/>
  <c r="K1510" i="115"/>
  <c r="G1511" i="115"/>
  <c r="H1511" i="115"/>
  <c r="K1511" i="115"/>
  <c r="G1512" i="115"/>
  <c r="H1512" i="115"/>
  <c r="K1512" i="115"/>
  <c r="G1513" i="115"/>
  <c r="H1513" i="115"/>
  <c r="K1513" i="115"/>
  <c r="G1514" i="115"/>
  <c r="H1514" i="115"/>
  <c r="K1514" i="115"/>
  <c r="G1515" i="115"/>
  <c r="H1515" i="115"/>
  <c r="K1515" i="115"/>
  <c r="G1516" i="115"/>
  <c r="H1516" i="115"/>
  <c r="K1516" i="115"/>
  <c r="G1517" i="115"/>
  <c r="H1517" i="115"/>
  <c r="K1517" i="115"/>
  <c r="G1518" i="115"/>
  <c r="H1518" i="115"/>
  <c r="K1518" i="115"/>
  <c r="G1519" i="115"/>
  <c r="H1519" i="115"/>
  <c r="K1519" i="115"/>
  <c r="G1520" i="115"/>
  <c r="H1520" i="115"/>
  <c r="K1520" i="115"/>
  <c r="G1521" i="115"/>
  <c r="H1521" i="115"/>
  <c r="K1521" i="115"/>
  <c r="G1522" i="115"/>
  <c r="H1522" i="115"/>
  <c r="K1522" i="115"/>
  <c r="G1523" i="115"/>
  <c r="H1523" i="115"/>
  <c r="K1523" i="115"/>
  <c r="G1524" i="115"/>
  <c r="H1524" i="115"/>
  <c r="K1524" i="115"/>
  <c r="G1525" i="115"/>
  <c r="H1525" i="115"/>
  <c r="K1525" i="115"/>
  <c r="G1526" i="115"/>
  <c r="H1526" i="115"/>
  <c r="K1526" i="115"/>
  <c r="G1527" i="115"/>
  <c r="H1527" i="115"/>
  <c r="K1527" i="115"/>
  <c r="G1528" i="115"/>
  <c r="H1528" i="115"/>
  <c r="K1528" i="115"/>
  <c r="G1529" i="115"/>
  <c r="H1529" i="115"/>
  <c r="K1529" i="115"/>
  <c r="G1530" i="115"/>
  <c r="H1530" i="115"/>
  <c r="K1530" i="115"/>
  <c r="G1531" i="115"/>
  <c r="H1531" i="115"/>
  <c r="K1531" i="115"/>
  <c r="G1532" i="115"/>
  <c r="H1532" i="115"/>
  <c r="K1532" i="115"/>
  <c r="G1533" i="115"/>
  <c r="H1533" i="115"/>
  <c r="K1533" i="115"/>
  <c r="G1534" i="115"/>
  <c r="H1534" i="115"/>
  <c r="K1534" i="115"/>
  <c r="G1535" i="115"/>
  <c r="H1535" i="115"/>
  <c r="K1535" i="115"/>
  <c r="G1536" i="115"/>
  <c r="H1536" i="115"/>
  <c r="K1536" i="115"/>
  <c r="G1537" i="115"/>
  <c r="H1537" i="115"/>
  <c r="K1537" i="115"/>
  <c r="G1538" i="115"/>
  <c r="H1538" i="115"/>
  <c r="K1538" i="115"/>
  <c r="G1539" i="115"/>
  <c r="H1539" i="115"/>
  <c r="K1539" i="115"/>
  <c r="G1540" i="115"/>
  <c r="H1540" i="115"/>
  <c r="K1540" i="115"/>
  <c r="G1541" i="115"/>
  <c r="H1541" i="115"/>
  <c r="K1541" i="115"/>
  <c r="G1542" i="115"/>
  <c r="H1542" i="115"/>
  <c r="K1542" i="115"/>
  <c r="G1543" i="115"/>
  <c r="H1543" i="115"/>
  <c r="K1543" i="115"/>
  <c r="G1544" i="115"/>
  <c r="H1544" i="115"/>
  <c r="K1544" i="115"/>
  <c r="G1545" i="115"/>
  <c r="H1545" i="115"/>
  <c r="K1545" i="115"/>
  <c r="G1546" i="115"/>
  <c r="H1546" i="115"/>
  <c r="K1546" i="115"/>
  <c r="G1547" i="115"/>
  <c r="H1547" i="115"/>
  <c r="K1547" i="115"/>
  <c r="G1548" i="115"/>
  <c r="H1548" i="115"/>
  <c r="K1548" i="115"/>
  <c r="G1549" i="115"/>
  <c r="H1549" i="115"/>
  <c r="K1549" i="115"/>
  <c r="G1550" i="115"/>
  <c r="H1550" i="115"/>
  <c r="K1550" i="115"/>
  <c r="G1551" i="115"/>
  <c r="H1551" i="115"/>
  <c r="K1551" i="115"/>
  <c r="G1552" i="115"/>
  <c r="H1552" i="115"/>
  <c r="K1552" i="115"/>
  <c r="G1553" i="115"/>
  <c r="H1553" i="115"/>
  <c r="K1553" i="115"/>
  <c r="G1554" i="115"/>
  <c r="H1554" i="115"/>
  <c r="K1554" i="115"/>
  <c r="G1555" i="115"/>
  <c r="H1555" i="115"/>
  <c r="K1555" i="115"/>
  <c r="G1556" i="115"/>
  <c r="H1556" i="115"/>
  <c r="K1556" i="115"/>
  <c r="G1557" i="115"/>
  <c r="H1557" i="115"/>
  <c r="K1557" i="115"/>
  <c r="G1558" i="115"/>
  <c r="H1558" i="115"/>
  <c r="K1558" i="115"/>
  <c r="G1559" i="115"/>
  <c r="H1559" i="115"/>
  <c r="K1559" i="115"/>
  <c r="G1560" i="115"/>
  <c r="H1560" i="115"/>
  <c r="K1560" i="115"/>
  <c r="G1561" i="115"/>
  <c r="H1561" i="115"/>
  <c r="K1561" i="115"/>
  <c r="G1562" i="115"/>
  <c r="H1562" i="115"/>
  <c r="K1562" i="115"/>
  <c r="G1563" i="115"/>
  <c r="H1563" i="115"/>
  <c r="K1563" i="115"/>
  <c r="G1564" i="115"/>
  <c r="H1564" i="115"/>
  <c r="K1564" i="115"/>
  <c r="G1565" i="115"/>
  <c r="H1565" i="115"/>
  <c r="K1565" i="115"/>
  <c r="G1566" i="115"/>
  <c r="H1566" i="115"/>
  <c r="K1566" i="115"/>
  <c r="G1567" i="115"/>
  <c r="H1567" i="115"/>
  <c r="K1567" i="115"/>
  <c r="G1568" i="115"/>
  <c r="H1568" i="115"/>
  <c r="K1568" i="115"/>
  <c r="G1569" i="115"/>
  <c r="H1569" i="115"/>
  <c r="K1569" i="115"/>
  <c r="G1570" i="115"/>
  <c r="H1570" i="115"/>
  <c r="K1570" i="115"/>
  <c r="G1571" i="115"/>
  <c r="H1571" i="115"/>
  <c r="K1571" i="115"/>
  <c r="G1572" i="115"/>
  <c r="H1572" i="115"/>
  <c r="K1572" i="115"/>
  <c r="G1573" i="115"/>
  <c r="H1573" i="115"/>
  <c r="K1573" i="115"/>
  <c r="G1574" i="115"/>
  <c r="H1574" i="115"/>
  <c r="K1574" i="115"/>
  <c r="G1575" i="115"/>
  <c r="H1575" i="115"/>
  <c r="K1575" i="115"/>
  <c r="G1576" i="115"/>
  <c r="H1576" i="115"/>
  <c r="K1576" i="115"/>
  <c r="G1577" i="115"/>
  <c r="H1577" i="115"/>
  <c r="K1577" i="115"/>
  <c r="G1578" i="115"/>
  <c r="H1578" i="115"/>
  <c r="K1578" i="115"/>
  <c r="G1579" i="115"/>
  <c r="H1579" i="115"/>
  <c r="K1579" i="115"/>
  <c r="G1580" i="115"/>
  <c r="H1580" i="115"/>
  <c r="K1580" i="115"/>
  <c r="G1581" i="115"/>
  <c r="H1581" i="115"/>
  <c r="K1581" i="115"/>
  <c r="G1582" i="115"/>
  <c r="H1582" i="115"/>
  <c r="K1582" i="115"/>
  <c r="G1583" i="115"/>
  <c r="H1583" i="115"/>
  <c r="K1583" i="115"/>
  <c r="G1584" i="115"/>
  <c r="H1584" i="115"/>
  <c r="K1584" i="115"/>
  <c r="G1585" i="115"/>
  <c r="H1585" i="115"/>
  <c r="K1585" i="115"/>
  <c r="G1586" i="115"/>
  <c r="H1586" i="115"/>
  <c r="K1586" i="115"/>
  <c r="G1587" i="115"/>
  <c r="H1587" i="115"/>
  <c r="K1587" i="115"/>
  <c r="G1588" i="115"/>
  <c r="H1588" i="115"/>
  <c r="K1588" i="115"/>
  <c r="G1589" i="115"/>
  <c r="H1589" i="115"/>
  <c r="K1589" i="115"/>
  <c r="G1590" i="115"/>
  <c r="H1590" i="115"/>
  <c r="K1590" i="115"/>
  <c r="G1591" i="115"/>
  <c r="H1591" i="115"/>
  <c r="K1591" i="115"/>
  <c r="G1592" i="115"/>
  <c r="H1592" i="115"/>
  <c r="K1592" i="115"/>
  <c r="G1593" i="115"/>
  <c r="H1593" i="115"/>
  <c r="K1593" i="115"/>
  <c r="G1594" i="115"/>
  <c r="H1594" i="115"/>
  <c r="K1594" i="115"/>
  <c r="G1595" i="115"/>
  <c r="H1595" i="115"/>
  <c r="K1595" i="115"/>
  <c r="G1596" i="115"/>
  <c r="H1596" i="115"/>
  <c r="K1596" i="115"/>
  <c r="G1597" i="115"/>
  <c r="H1597" i="115"/>
  <c r="K1597" i="115"/>
  <c r="G1598" i="115"/>
  <c r="H1598" i="115"/>
  <c r="K1598" i="115"/>
  <c r="G1599" i="115"/>
  <c r="H1599" i="115"/>
  <c r="K1599" i="115"/>
  <c r="G1600" i="115"/>
  <c r="H1600" i="115"/>
  <c r="K1600" i="115"/>
  <c r="G1601" i="115"/>
  <c r="H1601" i="115"/>
  <c r="K1601" i="115"/>
  <c r="G1602" i="115"/>
  <c r="H1602" i="115"/>
  <c r="K1602" i="115"/>
  <c r="G1603" i="115"/>
  <c r="H1603" i="115"/>
  <c r="K1603" i="115"/>
  <c r="G1604" i="115"/>
  <c r="H1604" i="115"/>
  <c r="K1604" i="115"/>
  <c r="G1605" i="115"/>
  <c r="H1605" i="115"/>
  <c r="K1605" i="115"/>
  <c r="G1606" i="115"/>
  <c r="H1606" i="115"/>
  <c r="K1606" i="115"/>
  <c r="G1607" i="115"/>
  <c r="H1607" i="115"/>
  <c r="K1607" i="115"/>
  <c r="G1608" i="115"/>
  <c r="H1608" i="115"/>
  <c r="K1608" i="115"/>
  <c r="G1609" i="115"/>
  <c r="H1609" i="115"/>
  <c r="K1609" i="115"/>
  <c r="G1610" i="115"/>
  <c r="H1610" i="115"/>
  <c r="K1610" i="115"/>
  <c r="G1611" i="115"/>
  <c r="H1611" i="115"/>
  <c r="K1611" i="115"/>
  <c r="G1612" i="115"/>
  <c r="H1612" i="115"/>
  <c r="K1612" i="115"/>
  <c r="G1613" i="115"/>
  <c r="H1613" i="115"/>
  <c r="K1613" i="115"/>
  <c r="G1614" i="115"/>
  <c r="H1614" i="115"/>
  <c r="K1614" i="115"/>
  <c r="G1615" i="115"/>
  <c r="H1615" i="115"/>
  <c r="K1615" i="115"/>
  <c r="G1616" i="115"/>
  <c r="H1616" i="115"/>
  <c r="K1616" i="115"/>
  <c r="G1617" i="115"/>
  <c r="H1617" i="115"/>
  <c r="K1617" i="115"/>
  <c r="G1618" i="115"/>
  <c r="H1618" i="115"/>
  <c r="K1618" i="115"/>
  <c r="G1619" i="115"/>
  <c r="H1619" i="115"/>
  <c r="K1619" i="115"/>
  <c r="G1620" i="115"/>
  <c r="H1620" i="115"/>
  <c r="K1620" i="115"/>
  <c r="G1621" i="115"/>
  <c r="H1621" i="115"/>
  <c r="K1621" i="115"/>
  <c r="G1622" i="115"/>
  <c r="H1622" i="115"/>
  <c r="K1622" i="115"/>
  <c r="G1623" i="115"/>
  <c r="H1623" i="115"/>
  <c r="K1623" i="115"/>
  <c r="G1624" i="115"/>
  <c r="H1624" i="115"/>
  <c r="K1624" i="115"/>
  <c r="G1625" i="115"/>
  <c r="H1625" i="115"/>
  <c r="K1625" i="115"/>
  <c r="G1626" i="115"/>
  <c r="H1626" i="115"/>
  <c r="K1626" i="115"/>
  <c r="G1627" i="115"/>
  <c r="H1627" i="115"/>
  <c r="K1627" i="115"/>
  <c r="G1628" i="115"/>
  <c r="H1628" i="115"/>
  <c r="K1628" i="115"/>
  <c r="G1629" i="115"/>
  <c r="H1629" i="115"/>
  <c r="K1629" i="115"/>
  <c r="G1630" i="115"/>
  <c r="H1630" i="115"/>
  <c r="K1630" i="115"/>
  <c r="G1631" i="115"/>
  <c r="H1631" i="115"/>
  <c r="K1631" i="115"/>
  <c r="G1632" i="115"/>
  <c r="H1632" i="115"/>
  <c r="K1632" i="115"/>
  <c r="G1633" i="115"/>
  <c r="H1633" i="115"/>
  <c r="K1633" i="115"/>
  <c r="G1634" i="115"/>
  <c r="H1634" i="115"/>
  <c r="K1634" i="115"/>
  <c r="G1635" i="115"/>
  <c r="H1635" i="115"/>
  <c r="K1635" i="115"/>
  <c r="G1636" i="115"/>
  <c r="H1636" i="115"/>
  <c r="K1636" i="115"/>
  <c r="G1637" i="115"/>
  <c r="H1637" i="115"/>
  <c r="K1637" i="115"/>
  <c r="G1638" i="115"/>
  <c r="H1638" i="115"/>
  <c r="K1638" i="115"/>
  <c r="G1639" i="115"/>
  <c r="H1639" i="115"/>
  <c r="K1639" i="115"/>
  <c r="G1640" i="115"/>
  <c r="H1640" i="115"/>
  <c r="K1640" i="115"/>
  <c r="G1641" i="115"/>
  <c r="H1641" i="115"/>
  <c r="K1641" i="115"/>
  <c r="G1642" i="115"/>
  <c r="H1642" i="115"/>
  <c r="K1642" i="115"/>
  <c r="G1643" i="115"/>
  <c r="H1643" i="115"/>
  <c r="K1643" i="115"/>
  <c r="G1644" i="115"/>
  <c r="H1644" i="115"/>
  <c r="K1644" i="115"/>
  <c r="G1645" i="115"/>
  <c r="H1645" i="115"/>
  <c r="K1645" i="115"/>
  <c r="G1646" i="115"/>
  <c r="H1646" i="115"/>
  <c r="K1646" i="115"/>
  <c r="G1647" i="115"/>
  <c r="H1647" i="115"/>
  <c r="K1647" i="115"/>
  <c r="G1648" i="115"/>
  <c r="H1648" i="115"/>
  <c r="K1648" i="115"/>
  <c r="G1649" i="115"/>
  <c r="H1649" i="115"/>
  <c r="K1649" i="115"/>
  <c r="G1650" i="115"/>
  <c r="H1650" i="115"/>
  <c r="K1650" i="115"/>
  <c r="G1651" i="115"/>
  <c r="H1651" i="115"/>
  <c r="K1651" i="115"/>
  <c r="G1652" i="115"/>
  <c r="H1652" i="115"/>
  <c r="K1652" i="115"/>
  <c r="G1653" i="115"/>
  <c r="H1653" i="115"/>
  <c r="K1653" i="115"/>
  <c r="G1654" i="115"/>
  <c r="H1654" i="115"/>
  <c r="K1654" i="115"/>
  <c r="G1655" i="115"/>
  <c r="H1655" i="115"/>
  <c r="K1655" i="115"/>
  <c r="G1656" i="115"/>
  <c r="H1656" i="115"/>
  <c r="K1656" i="115"/>
  <c r="G1657" i="115"/>
  <c r="H1657" i="115"/>
  <c r="K1657" i="115"/>
  <c r="G1658" i="115"/>
  <c r="H1658" i="115"/>
  <c r="K1658" i="115"/>
  <c r="G1659" i="115"/>
  <c r="H1659" i="115"/>
  <c r="K1659" i="115"/>
  <c r="G1660" i="115"/>
  <c r="H1660" i="115"/>
  <c r="K1660" i="115"/>
  <c r="G1661" i="115"/>
  <c r="H1661" i="115"/>
  <c r="K1661" i="115"/>
  <c r="G1662" i="115"/>
  <c r="H1662" i="115"/>
  <c r="K1662" i="115"/>
  <c r="G1663" i="115"/>
  <c r="H1663" i="115"/>
  <c r="K1663" i="115"/>
  <c r="G1664" i="115"/>
  <c r="H1664" i="115"/>
  <c r="K1664" i="115"/>
  <c r="G1665" i="115"/>
  <c r="H1665" i="115"/>
  <c r="K1665" i="115"/>
  <c r="G1666" i="115"/>
  <c r="H1666" i="115"/>
  <c r="K1666" i="115"/>
  <c r="G1667" i="115"/>
  <c r="H1667" i="115"/>
  <c r="K1667" i="115"/>
  <c r="G1668" i="115"/>
  <c r="H1668" i="115"/>
  <c r="K1668" i="115"/>
  <c r="G1669" i="115"/>
  <c r="H1669" i="115"/>
  <c r="K1669" i="115"/>
  <c r="G1670" i="115"/>
  <c r="H1670" i="115"/>
  <c r="K1670" i="115"/>
  <c r="G1671" i="115"/>
  <c r="H1671" i="115"/>
  <c r="K1671" i="115"/>
  <c r="G1672" i="115"/>
  <c r="H1672" i="115"/>
  <c r="K1672" i="115"/>
  <c r="G1673" i="115"/>
  <c r="H1673" i="115"/>
  <c r="K1673" i="115"/>
  <c r="G1674" i="115"/>
  <c r="H1674" i="115"/>
  <c r="K1674" i="115"/>
  <c r="G1675" i="115"/>
  <c r="H1675" i="115"/>
  <c r="K1675" i="115"/>
  <c r="G1676" i="115"/>
  <c r="H1676" i="115"/>
  <c r="K1676" i="115"/>
  <c r="G1677" i="115"/>
  <c r="H1677" i="115"/>
  <c r="K1677" i="115"/>
  <c r="G1678" i="115"/>
  <c r="H1678" i="115"/>
  <c r="K1678" i="115"/>
  <c r="G1679" i="115"/>
  <c r="H1679" i="115"/>
  <c r="K1679" i="115"/>
  <c r="G1680" i="115"/>
  <c r="H1680" i="115"/>
  <c r="K1680" i="115"/>
  <c r="G1681" i="115"/>
  <c r="H1681" i="115"/>
  <c r="K1681" i="115"/>
  <c r="G1682" i="115"/>
  <c r="H1682" i="115"/>
  <c r="K1682" i="115"/>
  <c r="G1683" i="115"/>
  <c r="H1683" i="115"/>
  <c r="K1683" i="115"/>
  <c r="G1684" i="115"/>
  <c r="H1684" i="115"/>
  <c r="K1684" i="115"/>
  <c r="G1685" i="115"/>
  <c r="H1685" i="115"/>
  <c r="K1685" i="115"/>
  <c r="G1686" i="115"/>
  <c r="H1686" i="115"/>
  <c r="K1686" i="115"/>
  <c r="G1687" i="115"/>
  <c r="H1687" i="115"/>
  <c r="K1687" i="115"/>
  <c r="G1688" i="115"/>
  <c r="H1688" i="115"/>
  <c r="K1688" i="115"/>
  <c r="G1689" i="115"/>
  <c r="H1689" i="115"/>
  <c r="K1689" i="115"/>
  <c r="G1690" i="115"/>
  <c r="H1690" i="115"/>
  <c r="K1690" i="115"/>
  <c r="G1691" i="115"/>
  <c r="H1691" i="115"/>
  <c r="K1691" i="115"/>
  <c r="G1692" i="115"/>
  <c r="H1692" i="115"/>
  <c r="K1692" i="115"/>
  <c r="G1693" i="115"/>
  <c r="H1693" i="115"/>
  <c r="K1693" i="115"/>
  <c r="G1694" i="115"/>
  <c r="H1694" i="115"/>
  <c r="K1694" i="115"/>
  <c r="G1695" i="115"/>
  <c r="H1695" i="115"/>
  <c r="K1695" i="115"/>
  <c r="G1696" i="115"/>
  <c r="H1696" i="115"/>
  <c r="K1696" i="115"/>
  <c r="G1697" i="115"/>
  <c r="H1697" i="115"/>
  <c r="K1697" i="115"/>
  <c r="G1698" i="115"/>
  <c r="H1698" i="115"/>
  <c r="K1698" i="115"/>
  <c r="G1699" i="115"/>
  <c r="H1699" i="115"/>
  <c r="K1699" i="115"/>
  <c r="G1700" i="115"/>
  <c r="H1700" i="115"/>
  <c r="K1700" i="115"/>
  <c r="G1701" i="115"/>
  <c r="H1701" i="115"/>
  <c r="K1701" i="115"/>
  <c r="G1702" i="115"/>
  <c r="H1702" i="115"/>
  <c r="K1702" i="115"/>
  <c r="G1703" i="115"/>
  <c r="H1703" i="115"/>
  <c r="K1703" i="115"/>
  <c r="G1704" i="115"/>
  <c r="H1704" i="115"/>
  <c r="K1704" i="115"/>
  <c r="G1705" i="115"/>
  <c r="H1705" i="115"/>
  <c r="K1705" i="115"/>
  <c r="G1706" i="115"/>
  <c r="H1706" i="115"/>
  <c r="K1706" i="115"/>
  <c r="G1707" i="115"/>
  <c r="H1707" i="115"/>
  <c r="K1707" i="115"/>
  <c r="G1708" i="115"/>
  <c r="H1708" i="115"/>
  <c r="K1708" i="115"/>
  <c r="G1709" i="115"/>
  <c r="H1709" i="115"/>
  <c r="K1709" i="115"/>
  <c r="G1710" i="115"/>
  <c r="H1710" i="115"/>
  <c r="K1710" i="115"/>
  <c r="G1711" i="115"/>
  <c r="H1711" i="115"/>
  <c r="K1711" i="115"/>
  <c r="G1712" i="115"/>
  <c r="H1712" i="115"/>
  <c r="K1712" i="115"/>
  <c r="G1713" i="115"/>
  <c r="H1713" i="115"/>
  <c r="K1713" i="115"/>
  <c r="G1714" i="115"/>
  <c r="H1714" i="115"/>
  <c r="K1714" i="115"/>
  <c r="G1715" i="115"/>
  <c r="H1715" i="115"/>
  <c r="K1715" i="115"/>
  <c r="G1716" i="115"/>
  <c r="H1716" i="115"/>
  <c r="K1716" i="115"/>
  <c r="G1717" i="115"/>
  <c r="H1717" i="115"/>
  <c r="K1717" i="115"/>
  <c r="G1718" i="115"/>
  <c r="H1718" i="115"/>
  <c r="K1718" i="115"/>
  <c r="G1719" i="115"/>
  <c r="H1719" i="115"/>
  <c r="K1719" i="115"/>
  <c r="G1720" i="115"/>
  <c r="H1720" i="115"/>
  <c r="K1720" i="115"/>
  <c r="G1721" i="115"/>
  <c r="H1721" i="115"/>
  <c r="K1721" i="115"/>
  <c r="G1722" i="115"/>
  <c r="H1722" i="115"/>
  <c r="K1722" i="115"/>
  <c r="G1723" i="115"/>
  <c r="H1723" i="115"/>
  <c r="K1723" i="115"/>
  <c r="G1724" i="115"/>
  <c r="H1724" i="115"/>
  <c r="K1724" i="115"/>
  <c r="G1725" i="115"/>
  <c r="H1725" i="115"/>
  <c r="K1725" i="115"/>
  <c r="G1726" i="115"/>
  <c r="H1726" i="115"/>
  <c r="K1726" i="115"/>
  <c r="G1727" i="115"/>
  <c r="H1727" i="115"/>
  <c r="K1727" i="115"/>
  <c r="G1728" i="115"/>
  <c r="H1728" i="115"/>
  <c r="K1728" i="115"/>
  <c r="G1729" i="115"/>
  <c r="H1729" i="115"/>
  <c r="K1729" i="115"/>
  <c r="G1730" i="115"/>
  <c r="H1730" i="115"/>
  <c r="K1730" i="115"/>
  <c r="G1731" i="115"/>
  <c r="H1731" i="115"/>
  <c r="K1731" i="115"/>
  <c r="G1732" i="115"/>
  <c r="H1732" i="115"/>
  <c r="K1732" i="115"/>
  <c r="G1733" i="115"/>
  <c r="H1733" i="115"/>
  <c r="K1733" i="115"/>
  <c r="G1734" i="115"/>
  <c r="H1734" i="115"/>
  <c r="K1734" i="115"/>
  <c r="G1735" i="115"/>
  <c r="H1735" i="115"/>
  <c r="K1735" i="115"/>
  <c r="G1736" i="115"/>
  <c r="H1736" i="115"/>
  <c r="K1736" i="115"/>
  <c r="G1737" i="115"/>
  <c r="H1737" i="115"/>
  <c r="K1737" i="115"/>
  <c r="G1738" i="115"/>
  <c r="H1738" i="115"/>
  <c r="K1738" i="115"/>
  <c r="G1739" i="115"/>
  <c r="H1739" i="115"/>
  <c r="K1739" i="115"/>
  <c r="G1740" i="115"/>
  <c r="H1740" i="115"/>
  <c r="K1740" i="115"/>
  <c r="G1741" i="115"/>
  <c r="H1741" i="115"/>
  <c r="K1741" i="115"/>
  <c r="G1742" i="115"/>
  <c r="H1742" i="115"/>
  <c r="K1742" i="115"/>
  <c r="G1743" i="115"/>
  <c r="H1743" i="115"/>
  <c r="K1743" i="115"/>
  <c r="G1744" i="115"/>
  <c r="H1744" i="115"/>
  <c r="K1744" i="115"/>
  <c r="G1745" i="115"/>
  <c r="H1745" i="115"/>
  <c r="K1745" i="115"/>
  <c r="G1746" i="115"/>
  <c r="H1746" i="115"/>
  <c r="K1746" i="115"/>
  <c r="G1747" i="115"/>
  <c r="H1747" i="115"/>
  <c r="K1747" i="115"/>
  <c r="G1748" i="115"/>
  <c r="H1748" i="115"/>
  <c r="K1748" i="115"/>
  <c r="G1749" i="115"/>
  <c r="H1749" i="115"/>
  <c r="K1749" i="115"/>
  <c r="G1750" i="115"/>
  <c r="H1750" i="115"/>
  <c r="K1750" i="115"/>
  <c r="G1751" i="115"/>
  <c r="H1751" i="115"/>
  <c r="K1751" i="115"/>
  <c r="G1752" i="115"/>
  <c r="H1752" i="115"/>
  <c r="K1752" i="115"/>
  <c r="G1753" i="115"/>
  <c r="H1753" i="115"/>
  <c r="K1753" i="115"/>
  <c r="G1754" i="115"/>
  <c r="H1754" i="115"/>
  <c r="K1754" i="115"/>
  <c r="G1755" i="115"/>
  <c r="H1755" i="115"/>
  <c r="K1755" i="115"/>
  <c r="G1756" i="115"/>
  <c r="H1756" i="115"/>
  <c r="K1756" i="115"/>
  <c r="G1757" i="115"/>
  <c r="H1757" i="115"/>
  <c r="K1757" i="115"/>
  <c r="G1758" i="115"/>
  <c r="H1758" i="115"/>
  <c r="K1758" i="115"/>
  <c r="G1759" i="115"/>
  <c r="H1759" i="115"/>
  <c r="K1759" i="115"/>
  <c r="G1760" i="115"/>
  <c r="H1760" i="115"/>
  <c r="K1760" i="115"/>
  <c r="G1761" i="115"/>
  <c r="H1761" i="115"/>
  <c r="K1761" i="115"/>
  <c r="G1762" i="115"/>
  <c r="H1762" i="115"/>
  <c r="K1762" i="115"/>
  <c r="G1763" i="115"/>
  <c r="H1763" i="115"/>
  <c r="K1763" i="115"/>
  <c r="G1764" i="115"/>
  <c r="H1764" i="115"/>
  <c r="K1764" i="115"/>
  <c r="G1765" i="115"/>
  <c r="H1765" i="115"/>
  <c r="K1765" i="115"/>
  <c r="G1766" i="115"/>
  <c r="H1766" i="115"/>
  <c r="K1766" i="115"/>
  <c r="G1767" i="115"/>
  <c r="H1767" i="115"/>
  <c r="K1767" i="115"/>
  <c r="G1768" i="115"/>
  <c r="H1768" i="115"/>
  <c r="K1768" i="115"/>
  <c r="G1769" i="115"/>
  <c r="H1769" i="115"/>
  <c r="K1769" i="115"/>
  <c r="G1770" i="115"/>
  <c r="H1770" i="115"/>
  <c r="K1770" i="115"/>
  <c r="G1771" i="115"/>
  <c r="H1771" i="115"/>
  <c r="K1771" i="115"/>
  <c r="G1772" i="115"/>
  <c r="H1772" i="115"/>
  <c r="K1772" i="115"/>
  <c r="G1773" i="115"/>
  <c r="H1773" i="115"/>
  <c r="K1773" i="115"/>
  <c r="G1774" i="115"/>
  <c r="H1774" i="115"/>
  <c r="K1774" i="115"/>
  <c r="G1775" i="115"/>
  <c r="H1775" i="115"/>
  <c r="K1775" i="115"/>
  <c r="G1776" i="115"/>
  <c r="H1776" i="115"/>
  <c r="K1776" i="115"/>
  <c r="G1777" i="115"/>
  <c r="H1777" i="115"/>
  <c r="K1777" i="115"/>
  <c r="G1778" i="115"/>
  <c r="H1778" i="115"/>
  <c r="K1778" i="115"/>
  <c r="G1779" i="115"/>
  <c r="H1779" i="115"/>
  <c r="K1779" i="115"/>
  <c r="G1780" i="115"/>
  <c r="H1780" i="115"/>
  <c r="K1780" i="115"/>
  <c r="G1781" i="115"/>
  <c r="H1781" i="115"/>
  <c r="K1781" i="115"/>
  <c r="G1782" i="115"/>
  <c r="H1782" i="115"/>
  <c r="K1782" i="115"/>
  <c r="G1783" i="115"/>
  <c r="H1783" i="115"/>
  <c r="K1783" i="115"/>
  <c r="G1784" i="115"/>
  <c r="H1784" i="115"/>
  <c r="K1784" i="115"/>
  <c r="G1785" i="115"/>
  <c r="H1785" i="115"/>
  <c r="K1785" i="115"/>
  <c r="G1786" i="115"/>
  <c r="H1786" i="115"/>
  <c r="K1786" i="115"/>
  <c r="G1787" i="115"/>
  <c r="H1787" i="115"/>
  <c r="K1787" i="115"/>
  <c r="G1788" i="115"/>
  <c r="H1788" i="115"/>
  <c r="K1788" i="115"/>
  <c r="G1789" i="115"/>
  <c r="H1789" i="115"/>
  <c r="K1789" i="115"/>
  <c r="G1790" i="115"/>
  <c r="H1790" i="115"/>
  <c r="K1790" i="115"/>
  <c r="G1791" i="115"/>
  <c r="H1791" i="115"/>
  <c r="K1791" i="115"/>
  <c r="G1792" i="115"/>
  <c r="H1792" i="115"/>
  <c r="K1792" i="115"/>
  <c r="G1793" i="115"/>
  <c r="H1793" i="115"/>
  <c r="K1793" i="115"/>
  <c r="G1794" i="115"/>
  <c r="H1794" i="115"/>
  <c r="K1794" i="115"/>
  <c r="G1795" i="115"/>
  <c r="H1795" i="115"/>
  <c r="K1795" i="115"/>
  <c r="G1796" i="115"/>
  <c r="H1796" i="115"/>
  <c r="K1796" i="115"/>
  <c r="G1797" i="115"/>
  <c r="H1797" i="115"/>
  <c r="K1797" i="115"/>
  <c r="G1798" i="115"/>
  <c r="H1798" i="115"/>
  <c r="K1798" i="115"/>
  <c r="G1799" i="115"/>
  <c r="H1799" i="115"/>
  <c r="K1799" i="115"/>
  <c r="G1800" i="115"/>
  <c r="H1800" i="115"/>
  <c r="K1800" i="115"/>
  <c r="G1801" i="115"/>
  <c r="H1801" i="115"/>
  <c r="K1801" i="115"/>
  <c r="G1802" i="115"/>
  <c r="H1802" i="115"/>
  <c r="K1802" i="115"/>
  <c r="G1803" i="115"/>
  <c r="H1803" i="115"/>
  <c r="K1803" i="115"/>
  <c r="G1804" i="115"/>
  <c r="H1804" i="115"/>
  <c r="K1804" i="115"/>
  <c r="G1805" i="115"/>
  <c r="H1805" i="115"/>
  <c r="K1805" i="115"/>
  <c r="G1806" i="115"/>
  <c r="H1806" i="115"/>
  <c r="K1806" i="115"/>
  <c r="G1807" i="115"/>
  <c r="H1807" i="115"/>
  <c r="K1807" i="115"/>
  <c r="G1808" i="115"/>
  <c r="H1808" i="115"/>
  <c r="K1808" i="115"/>
  <c r="G1809" i="115"/>
  <c r="H1809" i="115"/>
  <c r="K1809" i="115"/>
  <c r="G1810" i="115"/>
  <c r="H1810" i="115"/>
  <c r="K1810" i="115"/>
  <c r="G1811" i="115"/>
  <c r="H1811" i="115"/>
  <c r="K1811" i="115"/>
  <c r="G1812" i="115"/>
  <c r="H1812" i="115"/>
  <c r="K1812" i="115"/>
  <c r="G1813" i="115"/>
  <c r="H1813" i="115"/>
  <c r="K1813" i="115"/>
  <c r="G1814" i="115"/>
  <c r="H1814" i="115"/>
  <c r="K1814" i="115"/>
  <c r="G1815" i="115"/>
  <c r="H1815" i="115"/>
  <c r="K1815" i="115"/>
  <c r="G1816" i="115"/>
  <c r="H1816" i="115"/>
  <c r="K1816" i="115"/>
  <c r="G1817" i="115"/>
  <c r="H1817" i="115"/>
  <c r="K1817" i="115"/>
  <c r="G1818" i="115"/>
  <c r="H1818" i="115"/>
  <c r="K1818" i="115"/>
  <c r="G1819" i="115"/>
  <c r="H1819" i="115"/>
  <c r="K1819" i="115"/>
  <c r="G1820" i="115"/>
  <c r="H1820" i="115"/>
  <c r="K1820" i="115"/>
  <c r="G1821" i="115"/>
  <c r="H1821" i="115"/>
  <c r="K1821" i="115"/>
  <c r="G1822" i="115"/>
  <c r="H1822" i="115"/>
  <c r="K1822" i="115"/>
  <c r="G1823" i="115"/>
  <c r="H1823" i="115"/>
  <c r="K1823" i="115"/>
  <c r="G1824" i="115"/>
  <c r="H1824" i="115"/>
  <c r="K1824" i="115"/>
  <c r="G1825" i="115"/>
  <c r="H1825" i="115"/>
  <c r="K1825" i="115"/>
  <c r="G1826" i="115"/>
  <c r="H1826" i="115"/>
  <c r="K1826" i="115"/>
  <c r="G1827" i="115"/>
  <c r="H1827" i="115"/>
  <c r="K1827" i="115"/>
  <c r="G1828" i="115"/>
  <c r="H1828" i="115"/>
  <c r="K1828" i="115"/>
  <c r="G1829" i="115"/>
  <c r="H1829" i="115"/>
  <c r="K1829" i="115"/>
  <c r="G1830" i="115"/>
  <c r="H1830" i="115"/>
  <c r="K1830" i="115"/>
  <c r="G1831" i="115"/>
  <c r="H1831" i="115"/>
  <c r="K1831" i="115"/>
  <c r="G1832" i="115"/>
  <c r="H1832" i="115"/>
  <c r="K1832" i="115"/>
  <c r="G1833" i="115"/>
  <c r="H1833" i="115"/>
  <c r="K1833" i="115"/>
  <c r="E916" i="4"/>
  <c r="E917" i="4"/>
  <c r="I63" i="115" l="1"/>
  <c r="I1834" i="115"/>
  <c r="J1834" i="115" s="1"/>
  <c r="I40" i="115"/>
  <c r="J40" i="115" s="1"/>
  <c r="I36" i="115"/>
  <c r="J36" i="115" s="1"/>
  <c r="I1642" i="115"/>
  <c r="J1642" i="115" s="1"/>
  <c r="I1570" i="115"/>
  <c r="I1382" i="115"/>
  <c r="J1382" i="115" s="1"/>
  <c r="I1114" i="115"/>
  <c r="J1114" i="115" s="1"/>
  <c r="I5" i="115"/>
  <c r="J5" i="115" s="1"/>
  <c r="I66" i="115"/>
  <c r="J66" i="115" s="1"/>
  <c r="I62" i="115"/>
  <c r="J62" i="115" s="1"/>
  <c r="I14" i="115"/>
  <c r="J14" i="115" s="1"/>
  <c r="I10" i="115"/>
  <c r="I1672" i="115"/>
  <c r="J1672" i="115" s="1"/>
  <c r="I748" i="115"/>
  <c r="J748" i="115" s="1"/>
  <c r="I708" i="115"/>
  <c r="J708" i="115" s="1"/>
  <c r="I704" i="115"/>
  <c r="I688" i="115"/>
  <c r="J688" i="115" s="1"/>
  <c r="I444" i="115"/>
  <c r="J444" i="115" s="1"/>
  <c r="I555" i="115"/>
  <c r="I394" i="115"/>
  <c r="J394" i="115" s="1"/>
  <c r="I856" i="115"/>
  <c r="J856" i="115" s="1"/>
  <c r="I852" i="115"/>
  <c r="J852" i="115" s="1"/>
  <c r="I43" i="115"/>
  <c r="J43" i="115" s="1"/>
  <c r="I524" i="115"/>
  <c r="J524" i="115" s="1"/>
  <c r="I449" i="115"/>
  <c r="J449" i="115" s="1"/>
  <c r="I33" i="115"/>
  <c r="J33" i="115" s="1"/>
  <c r="I707" i="115"/>
  <c r="J707" i="115" s="1"/>
  <c r="I691" i="115"/>
  <c r="J691" i="115" s="1"/>
  <c r="I643" i="115"/>
  <c r="I791" i="115"/>
  <c r="J791" i="115" s="1"/>
  <c r="I1112" i="115"/>
  <c r="I1108" i="115"/>
  <c r="I1060" i="115"/>
  <c r="I1044" i="115"/>
  <c r="I1750" i="115"/>
  <c r="J1750" i="115" s="1"/>
  <c r="I1742" i="115"/>
  <c r="J1742" i="115" s="1"/>
  <c r="I1734" i="115"/>
  <c r="J1734" i="115" s="1"/>
  <c r="I1726" i="115"/>
  <c r="J1726" i="115" s="1"/>
  <c r="I1718" i="115"/>
  <c r="J1718" i="115" s="1"/>
  <c r="I1133" i="115"/>
  <c r="J1133" i="115" s="1"/>
  <c r="I1126" i="115"/>
  <c r="I1117" i="115"/>
  <c r="J1117" i="115" s="1"/>
  <c r="I1042" i="115"/>
  <c r="J1042" i="115" s="1"/>
  <c r="I882" i="115"/>
  <c r="I417" i="115"/>
  <c r="J417" i="115" s="1"/>
  <c r="I365" i="115"/>
  <c r="I357" i="115"/>
  <c r="J357" i="115" s="1"/>
  <c r="I1062" i="115"/>
  <c r="J1062" i="115" s="1"/>
  <c r="I1058" i="115"/>
  <c r="J1058" i="115" s="1"/>
  <c r="I549" i="115"/>
  <c r="J549" i="115" s="1"/>
  <c r="I23" i="115"/>
  <c r="J23" i="115" s="1"/>
  <c r="I1595" i="115"/>
  <c r="J1595" i="115" s="1"/>
  <c r="I1587" i="115"/>
  <c r="J1587" i="115" s="1"/>
  <c r="I1821" i="115"/>
  <c r="J1821" i="115" s="1"/>
  <c r="I1789" i="115"/>
  <c r="I1788" i="115"/>
  <c r="J1788" i="115" s="1"/>
  <c r="I1769" i="115"/>
  <c r="I1757" i="115"/>
  <c r="J1757" i="115" s="1"/>
  <c r="I1756" i="115"/>
  <c r="J1756" i="115" s="1"/>
  <c r="I1753" i="115"/>
  <c r="I1712" i="115"/>
  <c r="J1712" i="115" s="1"/>
  <c r="I1711" i="115"/>
  <c r="J1711" i="115" s="1"/>
  <c r="I1707" i="115"/>
  <c r="J1707" i="115" s="1"/>
  <c r="I1695" i="115"/>
  <c r="J1695" i="115" s="1"/>
  <c r="I1662" i="115"/>
  <c r="J1662" i="115" s="1"/>
  <c r="I1654" i="115"/>
  <c r="J1654" i="115" s="1"/>
  <c r="I1646" i="115"/>
  <c r="I1613" i="115"/>
  <c r="J1613" i="115" s="1"/>
  <c r="I1509" i="115"/>
  <c r="J1509" i="115" s="1"/>
  <c r="I990" i="115"/>
  <c r="J990" i="115" s="1"/>
  <c r="I986" i="115"/>
  <c r="I939" i="115"/>
  <c r="J939" i="115" s="1"/>
  <c r="I931" i="115"/>
  <c r="J931" i="115" s="1"/>
  <c r="I923" i="115"/>
  <c r="I915" i="115"/>
  <c r="J915" i="115" s="1"/>
  <c r="I907" i="115"/>
  <c r="I899" i="115"/>
  <c r="J899" i="115" s="1"/>
  <c r="I894" i="115"/>
  <c r="I571" i="115"/>
  <c r="J571" i="115" s="1"/>
  <c r="I344" i="115"/>
  <c r="I313" i="115"/>
  <c r="J313" i="115" s="1"/>
  <c r="I1830" i="115"/>
  <c r="J1830" i="115" s="1"/>
  <c r="I1782" i="115"/>
  <c r="I1774" i="115"/>
  <c r="J1774" i="115" s="1"/>
  <c r="I1704" i="115"/>
  <c r="J1704" i="115" s="1"/>
  <c r="I1680" i="115"/>
  <c r="J1680" i="115" s="1"/>
  <c r="I1663" i="115"/>
  <c r="J1663" i="115" s="1"/>
  <c r="I1659" i="115"/>
  <c r="J1659" i="115" s="1"/>
  <c r="I1618" i="115"/>
  <c r="J1618" i="115" s="1"/>
  <c r="I1318" i="115"/>
  <c r="J1318" i="115" s="1"/>
  <c r="I1266" i="115"/>
  <c r="I1258" i="115"/>
  <c r="J1258" i="115" s="1"/>
  <c r="I1162" i="115"/>
  <c r="J1162" i="115" s="1"/>
  <c r="I672" i="115"/>
  <c r="J672" i="115" s="1"/>
  <c r="I660" i="115"/>
  <c r="J660" i="115" s="1"/>
  <c r="I656" i="115"/>
  <c r="J656" i="115" s="1"/>
  <c r="I632" i="115"/>
  <c r="J632" i="115" s="1"/>
  <c r="I628" i="115"/>
  <c r="J628" i="115" s="1"/>
  <c r="I362" i="115"/>
  <c r="J362" i="115" s="1"/>
  <c r="I338" i="115"/>
  <c r="J338" i="115" s="1"/>
  <c r="I226" i="115"/>
  <c r="J226" i="115" s="1"/>
  <c r="I612" i="115"/>
  <c r="J612" i="115" s="1"/>
  <c r="I604" i="115"/>
  <c r="J604" i="115" s="1"/>
  <c r="I600" i="115"/>
  <c r="J600" i="115" s="1"/>
  <c r="I576" i="115"/>
  <c r="J576" i="115" s="1"/>
  <c r="I516" i="115"/>
  <c r="J516" i="115" s="1"/>
  <c r="I515" i="115"/>
  <c r="J515" i="115" s="1"/>
  <c r="I511" i="115"/>
  <c r="J511" i="115" s="1"/>
  <c r="I504" i="115"/>
  <c r="J504" i="115" s="1"/>
  <c r="I500" i="115"/>
  <c r="J500" i="115" s="1"/>
  <c r="I499" i="115"/>
  <c r="J499" i="115" s="1"/>
  <c r="I484" i="115"/>
  <c r="J484" i="115" s="1"/>
  <c r="I325" i="115"/>
  <c r="J325" i="115" s="1"/>
  <c r="I317" i="115"/>
  <c r="J317" i="115" s="1"/>
  <c r="I1346" i="115"/>
  <c r="I1210" i="115"/>
  <c r="J1210" i="115" s="1"/>
  <c r="I760" i="115"/>
  <c r="I1315" i="115"/>
  <c r="J1315" i="115" s="1"/>
  <c r="I1311" i="115"/>
  <c r="I1307" i="115"/>
  <c r="J1307" i="115" s="1"/>
  <c r="I1299" i="115"/>
  <c r="J1299" i="115" s="1"/>
  <c r="I1187" i="115"/>
  <c r="J1187" i="115" s="1"/>
  <c r="I1183" i="115"/>
  <c r="J1183" i="115" s="1"/>
  <c r="I1179" i="115"/>
  <c r="J1179" i="115" s="1"/>
  <c r="I1171" i="115"/>
  <c r="I1026" i="115"/>
  <c r="I1010" i="115"/>
  <c r="J1010" i="115" s="1"/>
  <c r="I950" i="115"/>
  <c r="J950" i="115" s="1"/>
  <c r="I900" i="115"/>
  <c r="J900" i="115" s="1"/>
  <c r="I848" i="115"/>
  <c r="J848" i="115" s="1"/>
  <c r="I844" i="115"/>
  <c r="J844" i="115" s="1"/>
  <c r="I840" i="115"/>
  <c r="J840" i="115" s="1"/>
  <c r="I836" i="115"/>
  <c r="J836" i="115" s="1"/>
  <c r="I832" i="115"/>
  <c r="J832" i="115" s="1"/>
  <c r="I828" i="115"/>
  <c r="J828" i="115" s="1"/>
  <c r="I827" i="115"/>
  <c r="J827" i="115" s="1"/>
  <c r="I824" i="115"/>
  <c r="J824" i="115" s="1"/>
  <c r="I816" i="115"/>
  <c r="J816" i="115" s="1"/>
  <c r="I808" i="115"/>
  <c r="J808" i="115" s="1"/>
  <c r="I796" i="115"/>
  <c r="J796" i="115" s="1"/>
  <c r="I785" i="115"/>
  <c r="J785" i="115" s="1"/>
  <c r="I541" i="115"/>
  <c r="I517" i="115"/>
  <c r="J517" i="115" s="1"/>
  <c r="I513" i="115"/>
  <c r="J513" i="115" s="1"/>
  <c r="I497" i="115"/>
  <c r="I485" i="115"/>
  <c r="J485" i="115" s="1"/>
  <c r="I289" i="115"/>
  <c r="I229" i="115"/>
  <c r="J229" i="115" s="1"/>
  <c r="I222" i="115"/>
  <c r="J222" i="115" s="1"/>
  <c r="I188" i="115"/>
  <c r="J188" i="115" s="1"/>
  <c r="I1608" i="115"/>
  <c r="I1555" i="115"/>
  <c r="I1539" i="115"/>
  <c r="J1539" i="115" s="1"/>
  <c r="I1535" i="115"/>
  <c r="J1535" i="115" s="1"/>
  <c r="I1531" i="115"/>
  <c r="I1523" i="115"/>
  <c r="I1362" i="115"/>
  <c r="I1350" i="115"/>
  <c r="J1350" i="115" s="1"/>
  <c r="I1218" i="115"/>
  <c r="J1218" i="115" s="1"/>
  <c r="I788" i="115"/>
  <c r="J788" i="115" s="1"/>
  <c r="I784" i="115"/>
  <c r="I1641" i="115"/>
  <c r="J1641" i="115" s="1"/>
  <c r="I1562" i="115"/>
  <c r="I1533" i="115"/>
  <c r="J1533" i="115" s="1"/>
  <c r="I1394" i="115"/>
  <c r="I1386" i="115"/>
  <c r="J1386" i="115" s="1"/>
  <c r="I1381" i="115"/>
  <c r="J1381" i="115" s="1"/>
  <c r="I1377" i="115"/>
  <c r="J1377" i="115" s="1"/>
  <c r="I1320" i="115"/>
  <c r="J1320" i="115" s="1"/>
  <c r="I1253" i="115"/>
  <c r="J1253" i="115" s="1"/>
  <c r="I1249" i="115"/>
  <c r="J1249" i="115" s="1"/>
  <c r="I1220" i="115"/>
  <c r="J1220" i="115" s="1"/>
  <c r="I1192" i="115"/>
  <c r="J1192" i="115" s="1"/>
  <c r="I971" i="115"/>
  <c r="J971" i="115" s="1"/>
  <c r="I963" i="115"/>
  <c r="J963" i="115" s="1"/>
  <c r="I955" i="115"/>
  <c r="I946" i="115"/>
  <c r="J946" i="115" s="1"/>
  <c r="I910" i="115"/>
  <c r="I898" i="115"/>
  <c r="J898" i="115" s="1"/>
  <c r="I775" i="115"/>
  <c r="I763" i="115"/>
  <c r="J763" i="115" s="1"/>
  <c r="I759" i="115"/>
  <c r="J759" i="115" s="1"/>
  <c r="I710" i="115"/>
  <c r="J710" i="115" s="1"/>
  <c r="I694" i="115"/>
  <c r="J694" i="115" s="1"/>
  <c r="I678" i="115"/>
  <c r="J678" i="115" s="1"/>
  <c r="I594" i="115"/>
  <c r="J594" i="115" s="1"/>
  <c r="I474" i="115"/>
  <c r="J474" i="115" s="1"/>
  <c r="I428" i="115"/>
  <c r="J428" i="115" s="1"/>
  <c r="I420" i="115"/>
  <c r="J420" i="115" s="1"/>
  <c r="I412" i="115"/>
  <c r="J412" i="115" s="1"/>
  <c r="I404" i="115"/>
  <c r="J404" i="115" s="1"/>
  <c r="I388" i="115"/>
  <c r="J388" i="115" s="1"/>
  <c r="I385" i="115"/>
  <c r="J385" i="115" s="1"/>
  <c r="I368" i="115"/>
  <c r="I1817" i="115"/>
  <c r="J1817" i="115" s="1"/>
  <c r="I1813" i="115"/>
  <c r="I736" i="115"/>
  <c r="J736" i="115" s="1"/>
  <c r="I1510" i="115"/>
  <c r="J1510" i="115" s="1"/>
  <c r="I731" i="115"/>
  <c r="J731" i="115" s="1"/>
  <c r="I1833" i="115"/>
  <c r="J1833" i="115" s="1"/>
  <c r="I1809" i="115"/>
  <c r="I1781" i="115"/>
  <c r="J1781" i="115" s="1"/>
  <c r="I1254" i="115"/>
  <c r="J1254" i="115" s="1"/>
  <c r="I1614" i="115"/>
  <c r="J1614" i="115" s="1"/>
  <c r="I1602" i="115"/>
  <c r="J1602" i="115" s="1"/>
  <c r="I998" i="115"/>
  <c r="J998" i="115" s="1"/>
  <c r="I569" i="115"/>
  <c r="J569" i="115" s="1"/>
  <c r="I521" i="115"/>
  <c r="J521" i="115" s="1"/>
  <c r="I509" i="115"/>
  <c r="J509" i="115" s="1"/>
  <c r="I508" i="115"/>
  <c r="J508" i="115" s="1"/>
  <c r="I505" i="115"/>
  <c r="J505" i="115" s="1"/>
  <c r="I492" i="115"/>
  <c r="J492" i="115" s="1"/>
  <c r="I489" i="115"/>
  <c r="J489" i="115" s="1"/>
  <c r="I318" i="115"/>
  <c r="J318" i="115" s="1"/>
  <c r="I301" i="115"/>
  <c r="J301" i="115" s="1"/>
  <c r="I276" i="115"/>
  <c r="I272" i="115"/>
  <c r="J272" i="115" s="1"/>
  <c r="I269" i="115"/>
  <c r="J269" i="115" s="1"/>
  <c r="I268" i="115"/>
  <c r="J268" i="115" s="1"/>
  <c r="I265" i="115"/>
  <c r="J265" i="115" s="1"/>
  <c r="I264" i="115"/>
  <c r="J264" i="115" s="1"/>
  <c r="I263" i="115"/>
  <c r="J263" i="115" s="1"/>
  <c r="I248" i="115"/>
  <c r="J248" i="115" s="1"/>
  <c r="I247" i="115"/>
  <c r="J247" i="115" s="1"/>
  <c r="I246" i="115"/>
  <c r="J246" i="115" s="1"/>
  <c r="I243" i="115"/>
  <c r="J243" i="115" s="1"/>
  <c r="I238" i="115"/>
  <c r="J238" i="115" s="1"/>
  <c r="I227" i="115"/>
  <c r="J227" i="115" s="1"/>
  <c r="I210" i="115"/>
  <c r="J210" i="115" s="1"/>
  <c r="I206" i="115"/>
  <c r="J206" i="115" s="1"/>
  <c r="I176" i="115"/>
  <c r="J176" i="115" s="1"/>
  <c r="I172" i="115"/>
  <c r="J172" i="115" s="1"/>
  <c r="I164" i="115"/>
  <c r="J164" i="115" s="1"/>
  <c r="I156" i="115"/>
  <c r="J156" i="115" s="1"/>
  <c r="I148" i="115"/>
  <c r="J148" i="115" s="1"/>
  <c r="I140" i="115"/>
  <c r="J140" i="115" s="1"/>
  <c r="I132" i="115"/>
  <c r="J132" i="115" s="1"/>
  <c r="I124" i="115"/>
  <c r="J124" i="115" s="1"/>
  <c r="I116" i="115"/>
  <c r="J116" i="115" s="1"/>
  <c r="I108" i="115"/>
  <c r="J108" i="115" s="1"/>
  <c r="I100" i="115"/>
  <c r="J100" i="115" s="1"/>
  <c r="I92" i="115"/>
  <c r="J92" i="115" s="1"/>
  <c r="I84" i="115"/>
  <c r="J84" i="115" s="1"/>
  <c r="I76" i="115"/>
  <c r="J76" i="115" s="1"/>
  <c r="I35" i="115"/>
  <c r="J35" i="115" s="1"/>
  <c r="I31" i="115"/>
  <c r="J31" i="115" s="1"/>
  <c r="I1628" i="115"/>
  <c r="J1628" i="115" s="1"/>
  <c r="I1620" i="115"/>
  <c r="J1620" i="115" s="1"/>
  <c r="I1603" i="115"/>
  <c r="J1603" i="115" s="1"/>
  <c r="I1598" i="115"/>
  <c r="I1594" i="115"/>
  <c r="J1594" i="115" s="1"/>
  <c r="I1586" i="115"/>
  <c r="I1578" i="115"/>
  <c r="J1578" i="115" s="1"/>
  <c r="I1463" i="115"/>
  <c r="J1463" i="115" s="1"/>
  <c r="I1459" i="115"/>
  <c r="J1459" i="115" s="1"/>
  <c r="I1447" i="115"/>
  <c r="J1447" i="115" s="1"/>
  <c r="I1435" i="115"/>
  <c r="I1418" i="115"/>
  <c r="I1410" i="115"/>
  <c r="J1410" i="115" s="1"/>
  <c r="I1330" i="115"/>
  <c r="J1330" i="115" s="1"/>
  <c r="I1322" i="115"/>
  <c r="J1322" i="115" s="1"/>
  <c r="I1317" i="115"/>
  <c r="J1317" i="115" s="1"/>
  <c r="I1316" i="115"/>
  <c r="J1316" i="115" s="1"/>
  <c r="I1313" i="115"/>
  <c r="I1284" i="115"/>
  <c r="J1284" i="115" s="1"/>
  <c r="I1256" i="115"/>
  <c r="J1256" i="115" s="1"/>
  <c r="I1251" i="115"/>
  <c r="J1251" i="115" s="1"/>
  <c r="I1178" i="115"/>
  <c r="J1178" i="115" s="1"/>
  <c r="I1170" i="115"/>
  <c r="J1170" i="115" s="1"/>
  <c r="I1158" i="115"/>
  <c r="I1154" i="115"/>
  <c r="I1146" i="115"/>
  <c r="I1138" i="115"/>
  <c r="J1138" i="115" s="1"/>
  <c r="I1130" i="115"/>
  <c r="J1130" i="115" s="1"/>
  <c r="I1020" i="115"/>
  <c r="I921" i="115"/>
  <c r="I897" i="115"/>
  <c r="J897" i="115" s="1"/>
  <c r="I892" i="115"/>
  <c r="I884" i="115"/>
  <c r="I774" i="115"/>
  <c r="J774" i="115" s="1"/>
  <c r="I728" i="115"/>
  <c r="I696" i="115"/>
  <c r="J696" i="115" s="1"/>
  <c r="I664" i="115"/>
  <c r="J664" i="115" s="1"/>
  <c r="I652" i="115"/>
  <c r="I636" i="115"/>
  <c r="I624" i="115"/>
  <c r="I620" i="115"/>
  <c r="I286" i="115"/>
  <c r="I270" i="115"/>
  <c r="I211" i="115"/>
  <c r="J211" i="115" s="1"/>
  <c r="I194" i="115"/>
  <c r="I1110" i="115"/>
  <c r="I1102" i="115"/>
  <c r="I1082" i="115"/>
  <c r="J1082" i="115" s="1"/>
  <c r="I1033" i="115"/>
  <c r="J1033" i="115" s="1"/>
  <c r="I1025" i="115"/>
  <c r="J1025" i="115" s="1"/>
  <c r="I996" i="115"/>
  <c r="J996" i="115" s="1"/>
  <c r="I988" i="115"/>
  <c r="J988" i="115" s="1"/>
  <c r="I783" i="115"/>
  <c r="I768" i="115"/>
  <c r="J768" i="115" s="1"/>
  <c r="I764" i="115"/>
  <c r="J764" i="115" s="1"/>
  <c r="I729" i="115"/>
  <c r="I563" i="115"/>
  <c r="J563" i="115" s="1"/>
  <c r="I536" i="115"/>
  <c r="J536" i="115" s="1"/>
  <c r="I465" i="115"/>
  <c r="J465" i="115" s="1"/>
  <c r="I431" i="115"/>
  <c r="J431" i="115" s="1"/>
  <c r="I401" i="115"/>
  <c r="J401" i="115" s="1"/>
  <c r="I369" i="115"/>
  <c r="I337" i="115"/>
  <c r="J337" i="115" s="1"/>
  <c r="I166" i="115"/>
  <c r="J166" i="115" s="1"/>
  <c r="I150" i="115"/>
  <c r="J150" i="115" s="1"/>
  <c r="I134" i="115"/>
  <c r="J134" i="115" s="1"/>
  <c r="I118" i="115"/>
  <c r="J118" i="115" s="1"/>
  <c r="I102" i="115"/>
  <c r="I86" i="115"/>
  <c r="J86" i="115" s="1"/>
  <c r="I60" i="115"/>
  <c r="J60" i="115" s="1"/>
  <c r="I56" i="115"/>
  <c r="J56" i="115" s="1"/>
  <c r="I48" i="115"/>
  <c r="I32" i="115"/>
  <c r="J32" i="115" s="1"/>
  <c r="I28" i="115"/>
  <c r="J28" i="115" s="1"/>
  <c r="I24" i="115"/>
  <c r="J24" i="115" s="1"/>
  <c r="I1777" i="115"/>
  <c r="J1777" i="115" s="1"/>
  <c r="I1702" i="115"/>
  <c r="J1702" i="115" s="1"/>
  <c r="I1686" i="115"/>
  <c r="J1686" i="115" s="1"/>
  <c r="I1606" i="115"/>
  <c r="J1606" i="115" s="1"/>
  <c r="I1601" i="115"/>
  <c r="J1601" i="115" s="1"/>
  <c r="I1567" i="115"/>
  <c r="I1563" i="115"/>
  <c r="I1554" i="115"/>
  <c r="I1550" i="115"/>
  <c r="I1530" i="115"/>
  <c r="I1511" i="115"/>
  <c r="J1511" i="115" s="1"/>
  <c r="I1506" i="115"/>
  <c r="J1506" i="115" s="1"/>
  <c r="I1464" i="115"/>
  <c r="J1464" i="115" s="1"/>
  <c r="I1460" i="115"/>
  <c r="J1460" i="115" s="1"/>
  <c r="I1456" i="115"/>
  <c r="J1456" i="115" s="1"/>
  <c r="I1452" i="115"/>
  <c r="I1444" i="115"/>
  <c r="J1444" i="115" s="1"/>
  <c r="I1440" i="115"/>
  <c r="I1436" i="115"/>
  <c r="J1436" i="115" s="1"/>
  <c r="I1432" i="115"/>
  <c r="J1432" i="115" s="1"/>
  <c r="I1416" i="115"/>
  <c r="J1416" i="115" s="1"/>
  <c r="I1404" i="115"/>
  <c r="J1404" i="115" s="1"/>
  <c r="I1314" i="115"/>
  <c r="J1314" i="115" s="1"/>
  <c r="I1306" i="115"/>
  <c r="J1306" i="115" s="1"/>
  <c r="I1298" i="115"/>
  <c r="J1298" i="115" s="1"/>
  <c r="I1294" i="115"/>
  <c r="I1286" i="115"/>
  <c r="J1286" i="115" s="1"/>
  <c r="I1282" i="115"/>
  <c r="I1274" i="115"/>
  <c r="J1274" i="115" s="1"/>
  <c r="I1202" i="115"/>
  <c r="J1202" i="115" s="1"/>
  <c r="I1194" i="115"/>
  <c r="J1194" i="115" s="1"/>
  <c r="I1190" i="115"/>
  <c r="J1190" i="115" s="1"/>
  <c r="I1189" i="115"/>
  <c r="J1189" i="115" s="1"/>
  <c r="I1185" i="115"/>
  <c r="J1185" i="115" s="1"/>
  <c r="I1160" i="115"/>
  <c r="I1128" i="115"/>
  <c r="J1128" i="115" s="1"/>
  <c r="I1022" i="115"/>
  <c r="I1019" i="115"/>
  <c r="I1018" i="115"/>
  <c r="I1015" i="115"/>
  <c r="I1011" i="115"/>
  <c r="J1011" i="115" s="1"/>
  <c r="I978" i="115"/>
  <c r="J978" i="115" s="1"/>
  <c r="I974" i="115"/>
  <c r="J974" i="115" s="1"/>
  <c r="I878" i="115"/>
  <c r="I732" i="115"/>
  <c r="J732" i="115" s="1"/>
  <c r="I727" i="115"/>
  <c r="J727" i="115" s="1"/>
  <c r="I715" i="115"/>
  <c r="J715" i="115" s="1"/>
  <c r="I703" i="115"/>
  <c r="J703" i="115" s="1"/>
  <c r="I699" i="115"/>
  <c r="J699" i="115" s="1"/>
  <c r="I687" i="115"/>
  <c r="J687" i="115" s="1"/>
  <c r="I683" i="115"/>
  <c r="J683" i="115" s="1"/>
  <c r="I667" i="115"/>
  <c r="J667" i="115" s="1"/>
  <c r="I655" i="115"/>
  <c r="J655" i="115" s="1"/>
  <c r="I651" i="115"/>
  <c r="J651" i="115" s="1"/>
  <c r="I639" i="115"/>
  <c r="J639" i="115" s="1"/>
  <c r="I627" i="115"/>
  <c r="J627" i="115" s="1"/>
  <c r="I623" i="115"/>
  <c r="J623" i="115" s="1"/>
  <c r="I599" i="115"/>
  <c r="J599" i="115" s="1"/>
  <c r="I595" i="115"/>
  <c r="J595" i="115" s="1"/>
  <c r="I476" i="115"/>
  <c r="J476" i="115" s="1"/>
  <c r="I171" i="115"/>
  <c r="J171" i="115" s="1"/>
  <c r="I167" i="115"/>
  <c r="I159" i="115"/>
  <c r="J159" i="115" s="1"/>
  <c r="I155" i="115"/>
  <c r="J155" i="115" s="1"/>
  <c r="I151" i="115"/>
  <c r="J151" i="115" s="1"/>
  <c r="I143" i="115"/>
  <c r="J143" i="115" s="1"/>
  <c r="I139" i="115"/>
  <c r="J139" i="115" s="1"/>
  <c r="I135" i="115"/>
  <c r="J135" i="115" s="1"/>
  <c r="I127" i="115"/>
  <c r="J127" i="115" s="1"/>
  <c r="I123" i="115"/>
  <c r="I119" i="115"/>
  <c r="I111" i="115"/>
  <c r="J111" i="115" s="1"/>
  <c r="I107" i="115"/>
  <c r="J107" i="115" s="1"/>
  <c r="I103" i="115"/>
  <c r="J103" i="115" s="1"/>
  <c r="I95" i="115"/>
  <c r="J95" i="115" s="1"/>
  <c r="I91" i="115"/>
  <c r="J91" i="115" s="1"/>
  <c r="I87" i="115"/>
  <c r="J87" i="115" s="1"/>
  <c r="I79" i="115"/>
  <c r="J79" i="115" s="1"/>
  <c r="I75" i="115"/>
  <c r="J75" i="115" s="1"/>
  <c r="I1222" i="115"/>
  <c r="J1222" i="115" s="1"/>
  <c r="I587" i="115"/>
  <c r="J587" i="115" s="1"/>
  <c r="I1820" i="115"/>
  <c r="J1820" i="115" s="1"/>
  <c r="I1807" i="115"/>
  <c r="J1807" i="115" s="1"/>
  <c r="I1720" i="115"/>
  <c r="J1720" i="115" s="1"/>
  <c r="I1699" i="115"/>
  <c r="J1699" i="115" s="1"/>
  <c r="I1694" i="115"/>
  <c r="J1694" i="115" s="1"/>
  <c r="I1664" i="115"/>
  <c r="J1664" i="115" s="1"/>
  <c r="I1574" i="115"/>
  <c r="J1574" i="115" s="1"/>
  <c r="I1565" i="115"/>
  <c r="I1560" i="115"/>
  <c r="I1552" i="115"/>
  <c r="I1544" i="115"/>
  <c r="I1498" i="115"/>
  <c r="J1498" i="115" s="1"/>
  <c r="I1487" i="115"/>
  <c r="J1487" i="115" s="1"/>
  <c r="I1479" i="115"/>
  <c r="J1479" i="115" s="1"/>
  <c r="I1478" i="115"/>
  <c r="J1478" i="115" s="1"/>
  <c r="I1462" i="115"/>
  <c r="J1462" i="115" s="1"/>
  <c r="I1450" i="115"/>
  <c r="J1450" i="115" s="1"/>
  <c r="I1442" i="115"/>
  <c r="I1438" i="115"/>
  <c r="I1166" i="115"/>
  <c r="J1166" i="115" s="1"/>
  <c r="I1688" i="115"/>
  <c r="J1688" i="115" s="1"/>
  <c r="I1696" i="115"/>
  <c r="J1696" i="115" s="1"/>
  <c r="I1074" i="115"/>
  <c r="J1074" i="115" s="1"/>
  <c r="I942" i="115"/>
  <c r="J942" i="115" s="1"/>
  <c r="I926" i="115"/>
  <c r="J926" i="115" s="1"/>
  <c r="I747" i="115"/>
  <c r="J747" i="115" s="1"/>
  <c r="I1785" i="115"/>
  <c r="J1785" i="115" s="1"/>
  <c r="I1737" i="115"/>
  <c r="J1737" i="115" s="1"/>
  <c r="I1814" i="115"/>
  <c r="I1806" i="115"/>
  <c r="J1806" i="115" s="1"/>
  <c r="I1801" i="115"/>
  <c r="J1801" i="115" s="1"/>
  <c r="I1798" i="115"/>
  <c r="J1798" i="115" s="1"/>
  <c r="I1790" i="115"/>
  <c r="I1780" i="115"/>
  <c r="J1780" i="115" s="1"/>
  <c r="I1773" i="115"/>
  <c r="J1773" i="115" s="1"/>
  <c r="I1670" i="115"/>
  <c r="J1670" i="115" s="1"/>
  <c r="I1656" i="115"/>
  <c r="I1652" i="115"/>
  <c r="I1648" i="115"/>
  <c r="I1630" i="115"/>
  <c r="J1630" i="115" s="1"/>
  <c r="I1626" i="115"/>
  <c r="I1622" i="115"/>
  <c r="I1592" i="115"/>
  <c r="I1542" i="115"/>
  <c r="J1542" i="115" s="1"/>
  <c r="I1522" i="115"/>
  <c r="I1518" i="115"/>
  <c r="J1518" i="115" s="1"/>
  <c r="I1822" i="115"/>
  <c r="J1822" i="115" s="1"/>
  <c r="I1812" i="115"/>
  <c r="I1805" i="115"/>
  <c r="I1766" i="115"/>
  <c r="J1766" i="115" s="1"/>
  <c r="I1758" i="115"/>
  <c r="J1758" i="115" s="1"/>
  <c r="I1741" i="115"/>
  <c r="J1741" i="115" s="1"/>
  <c r="I1715" i="115"/>
  <c r="J1715" i="115" s="1"/>
  <c r="I1710" i="115"/>
  <c r="J1710" i="115" s="1"/>
  <c r="I1678" i="115"/>
  <c r="J1678" i="115" s="1"/>
  <c r="I1651" i="115"/>
  <c r="I1590" i="115"/>
  <c r="J1590" i="115" s="1"/>
  <c r="I1584" i="115"/>
  <c r="I1558" i="115"/>
  <c r="I1557" i="115"/>
  <c r="I1546" i="115"/>
  <c r="I1541" i="115"/>
  <c r="J1541" i="115" s="1"/>
  <c r="I1537" i="115"/>
  <c r="J1537" i="115" s="1"/>
  <c r="I1529" i="115"/>
  <c r="I1497" i="115"/>
  <c r="J1497" i="115" s="1"/>
  <c r="I1496" i="115"/>
  <c r="J1496" i="115" s="1"/>
  <c r="I1467" i="115"/>
  <c r="J1467" i="115" s="1"/>
  <c r="I1370" i="115"/>
  <c r="I1369" i="115"/>
  <c r="I1368" i="115"/>
  <c r="I1361" i="115"/>
  <c r="J1361" i="115" s="1"/>
  <c r="I1352" i="115"/>
  <c r="J1352" i="115" s="1"/>
  <c r="I1347" i="115"/>
  <c r="I1331" i="115"/>
  <c r="J1331" i="115" s="1"/>
  <c r="I1305" i="115"/>
  <c r="J1305" i="115" s="1"/>
  <c r="I1304" i="115"/>
  <c r="J1304" i="115" s="1"/>
  <c r="I1297" i="115"/>
  <c r="J1297" i="115" s="1"/>
  <c r="I1296" i="115"/>
  <c r="I1288" i="115"/>
  <c r="I1279" i="115"/>
  <c r="J1279" i="115" s="1"/>
  <c r="I1242" i="115"/>
  <c r="J1242" i="115" s="1"/>
  <c r="I1241" i="115"/>
  <c r="J1241" i="115" s="1"/>
  <c r="I1233" i="115"/>
  <c r="I1232" i="115"/>
  <c r="I1224" i="115"/>
  <c r="J1224" i="115" s="1"/>
  <c r="I1219" i="115"/>
  <c r="J1219" i="115" s="1"/>
  <c r="I1211" i="115"/>
  <c r="J1211" i="115" s="1"/>
  <c r="I1203" i="115"/>
  <c r="J1203" i="115" s="1"/>
  <c r="I1198" i="115"/>
  <c r="J1198" i="115" s="1"/>
  <c r="I1177" i="115"/>
  <c r="J1177" i="115" s="1"/>
  <c r="I1176" i="115"/>
  <c r="J1176" i="115" s="1"/>
  <c r="I1159" i="115"/>
  <c r="I1152" i="115"/>
  <c r="I1148" i="115"/>
  <c r="I1140" i="115"/>
  <c r="J1140" i="115" s="1"/>
  <c r="I1118" i="115"/>
  <c r="J1118" i="115" s="1"/>
  <c r="I1106" i="115"/>
  <c r="I1101" i="115"/>
  <c r="J1101" i="115" s="1"/>
  <c r="I1098" i="115"/>
  <c r="J1098" i="115" s="1"/>
  <c r="I995" i="115"/>
  <c r="J995" i="115" s="1"/>
  <c r="I987" i="115"/>
  <c r="I983" i="115"/>
  <c r="J983" i="115" s="1"/>
  <c r="I982" i="115"/>
  <c r="J982" i="115" s="1"/>
  <c r="I979" i="115"/>
  <c r="J979" i="115" s="1"/>
  <c r="I962" i="115"/>
  <c r="J962" i="115" s="1"/>
  <c r="I961" i="115"/>
  <c r="J961" i="115" s="1"/>
  <c r="I953" i="115"/>
  <c r="I948" i="115"/>
  <c r="J948" i="115" s="1"/>
  <c r="I906" i="115"/>
  <c r="J906" i="115" s="1"/>
  <c r="I902" i="115"/>
  <c r="J902" i="115" s="1"/>
  <c r="I889" i="115"/>
  <c r="J889" i="115" s="1"/>
  <c r="I752" i="115"/>
  <c r="J752" i="115" s="1"/>
  <c r="I744" i="115"/>
  <c r="J744" i="115" s="1"/>
  <c r="I740" i="115"/>
  <c r="J740" i="115" s="1"/>
  <c r="I735" i="115"/>
  <c r="J735" i="115" s="1"/>
  <c r="I726" i="115"/>
  <c r="J726" i="115" s="1"/>
  <c r="I692" i="115"/>
  <c r="I644" i="115"/>
  <c r="I546" i="115"/>
  <c r="I1634" i="115"/>
  <c r="J1634" i="115" s="1"/>
  <c r="I1629" i="115"/>
  <c r="J1629" i="115" s="1"/>
  <c r="I1573" i="115"/>
  <c r="J1573" i="115" s="1"/>
  <c r="I1551" i="115"/>
  <c r="I1547" i="115"/>
  <c r="J1547" i="115" s="1"/>
  <c r="I1526" i="115"/>
  <c r="I1521" i="115"/>
  <c r="I1494" i="115"/>
  <c r="J1494" i="115" s="1"/>
  <c r="I1482" i="115"/>
  <c r="J1482" i="115" s="1"/>
  <c r="I1465" i="115"/>
  <c r="J1465" i="115" s="1"/>
  <c r="I1429" i="115"/>
  <c r="I1413" i="115"/>
  <c r="I1409" i="115"/>
  <c r="J1409" i="115" s="1"/>
  <c r="I1405" i="115"/>
  <c r="I1401" i="115"/>
  <c r="I1366" i="115"/>
  <c r="I1354" i="115"/>
  <c r="J1354" i="115" s="1"/>
  <c r="I1349" i="115"/>
  <c r="J1349" i="115" s="1"/>
  <c r="I1345" i="115"/>
  <c r="I1337" i="115"/>
  <c r="J1337" i="115" s="1"/>
  <c r="I1302" i="115"/>
  <c r="J1302" i="115" s="1"/>
  <c r="I1290" i="115"/>
  <c r="J1290" i="115" s="1"/>
  <c r="I1285" i="115"/>
  <c r="J1285" i="115" s="1"/>
  <c r="I1281" i="115"/>
  <c r="J1281" i="115" s="1"/>
  <c r="I1273" i="115"/>
  <c r="J1273" i="115" s="1"/>
  <c r="I1238" i="115"/>
  <c r="J1238" i="115" s="1"/>
  <c r="I1226" i="115"/>
  <c r="J1226" i="115" s="1"/>
  <c r="I1221" i="115"/>
  <c r="J1221" i="115" s="1"/>
  <c r="I1217" i="115"/>
  <c r="J1217" i="115" s="1"/>
  <c r="I1209" i="115"/>
  <c r="J1209" i="115" s="1"/>
  <c r="I1174" i="115"/>
  <c r="J1174" i="115" s="1"/>
  <c r="I1150" i="115"/>
  <c r="I1142" i="115"/>
  <c r="J1142" i="115" s="1"/>
  <c r="I1111" i="115"/>
  <c r="I1107" i="115"/>
  <c r="I1038" i="115"/>
  <c r="J1038" i="115" s="1"/>
  <c r="I1027" i="115"/>
  <c r="I1017" i="115"/>
  <c r="I1014" i="115"/>
  <c r="J1014" i="115" s="1"/>
  <c r="I1013" i="115"/>
  <c r="J1013" i="115" s="1"/>
  <c r="I945" i="115"/>
  <c r="J945" i="115" s="1"/>
  <c r="I780" i="115"/>
  <c r="J780" i="115" s="1"/>
  <c r="I779" i="115"/>
  <c r="I761" i="115"/>
  <c r="I753" i="115"/>
  <c r="J753" i="115" s="1"/>
  <c r="I719" i="115"/>
  <c r="I706" i="115"/>
  <c r="J706" i="115" s="1"/>
  <c r="I701" i="115"/>
  <c r="I697" i="115"/>
  <c r="J697" i="115" s="1"/>
  <c r="I1398" i="115"/>
  <c r="I1393" i="115"/>
  <c r="I1334" i="115"/>
  <c r="J1334" i="115" s="1"/>
  <c r="I1329" i="115"/>
  <c r="J1329" i="115" s="1"/>
  <c r="I1270" i="115"/>
  <c r="J1270" i="115" s="1"/>
  <c r="I1265" i="115"/>
  <c r="J1265" i="115" s="1"/>
  <c r="I1206" i="115"/>
  <c r="J1206" i="115" s="1"/>
  <c r="I1201" i="115"/>
  <c r="J1201" i="115" s="1"/>
  <c r="I1167" i="115"/>
  <c r="J1167" i="115" s="1"/>
  <c r="I1151" i="115"/>
  <c r="I1147" i="115"/>
  <c r="I1143" i="115"/>
  <c r="J1143" i="115" s="1"/>
  <c r="I1131" i="115"/>
  <c r="J1131" i="115" s="1"/>
  <c r="I1095" i="115"/>
  <c r="J1095" i="115" s="1"/>
  <c r="I1091" i="115"/>
  <c r="J1091" i="115" s="1"/>
  <c r="I1087" i="115"/>
  <c r="J1087" i="115" s="1"/>
  <c r="I1075" i="115"/>
  <c r="J1075" i="115" s="1"/>
  <c r="I914" i="115"/>
  <c r="J914" i="115" s="1"/>
  <c r="I875" i="115"/>
  <c r="J875" i="115" s="1"/>
  <c r="I867" i="115"/>
  <c r="J867" i="115" s="1"/>
  <c r="I862" i="115"/>
  <c r="J862" i="115" s="1"/>
  <c r="I859" i="115"/>
  <c r="J859" i="115" s="1"/>
  <c r="I855" i="115"/>
  <c r="J855" i="115" s="1"/>
  <c r="I847" i="115"/>
  <c r="J847" i="115" s="1"/>
  <c r="I839" i="115"/>
  <c r="J839" i="115" s="1"/>
  <c r="I831" i="115"/>
  <c r="J831" i="115" s="1"/>
  <c r="I823" i="115"/>
  <c r="J823" i="115" s="1"/>
  <c r="I815" i="115"/>
  <c r="J815" i="115" s="1"/>
  <c r="I807" i="115"/>
  <c r="J807" i="115" s="1"/>
  <c r="I803" i="115"/>
  <c r="J803" i="115" s="1"/>
  <c r="I743" i="115"/>
  <c r="J743" i="115" s="1"/>
  <c r="I720" i="115"/>
  <c r="I560" i="115"/>
  <c r="J560" i="115" s="1"/>
  <c r="I540" i="115"/>
  <c r="I1094" i="115"/>
  <c r="J1094" i="115" s="1"/>
  <c r="I1059" i="115"/>
  <c r="I1051" i="115"/>
  <c r="J1051" i="115" s="1"/>
  <c r="I1047" i="115"/>
  <c r="J1047" i="115" s="1"/>
  <c r="I1046" i="115"/>
  <c r="J1046" i="115" s="1"/>
  <c r="I1043" i="115"/>
  <c r="J1043" i="115" s="1"/>
  <c r="I994" i="115"/>
  <c r="J994" i="115" s="1"/>
  <c r="I985" i="115"/>
  <c r="J985" i="115" s="1"/>
  <c r="I947" i="115"/>
  <c r="J947" i="115" s="1"/>
  <c r="I930" i="115"/>
  <c r="I929" i="115"/>
  <c r="I891" i="115"/>
  <c r="J891" i="115" s="1"/>
  <c r="I890" i="115"/>
  <c r="J890" i="115" s="1"/>
  <c r="I883" i="115"/>
  <c r="I866" i="115"/>
  <c r="I804" i="115"/>
  <c r="J804" i="115" s="1"/>
  <c r="I792" i="115"/>
  <c r="J792" i="115" s="1"/>
  <c r="I787" i="115"/>
  <c r="J787" i="115" s="1"/>
  <c r="I786" i="115"/>
  <c r="J786" i="115" s="1"/>
  <c r="I755" i="115"/>
  <c r="J755" i="115" s="1"/>
  <c r="I745" i="115"/>
  <c r="J745" i="115" s="1"/>
  <c r="I709" i="115"/>
  <c r="I621" i="115"/>
  <c r="I607" i="115"/>
  <c r="I584" i="115"/>
  <c r="J584" i="115" s="1"/>
  <c r="I572" i="115"/>
  <c r="J572" i="115" s="1"/>
  <c r="I567" i="115"/>
  <c r="J567" i="115" s="1"/>
  <c r="I554" i="115"/>
  <c r="I547" i="115"/>
  <c r="I537" i="115"/>
  <c r="I532" i="115"/>
  <c r="J532" i="115" s="1"/>
  <c r="I512" i="115"/>
  <c r="J512" i="115" s="1"/>
  <c r="I507" i="115"/>
  <c r="J507" i="115" s="1"/>
  <c r="I480" i="115"/>
  <c r="I477" i="115"/>
  <c r="J477" i="115" s="1"/>
  <c r="I472" i="115"/>
  <c r="J472" i="115" s="1"/>
  <c r="I467" i="115"/>
  <c r="I445" i="115"/>
  <c r="J445" i="115" s="1"/>
  <c r="I440" i="115"/>
  <c r="J440" i="115" s="1"/>
  <c r="I439" i="115"/>
  <c r="J439" i="115" s="1"/>
  <c r="I435" i="115"/>
  <c r="J435" i="115" s="1"/>
  <c r="I425" i="115"/>
  <c r="J425" i="115" s="1"/>
  <c r="I421" i="115"/>
  <c r="J421" i="115" s="1"/>
  <c r="I413" i="115"/>
  <c r="J413" i="115" s="1"/>
  <c r="I408" i="115"/>
  <c r="J408" i="115" s="1"/>
  <c r="I389" i="115"/>
  <c r="J389" i="115" s="1"/>
  <c r="I311" i="115"/>
  <c r="J311" i="115" s="1"/>
  <c r="I299" i="115"/>
  <c r="J299" i="115" s="1"/>
  <c r="I234" i="115"/>
  <c r="I130" i="115"/>
  <c r="J130" i="115" s="1"/>
  <c r="I126" i="115"/>
  <c r="J126" i="115" s="1"/>
  <c r="I122" i="115"/>
  <c r="J122" i="115" s="1"/>
  <c r="I114" i="115"/>
  <c r="J114" i="115" s="1"/>
  <c r="I110" i="115"/>
  <c r="I98" i="115"/>
  <c r="J98" i="115" s="1"/>
  <c r="I90" i="115"/>
  <c r="J90" i="115" s="1"/>
  <c r="I82" i="115"/>
  <c r="J82" i="115" s="1"/>
  <c r="I78" i="115"/>
  <c r="J78" i="115" s="1"/>
  <c r="I71" i="115"/>
  <c r="J71" i="115" s="1"/>
  <c r="I57" i="115"/>
  <c r="J57" i="115" s="1"/>
  <c r="I8" i="115"/>
  <c r="J8" i="115" s="1"/>
  <c r="I525" i="115"/>
  <c r="J525" i="115" s="1"/>
  <c r="I460" i="115"/>
  <c r="J460" i="115" s="1"/>
  <c r="I433" i="115"/>
  <c r="J433" i="115" s="1"/>
  <c r="I396" i="115"/>
  <c r="J396" i="115" s="1"/>
  <c r="I363" i="115"/>
  <c r="I359" i="115"/>
  <c r="J359" i="115" s="1"/>
  <c r="I297" i="115"/>
  <c r="J297" i="115" s="1"/>
  <c r="I249" i="115"/>
  <c r="I218" i="115"/>
  <c r="J218" i="115" s="1"/>
  <c r="I201" i="115"/>
  <c r="J201" i="115" s="1"/>
  <c r="I197" i="115"/>
  <c r="J197" i="115" s="1"/>
  <c r="I193" i="115"/>
  <c r="I190" i="115"/>
  <c r="J190" i="115" s="1"/>
  <c r="I183" i="115"/>
  <c r="J183" i="115" s="1"/>
  <c r="I175" i="115"/>
  <c r="J175" i="115" s="1"/>
  <c r="I131" i="115"/>
  <c r="J131" i="115" s="1"/>
  <c r="I115" i="115"/>
  <c r="J115" i="115" s="1"/>
  <c r="I99" i="115"/>
  <c r="J99" i="115" s="1"/>
  <c r="I83" i="115"/>
  <c r="J83" i="115" s="1"/>
  <c r="I679" i="115"/>
  <c r="J679" i="115" s="1"/>
  <c r="I676" i="115"/>
  <c r="J676" i="115" s="1"/>
  <c r="I671" i="115"/>
  <c r="J671" i="115" s="1"/>
  <c r="I665" i="115"/>
  <c r="J665" i="115" s="1"/>
  <c r="I661" i="115"/>
  <c r="J661" i="115" s="1"/>
  <c r="I647" i="115"/>
  <c r="J647" i="115" s="1"/>
  <c r="I641" i="115"/>
  <c r="J641" i="115" s="1"/>
  <c r="I637" i="115"/>
  <c r="I616" i="115"/>
  <c r="J616" i="115" s="1"/>
  <c r="I611" i="115"/>
  <c r="I609" i="115"/>
  <c r="J609" i="115" s="1"/>
  <c r="I591" i="115"/>
  <c r="I588" i="115"/>
  <c r="J588" i="115" s="1"/>
  <c r="I583" i="115"/>
  <c r="I582" i="115"/>
  <c r="J582" i="115" s="1"/>
  <c r="I564" i="115"/>
  <c r="J564" i="115" s="1"/>
  <c r="I556" i="115"/>
  <c r="I548" i="115"/>
  <c r="J548" i="115" s="1"/>
  <c r="I545" i="115"/>
  <c r="J545" i="115" s="1"/>
  <c r="I544" i="115"/>
  <c r="I520" i="115"/>
  <c r="J520" i="115" s="1"/>
  <c r="I510" i="115"/>
  <c r="J510" i="115" s="1"/>
  <c r="I496" i="115"/>
  <c r="J496" i="115" s="1"/>
  <c r="I493" i="115"/>
  <c r="J493" i="115" s="1"/>
  <c r="I491" i="115"/>
  <c r="J491" i="115" s="1"/>
  <c r="I488" i="115"/>
  <c r="J488" i="115" s="1"/>
  <c r="I464" i="115"/>
  <c r="J464" i="115" s="1"/>
  <c r="I461" i="115"/>
  <c r="J461" i="115" s="1"/>
  <c r="I456" i="115"/>
  <c r="J456" i="115" s="1"/>
  <c r="I429" i="115"/>
  <c r="J429" i="115" s="1"/>
  <c r="I424" i="115"/>
  <c r="J424" i="115" s="1"/>
  <c r="I419" i="115"/>
  <c r="J419" i="115" s="1"/>
  <c r="I397" i="115"/>
  <c r="J397" i="115" s="1"/>
  <c r="I392" i="115"/>
  <c r="J392" i="115" s="1"/>
  <c r="I391" i="115"/>
  <c r="I364" i="115"/>
  <c r="I361" i="115"/>
  <c r="J361" i="115" s="1"/>
  <c r="I349" i="115"/>
  <c r="J349" i="115" s="1"/>
  <c r="I347" i="115"/>
  <c r="J347" i="115" s="1"/>
  <c r="I339" i="115"/>
  <c r="J339" i="115" s="1"/>
  <c r="I327" i="115"/>
  <c r="J327" i="115" s="1"/>
  <c r="I305" i="115"/>
  <c r="J305" i="115" s="1"/>
  <c r="I302" i="115"/>
  <c r="J302" i="115" s="1"/>
  <c r="I292" i="115"/>
  <c r="J292" i="115" s="1"/>
  <c r="I285" i="115"/>
  <c r="J285" i="115" s="1"/>
  <c r="I284" i="115"/>
  <c r="J284" i="115" s="1"/>
  <c r="I281" i="115"/>
  <c r="J281" i="115" s="1"/>
  <c r="I279" i="115"/>
  <c r="I250" i="115"/>
  <c r="J250" i="115" s="1"/>
  <c r="I245" i="115"/>
  <c r="I242" i="115"/>
  <c r="J242" i="115" s="1"/>
  <c r="I202" i="115"/>
  <c r="I198" i="115"/>
  <c r="I195" i="115"/>
  <c r="I185" i="115"/>
  <c r="J185" i="115" s="1"/>
  <c r="I177" i="115"/>
  <c r="J177" i="115" s="1"/>
  <c r="I168" i="115"/>
  <c r="J168" i="115" s="1"/>
  <c r="I128" i="115"/>
  <c r="J128" i="115" s="1"/>
  <c r="I120" i="115"/>
  <c r="J120" i="115" s="1"/>
  <c r="I96" i="115"/>
  <c r="I88" i="115"/>
  <c r="J88" i="115" s="1"/>
  <c r="I80" i="115"/>
  <c r="J80" i="115" s="1"/>
  <c r="I51" i="115"/>
  <c r="J51" i="115" s="1"/>
  <c r="I49" i="115"/>
  <c r="J49" i="115" s="1"/>
  <c r="I41" i="115"/>
  <c r="J41" i="115" s="1"/>
  <c r="I19" i="115"/>
  <c r="J19" i="115" s="1"/>
  <c r="I4" i="115"/>
  <c r="J4" i="115" s="1"/>
  <c r="I55" i="115"/>
  <c r="I52" i="115"/>
  <c r="J52" i="115" s="1"/>
  <c r="I47" i="115"/>
  <c r="J47" i="115" s="1"/>
  <c r="I20" i="115"/>
  <c r="J20" i="115" s="1"/>
  <c r="I15" i="115"/>
  <c r="J15" i="115" s="1"/>
  <c r="I7" i="115"/>
  <c r="J7" i="115" s="1"/>
  <c r="I1525" i="115"/>
  <c r="I1520" i="115"/>
  <c r="J1520" i="115" s="1"/>
  <c r="I1501" i="115"/>
  <c r="J1501" i="115" s="1"/>
  <c r="I1446" i="115"/>
  <c r="J1446" i="115" s="1"/>
  <c r="I1434" i="115"/>
  <c r="I1414" i="115"/>
  <c r="I1402" i="115"/>
  <c r="J1402" i="115" s="1"/>
  <c r="I1343" i="115"/>
  <c r="J1343" i="115" s="1"/>
  <c r="I1339" i="115"/>
  <c r="J1339" i="115" s="1"/>
  <c r="I1275" i="115"/>
  <c r="J1275" i="115" s="1"/>
  <c r="I1264" i="115"/>
  <c r="J1264" i="115" s="1"/>
  <c r="I1240" i="115"/>
  <c r="J1240" i="115" s="1"/>
  <c r="I1235" i="115"/>
  <c r="J1235" i="115" s="1"/>
  <c r="I1230" i="115"/>
  <c r="J1230" i="115" s="1"/>
  <c r="I1215" i="115"/>
  <c r="J1215" i="115" s="1"/>
  <c r="I1200" i="115"/>
  <c r="J1200" i="115" s="1"/>
  <c r="I1169" i="115"/>
  <c r="J1169" i="115" s="1"/>
  <c r="I1096" i="115"/>
  <c r="J1096" i="115" s="1"/>
  <c r="I1090" i="115"/>
  <c r="J1090" i="115" s="1"/>
  <c r="I1084" i="115"/>
  <c r="J1084" i="115" s="1"/>
  <c r="I1065" i="115"/>
  <c r="J1065" i="115" s="1"/>
  <c r="I1050" i="115"/>
  <c r="J1050" i="115" s="1"/>
  <c r="I1045" i="115"/>
  <c r="J1045" i="115" s="1"/>
  <c r="I1040" i="115"/>
  <c r="J1040" i="115" s="1"/>
  <c r="I1001" i="115"/>
  <c r="J1001" i="115" s="1"/>
  <c r="I977" i="115"/>
  <c r="J977" i="115" s="1"/>
  <c r="I972" i="115"/>
  <c r="J972" i="115" s="1"/>
  <c r="I940" i="115"/>
  <c r="J940" i="115" s="1"/>
  <c r="I881" i="115"/>
  <c r="I876" i="115"/>
  <c r="J876" i="115" s="1"/>
  <c r="I799" i="115"/>
  <c r="J799" i="115" s="1"/>
  <c r="I771" i="115"/>
  <c r="J771" i="115" s="1"/>
  <c r="I716" i="115"/>
  <c r="J716" i="115" s="1"/>
  <c r="I682" i="115"/>
  <c r="J682" i="115" s="1"/>
  <c r="I663" i="115"/>
  <c r="J663" i="115" s="1"/>
  <c r="I638" i="115"/>
  <c r="J638" i="115" s="1"/>
  <c r="I619" i="115"/>
  <c r="J619" i="115" s="1"/>
  <c r="I608" i="115"/>
  <c r="I597" i="115"/>
  <c r="J597" i="115" s="1"/>
  <c r="I528" i="115"/>
  <c r="J528" i="115" s="1"/>
  <c r="I483" i="115"/>
  <c r="J483" i="115" s="1"/>
  <c r="I455" i="115"/>
  <c r="J455" i="115" s="1"/>
  <c r="I436" i="115"/>
  <c r="J436" i="115" s="1"/>
  <c r="I410" i="115"/>
  <c r="J410" i="115" s="1"/>
  <c r="I300" i="115"/>
  <c r="J300" i="115" s="1"/>
  <c r="I295" i="115"/>
  <c r="J295" i="115" s="1"/>
  <c r="I257" i="115"/>
  <c r="J257" i="115" s="1"/>
  <c r="I214" i="115"/>
  <c r="J214" i="115" s="1"/>
  <c r="I186" i="115"/>
  <c r="J186" i="115" s="1"/>
  <c r="I170" i="115"/>
  <c r="J170" i="115" s="1"/>
  <c r="I154" i="115"/>
  <c r="J154" i="115" s="1"/>
  <c r="I138" i="115"/>
  <c r="J138" i="115" s="1"/>
  <c r="I106" i="115"/>
  <c r="J106" i="115" s="1"/>
  <c r="I74" i="115"/>
  <c r="J74" i="115" s="1"/>
  <c r="I1740" i="115"/>
  <c r="J1740" i="115" s="1"/>
  <c r="I1735" i="115"/>
  <c r="J1735" i="115" s="1"/>
  <c r="I1612" i="115"/>
  <c r="J1612" i="115" s="1"/>
  <c r="I1600" i="115"/>
  <c r="I1486" i="115"/>
  <c r="J1486" i="115" s="1"/>
  <c r="I1454" i="115"/>
  <c r="J1454" i="115" s="1"/>
  <c r="I1392" i="115"/>
  <c r="J1392" i="115" s="1"/>
  <c r="I1348" i="115"/>
  <c r="I1328" i="115"/>
  <c r="J1328" i="115" s="1"/>
  <c r="I1832" i="115"/>
  <c r="J1832" i="115" s="1"/>
  <c r="I1829" i="115"/>
  <c r="J1829" i="115" s="1"/>
  <c r="I1827" i="115"/>
  <c r="J1827" i="115" s="1"/>
  <c r="I1818" i="115"/>
  <c r="J1818" i="115" s="1"/>
  <c r="I1816" i="115"/>
  <c r="I1811" i="115"/>
  <c r="I1802" i="115"/>
  <c r="J1802" i="115" s="1"/>
  <c r="I1800" i="115"/>
  <c r="J1800" i="115" s="1"/>
  <c r="I1797" i="115"/>
  <c r="J1797" i="115" s="1"/>
  <c r="I1795" i="115"/>
  <c r="J1795" i="115" s="1"/>
  <c r="I1786" i="115"/>
  <c r="J1786" i="115" s="1"/>
  <c r="I1784" i="115"/>
  <c r="I1779" i="115"/>
  <c r="J1779" i="115" s="1"/>
  <c r="I1770" i="115"/>
  <c r="I1768" i="115"/>
  <c r="J1768" i="115" s="1"/>
  <c r="I1765" i="115"/>
  <c r="J1765" i="115" s="1"/>
  <c r="I1763" i="115"/>
  <c r="J1763" i="115" s="1"/>
  <c r="I1754" i="115"/>
  <c r="I1752" i="115"/>
  <c r="I1749" i="115"/>
  <c r="J1749" i="115" s="1"/>
  <c r="I1747" i="115"/>
  <c r="J1747" i="115" s="1"/>
  <c r="I1738" i="115"/>
  <c r="J1738" i="115" s="1"/>
  <c r="I1736" i="115"/>
  <c r="J1736" i="115" s="1"/>
  <c r="I1733" i="115"/>
  <c r="J1733" i="115" s="1"/>
  <c r="I1731" i="115"/>
  <c r="J1731" i="115" s="1"/>
  <c r="I1722" i="115"/>
  <c r="J1722" i="115" s="1"/>
  <c r="I1721" i="115"/>
  <c r="J1721" i="115" s="1"/>
  <c r="I1714" i="115"/>
  <c r="J1714" i="115" s="1"/>
  <c r="I1706" i="115"/>
  <c r="J1706" i="115" s="1"/>
  <c r="I1698" i="115"/>
  <c r="J1698" i="115" s="1"/>
  <c r="I1690" i="115"/>
  <c r="J1690" i="115" s="1"/>
  <c r="I1689" i="115"/>
  <c r="J1689" i="115" s="1"/>
  <c r="I1682" i="115"/>
  <c r="J1682" i="115" s="1"/>
  <c r="I1681" i="115"/>
  <c r="J1681" i="115" s="1"/>
  <c r="I1674" i="115"/>
  <c r="J1674" i="115" s="1"/>
  <c r="I1673" i="115"/>
  <c r="J1673" i="115" s="1"/>
  <c r="I1666" i="115"/>
  <c r="J1666" i="115" s="1"/>
  <c r="I1658" i="115"/>
  <c r="I1650" i="115"/>
  <c r="I1640" i="115"/>
  <c r="J1640" i="115" s="1"/>
  <c r="I1625" i="115"/>
  <c r="I1624" i="115"/>
  <c r="J1624" i="115" s="1"/>
  <c r="I1610" i="115"/>
  <c r="I1607" i="115"/>
  <c r="J1607" i="115" s="1"/>
  <c r="I1597" i="115"/>
  <c r="J1597" i="115" s="1"/>
  <c r="I1596" i="115"/>
  <c r="J1596" i="115" s="1"/>
  <c r="I1591" i="115"/>
  <c r="I1577" i="115"/>
  <c r="J1577" i="115" s="1"/>
  <c r="I1576" i="115"/>
  <c r="J1576" i="115" s="1"/>
  <c r="I1571" i="115"/>
  <c r="I1566" i="115"/>
  <c r="I1561" i="115"/>
  <c r="I1556" i="115"/>
  <c r="I1538" i="115"/>
  <c r="J1538" i="115" s="1"/>
  <c r="I1536" i="115"/>
  <c r="J1536" i="115" s="1"/>
  <c r="I1517" i="115"/>
  <c r="J1517" i="115" s="1"/>
  <c r="I1514" i="115"/>
  <c r="J1514" i="115" s="1"/>
  <c r="I1512" i="115"/>
  <c r="J1512" i="115" s="1"/>
  <c r="I1502" i="115"/>
  <c r="J1502" i="115" s="1"/>
  <c r="I1499" i="115"/>
  <c r="J1499" i="115" s="1"/>
  <c r="I1493" i="115"/>
  <c r="J1493" i="115" s="1"/>
  <c r="I1492" i="115"/>
  <c r="J1492" i="115" s="1"/>
  <c r="I1483" i="115"/>
  <c r="J1483" i="115" s="1"/>
  <c r="I1477" i="115"/>
  <c r="J1477" i="115" s="1"/>
  <c r="I1474" i="115"/>
  <c r="J1474" i="115" s="1"/>
  <c r="I1472" i="115"/>
  <c r="J1472" i="115" s="1"/>
  <c r="I1385" i="115"/>
  <c r="J1385" i="115" s="1"/>
  <c r="I1384" i="115"/>
  <c r="J1384" i="115" s="1"/>
  <c r="I1374" i="115"/>
  <c r="J1374" i="115" s="1"/>
  <c r="I1365" i="115"/>
  <c r="I1364" i="115"/>
  <c r="I1355" i="115"/>
  <c r="J1355" i="115" s="1"/>
  <c r="I1344" i="115"/>
  <c r="J1344" i="115" s="1"/>
  <c r="I1321" i="115"/>
  <c r="I1310" i="115"/>
  <c r="J1310" i="115" s="1"/>
  <c r="I1301" i="115"/>
  <c r="J1301" i="115" s="1"/>
  <c r="I1300" i="115"/>
  <c r="J1300" i="115" s="1"/>
  <c r="I1295" i="115"/>
  <c r="I1291" i="115"/>
  <c r="J1291" i="115" s="1"/>
  <c r="I1280" i="115"/>
  <c r="J1280" i="115" s="1"/>
  <c r="I1257" i="115"/>
  <c r="J1257" i="115" s="1"/>
  <c r="I1246" i="115"/>
  <c r="J1246" i="115" s="1"/>
  <c r="I1237" i="115"/>
  <c r="J1237" i="115" s="1"/>
  <c r="I1236" i="115"/>
  <c r="J1236" i="115" s="1"/>
  <c r="I1231" i="115"/>
  <c r="J1231" i="115" s="1"/>
  <c r="I1227" i="115"/>
  <c r="J1227" i="115" s="1"/>
  <c r="I1216" i="115"/>
  <c r="J1216" i="115" s="1"/>
  <c r="I1193" i="115"/>
  <c r="J1193" i="115" s="1"/>
  <c r="I1182" i="115"/>
  <c r="J1182" i="115" s="1"/>
  <c r="I1173" i="115"/>
  <c r="I1172" i="115"/>
  <c r="I1165" i="115"/>
  <c r="J1165" i="115" s="1"/>
  <c r="I1145" i="115"/>
  <c r="J1145" i="115" s="1"/>
  <c r="I1135" i="115"/>
  <c r="J1135" i="115" s="1"/>
  <c r="I1134" i="115"/>
  <c r="J1134" i="115" s="1"/>
  <c r="I1129" i="115"/>
  <c r="J1129" i="115" s="1"/>
  <c r="I1124" i="115"/>
  <c r="I1109" i="115"/>
  <c r="I1104" i="115"/>
  <c r="I1099" i="115"/>
  <c r="J1099" i="115" s="1"/>
  <c r="I1097" i="115"/>
  <c r="J1097" i="115" s="1"/>
  <c r="I1085" i="115"/>
  <c r="J1085" i="115" s="1"/>
  <c r="I1080" i="115"/>
  <c r="I1076" i="115"/>
  <c r="J1076" i="115" s="1"/>
  <c r="I1067" i="115"/>
  <c r="J1067" i="115" s="1"/>
  <c r="I1066" i="115"/>
  <c r="J1066" i="115" s="1"/>
  <c r="I1063" i="115"/>
  <c r="J1063" i="115" s="1"/>
  <c r="I1061" i="115"/>
  <c r="I1056" i="115"/>
  <c r="J1056" i="115" s="1"/>
  <c r="I1041" i="115"/>
  <c r="J1041" i="115" s="1"/>
  <c r="I1036" i="115"/>
  <c r="J1036" i="115" s="1"/>
  <c r="I1012" i="115"/>
  <c r="J1012" i="115" s="1"/>
  <c r="I1003" i="115"/>
  <c r="J1003" i="115" s="1"/>
  <c r="I1002" i="115"/>
  <c r="J1002" i="115" s="1"/>
  <c r="I999" i="115"/>
  <c r="J999" i="115" s="1"/>
  <c r="I997" i="115"/>
  <c r="J997" i="115" s="1"/>
  <c r="I992" i="115"/>
  <c r="I969" i="115"/>
  <c r="J969" i="115" s="1"/>
  <c r="I966" i="115"/>
  <c r="J966" i="115" s="1"/>
  <c r="I964" i="115"/>
  <c r="J964" i="115" s="1"/>
  <c r="I924" i="115"/>
  <c r="J924" i="115" s="1"/>
  <c r="I886" i="115"/>
  <c r="J886" i="115" s="1"/>
  <c r="I865" i="115"/>
  <c r="I860" i="115"/>
  <c r="J860" i="115" s="1"/>
  <c r="I776" i="115"/>
  <c r="J776" i="115" s="1"/>
  <c r="I742" i="115"/>
  <c r="J742" i="115" s="1"/>
  <c r="I723" i="115"/>
  <c r="J723" i="115" s="1"/>
  <c r="I717" i="115"/>
  <c r="J717" i="115" s="1"/>
  <c r="I698" i="115"/>
  <c r="J698" i="115" s="1"/>
  <c r="I668" i="115"/>
  <c r="J668" i="115" s="1"/>
  <c r="I653" i="115"/>
  <c r="I635" i="115"/>
  <c r="J635" i="115" s="1"/>
  <c r="I585" i="115"/>
  <c r="J585" i="115" s="1"/>
  <c r="I566" i="115"/>
  <c r="J566" i="115" s="1"/>
  <c r="I533" i="115"/>
  <c r="J533" i="115" s="1"/>
  <c r="I471" i="115"/>
  <c r="J471" i="115" s="1"/>
  <c r="I452" i="115"/>
  <c r="J452" i="115" s="1"/>
  <c r="I441" i="115"/>
  <c r="J441" i="115" s="1"/>
  <c r="I426" i="115"/>
  <c r="J426" i="115" s="1"/>
  <c r="I407" i="115"/>
  <c r="J407" i="115" s="1"/>
  <c r="I352" i="115"/>
  <c r="J352" i="115" s="1"/>
  <c r="I335" i="115"/>
  <c r="J335" i="115" s="1"/>
  <c r="I258" i="115"/>
  <c r="J258" i="115" s="1"/>
  <c r="I241" i="115"/>
  <c r="J241" i="115" s="1"/>
  <c r="I1831" i="115"/>
  <c r="J1831" i="115" s="1"/>
  <c r="I1804" i="115"/>
  <c r="I1799" i="115"/>
  <c r="J1799" i="115" s="1"/>
  <c r="I1772" i="115"/>
  <c r="I1767" i="115"/>
  <c r="J1767" i="115" s="1"/>
  <c r="I1545" i="115"/>
  <c r="I1540" i="115"/>
  <c r="J1540" i="115" s="1"/>
  <c r="I1491" i="115"/>
  <c r="J1491" i="115" s="1"/>
  <c r="I1458" i="115"/>
  <c r="J1458" i="115" s="1"/>
  <c r="I1426" i="115"/>
  <c r="J1426" i="115" s="1"/>
  <c r="I1406" i="115"/>
  <c r="I1358" i="115"/>
  <c r="J1358" i="115" s="1"/>
  <c r="I1828" i="115"/>
  <c r="J1828" i="115" s="1"/>
  <c r="I1825" i="115"/>
  <c r="J1825" i="115" s="1"/>
  <c r="I1796" i="115"/>
  <c r="J1796" i="115" s="1"/>
  <c r="I1793" i="115"/>
  <c r="J1793" i="115" s="1"/>
  <c r="I1791" i="115"/>
  <c r="J1791" i="115" s="1"/>
  <c r="I1775" i="115"/>
  <c r="J1775" i="115" s="1"/>
  <c r="I1764" i="115"/>
  <c r="J1764" i="115" s="1"/>
  <c r="I1761" i="115"/>
  <c r="J1761" i="115" s="1"/>
  <c r="I1759" i="115"/>
  <c r="J1759" i="115" s="1"/>
  <c r="I1748" i="115"/>
  <c r="J1748" i="115" s="1"/>
  <c r="I1745" i="115"/>
  <c r="J1745" i="115" s="1"/>
  <c r="I1743" i="115"/>
  <c r="J1743" i="115" s="1"/>
  <c r="I1732" i="115"/>
  <c r="J1732" i="115" s="1"/>
  <c r="I1729" i="115"/>
  <c r="J1729" i="115" s="1"/>
  <c r="I1727" i="115"/>
  <c r="J1727" i="115" s="1"/>
  <c r="I1724" i="115"/>
  <c r="J1724" i="115" s="1"/>
  <c r="I1716" i="115"/>
  <c r="J1716" i="115" s="1"/>
  <c r="I1708" i="115"/>
  <c r="J1708" i="115" s="1"/>
  <c r="I1700" i="115"/>
  <c r="J1700" i="115" s="1"/>
  <c r="I1692" i="115"/>
  <c r="J1692" i="115" s="1"/>
  <c r="I1684" i="115"/>
  <c r="J1684" i="115" s="1"/>
  <c r="I1676" i="115"/>
  <c r="J1676" i="115" s="1"/>
  <c r="I1668" i="115"/>
  <c r="J1668" i="115" s="1"/>
  <c r="I1660" i="115"/>
  <c r="J1660" i="115" s="1"/>
  <c r="I1638" i="115"/>
  <c r="J1638" i="115" s="1"/>
  <c r="I1636" i="115"/>
  <c r="J1636" i="115" s="1"/>
  <c r="I1582" i="115"/>
  <c r="J1582" i="115" s="1"/>
  <c r="I1572" i="115"/>
  <c r="J1572" i="115" s="1"/>
  <c r="I1528" i="115"/>
  <c r="J1528" i="115" s="1"/>
  <c r="I1513" i="115"/>
  <c r="J1513" i="115" s="1"/>
  <c r="I1508" i="115"/>
  <c r="J1508" i="115" s="1"/>
  <c r="I1503" i="115"/>
  <c r="J1503" i="115" s="1"/>
  <c r="I1490" i="115"/>
  <c r="J1490" i="115" s="1"/>
  <c r="I1488" i="115"/>
  <c r="J1488" i="115" s="1"/>
  <c r="I1466" i="115"/>
  <c r="J1466" i="115" s="1"/>
  <c r="I1448" i="115"/>
  <c r="J1448" i="115" s="1"/>
  <c r="I1428" i="115"/>
  <c r="J1428" i="115" s="1"/>
  <c r="I1424" i="115"/>
  <c r="J1424" i="115" s="1"/>
  <c r="I1420" i="115"/>
  <c r="I1412" i="115"/>
  <c r="I1408" i="115"/>
  <c r="J1408" i="115" s="1"/>
  <c r="I1400" i="115"/>
  <c r="I1390" i="115"/>
  <c r="J1390" i="115" s="1"/>
  <c r="I1380" i="115"/>
  <c r="J1380" i="115" s="1"/>
  <c r="I1360" i="115"/>
  <c r="J1360" i="115" s="1"/>
  <c r="I1338" i="115"/>
  <c r="J1338" i="115" s="1"/>
  <c r="I1336" i="115"/>
  <c r="J1336" i="115" s="1"/>
  <c r="I1326" i="115"/>
  <c r="J1326" i="115" s="1"/>
  <c r="I1272" i="115"/>
  <c r="J1272" i="115" s="1"/>
  <c r="I1267" i="115"/>
  <c r="I1262" i="115"/>
  <c r="J1262" i="115" s="1"/>
  <c r="I1252" i="115"/>
  <c r="J1252" i="115" s="1"/>
  <c r="I1247" i="115"/>
  <c r="J1247" i="115" s="1"/>
  <c r="I1243" i="115"/>
  <c r="J1243" i="115" s="1"/>
  <c r="I1234" i="115"/>
  <c r="I1208" i="115"/>
  <c r="J1208" i="115" s="1"/>
  <c r="I1188" i="115"/>
  <c r="J1188" i="115" s="1"/>
  <c r="I1157" i="115"/>
  <c r="I1121" i="115"/>
  <c r="J1121" i="115" s="1"/>
  <c r="I1105" i="115"/>
  <c r="J1105" i="115" s="1"/>
  <c r="I1092" i="115"/>
  <c r="J1092" i="115" s="1"/>
  <c r="I1077" i="115"/>
  <c r="J1077" i="115" s="1"/>
  <c r="I1072" i="115"/>
  <c r="J1072" i="115" s="1"/>
  <c r="I1057" i="115"/>
  <c r="J1057" i="115" s="1"/>
  <c r="I1054" i="115"/>
  <c r="J1054" i="115" s="1"/>
  <c r="I1052" i="115"/>
  <c r="J1052" i="115" s="1"/>
  <c r="I1030" i="115"/>
  <c r="J1030" i="115" s="1"/>
  <c r="I1028" i="115"/>
  <c r="J1028" i="115" s="1"/>
  <c r="I1008" i="115"/>
  <c r="J1008" i="115" s="1"/>
  <c r="I993" i="115"/>
  <c r="I958" i="115"/>
  <c r="J958" i="115" s="1"/>
  <c r="I956" i="115"/>
  <c r="J956" i="115" s="1"/>
  <c r="I934" i="115"/>
  <c r="J934" i="115" s="1"/>
  <c r="I913" i="115"/>
  <c r="J913" i="115" s="1"/>
  <c r="I908" i="115"/>
  <c r="I870" i="115"/>
  <c r="J870" i="115" s="1"/>
  <c r="I758" i="115"/>
  <c r="J758" i="115" s="1"/>
  <c r="I739" i="115"/>
  <c r="J739" i="115" s="1"/>
  <c r="I714" i="115"/>
  <c r="J714" i="115" s="1"/>
  <c r="I695" i="115"/>
  <c r="J695" i="115" s="1"/>
  <c r="I684" i="115"/>
  <c r="J684" i="115" s="1"/>
  <c r="I669" i="115"/>
  <c r="J669" i="115" s="1"/>
  <c r="I650" i="115"/>
  <c r="J650" i="115" s="1"/>
  <c r="I640" i="115"/>
  <c r="J640" i="115" s="1"/>
  <c r="I625" i="115"/>
  <c r="I468" i="115"/>
  <c r="I457" i="115"/>
  <c r="J457" i="115" s="1"/>
  <c r="I442" i="115"/>
  <c r="J442" i="115" s="1"/>
  <c r="I423" i="115"/>
  <c r="J423" i="115" s="1"/>
  <c r="I393" i="115"/>
  <c r="J393" i="115" s="1"/>
  <c r="I375" i="115"/>
  <c r="J375" i="115" s="1"/>
  <c r="I353" i="115"/>
  <c r="J353" i="115" s="1"/>
  <c r="I328" i="115"/>
  <c r="J328" i="115" s="1"/>
  <c r="I323" i="115"/>
  <c r="J323" i="115" s="1"/>
  <c r="I225" i="115"/>
  <c r="J225" i="115" s="1"/>
  <c r="I180" i="115"/>
  <c r="J180" i="115" s="1"/>
  <c r="I160" i="115"/>
  <c r="J160" i="115" s="1"/>
  <c r="I144" i="115"/>
  <c r="J144" i="115" s="1"/>
  <c r="I112" i="115"/>
  <c r="J112" i="115" s="1"/>
  <c r="I1815" i="115"/>
  <c r="I1783" i="115"/>
  <c r="I1751" i="115"/>
  <c r="J1751" i="115" s="1"/>
  <c r="I1645" i="115"/>
  <c r="I1481" i="115"/>
  <c r="J1481" i="115" s="1"/>
  <c r="I1476" i="115"/>
  <c r="J1476" i="115" s="1"/>
  <c r="I1430" i="115"/>
  <c r="I1422" i="115"/>
  <c r="J1422" i="115" s="1"/>
  <c r="I1823" i="115"/>
  <c r="J1823" i="115" s="1"/>
  <c r="I1826" i="115"/>
  <c r="J1826" i="115" s="1"/>
  <c r="I1824" i="115"/>
  <c r="J1824" i="115" s="1"/>
  <c r="I1819" i="115"/>
  <c r="J1819" i="115" s="1"/>
  <c r="I1810" i="115"/>
  <c r="I1808" i="115"/>
  <c r="J1808" i="115" s="1"/>
  <c r="I1803" i="115"/>
  <c r="I1794" i="115"/>
  <c r="J1794" i="115" s="1"/>
  <c r="I1792" i="115"/>
  <c r="J1792" i="115" s="1"/>
  <c r="I1787" i="115"/>
  <c r="J1787" i="115" s="1"/>
  <c r="I1778" i="115"/>
  <c r="J1778" i="115" s="1"/>
  <c r="I1776" i="115"/>
  <c r="J1776" i="115" s="1"/>
  <c r="I1771" i="115"/>
  <c r="I1762" i="115"/>
  <c r="J1762" i="115" s="1"/>
  <c r="I1760" i="115"/>
  <c r="J1760" i="115" s="1"/>
  <c r="I1755" i="115"/>
  <c r="J1755" i="115" s="1"/>
  <c r="I1746" i="115"/>
  <c r="J1746" i="115" s="1"/>
  <c r="I1744" i="115"/>
  <c r="J1744" i="115" s="1"/>
  <c r="I1739" i="115"/>
  <c r="J1739" i="115" s="1"/>
  <c r="I1730" i="115"/>
  <c r="J1730" i="115" s="1"/>
  <c r="I1728" i="115"/>
  <c r="J1728" i="115" s="1"/>
  <c r="I1717" i="115"/>
  <c r="J1717" i="115" s="1"/>
  <c r="I1701" i="115"/>
  <c r="J1701" i="115" s="1"/>
  <c r="I1693" i="115"/>
  <c r="J1693" i="115" s="1"/>
  <c r="I1685" i="115"/>
  <c r="J1685" i="115" s="1"/>
  <c r="I1677" i="115"/>
  <c r="J1677" i="115" s="1"/>
  <c r="I1669" i="115"/>
  <c r="J1669" i="115" s="1"/>
  <c r="I1661" i="115"/>
  <c r="J1661" i="115" s="1"/>
  <c r="I1649" i="115"/>
  <c r="I1644" i="115"/>
  <c r="I1637" i="115"/>
  <c r="J1637" i="115" s="1"/>
  <c r="I1633" i="115"/>
  <c r="J1633" i="115" s="1"/>
  <c r="I1632" i="115"/>
  <c r="J1632" i="115" s="1"/>
  <c r="I1621" i="115"/>
  <c r="J1621" i="115" s="1"/>
  <c r="I1617" i="115"/>
  <c r="J1617" i="115" s="1"/>
  <c r="I1616" i="115"/>
  <c r="J1616" i="115" s="1"/>
  <c r="I1609" i="115"/>
  <c r="I1605" i="115"/>
  <c r="J1605" i="115" s="1"/>
  <c r="I1604" i="115"/>
  <c r="J1604" i="115" s="1"/>
  <c r="I1599" i="115"/>
  <c r="I1593" i="115"/>
  <c r="I1589" i="115"/>
  <c r="J1589" i="115" s="1"/>
  <c r="I1588" i="115"/>
  <c r="J1588" i="115" s="1"/>
  <c r="I1583" i="115"/>
  <c r="J1583" i="115" s="1"/>
  <c r="I1579" i="115"/>
  <c r="J1579" i="115" s="1"/>
  <c r="I1568" i="115"/>
  <c r="I1549" i="115"/>
  <c r="J1549" i="115" s="1"/>
  <c r="I1534" i="115"/>
  <c r="J1534" i="115" s="1"/>
  <c r="I1524" i="115"/>
  <c r="I1519" i="115"/>
  <c r="J1519" i="115" s="1"/>
  <c r="I1515" i="115"/>
  <c r="J1515" i="115" s="1"/>
  <c r="I1504" i="115"/>
  <c r="J1504" i="115" s="1"/>
  <c r="I1485" i="115"/>
  <c r="J1485" i="115" s="1"/>
  <c r="I1480" i="115"/>
  <c r="J1480" i="115" s="1"/>
  <c r="I1471" i="115"/>
  <c r="J1471" i="115" s="1"/>
  <c r="I1470" i="115"/>
  <c r="J1470" i="115" s="1"/>
  <c r="I1397" i="115"/>
  <c r="I1396" i="115"/>
  <c r="I1378" i="115"/>
  <c r="J1378" i="115" s="1"/>
  <c r="I1376" i="115"/>
  <c r="J1376" i="115" s="1"/>
  <c r="I1353" i="115"/>
  <c r="J1353" i="115" s="1"/>
  <c r="I1342" i="115"/>
  <c r="J1342" i="115" s="1"/>
  <c r="I1333" i="115"/>
  <c r="J1333" i="115" s="1"/>
  <c r="I1332" i="115"/>
  <c r="J1332" i="115" s="1"/>
  <c r="I1327" i="115"/>
  <c r="J1327" i="115" s="1"/>
  <c r="I1323" i="115"/>
  <c r="J1323" i="115" s="1"/>
  <c r="I1312" i="115"/>
  <c r="I1289" i="115"/>
  <c r="I1283" i="115"/>
  <c r="I1278" i="115"/>
  <c r="J1278" i="115" s="1"/>
  <c r="I1269" i="115"/>
  <c r="J1269" i="115" s="1"/>
  <c r="I1268" i="115"/>
  <c r="I1263" i="115"/>
  <c r="J1263" i="115" s="1"/>
  <c r="I1259" i="115"/>
  <c r="J1259" i="115" s="1"/>
  <c r="I1250" i="115"/>
  <c r="J1250" i="115" s="1"/>
  <c r="I1248" i="115"/>
  <c r="J1248" i="115" s="1"/>
  <c r="I1225" i="115"/>
  <c r="J1225" i="115" s="1"/>
  <c r="I1214" i="115"/>
  <c r="J1214" i="115" s="1"/>
  <c r="I1205" i="115"/>
  <c r="J1205" i="115" s="1"/>
  <c r="I1204" i="115"/>
  <c r="J1204" i="115" s="1"/>
  <c r="I1199" i="115"/>
  <c r="J1199" i="115" s="1"/>
  <c r="I1195" i="115"/>
  <c r="J1195" i="115" s="1"/>
  <c r="I1186" i="115"/>
  <c r="J1186" i="115" s="1"/>
  <c r="I1184" i="115"/>
  <c r="J1184" i="115" s="1"/>
  <c r="I1163" i="115"/>
  <c r="J1163" i="115" s="1"/>
  <c r="I1161" i="115"/>
  <c r="J1161" i="115" s="1"/>
  <c r="I1155" i="115"/>
  <c r="I1153" i="115"/>
  <c r="I1141" i="115"/>
  <c r="J1141" i="115" s="1"/>
  <c r="I1136" i="115"/>
  <c r="J1136" i="115" s="1"/>
  <c r="I1132" i="115"/>
  <c r="J1132" i="115" s="1"/>
  <c r="I1123" i="115"/>
  <c r="J1123" i="115" s="1"/>
  <c r="I1122" i="115"/>
  <c r="J1122" i="115" s="1"/>
  <c r="I1119" i="115"/>
  <c r="J1119" i="115" s="1"/>
  <c r="I1116" i="115"/>
  <c r="J1116" i="115" s="1"/>
  <c r="I1089" i="115"/>
  <c r="J1089" i="115" s="1"/>
  <c r="I1086" i="115"/>
  <c r="J1086" i="115" s="1"/>
  <c r="I1079" i="115"/>
  <c r="I1078" i="115"/>
  <c r="I1073" i="115"/>
  <c r="J1073" i="115" s="1"/>
  <c r="I1070" i="115"/>
  <c r="J1070" i="115" s="1"/>
  <c r="I1068" i="115"/>
  <c r="J1068" i="115" s="1"/>
  <c r="I1049" i="115"/>
  <c r="J1049" i="115" s="1"/>
  <c r="I1035" i="115"/>
  <c r="J1035" i="115" s="1"/>
  <c r="I1034" i="115"/>
  <c r="J1034" i="115" s="1"/>
  <c r="I1031" i="115"/>
  <c r="J1031" i="115" s="1"/>
  <c r="I1029" i="115"/>
  <c r="J1029" i="115" s="1"/>
  <c r="I1024" i="115"/>
  <c r="J1024" i="115" s="1"/>
  <c r="I1009" i="115"/>
  <c r="J1009" i="115" s="1"/>
  <c r="I1006" i="115"/>
  <c r="J1006" i="115" s="1"/>
  <c r="I1004" i="115"/>
  <c r="J1004" i="115" s="1"/>
  <c r="I980" i="115"/>
  <c r="J980" i="115" s="1"/>
  <c r="I918" i="115"/>
  <c r="J918" i="115" s="1"/>
  <c r="I802" i="115"/>
  <c r="J802" i="115" s="1"/>
  <c r="I711" i="115"/>
  <c r="J711" i="115" s="1"/>
  <c r="I700" i="115"/>
  <c r="J700" i="115" s="1"/>
  <c r="I685" i="115"/>
  <c r="J685" i="115" s="1"/>
  <c r="I666" i="115"/>
  <c r="J666" i="115" s="1"/>
  <c r="I622" i="115"/>
  <c r="I596" i="115"/>
  <c r="J596" i="115" s="1"/>
  <c r="I579" i="115"/>
  <c r="J579" i="115" s="1"/>
  <c r="I568" i="115"/>
  <c r="J568" i="115" s="1"/>
  <c r="I531" i="115"/>
  <c r="J531" i="115" s="1"/>
  <c r="I501" i="115"/>
  <c r="J501" i="115" s="1"/>
  <c r="I473" i="115"/>
  <c r="J473" i="115" s="1"/>
  <c r="I458" i="115"/>
  <c r="J458" i="115" s="1"/>
  <c r="I409" i="115"/>
  <c r="J409" i="115" s="1"/>
  <c r="I380" i="115"/>
  <c r="J380" i="115" s="1"/>
  <c r="I376" i="115"/>
  <c r="J376" i="115" s="1"/>
  <c r="I372" i="115"/>
  <c r="J372" i="115" s="1"/>
  <c r="I341" i="115"/>
  <c r="J341" i="115" s="1"/>
  <c r="I329" i="115"/>
  <c r="J329" i="115" s="1"/>
  <c r="I316" i="115"/>
  <c r="J316" i="115" s="1"/>
  <c r="I273" i="115"/>
  <c r="J273" i="115" s="1"/>
  <c r="I256" i="115"/>
  <c r="J256" i="115" s="1"/>
  <c r="I252" i="115"/>
  <c r="J252" i="115" s="1"/>
  <c r="I230" i="115"/>
  <c r="J230" i="115" s="1"/>
  <c r="I209" i="115"/>
  <c r="J209" i="115" s="1"/>
  <c r="I1585" i="115"/>
  <c r="I1581" i="115"/>
  <c r="J1581" i="115" s="1"/>
  <c r="I1580" i="115"/>
  <c r="J1580" i="115" s="1"/>
  <c r="I1575" i="115"/>
  <c r="J1575" i="115" s="1"/>
  <c r="I1569" i="115"/>
  <c r="I1564" i="115"/>
  <c r="I1559" i="115"/>
  <c r="I1553" i="115"/>
  <c r="I1548" i="115"/>
  <c r="J1548" i="115" s="1"/>
  <c r="I1543" i="115"/>
  <c r="I1532" i="115"/>
  <c r="I1527" i="115"/>
  <c r="I1516" i="115"/>
  <c r="J1516" i="115" s="1"/>
  <c r="I1507" i="115"/>
  <c r="J1507" i="115" s="1"/>
  <c r="I1505" i="115"/>
  <c r="J1505" i="115" s="1"/>
  <c r="I1500" i="115"/>
  <c r="J1500" i="115" s="1"/>
  <c r="I1495" i="115"/>
  <c r="J1495" i="115" s="1"/>
  <c r="I1489" i="115"/>
  <c r="J1489" i="115" s="1"/>
  <c r="I1484" i="115"/>
  <c r="J1484" i="115" s="1"/>
  <c r="I1475" i="115"/>
  <c r="J1475" i="115" s="1"/>
  <c r="I1473" i="115"/>
  <c r="J1473" i="115" s="1"/>
  <c r="I1469" i="115"/>
  <c r="J1469" i="115" s="1"/>
  <c r="I1468" i="115"/>
  <c r="J1468" i="115" s="1"/>
  <c r="I1389" i="115"/>
  <c r="J1389" i="115" s="1"/>
  <c r="I1388" i="115"/>
  <c r="J1388" i="115" s="1"/>
  <c r="I1373" i="115"/>
  <c r="J1373" i="115" s="1"/>
  <c r="I1372" i="115"/>
  <c r="J1372" i="115" s="1"/>
  <c r="I1357" i="115"/>
  <c r="J1357" i="115" s="1"/>
  <c r="I1356" i="115"/>
  <c r="J1356" i="115" s="1"/>
  <c r="I1351" i="115"/>
  <c r="J1351" i="115" s="1"/>
  <c r="I1341" i="115"/>
  <c r="J1341" i="115" s="1"/>
  <c r="I1340" i="115"/>
  <c r="J1340" i="115" s="1"/>
  <c r="I1335" i="115"/>
  <c r="J1335" i="115" s="1"/>
  <c r="I1325" i="115"/>
  <c r="J1325" i="115" s="1"/>
  <c r="I1324" i="115"/>
  <c r="J1324" i="115" s="1"/>
  <c r="I1319" i="115"/>
  <c r="J1319" i="115" s="1"/>
  <c r="I1309" i="115"/>
  <c r="J1309" i="115" s="1"/>
  <c r="I1308" i="115"/>
  <c r="J1308" i="115" s="1"/>
  <c r="I1303" i="115"/>
  <c r="J1303" i="115" s="1"/>
  <c r="I1293" i="115"/>
  <c r="I1292" i="115"/>
  <c r="I1287" i="115"/>
  <c r="J1287" i="115" s="1"/>
  <c r="I1277" i="115"/>
  <c r="J1277" i="115" s="1"/>
  <c r="I1276" i="115"/>
  <c r="J1276" i="115" s="1"/>
  <c r="I1271" i="115"/>
  <c r="J1271" i="115" s="1"/>
  <c r="I1261" i="115"/>
  <c r="J1261" i="115" s="1"/>
  <c r="I1260" i="115"/>
  <c r="J1260" i="115" s="1"/>
  <c r="I1255" i="115"/>
  <c r="J1255" i="115" s="1"/>
  <c r="I1245" i="115"/>
  <c r="J1245" i="115" s="1"/>
  <c r="I1244" i="115"/>
  <c r="J1244" i="115" s="1"/>
  <c r="I1239" i="115"/>
  <c r="J1239" i="115" s="1"/>
  <c r="I1229" i="115"/>
  <c r="J1229" i="115" s="1"/>
  <c r="I1228" i="115"/>
  <c r="J1228" i="115" s="1"/>
  <c r="I1223" i="115"/>
  <c r="J1223" i="115" s="1"/>
  <c r="I1213" i="115"/>
  <c r="I1212" i="115"/>
  <c r="J1212" i="115" s="1"/>
  <c r="I1207" i="115"/>
  <c r="J1207" i="115" s="1"/>
  <c r="I1197" i="115"/>
  <c r="J1197" i="115" s="1"/>
  <c r="I1196" i="115"/>
  <c r="J1196" i="115" s="1"/>
  <c r="I1191" i="115"/>
  <c r="J1191" i="115" s="1"/>
  <c r="I1181" i="115"/>
  <c r="J1181" i="115" s="1"/>
  <c r="I1180" i="115"/>
  <c r="J1180" i="115" s="1"/>
  <c r="I1175" i="115"/>
  <c r="J1175" i="115" s="1"/>
  <c r="I1156" i="115"/>
  <c r="I1149" i="115"/>
  <c r="J1149" i="115" s="1"/>
  <c r="I1144" i="115"/>
  <c r="J1144" i="115" s="1"/>
  <c r="I1139" i="115"/>
  <c r="J1139" i="115" s="1"/>
  <c r="I1137" i="115"/>
  <c r="J1137" i="115" s="1"/>
  <c r="I1127" i="115"/>
  <c r="I1125" i="115"/>
  <c r="I1120" i="115"/>
  <c r="J1120" i="115" s="1"/>
  <c r="I1115" i="115"/>
  <c r="J1115" i="115" s="1"/>
  <c r="I1113" i="115"/>
  <c r="I1103" i="115"/>
  <c r="I1100" i="115"/>
  <c r="J1100" i="115" s="1"/>
  <c r="I1093" i="115"/>
  <c r="J1093" i="115" s="1"/>
  <c r="I1088" i="115"/>
  <c r="J1088" i="115" s="1"/>
  <c r="I1083" i="115"/>
  <c r="J1083" i="115" s="1"/>
  <c r="I1081" i="115"/>
  <c r="J1081" i="115" s="1"/>
  <c r="I1071" i="115"/>
  <c r="J1071" i="115" s="1"/>
  <c r="I1069" i="115"/>
  <c r="J1069" i="115" s="1"/>
  <c r="I1064" i="115"/>
  <c r="J1064" i="115" s="1"/>
  <c r="I1055" i="115"/>
  <c r="J1055" i="115" s="1"/>
  <c r="I1053" i="115"/>
  <c r="J1053" i="115" s="1"/>
  <c r="I1048" i="115"/>
  <c r="J1048" i="115" s="1"/>
  <c r="I1039" i="115"/>
  <c r="J1039" i="115" s="1"/>
  <c r="I1037" i="115"/>
  <c r="J1037" i="115" s="1"/>
  <c r="I1032" i="115"/>
  <c r="J1032" i="115" s="1"/>
  <c r="I1023" i="115"/>
  <c r="J1023" i="115" s="1"/>
  <c r="I1021" i="115"/>
  <c r="I1016" i="115"/>
  <c r="I1007" i="115"/>
  <c r="J1007" i="115" s="1"/>
  <c r="I1005" i="115"/>
  <c r="J1005" i="115" s="1"/>
  <c r="I1000" i="115"/>
  <c r="J1000" i="115" s="1"/>
  <c r="I991" i="115"/>
  <c r="I989" i="115"/>
  <c r="J989" i="115" s="1"/>
  <c r="I984" i="115"/>
  <c r="J984" i="115" s="1"/>
  <c r="I975" i="115"/>
  <c r="J975" i="115" s="1"/>
  <c r="I973" i="115"/>
  <c r="J973" i="115" s="1"/>
  <c r="I970" i="115"/>
  <c r="J970" i="115" s="1"/>
  <c r="I968" i="115"/>
  <c r="J968" i="115" s="1"/>
  <c r="I959" i="115"/>
  <c r="J959" i="115" s="1"/>
  <c r="I957" i="115"/>
  <c r="J957" i="115" s="1"/>
  <c r="I954" i="115"/>
  <c r="I952" i="115"/>
  <c r="J952" i="115" s="1"/>
  <c r="I943" i="115"/>
  <c r="J943" i="115" s="1"/>
  <c r="I941" i="115"/>
  <c r="J941" i="115" s="1"/>
  <c r="I938" i="115"/>
  <c r="I936" i="115"/>
  <c r="J936" i="115" s="1"/>
  <c r="I927" i="115"/>
  <c r="J927" i="115" s="1"/>
  <c r="I925" i="115"/>
  <c r="J925" i="115" s="1"/>
  <c r="I922" i="115"/>
  <c r="I920" i="115"/>
  <c r="J920" i="115" s="1"/>
  <c r="I911" i="115"/>
  <c r="I909" i="115"/>
  <c r="I904" i="115"/>
  <c r="J904" i="115" s="1"/>
  <c r="I895" i="115"/>
  <c r="J895" i="115" s="1"/>
  <c r="I893" i="115"/>
  <c r="I888" i="115"/>
  <c r="J888" i="115" s="1"/>
  <c r="I879" i="115"/>
  <c r="I877" i="115"/>
  <c r="J877" i="115" s="1"/>
  <c r="I874" i="115"/>
  <c r="J874" i="115" s="1"/>
  <c r="I872" i="115"/>
  <c r="J872" i="115" s="1"/>
  <c r="I863" i="115"/>
  <c r="J863" i="115" s="1"/>
  <c r="I861" i="115"/>
  <c r="J861" i="115" s="1"/>
  <c r="I858" i="115"/>
  <c r="J858" i="115" s="1"/>
  <c r="I854" i="115"/>
  <c r="J854" i="115" s="1"/>
  <c r="I851" i="115"/>
  <c r="J851" i="115" s="1"/>
  <c r="I846" i="115"/>
  <c r="J846" i="115" s="1"/>
  <c r="I843" i="115"/>
  <c r="J843" i="115" s="1"/>
  <c r="I838" i="115"/>
  <c r="J838" i="115" s="1"/>
  <c r="I835" i="115"/>
  <c r="J835" i="115" s="1"/>
  <c r="I830" i="115"/>
  <c r="J830" i="115" s="1"/>
  <c r="I822" i="115"/>
  <c r="J822" i="115" s="1"/>
  <c r="I819" i="115"/>
  <c r="J819" i="115" s="1"/>
  <c r="I814" i="115"/>
  <c r="J814" i="115" s="1"/>
  <c r="I811" i="115"/>
  <c r="J811" i="115" s="1"/>
  <c r="I806" i="115"/>
  <c r="J806" i="115" s="1"/>
  <c r="I800" i="115"/>
  <c r="J800" i="115" s="1"/>
  <c r="I795" i="115"/>
  <c r="J795" i="115" s="1"/>
  <c r="I790" i="115"/>
  <c r="J790" i="115" s="1"/>
  <c r="I781" i="115"/>
  <c r="J781" i="115" s="1"/>
  <c r="I778" i="115"/>
  <c r="I772" i="115"/>
  <c r="J772" i="115" s="1"/>
  <c r="I767" i="115"/>
  <c r="J767" i="115" s="1"/>
  <c r="I765" i="115"/>
  <c r="J765" i="115" s="1"/>
  <c r="I762" i="115"/>
  <c r="J762" i="115" s="1"/>
  <c r="I756" i="115"/>
  <c r="J756" i="115" s="1"/>
  <c r="I751" i="115"/>
  <c r="J751" i="115" s="1"/>
  <c r="I749" i="115"/>
  <c r="J749" i="115" s="1"/>
  <c r="I746" i="115"/>
  <c r="J746" i="115" s="1"/>
  <c r="I733" i="115"/>
  <c r="I730" i="115"/>
  <c r="I724" i="115"/>
  <c r="J724" i="115" s="1"/>
  <c r="I718" i="115"/>
  <c r="J718" i="115" s="1"/>
  <c r="I712" i="115"/>
  <c r="J712" i="115" s="1"/>
  <c r="I705" i="115"/>
  <c r="I702" i="115"/>
  <c r="I689" i="115"/>
  <c r="J689" i="115" s="1"/>
  <c r="I686" i="115"/>
  <c r="J686" i="115" s="1"/>
  <c r="I680" i="115"/>
  <c r="J680" i="115" s="1"/>
  <c r="I675" i="115"/>
  <c r="J675" i="115" s="1"/>
  <c r="I673" i="115"/>
  <c r="J673" i="115" s="1"/>
  <c r="I670" i="115"/>
  <c r="J670" i="115" s="1"/>
  <c r="I659" i="115"/>
  <c r="J659" i="115" s="1"/>
  <c r="I657" i="115"/>
  <c r="J657" i="115" s="1"/>
  <c r="I654" i="115"/>
  <c r="J654" i="115" s="1"/>
  <c r="I648" i="115"/>
  <c r="J648" i="115" s="1"/>
  <c r="I642" i="115"/>
  <c r="J642" i="115" s="1"/>
  <c r="I631" i="115"/>
  <c r="J631" i="115" s="1"/>
  <c r="I629" i="115"/>
  <c r="J629" i="115" s="1"/>
  <c r="I626" i="115"/>
  <c r="J626" i="115" s="1"/>
  <c r="I615" i="115"/>
  <c r="J615" i="115" s="1"/>
  <c r="I613" i="115"/>
  <c r="J613" i="115" s="1"/>
  <c r="I610" i="115"/>
  <c r="I603" i="115"/>
  <c r="J603" i="115" s="1"/>
  <c r="I601" i="115"/>
  <c r="J601" i="115" s="1"/>
  <c r="I598" i="115"/>
  <c r="J598" i="115" s="1"/>
  <c r="I592" i="115"/>
  <c r="I589" i="115"/>
  <c r="J589" i="115" s="1"/>
  <c r="I586" i="115"/>
  <c r="J586" i="115" s="1"/>
  <c r="I580" i="115"/>
  <c r="J580" i="115" s="1"/>
  <c r="I575" i="115"/>
  <c r="J575" i="115" s="1"/>
  <c r="I573" i="115"/>
  <c r="J573" i="115" s="1"/>
  <c r="I570" i="115"/>
  <c r="J570" i="115" s="1"/>
  <c r="I559" i="115"/>
  <c r="J559" i="115" s="1"/>
  <c r="I557" i="115"/>
  <c r="I550" i="115"/>
  <c r="I535" i="115"/>
  <c r="J535" i="115" s="1"/>
  <c r="I529" i="115"/>
  <c r="J529" i="115" s="1"/>
  <c r="I519" i="115"/>
  <c r="J519" i="115" s="1"/>
  <c r="I506" i="115"/>
  <c r="I503" i="115"/>
  <c r="J503" i="115" s="1"/>
  <c r="I490" i="115"/>
  <c r="J490" i="115" s="1"/>
  <c r="I487" i="115"/>
  <c r="J487" i="115" s="1"/>
  <c r="I481" i="115"/>
  <c r="I478" i="115"/>
  <c r="J478" i="115" s="1"/>
  <c r="I475" i="115"/>
  <c r="J475" i="115" s="1"/>
  <c r="I469" i="115"/>
  <c r="J469" i="115" s="1"/>
  <c r="I462" i="115"/>
  <c r="J462" i="115" s="1"/>
  <c r="I459" i="115"/>
  <c r="J459" i="115" s="1"/>
  <c r="I453" i="115"/>
  <c r="J453" i="115" s="1"/>
  <c r="I448" i="115"/>
  <c r="J448" i="115" s="1"/>
  <c r="I446" i="115"/>
  <c r="J446" i="115" s="1"/>
  <c r="I443" i="115"/>
  <c r="J443" i="115" s="1"/>
  <c r="I437" i="115"/>
  <c r="J437" i="115" s="1"/>
  <c r="I432" i="115"/>
  <c r="J432" i="115" s="1"/>
  <c r="I430" i="115"/>
  <c r="J430" i="115" s="1"/>
  <c r="I427" i="115"/>
  <c r="J427" i="115" s="1"/>
  <c r="I416" i="115"/>
  <c r="J416" i="115" s="1"/>
  <c r="I414" i="115"/>
  <c r="I411" i="115"/>
  <c r="J411" i="115" s="1"/>
  <c r="I405" i="115"/>
  <c r="J405" i="115" s="1"/>
  <c r="I400" i="115"/>
  <c r="J400" i="115" s="1"/>
  <c r="I398" i="115"/>
  <c r="J398" i="115" s="1"/>
  <c r="I395" i="115"/>
  <c r="J395" i="115" s="1"/>
  <c r="I384" i="115"/>
  <c r="J384" i="115" s="1"/>
  <c r="I382" i="115"/>
  <c r="J382" i="115" s="1"/>
  <c r="I378" i="115"/>
  <c r="J378" i="115" s="1"/>
  <c r="I377" i="115"/>
  <c r="J377" i="115" s="1"/>
  <c r="I373" i="115"/>
  <c r="J373" i="115" s="1"/>
  <c r="I367" i="115"/>
  <c r="J367" i="115" s="1"/>
  <c r="I360" i="115"/>
  <c r="J360" i="115" s="1"/>
  <c r="I355" i="115"/>
  <c r="J355" i="115" s="1"/>
  <c r="I350" i="115"/>
  <c r="J350" i="115" s="1"/>
  <c r="I348" i="115"/>
  <c r="J348" i="115" s="1"/>
  <c r="I345" i="115"/>
  <c r="J345" i="115" s="1"/>
  <c r="I343" i="115"/>
  <c r="J343" i="115" s="1"/>
  <c r="I336" i="115"/>
  <c r="J336" i="115" s="1"/>
  <c r="I333" i="115"/>
  <c r="J333" i="115" s="1"/>
  <c r="I331" i="115"/>
  <c r="J331" i="115" s="1"/>
  <c r="I326" i="115"/>
  <c r="J326" i="115" s="1"/>
  <c r="I324" i="115"/>
  <c r="J324" i="115" s="1"/>
  <c r="I321" i="115"/>
  <c r="J321" i="115" s="1"/>
  <c r="I314" i="115"/>
  <c r="J314" i="115" s="1"/>
  <c r="I312" i="115"/>
  <c r="J312" i="115" s="1"/>
  <c r="I309" i="115"/>
  <c r="J309" i="115" s="1"/>
  <c r="I307" i="115"/>
  <c r="J307" i="115" s="1"/>
  <c r="I298" i="115"/>
  <c r="J298" i="115" s="1"/>
  <c r="I296" i="115"/>
  <c r="J296" i="115" s="1"/>
  <c r="I293" i="115"/>
  <c r="J293" i="115" s="1"/>
  <c r="I291" i="115"/>
  <c r="J291" i="115" s="1"/>
  <c r="I282" i="115"/>
  <c r="I280" i="115"/>
  <c r="I277" i="115"/>
  <c r="J277" i="115" s="1"/>
  <c r="I275" i="115"/>
  <c r="I266" i="115"/>
  <c r="J266" i="115" s="1"/>
  <c r="I261" i="115"/>
  <c r="J261" i="115" s="1"/>
  <c r="I260" i="115"/>
  <c r="J260" i="115" s="1"/>
  <c r="I259" i="115"/>
  <c r="J259" i="115" s="1"/>
  <c r="I253" i="115"/>
  <c r="J253" i="115" s="1"/>
  <c r="I239" i="115"/>
  <c r="J239" i="115" s="1"/>
  <c r="I237" i="115"/>
  <c r="J237" i="115" s="1"/>
  <c r="I223" i="115"/>
  <c r="J223" i="115" s="1"/>
  <c r="I221" i="115"/>
  <c r="J221" i="115" s="1"/>
  <c r="I207" i="115"/>
  <c r="J207" i="115" s="1"/>
  <c r="I205" i="115"/>
  <c r="J205" i="115" s="1"/>
  <c r="I191" i="115"/>
  <c r="J191" i="115" s="1"/>
  <c r="I189" i="115"/>
  <c r="J189" i="115" s="1"/>
  <c r="I187" i="115"/>
  <c r="J187" i="115" s="1"/>
  <c r="I184" i="115"/>
  <c r="J184" i="115" s="1"/>
  <c r="I182" i="115"/>
  <c r="J182" i="115" s="1"/>
  <c r="I173" i="115"/>
  <c r="J173" i="115" s="1"/>
  <c r="I163" i="115"/>
  <c r="J163" i="115" s="1"/>
  <c r="I161" i="115"/>
  <c r="J161" i="115" s="1"/>
  <c r="I158" i="115"/>
  <c r="J158" i="115" s="1"/>
  <c r="I147" i="115"/>
  <c r="J147" i="115" s="1"/>
  <c r="I145" i="115"/>
  <c r="J145" i="115" s="1"/>
  <c r="I142" i="115"/>
  <c r="J142" i="115" s="1"/>
  <c r="I129" i="115"/>
  <c r="J129" i="115" s="1"/>
  <c r="I113" i="115"/>
  <c r="J113" i="115" s="1"/>
  <c r="I97" i="115"/>
  <c r="J97" i="115" s="1"/>
  <c r="I94" i="115"/>
  <c r="J94" i="115" s="1"/>
  <c r="I81" i="115"/>
  <c r="I68" i="115"/>
  <c r="J68" i="115" s="1"/>
  <c r="I67" i="115"/>
  <c r="J67" i="115" s="1"/>
  <c r="I937" i="115"/>
  <c r="I932" i="115"/>
  <c r="J932" i="115" s="1"/>
  <c r="I916" i="115"/>
  <c r="J916" i="115" s="1"/>
  <c r="I905" i="115"/>
  <c r="J905" i="115" s="1"/>
  <c r="I873" i="115"/>
  <c r="J873" i="115" s="1"/>
  <c r="I868" i="115"/>
  <c r="J868" i="115" s="1"/>
  <c r="I820" i="115"/>
  <c r="J820" i="115" s="1"/>
  <c r="I812" i="115"/>
  <c r="J812" i="115" s="1"/>
  <c r="I797" i="115"/>
  <c r="J797" i="115" s="1"/>
  <c r="I794" i="115"/>
  <c r="J794" i="115" s="1"/>
  <c r="I782" i="115"/>
  <c r="J782" i="115" s="1"/>
  <c r="I769" i="115"/>
  <c r="J769" i="115" s="1"/>
  <c r="I766" i="115"/>
  <c r="J766" i="115" s="1"/>
  <c r="I750" i="115"/>
  <c r="J750" i="115" s="1"/>
  <c r="I737" i="115"/>
  <c r="J737" i="115" s="1"/>
  <c r="I734" i="115"/>
  <c r="I721" i="115"/>
  <c r="J721" i="115" s="1"/>
  <c r="I693" i="115"/>
  <c r="J693" i="115" s="1"/>
  <c r="I690" i="115"/>
  <c r="J690" i="115" s="1"/>
  <c r="I677" i="115"/>
  <c r="J677" i="115" s="1"/>
  <c r="I674" i="115"/>
  <c r="J674" i="115" s="1"/>
  <c r="I658" i="115"/>
  <c r="J658" i="115" s="1"/>
  <c r="I645" i="115"/>
  <c r="J645" i="115" s="1"/>
  <c r="I633" i="115"/>
  <c r="J633" i="115" s="1"/>
  <c r="I630" i="115"/>
  <c r="J630" i="115" s="1"/>
  <c r="I617" i="115"/>
  <c r="J617" i="115" s="1"/>
  <c r="I614" i="115"/>
  <c r="J614" i="115" s="1"/>
  <c r="I605" i="115"/>
  <c r="J605" i="115" s="1"/>
  <c r="I602" i="115"/>
  <c r="J602" i="115" s="1"/>
  <c r="I590" i="115"/>
  <c r="J590" i="115" s="1"/>
  <c r="I577" i="115"/>
  <c r="J577" i="115" s="1"/>
  <c r="I574" i="115"/>
  <c r="J574" i="115" s="1"/>
  <c r="I561" i="115"/>
  <c r="J561" i="115" s="1"/>
  <c r="I558" i="115"/>
  <c r="J558" i="115" s="1"/>
  <c r="I542" i="115"/>
  <c r="I539" i="115"/>
  <c r="I523" i="115"/>
  <c r="J523" i="115" s="1"/>
  <c r="I494" i="115"/>
  <c r="J494" i="115" s="1"/>
  <c r="I479" i="115"/>
  <c r="J479" i="115" s="1"/>
  <c r="I463" i="115"/>
  <c r="J463" i="115" s="1"/>
  <c r="I447" i="115"/>
  <c r="J447" i="115" s="1"/>
  <c r="I415" i="115"/>
  <c r="I399" i="115"/>
  <c r="J399" i="115" s="1"/>
  <c r="I383" i="115"/>
  <c r="J383" i="115" s="1"/>
  <c r="I358" i="115"/>
  <c r="J358" i="115" s="1"/>
  <c r="I356" i="115"/>
  <c r="J356" i="115" s="1"/>
  <c r="I346" i="115"/>
  <c r="J346" i="115" s="1"/>
  <c r="I334" i="115"/>
  <c r="J334" i="115" s="1"/>
  <c r="I332" i="115"/>
  <c r="J332" i="115" s="1"/>
  <c r="I322" i="115"/>
  <c r="J322" i="115" s="1"/>
  <c r="I319" i="115"/>
  <c r="J319" i="115" s="1"/>
  <c r="I310" i="115"/>
  <c r="J310" i="115" s="1"/>
  <c r="I308" i="115"/>
  <c r="J308" i="115" s="1"/>
  <c r="I303" i="115"/>
  <c r="J303" i="115" s="1"/>
  <c r="I294" i="115"/>
  <c r="J294" i="115" s="1"/>
  <c r="I287" i="115"/>
  <c r="J287" i="115" s="1"/>
  <c r="I278" i="115"/>
  <c r="J278" i="115" s="1"/>
  <c r="I271" i="115"/>
  <c r="J271" i="115" s="1"/>
  <c r="I255" i="115"/>
  <c r="J255" i="115" s="1"/>
  <c r="I254" i="115"/>
  <c r="J254" i="115" s="1"/>
  <c r="I251" i="115"/>
  <c r="J251" i="115" s="1"/>
  <c r="I235" i="115"/>
  <c r="I233" i="115"/>
  <c r="J233" i="115" s="1"/>
  <c r="I219" i="115"/>
  <c r="J219" i="115" s="1"/>
  <c r="I217" i="115"/>
  <c r="J217" i="115" s="1"/>
  <c r="I203" i="115"/>
  <c r="J203" i="115" s="1"/>
  <c r="I178" i="115"/>
  <c r="J178" i="115" s="1"/>
  <c r="I162" i="115"/>
  <c r="J162" i="115" s="1"/>
  <c r="I152" i="115"/>
  <c r="J152" i="115" s="1"/>
  <c r="I146" i="115"/>
  <c r="J146" i="115" s="1"/>
  <c r="I136" i="115"/>
  <c r="J136" i="115" s="1"/>
  <c r="I104" i="115"/>
  <c r="J104" i="115" s="1"/>
  <c r="I72" i="115"/>
  <c r="J72" i="115" s="1"/>
  <c r="I59" i="115"/>
  <c r="J59" i="115" s="1"/>
  <c r="I981" i="115"/>
  <c r="J981" i="115" s="1"/>
  <c r="I976" i="115"/>
  <c r="J976" i="115" s="1"/>
  <c r="I967" i="115"/>
  <c r="J967" i="115" s="1"/>
  <c r="I965" i="115"/>
  <c r="J965" i="115" s="1"/>
  <c r="I960" i="115"/>
  <c r="I951" i="115"/>
  <c r="J951" i="115" s="1"/>
  <c r="I949" i="115"/>
  <c r="J949" i="115" s="1"/>
  <c r="I944" i="115"/>
  <c r="J944" i="115" s="1"/>
  <c r="I935" i="115"/>
  <c r="J935" i="115" s="1"/>
  <c r="I933" i="115"/>
  <c r="J933" i="115" s="1"/>
  <c r="I928" i="115"/>
  <c r="I919" i="115"/>
  <c r="J919" i="115" s="1"/>
  <c r="I917" i="115"/>
  <c r="J917" i="115" s="1"/>
  <c r="I912" i="115"/>
  <c r="J912" i="115" s="1"/>
  <c r="I903" i="115"/>
  <c r="J903" i="115" s="1"/>
  <c r="I901" i="115"/>
  <c r="J901" i="115" s="1"/>
  <c r="I896" i="115"/>
  <c r="J896" i="115" s="1"/>
  <c r="I887" i="115"/>
  <c r="J887" i="115" s="1"/>
  <c r="I885" i="115"/>
  <c r="J885" i="115" s="1"/>
  <c r="I880" i="115"/>
  <c r="I871" i="115"/>
  <c r="J871" i="115" s="1"/>
  <c r="I869" i="115"/>
  <c r="J869" i="115" s="1"/>
  <c r="I864" i="115"/>
  <c r="I850" i="115"/>
  <c r="J850" i="115" s="1"/>
  <c r="I842" i="115"/>
  <c r="J842" i="115" s="1"/>
  <c r="I834" i="115"/>
  <c r="J834" i="115" s="1"/>
  <c r="I826" i="115"/>
  <c r="J826" i="115" s="1"/>
  <c r="I818" i="115"/>
  <c r="J818" i="115" s="1"/>
  <c r="I810" i="115"/>
  <c r="I801" i="115"/>
  <c r="J801" i="115" s="1"/>
  <c r="I798" i="115"/>
  <c r="J798" i="115" s="1"/>
  <c r="I770" i="115"/>
  <c r="J770" i="115" s="1"/>
  <c r="I757" i="115"/>
  <c r="J757" i="115" s="1"/>
  <c r="I754" i="115"/>
  <c r="J754" i="115" s="1"/>
  <c r="I741" i="115"/>
  <c r="J741" i="115" s="1"/>
  <c r="I738" i="115"/>
  <c r="J738" i="115" s="1"/>
  <c r="I725" i="115"/>
  <c r="J725" i="115" s="1"/>
  <c r="I722" i="115"/>
  <c r="J722" i="115" s="1"/>
  <c r="I713" i="115"/>
  <c r="J713" i="115" s="1"/>
  <c r="I681" i="115"/>
  <c r="J681" i="115" s="1"/>
  <c r="I662" i="115"/>
  <c r="J662" i="115" s="1"/>
  <c r="I649" i="115"/>
  <c r="J649" i="115" s="1"/>
  <c r="I646" i="115"/>
  <c r="J646" i="115" s="1"/>
  <c r="I634" i="115"/>
  <c r="J634" i="115" s="1"/>
  <c r="I618" i="115"/>
  <c r="J618" i="115" s="1"/>
  <c r="I606" i="115"/>
  <c r="J606" i="115" s="1"/>
  <c r="I593" i="115"/>
  <c r="J593" i="115" s="1"/>
  <c r="I581" i="115"/>
  <c r="J581" i="115" s="1"/>
  <c r="I578" i="115"/>
  <c r="J578" i="115" s="1"/>
  <c r="I565" i="115"/>
  <c r="J565" i="115" s="1"/>
  <c r="I562" i="115"/>
  <c r="J562" i="115" s="1"/>
  <c r="I553" i="115"/>
  <c r="I552" i="115"/>
  <c r="I527" i="115"/>
  <c r="J527" i="115" s="1"/>
  <c r="I495" i="115"/>
  <c r="J495" i="115" s="1"/>
  <c r="I451" i="115"/>
  <c r="J451" i="115" s="1"/>
  <c r="I403" i="115"/>
  <c r="J403" i="115" s="1"/>
  <c r="I387" i="115"/>
  <c r="J387" i="115" s="1"/>
  <c r="I381" i="115"/>
  <c r="J381" i="115" s="1"/>
  <c r="I371" i="115"/>
  <c r="J371" i="115" s="1"/>
  <c r="I366" i="115"/>
  <c r="I354" i="115"/>
  <c r="J354" i="115" s="1"/>
  <c r="I351" i="115"/>
  <c r="J351" i="115" s="1"/>
  <c r="I342" i="115"/>
  <c r="J342" i="115" s="1"/>
  <c r="I340" i="115"/>
  <c r="J340" i="115" s="1"/>
  <c r="I330" i="115"/>
  <c r="J330" i="115" s="1"/>
  <c r="I320" i="115"/>
  <c r="J320" i="115" s="1"/>
  <c r="I315" i="115"/>
  <c r="J315" i="115" s="1"/>
  <c r="I306" i="115"/>
  <c r="J306" i="115" s="1"/>
  <c r="I304" i="115"/>
  <c r="J304" i="115" s="1"/>
  <c r="I290" i="115"/>
  <c r="I288" i="115"/>
  <c r="J288" i="115" s="1"/>
  <c r="I283" i="115"/>
  <c r="J283" i="115" s="1"/>
  <c r="I274" i="115"/>
  <c r="J274" i="115" s="1"/>
  <c r="I267" i="115"/>
  <c r="J267" i="115" s="1"/>
  <c r="I262" i="115"/>
  <c r="J262" i="115" s="1"/>
  <c r="I231" i="115"/>
  <c r="J231" i="115" s="1"/>
  <c r="I215" i="115"/>
  <c r="J215" i="115" s="1"/>
  <c r="I213" i="115"/>
  <c r="J213" i="115" s="1"/>
  <c r="I199" i="115"/>
  <c r="I181" i="115"/>
  <c r="J181" i="115" s="1"/>
  <c r="I179" i="115"/>
  <c r="J179" i="115" s="1"/>
  <c r="I174" i="115"/>
  <c r="J174" i="115" s="1"/>
  <c r="I169" i="115"/>
  <c r="J169" i="115" s="1"/>
  <c r="I153" i="115"/>
  <c r="J153" i="115" s="1"/>
  <c r="I137" i="115"/>
  <c r="I121" i="115"/>
  <c r="J121" i="115" s="1"/>
  <c r="I105" i="115"/>
  <c r="J105" i="115" s="1"/>
  <c r="I89" i="115"/>
  <c r="J89" i="115" s="1"/>
  <c r="I73" i="115"/>
  <c r="J73" i="115" s="1"/>
  <c r="I64" i="115"/>
  <c r="J64" i="115" s="1"/>
  <c r="I46" i="115"/>
  <c r="J46" i="115" s="1"/>
  <c r="I30" i="115"/>
  <c r="J30" i="115" s="1"/>
  <c r="I17" i="115"/>
  <c r="J17" i="115" s="1"/>
  <c r="I70" i="115"/>
  <c r="J70" i="115" s="1"/>
  <c r="I53" i="115"/>
  <c r="J53" i="115" s="1"/>
  <c r="I50" i="115"/>
  <c r="J50" i="115" s="1"/>
  <c r="I44" i="115"/>
  <c r="J44" i="115" s="1"/>
  <c r="I39" i="115"/>
  <c r="J39" i="115" s="1"/>
  <c r="I37" i="115"/>
  <c r="J37" i="115" s="1"/>
  <c r="I34" i="115"/>
  <c r="I21" i="115"/>
  <c r="J21" i="115" s="1"/>
  <c r="I18" i="115"/>
  <c r="J18" i="115" s="1"/>
  <c r="I12" i="115"/>
  <c r="J12" i="115" s="1"/>
  <c r="I54" i="115"/>
  <c r="J54" i="115" s="1"/>
  <c r="I38" i="115"/>
  <c r="J38" i="115" s="1"/>
  <c r="I27" i="115"/>
  <c r="J27" i="115" s="1"/>
  <c r="I25" i="115"/>
  <c r="J25" i="115" s="1"/>
  <c r="I22" i="115"/>
  <c r="J22" i="115" s="1"/>
  <c r="I16" i="115"/>
  <c r="J16" i="115" s="1"/>
  <c r="I65" i="115"/>
  <c r="J65" i="115" s="1"/>
  <c r="I61" i="115"/>
  <c r="J61" i="115" s="1"/>
  <c r="I58" i="115"/>
  <c r="J58" i="115" s="1"/>
  <c r="I45" i="115"/>
  <c r="J45" i="115" s="1"/>
  <c r="I42" i="115"/>
  <c r="J42" i="115" s="1"/>
  <c r="I29" i="115"/>
  <c r="J29" i="115" s="1"/>
  <c r="I26" i="115"/>
  <c r="J26" i="115" s="1"/>
  <c r="I13" i="115"/>
  <c r="J13" i="115" s="1"/>
  <c r="I11" i="115"/>
  <c r="J11" i="115" s="1"/>
  <c r="I3" i="115"/>
  <c r="J3" i="115" s="1"/>
  <c r="I9" i="115"/>
  <c r="J9" i="115" s="1"/>
  <c r="I6" i="115"/>
  <c r="I1647" i="115"/>
  <c r="I1639" i="115"/>
  <c r="J1639" i="115" s="1"/>
  <c r="I1631" i="115"/>
  <c r="J1631" i="115" s="1"/>
  <c r="I1623" i="115"/>
  <c r="I1615" i="115"/>
  <c r="J1615" i="115" s="1"/>
  <c r="I1725" i="115"/>
  <c r="J1725" i="115" s="1"/>
  <c r="I1723" i="115"/>
  <c r="J1723" i="115" s="1"/>
  <c r="I1719" i="115"/>
  <c r="J1719" i="115" s="1"/>
  <c r="I1713" i="115"/>
  <c r="J1713" i="115" s="1"/>
  <c r="I1709" i="115"/>
  <c r="J1709" i="115" s="1"/>
  <c r="I1705" i="115"/>
  <c r="J1705" i="115" s="1"/>
  <c r="I1703" i="115"/>
  <c r="J1703" i="115" s="1"/>
  <c r="I1697" i="115"/>
  <c r="J1697" i="115" s="1"/>
  <c r="I1691" i="115"/>
  <c r="J1691" i="115" s="1"/>
  <c r="I1687" i="115"/>
  <c r="J1687" i="115" s="1"/>
  <c r="I1683" i="115"/>
  <c r="J1683" i="115" s="1"/>
  <c r="I1679" i="115"/>
  <c r="J1679" i="115" s="1"/>
  <c r="I1675" i="115"/>
  <c r="J1675" i="115" s="1"/>
  <c r="I1671" i="115"/>
  <c r="J1671" i="115" s="1"/>
  <c r="I1667" i="115"/>
  <c r="J1667" i="115" s="1"/>
  <c r="I1665" i="115"/>
  <c r="J1665" i="115" s="1"/>
  <c r="I1657" i="115"/>
  <c r="I1655" i="115"/>
  <c r="J1655" i="115" s="1"/>
  <c r="I1653" i="115"/>
  <c r="I1643" i="115"/>
  <c r="J1643" i="115" s="1"/>
  <c r="I1635" i="115"/>
  <c r="J1635" i="115" s="1"/>
  <c r="I1627" i="115"/>
  <c r="I1619" i="115"/>
  <c r="J1619" i="115" s="1"/>
  <c r="I1611" i="115"/>
  <c r="J1611" i="115" s="1"/>
  <c r="I1461" i="115"/>
  <c r="J1461" i="115" s="1"/>
  <c r="I1457" i="115"/>
  <c r="J1457" i="115" s="1"/>
  <c r="I1455" i="115"/>
  <c r="J1455" i="115" s="1"/>
  <c r="I1453" i="115"/>
  <c r="I1451" i="115"/>
  <c r="I1449" i="115"/>
  <c r="J1449" i="115" s="1"/>
  <c r="I1445" i="115"/>
  <c r="J1445" i="115" s="1"/>
  <c r="I1443" i="115"/>
  <c r="J1443" i="115" s="1"/>
  <c r="I1441" i="115"/>
  <c r="I1439" i="115"/>
  <c r="I1437" i="115"/>
  <c r="I1433" i="115"/>
  <c r="I1431" i="115"/>
  <c r="I1427" i="115"/>
  <c r="J1427" i="115" s="1"/>
  <c r="I1425" i="115"/>
  <c r="J1425" i="115" s="1"/>
  <c r="I1423" i="115"/>
  <c r="J1423" i="115" s="1"/>
  <c r="I1421" i="115"/>
  <c r="J1421" i="115" s="1"/>
  <c r="I1419" i="115"/>
  <c r="I1417" i="115"/>
  <c r="J1417" i="115" s="1"/>
  <c r="I1415" i="115"/>
  <c r="I1411" i="115"/>
  <c r="I1407" i="115"/>
  <c r="I1403" i="115"/>
  <c r="J1403" i="115" s="1"/>
  <c r="I1395" i="115"/>
  <c r="J1395" i="115" s="1"/>
  <c r="I1387" i="115"/>
  <c r="J1387" i="115" s="1"/>
  <c r="I1379" i="115"/>
  <c r="J1379" i="115" s="1"/>
  <c r="I1371" i="115"/>
  <c r="J1371" i="115" s="1"/>
  <c r="I1363" i="115"/>
  <c r="I1399" i="115"/>
  <c r="I1391" i="115"/>
  <c r="J1391" i="115" s="1"/>
  <c r="I1383" i="115"/>
  <c r="J1383" i="115" s="1"/>
  <c r="I1375" i="115"/>
  <c r="J1375" i="115" s="1"/>
  <c r="I1367" i="115"/>
  <c r="I1359" i="115"/>
  <c r="J1359" i="115" s="1"/>
  <c r="I1164" i="115"/>
  <c r="J1164" i="115" s="1"/>
  <c r="I1168" i="115"/>
  <c r="J1168" i="115" s="1"/>
  <c r="I793" i="115"/>
  <c r="J793" i="115" s="1"/>
  <c r="I777" i="115"/>
  <c r="J777" i="115" s="1"/>
  <c r="I857" i="115"/>
  <c r="J857" i="115" s="1"/>
  <c r="I853" i="115"/>
  <c r="J853" i="115" s="1"/>
  <c r="I849" i="115"/>
  <c r="J849" i="115" s="1"/>
  <c r="I845" i="115"/>
  <c r="J845" i="115" s="1"/>
  <c r="I841" i="115"/>
  <c r="J841" i="115" s="1"/>
  <c r="I837" i="115"/>
  <c r="J837" i="115" s="1"/>
  <c r="I833" i="115"/>
  <c r="J833" i="115" s="1"/>
  <c r="I829" i="115"/>
  <c r="J829" i="115" s="1"/>
  <c r="I825" i="115"/>
  <c r="J825" i="115" s="1"/>
  <c r="I821" i="115"/>
  <c r="J821" i="115" s="1"/>
  <c r="I817" i="115"/>
  <c r="J817" i="115" s="1"/>
  <c r="I813" i="115"/>
  <c r="J813" i="115" s="1"/>
  <c r="I809" i="115"/>
  <c r="I805" i="115"/>
  <c r="J805" i="115" s="1"/>
  <c r="I789" i="115"/>
  <c r="J789" i="115" s="1"/>
  <c r="I773" i="115"/>
  <c r="J773" i="115" s="1"/>
  <c r="I551" i="115"/>
  <c r="I543" i="115"/>
  <c r="I514" i="115"/>
  <c r="J514" i="115" s="1"/>
  <c r="I498" i="115"/>
  <c r="I482" i="115"/>
  <c r="J482" i="115" s="1"/>
  <c r="I466" i="115"/>
  <c r="J466" i="115" s="1"/>
  <c r="I450" i="115"/>
  <c r="J450" i="115" s="1"/>
  <c r="I434" i="115"/>
  <c r="J434" i="115" s="1"/>
  <c r="I418" i="115"/>
  <c r="J418" i="115" s="1"/>
  <c r="I402" i="115"/>
  <c r="J402" i="115" s="1"/>
  <c r="I386" i="115"/>
  <c r="J386" i="115" s="1"/>
  <c r="I538" i="115"/>
  <c r="I534" i="115"/>
  <c r="J534" i="115" s="1"/>
  <c r="I530" i="115"/>
  <c r="J530" i="115" s="1"/>
  <c r="I526" i="115"/>
  <c r="J526" i="115" s="1"/>
  <c r="I522" i="115"/>
  <c r="J522" i="115" s="1"/>
  <c r="I518" i="115"/>
  <c r="I502" i="115"/>
  <c r="J502" i="115" s="1"/>
  <c r="I486" i="115"/>
  <c r="J486" i="115" s="1"/>
  <c r="I470" i="115"/>
  <c r="J470" i="115" s="1"/>
  <c r="I454" i="115"/>
  <c r="J454" i="115" s="1"/>
  <c r="I438" i="115"/>
  <c r="J438" i="115" s="1"/>
  <c r="I422" i="115"/>
  <c r="J422" i="115" s="1"/>
  <c r="I406" i="115"/>
  <c r="J406" i="115" s="1"/>
  <c r="I390" i="115"/>
  <c r="J390" i="115" s="1"/>
  <c r="I379" i="115"/>
  <c r="J379" i="115" s="1"/>
  <c r="I374" i="115"/>
  <c r="J374" i="115" s="1"/>
  <c r="I370" i="115"/>
  <c r="J370" i="115" s="1"/>
  <c r="I244" i="115"/>
  <c r="J244" i="115" s="1"/>
  <c r="I240" i="115"/>
  <c r="J240" i="115" s="1"/>
  <c r="I236" i="115"/>
  <c r="J236" i="115" s="1"/>
  <c r="I232" i="115"/>
  <c r="J232" i="115" s="1"/>
  <c r="I228" i="115"/>
  <c r="J228" i="115" s="1"/>
  <c r="I224" i="115"/>
  <c r="J224" i="115" s="1"/>
  <c r="I220" i="115"/>
  <c r="J220" i="115" s="1"/>
  <c r="I216" i="115"/>
  <c r="J216" i="115" s="1"/>
  <c r="I212" i="115"/>
  <c r="J212" i="115" s="1"/>
  <c r="I208" i="115"/>
  <c r="J208" i="115" s="1"/>
  <c r="I204" i="115"/>
  <c r="J204" i="115" s="1"/>
  <c r="I200" i="115"/>
  <c r="I196" i="115"/>
  <c r="I192" i="115"/>
  <c r="J192" i="115" s="1"/>
  <c r="I165" i="115"/>
  <c r="I157" i="115"/>
  <c r="J157" i="115" s="1"/>
  <c r="I149" i="115"/>
  <c r="J149" i="115" s="1"/>
  <c r="I141" i="115"/>
  <c r="J141" i="115" s="1"/>
  <c r="I133" i="115"/>
  <c r="J133" i="115" s="1"/>
  <c r="I125" i="115"/>
  <c r="I117" i="115"/>
  <c r="J117" i="115" s="1"/>
  <c r="I109" i="115"/>
  <c r="J109" i="115" s="1"/>
  <c r="I101" i="115"/>
  <c r="I93" i="115"/>
  <c r="I85" i="115"/>
  <c r="J85" i="115" s="1"/>
  <c r="I77" i="115"/>
  <c r="J77" i="115" s="1"/>
  <c r="I69" i="115"/>
  <c r="J69" i="115" s="1"/>
  <c r="E429" i="4"/>
  <c r="E249" i="4" l="1"/>
  <c r="E778" i="4" l="1"/>
  <c r="E946" i="4" l="1"/>
  <c r="E944" i="4"/>
  <c r="E46" i="4"/>
  <c r="B557" i="40" l="1"/>
  <c r="C557" i="40"/>
  <c r="E557" i="40"/>
  <c r="J557" i="40"/>
  <c r="K141" i="40"/>
  <c r="E59" i="4"/>
  <c r="G557" i="40" l="1"/>
  <c r="L2" i="37"/>
  <c r="C2581" i="80" l="1"/>
  <c r="C2582" i="80"/>
  <c r="C2583" i="80"/>
  <c r="C2584" i="80"/>
  <c r="C2585" i="80"/>
  <c r="C2586" i="80"/>
  <c r="C2587" i="80"/>
  <c r="C2588" i="80"/>
  <c r="C2589" i="80"/>
  <c r="C2590" i="80"/>
  <c r="C2591" i="80"/>
  <c r="C2592" i="80"/>
  <c r="C2593" i="80"/>
  <c r="C2594" i="80"/>
  <c r="C2595" i="80"/>
  <c r="C2596" i="80"/>
  <c r="C2597" i="80"/>
  <c r="C2598" i="80"/>
  <c r="C2599" i="80"/>
  <c r="C2600" i="80"/>
  <c r="C2601" i="80"/>
  <c r="B2594" i="80"/>
  <c r="B2595" i="80"/>
  <c r="B2596" i="80"/>
  <c r="B2597" i="80"/>
  <c r="B2598" i="80"/>
  <c r="B2599" i="80"/>
  <c r="B2600" i="80"/>
  <c r="B2601" i="80"/>
  <c r="C555" i="40"/>
  <c r="E555" i="40"/>
  <c r="J555" i="40"/>
  <c r="C556" i="40"/>
  <c r="E556" i="40"/>
  <c r="J556" i="40"/>
  <c r="B555" i="40"/>
  <c r="B556" i="40"/>
  <c r="E424" i="4"/>
  <c r="G556" i="40" l="1"/>
  <c r="G555" i="40"/>
  <c r="K3" i="40" l="1"/>
  <c r="K4" i="40"/>
  <c r="E109" i="4" l="1"/>
  <c r="K554" i="40" l="1"/>
  <c r="B554" i="40"/>
  <c r="C554" i="40"/>
  <c r="E554" i="40"/>
  <c r="J554" i="40"/>
  <c r="E786" i="4"/>
  <c r="E787" i="4"/>
  <c r="G554" i="40" l="1"/>
  <c r="L554" i="40"/>
  <c r="H554" i="40" l="1"/>
  <c r="J199" i="40"/>
  <c r="B199" i="40"/>
  <c r="C199" i="40"/>
  <c r="E199" i="40"/>
  <c r="B2592" i="80"/>
  <c r="B2593" i="80"/>
  <c r="E352" i="4"/>
  <c r="E963" i="4"/>
  <c r="E353" i="4"/>
  <c r="G199" i="40" l="1"/>
  <c r="B2575" i="80" l="1"/>
  <c r="B2576" i="80"/>
  <c r="B2577" i="80"/>
  <c r="B2578" i="80"/>
  <c r="B2579" i="80"/>
  <c r="B2580" i="80"/>
  <c r="B2581" i="80"/>
  <c r="B2582" i="80"/>
  <c r="B2583" i="80"/>
  <c r="B2584" i="80"/>
  <c r="B2585" i="80"/>
  <c r="B2586" i="80"/>
  <c r="B2587" i="80"/>
  <c r="B2588" i="80"/>
  <c r="B2589" i="80"/>
  <c r="B2590" i="80"/>
  <c r="B2591" i="80"/>
  <c r="E663" i="4"/>
  <c r="E588" i="4"/>
  <c r="E359" i="4"/>
  <c r="E1073" i="4" l="1"/>
  <c r="C2579" i="80" l="1"/>
  <c r="C2580" i="80"/>
  <c r="K404" i="40" l="1"/>
  <c r="K403" i="40"/>
  <c r="E775" i="4"/>
  <c r="E774" i="4"/>
  <c r="B456" i="40" l="1"/>
  <c r="C456" i="40"/>
  <c r="E456" i="40"/>
  <c r="J456" i="40"/>
  <c r="E863" i="4"/>
  <c r="G456" i="40" l="1"/>
  <c r="C2571" i="80" l="1"/>
  <c r="C2572" i="80"/>
  <c r="C2573" i="80"/>
  <c r="C2574" i="80"/>
  <c r="C2575" i="80"/>
  <c r="C2576" i="80"/>
  <c r="C2577" i="80"/>
  <c r="C2578" i="80"/>
  <c r="B2558" i="80"/>
  <c r="B2559" i="80"/>
  <c r="B2560" i="80"/>
  <c r="B2561" i="80"/>
  <c r="B2562" i="80"/>
  <c r="B2563" i="80"/>
  <c r="B2564" i="80"/>
  <c r="B2565" i="80"/>
  <c r="B2566" i="80"/>
  <c r="B2567" i="80"/>
  <c r="B2568" i="80"/>
  <c r="B2569" i="80"/>
  <c r="B2570" i="80"/>
  <c r="B2571" i="80"/>
  <c r="B2572" i="80"/>
  <c r="B2573" i="80"/>
  <c r="B2574" i="80"/>
  <c r="E256" i="4" l="1"/>
  <c r="E258" i="4"/>
  <c r="K280" i="40" l="1"/>
  <c r="E351" i="4"/>
  <c r="B197" i="40"/>
  <c r="C197" i="40"/>
  <c r="E197" i="40"/>
  <c r="J197" i="40"/>
  <c r="B198" i="40"/>
  <c r="C198" i="40"/>
  <c r="E198" i="40"/>
  <c r="J198" i="40"/>
  <c r="G197" i="40" l="1"/>
  <c r="H197" i="40" s="1"/>
  <c r="G198" i="40"/>
  <c r="H198" i="40" s="1"/>
  <c r="C2555" i="80" l="1"/>
  <c r="C2556" i="80"/>
  <c r="C2557" i="80"/>
  <c r="C2558" i="80"/>
  <c r="C2559" i="80"/>
  <c r="C2560" i="80"/>
  <c r="C2561" i="80"/>
  <c r="C2562" i="80"/>
  <c r="C2563" i="80"/>
  <c r="C2564" i="80"/>
  <c r="C2565" i="80"/>
  <c r="C2566" i="80"/>
  <c r="C2567" i="80"/>
  <c r="C2568" i="80"/>
  <c r="C2569" i="80"/>
  <c r="C2570" i="80"/>
  <c r="E236" i="4"/>
  <c r="E237" i="4"/>
  <c r="E179" i="4"/>
  <c r="E13" i="4" l="1"/>
  <c r="E11" i="4"/>
  <c r="E311" i="4" l="1"/>
  <c r="E313" i="4"/>
  <c r="E222" i="4"/>
  <c r="E224" i="4"/>
  <c r="E223" i="4"/>
  <c r="E225" i="4"/>
  <c r="E226" i="4"/>
  <c r="E678" i="4"/>
  <c r="E715" i="4"/>
  <c r="B373" i="40"/>
  <c r="C373" i="40"/>
  <c r="E373" i="40"/>
  <c r="J373" i="40"/>
  <c r="B393" i="40"/>
  <c r="C393" i="40"/>
  <c r="E393" i="40"/>
  <c r="J393" i="40"/>
  <c r="K393" i="40"/>
  <c r="E749" i="4"/>
  <c r="E806" i="4"/>
  <c r="B189" i="40"/>
  <c r="C189" i="40"/>
  <c r="E189" i="40"/>
  <c r="J189" i="40"/>
  <c r="B352" i="40"/>
  <c r="C352" i="40"/>
  <c r="E352" i="40"/>
  <c r="J352" i="40"/>
  <c r="G373" i="40" l="1"/>
  <c r="L393" i="40"/>
  <c r="G393" i="40"/>
  <c r="L373" i="40"/>
  <c r="G189" i="40"/>
  <c r="G352" i="40"/>
  <c r="H373" i="40" l="1"/>
  <c r="I715" i="4" s="1"/>
  <c r="H393" i="40"/>
  <c r="I749" i="4" s="1"/>
  <c r="K140" i="40"/>
  <c r="K138" i="40"/>
  <c r="K139" i="40"/>
  <c r="E240" i="4"/>
  <c r="E238" i="4"/>
  <c r="O749" i="4" l="1"/>
  <c r="X749" i="4"/>
  <c r="O715" i="4"/>
  <c r="X715" i="4"/>
  <c r="E350" i="4"/>
  <c r="E355" i="4"/>
  <c r="E354" i="4"/>
  <c r="K194" i="40"/>
  <c r="K195" i="40"/>
  <c r="E331" i="4"/>
  <c r="E333" i="4"/>
  <c r="E332" i="4"/>
  <c r="E334" i="4"/>
  <c r="E335" i="4"/>
  <c r="E336" i="4"/>
  <c r="E337" i="4"/>
  <c r="E338" i="4"/>
  <c r="E339" i="4"/>
  <c r="K192" i="40"/>
  <c r="K269" i="40"/>
  <c r="K191" i="40"/>
  <c r="B269" i="40"/>
  <c r="C269" i="40"/>
  <c r="E269" i="40"/>
  <c r="J269" i="40"/>
  <c r="B191" i="40"/>
  <c r="C191" i="40"/>
  <c r="E191" i="40"/>
  <c r="J191" i="40"/>
  <c r="B192" i="40"/>
  <c r="C192" i="40"/>
  <c r="E192" i="40"/>
  <c r="J192" i="40"/>
  <c r="B193" i="40"/>
  <c r="C193" i="40"/>
  <c r="E193" i="40"/>
  <c r="J193" i="40"/>
  <c r="B194" i="40"/>
  <c r="C194" i="40"/>
  <c r="E194" i="40"/>
  <c r="J194" i="40"/>
  <c r="B195" i="40"/>
  <c r="C195" i="40"/>
  <c r="E195" i="40"/>
  <c r="J195" i="40"/>
  <c r="B200" i="40"/>
  <c r="C200" i="40"/>
  <c r="E200" i="40"/>
  <c r="J200" i="40"/>
  <c r="C2495" i="80"/>
  <c r="C2496" i="80"/>
  <c r="C2497" i="80"/>
  <c r="C2498" i="80"/>
  <c r="C2499" i="80"/>
  <c r="C2500" i="80"/>
  <c r="C2501" i="80"/>
  <c r="C2502" i="80"/>
  <c r="C2503" i="80"/>
  <c r="C2504" i="80"/>
  <c r="C2505" i="80"/>
  <c r="C2506" i="80"/>
  <c r="C2507" i="80"/>
  <c r="C2508" i="80"/>
  <c r="C2509" i="80"/>
  <c r="C2510" i="80"/>
  <c r="C2511" i="80"/>
  <c r="C2512" i="80"/>
  <c r="C2513" i="80"/>
  <c r="C2514" i="80"/>
  <c r="C2515" i="80"/>
  <c r="C2516" i="80"/>
  <c r="C2517" i="80"/>
  <c r="C2518" i="80"/>
  <c r="C2519" i="80"/>
  <c r="C2520" i="80"/>
  <c r="C2521" i="80"/>
  <c r="C2522" i="80"/>
  <c r="C2523" i="80"/>
  <c r="C2524" i="80"/>
  <c r="C2525" i="80"/>
  <c r="C2526" i="80"/>
  <c r="C2527" i="80"/>
  <c r="C2528" i="80"/>
  <c r="C2529" i="80"/>
  <c r="C2530" i="80"/>
  <c r="C2531" i="80"/>
  <c r="C2532" i="80"/>
  <c r="C2533" i="80"/>
  <c r="C2534" i="80"/>
  <c r="C2535" i="80"/>
  <c r="C2536" i="80"/>
  <c r="C2537" i="80"/>
  <c r="C2538" i="80"/>
  <c r="C2539" i="80"/>
  <c r="C2540" i="80"/>
  <c r="C2541" i="80"/>
  <c r="C2542" i="80"/>
  <c r="C2543" i="80"/>
  <c r="C2544" i="80"/>
  <c r="C2545" i="80"/>
  <c r="C2546" i="80"/>
  <c r="C2547" i="80"/>
  <c r="C2548" i="80"/>
  <c r="C2549" i="80"/>
  <c r="C2550" i="80"/>
  <c r="C2551" i="80"/>
  <c r="C2552" i="80"/>
  <c r="C2553" i="80"/>
  <c r="C2554" i="80"/>
  <c r="Y715" i="4" l="1"/>
  <c r="Z715" i="4"/>
  <c r="P715" i="4"/>
  <c r="S715" i="4"/>
  <c r="Q715" i="4"/>
  <c r="Z749" i="4"/>
  <c r="Y749" i="4"/>
  <c r="Q749" i="4"/>
  <c r="P749" i="4"/>
  <c r="S749" i="4"/>
  <c r="G195" i="40"/>
  <c r="G191" i="40"/>
  <c r="G269" i="40"/>
  <c r="G200" i="40"/>
  <c r="L269" i="40"/>
  <c r="G194" i="40"/>
  <c r="G193" i="40"/>
  <c r="G192" i="40"/>
  <c r="L192" i="40"/>
  <c r="L194" i="40"/>
  <c r="L195" i="40"/>
  <c r="H195" i="40" s="1"/>
  <c r="I339" i="4" s="1"/>
  <c r="L191" i="40"/>
  <c r="T715" i="4" l="1"/>
  <c r="U715" i="4"/>
  <c r="V715" i="4"/>
  <c r="O339" i="4"/>
  <c r="X339" i="4"/>
  <c r="Z339" i="4" s="1"/>
  <c r="V749" i="4"/>
  <c r="T749" i="4"/>
  <c r="U749" i="4"/>
  <c r="H191" i="40"/>
  <c r="M1417" i="37"/>
  <c r="N1417" i="37"/>
  <c r="L1417" i="37"/>
  <c r="M128" i="37"/>
  <c r="N128" i="37"/>
  <c r="L128" i="37"/>
  <c r="H269" i="40"/>
  <c r="H192" i="40"/>
  <c r="I332" i="4" s="1"/>
  <c r="H194" i="40"/>
  <c r="I337" i="4" s="1"/>
  <c r="P339" i="4" l="1"/>
  <c r="Q339" i="4"/>
  <c r="S339" i="4"/>
  <c r="O337" i="4"/>
  <c r="X337" i="4"/>
  <c r="O332" i="4"/>
  <c r="X332" i="4"/>
  <c r="B2540" i="80"/>
  <c r="B2541" i="80"/>
  <c r="B2542" i="80"/>
  <c r="B2543" i="80"/>
  <c r="B2544" i="80"/>
  <c r="B2545" i="80"/>
  <c r="B2546" i="80"/>
  <c r="B2547" i="80"/>
  <c r="B2548" i="80"/>
  <c r="B2549" i="80"/>
  <c r="B2550" i="80"/>
  <c r="B2551" i="80"/>
  <c r="B2552" i="80"/>
  <c r="B2553" i="80"/>
  <c r="B2554" i="80"/>
  <c r="B2555" i="80"/>
  <c r="B2556" i="80"/>
  <c r="B2557" i="80"/>
  <c r="B190" i="40"/>
  <c r="C190" i="40"/>
  <c r="L190" i="40" s="1"/>
  <c r="E190" i="40"/>
  <c r="J190" i="40"/>
  <c r="E321" i="4"/>
  <c r="B270" i="40"/>
  <c r="C270" i="40"/>
  <c r="E270" i="40"/>
  <c r="J270" i="40"/>
  <c r="K270" i="40"/>
  <c r="E517" i="4"/>
  <c r="J110" i="40"/>
  <c r="C110" i="40"/>
  <c r="E110" i="40"/>
  <c r="B110" i="40"/>
  <c r="E187" i="4"/>
  <c r="E188" i="4"/>
  <c r="B390" i="40"/>
  <c r="C390" i="40"/>
  <c r="E390" i="40"/>
  <c r="J390" i="40"/>
  <c r="B389" i="40"/>
  <c r="C389" i="40"/>
  <c r="E389" i="40"/>
  <c r="J389" i="40"/>
  <c r="E743" i="4"/>
  <c r="P337" i="4" l="1"/>
  <c r="Q337" i="4"/>
  <c r="S337" i="4"/>
  <c r="Y332" i="4"/>
  <c r="Z332" i="4"/>
  <c r="T339" i="4"/>
  <c r="U339" i="4"/>
  <c r="V339" i="4"/>
  <c r="P332" i="4"/>
  <c r="S332" i="4"/>
  <c r="Q332" i="4"/>
  <c r="Y337" i="4"/>
  <c r="Z337" i="4"/>
  <c r="L190" i="37"/>
  <c r="M190" i="37"/>
  <c r="N190" i="37"/>
  <c r="G390" i="40"/>
  <c r="G270" i="40"/>
  <c r="L270" i="40"/>
  <c r="G190" i="40"/>
  <c r="H190" i="40" s="1"/>
  <c r="G389" i="40"/>
  <c r="G110" i="40"/>
  <c r="T337" i="4" l="1"/>
  <c r="U337" i="4"/>
  <c r="V337" i="4"/>
  <c r="T332" i="4"/>
  <c r="V332" i="4"/>
  <c r="U332" i="4"/>
  <c r="M189" i="37"/>
  <c r="L189" i="37"/>
  <c r="N189" i="37"/>
  <c r="L187" i="37"/>
  <c r="M187" i="37"/>
  <c r="N187" i="37"/>
  <c r="H270" i="40"/>
  <c r="I515" i="4" s="1"/>
  <c r="O515" i="4" l="1"/>
  <c r="X515" i="4"/>
  <c r="Z515" i="4" s="1"/>
  <c r="J62" i="40"/>
  <c r="K62" i="40"/>
  <c r="B62" i="40"/>
  <c r="C62" i="40"/>
  <c r="E62" i="40"/>
  <c r="E96" i="4"/>
  <c r="Q515" i="4" l="1"/>
  <c r="P515" i="4"/>
  <c r="S515" i="4"/>
  <c r="L62" i="40"/>
  <c r="G62" i="40"/>
  <c r="U515" i="4" l="1"/>
  <c r="T515" i="4"/>
  <c r="V515" i="4"/>
  <c r="N592" i="37"/>
  <c r="L592" i="37"/>
  <c r="M592" i="37"/>
  <c r="H62" i="40"/>
  <c r="K304" i="40"/>
  <c r="B303" i="40"/>
  <c r="C303" i="40"/>
  <c r="E303" i="40"/>
  <c r="J303" i="40"/>
  <c r="K303" i="40"/>
  <c r="B304" i="40"/>
  <c r="C304" i="40"/>
  <c r="E304" i="40"/>
  <c r="J304" i="40"/>
  <c r="G303" i="40" l="1"/>
  <c r="G304" i="40"/>
  <c r="L303" i="40"/>
  <c r="H303" i="40" l="1"/>
  <c r="E61" i="4"/>
  <c r="K411" i="40"/>
  <c r="J411" i="40"/>
  <c r="B411" i="40"/>
  <c r="C411" i="40"/>
  <c r="E411" i="40"/>
  <c r="E783" i="4"/>
  <c r="G411" i="40" l="1"/>
  <c r="L411" i="40"/>
  <c r="H411" i="40" l="1"/>
  <c r="L304" i="40"/>
  <c r="H304" i="40" s="1"/>
  <c r="I577" i="4" s="1"/>
  <c r="X577" i="4" l="1"/>
  <c r="O577" i="4"/>
  <c r="K439" i="40"/>
  <c r="P577" i="4" l="1"/>
  <c r="Q577" i="4"/>
  <c r="S577" i="4"/>
  <c r="Y577" i="4"/>
  <c r="Z577" i="4"/>
  <c r="E897" i="4"/>
  <c r="U577" i="4" l="1"/>
  <c r="V577" i="4"/>
  <c r="T577" i="4"/>
  <c r="M573" i="37"/>
  <c r="N573" i="37"/>
  <c r="L573" i="37"/>
  <c r="L1195" i="37"/>
  <c r="N1195" i="37"/>
  <c r="M1195" i="37"/>
  <c r="E782" i="4"/>
  <c r="E1077" i="4"/>
  <c r="B2534" i="80" l="1"/>
  <c r="B2535" i="80"/>
  <c r="B2536" i="80"/>
  <c r="B2537" i="80"/>
  <c r="B2538" i="80"/>
  <c r="B2539" i="80"/>
  <c r="B2532" i="80"/>
  <c r="B2533" i="80"/>
  <c r="E677" i="4" l="1"/>
  <c r="E292" i="40" l="1"/>
  <c r="B292" i="40"/>
  <c r="C292" i="40"/>
  <c r="J292" i="40"/>
  <c r="G292" i="40" l="1"/>
  <c r="L292" i="40"/>
  <c r="H292" i="40" l="1"/>
  <c r="I552" i="4" s="1"/>
  <c r="E627" i="4"/>
  <c r="O552" i="4" l="1"/>
  <c r="X552" i="4"/>
  <c r="K448" i="40"/>
  <c r="K449" i="40"/>
  <c r="Y552" i="4" l="1"/>
  <c r="Z552" i="4"/>
  <c r="P552" i="4"/>
  <c r="S552" i="4"/>
  <c r="Q552" i="4"/>
  <c r="B55" i="40"/>
  <c r="C55" i="40"/>
  <c r="E55" i="40"/>
  <c r="J55" i="40"/>
  <c r="K55" i="40"/>
  <c r="T552" i="4" l="1"/>
  <c r="V552" i="4"/>
  <c r="U552" i="4"/>
  <c r="L864" i="37"/>
  <c r="N864" i="37"/>
  <c r="M864" i="37"/>
  <c r="G55" i="40"/>
  <c r="L55" i="40"/>
  <c r="K549" i="40"/>
  <c r="K550" i="40"/>
  <c r="K551" i="40"/>
  <c r="H55" i="40" l="1"/>
  <c r="E141" i="4" l="1"/>
  <c r="E139" i="4"/>
  <c r="E140" i="4"/>
  <c r="B2491" i="80" l="1"/>
  <c r="B2492" i="80"/>
  <c r="B2493" i="80"/>
  <c r="B2494" i="80"/>
  <c r="B2495" i="80"/>
  <c r="B2496" i="80"/>
  <c r="B2497" i="80"/>
  <c r="B2498" i="80"/>
  <c r="B2499" i="80"/>
  <c r="B2500" i="80"/>
  <c r="B2501" i="80"/>
  <c r="B2502" i="80"/>
  <c r="B2503" i="80"/>
  <c r="B2504" i="80"/>
  <c r="B2505" i="80"/>
  <c r="B2506" i="80"/>
  <c r="B2507" i="80"/>
  <c r="B2508" i="80"/>
  <c r="B2509" i="80"/>
  <c r="B2510" i="80"/>
  <c r="B2511" i="80"/>
  <c r="B2512" i="80"/>
  <c r="B2513" i="80"/>
  <c r="B2514" i="80"/>
  <c r="B2515" i="80"/>
  <c r="B2516" i="80"/>
  <c r="B2517" i="80"/>
  <c r="B2518" i="80"/>
  <c r="B2519" i="80"/>
  <c r="B2520" i="80"/>
  <c r="B2521" i="80"/>
  <c r="B2522" i="80"/>
  <c r="B2523" i="80"/>
  <c r="B2524" i="80"/>
  <c r="B2525" i="80"/>
  <c r="B2526" i="80"/>
  <c r="B2527" i="80"/>
  <c r="B2528" i="80"/>
  <c r="B2529" i="80"/>
  <c r="B2530" i="80"/>
  <c r="B2531" i="80"/>
  <c r="E784" i="4"/>
  <c r="J308" i="40" l="1"/>
  <c r="B308" i="40"/>
  <c r="C308" i="40"/>
  <c r="E308" i="40"/>
  <c r="E584" i="4"/>
  <c r="E583" i="4"/>
  <c r="G308" i="40" l="1"/>
  <c r="K416" i="40" l="1"/>
  <c r="K415" i="40"/>
  <c r="K417" i="40"/>
  <c r="K418" i="40"/>
  <c r="J541" i="40" l="1"/>
  <c r="B541" i="40"/>
  <c r="C541" i="40"/>
  <c r="E541" i="40"/>
  <c r="G541" i="40" l="1"/>
  <c r="J381" i="40" l="1"/>
  <c r="K381" i="40"/>
  <c r="B381" i="40"/>
  <c r="C381" i="40"/>
  <c r="E381" i="40"/>
  <c r="E740" i="4"/>
  <c r="E741" i="4"/>
  <c r="G381" i="40" l="1"/>
  <c r="L381" i="40"/>
  <c r="H381" i="40" l="1"/>
  <c r="J23" i="40" l="1"/>
  <c r="K23" i="40"/>
  <c r="B23" i="40"/>
  <c r="C23" i="40"/>
  <c r="E23" i="40"/>
  <c r="G23" i="40" l="1"/>
  <c r="L23" i="40"/>
  <c r="H23" i="40" l="1"/>
  <c r="J113" i="40"/>
  <c r="B113" i="40"/>
  <c r="C113" i="40"/>
  <c r="E113" i="40"/>
  <c r="G113" i="40" l="1"/>
  <c r="J3" i="4"/>
  <c r="K3" i="4"/>
  <c r="L3" i="4"/>
  <c r="M3" i="4"/>
  <c r="O3" i="4"/>
  <c r="R3" i="4"/>
  <c r="P3" i="4" l="1"/>
  <c r="Q3" i="4"/>
  <c r="E862" i="4" l="1"/>
  <c r="E788" i="4" l="1"/>
  <c r="E785" i="4"/>
  <c r="E44" i="4"/>
  <c r="G2" i="115" l="1"/>
  <c r="H2" i="115"/>
  <c r="K2" i="115"/>
  <c r="I2" i="115" l="1"/>
  <c r="J2" i="115" s="1"/>
  <c r="J6" i="115" l="1"/>
  <c r="J10" i="115" s="1"/>
  <c r="A260" i="4"/>
  <c r="B260" i="4"/>
  <c r="C260" i="4"/>
  <c r="E235" i="4"/>
  <c r="R67" i="120"/>
  <c r="R66" i="120"/>
  <c r="R65" i="120"/>
  <c r="R64" i="120"/>
  <c r="R63" i="120"/>
  <c r="R62" i="120"/>
  <c r="R61" i="120"/>
  <c r="R60" i="120"/>
  <c r="R59" i="120"/>
  <c r="R57" i="120"/>
  <c r="R56" i="120"/>
  <c r="R55" i="120"/>
  <c r="R53" i="120"/>
  <c r="R52" i="120"/>
  <c r="R50" i="120"/>
  <c r="R49" i="120"/>
  <c r="R47" i="120"/>
  <c r="R46" i="120"/>
  <c r="R44" i="120"/>
  <c r="R41" i="120"/>
  <c r="R40" i="120"/>
  <c r="R39" i="120"/>
  <c r="R38" i="120"/>
  <c r="R37" i="120"/>
  <c r="J34" i="115" l="1"/>
  <c r="R52" i="95"/>
  <c r="R53" i="95"/>
  <c r="R55" i="95"/>
  <c r="R56" i="95"/>
  <c r="R57" i="95"/>
  <c r="R59" i="95"/>
  <c r="R60" i="95"/>
  <c r="R61" i="95"/>
  <c r="R62" i="95"/>
  <c r="R63" i="95"/>
  <c r="R64" i="95"/>
  <c r="R65" i="95"/>
  <c r="R66" i="95"/>
  <c r="R67" i="95"/>
  <c r="J48" i="115" l="1"/>
  <c r="E474" i="4"/>
  <c r="E132" i="4"/>
  <c r="E375" i="4"/>
  <c r="E374" i="4"/>
  <c r="E381" i="4"/>
  <c r="J55" i="115" l="1"/>
  <c r="E480" i="4"/>
  <c r="J63" i="115" l="1"/>
  <c r="J81" i="115" s="1"/>
  <c r="J93" i="115" s="1"/>
  <c r="J96" i="115" s="1"/>
  <c r="E585" i="4"/>
  <c r="E586" i="4"/>
  <c r="J101" i="115" l="1"/>
  <c r="J102" i="115" s="1"/>
  <c r="J110" i="115" s="1"/>
  <c r="E373" i="4"/>
  <c r="Q39" i="120" s="1"/>
  <c r="J119" i="115" l="1"/>
  <c r="J123" i="115" s="1"/>
  <c r="J480" i="115"/>
  <c r="E4" i="40"/>
  <c r="E5" i="40"/>
  <c r="E6" i="40"/>
  <c r="E7" i="40"/>
  <c r="E8" i="40"/>
  <c r="E9" i="40"/>
  <c r="E10" i="40"/>
  <c r="E11" i="40"/>
  <c r="E12" i="40"/>
  <c r="E13" i="40"/>
  <c r="E14" i="40"/>
  <c r="E16" i="40"/>
  <c r="E15" i="40"/>
  <c r="E18" i="40"/>
  <c r="E17" i="40"/>
  <c r="E19" i="40"/>
  <c r="E20" i="40"/>
  <c r="E22" i="40"/>
  <c r="E21" i="40"/>
  <c r="E24" i="40"/>
  <c r="E26" i="40"/>
  <c r="E25" i="40"/>
  <c r="E27" i="40"/>
  <c r="E28" i="40"/>
  <c r="E29" i="40"/>
  <c r="E30" i="40"/>
  <c r="E31" i="40"/>
  <c r="E32" i="40"/>
  <c r="E33" i="40"/>
  <c r="E34" i="40"/>
  <c r="E35" i="40"/>
  <c r="E37" i="40"/>
  <c r="E38" i="40"/>
  <c r="E39" i="40"/>
  <c r="E40" i="40"/>
  <c r="E41" i="40"/>
  <c r="E42" i="40"/>
  <c r="E43" i="40"/>
  <c r="E44" i="40"/>
  <c r="E45" i="40"/>
  <c r="E46" i="40"/>
  <c r="E47" i="40"/>
  <c r="E48" i="40"/>
  <c r="E49" i="40"/>
  <c r="E50" i="40"/>
  <c r="E51" i="40"/>
  <c r="E52" i="40"/>
  <c r="E53" i="40"/>
  <c r="E54" i="40"/>
  <c r="E56" i="40"/>
  <c r="E57" i="40"/>
  <c r="E58" i="40"/>
  <c r="E59" i="40"/>
  <c r="E60" i="40"/>
  <c r="E61" i="40"/>
  <c r="E63" i="40"/>
  <c r="E64" i="40"/>
  <c r="E65" i="40"/>
  <c r="E66" i="40"/>
  <c r="E67" i="40"/>
  <c r="E68" i="40"/>
  <c r="E69" i="40"/>
  <c r="E70" i="40"/>
  <c r="E71" i="40"/>
  <c r="E72" i="40"/>
  <c r="E73" i="40"/>
  <c r="E74" i="40"/>
  <c r="E75" i="40"/>
  <c r="E76" i="40"/>
  <c r="E77" i="40"/>
  <c r="E78" i="40"/>
  <c r="E79" i="40"/>
  <c r="E80" i="40"/>
  <c r="E81" i="40"/>
  <c r="E82" i="40"/>
  <c r="E83" i="40"/>
  <c r="E84" i="40"/>
  <c r="E85" i="40"/>
  <c r="E86" i="40"/>
  <c r="E87" i="40"/>
  <c r="E88" i="40"/>
  <c r="E89" i="40"/>
  <c r="E90" i="40"/>
  <c r="E91" i="40"/>
  <c r="E92" i="40"/>
  <c r="E93" i="40"/>
  <c r="E94" i="40"/>
  <c r="E95" i="40"/>
  <c r="E96" i="40"/>
  <c r="E97" i="40"/>
  <c r="E98" i="40"/>
  <c r="E99" i="40"/>
  <c r="E100" i="40"/>
  <c r="E108" i="40"/>
  <c r="E109" i="40"/>
  <c r="E111" i="40"/>
  <c r="E112" i="40"/>
  <c r="E114" i="40"/>
  <c r="E115" i="40"/>
  <c r="E116" i="40"/>
  <c r="E117" i="40"/>
  <c r="E118" i="40"/>
  <c r="E119" i="40"/>
  <c r="E120" i="40"/>
  <c r="E121" i="40"/>
  <c r="E122" i="40"/>
  <c r="E123" i="40"/>
  <c r="E124" i="40"/>
  <c r="E125" i="40"/>
  <c r="E126" i="40"/>
  <c r="E127" i="40"/>
  <c r="E128" i="40"/>
  <c r="E129" i="40"/>
  <c r="E130" i="40"/>
  <c r="E131" i="40"/>
  <c r="E132" i="40"/>
  <c r="E133" i="40"/>
  <c r="E134" i="40"/>
  <c r="E135" i="40"/>
  <c r="E136" i="40"/>
  <c r="E137" i="40"/>
  <c r="E138" i="40"/>
  <c r="E139" i="40"/>
  <c r="E140" i="40"/>
  <c r="E141" i="40"/>
  <c r="E142" i="40"/>
  <c r="E143" i="40"/>
  <c r="E144" i="40"/>
  <c r="E145" i="40"/>
  <c r="E146" i="40"/>
  <c r="E147" i="40"/>
  <c r="E148" i="40"/>
  <c r="E149" i="40"/>
  <c r="E150" i="40"/>
  <c r="E151" i="40"/>
  <c r="E152" i="40"/>
  <c r="E153" i="40"/>
  <c r="E154" i="40"/>
  <c r="E155" i="40"/>
  <c r="E156" i="40"/>
  <c r="E157" i="40"/>
  <c r="E158" i="40"/>
  <c r="E159" i="40"/>
  <c r="E160" i="40"/>
  <c r="E161" i="40"/>
  <c r="E162" i="40"/>
  <c r="E163" i="40"/>
  <c r="E164" i="40"/>
  <c r="E165" i="40"/>
  <c r="E166" i="40"/>
  <c r="E167" i="40"/>
  <c r="E168" i="40"/>
  <c r="E169" i="40"/>
  <c r="E170" i="40"/>
  <c r="E171" i="40"/>
  <c r="E172" i="40"/>
  <c r="E173" i="40"/>
  <c r="E174" i="40"/>
  <c r="E175" i="40"/>
  <c r="E176" i="40"/>
  <c r="E177" i="40"/>
  <c r="E178" i="40"/>
  <c r="E179" i="40"/>
  <c r="E180" i="40"/>
  <c r="E181" i="40"/>
  <c r="E182" i="40"/>
  <c r="E183" i="40"/>
  <c r="E184" i="40"/>
  <c r="E185" i="40"/>
  <c r="E186" i="40"/>
  <c r="E187" i="40"/>
  <c r="E188" i="40"/>
  <c r="E196" i="40"/>
  <c r="E201" i="40"/>
  <c r="E202" i="40"/>
  <c r="E203" i="40"/>
  <c r="E204" i="40"/>
  <c r="E205" i="40"/>
  <c r="E206" i="40"/>
  <c r="E207" i="40"/>
  <c r="E208" i="40"/>
  <c r="E209" i="40"/>
  <c r="E211" i="40"/>
  <c r="E212" i="40"/>
  <c r="E213" i="40"/>
  <c r="E214" i="40"/>
  <c r="E215" i="40"/>
  <c r="E216" i="40"/>
  <c r="E217" i="40"/>
  <c r="E218" i="40"/>
  <c r="E219" i="40"/>
  <c r="E220" i="40"/>
  <c r="E221" i="40"/>
  <c r="E222" i="40"/>
  <c r="E225" i="40"/>
  <c r="E226" i="40"/>
  <c r="E227" i="40"/>
  <c r="E228" i="40"/>
  <c r="E230" i="40"/>
  <c r="E229" i="40"/>
  <c r="E231" i="40"/>
  <c r="E232" i="40"/>
  <c r="E233" i="40"/>
  <c r="E234" i="40"/>
  <c r="E235" i="40"/>
  <c r="E236" i="40"/>
  <c r="E238" i="40"/>
  <c r="E239" i="40"/>
  <c r="E240" i="40"/>
  <c r="E241" i="40"/>
  <c r="E242" i="40"/>
  <c r="E243" i="40"/>
  <c r="E244" i="40"/>
  <c r="E245" i="40"/>
  <c r="E246" i="40"/>
  <c r="E247" i="40"/>
  <c r="E248" i="40"/>
  <c r="E249" i="40"/>
  <c r="E250" i="40"/>
  <c r="E251" i="40"/>
  <c r="E252" i="40"/>
  <c r="E253" i="40"/>
  <c r="E254" i="40"/>
  <c r="E255" i="40"/>
  <c r="E256" i="40"/>
  <c r="E257" i="40"/>
  <c r="E258" i="40"/>
  <c r="E259" i="40"/>
  <c r="E260" i="40"/>
  <c r="E261" i="40"/>
  <c r="E262" i="40"/>
  <c r="E263" i="40"/>
  <c r="E264" i="40"/>
  <c r="E265" i="40"/>
  <c r="E266" i="40"/>
  <c r="E267" i="40"/>
  <c r="E268" i="40"/>
  <c r="E272" i="40"/>
  <c r="E271" i="40"/>
  <c r="E273" i="40"/>
  <c r="E275" i="40"/>
  <c r="E274" i="40"/>
  <c r="E276" i="40"/>
  <c r="E277" i="40"/>
  <c r="E278" i="40"/>
  <c r="E279" i="40"/>
  <c r="E280" i="40"/>
  <c r="E281" i="40"/>
  <c r="E282" i="40"/>
  <c r="E283" i="40"/>
  <c r="E284" i="40"/>
  <c r="E285" i="40"/>
  <c r="E286" i="40"/>
  <c r="E287" i="40"/>
  <c r="E288" i="40"/>
  <c r="E289" i="40"/>
  <c r="E290" i="40"/>
  <c r="E291" i="40"/>
  <c r="E293" i="40"/>
  <c r="E294" i="40"/>
  <c r="E295" i="40"/>
  <c r="E296" i="40"/>
  <c r="E297" i="40"/>
  <c r="E298" i="40"/>
  <c r="E299" i="40"/>
  <c r="E300" i="40"/>
  <c r="E301" i="40"/>
  <c r="E302" i="40"/>
  <c r="E305" i="40"/>
  <c r="E306" i="40"/>
  <c r="E307" i="40"/>
  <c r="E310" i="40"/>
  <c r="E311" i="40"/>
  <c r="E313" i="40"/>
  <c r="E314" i="40"/>
  <c r="E315" i="40"/>
  <c r="E316" i="40"/>
  <c r="E317" i="40"/>
  <c r="E318" i="40"/>
  <c r="E319" i="40"/>
  <c r="E320" i="40"/>
  <c r="E321" i="40"/>
  <c r="E322" i="40"/>
  <c r="E324" i="40"/>
  <c r="E323" i="40"/>
  <c r="E326" i="40"/>
  <c r="E325" i="40"/>
  <c r="E327" i="40"/>
  <c r="E328" i="40"/>
  <c r="E329" i="40"/>
  <c r="E330" i="40"/>
  <c r="E331" i="40"/>
  <c r="E332" i="40"/>
  <c r="E333" i="40"/>
  <c r="E334" i="40"/>
  <c r="E335" i="40"/>
  <c r="E336" i="40"/>
  <c r="E337" i="40"/>
  <c r="E338" i="40"/>
  <c r="E339" i="40"/>
  <c r="E340" i="40"/>
  <c r="E341" i="40"/>
  <c r="E342" i="40"/>
  <c r="E343" i="40"/>
  <c r="E344" i="40"/>
  <c r="E345" i="40"/>
  <c r="E346" i="40"/>
  <c r="E347" i="40"/>
  <c r="E348" i="40"/>
  <c r="E349" i="40"/>
  <c r="E350" i="40"/>
  <c r="E351" i="40"/>
  <c r="E353" i="40"/>
  <c r="E354" i="40"/>
  <c r="E355" i="40"/>
  <c r="E356" i="40"/>
  <c r="E357" i="40"/>
  <c r="E358" i="40"/>
  <c r="E359" i="40"/>
  <c r="E360" i="40"/>
  <c r="E361" i="40"/>
  <c r="E362" i="40"/>
  <c r="E365" i="40"/>
  <c r="E366" i="40"/>
  <c r="E367" i="40"/>
  <c r="E368" i="40"/>
  <c r="E369" i="40"/>
  <c r="E370" i="40"/>
  <c r="E371" i="40"/>
  <c r="E372" i="40"/>
  <c r="E374" i="40"/>
  <c r="E375" i="40"/>
  <c r="E376" i="40"/>
  <c r="E377" i="40"/>
  <c r="E378" i="40"/>
  <c r="E379" i="40"/>
  <c r="E380" i="40"/>
  <c r="E382" i="40"/>
  <c r="E383" i="40"/>
  <c r="E384" i="40"/>
  <c r="E385" i="40"/>
  <c r="E386" i="40"/>
  <c r="E388" i="40"/>
  <c r="E387" i="40"/>
  <c r="E391" i="40"/>
  <c r="E395" i="40"/>
  <c r="E394" i="40"/>
  <c r="E397" i="40"/>
  <c r="E396" i="40"/>
  <c r="E398" i="40"/>
  <c r="E399" i="40"/>
  <c r="E402" i="40"/>
  <c r="E401" i="40"/>
  <c r="E403" i="40"/>
  <c r="E404" i="40"/>
  <c r="E405" i="40"/>
  <c r="E408" i="40"/>
  <c r="E409" i="40"/>
  <c r="E406" i="40"/>
  <c r="E407" i="40"/>
  <c r="E410" i="40"/>
  <c r="E412" i="40"/>
  <c r="E413" i="40"/>
  <c r="E414" i="40"/>
  <c r="E416" i="40"/>
  <c r="E415" i="40"/>
  <c r="E417" i="40"/>
  <c r="E418" i="40"/>
  <c r="E419" i="40"/>
  <c r="E421" i="40"/>
  <c r="E420" i="40"/>
  <c r="E422" i="40"/>
  <c r="E423" i="40"/>
  <c r="E424" i="40"/>
  <c r="E425" i="40"/>
  <c r="E426" i="40"/>
  <c r="E427" i="40"/>
  <c r="E428" i="40"/>
  <c r="E429" i="40"/>
  <c r="E430" i="40"/>
  <c r="E431" i="40"/>
  <c r="E435" i="40"/>
  <c r="E434" i="40"/>
  <c r="E432" i="40"/>
  <c r="E433" i="40"/>
  <c r="E436" i="40"/>
  <c r="E438" i="40"/>
  <c r="E437" i="40"/>
  <c r="E439" i="40"/>
  <c r="E441" i="40"/>
  <c r="E440" i="40"/>
  <c r="E442" i="40"/>
  <c r="E443" i="40"/>
  <c r="E444" i="40"/>
  <c r="E446" i="40"/>
  <c r="E445" i="40"/>
  <c r="E447" i="40"/>
  <c r="E448" i="40"/>
  <c r="E449" i="40"/>
  <c r="E450" i="40"/>
  <c r="E452" i="40"/>
  <c r="E451" i="40"/>
  <c r="E453" i="40"/>
  <c r="E455" i="40"/>
  <c r="E454" i="40"/>
  <c r="E457" i="40"/>
  <c r="E458" i="40"/>
  <c r="E459" i="40"/>
  <c r="E460" i="40"/>
  <c r="E461" i="40"/>
  <c r="E462" i="40"/>
  <c r="E463" i="40"/>
  <c r="E464" i="40"/>
  <c r="E466" i="40"/>
  <c r="E465" i="40"/>
  <c r="E467" i="40"/>
  <c r="E468" i="40"/>
  <c r="E469" i="40"/>
  <c r="E470" i="40"/>
  <c r="E471" i="40"/>
  <c r="E472" i="40"/>
  <c r="E473" i="40"/>
  <c r="E474" i="40"/>
  <c r="E476" i="40"/>
  <c r="E475" i="40"/>
  <c r="E477" i="40"/>
  <c r="E478" i="40"/>
  <c r="E479" i="40"/>
  <c r="E480" i="40"/>
  <c r="E481" i="40"/>
  <c r="E482" i="40"/>
  <c r="E483" i="40"/>
  <c r="E484" i="40"/>
  <c r="E485" i="40"/>
  <c r="E487" i="40"/>
  <c r="E486" i="40"/>
  <c r="E489" i="40"/>
  <c r="E488" i="40"/>
  <c r="E490" i="40"/>
  <c r="E492" i="40"/>
  <c r="E491" i="40"/>
  <c r="E493" i="40"/>
  <c r="E494" i="40"/>
  <c r="E495" i="40"/>
  <c r="E497" i="40"/>
  <c r="E496" i="40"/>
  <c r="E498" i="40"/>
  <c r="E499" i="40"/>
  <c r="E500" i="40"/>
  <c r="E501" i="40"/>
  <c r="E502" i="40"/>
  <c r="E503" i="40"/>
  <c r="E504" i="40"/>
  <c r="E505" i="40"/>
  <c r="E506" i="40"/>
  <c r="E507" i="40"/>
  <c r="E508" i="40"/>
  <c r="E509" i="40"/>
  <c r="E510" i="40"/>
  <c r="E511" i="40"/>
  <c r="E512" i="40"/>
  <c r="E513" i="40"/>
  <c r="E514" i="40"/>
  <c r="E515" i="40"/>
  <c r="E516" i="40"/>
  <c r="E517" i="40"/>
  <c r="E518" i="40"/>
  <c r="E519" i="40"/>
  <c r="E520" i="40"/>
  <c r="E521" i="40"/>
  <c r="E522" i="40"/>
  <c r="E523" i="40"/>
  <c r="E524" i="40"/>
  <c r="E525" i="40"/>
  <c r="E526" i="40"/>
  <c r="E527" i="40"/>
  <c r="E528" i="40"/>
  <c r="E529" i="40"/>
  <c r="E530" i="40"/>
  <c r="E531" i="40"/>
  <c r="E532" i="40"/>
  <c r="E534" i="40"/>
  <c r="E533" i="40"/>
  <c r="E537" i="40"/>
  <c r="E535" i="40"/>
  <c r="E536" i="40"/>
  <c r="E538" i="40"/>
  <c r="E539" i="40"/>
  <c r="E540" i="40"/>
  <c r="E542" i="40"/>
  <c r="E543" i="40"/>
  <c r="E544" i="40"/>
  <c r="E545" i="40"/>
  <c r="E546" i="40"/>
  <c r="E547" i="40"/>
  <c r="E548" i="40"/>
  <c r="E549" i="40"/>
  <c r="E550" i="40"/>
  <c r="E551" i="40"/>
  <c r="E552" i="40"/>
  <c r="E553" i="40"/>
  <c r="E392" i="40"/>
  <c r="E312" i="40"/>
  <c r="E104" i="40"/>
  <c r="E105" i="40"/>
  <c r="E224" i="40"/>
  <c r="E237" i="40"/>
  <c r="E400" i="40"/>
  <c r="E101" i="40"/>
  <c r="E106" i="40"/>
  <c r="E107" i="40"/>
  <c r="E102" i="40"/>
  <c r="E103" i="40"/>
  <c r="E223" i="40"/>
  <c r="E363" i="40"/>
  <c r="E364" i="40"/>
  <c r="E36" i="40"/>
  <c r="E309" i="40"/>
  <c r="E210" i="40"/>
  <c r="E3" i="40"/>
  <c r="E2" i="40"/>
  <c r="J125" i="115" l="1"/>
  <c r="J137" i="115" s="1"/>
  <c r="J165" i="115" s="1"/>
  <c r="J497" i="115"/>
  <c r="K363" i="40"/>
  <c r="E697" i="4"/>
  <c r="J167" i="115" l="1"/>
  <c r="J193" i="115" s="1"/>
  <c r="J537" i="115"/>
  <c r="Q37" i="120"/>
  <c r="E173" i="4"/>
  <c r="E175" i="4"/>
  <c r="Q38" i="120" s="1"/>
  <c r="E174" i="4"/>
  <c r="E377" i="4"/>
  <c r="Q40" i="120" s="1"/>
  <c r="Q41" i="120"/>
  <c r="E378" i="4"/>
  <c r="Q42" i="120" s="1"/>
  <c r="E376" i="4"/>
  <c r="Q43" i="120" s="1"/>
  <c r="E379" i="4"/>
  <c r="Q44" i="120" s="1"/>
  <c r="E414" i="4"/>
  <c r="Q45" i="120" s="1"/>
  <c r="E413" i="4"/>
  <c r="E419" i="4"/>
  <c r="Q46" i="120" s="1"/>
  <c r="Q47" i="120"/>
  <c r="E713" i="4"/>
  <c r="Q48" i="120" s="1"/>
  <c r="E714" i="4"/>
  <c r="Q49" i="120" s="1"/>
  <c r="E1080" i="4"/>
  <c r="Q50" i="120" s="1"/>
  <c r="E802" i="4"/>
  <c r="Q51" i="120" s="1"/>
  <c r="E801" i="4"/>
  <c r="E886" i="4"/>
  <c r="E1090" i="4"/>
  <c r="E1091" i="4"/>
  <c r="E1092" i="4"/>
  <c r="E172" i="4"/>
  <c r="E171" i="4"/>
  <c r="E177" i="4"/>
  <c r="E176" i="4"/>
  <c r="E178" i="4"/>
  <c r="E180" i="4"/>
  <c r="E181" i="4"/>
  <c r="E415" i="4"/>
  <c r="E446" i="4"/>
  <c r="E769" i="4"/>
  <c r="E768" i="4"/>
  <c r="B101" i="40"/>
  <c r="C101" i="40"/>
  <c r="J101" i="40"/>
  <c r="B106" i="40"/>
  <c r="C106" i="40"/>
  <c r="J106" i="40"/>
  <c r="K106" i="40"/>
  <c r="B107" i="40"/>
  <c r="C107" i="40"/>
  <c r="J107" i="40"/>
  <c r="K107" i="40"/>
  <c r="B102" i="40"/>
  <c r="C102" i="40"/>
  <c r="J102" i="40"/>
  <c r="K102" i="40"/>
  <c r="B103" i="40"/>
  <c r="C103" i="40"/>
  <c r="J103" i="40"/>
  <c r="K103" i="40"/>
  <c r="B223" i="40"/>
  <c r="C223" i="40"/>
  <c r="J223" i="40"/>
  <c r="B363" i="40"/>
  <c r="C363" i="40"/>
  <c r="J363" i="40"/>
  <c r="B364" i="40"/>
  <c r="C364" i="40"/>
  <c r="J364" i="40"/>
  <c r="B36" i="40"/>
  <c r="C36" i="40"/>
  <c r="J36" i="40"/>
  <c r="K36" i="40"/>
  <c r="B309" i="40"/>
  <c r="C309" i="40"/>
  <c r="J309" i="40"/>
  <c r="B210" i="40"/>
  <c r="C210" i="40"/>
  <c r="J210" i="40"/>
  <c r="J194" i="115" l="1"/>
  <c r="J195" i="115" s="1"/>
  <c r="Q60" i="95"/>
  <c r="Q60" i="120"/>
  <c r="Q58" i="95"/>
  <c r="Q58" i="120"/>
  <c r="Q54" i="95"/>
  <c r="Q54" i="120"/>
  <c r="Q67" i="95"/>
  <c r="Q67" i="120"/>
  <c r="Q64" i="95"/>
  <c r="Q64" i="120"/>
  <c r="Q62" i="95"/>
  <c r="Q62" i="120"/>
  <c r="Q57" i="95"/>
  <c r="Q57" i="120"/>
  <c r="Q53" i="95"/>
  <c r="Q53" i="120"/>
  <c r="Q66" i="95"/>
  <c r="Q66" i="120"/>
  <c r="Q61" i="95"/>
  <c r="Q61" i="120"/>
  <c r="Q59" i="95"/>
  <c r="Q59" i="120"/>
  <c r="Q56" i="95"/>
  <c r="Q56" i="120"/>
  <c r="Q52" i="95"/>
  <c r="Q52" i="120"/>
  <c r="Q65" i="95"/>
  <c r="Q65" i="120"/>
  <c r="Q63" i="95"/>
  <c r="Q63" i="120"/>
  <c r="Q55" i="95"/>
  <c r="Q55" i="120"/>
  <c r="L309" i="40"/>
  <c r="G101" i="40"/>
  <c r="G223" i="40"/>
  <c r="G106" i="40"/>
  <c r="G363" i="40"/>
  <c r="L36" i="40"/>
  <c r="L363" i="40"/>
  <c r="L102" i="40"/>
  <c r="L106" i="40"/>
  <c r="L107" i="40"/>
  <c r="L103" i="40"/>
  <c r="G107" i="40"/>
  <c r="G309" i="40"/>
  <c r="G210" i="40"/>
  <c r="G364" i="40"/>
  <c r="G102" i="40"/>
  <c r="G103" i="40"/>
  <c r="G36" i="40"/>
  <c r="J196" i="115" l="1"/>
  <c r="J198" i="115" s="1"/>
  <c r="J199" i="115" s="1"/>
  <c r="J540" i="115"/>
  <c r="H363" i="40"/>
  <c r="H106" i="40"/>
  <c r="H309" i="40"/>
  <c r="I586" i="4" s="1"/>
  <c r="H107" i="40"/>
  <c r="H103" i="40"/>
  <c r="H102" i="40"/>
  <c r="H36" i="40"/>
  <c r="O586" i="4" l="1"/>
  <c r="X586" i="4"/>
  <c r="J200" i="115"/>
  <c r="J543" i="115"/>
  <c r="K199" i="40"/>
  <c r="C2487" i="80"/>
  <c r="C2488" i="80"/>
  <c r="C2489" i="80"/>
  <c r="C2490" i="80"/>
  <c r="C2491" i="80"/>
  <c r="C2492" i="80"/>
  <c r="C2493" i="80"/>
  <c r="C2494" i="80"/>
  <c r="C2486" i="80"/>
  <c r="B2486" i="80"/>
  <c r="B2487" i="80"/>
  <c r="B2488" i="80"/>
  <c r="B2489" i="80"/>
  <c r="B2490" i="80"/>
  <c r="B2485" i="80"/>
  <c r="E779" i="4"/>
  <c r="B2484" i="80"/>
  <c r="K372" i="40"/>
  <c r="E712" i="4"/>
  <c r="B2483" i="80"/>
  <c r="E574" i="4"/>
  <c r="E575" i="4"/>
  <c r="E576" i="4"/>
  <c r="Y586" i="4" l="1"/>
  <c r="Z586" i="4"/>
  <c r="Q586" i="4"/>
  <c r="P586" i="4"/>
  <c r="S586" i="4"/>
  <c r="J202" i="115"/>
  <c r="J234" i="115" s="1"/>
  <c r="J546" i="115"/>
  <c r="L199" i="40"/>
  <c r="H199" i="40" s="1"/>
  <c r="I352" i="4" s="1"/>
  <c r="B104" i="40"/>
  <c r="C104" i="40"/>
  <c r="J104" i="40"/>
  <c r="K104" i="40"/>
  <c r="B105" i="40"/>
  <c r="C105" i="40"/>
  <c r="J105" i="40"/>
  <c r="K105" i="40"/>
  <c r="B224" i="40"/>
  <c r="C224" i="40"/>
  <c r="J224" i="40"/>
  <c r="K224" i="40"/>
  <c r="B237" i="40"/>
  <c r="C237" i="40"/>
  <c r="J237" i="40"/>
  <c r="K237" i="40"/>
  <c r="B400" i="40"/>
  <c r="C400" i="40"/>
  <c r="J400" i="40"/>
  <c r="K400" i="40"/>
  <c r="O352" i="4" l="1"/>
  <c r="X352" i="4"/>
  <c r="U586" i="4"/>
  <c r="T586" i="4"/>
  <c r="V586" i="4"/>
  <c r="M549" i="37"/>
  <c r="N549" i="37"/>
  <c r="L549" i="37"/>
  <c r="J235" i="115"/>
  <c r="J551" i="115"/>
  <c r="W3" i="4"/>
  <c r="G104" i="40"/>
  <c r="G400" i="40"/>
  <c r="G237" i="40"/>
  <c r="G105" i="40"/>
  <c r="L400" i="40"/>
  <c r="G224" i="40"/>
  <c r="L224" i="40"/>
  <c r="L105" i="40"/>
  <c r="H105" i="40" s="1"/>
  <c r="L104" i="40"/>
  <c r="H104" i="40" s="1"/>
  <c r="B2466" i="80"/>
  <c r="B2467" i="80"/>
  <c r="B2468" i="80"/>
  <c r="B2469" i="80"/>
  <c r="B2470" i="80"/>
  <c r="B2471" i="80"/>
  <c r="B2472" i="80"/>
  <c r="B2473" i="80"/>
  <c r="B2474" i="80"/>
  <c r="B2475" i="80"/>
  <c r="B2476" i="80"/>
  <c r="B2477" i="80"/>
  <c r="B2478" i="80"/>
  <c r="B2479" i="80"/>
  <c r="B2480" i="80"/>
  <c r="B2481" i="80"/>
  <c r="B2482" i="80"/>
  <c r="E957" i="4"/>
  <c r="Y352" i="4" l="1"/>
  <c r="Z352" i="4"/>
  <c r="P352" i="4"/>
  <c r="S352" i="4"/>
  <c r="Q352" i="4"/>
  <c r="J245" i="115"/>
  <c r="H400" i="40"/>
  <c r="H224" i="40"/>
  <c r="U352" i="4" l="1"/>
  <c r="V352" i="4"/>
  <c r="T352" i="4"/>
  <c r="M195" i="37"/>
  <c r="L195" i="37"/>
  <c r="N195" i="37"/>
  <c r="J249" i="115"/>
  <c r="J591" i="115"/>
  <c r="B312" i="40"/>
  <c r="C312" i="40"/>
  <c r="J312" i="40"/>
  <c r="K312" i="40"/>
  <c r="E592" i="4"/>
  <c r="J270" i="115" l="1"/>
  <c r="J607" i="115"/>
  <c r="G312" i="40"/>
  <c r="L312" i="40"/>
  <c r="J275" i="115" l="1"/>
  <c r="J276" i="115" s="1"/>
  <c r="J279" i="115" s="1"/>
  <c r="J610" i="115"/>
  <c r="J608" i="115"/>
  <c r="H312" i="40"/>
  <c r="J280" i="115" l="1"/>
  <c r="J620" i="115"/>
  <c r="J611" i="115"/>
  <c r="B2439" i="80"/>
  <c r="B2440" i="80"/>
  <c r="B2441" i="80"/>
  <c r="B2442" i="80"/>
  <c r="B2443" i="80"/>
  <c r="B2444" i="80"/>
  <c r="B2445" i="80"/>
  <c r="B2446" i="80"/>
  <c r="B2447" i="80"/>
  <c r="B2448" i="80"/>
  <c r="B2449" i="80"/>
  <c r="B2450" i="80"/>
  <c r="B2451" i="80"/>
  <c r="B2452" i="80"/>
  <c r="B2453" i="80"/>
  <c r="B2454" i="80"/>
  <c r="B2455" i="80"/>
  <c r="B2456" i="80"/>
  <c r="B2457" i="80"/>
  <c r="B2458" i="80"/>
  <c r="B2459" i="80"/>
  <c r="B2460" i="80"/>
  <c r="B2461" i="80"/>
  <c r="B2462" i="80"/>
  <c r="B2463" i="80"/>
  <c r="B2464" i="80"/>
  <c r="B2465" i="80"/>
  <c r="J392" i="40"/>
  <c r="K392" i="40"/>
  <c r="B392" i="40"/>
  <c r="C392" i="40"/>
  <c r="E747" i="4"/>
  <c r="J282" i="115" l="1"/>
  <c r="J286" i="115" s="1"/>
  <c r="G392" i="40"/>
  <c r="L392" i="40"/>
  <c r="J289" i="115" l="1"/>
  <c r="J290" i="115" s="1"/>
  <c r="J624" i="115"/>
  <c r="H392" i="40"/>
  <c r="B2433" i="80"/>
  <c r="B2434" i="80"/>
  <c r="B2435" i="80"/>
  <c r="B2436" i="80"/>
  <c r="B2437" i="80"/>
  <c r="B2438" i="80"/>
  <c r="E248" i="4"/>
  <c r="J344" i="115" l="1"/>
  <c r="J636" i="115"/>
  <c r="B2432" i="80"/>
  <c r="J363" i="115" l="1"/>
  <c r="J643" i="115"/>
  <c r="E949" i="4"/>
  <c r="E951" i="4"/>
  <c r="J364" i="115" l="1"/>
  <c r="J652" i="115"/>
  <c r="B2430" i="80"/>
  <c r="B2431" i="80"/>
  <c r="K386" i="40"/>
  <c r="K388" i="40"/>
  <c r="K387" i="40"/>
  <c r="J365" i="115" l="1"/>
  <c r="J701" i="115"/>
  <c r="E60" i="4"/>
  <c r="J366" i="115" l="1"/>
  <c r="J704" i="115"/>
  <c r="B2424" i="80"/>
  <c r="B2425" i="80"/>
  <c r="B2426" i="80"/>
  <c r="B2427" i="80"/>
  <c r="B2428" i="80"/>
  <c r="B2429" i="80"/>
  <c r="J368" i="115" l="1"/>
  <c r="J719" i="115"/>
  <c r="E43" i="4"/>
  <c r="E45" i="4"/>
  <c r="J369" i="115" l="1"/>
  <c r="J391" i="115" s="1"/>
  <c r="J728" i="115"/>
  <c r="B2400" i="80"/>
  <c r="B2401" i="80"/>
  <c r="B2402" i="80"/>
  <c r="B2403" i="80"/>
  <c r="B2404" i="80"/>
  <c r="B2405" i="80"/>
  <c r="B2406" i="80"/>
  <c r="B2407" i="80"/>
  <c r="B2408" i="80"/>
  <c r="B2409" i="80"/>
  <c r="B2410" i="80"/>
  <c r="B2411" i="80"/>
  <c r="B2412" i="80"/>
  <c r="B2413" i="80"/>
  <c r="B2414" i="80"/>
  <c r="B2415" i="80"/>
  <c r="B2416" i="80"/>
  <c r="B2417" i="80"/>
  <c r="B2418" i="80"/>
  <c r="B2419" i="80"/>
  <c r="B2420" i="80"/>
  <c r="B2421" i="80"/>
  <c r="B2422" i="80"/>
  <c r="B2423" i="80"/>
  <c r="E908" i="4"/>
  <c r="C911" i="4"/>
  <c r="B911" i="4"/>
  <c r="A911" i="4"/>
  <c r="A80" i="4"/>
  <c r="B80" i="4"/>
  <c r="C80" i="4"/>
  <c r="E40" i="4"/>
  <c r="C88" i="4"/>
  <c r="B88" i="4"/>
  <c r="A88" i="4"/>
  <c r="A85" i="4"/>
  <c r="B85" i="4"/>
  <c r="C85" i="4"/>
  <c r="A84" i="4"/>
  <c r="B84" i="4"/>
  <c r="C84" i="4"/>
  <c r="E47" i="4"/>
  <c r="E48" i="4"/>
  <c r="J414" i="115" l="1"/>
  <c r="J415" i="115" s="1"/>
  <c r="J252" i="40"/>
  <c r="B252" i="40"/>
  <c r="C252" i="40"/>
  <c r="L252" i="40" s="1"/>
  <c r="E478" i="4"/>
  <c r="J467" i="115" l="1"/>
  <c r="J733" i="115"/>
  <c r="G252" i="40"/>
  <c r="H252" i="40" s="1"/>
  <c r="J468" i="115" l="1"/>
  <c r="J760" i="115"/>
  <c r="B2389" i="80"/>
  <c r="B2390" i="80"/>
  <c r="B2391" i="80"/>
  <c r="B2392" i="80"/>
  <c r="J481" i="115" l="1"/>
  <c r="J778" i="115"/>
  <c r="B2386" i="80"/>
  <c r="B2387" i="80"/>
  <c r="B2388" i="80"/>
  <c r="B2393" i="80"/>
  <c r="B2394" i="80"/>
  <c r="B2395" i="80"/>
  <c r="B2396" i="80"/>
  <c r="B2397" i="80"/>
  <c r="B2398" i="80"/>
  <c r="B2399" i="80"/>
  <c r="B3" i="80"/>
  <c r="B4" i="80"/>
  <c r="B5" i="80"/>
  <c r="B6" i="80"/>
  <c r="B7" i="80"/>
  <c r="B8" i="80"/>
  <c r="B9" i="80"/>
  <c r="B10" i="80"/>
  <c r="B11" i="80"/>
  <c r="B12" i="80"/>
  <c r="B13" i="80"/>
  <c r="B14" i="80"/>
  <c r="B15" i="80"/>
  <c r="B16" i="80"/>
  <c r="B17" i="80"/>
  <c r="B18" i="80"/>
  <c r="B19" i="80"/>
  <c r="B20" i="80"/>
  <c r="B21" i="80"/>
  <c r="B22" i="80"/>
  <c r="B23" i="80"/>
  <c r="B24" i="80"/>
  <c r="B25" i="80"/>
  <c r="B26" i="80"/>
  <c r="B27" i="80"/>
  <c r="B28" i="80"/>
  <c r="B29" i="80"/>
  <c r="B30" i="80"/>
  <c r="B31" i="80"/>
  <c r="B32" i="80"/>
  <c r="B33" i="80"/>
  <c r="B34" i="80"/>
  <c r="B35" i="80"/>
  <c r="B36" i="80"/>
  <c r="B37" i="80"/>
  <c r="B38" i="80"/>
  <c r="B39" i="80"/>
  <c r="B40" i="80"/>
  <c r="B41" i="80"/>
  <c r="B42" i="80"/>
  <c r="B43" i="80"/>
  <c r="B44" i="80"/>
  <c r="B45" i="80"/>
  <c r="B46" i="80"/>
  <c r="B47" i="80"/>
  <c r="B48" i="80"/>
  <c r="B49" i="80"/>
  <c r="B50" i="80"/>
  <c r="B51" i="80"/>
  <c r="B52" i="80"/>
  <c r="B53" i="80"/>
  <c r="B54" i="80"/>
  <c r="B55" i="80"/>
  <c r="B56" i="80"/>
  <c r="B57" i="80"/>
  <c r="B58" i="80"/>
  <c r="B59" i="80"/>
  <c r="B60" i="80"/>
  <c r="B61" i="80"/>
  <c r="B62" i="80"/>
  <c r="B63" i="80"/>
  <c r="B64" i="80"/>
  <c r="B65" i="80"/>
  <c r="B66" i="80"/>
  <c r="B67" i="80"/>
  <c r="B68" i="80"/>
  <c r="B69" i="80"/>
  <c r="B70" i="80"/>
  <c r="B71" i="80"/>
  <c r="B72" i="80"/>
  <c r="B73" i="80"/>
  <c r="B74" i="80"/>
  <c r="B75" i="80"/>
  <c r="B76" i="80"/>
  <c r="B77" i="80"/>
  <c r="B78" i="80"/>
  <c r="B79" i="80"/>
  <c r="B80" i="80"/>
  <c r="B81" i="80"/>
  <c r="B82" i="80"/>
  <c r="B83" i="80"/>
  <c r="B84" i="80"/>
  <c r="B85" i="80"/>
  <c r="B86" i="80"/>
  <c r="B87" i="80"/>
  <c r="B88" i="80"/>
  <c r="B89" i="80"/>
  <c r="B90" i="80"/>
  <c r="B91" i="80"/>
  <c r="B92" i="80"/>
  <c r="B93" i="80"/>
  <c r="B94" i="80"/>
  <c r="B95" i="80"/>
  <c r="B96" i="80"/>
  <c r="B97" i="80"/>
  <c r="B98" i="80"/>
  <c r="B99" i="80"/>
  <c r="B100" i="80"/>
  <c r="B101" i="80"/>
  <c r="B102" i="80"/>
  <c r="B103" i="80"/>
  <c r="B104" i="80"/>
  <c r="B105" i="80"/>
  <c r="B106" i="80"/>
  <c r="B107" i="80"/>
  <c r="B108" i="80"/>
  <c r="B109" i="80"/>
  <c r="B110" i="80"/>
  <c r="B111" i="80"/>
  <c r="B112" i="80"/>
  <c r="B113" i="80"/>
  <c r="B114" i="80"/>
  <c r="B115" i="80"/>
  <c r="B116" i="80"/>
  <c r="B117" i="80"/>
  <c r="B118" i="80"/>
  <c r="B119" i="80"/>
  <c r="B120" i="80"/>
  <c r="B121" i="80"/>
  <c r="B122" i="80"/>
  <c r="B123" i="80"/>
  <c r="B124" i="80"/>
  <c r="B125" i="80"/>
  <c r="B126" i="80"/>
  <c r="B127" i="80"/>
  <c r="B128" i="80"/>
  <c r="B129" i="80"/>
  <c r="B130" i="80"/>
  <c r="B131" i="80"/>
  <c r="B132" i="80"/>
  <c r="B133" i="80"/>
  <c r="B134" i="80"/>
  <c r="B135" i="80"/>
  <c r="B136" i="80"/>
  <c r="B137" i="80"/>
  <c r="B138" i="80"/>
  <c r="B139" i="80"/>
  <c r="B140" i="80"/>
  <c r="B141" i="80"/>
  <c r="B142" i="80"/>
  <c r="B143" i="80"/>
  <c r="B144" i="80"/>
  <c r="B145" i="80"/>
  <c r="B146" i="80"/>
  <c r="B147" i="80"/>
  <c r="B148" i="80"/>
  <c r="B149" i="80"/>
  <c r="B150" i="80"/>
  <c r="B151" i="80"/>
  <c r="B152" i="80"/>
  <c r="B153" i="80"/>
  <c r="B154" i="80"/>
  <c r="B155" i="80"/>
  <c r="B156" i="80"/>
  <c r="B157" i="80"/>
  <c r="B158" i="80"/>
  <c r="B159" i="80"/>
  <c r="B160" i="80"/>
  <c r="B161" i="80"/>
  <c r="B162" i="80"/>
  <c r="B163" i="80"/>
  <c r="B164" i="80"/>
  <c r="B165" i="80"/>
  <c r="B166" i="80"/>
  <c r="B167" i="80"/>
  <c r="B168" i="80"/>
  <c r="B169" i="80"/>
  <c r="B170" i="80"/>
  <c r="B171" i="80"/>
  <c r="B172" i="80"/>
  <c r="B173" i="80"/>
  <c r="B174" i="80"/>
  <c r="B175" i="80"/>
  <c r="B176" i="80"/>
  <c r="B177" i="80"/>
  <c r="B178" i="80"/>
  <c r="B179" i="80"/>
  <c r="B180" i="80"/>
  <c r="B181" i="80"/>
  <c r="B182" i="80"/>
  <c r="B183" i="80"/>
  <c r="B184" i="80"/>
  <c r="B185" i="80"/>
  <c r="B186" i="80"/>
  <c r="B187" i="80"/>
  <c r="B188" i="80"/>
  <c r="B189" i="80"/>
  <c r="B190" i="80"/>
  <c r="B191" i="80"/>
  <c r="B192" i="80"/>
  <c r="B193" i="80"/>
  <c r="B194" i="80"/>
  <c r="B195" i="80"/>
  <c r="B196" i="80"/>
  <c r="B197" i="80"/>
  <c r="B198" i="80"/>
  <c r="B199" i="80"/>
  <c r="B200" i="80"/>
  <c r="B201" i="80"/>
  <c r="B202" i="80"/>
  <c r="B203" i="80"/>
  <c r="B204" i="80"/>
  <c r="B205" i="80"/>
  <c r="B206" i="80"/>
  <c r="B207" i="80"/>
  <c r="B208" i="80"/>
  <c r="B209" i="80"/>
  <c r="B210" i="80"/>
  <c r="B211" i="80"/>
  <c r="B212" i="80"/>
  <c r="B213" i="80"/>
  <c r="B214" i="80"/>
  <c r="B215" i="80"/>
  <c r="B216" i="80"/>
  <c r="B217" i="80"/>
  <c r="B218" i="80"/>
  <c r="B219" i="80"/>
  <c r="B220" i="80"/>
  <c r="B221" i="80"/>
  <c r="B222" i="80"/>
  <c r="B223" i="80"/>
  <c r="B224" i="80"/>
  <c r="B225" i="80"/>
  <c r="B226" i="80"/>
  <c r="B227" i="80"/>
  <c r="B228" i="80"/>
  <c r="B229" i="80"/>
  <c r="B230" i="80"/>
  <c r="B231" i="80"/>
  <c r="B232" i="80"/>
  <c r="B233" i="80"/>
  <c r="B234" i="80"/>
  <c r="B235" i="80"/>
  <c r="B236" i="80"/>
  <c r="B237" i="80"/>
  <c r="B238" i="80"/>
  <c r="B239" i="80"/>
  <c r="B240" i="80"/>
  <c r="B241" i="80"/>
  <c r="B242" i="80"/>
  <c r="B243" i="80"/>
  <c r="B244" i="80"/>
  <c r="B245" i="80"/>
  <c r="B246" i="80"/>
  <c r="B247" i="80"/>
  <c r="B248" i="80"/>
  <c r="B249" i="80"/>
  <c r="B250" i="80"/>
  <c r="B251" i="80"/>
  <c r="B252" i="80"/>
  <c r="B253" i="80"/>
  <c r="B254" i="80"/>
  <c r="B255" i="80"/>
  <c r="B256" i="80"/>
  <c r="B257" i="80"/>
  <c r="B258" i="80"/>
  <c r="B259" i="80"/>
  <c r="B260" i="80"/>
  <c r="B261" i="80"/>
  <c r="B262" i="80"/>
  <c r="B263" i="80"/>
  <c r="B264" i="80"/>
  <c r="B265" i="80"/>
  <c r="B266" i="80"/>
  <c r="B267" i="80"/>
  <c r="B268" i="80"/>
  <c r="B269" i="80"/>
  <c r="B270" i="80"/>
  <c r="B271" i="80"/>
  <c r="B272" i="80"/>
  <c r="B273" i="80"/>
  <c r="B274" i="80"/>
  <c r="B275" i="80"/>
  <c r="B276" i="80"/>
  <c r="B277" i="80"/>
  <c r="B278" i="80"/>
  <c r="B279" i="80"/>
  <c r="B280" i="80"/>
  <c r="B281" i="80"/>
  <c r="B282" i="80"/>
  <c r="B283" i="80"/>
  <c r="B284" i="80"/>
  <c r="B285" i="80"/>
  <c r="B286" i="80"/>
  <c r="B287" i="80"/>
  <c r="B288" i="80"/>
  <c r="B289" i="80"/>
  <c r="B290" i="80"/>
  <c r="B291" i="80"/>
  <c r="B292" i="80"/>
  <c r="B293" i="80"/>
  <c r="B294" i="80"/>
  <c r="B295" i="80"/>
  <c r="B296" i="80"/>
  <c r="B297" i="80"/>
  <c r="B298" i="80"/>
  <c r="B299" i="80"/>
  <c r="B300" i="80"/>
  <c r="B301" i="80"/>
  <c r="B302" i="80"/>
  <c r="B303" i="80"/>
  <c r="B304" i="80"/>
  <c r="B305" i="80"/>
  <c r="B306" i="80"/>
  <c r="B307" i="80"/>
  <c r="B308" i="80"/>
  <c r="B309" i="80"/>
  <c r="B310" i="80"/>
  <c r="B311" i="80"/>
  <c r="B312" i="80"/>
  <c r="B313" i="80"/>
  <c r="B314" i="80"/>
  <c r="B315" i="80"/>
  <c r="B316" i="80"/>
  <c r="B317" i="80"/>
  <c r="B318" i="80"/>
  <c r="B319" i="80"/>
  <c r="B320" i="80"/>
  <c r="B321" i="80"/>
  <c r="B322" i="80"/>
  <c r="B323" i="80"/>
  <c r="B324" i="80"/>
  <c r="B325" i="80"/>
  <c r="B326" i="80"/>
  <c r="B327" i="80"/>
  <c r="B328" i="80"/>
  <c r="B329" i="80"/>
  <c r="B330" i="80"/>
  <c r="B331" i="80"/>
  <c r="B332" i="80"/>
  <c r="B333" i="80"/>
  <c r="B334" i="80"/>
  <c r="B335" i="80"/>
  <c r="B336" i="80"/>
  <c r="B337" i="80"/>
  <c r="B338" i="80"/>
  <c r="B339" i="80"/>
  <c r="B340" i="80"/>
  <c r="B341" i="80"/>
  <c r="B342" i="80"/>
  <c r="B343" i="80"/>
  <c r="B344" i="80"/>
  <c r="B345" i="80"/>
  <c r="B346" i="80"/>
  <c r="B347" i="80"/>
  <c r="B348" i="80"/>
  <c r="B349" i="80"/>
  <c r="B350" i="80"/>
  <c r="B351" i="80"/>
  <c r="B352" i="80"/>
  <c r="B353" i="80"/>
  <c r="B354" i="80"/>
  <c r="B355" i="80"/>
  <c r="B356" i="80"/>
  <c r="B357" i="80"/>
  <c r="B358" i="80"/>
  <c r="B359" i="80"/>
  <c r="B360" i="80"/>
  <c r="B361" i="80"/>
  <c r="B362" i="80"/>
  <c r="B363" i="80"/>
  <c r="B364" i="80"/>
  <c r="B365" i="80"/>
  <c r="B366" i="80"/>
  <c r="B367" i="80"/>
  <c r="B368" i="80"/>
  <c r="B369" i="80"/>
  <c r="B370" i="80"/>
  <c r="B371" i="80"/>
  <c r="B372" i="80"/>
  <c r="B373" i="80"/>
  <c r="B374" i="80"/>
  <c r="B375" i="80"/>
  <c r="B376" i="80"/>
  <c r="B377" i="80"/>
  <c r="B378" i="80"/>
  <c r="B379" i="80"/>
  <c r="B380" i="80"/>
  <c r="B381" i="80"/>
  <c r="B382" i="80"/>
  <c r="B383" i="80"/>
  <c r="B384" i="80"/>
  <c r="B385" i="80"/>
  <c r="B386" i="80"/>
  <c r="B387" i="80"/>
  <c r="B388" i="80"/>
  <c r="B389" i="80"/>
  <c r="B390" i="80"/>
  <c r="B391" i="80"/>
  <c r="B392" i="80"/>
  <c r="B393" i="80"/>
  <c r="B394" i="80"/>
  <c r="B395" i="80"/>
  <c r="B396" i="80"/>
  <c r="B397" i="80"/>
  <c r="B398" i="80"/>
  <c r="B399" i="80"/>
  <c r="B400" i="80"/>
  <c r="B401" i="80"/>
  <c r="B402" i="80"/>
  <c r="B403" i="80"/>
  <c r="B404" i="80"/>
  <c r="B405" i="80"/>
  <c r="B406" i="80"/>
  <c r="B407" i="80"/>
  <c r="B408" i="80"/>
  <c r="B409" i="80"/>
  <c r="B410" i="80"/>
  <c r="B411" i="80"/>
  <c r="B412" i="80"/>
  <c r="B413" i="80"/>
  <c r="B414" i="80"/>
  <c r="B415" i="80"/>
  <c r="B416" i="80"/>
  <c r="B417" i="80"/>
  <c r="B418" i="80"/>
  <c r="B419" i="80"/>
  <c r="B420" i="80"/>
  <c r="B421" i="80"/>
  <c r="B422" i="80"/>
  <c r="B423" i="80"/>
  <c r="B424" i="80"/>
  <c r="B425" i="80"/>
  <c r="B426" i="80"/>
  <c r="B427" i="80"/>
  <c r="B428" i="80"/>
  <c r="B429" i="80"/>
  <c r="B430" i="80"/>
  <c r="B431" i="80"/>
  <c r="B432" i="80"/>
  <c r="B433" i="80"/>
  <c r="B434" i="80"/>
  <c r="B435" i="80"/>
  <c r="B436" i="80"/>
  <c r="B437" i="80"/>
  <c r="B438" i="80"/>
  <c r="B439" i="80"/>
  <c r="B440" i="80"/>
  <c r="B441" i="80"/>
  <c r="B442" i="80"/>
  <c r="B443" i="80"/>
  <c r="B444" i="80"/>
  <c r="B445" i="80"/>
  <c r="B446" i="80"/>
  <c r="B447" i="80"/>
  <c r="B448" i="80"/>
  <c r="B449" i="80"/>
  <c r="B450" i="80"/>
  <c r="B451" i="80"/>
  <c r="B452" i="80"/>
  <c r="B453" i="80"/>
  <c r="B454" i="80"/>
  <c r="B455" i="80"/>
  <c r="B456" i="80"/>
  <c r="B457" i="80"/>
  <c r="B458" i="80"/>
  <c r="B459" i="80"/>
  <c r="B460" i="80"/>
  <c r="B461" i="80"/>
  <c r="B462" i="80"/>
  <c r="B463" i="80"/>
  <c r="B464" i="80"/>
  <c r="B465" i="80"/>
  <c r="B466" i="80"/>
  <c r="B467" i="80"/>
  <c r="B468" i="80"/>
  <c r="B469" i="80"/>
  <c r="B470" i="80"/>
  <c r="B471" i="80"/>
  <c r="B472" i="80"/>
  <c r="B473" i="80"/>
  <c r="B474" i="80"/>
  <c r="B475" i="80"/>
  <c r="B476" i="80"/>
  <c r="B477" i="80"/>
  <c r="B478" i="80"/>
  <c r="B479" i="80"/>
  <c r="B480" i="80"/>
  <c r="B481" i="80"/>
  <c r="B482" i="80"/>
  <c r="B483" i="80"/>
  <c r="B484" i="80"/>
  <c r="B485" i="80"/>
  <c r="B486" i="80"/>
  <c r="B487" i="80"/>
  <c r="B488" i="80"/>
  <c r="B489" i="80"/>
  <c r="B490" i="80"/>
  <c r="B491" i="80"/>
  <c r="B492" i="80"/>
  <c r="B493" i="80"/>
  <c r="B494" i="80"/>
  <c r="B495" i="80"/>
  <c r="B496" i="80"/>
  <c r="B497" i="80"/>
  <c r="B498" i="80"/>
  <c r="B499" i="80"/>
  <c r="B500" i="80"/>
  <c r="B501" i="80"/>
  <c r="B502" i="80"/>
  <c r="B503" i="80"/>
  <c r="B504" i="80"/>
  <c r="B505" i="80"/>
  <c r="B506" i="80"/>
  <c r="B507" i="80"/>
  <c r="B508" i="80"/>
  <c r="B509" i="80"/>
  <c r="B510" i="80"/>
  <c r="B511" i="80"/>
  <c r="B512" i="80"/>
  <c r="B513" i="80"/>
  <c r="B514" i="80"/>
  <c r="B515" i="80"/>
  <c r="B516" i="80"/>
  <c r="B517" i="80"/>
  <c r="B518" i="80"/>
  <c r="B519" i="80"/>
  <c r="B520" i="80"/>
  <c r="B521" i="80"/>
  <c r="B522" i="80"/>
  <c r="B523" i="80"/>
  <c r="B524" i="80"/>
  <c r="B525" i="80"/>
  <c r="B526" i="80"/>
  <c r="B527" i="80"/>
  <c r="B528" i="80"/>
  <c r="B529" i="80"/>
  <c r="B530" i="80"/>
  <c r="B531" i="80"/>
  <c r="B532" i="80"/>
  <c r="B533" i="80"/>
  <c r="B534" i="80"/>
  <c r="B535" i="80"/>
  <c r="B536" i="80"/>
  <c r="B537" i="80"/>
  <c r="B538" i="80"/>
  <c r="B539" i="80"/>
  <c r="B540" i="80"/>
  <c r="B541" i="80"/>
  <c r="B542" i="80"/>
  <c r="B543" i="80"/>
  <c r="B544" i="80"/>
  <c r="B545" i="80"/>
  <c r="B546" i="80"/>
  <c r="B547" i="80"/>
  <c r="B548" i="80"/>
  <c r="B549" i="80"/>
  <c r="B550" i="80"/>
  <c r="B551" i="80"/>
  <c r="B552" i="80"/>
  <c r="B553" i="80"/>
  <c r="B554" i="80"/>
  <c r="B555" i="80"/>
  <c r="B556" i="80"/>
  <c r="B557" i="80"/>
  <c r="B558" i="80"/>
  <c r="B559" i="80"/>
  <c r="B560" i="80"/>
  <c r="B561" i="80"/>
  <c r="B562" i="80"/>
  <c r="B563" i="80"/>
  <c r="B564" i="80"/>
  <c r="B565" i="80"/>
  <c r="B566" i="80"/>
  <c r="B567" i="80"/>
  <c r="B568" i="80"/>
  <c r="B569" i="80"/>
  <c r="B570" i="80"/>
  <c r="B571" i="80"/>
  <c r="B572" i="80"/>
  <c r="B573" i="80"/>
  <c r="B574" i="80"/>
  <c r="B575" i="80"/>
  <c r="B576" i="80"/>
  <c r="B577" i="80"/>
  <c r="B578" i="80"/>
  <c r="B579" i="80"/>
  <c r="B580" i="80"/>
  <c r="B581" i="80"/>
  <c r="B582" i="80"/>
  <c r="B583" i="80"/>
  <c r="B584" i="80"/>
  <c r="B585" i="80"/>
  <c r="B586" i="80"/>
  <c r="B587" i="80"/>
  <c r="B588" i="80"/>
  <c r="B589" i="80"/>
  <c r="B590" i="80"/>
  <c r="B591" i="80"/>
  <c r="B592" i="80"/>
  <c r="B593" i="80"/>
  <c r="B594" i="80"/>
  <c r="B595" i="80"/>
  <c r="B596" i="80"/>
  <c r="B597" i="80"/>
  <c r="B598" i="80"/>
  <c r="B599" i="80"/>
  <c r="B600" i="80"/>
  <c r="B601" i="80"/>
  <c r="B602" i="80"/>
  <c r="B603" i="80"/>
  <c r="B604" i="80"/>
  <c r="B605" i="80"/>
  <c r="B606" i="80"/>
  <c r="B607" i="80"/>
  <c r="B608" i="80"/>
  <c r="B609" i="80"/>
  <c r="B610" i="80"/>
  <c r="B611" i="80"/>
  <c r="B612" i="80"/>
  <c r="B613" i="80"/>
  <c r="B614" i="80"/>
  <c r="B615" i="80"/>
  <c r="B616" i="80"/>
  <c r="B617" i="80"/>
  <c r="B618" i="80"/>
  <c r="B619" i="80"/>
  <c r="B620" i="80"/>
  <c r="B621" i="80"/>
  <c r="B622" i="80"/>
  <c r="B623" i="80"/>
  <c r="B624" i="80"/>
  <c r="B625" i="80"/>
  <c r="B626" i="80"/>
  <c r="B627" i="80"/>
  <c r="B628" i="80"/>
  <c r="B629" i="80"/>
  <c r="B630" i="80"/>
  <c r="B631" i="80"/>
  <c r="B632" i="80"/>
  <c r="B633" i="80"/>
  <c r="B634" i="80"/>
  <c r="B635" i="80"/>
  <c r="B636" i="80"/>
  <c r="B637" i="80"/>
  <c r="B638" i="80"/>
  <c r="B639" i="80"/>
  <c r="B640" i="80"/>
  <c r="B641" i="80"/>
  <c r="B642" i="80"/>
  <c r="B643" i="80"/>
  <c r="B644" i="80"/>
  <c r="B645" i="80"/>
  <c r="B646" i="80"/>
  <c r="B647" i="80"/>
  <c r="B648" i="80"/>
  <c r="B649" i="80"/>
  <c r="B650" i="80"/>
  <c r="B651" i="80"/>
  <c r="B652" i="80"/>
  <c r="B653" i="80"/>
  <c r="B654" i="80"/>
  <c r="B655" i="80"/>
  <c r="B656" i="80"/>
  <c r="B657" i="80"/>
  <c r="B658" i="80"/>
  <c r="B659" i="80"/>
  <c r="B660" i="80"/>
  <c r="B661" i="80"/>
  <c r="B662" i="80"/>
  <c r="B663" i="80"/>
  <c r="B664" i="80"/>
  <c r="B665" i="80"/>
  <c r="B666" i="80"/>
  <c r="B667" i="80"/>
  <c r="B668" i="80"/>
  <c r="B669" i="80"/>
  <c r="B670" i="80"/>
  <c r="B671" i="80"/>
  <c r="B672" i="80"/>
  <c r="B673" i="80"/>
  <c r="B674" i="80"/>
  <c r="B675" i="80"/>
  <c r="B676" i="80"/>
  <c r="B677" i="80"/>
  <c r="B678" i="80"/>
  <c r="B679" i="80"/>
  <c r="B680" i="80"/>
  <c r="B681" i="80"/>
  <c r="B682" i="80"/>
  <c r="B683" i="80"/>
  <c r="B684" i="80"/>
  <c r="B685" i="80"/>
  <c r="B686" i="80"/>
  <c r="B687" i="80"/>
  <c r="B688" i="80"/>
  <c r="B689" i="80"/>
  <c r="B690" i="80"/>
  <c r="B691" i="80"/>
  <c r="B692" i="80"/>
  <c r="B693" i="80"/>
  <c r="B694" i="80"/>
  <c r="B695" i="80"/>
  <c r="B696" i="80"/>
  <c r="B697" i="80"/>
  <c r="B698" i="80"/>
  <c r="B699" i="80"/>
  <c r="B700" i="80"/>
  <c r="B701" i="80"/>
  <c r="B702" i="80"/>
  <c r="B703" i="80"/>
  <c r="B704" i="80"/>
  <c r="B705" i="80"/>
  <c r="B706" i="80"/>
  <c r="B707" i="80"/>
  <c r="B708" i="80"/>
  <c r="B709" i="80"/>
  <c r="B710" i="80"/>
  <c r="B711" i="80"/>
  <c r="B712" i="80"/>
  <c r="B713" i="80"/>
  <c r="B714" i="80"/>
  <c r="B715" i="80"/>
  <c r="B716" i="80"/>
  <c r="B717" i="80"/>
  <c r="B718" i="80"/>
  <c r="B719" i="80"/>
  <c r="B720" i="80"/>
  <c r="B721" i="80"/>
  <c r="B722" i="80"/>
  <c r="B723" i="80"/>
  <c r="B724" i="80"/>
  <c r="B725" i="80"/>
  <c r="B726" i="80"/>
  <c r="B727" i="80"/>
  <c r="B728" i="80"/>
  <c r="B729" i="80"/>
  <c r="B730" i="80"/>
  <c r="B731" i="80"/>
  <c r="B732" i="80"/>
  <c r="B733" i="80"/>
  <c r="B734" i="80"/>
  <c r="B735" i="80"/>
  <c r="B736" i="80"/>
  <c r="B737" i="80"/>
  <c r="B738" i="80"/>
  <c r="B739" i="80"/>
  <c r="B740" i="80"/>
  <c r="B741" i="80"/>
  <c r="B742" i="80"/>
  <c r="B743" i="80"/>
  <c r="B744" i="80"/>
  <c r="B745" i="80"/>
  <c r="B746" i="80"/>
  <c r="B747" i="80"/>
  <c r="B748" i="80"/>
  <c r="B749" i="80"/>
  <c r="B750" i="80"/>
  <c r="B751" i="80"/>
  <c r="B752" i="80"/>
  <c r="B753" i="80"/>
  <c r="B754" i="80"/>
  <c r="B755" i="80"/>
  <c r="B756" i="80"/>
  <c r="B757" i="80"/>
  <c r="B758" i="80"/>
  <c r="B759" i="80"/>
  <c r="B760" i="80"/>
  <c r="B761" i="80"/>
  <c r="B762" i="80"/>
  <c r="B763" i="80"/>
  <c r="B764" i="80"/>
  <c r="B765" i="80"/>
  <c r="B766" i="80"/>
  <c r="B767" i="80"/>
  <c r="B768" i="80"/>
  <c r="B769" i="80"/>
  <c r="B770" i="80"/>
  <c r="B771" i="80"/>
  <c r="B772" i="80"/>
  <c r="B773" i="80"/>
  <c r="B774" i="80"/>
  <c r="B775" i="80"/>
  <c r="B776" i="80"/>
  <c r="B777" i="80"/>
  <c r="B778" i="80"/>
  <c r="B779" i="80"/>
  <c r="B780" i="80"/>
  <c r="B781" i="80"/>
  <c r="B782" i="80"/>
  <c r="B783" i="80"/>
  <c r="B784" i="80"/>
  <c r="B785" i="80"/>
  <c r="B786" i="80"/>
  <c r="B787" i="80"/>
  <c r="B788" i="80"/>
  <c r="B789" i="80"/>
  <c r="B790" i="80"/>
  <c r="B791" i="80"/>
  <c r="B792" i="80"/>
  <c r="B793" i="80"/>
  <c r="B794" i="80"/>
  <c r="B795" i="80"/>
  <c r="B796" i="80"/>
  <c r="B797" i="80"/>
  <c r="B798" i="80"/>
  <c r="B799" i="80"/>
  <c r="B800" i="80"/>
  <c r="B801" i="80"/>
  <c r="B802" i="80"/>
  <c r="B803" i="80"/>
  <c r="B804" i="80"/>
  <c r="B805" i="80"/>
  <c r="B806" i="80"/>
  <c r="B807" i="80"/>
  <c r="B808" i="80"/>
  <c r="B809" i="80"/>
  <c r="B810" i="80"/>
  <c r="B811" i="80"/>
  <c r="B812" i="80"/>
  <c r="B813" i="80"/>
  <c r="B814" i="80"/>
  <c r="B815" i="80"/>
  <c r="B816" i="80"/>
  <c r="B817" i="80"/>
  <c r="B818" i="80"/>
  <c r="B819" i="80"/>
  <c r="B820" i="80"/>
  <c r="B821" i="80"/>
  <c r="B822" i="80"/>
  <c r="B823" i="80"/>
  <c r="B824" i="80"/>
  <c r="B825" i="80"/>
  <c r="B826" i="80"/>
  <c r="B827" i="80"/>
  <c r="B828" i="80"/>
  <c r="B829" i="80"/>
  <c r="B830" i="80"/>
  <c r="B831" i="80"/>
  <c r="B832" i="80"/>
  <c r="B833" i="80"/>
  <c r="B834" i="80"/>
  <c r="B835" i="80"/>
  <c r="B836" i="80"/>
  <c r="B837" i="80"/>
  <c r="B838" i="80"/>
  <c r="B839" i="80"/>
  <c r="B840" i="80"/>
  <c r="B841" i="80"/>
  <c r="B842" i="80"/>
  <c r="B843" i="80"/>
  <c r="B844" i="80"/>
  <c r="B845" i="80"/>
  <c r="B846" i="80"/>
  <c r="B847" i="80"/>
  <c r="B848" i="80"/>
  <c r="B849" i="80"/>
  <c r="B850" i="80"/>
  <c r="B851" i="80"/>
  <c r="B852" i="80"/>
  <c r="B853" i="80"/>
  <c r="B854" i="80"/>
  <c r="B855" i="80"/>
  <c r="B856" i="80"/>
  <c r="B857" i="80"/>
  <c r="B858" i="80"/>
  <c r="B859" i="80"/>
  <c r="B860" i="80"/>
  <c r="B861" i="80"/>
  <c r="B862" i="80"/>
  <c r="B863" i="80"/>
  <c r="B864" i="80"/>
  <c r="B865" i="80"/>
  <c r="B866" i="80"/>
  <c r="B867" i="80"/>
  <c r="B868" i="80"/>
  <c r="B869" i="80"/>
  <c r="B870" i="80"/>
  <c r="B871" i="80"/>
  <c r="B872" i="80"/>
  <c r="B873" i="80"/>
  <c r="B874" i="80"/>
  <c r="B875" i="80"/>
  <c r="B876" i="80"/>
  <c r="B877" i="80"/>
  <c r="B878" i="80"/>
  <c r="B879" i="80"/>
  <c r="B880" i="80"/>
  <c r="B881" i="80"/>
  <c r="B882" i="80"/>
  <c r="B883" i="80"/>
  <c r="B884" i="80"/>
  <c r="B885" i="80"/>
  <c r="B886" i="80"/>
  <c r="B887" i="80"/>
  <c r="B888" i="80"/>
  <c r="B889" i="80"/>
  <c r="B890" i="80"/>
  <c r="B891" i="80"/>
  <c r="B892" i="80"/>
  <c r="B893" i="80"/>
  <c r="B894" i="80"/>
  <c r="B895" i="80"/>
  <c r="B896" i="80"/>
  <c r="B897" i="80"/>
  <c r="B898" i="80"/>
  <c r="B899" i="80"/>
  <c r="B900" i="80"/>
  <c r="B901" i="80"/>
  <c r="B902" i="80"/>
  <c r="B903" i="80"/>
  <c r="B904" i="80"/>
  <c r="B905" i="80"/>
  <c r="B906" i="80"/>
  <c r="B907" i="80"/>
  <c r="B908" i="80"/>
  <c r="B909" i="80"/>
  <c r="B910" i="80"/>
  <c r="B911" i="80"/>
  <c r="B912" i="80"/>
  <c r="B913" i="80"/>
  <c r="B914" i="80"/>
  <c r="B915" i="80"/>
  <c r="B916" i="80"/>
  <c r="B917" i="80"/>
  <c r="B918" i="80"/>
  <c r="B919" i="80"/>
  <c r="B920" i="80"/>
  <c r="B921" i="80"/>
  <c r="B922" i="80"/>
  <c r="B923" i="80"/>
  <c r="B924" i="80"/>
  <c r="B925" i="80"/>
  <c r="B926" i="80"/>
  <c r="B927" i="80"/>
  <c r="B928" i="80"/>
  <c r="B929" i="80"/>
  <c r="B930" i="80"/>
  <c r="B931" i="80"/>
  <c r="B932" i="80"/>
  <c r="B933" i="80"/>
  <c r="B934" i="80"/>
  <c r="B935" i="80"/>
  <c r="B936" i="80"/>
  <c r="B937" i="80"/>
  <c r="B938" i="80"/>
  <c r="B939" i="80"/>
  <c r="B940" i="80"/>
  <c r="B941" i="80"/>
  <c r="B942" i="80"/>
  <c r="B943" i="80"/>
  <c r="B944" i="80"/>
  <c r="B945" i="80"/>
  <c r="B946" i="80"/>
  <c r="B947" i="80"/>
  <c r="B948" i="80"/>
  <c r="B949" i="80"/>
  <c r="B950" i="80"/>
  <c r="B951" i="80"/>
  <c r="B952" i="80"/>
  <c r="B953" i="80"/>
  <c r="B954" i="80"/>
  <c r="B955" i="80"/>
  <c r="B956" i="80"/>
  <c r="B957" i="80"/>
  <c r="B958" i="80"/>
  <c r="B959" i="80"/>
  <c r="B960" i="80"/>
  <c r="B961" i="80"/>
  <c r="B962" i="80"/>
  <c r="B963" i="80"/>
  <c r="B964" i="80"/>
  <c r="B965" i="80"/>
  <c r="B966" i="80"/>
  <c r="B967" i="80"/>
  <c r="B968" i="80"/>
  <c r="B969" i="80"/>
  <c r="B970" i="80"/>
  <c r="B971" i="80"/>
  <c r="B972" i="80"/>
  <c r="B973" i="80"/>
  <c r="B974" i="80"/>
  <c r="B975" i="80"/>
  <c r="B976" i="80"/>
  <c r="B977" i="80"/>
  <c r="B978" i="80"/>
  <c r="B979" i="80"/>
  <c r="B980" i="80"/>
  <c r="B981" i="80"/>
  <c r="B982" i="80"/>
  <c r="B983" i="80"/>
  <c r="B984" i="80"/>
  <c r="B985" i="80"/>
  <c r="B986" i="80"/>
  <c r="B987" i="80"/>
  <c r="B988" i="80"/>
  <c r="B989" i="80"/>
  <c r="B990" i="80"/>
  <c r="B991" i="80"/>
  <c r="B992" i="80"/>
  <c r="B993" i="80"/>
  <c r="B994" i="80"/>
  <c r="B995" i="80"/>
  <c r="B996" i="80"/>
  <c r="B997" i="80"/>
  <c r="B998" i="80"/>
  <c r="B999" i="80"/>
  <c r="B1000" i="80"/>
  <c r="B1001" i="80"/>
  <c r="B1002" i="80"/>
  <c r="B1003" i="80"/>
  <c r="B1004" i="80"/>
  <c r="B1005" i="80"/>
  <c r="B1006" i="80"/>
  <c r="B1007" i="80"/>
  <c r="B1008" i="80"/>
  <c r="B1009" i="80"/>
  <c r="B1010" i="80"/>
  <c r="B1011" i="80"/>
  <c r="B1012" i="80"/>
  <c r="B1013" i="80"/>
  <c r="B1014" i="80"/>
  <c r="B1015" i="80"/>
  <c r="B1016" i="80"/>
  <c r="B1017" i="80"/>
  <c r="B1018" i="80"/>
  <c r="B1019" i="80"/>
  <c r="B1020" i="80"/>
  <c r="B1021" i="80"/>
  <c r="B1022" i="80"/>
  <c r="B1023" i="80"/>
  <c r="B1024" i="80"/>
  <c r="B1025" i="80"/>
  <c r="B1026" i="80"/>
  <c r="B1027" i="80"/>
  <c r="B1028" i="80"/>
  <c r="B1029" i="80"/>
  <c r="B1030" i="80"/>
  <c r="B1031" i="80"/>
  <c r="B1032" i="80"/>
  <c r="B1033" i="80"/>
  <c r="B1034" i="80"/>
  <c r="B1035" i="80"/>
  <c r="B1036" i="80"/>
  <c r="B1037" i="80"/>
  <c r="B1038" i="80"/>
  <c r="B1039" i="80"/>
  <c r="B1040" i="80"/>
  <c r="B1041" i="80"/>
  <c r="B1042" i="80"/>
  <c r="B1043" i="80"/>
  <c r="B1044" i="80"/>
  <c r="B1045" i="80"/>
  <c r="B1046" i="80"/>
  <c r="B1047" i="80"/>
  <c r="B1048" i="80"/>
  <c r="B1049" i="80"/>
  <c r="B1050" i="80"/>
  <c r="B1051" i="80"/>
  <c r="B1052" i="80"/>
  <c r="B1053" i="80"/>
  <c r="B1054" i="80"/>
  <c r="B1055" i="80"/>
  <c r="B1056" i="80"/>
  <c r="B1057" i="80"/>
  <c r="B1058" i="80"/>
  <c r="B1059" i="80"/>
  <c r="B1060" i="80"/>
  <c r="B1061" i="80"/>
  <c r="B1062" i="80"/>
  <c r="B1063" i="80"/>
  <c r="B1064" i="80"/>
  <c r="B1065" i="80"/>
  <c r="B1066" i="80"/>
  <c r="B1067" i="80"/>
  <c r="B1068" i="80"/>
  <c r="B1069" i="80"/>
  <c r="B1070" i="80"/>
  <c r="B1071" i="80"/>
  <c r="B1072" i="80"/>
  <c r="B1073" i="80"/>
  <c r="B1074" i="80"/>
  <c r="B1075" i="80"/>
  <c r="B1076" i="80"/>
  <c r="B1077" i="80"/>
  <c r="B1078" i="80"/>
  <c r="B1079" i="80"/>
  <c r="B1080" i="80"/>
  <c r="B1081" i="80"/>
  <c r="B1082" i="80"/>
  <c r="B1083" i="80"/>
  <c r="B1084" i="80"/>
  <c r="B1085" i="80"/>
  <c r="B1086" i="80"/>
  <c r="B1087" i="80"/>
  <c r="B1088" i="80"/>
  <c r="B1089" i="80"/>
  <c r="B1090" i="80"/>
  <c r="B1091" i="80"/>
  <c r="B1092" i="80"/>
  <c r="B1093" i="80"/>
  <c r="B1094" i="80"/>
  <c r="B1095" i="80"/>
  <c r="B1096" i="80"/>
  <c r="B1097" i="80"/>
  <c r="B1098" i="80"/>
  <c r="B1099" i="80"/>
  <c r="B1100" i="80"/>
  <c r="B1101" i="80"/>
  <c r="B1102" i="80"/>
  <c r="B1103" i="80"/>
  <c r="B1104" i="80"/>
  <c r="B1105" i="80"/>
  <c r="B1106" i="80"/>
  <c r="B1107" i="80"/>
  <c r="B1108" i="80"/>
  <c r="B1109" i="80"/>
  <c r="B1110" i="80"/>
  <c r="B1111" i="80"/>
  <c r="B1112" i="80"/>
  <c r="B1113" i="80"/>
  <c r="B1114" i="80"/>
  <c r="B1115" i="80"/>
  <c r="B1116" i="80"/>
  <c r="B1117" i="80"/>
  <c r="B1118" i="80"/>
  <c r="B1119" i="80"/>
  <c r="B1120" i="80"/>
  <c r="B1121" i="80"/>
  <c r="B1122" i="80"/>
  <c r="B1123" i="80"/>
  <c r="B1124" i="80"/>
  <c r="B1125" i="80"/>
  <c r="B1126" i="80"/>
  <c r="B1127" i="80"/>
  <c r="B1128" i="80"/>
  <c r="B1129" i="80"/>
  <c r="B1130" i="80"/>
  <c r="B1131" i="80"/>
  <c r="B1132" i="80"/>
  <c r="B1133" i="80"/>
  <c r="B1134" i="80"/>
  <c r="B1135" i="80"/>
  <c r="B1136" i="80"/>
  <c r="B1137" i="80"/>
  <c r="B1138" i="80"/>
  <c r="B1139" i="80"/>
  <c r="B1140" i="80"/>
  <c r="B1141" i="80"/>
  <c r="B1142" i="80"/>
  <c r="B1143" i="80"/>
  <c r="B1144" i="80"/>
  <c r="B1145" i="80"/>
  <c r="B1146" i="80"/>
  <c r="B1147" i="80"/>
  <c r="B1148" i="80"/>
  <c r="B1149" i="80"/>
  <c r="B1150" i="80"/>
  <c r="B1151" i="80"/>
  <c r="B1152" i="80"/>
  <c r="B1153" i="80"/>
  <c r="B1154" i="80"/>
  <c r="B1155" i="80"/>
  <c r="B1156" i="80"/>
  <c r="B1157" i="80"/>
  <c r="B1158" i="80"/>
  <c r="B1159" i="80"/>
  <c r="B1160" i="80"/>
  <c r="B1161" i="80"/>
  <c r="B1162" i="80"/>
  <c r="B1163" i="80"/>
  <c r="B1164" i="80"/>
  <c r="B1165" i="80"/>
  <c r="B1166" i="80"/>
  <c r="B1167" i="80"/>
  <c r="B1168" i="80"/>
  <c r="B1169" i="80"/>
  <c r="B1170" i="80"/>
  <c r="B1171" i="80"/>
  <c r="B1172" i="80"/>
  <c r="B1173" i="80"/>
  <c r="B1174" i="80"/>
  <c r="B1175" i="80"/>
  <c r="B1176" i="80"/>
  <c r="B1177" i="80"/>
  <c r="B1178" i="80"/>
  <c r="B1179" i="80"/>
  <c r="B1180" i="80"/>
  <c r="B1181" i="80"/>
  <c r="B1182" i="80"/>
  <c r="B1183" i="80"/>
  <c r="B1184" i="80"/>
  <c r="B1185" i="80"/>
  <c r="B1186" i="80"/>
  <c r="B1187" i="80"/>
  <c r="B1188" i="80"/>
  <c r="B1189" i="80"/>
  <c r="B1190" i="80"/>
  <c r="B1191" i="80"/>
  <c r="B1192" i="80"/>
  <c r="B1193" i="80"/>
  <c r="B1194" i="80"/>
  <c r="B1195" i="80"/>
  <c r="B1196" i="80"/>
  <c r="B1197" i="80"/>
  <c r="B1198" i="80"/>
  <c r="B1199" i="80"/>
  <c r="B1200" i="80"/>
  <c r="B1201" i="80"/>
  <c r="B1202" i="80"/>
  <c r="B1203" i="80"/>
  <c r="B1204" i="80"/>
  <c r="B1205" i="80"/>
  <c r="B1206" i="80"/>
  <c r="B1207" i="80"/>
  <c r="B1208" i="80"/>
  <c r="B1209" i="80"/>
  <c r="B1210" i="80"/>
  <c r="B1211" i="80"/>
  <c r="B1212" i="80"/>
  <c r="B1213" i="80"/>
  <c r="B1214" i="80"/>
  <c r="B1215" i="80"/>
  <c r="B1216" i="80"/>
  <c r="B1217" i="80"/>
  <c r="B1218" i="80"/>
  <c r="B1219" i="80"/>
  <c r="B1220" i="80"/>
  <c r="B1221" i="80"/>
  <c r="B1222" i="80"/>
  <c r="B1223" i="80"/>
  <c r="B1224" i="80"/>
  <c r="B1225" i="80"/>
  <c r="B1226" i="80"/>
  <c r="B1227" i="80"/>
  <c r="B1228" i="80"/>
  <c r="B1229" i="80"/>
  <c r="B1230" i="80"/>
  <c r="B1231" i="80"/>
  <c r="B1232" i="80"/>
  <c r="B1233" i="80"/>
  <c r="B1234" i="80"/>
  <c r="B1235" i="80"/>
  <c r="B1236" i="80"/>
  <c r="B1237" i="80"/>
  <c r="B1238" i="80"/>
  <c r="B1239" i="80"/>
  <c r="B1240" i="80"/>
  <c r="B1241" i="80"/>
  <c r="B1242" i="80"/>
  <c r="B1243" i="80"/>
  <c r="B1244" i="80"/>
  <c r="B1245" i="80"/>
  <c r="B1246" i="80"/>
  <c r="B1247" i="80"/>
  <c r="B1248" i="80"/>
  <c r="B1249" i="80"/>
  <c r="B1250" i="80"/>
  <c r="B1251" i="80"/>
  <c r="B1252" i="80"/>
  <c r="B1253" i="80"/>
  <c r="B1254" i="80"/>
  <c r="B1255" i="80"/>
  <c r="B1256" i="80"/>
  <c r="B1257" i="80"/>
  <c r="B1258" i="80"/>
  <c r="B1259" i="80"/>
  <c r="B1260" i="80"/>
  <c r="B1261" i="80"/>
  <c r="B1262" i="80"/>
  <c r="B1263" i="80"/>
  <c r="B1264" i="80"/>
  <c r="B1265" i="80"/>
  <c r="B1266" i="80"/>
  <c r="B1267" i="80"/>
  <c r="B1268" i="80"/>
  <c r="B1269" i="80"/>
  <c r="B1270" i="80"/>
  <c r="B1271" i="80"/>
  <c r="B1272" i="80"/>
  <c r="B1273" i="80"/>
  <c r="B1274" i="80"/>
  <c r="B1275" i="80"/>
  <c r="B1276" i="80"/>
  <c r="B1277" i="80"/>
  <c r="B1278" i="80"/>
  <c r="B1279" i="80"/>
  <c r="B1280" i="80"/>
  <c r="B1281" i="80"/>
  <c r="B1282" i="80"/>
  <c r="B1283" i="80"/>
  <c r="B1284" i="80"/>
  <c r="B1285" i="80"/>
  <c r="B1286" i="80"/>
  <c r="B1287" i="80"/>
  <c r="B1288" i="80"/>
  <c r="B1289" i="80"/>
  <c r="B1290" i="80"/>
  <c r="B1291" i="80"/>
  <c r="B1292" i="80"/>
  <c r="B1293" i="80"/>
  <c r="B1294" i="80"/>
  <c r="B1295" i="80"/>
  <c r="B1296" i="80"/>
  <c r="B1297" i="80"/>
  <c r="B1298" i="80"/>
  <c r="B1299" i="80"/>
  <c r="B1300" i="80"/>
  <c r="B1301" i="80"/>
  <c r="B1302" i="80"/>
  <c r="B1303" i="80"/>
  <c r="B1304" i="80"/>
  <c r="B1305" i="80"/>
  <c r="B1306" i="80"/>
  <c r="B1307" i="80"/>
  <c r="B1308" i="80"/>
  <c r="B1309" i="80"/>
  <c r="B1310" i="80"/>
  <c r="B1311" i="80"/>
  <c r="B1312" i="80"/>
  <c r="B1313" i="80"/>
  <c r="B1314" i="80"/>
  <c r="B1315" i="80"/>
  <c r="B1316" i="80"/>
  <c r="B1317" i="80"/>
  <c r="B1318" i="80"/>
  <c r="B1319" i="80"/>
  <c r="B1320" i="80"/>
  <c r="B1321" i="80"/>
  <c r="B1322" i="80"/>
  <c r="B1323" i="80"/>
  <c r="B1324" i="80"/>
  <c r="B1325" i="80"/>
  <c r="B1326" i="80"/>
  <c r="B1327" i="80"/>
  <c r="B1328" i="80"/>
  <c r="B1329" i="80"/>
  <c r="B1330" i="80"/>
  <c r="B1331" i="80"/>
  <c r="B1332" i="80"/>
  <c r="B1333" i="80"/>
  <c r="B1334" i="80"/>
  <c r="B1335" i="80"/>
  <c r="B1336" i="80"/>
  <c r="B1337" i="80"/>
  <c r="B1338" i="80"/>
  <c r="B1339" i="80"/>
  <c r="B1340" i="80"/>
  <c r="B1341" i="80"/>
  <c r="B1342" i="80"/>
  <c r="B1343" i="80"/>
  <c r="B1344" i="80"/>
  <c r="B1345" i="80"/>
  <c r="B1346" i="80"/>
  <c r="B1347" i="80"/>
  <c r="B1348" i="80"/>
  <c r="B1349" i="80"/>
  <c r="B1350" i="80"/>
  <c r="B1351" i="80"/>
  <c r="B1352" i="80"/>
  <c r="B1353" i="80"/>
  <c r="B1354" i="80"/>
  <c r="B1355" i="80"/>
  <c r="B1356" i="80"/>
  <c r="B1357" i="80"/>
  <c r="B1358" i="80"/>
  <c r="B1359" i="80"/>
  <c r="B1360" i="80"/>
  <c r="B1361" i="80"/>
  <c r="B1362" i="80"/>
  <c r="B1363" i="80"/>
  <c r="B1364" i="80"/>
  <c r="B1365" i="80"/>
  <c r="B1366" i="80"/>
  <c r="B1367" i="80"/>
  <c r="B1368" i="80"/>
  <c r="B1369" i="80"/>
  <c r="B1370" i="80"/>
  <c r="B1371" i="80"/>
  <c r="B1372" i="80"/>
  <c r="B1373" i="80"/>
  <c r="B1374" i="80"/>
  <c r="B1375" i="80"/>
  <c r="B1376" i="80"/>
  <c r="B1377" i="80"/>
  <c r="B1378" i="80"/>
  <c r="B1379" i="80"/>
  <c r="B1380" i="80"/>
  <c r="B1381" i="80"/>
  <c r="B1382" i="80"/>
  <c r="B1383" i="80"/>
  <c r="B1384" i="80"/>
  <c r="B1385" i="80"/>
  <c r="B1386" i="80"/>
  <c r="B1387" i="80"/>
  <c r="B1388" i="80"/>
  <c r="B1389" i="80"/>
  <c r="B1390" i="80"/>
  <c r="B1391" i="80"/>
  <c r="B1392" i="80"/>
  <c r="B1393" i="80"/>
  <c r="B1394" i="80"/>
  <c r="B1395" i="80"/>
  <c r="B1396" i="80"/>
  <c r="B1397" i="80"/>
  <c r="B1398" i="80"/>
  <c r="B1399" i="80"/>
  <c r="B1400" i="80"/>
  <c r="B1401" i="80"/>
  <c r="B1402" i="80"/>
  <c r="B1403" i="80"/>
  <c r="B1404" i="80"/>
  <c r="B1405" i="80"/>
  <c r="B1406" i="80"/>
  <c r="B1407" i="80"/>
  <c r="B1408" i="80"/>
  <c r="B1409" i="80"/>
  <c r="B1410" i="80"/>
  <c r="B1411" i="80"/>
  <c r="B1412" i="80"/>
  <c r="B1413" i="80"/>
  <c r="B1414" i="80"/>
  <c r="B1415" i="80"/>
  <c r="B1416" i="80"/>
  <c r="B1417" i="80"/>
  <c r="B1418" i="80"/>
  <c r="B1419" i="80"/>
  <c r="B1420" i="80"/>
  <c r="B1421" i="80"/>
  <c r="B1422" i="80"/>
  <c r="B1423" i="80"/>
  <c r="B1424" i="80"/>
  <c r="B1425" i="80"/>
  <c r="B1426" i="80"/>
  <c r="B1427" i="80"/>
  <c r="B1428" i="80"/>
  <c r="B1429" i="80"/>
  <c r="B1430" i="80"/>
  <c r="B1431" i="80"/>
  <c r="B1432" i="80"/>
  <c r="B1433" i="80"/>
  <c r="B1434" i="80"/>
  <c r="B1435" i="80"/>
  <c r="B1436" i="80"/>
  <c r="B1437" i="80"/>
  <c r="B1438" i="80"/>
  <c r="B1439" i="80"/>
  <c r="B1440" i="80"/>
  <c r="B1441" i="80"/>
  <c r="B1442" i="80"/>
  <c r="B1443" i="80"/>
  <c r="B1444" i="80"/>
  <c r="B1445" i="80"/>
  <c r="B1446" i="80"/>
  <c r="B1447" i="80"/>
  <c r="B1448" i="80"/>
  <c r="B1449" i="80"/>
  <c r="B1450" i="80"/>
  <c r="B1451" i="80"/>
  <c r="B1452" i="80"/>
  <c r="B1453" i="80"/>
  <c r="B1454" i="80"/>
  <c r="B1455" i="80"/>
  <c r="B1456" i="80"/>
  <c r="B1457" i="80"/>
  <c r="B1458" i="80"/>
  <c r="B1459" i="80"/>
  <c r="B1460" i="80"/>
  <c r="B1461" i="80"/>
  <c r="B1462" i="80"/>
  <c r="B1463" i="80"/>
  <c r="B1464" i="80"/>
  <c r="B1465" i="80"/>
  <c r="B1466" i="80"/>
  <c r="B1467" i="80"/>
  <c r="B1468" i="80"/>
  <c r="B1469" i="80"/>
  <c r="B1470" i="80"/>
  <c r="B1471" i="80"/>
  <c r="B1472" i="80"/>
  <c r="B1473" i="80"/>
  <c r="B1474" i="80"/>
  <c r="B1475" i="80"/>
  <c r="B1476" i="80"/>
  <c r="B1477" i="80"/>
  <c r="B1478" i="80"/>
  <c r="B1479" i="80"/>
  <c r="B1480" i="80"/>
  <c r="B1481" i="80"/>
  <c r="B1482" i="80"/>
  <c r="B1483" i="80"/>
  <c r="B1484" i="80"/>
  <c r="B1485" i="80"/>
  <c r="B1486" i="80"/>
  <c r="B1487" i="80"/>
  <c r="B1488" i="80"/>
  <c r="B1489" i="80"/>
  <c r="B1490" i="80"/>
  <c r="B1491" i="80"/>
  <c r="B1492" i="80"/>
  <c r="B1493" i="80"/>
  <c r="B1494" i="80"/>
  <c r="B1495" i="80"/>
  <c r="B1496" i="80"/>
  <c r="B1497" i="80"/>
  <c r="B1498" i="80"/>
  <c r="B1499" i="80"/>
  <c r="B1500" i="80"/>
  <c r="B1501" i="80"/>
  <c r="B1502" i="80"/>
  <c r="B1503" i="80"/>
  <c r="B1504" i="80"/>
  <c r="B1505" i="80"/>
  <c r="B1506" i="80"/>
  <c r="B1507" i="80"/>
  <c r="B1508" i="80"/>
  <c r="B1509" i="80"/>
  <c r="B1510" i="80"/>
  <c r="B1511" i="80"/>
  <c r="B1512" i="80"/>
  <c r="B1513" i="80"/>
  <c r="B1514" i="80"/>
  <c r="B1515" i="80"/>
  <c r="B1516" i="80"/>
  <c r="B1517" i="80"/>
  <c r="B1518" i="80"/>
  <c r="B1519" i="80"/>
  <c r="B1520" i="80"/>
  <c r="B1521" i="80"/>
  <c r="B1522" i="80"/>
  <c r="B1523" i="80"/>
  <c r="B1524" i="80"/>
  <c r="B1525" i="80"/>
  <c r="B1526" i="80"/>
  <c r="B1527" i="80"/>
  <c r="B1528" i="80"/>
  <c r="B1529" i="80"/>
  <c r="B1530" i="80"/>
  <c r="B1531" i="80"/>
  <c r="B1532" i="80"/>
  <c r="B1533" i="80"/>
  <c r="B1534" i="80"/>
  <c r="B1535" i="80"/>
  <c r="B1536" i="80"/>
  <c r="B1537" i="80"/>
  <c r="B1538" i="80"/>
  <c r="B1539" i="80"/>
  <c r="B1540" i="80"/>
  <c r="B1541" i="80"/>
  <c r="B1542" i="80"/>
  <c r="B1543" i="80"/>
  <c r="B1544" i="80"/>
  <c r="B1545" i="80"/>
  <c r="B1546" i="80"/>
  <c r="B1547" i="80"/>
  <c r="B1548" i="80"/>
  <c r="B1549" i="80"/>
  <c r="B1550" i="80"/>
  <c r="B1551" i="80"/>
  <c r="B1552" i="80"/>
  <c r="B1553" i="80"/>
  <c r="B1554" i="80"/>
  <c r="B1555" i="80"/>
  <c r="B1556" i="80"/>
  <c r="B1557" i="80"/>
  <c r="B1558" i="80"/>
  <c r="B1559" i="80"/>
  <c r="B1560" i="80"/>
  <c r="B1561" i="80"/>
  <c r="B1562" i="80"/>
  <c r="B1563" i="80"/>
  <c r="B1564" i="80"/>
  <c r="B1565" i="80"/>
  <c r="B1566" i="80"/>
  <c r="B1567" i="80"/>
  <c r="B1568" i="80"/>
  <c r="B1569" i="80"/>
  <c r="B1570" i="80"/>
  <c r="B1571" i="80"/>
  <c r="B1572" i="80"/>
  <c r="B1573" i="80"/>
  <c r="B1574" i="80"/>
  <c r="B1575" i="80"/>
  <c r="B1576" i="80"/>
  <c r="B1577" i="80"/>
  <c r="B1578" i="80"/>
  <c r="B1579" i="80"/>
  <c r="B1580" i="80"/>
  <c r="B1581" i="80"/>
  <c r="B1582" i="80"/>
  <c r="B1583" i="80"/>
  <c r="B1584" i="80"/>
  <c r="B1585" i="80"/>
  <c r="B1586" i="80"/>
  <c r="B1587" i="80"/>
  <c r="B1588" i="80"/>
  <c r="B1589" i="80"/>
  <c r="B1590" i="80"/>
  <c r="B1591" i="80"/>
  <c r="B1592" i="80"/>
  <c r="B1593" i="80"/>
  <c r="B1594" i="80"/>
  <c r="B1595" i="80"/>
  <c r="B1596" i="80"/>
  <c r="B1597" i="80"/>
  <c r="B1598" i="80"/>
  <c r="B1599" i="80"/>
  <c r="B1600" i="80"/>
  <c r="B1601" i="80"/>
  <c r="B1602" i="80"/>
  <c r="B1603" i="80"/>
  <c r="B1604" i="80"/>
  <c r="B1605" i="80"/>
  <c r="B1606" i="80"/>
  <c r="B1607" i="80"/>
  <c r="B1608" i="80"/>
  <c r="B1609" i="80"/>
  <c r="B1610" i="80"/>
  <c r="B1611" i="80"/>
  <c r="B1612" i="80"/>
  <c r="B1613" i="80"/>
  <c r="B1614" i="80"/>
  <c r="B1615" i="80"/>
  <c r="B1616" i="80"/>
  <c r="B1617" i="80"/>
  <c r="B1618" i="80"/>
  <c r="B1619" i="80"/>
  <c r="B1620" i="80"/>
  <c r="B1621" i="80"/>
  <c r="B1622" i="80"/>
  <c r="B1623" i="80"/>
  <c r="B1624" i="80"/>
  <c r="B1625" i="80"/>
  <c r="B1626" i="80"/>
  <c r="B1627" i="80"/>
  <c r="B1628" i="80"/>
  <c r="B1629" i="80"/>
  <c r="B1630" i="80"/>
  <c r="B1631" i="80"/>
  <c r="B1632" i="80"/>
  <c r="B1633" i="80"/>
  <c r="B1634" i="80"/>
  <c r="B1635" i="80"/>
  <c r="B1636" i="80"/>
  <c r="B1637" i="80"/>
  <c r="B1638" i="80"/>
  <c r="B1639" i="80"/>
  <c r="B1640" i="80"/>
  <c r="B1641" i="80"/>
  <c r="B1642" i="80"/>
  <c r="B1643" i="80"/>
  <c r="B1644" i="80"/>
  <c r="B1645" i="80"/>
  <c r="B1646" i="80"/>
  <c r="B1647" i="80"/>
  <c r="B1648" i="80"/>
  <c r="B1649" i="80"/>
  <c r="B1650" i="80"/>
  <c r="B1651" i="80"/>
  <c r="B1652" i="80"/>
  <c r="B1653" i="80"/>
  <c r="B1654" i="80"/>
  <c r="B1655" i="80"/>
  <c r="B1656" i="80"/>
  <c r="B1657" i="80"/>
  <c r="B1658" i="80"/>
  <c r="B1659" i="80"/>
  <c r="B1660" i="80"/>
  <c r="B1661" i="80"/>
  <c r="B1662" i="80"/>
  <c r="B1663" i="80"/>
  <c r="B1664" i="80"/>
  <c r="B1665" i="80"/>
  <c r="B1666" i="80"/>
  <c r="B1667" i="80"/>
  <c r="B1668" i="80"/>
  <c r="B1669" i="80"/>
  <c r="B1670" i="80"/>
  <c r="B1671" i="80"/>
  <c r="B1672" i="80"/>
  <c r="B1673" i="80"/>
  <c r="B1674" i="80"/>
  <c r="B1675" i="80"/>
  <c r="B1676" i="80"/>
  <c r="B1677" i="80"/>
  <c r="B1678" i="80"/>
  <c r="B1679" i="80"/>
  <c r="B1680" i="80"/>
  <c r="B1681" i="80"/>
  <c r="B1682" i="80"/>
  <c r="B1683" i="80"/>
  <c r="B1684" i="80"/>
  <c r="B1685" i="80"/>
  <c r="B1686" i="80"/>
  <c r="B1687" i="80"/>
  <c r="B1688" i="80"/>
  <c r="B1689" i="80"/>
  <c r="B1690" i="80"/>
  <c r="B1691" i="80"/>
  <c r="B1692" i="80"/>
  <c r="B1693" i="80"/>
  <c r="B1694" i="80"/>
  <c r="B1695" i="80"/>
  <c r="B1696" i="80"/>
  <c r="B1697" i="80"/>
  <c r="B1698" i="80"/>
  <c r="B1699" i="80"/>
  <c r="B1700" i="80"/>
  <c r="B1701" i="80"/>
  <c r="B1702" i="80"/>
  <c r="B1703" i="80"/>
  <c r="B1704" i="80"/>
  <c r="B1705" i="80"/>
  <c r="B1706" i="80"/>
  <c r="B1707" i="80"/>
  <c r="B1708" i="80"/>
  <c r="B1709" i="80"/>
  <c r="B1710" i="80"/>
  <c r="B1711" i="80"/>
  <c r="B1712" i="80"/>
  <c r="B1713" i="80"/>
  <c r="B1714" i="80"/>
  <c r="B1715" i="80"/>
  <c r="B1716" i="80"/>
  <c r="B1717" i="80"/>
  <c r="B1718" i="80"/>
  <c r="B1719" i="80"/>
  <c r="B1720" i="80"/>
  <c r="B1721" i="80"/>
  <c r="B1722" i="80"/>
  <c r="B1723" i="80"/>
  <c r="B1724" i="80"/>
  <c r="B1725" i="80"/>
  <c r="B1726" i="80"/>
  <c r="B1727" i="80"/>
  <c r="B1728" i="80"/>
  <c r="B1729" i="80"/>
  <c r="B1730" i="80"/>
  <c r="B1731" i="80"/>
  <c r="B1732" i="80"/>
  <c r="B1733" i="80"/>
  <c r="B1734" i="80"/>
  <c r="B1735" i="80"/>
  <c r="B1736" i="80"/>
  <c r="B1737" i="80"/>
  <c r="B1738" i="80"/>
  <c r="B1739" i="80"/>
  <c r="B1740" i="80"/>
  <c r="B1741" i="80"/>
  <c r="B1742" i="80"/>
  <c r="B1743" i="80"/>
  <c r="B1744" i="80"/>
  <c r="B1745" i="80"/>
  <c r="B1746" i="80"/>
  <c r="B1747" i="80"/>
  <c r="B1748" i="80"/>
  <c r="B1749" i="80"/>
  <c r="B1750" i="80"/>
  <c r="B1751" i="80"/>
  <c r="B1752" i="80"/>
  <c r="B1753" i="80"/>
  <c r="B1754" i="80"/>
  <c r="B1755" i="80"/>
  <c r="B1756" i="80"/>
  <c r="B1757" i="80"/>
  <c r="B1758" i="80"/>
  <c r="B1759" i="80"/>
  <c r="B1760" i="80"/>
  <c r="B1761" i="80"/>
  <c r="B1762" i="80"/>
  <c r="B1763" i="80"/>
  <c r="B1764" i="80"/>
  <c r="B1765" i="80"/>
  <c r="B1766" i="80"/>
  <c r="B1767" i="80"/>
  <c r="B1768" i="80"/>
  <c r="B1769" i="80"/>
  <c r="B1770" i="80"/>
  <c r="B1771" i="80"/>
  <c r="B1772" i="80"/>
  <c r="B1773" i="80"/>
  <c r="B1774" i="80"/>
  <c r="B1775" i="80"/>
  <c r="B1776" i="80"/>
  <c r="B1777" i="80"/>
  <c r="B1778" i="80"/>
  <c r="B1779" i="80"/>
  <c r="B1780" i="80"/>
  <c r="B1781" i="80"/>
  <c r="B1782" i="80"/>
  <c r="B1783" i="80"/>
  <c r="B1784" i="80"/>
  <c r="B1785" i="80"/>
  <c r="B1786" i="80"/>
  <c r="B1787" i="80"/>
  <c r="B1788" i="80"/>
  <c r="B1789" i="80"/>
  <c r="B1790" i="80"/>
  <c r="B1791" i="80"/>
  <c r="B1792" i="80"/>
  <c r="B1793" i="80"/>
  <c r="B1794" i="80"/>
  <c r="B1795" i="80"/>
  <c r="B1796" i="80"/>
  <c r="B1797" i="80"/>
  <c r="B1798" i="80"/>
  <c r="B1799" i="80"/>
  <c r="B1800" i="80"/>
  <c r="B1801" i="80"/>
  <c r="B1802" i="80"/>
  <c r="B1803" i="80"/>
  <c r="B1804" i="80"/>
  <c r="B1805" i="80"/>
  <c r="B1806" i="80"/>
  <c r="B1807" i="80"/>
  <c r="B1808" i="80"/>
  <c r="B1809" i="80"/>
  <c r="B1810" i="80"/>
  <c r="B1811" i="80"/>
  <c r="B1812" i="80"/>
  <c r="B1813" i="80"/>
  <c r="B1814" i="80"/>
  <c r="B1815" i="80"/>
  <c r="B1816" i="80"/>
  <c r="B1817" i="80"/>
  <c r="B1818" i="80"/>
  <c r="B1819" i="80"/>
  <c r="B1820" i="80"/>
  <c r="B1821" i="80"/>
  <c r="B1822" i="80"/>
  <c r="B1823" i="80"/>
  <c r="B1824" i="80"/>
  <c r="B1825" i="80"/>
  <c r="B1826" i="80"/>
  <c r="B1827" i="80"/>
  <c r="B1828" i="80"/>
  <c r="B1829" i="80"/>
  <c r="B1830" i="80"/>
  <c r="B1831" i="80"/>
  <c r="B1832" i="80"/>
  <c r="B1833" i="80"/>
  <c r="B1834" i="80"/>
  <c r="B1835" i="80"/>
  <c r="B1836" i="80"/>
  <c r="B1837" i="80"/>
  <c r="B1838" i="80"/>
  <c r="B1839" i="80"/>
  <c r="B1840" i="80"/>
  <c r="B1841" i="80"/>
  <c r="B1842" i="80"/>
  <c r="B1843" i="80"/>
  <c r="B1844" i="80"/>
  <c r="B1845" i="80"/>
  <c r="B1846" i="80"/>
  <c r="B1847" i="80"/>
  <c r="B1848" i="80"/>
  <c r="B1849" i="80"/>
  <c r="B1850" i="80"/>
  <c r="B1851" i="80"/>
  <c r="B1852" i="80"/>
  <c r="B1853" i="80"/>
  <c r="B1854" i="80"/>
  <c r="B1855" i="80"/>
  <c r="B1856" i="80"/>
  <c r="B1857" i="80"/>
  <c r="B1858" i="80"/>
  <c r="B1859" i="80"/>
  <c r="B1860" i="80"/>
  <c r="B1861" i="80"/>
  <c r="B1862" i="80"/>
  <c r="B1863" i="80"/>
  <c r="B1864" i="80"/>
  <c r="B1865" i="80"/>
  <c r="B1866" i="80"/>
  <c r="B1867" i="80"/>
  <c r="B1868" i="80"/>
  <c r="B1869" i="80"/>
  <c r="B1870" i="80"/>
  <c r="B1871" i="80"/>
  <c r="B1872" i="80"/>
  <c r="B1873" i="80"/>
  <c r="B1874" i="80"/>
  <c r="B1875" i="80"/>
  <c r="B1876" i="80"/>
  <c r="B1877" i="80"/>
  <c r="B1878" i="80"/>
  <c r="B1879" i="80"/>
  <c r="B1880" i="80"/>
  <c r="B1881" i="80"/>
  <c r="B1882" i="80"/>
  <c r="B1883" i="80"/>
  <c r="B1884" i="80"/>
  <c r="B1885" i="80"/>
  <c r="B1886" i="80"/>
  <c r="B1887" i="80"/>
  <c r="B1888" i="80"/>
  <c r="B1889" i="80"/>
  <c r="B1890" i="80"/>
  <c r="B1891" i="80"/>
  <c r="B1892" i="80"/>
  <c r="B1893" i="80"/>
  <c r="B1894" i="80"/>
  <c r="B1895" i="80"/>
  <c r="B1896" i="80"/>
  <c r="B1897" i="80"/>
  <c r="B1898" i="80"/>
  <c r="B1899" i="80"/>
  <c r="B1900" i="80"/>
  <c r="B1901" i="80"/>
  <c r="B1902" i="80"/>
  <c r="B1903" i="80"/>
  <c r="B1904" i="80"/>
  <c r="B1905" i="80"/>
  <c r="B1906" i="80"/>
  <c r="B1907" i="80"/>
  <c r="B1908" i="80"/>
  <c r="B1909" i="80"/>
  <c r="B1910" i="80"/>
  <c r="B1911" i="80"/>
  <c r="B1912" i="80"/>
  <c r="B1913" i="80"/>
  <c r="B1914" i="80"/>
  <c r="B1915" i="80"/>
  <c r="B1916" i="80"/>
  <c r="B1917" i="80"/>
  <c r="B1918" i="80"/>
  <c r="B1919" i="80"/>
  <c r="B1920" i="80"/>
  <c r="B1921" i="80"/>
  <c r="B1922" i="80"/>
  <c r="B1923" i="80"/>
  <c r="B1924" i="80"/>
  <c r="B1925" i="80"/>
  <c r="B1926" i="80"/>
  <c r="B1927" i="80"/>
  <c r="B1928" i="80"/>
  <c r="B1929" i="80"/>
  <c r="B1930" i="80"/>
  <c r="B1931" i="80"/>
  <c r="B1932" i="80"/>
  <c r="B1933" i="80"/>
  <c r="B1934" i="80"/>
  <c r="B1935" i="80"/>
  <c r="B1936" i="80"/>
  <c r="B1937" i="80"/>
  <c r="B1938" i="80"/>
  <c r="B1939" i="80"/>
  <c r="B1940" i="80"/>
  <c r="B1941" i="80"/>
  <c r="B1942" i="80"/>
  <c r="B1943" i="80"/>
  <c r="B1944" i="80"/>
  <c r="B1945" i="80"/>
  <c r="B1946" i="80"/>
  <c r="B1947" i="80"/>
  <c r="B1948" i="80"/>
  <c r="B1949" i="80"/>
  <c r="B1950" i="80"/>
  <c r="B1951" i="80"/>
  <c r="B1952" i="80"/>
  <c r="B1953" i="80"/>
  <c r="B1954" i="80"/>
  <c r="B1955" i="80"/>
  <c r="B1956" i="80"/>
  <c r="B1957" i="80"/>
  <c r="B1958" i="80"/>
  <c r="B1959" i="80"/>
  <c r="B1960" i="80"/>
  <c r="B1961" i="80"/>
  <c r="B1962" i="80"/>
  <c r="B1963" i="80"/>
  <c r="B1964" i="80"/>
  <c r="B1965" i="80"/>
  <c r="B1966" i="80"/>
  <c r="B1967" i="80"/>
  <c r="B1968" i="80"/>
  <c r="B1969" i="80"/>
  <c r="B1970" i="80"/>
  <c r="B1971" i="80"/>
  <c r="B1972" i="80"/>
  <c r="B1973" i="80"/>
  <c r="B1974" i="80"/>
  <c r="B1975" i="80"/>
  <c r="B1976" i="80"/>
  <c r="B1977" i="80"/>
  <c r="B1978" i="80"/>
  <c r="B1979" i="80"/>
  <c r="B1980" i="80"/>
  <c r="B1981" i="80"/>
  <c r="B1982" i="80"/>
  <c r="B1983" i="80"/>
  <c r="B1984" i="80"/>
  <c r="B1985" i="80"/>
  <c r="B1986" i="80"/>
  <c r="B1987" i="80"/>
  <c r="B1988" i="80"/>
  <c r="B1989" i="80"/>
  <c r="B1990" i="80"/>
  <c r="B1991" i="80"/>
  <c r="B1992" i="80"/>
  <c r="B1993" i="80"/>
  <c r="B1994" i="80"/>
  <c r="B1995" i="80"/>
  <c r="B1996" i="80"/>
  <c r="B1997" i="80"/>
  <c r="B1998" i="80"/>
  <c r="B1999" i="80"/>
  <c r="B2000" i="80"/>
  <c r="B2001" i="80"/>
  <c r="B2002" i="80"/>
  <c r="B2003" i="80"/>
  <c r="B2004" i="80"/>
  <c r="B2005" i="80"/>
  <c r="B2006" i="80"/>
  <c r="B2007" i="80"/>
  <c r="B2008" i="80"/>
  <c r="B2009" i="80"/>
  <c r="B2010" i="80"/>
  <c r="B2011" i="80"/>
  <c r="B2012" i="80"/>
  <c r="B2013" i="80"/>
  <c r="B2014" i="80"/>
  <c r="B2015" i="80"/>
  <c r="B2016" i="80"/>
  <c r="B2017" i="80"/>
  <c r="B2018" i="80"/>
  <c r="B2019" i="80"/>
  <c r="B2020" i="80"/>
  <c r="B2021" i="80"/>
  <c r="B2022" i="80"/>
  <c r="B2023" i="80"/>
  <c r="B2024" i="80"/>
  <c r="B2025" i="80"/>
  <c r="B2026" i="80"/>
  <c r="B2027" i="80"/>
  <c r="B2028" i="80"/>
  <c r="B2029" i="80"/>
  <c r="B2030" i="80"/>
  <c r="B2031" i="80"/>
  <c r="B2032" i="80"/>
  <c r="B2033" i="80"/>
  <c r="B2034" i="80"/>
  <c r="B2035" i="80"/>
  <c r="B2036" i="80"/>
  <c r="B2037" i="80"/>
  <c r="B2038" i="80"/>
  <c r="B2039" i="80"/>
  <c r="B2040" i="80"/>
  <c r="B2041" i="80"/>
  <c r="B2042" i="80"/>
  <c r="B2043" i="80"/>
  <c r="B2044" i="80"/>
  <c r="B2045" i="80"/>
  <c r="B2046" i="80"/>
  <c r="B2047" i="80"/>
  <c r="B2048" i="80"/>
  <c r="B2049" i="80"/>
  <c r="B2050" i="80"/>
  <c r="B2051" i="80"/>
  <c r="B2052" i="80"/>
  <c r="B2053" i="80"/>
  <c r="B2054" i="80"/>
  <c r="B2055" i="80"/>
  <c r="B2056" i="80"/>
  <c r="B2057" i="80"/>
  <c r="B2058" i="80"/>
  <c r="B2059" i="80"/>
  <c r="B2060" i="80"/>
  <c r="B2061" i="80"/>
  <c r="B2062" i="80"/>
  <c r="B2063" i="80"/>
  <c r="B2064" i="80"/>
  <c r="B2065" i="80"/>
  <c r="B2066" i="80"/>
  <c r="B2067" i="80"/>
  <c r="B2068" i="80"/>
  <c r="B2069" i="80"/>
  <c r="B2070" i="80"/>
  <c r="B2071" i="80"/>
  <c r="B2072" i="80"/>
  <c r="B2073" i="80"/>
  <c r="B2074" i="80"/>
  <c r="B2075" i="80"/>
  <c r="B2076" i="80"/>
  <c r="B2077" i="80"/>
  <c r="B2078" i="80"/>
  <c r="B2079" i="80"/>
  <c r="B2080" i="80"/>
  <c r="B2081" i="80"/>
  <c r="B2082" i="80"/>
  <c r="B2083" i="80"/>
  <c r="B2084" i="80"/>
  <c r="B2085" i="80"/>
  <c r="B2086" i="80"/>
  <c r="B2087" i="80"/>
  <c r="B2088" i="80"/>
  <c r="B2089" i="80"/>
  <c r="B2090" i="80"/>
  <c r="B2091" i="80"/>
  <c r="B2092" i="80"/>
  <c r="B2093" i="80"/>
  <c r="B2094" i="80"/>
  <c r="B2095" i="80"/>
  <c r="B2096" i="80"/>
  <c r="B2097" i="80"/>
  <c r="B2098" i="80"/>
  <c r="B2099" i="80"/>
  <c r="B2100" i="80"/>
  <c r="B2101" i="80"/>
  <c r="B2102" i="80"/>
  <c r="B2103" i="80"/>
  <c r="B2104" i="80"/>
  <c r="B2105" i="80"/>
  <c r="B2106" i="80"/>
  <c r="B2107" i="80"/>
  <c r="B2108" i="80"/>
  <c r="B2109" i="80"/>
  <c r="B2110" i="80"/>
  <c r="B2111" i="80"/>
  <c r="B2112" i="80"/>
  <c r="B2113" i="80"/>
  <c r="B2114" i="80"/>
  <c r="B2115" i="80"/>
  <c r="B2116" i="80"/>
  <c r="B2117" i="80"/>
  <c r="B2118" i="80"/>
  <c r="B2119" i="80"/>
  <c r="B2120" i="80"/>
  <c r="B2121" i="80"/>
  <c r="B2122" i="80"/>
  <c r="B2123" i="80"/>
  <c r="B2124" i="80"/>
  <c r="B2125" i="80"/>
  <c r="B2126" i="80"/>
  <c r="B2127" i="80"/>
  <c r="B2128" i="80"/>
  <c r="B2129" i="80"/>
  <c r="B2130" i="80"/>
  <c r="B2131" i="80"/>
  <c r="B2132" i="80"/>
  <c r="B2133" i="80"/>
  <c r="B2134" i="80"/>
  <c r="B2135" i="80"/>
  <c r="B2136" i="80"/>
  <c r="B2137" i="80"/>
  <c r="B2138" i="80"/>
  <c r="B2139" i="80"/>
  <c r="B2140" i="80"/>
  <c r="B2141" i="80"/>
  <c r="B2142" i="80"/>
  <c r="B2143" i="80"/>
  <c r="B2144" i="80"/>
  <c r="B2145" i="80"/>
  <c r="B2146" i="80"/>
  <c r="B2147" i="80"/>
  <c r="B2148" i="80"/>
  <c r="B2149" i="80"/>
  <c r="B2150" i="80"/>
  <c r="B2151" i="80"/>
  <c r="B2152" i="80"/>
  <c r="B2153" i="80"/>
  <c r="B2154" i="80"/>
  <c r="B2155" i="80"/>
  <c r="B2156" i="80"/>
  <c r="B2157" i="80"/>
  <c r="B2158" i="80"/>
  <c r="B2159" i="80"/>
  <c r="B2160" i="80"/>
  <c r="B2161" i="80"/>
  <c r="B2162" i="80"/>
  <c r="B2163" i="80"/>
  <c r="B2164" i="80"/>
  <c r="B2165" i="80"/>
  <c r="B2166" i="80"/>
  <c r="B2167" i="80"/>
  <c r="B2168" i="80"/>
  <c r="B2169" i="80"/>
  <c r="B2170" i="80"/>
  <c r="B2171" i="80"/>
  <c r="B2172" i="80"/>
  <c r="B2173" i="80"/>
  <c r="B2174" i="80"/>
  <c r="B2175" i="80"/>
  <c r="B2176" i="80"/>
  <c r="B2177" i="80"/>
  <c r="B2178" i="80"/>
  <c r="B2179" i="80"/>
  <c r="B2180" i="80"/>
  <c r="B2181" i="80"/>
  <c r="B2182" i="80"/>
  <c r="B2183" i="80"/>
  <c r="B2184" i="80"/>
  <c r="B2185" i="80"/>
  <c r="B2186" i="80"/>
  <c r="B2187" i="80"/>
  <c r="B2188" i="80"/>
  <c r="B2189" i="80"/>
  <c r="B2190" i="80"/>
  <c r="B2191" i="80"/>
  <c r="B2192" i="80"/>
  <c r="B2193" i="80"/>
  <c r="B2194" i="80"/>
  <c r="B2195" i="80"/>
  <c r="B2196" i="80"/>
  <c r="B2197" i="80"/>
  <c r="B2198" i="80"/>
  <c r="B2199" i="80"/>
  <c r="B2200" i="80"/>
  <c r="B2201" i="80"/>
  <c r="B2202" i="80"/>
  <c r="B2203" i="80"/>
  <c r="B2204" i="80"/>
  <c r="B2205" i="80"/>
  <c r="B2206" i="80"/>
  <c r="B2207" i="80"/>
  <c r="B2208" i="80"/>
  <c r="B2209" i="80"/>
  <c r="B2210" i="80"/>
  <c r="B2211" i="80"/>
  <c r="B2212" i="80"/>
  <c r="B2213" i="80"/>
  <c r="B2214" i="80"/>
  <c r="B2215" i="80"/>
  <c r="B2216" i="80"/>
  <c r="B2217" i="80"/>
  <c r="B2218" i="80"/>
  <c r="B2219" i="80"/>
  <c r="B2220" i="80"/>
  <c r="B2221" i="80"/>
  <c r="B2222" i="80"/>
  <c r="B2223" i="80"/>
  <c r="B2224" i="80"/>
  <c r="B2225" i="80"/>
  <c r="B2226" i="80"/>
  <c r="B2227" i="80"/>
  <c r="B2228" i="80"/>
  <c r="B2229" i="80"/>
  <c r="B2230" i="80"/>
  <c r="B2231" i="80"/>
  <c r="B2232" i="80"/>
  <c r="B2233" i="80"/>
  <c r="B2234" i="80"/>
  <c r="B2235" i="80"/>
  <c r="B2236" i="80"/>
  <c r="B2237" i="80"/>
  <c r="B2238" i="80"/>
  <c r="B2239" i="80"/>
  <c r="B2240" i="80"/>
  <c r="B2241" i="80"/>
  <c r="B2242" i="80"/>
  <c r="B2243" i="80"/>
  <c r="B2244" i="80"/>
  <c r="B2245" i="80"/>
  <c r="B2246" i="80"/>
  <c r="B2247" i="80"/>
  <c r="B2248" i="80"/>
  <c r="B2249" i="80"/>
  <c r="B2250" i="80"/>
  <c r="B2251" i="80"/>
  <c r="B2252" i="80"/>
  <c r="B2253" i="80"/>
  <c r="B2254" i="80"/>
  <c r="B2255" i="80"/>
  <c r="B2256" i="80"/>
  <c r="B2257" i="80"/>
  <c r="B2258" i="80"/>
  <c r="B2259" i="80"/>
  <c r="B2260" i="80"/>
  <c r="B2261" i="80"/>
  <c r="B2262" i="80"/>
  <c r="B2263" i="80"/>
  <c r="B2264" i="80"/>
  <c r="B2265" i="80"/>
  <c r="B2266" i="80"/>
  <c r="B2267" i="80"/>
  <c r="B2268" i="80"/>
  <c r="B2269" i="80"/>
  <c r="B2270" i="80"/>
  <c r="B2271" i="80"/>
  <c r="B2272" i="80"/>
  <c r="B2273" i="80"/>
  <c r="B2274" i="80"/>
  <c r="B2275" i="80"/>
  <c r="B2276" i="80"/>
  <c r="B2277" i="80"/>
  <c r="B2278" i="80"/>
  <c r="B2279" i="80"/>
  <c r="B2280" i="80"/>
  <c r="B2281" i="80"/>
  <c r="B2282" i="80"/>
  <c r="B2283" i="80"/>
  <c r="B2284" i="80"/>
  <c r="B2285" i="80"/>
  <c r="B2286" i="80"/>
  <c r="B2287" i="80"/>
  <c r="B2288" i="80"/>
  <c r="B2289" i="80"/>
  <c r="B2290" i="80"/>
  <c r="B2291" i="80"/>
  <c r="B2292" i="80"/>
  <c r="B2293" i="80"/>
  <c r="B2294" i="80"/>
  <c r="B2295" i="80"/>
  <c r="B2296" i="80"/>
  <c r="B2297" i="80"/>
  <c r="B2298" i="80"/>
  <c r="B2299" i="80"/>
  <c r="B2300" i="80"/>
  <c r="B2301" i="80"/>
  <c r="B2302" i="80"/>
  <c r="B2303" i="80"/>
  <c r="B2304" i="80"/>
  <c r="B2305" i="80"/>
  <c r="B2306" i="80"/>
  <c r="B2307" i="80"/>
  <c r="B2308" i="80"/>
  <c r="B2309" i="80"/>
  <c r="B2310" i="80"/>
  <c r="B2311" i="80"/>
  <c r="B2312" i="80"/>
  <c r="B2313" i="80"/>
  <c r="B2314" i="80"/>
  <c r="B2315" i="80"/>
  <c r="B2316" i="80"/>
  <c r="B2317" i="80"/>
  <c r="B2318" i="80"/>
  <c r="B2319" i="80"/>
  <c r="B2320" i="80"/>
  <c r="B2321" i="80"/>
  <c r="B2322" i="80"/>
  <c r="B2323" i="80"/>
  <c r="B2324" i="80"/>
  <c r="B2325" i="80"/>
  <c r="B2326" i="80"/>
  <c r="B2327" i="80"/>
  <c r="B2328" i="80"/>
  <c r="B2329" i="80"/>
  <c r="B2330" i="80"/>
  <c r="B2331" i="80"/>
  <c r="B2332" i="80"/>
  <c r="B2333" i="80"/>
  <c r="B2334" i="80"/>
  <c r="B2335" i="80"/>
  <c r="B2336" i="80"/>
  <c r="B2337" i="80"/>
  <c r="B2338" i="80"/>
  <c r="B2339" i="80"/>
  <c r="B2340" i="80"/>
  <c r="B2341" i="80"/>
  <c r="B2342" i="80"/>
  <c r="B2343" i="80"/>
  <c r="B2344" i="80"/>
  <c r="B2345" i="80"/>
  <c r="B2346" i="80"/>
  <c r="B2347" i="80"/>
  <c r="B2348" i="80"/>
  <c r="B2349" i="80"/>
  <c r="B2350" i="80"/>
  <c r="B2351" i="80"/>
  <c r="B2352" i="80"/>
  <c r="B2353" i="80"/>
  <c r="B2354" i="80"/>
  <c r="B2355" i="80"/>
  <c r="B2356" i="80"/>
  <c r="B2357" i="80"/>
  <c r="B2358" i="80"/>
  <c r="B2359" i="80"/>
  <c r="B2360" i="80"/>
  <c r="B2361" i="80"/>
  <c r="B2362" i="80"/>
  <c r="B2363" i="80"/>
  <c r="B2364" i="80"/>
  <c r="B2365" i="80"/>
  <c r="B2366" i="80"/>
  <c r="B2367" i="80"/>
  <c r="B2368" i="80"/>
  <c r="B2369" i="80"/>
  <c r="B2370" i="80"/>
  <c r="B2371" i="80"/>
  <c r="B2372" i="80"/>
  <c r="B2373" i="80"/>
  <c r="B2374" i="80"/>
  <c r="B2375" i="80"/>
  <c r="B2376" i="80"/>
  <c r="B2377" i="80"/>
  <c r="B2378" i="80"/>
  <c r="B2379" i="80"/>
  <c r="B2380" i="80"/>
  <c r="B2381" i="80"/>
  <c r="B2382" i="80"/>
  <c r="B2383" i="80"/>
  <c r="B2384" i="80"/>
  <c r="B2385" i="80"/>
  <c r="B2" i="80"/>
  <c r="J498" i="115" l="1"/>
  <c r="J506" i="115" s="1"/>
  <c r="J783" i="115"/>
  <c r="E830" i="4"/>
  <c r="E832" i="4"/>
  <c r="E831" i="4"/>
  <c r="J518" i="115" l="1"/>
  <c r="J809" i="115"/>
  <c r="E5" i="4"/>
  <c r="E4" i="4"/>
  <c r="E6" i="4"/>
  <c r="E8" i="4"/>
  <c r="E7" i="4"/>
  <c r="E9" i="4"/>
  <c r="E10" i="4"/>
  <c r="E12" i="4"/>
  <c r="E14" i="4"/>
  <c r="E15" i="4"/>
  <c r="E16" i="4"/>
  <c r="E18" i="4"/>
  <c r="E17" i="4"/>
  <c r="E20" i="4"/>
  <c r="E19" i="4"/>
  <c r="E21" i="4"/>
  <c r="E23" i="4"/>
  <c r="E22" i="4"/>
  <c r="E25" i="4"/>
  <c r="E24" i="4"/>
  <c r="E26" i="4"/>
  <c r="E28" i="4"/>
  <c r="E27" i="4"/>
  <c r="E29" i="4"/>
  <c r="E31" i="4"/>
  <c r="E30" i="4"/>
  <c r="E32" i="4"/>
  <c r="E34" i="4"/>
  <c r="E33" i="4"/>
  <c r="E35" i="4"/>
  <c r="E37" i="4"/>
  <c r="E36" i="4"/>
  <c r="E39" i="4"/>
  <c r="E38" i="4"/>
  <c r="E42" i="4"/>
  <c r="E41" i="4"/>
  <c r="E49" i="4"/>
  <c r="E51" i="4"/>
  <c r="E50" i="4"/>
  <c r="E52" i="4"/>
  <c r="E54" i="4"/>
  <c r="E53" i="4"/>
  <c r="E55" i="4"/>
  <c r="E57" i="4"/>
  <c r="E56" i="4"/>
  <c r="E58" i="4"/>
  <c r="E63" i="4"/>
  <c r="E62" i="4"/>
  <c r="E66" i="4"/>
  <c r="E64" i="4"/>
  <c r="E65" i="4"/>
  <c r="E69" i="4"/>
  <c r="E67" i="4"/>
  <c r="E68" i="4"/>
  <c r="E70" i="4"/>
  <c r="E71" i="4"/>
  <c r="E72" i="4"/>
  <c r="E73" i="4"/>
  <c r="E74" i="4"/>
  <c r="E75" i="4"/>
  <c r="E76" i="4"/>
  <c r="E77" i="4"/>
  <c r="E78" i="4"/>
  <c r="E79" i="4"/>
  <c r="E80" i="4"/>
  <c r="E81" i="4"/>
  <c r="E82" i="4"/>
  <c r="E83" i="4"/>
  <c r="E84" i="4"/>
  <c r="E85" i="4"/>
  <c r="E86" i="4"/>
  <c r="E87" i="4"/>
  <c r="E88" i="4"/>
  <c r="E89" i="4"/>
  <c r="E90" i="4"/>
  <c r="E91" i="4"/>
  <c r="E92" i="4"/>
  <c r="E93" i="4"/>
  <c r="E94" i="4"/>
  <c r="E95" i="4"/>
  <c r="E97" i="4"/>
  <c r="E98" i="4"/>
  <c r="E99" i="4"/>
  <c r="E101" i="4"/>
  <c r="E100" i="4"/>
  <c r="E102" i="4"/>
  <c r="E104" i="4"/>
  <c r="E103" i="4"/>
  <c r="E105" i="4"/>
  <c r="E106" i="4"/>
  <c r="E107" i="4"/>
  <c r="E108" i="4"/>
  <c r="E110" i="4"/>
  <c r="E112" i="4"/>
  <c r="E111" i="4"/>
  <c r="E114" i="4"/>
  <c r="E113" i="4"/>
  <c r="E116" i="4"/>
  <c r="E115" i="4"/>
  <c r="E118" i="4"/>
  <c r="E117" i="4"/>
  <c r="E119" i="4"/>
  <c r="E120" i="4"/>
  <c r="E121" i="4"/>
  <c r="E122" i="4"/>
  <c r="E123" i="4"/>
  <c r="E124" i="4"/>
  <c r="E126" i="4"/>
  <c r="E127" i="4"/>
  <c r="E125" i="4"/>
  <c r="E128" i="4"/>
  <c r="E130" i="4"/>
  <c r="E131" i="4"/>
  <c r="E129" i="4"/>
  <c r="E135" i="4"/>
  <c r="E133" i="4"/>
  <c r="E134" i="4"/>
  <c r="E137" i="4"/>
  <c r="E136" i="4"/>
  <c r="E138" i="4"/>
  <c r="E142" i="4"/>
  <c r="E143" i="4"/>
  <c r="E144" i="4"/>
  <c r="E145" i="4"/>
  <c r="E146" i="4"/>
  <c r="E147" i="4"/>
  <c r="E148" i="4"/>
  <c r="E149" i="4"/>
  <c r="E150" i="4"/>
  <c r="E151" i="4"/>
  <c r="E152" i="4"/>
  <c r="E154" i="4"/>
  <c r="E153" i="4"/>
  <c r="E156" i="4"/>
  <c r="E155" i="4"/>
  <c r="E157" i="4"/>
  <c r="E158" i="4"/>
  <c r="E159" i="4"/>
  <c r="E160" i="4"/>
  <c r="E161" i="4"/>
  <c r="E162" i="4"/>
  <c r="E163" i="4"/>
  <c r="E164" i="4"/>
  <c r="E165" i="4"/>
  <c r="E166" i="4"/>
  <c r="E167" i="4"/>
  <c r="E168" i="4"/>
  <c r="E169" i="4"/>
  <c r="E170" i="4"/>
  <c r="E182" i="4"/>
  <c r="E183" i="4"/>
  <c r="E184" i="4"/>
  <c r="E186" i="4"/>
  <c r="E185" i="4"/>
  <c r="E189" i="4"/>
  <c r="E190" i="4"/>
  <c r="E191" i="4"/>
  <c r="E192" i="4"/>
  <c r="E194" i="4"/>
  <c r="E195" i="4"/>
  <c r="E193" i="4"/>
  <c r="E196" i="4"/>
  <c r="E197" i="4"/>
  <c r="E198" i="4"/>
  <c r="E199" i="4"/>
  <c r="E200" i="4"/>
  <c r="E201" i="4"/>
  <c r="E202" i="4"/>
  <c r="E203" i="4"/>
  <c r="E205" i="4"/>
  <c r="E204" i="4"/>
  <c r="E206" i="4"/>
  <c r="E207" i="4"/>
  <c r="E208" i="4"/>
  <c r="E209" i="4"/>
  <c r="E210" i="4"/>
  <c r="E212" i="4"/>
  <c r="E211" i="4"/>
  <c r="E213" i="4"/>
  <c r="E214" i="4"/>
  <c r="E215" i="4"/>
  <c r="E217" i="4"/>
  <c r="E216" i="4"/>
  <c r="E219" i="4"/>
  <c r="E218" i="4"/>
  <c r="E220" i="4"/>
  <c r="E221" i="4"/>
  <c r="E227" i="4"/>
  <c r="E228" i="4"/>
  <c r="E230" i="4"/>
  <c r="E229" i="4"/>
  <c r="E231" i="4"/>
  <c r="E232" i="4"/>
  <c r="E234" i="4"/>
  <c r="E233" i="4"/>
  <c r="E239" i="4"/>
  <c r="E241" i="4"/>
  <c r="E243" i="4"/>
  <c r="E242" i="4"/>
  <c r="E245" i="4"/>
  <c r="E244" i="4"/>
  <c r="E247" i="4"/>
  <c r="E246" i="4"/>
  <c r="E250" i="4"/>
  <c r="E251" i="4"/>
  <c r="E252" i="4"/>
  <c r="E253" i="4"/>
  <c r="E255" i="4"/>
  <c r="E254" i="4"/>
  <c r="E257" i="4"/>
  <c r="E259" i="4"/>
  <c r="E261" i="4"/>
  <c r="E260" i="4"/>
  <c r="E262" i="4"/>
  <c r="E263" i="4"/>
  <c r="E264" i="4"/>
  <c r="E265" i="4"/>
  <c r="E266" i="4"/>
  <c r="E267" i="4"/>
  <c r="E268" i="4"/>
  <c r="E269" i="4"/>
  <c r="E270" i="4"/>
  <c r="E271" i="4"/>
  <c r="E272" i="4"/>
  <c r="E273" i="4"/>
  <c r="E274" i="4"/>
  <c r="E275" i="4"/>
  <c r="E276" i="4"/>
  <c r="E277" i="4"/>
  <c r="E278" i="4"/>
  <c r="E279" i="4"/>
  <c r="E280" i="4"/>
  <c r="E282" i="4"/>
  <c r="E281" i="4"/>
  <c r="E283" i="4"/>
  <c r="E284" i="4"/>
  <c r="E285" i="4"/>
  <c r="E286" i="4"/>
  <c r="E287" i="4"/>
  <c r="E288" i="4"/>
  <c r="E289" i="4"/>
  <c r="E291" i="4"/>
  <c r="E290" i="4"/>
  <c r="E292" i="4"/>
  <c r="E293" i="4"/>
  <c r="E294" i="4"/>
  <c r="E295" i="4"/>
  <c r="E296" i="4"/>
  <c r="E298" i="4"/>
  <c r="E297" i="4"/>
  <c r="E299" i="4"/>
  <c r="E300" i="4"/>
  <c r="E301" i="4"/>
  <c r="E302" i="4"/>
  <c r="E303" i="4"/>
  <c r="E305" i="4"/>
  <c r="E304" i="4"/>
  <c r="E307" i="4"/>
  <c r="E306" i="4"/>
  <c r="E308" i="4"/>
  <c r="E309" i="4"/>
  <c r="E310" i="4"/>
  <c r="E312" i="4"/>
  <c r="E314" i="4"/>
  <c r="E315" i="4"/>
  <c r="E316" i="4"/>
  <c r="E317" i="4"/>
  <c r="E318" i="4"/>
  <c r="E319" i="4"/>
  <c r="E320" i="4"/>
  <c r="E322" i="4"/>
  <c r="E323" i="4"/>
  <c r="E324" i="4"/>
  <c r="E325" i="4"/>
  <c r="E326" i="4"/>
  <c r="E327" i="4"/>
  <c r="E328" i="4"/>
  <c r="E329" i="4"/>
  <c r="E330" i="4"/>
  <c r="E748" i="4"/>
  <c r="E340" i="4"/>
  <c r="E341" i="4"/>
  <c r="E342" i="4"/>
  <c r="E344" i="4"/>
  <c r="E343" i="4"/>
  <c r="E345" i="4"/>
  <c r="E346" i="4"/>
  <c r="E347" i="4"/>
  <c r="E348" i="4"/>
  <c r="E349" i="4"/>
  <c r="E356" i="4"/>
  <c r="E357" i="4"/>
  <c r="E358" i="4"/>
  <c r="E361" i="4"/>
  <c r="E360" i="4"/>
  <c r="E362" i="4"/>
  <c r="E363" i="4"/>
  <c r="E364" i="4"/>
  <c r="E366" i="4"/>
  <c r="E367" i="4"/>
  <c r="E368" i="4"/>
  <c r="E370" i="4"/>
  <c r="E369" i="4"/>
  <c r="E372" i="4"/>
  <c r="E371" i="4"/>
  <c r="E380" i="4"/>
  <c r="E382" i="4"/>
  <c r="E383" i="4"/>
  <c r="E384" i="4"/>
  <c r="E385" i="4"/>
  <c r="E386" i="4"/>
  <c r="E388" i="4"/>
  <c r="E387" i="4"/>
  <c r="E390" i="4"/>
  <c r="E389" i="4"/>
  <c r="E394" i="4"/>
  <c r="E393" i="4"/>
  <c r="E391" i="4"/>
  <c r="E392" i="4"/>
  <c r="E395" i="4"/>
  <c r="E396" i="4"/>
  <c r="E397" i="4"/>
  <c r="E398" i="4"/>
  <c r="E399" i="4"/>
  <c r="E400" i="4"/>
  <c r="E401" i="4"/>
  <c r="E402" i="4"/>
  <c r="E403" i="4"/>
  <c r="E404" i="4"/>
  <c r="E405" i="4"/>
  <c r="E406" i="4"/>
  <c r="E407" i="4"/>
  <c r="E408" i="4"/>
  <c r="E410" i="4"/>
  <c r="E409" i="4"/>
  <c r="E412" i="4"/>
  <c r="E411" i="4"/>
  <c r="E416" i="4"/>
  <c r="E418" i="4"/>
  <c r="E417" i="4"/>
  <c r="E421" i="4"/>
  <c r="E420" i="4"/>
  <c r="E423" i="4"/>
  <c r="E422" i="4"/>
  <c r="E426" i="4"/>
  <c r="E425" i="4"/>
  <c r="E428" i="4"/>
  <c r="E427" i="4"/>
  <c r="E431" i="4"/>
  <c r="E430" i="4"/>
  <c r="E432" i="4"/>
  <c r="E434" i="4"/>
  <c r="E433" i="4"/>
  <c r="E436" i="4"/>
  <c r="E435" i="4"/>
  <c r="E437" i="4"/>
  <c r="E438" i="4"/>
  <c r="E439" i="4"/>
  <c r="E440" i="4"/>
  <c r="E441" i="4"/>
  <c r="E442" i="4"/>
  <c r="E443" i="4"/>
  <c r="E444" i="4"/>
  <c r="E445" i="4"/>
  <c r="E447" i="4"/>
  <c r="E448" i="4"/>
  <c r="E450" i="4"/>
  <c r="E451" i="4"/>
  <c r="E449" i="4"/>
  <c r="E453" i="4"/>
  <c r="E452" i="4"/>
  <c r="E454" i="4"/>
  <c r="E455" i="4"/>
  <c r="E456" i="4"/>
  <c r="E457" i="4"/>
  <c r="E458" i="4"/>
  <c r="E460" i="4"/>
  <c r="E459" i="4"/>
  <c r="E462" i="4"/>
  <c r="E461" i="4"/>
  <c r="E464" i="4"/>
  <c r="E463" i="4"/>
  <c r="E465" i="4"/>
  <c r="E466" i="4"/>
  <c r="E467" i="4"/>
  <c r="E468" i="4"/>
  <c r="E470" i="4"/>
  <c r="E469" i="4"/>
  <c r="E472" i="4"/>
  <c r="E471" i="4"/>
  <c r="E473" i="4"/>
  <c r="E475" i="4"/>
  <c r="E476" i="4"/>
  <c r="E477" i="4"/>
  <c r="E479" i="4"/>
  <c r="E481" i="4"/>
  <c r="E482" i="4"/>
  <c r="E483" i="4"/>
  <c r="E484" i="4"/>
  <c r="E485" i="4"/>
  <c r="E486" i="4"/>
  <c r="E487" i="4"/>
  <c r="E488" i="4"/>
  <c r="E491" i="4"/>
  <c r="E492" i="4"/>
  <c r="E489" i="4"/>
  <c r="E490" i="4"/>
  <c r="E493" i="4"/>
  <c r="E494" i="4"/>
  <c r="E495" i="4"/>
  <c r="E496" i="4"/>
  <c r="E497" i="4"/>
  <c r="E498" i="4"/>
  <c r="E499" i="4"/>
  <c r="E500" i="4"/>
  <c r="E501" i="4"/>
  <c r="E502" i="4"/>
  <c r="E503" i="4"/>
  <c r="E504" i="4"/>
  <c r="E505" i="4"/>
  <c r="E506" i="4"/>
  <c r="E508" i="4"/>
  <c r="E507" i="4"/>
  <c r="E509" i="4"/>
  <c r="E510" i="4"/>
  <c r="E511" i="4"/>
  <c r="E512" i="4"/>
  <c r="E513" i="4"/>
  <c r="E514" i="4"/>
  <c r="E515" i="4"/>
  <c r="E516" i="4"/>
  <c r="E518" i="4"/>
  <c r="E519" i="4"/>
  <c r="E521" i="4"/>
  <c r="E520" i="4"/>
  <c r="E522" i="4"/>
  <c r="E523" i="4"/>
  <c r="E524" i="4"/>
  <c r="E526" i="4"/>
  <c r="E525" i="4"/>
  <c r="E527" i="4"/>
  <c r="E528" i="4"/>
  <c r="E529" i="4"/>
  <c r="E531" i="4"/>
  <c r="E530" i="4"/>
  <c r="E532" i="4"/>
  <c r="E533" i="4"/>
  <c r="E534" i="4"/>
  <c r="E535" i="4"/>
  <c r="E536" i="4"/>
  <c r="E537" i="4"/>
  <c r="E538" i="4"/>
  <c r="E539" i="4"/>
  <c r="E540" i="4"/>
  <c r="E541" i="4"/>
  <c r="E542" i="4"/>
  <c r="E543" i="4"/>
  <c r="E544" i="4"/>
  <c r="E545" i="4"/>
  <c r="E546" i="4"/>
  <c r="E547" i="4"/>
  <c r="E548" i="4"/>
  <c r="E549" i="4"/>
  <c r="E550" i="4"/>
  <c r="E551" i="4"/>
  <c r="E552" i="4"/>
  <c r="E553" i="4"/>
  <c r="E554" i="4"/>
  <c r="E555" i="4"/>
  <c r="E556" i="4"/>
  <c r="E557" i="4"/>
  <c r="E559" i="4"/>
  <c r="E558" i="4"/>
  <c r="E560" i="4"/>
  <c r="E561" i="4"/>
  <c r="E562" i="4"/>
  <c r="E563" i="4"/>
  <c r="E564" i="4"/>
  <c r="E565" i="4"/>
  <c r="E566" i="4"/>
  <c r="E567" i="4"/>
  <c r="E569" i="4"/>
  <c r="E568" i="4"/>
  <c r="E571" i="4"/>
  <c r="E570" i="4"/>
  <c r="E572" i="4"/>
  <c r="E573" i="4"/>
  <c r="E577" i="4"/>
  <c r="E579" i="4"/>
  <c r="E578" i="4"/>
  <c r="E580" i="4"/>
  <c r="E581" i="4"/>
  <c r="E582" i="4"/>
  <c r="E587" i="4"/>
  <c r="E589" i="4"/>
  <c r="E590" i="4"/>
  <c r="E591" i="4"/>
  <c r="E593" i="4"/>
  <c r="E594" i="4"/>
  <c r="E595" i="4"/>
  <c r="E596" i="4"/>
  <c r="E597" i="4"/>
  <c r="E598" i="4"/>
  <c r="E599" i="4"/>
  <c r="E600" i="4"/>
  <c r="E601" i="4"/>
  <c r="E603" i="4"/>
  <c r="E602" i="4"/>
  <c r="E604" i="4"/>
  <c r="E605" i="4"/>
  <c r="E607" i="4"/>
  <c r="E606" i="4"/>
  <c r="E608" i="4"/>
  <c r="E609" i="4"/>
  <c r="E610" i="4"/>
  <c r="E611" i="4"/>
  <c r="E613" i="4"/>
  <c r="E612" i="4"/>
  <c r="E614" i="4"/>
  <c r="E616" i="4"/>
  <c r="E615" i="4"/>
  <c r="E617" i="4"/>
  <c r="E618" i="4"/>
  <c r="E619" i="4"/>
  <c r="E620" i="4"/>
  <c r="E621" i="4"/>
  <c r="E622" i="4"/>
  <c r="E623" i="4"/>
  <c r="E624" i="4"/>
  <c r="E625" i="4"/>
  <c r="E626" i="4"/>
  <c r="E628" i="4"/>
  <c r="E630" i="4"/>
  <c r="E629" i="4"/>
  <c r="E632" i="4"/>
  <c r="E631" i="4"/>
  <c r="E633" i="4"/>
  <c r="E635" i="4"/>
  <c r="E634" i="4"/>
  <c r="E636" i="4"/>
  <c r="E637" i="4"/>
  <c r="E639" i="4"/>
  <c r="E638" i="4"/>
  <c r="E640" i="4"/>
  <c r="E641" i="4"/>
  <c r="E643" i="4"/>
  <c r="E644" i="4"/>
  <c r="E642" i="4"/>
  <c r="E646" i="4"/>
  <c r="E645" i="4"/>
  <c r="E647" i="4"/>
  <c r="E649" i="4"/>
  <c r="E648" i="4"/>
  <c r="E650" i="4"/>
  <c r="E651" i="4"/>
  <c r="E652" i="4"/>
  <c r="E653" i="4"/>
  <c r="E654" i="4"/>
  <c r="E655" i="4"/>
  <c r="E656" i="4"/>
  <c r="E657" i="4"/>
  <c r="E658" i="4"/>
  <c r="E659" i="4"/>
  <c r="E660" i="4"/>
  <c r="E661" i="4"/>
  <c r="E662" i="4"/>
  <c r="E665" i="4"/>
  <c r="E664" i="4"/>
  <c r="E666" i="4"/>
  <c r="E667" i="4"/>
  <c r="E669" i="4"/>
  <c r="E668" i="4"/>
  <c r="E670" i="4"/>
  <c r="E672" i="4"/>
  <c r="E671" i="4"/>
  <c r="E674" i="4"/>
  <c r="E673" i="4"/>
  <c r="E675" i="4"/>
  <c r="E676" i="4"/>
  <c r="E679" i="4"/>
  <c r="E680" i="4"/>
  <c r="E681" i="4"/>
  <c r="E682" i="4"/>
  <c r="E683" i="4"/>
  <c r="E684" i="4"/>
  <c r="E685" i="4"/>
  <c r="E686" i="4"/>
  <c r="E687" i="4"/>
  <c r="E689" i="4"/>
  <c r="E688" i="4"/>
  <c r="E691" i="4"/>
  <c r="E690" i="4"/>
  <c r="E694" i="4"/>
  <c r="E692" i="4"/>
  <c r="E693" i="4"/>
  <c r="E695" i="4"/>
  <c r="E696" i="4"/>
  <c r="E698" i="4"/>
  <c r="E699" i="4"/>
  <c r="E700" i="4"/>
  <c r="E701" i="4"/>
  <c r="E702" i="4"/>
  <c r="E703" i="4"/>
  <c r="E704" i="4"/>
  <c r="E705" i="4"/>
  <c r="E706" i="4"/>
  <c r="E707" i="4"/>
  <c r="E708" i="4"/>
  <c r="E709" i="4"/>
  <c r="E710" i="4"/>
  <c r="E711" i="4"/>
  <c r="E717" i="4"/>
  <c r="E716" i="4"/>
  <c r="E719" i="4"/>
  <c r="E720" i="4"/>
  <c r="E721" i="4"/>
  <c r="E722" i="4"/>
  <c r="E723" i="4"/>
  <c r="E724" i="4"/>
  <c r="E725" i="4"/>
  <c r="E726" i="4"/>
  <c r="E727" i="4"/>
  <c r="E729" i="4"/>
  <c r="E728" i="4"/>
  <c r="E730" i="4"/>
  <c r="E731" i="4"/>
  <c r="E732" i="4"/>
  <c r="E733" i="4"/>
  <c r="E735" i="4"/>
  <c r="E734" i="4"/>
  <c r="E736" i="4"/>
  <c r="E739" i="4"/>
  <c r="E737" i="4"/>
  <c r="E738" i="4"/>
  <c r="E742" i="4"/>
  <c r="E745" i="4"/>
  <c r="E744" i="4"/>
  <c r="E746" i="4"/>
  <c r="E750" i="4"/>
  <c r="E751" i="4"/>
  <c r="E752" i="4"/>
  <c r="E753" i="4"/>
  <c r="E754" i="4"/>
  <c r="E755" i="4"/>
  <c r="E756" i="4"/>
  <c r="E757" i="4"/>
  <c r="E758" i="4"/>
  <c r="E759" i="4"/>
  <c r="E760" i="4"/>
  <c r="E762" i="4"/>
  <c r="E763" i="4"/>
  <c r="E761" i="4"/>
  <c r="E765" i="4"/>
  <c r="E764" i="4"/>
  <c r="E767" i="4"/>
  <c r="E766" i="4"/>
  <c r="E771" i="4"/>
  <c r="E770" i="4"/>
  <c r="E772" i="4"/>
  <c r="E773" i="4"/>
  <c r="E776" i="4"/>
  <c r="E777" i="4"/>
  <c r="E780" i="4"/>
  <c r="E781" i="4"/>
  <c r="E789" i="4"/>
  <c r="E790" i="4"/>
  <c r="E791" i="4"/>
  <c r="E792" i="4"/>
  <c r="E793" i="4"/>
  <c r="E794" i="4"/>
  <c r="E795" i="4"/>
  <c r="E796" i="4"/>
  <c r="E797" i="4"/>
  <c r="E798" i="4"/>
  <c r="E799" i="4"/>
  <c r="E800" i="4"/>
  <c r="E803" i="4"/>
  <c r="E804" i="4"/>
  <c r="E805" i="4"/>
  <c r="E807" i="4"/>
  <c r="E809" i="4"/>
  <c r="E811" i="4"/>
  <c r="E812" i="4"/>
  <c r="E813" i="4"/>
  <c r="E815" i="4"/>
  <c r="E814" i="4"/>
  <c r="E817" i="4"/>
  <c r="E816" i="4"/>
  <c r="E819" i="4"/>
  <c r="E818" i="4"/>
  <c r="E821" i="4"/>
  <c r="E820" i="4"/>
  <c r="E822" i="4"/>
  <c r="E823" i="4"/>
  <c r="E824" i="4"/>
  <c r="E826" i="4"/>
  <c r="E825" i="4"/>
  <c r="E829" i="4"/>
  <c r="E828" i="4"/>
  <c r="E833" i="4"/>
  <c r="E835" i="4"/>
  <c r="E834" i="4"/>
  <c r="E836" i="4"/>
  <c r="E838" i="4"/>
  <c r="E837" i="4"/>
  <c r="E840" i="4"/>
  <c r="E839" i="4"/>
  <c r="E841" i="4"/>
  <c r="E843" i="4"/>
  <c r="E842" i="4"/>
  <c r="E844" i="4"/>
  <c r="E845" i="4"/>
  <c r="E846" i="4"/>
  <c r="E847" i="4"/>
  <c r="E848" i="4"/>
  <c r="E849" i="4"/>
  <c r="E850" i="4"/>
  <c r="E852" i="4"/>
  <c r="E851" i="4"/>
  <c r="E853" i="4"/>
  <c r="E854" i="4"/>
  <c r="E855" i="4"/>
  <c r="E856" i="4"/>
  <c r="E857" i="4"/>
  <c r="E858" i="4"/>
  <c r="E860" i="4"/>
  <c r="E861" i="4"/>
  <c r="E859" i="4"/>
  <c r="E865" i="4"/>
  <c r="E864" i="4"/>
  <c r="E867" i="4"/>
  <c r="E866" i="4"/>
  <c r="E868" i="4"/>
  <c r="E869" i="4"/>
  <c r="E870" i="4"/>
  <c r="E871" i="4"/>
  <c r="E872" i="4"/>
  <c r="E873" i="4"/>
  <c r="E875" i="4"/>
  <c r="E877" i="4"/>
  <c r="E874" i="4"/>
  <c r="E876" i="4"/>
  <c r="E879" i="4"/>
  <c r="E878" i="4"/>
  <c r="E880" i="4"/>
  <c r="E881" i="4"/>
  <c r="E882" i="4"/>
  <c r="E883" i="4"/>
  <c r="E884" i="4"/>
  <c r="E885" i="4"/>
  <c r="E888" i="4"/>
  <c r="E887" i="4"/>
  <c r="E890" i="4"/>
  <c r="E889" i="4"/>
  <c r="E891" i="4"/>
  <c r="E892" i="4"/>
  <c r="E893" i="4"/>
  <c r="E894" i="4"/>
  <c r="E895" i="4"/>
  <c r="E896" i="4"/>
  <c r="E898" i="4"/>
  <c r="E899" i="4"/>
  <c r="E900" i="4"/>
  <c r="E901" i="4"/>
  <c r="E902" i="4"/>
  <c r="E903" i="4"/>
  <c r="E904" i="4"/>
  <c r="E905" i="4"/>
  <c r="E906" i="4"/>
  <c r="E907" i="4"/>
  <c r="E910" i="4"/>
  <c r="E911" i="4"/>
  <c r="E915" i="4"/>
  <c r="E913" i="4"/>
  <c r="E914" i="4"/>
  <c r="E918" i="4"/>
  <c r="E919" i="4"/>
  <c r="E920" i="4"/>
  <c r="E921" i="4"/>
  <c r="E922" i="4"/>
  <c r="E923" i="4"/>
  <c r="E924" i="4"/>
  <c r="E925" i="4"/>
  <c r="E926" i="4"/>
  <c r="E927" i="4"/>
  <c r="E929" i="4"/>
  <c r="E928" i="4"/>
  <c r="E930" i="4"/>
  <c r="E931" i="4"/>
  <c r="E932" i="4"/>
  <c r="E933" i="4"/>
  <c r="E934" i="4"/>
  <c r="E935" i="4"/>
  <c r="E936" i="4"/>
  <c r="E937" i="4"/>
  <c r="E938" i="4"/>
  <c r="E940" i="4"/>
  <c r="E941" i="4"/>
  <c r="E939" i="4"/>
  <c r="E942" i="4"/>
  <c r="E943" i="4"/>
  <c r="E945" i="4"/>
  <c r="E948" i="4"/>
  <c r="E947" i="4"/>
  <c r="E950" i="4"/>
  <c r="E952" i="4"/>
  <c r="E954" i="4"/>
  <c r="E953" i="4"/>
  <c r="E955" i="4"/>
  <c r="E956" i="4"/>
  <c r="E958" i="4"/>
  <c r="E959" i="4"/>
  <c r="E960" i="4"/>
  <c r="E961" i="4"/>
  <c r="E962" i="4"/>
  <c r="E964" i="4"/>
  <c r="E965" i="4"/>
  <c r="E968" i="4"/>
  <c r="E966" i="4"/>
  <c r="E969" i="4"/>
  <c r="E970" i="4"/>
  <c r="E971" i="4"/>
  <c r="E972" i="4"/>
  <c r="E973" i="4"/>
  <c r="E975" i="4"/>
  <c r="E974" i="4"/>
  <c r="E976" i="4"/>
  <c r="E977" i="4"/>
  <c r="E978" i="4"/>
  <c r="E979" i="4"/>
  <c r="E981" i="4"/>
  <c r="E980" i="4"/>
  <c r="E982" i="4"/>
  <c r="E983" i="4"/>
  <c r="E985" i="4"/>
  <c r="E984" i="4"/>
  <c r="E986" i="4"/>
  <c r="E987" i="4"/>
  <c r="E989" i="4"/>
  <c r="E988" i="4"/>
  <c r="E991" i="4"/>
  <c r="E990" i="4"/>
  <c r="E992" i="4"/>
  <c r="E993" i="4"/>
  <c r="E995" i="4"/>
  <c r="E994" i="4"/>
  <c r="E996" i="4"/>
  <c r="E997" i="4"/>
  <c r="E998" i="4"/>
  <c r="E1000" i="4"/>
  <c r="E999" i="4"/>
  <c r="E1001" i="4"/>
  <c r="E1003" i="4"/>
  <c r="E1002" i="4"/>
  <c r="E1004" i="4"/>
  <c r="E1006" i="4"/>
  <c r="E1005" i="4"/>
  <c r="E1007" i="4"/>
  <c r="E1008" i="4"/>
  <c r="E1009" i="4"/>
  <c r="E1010" i="4"/>
  <c r="E1012" i="4"/>
  <c r="E1011" i="4"/>
  <c r="E1014" i="4"/>
  <c r="E1013" i="4"/>
  <c r="E1015" i="4"/>
  <c r="E1016" i="4"/>
  <c r="E1018" i="4"/>
  <c r="E1017" i="4"/>
  <c r="E1019" i="4"/>
  <c r="E1020" i="4"/>
  <c r="E1021" i="4"/>
  <c r="E1024" i="4"/>
  <c r="E1022" i="4"/>
  <c r="E1023" i="4"/>
  <c r="E1025" i="4"/>
  <c r="E1027" i="4"/>
  <c r="E1026" i="4"/>
  <c r="E1029" i="4"/>
  <c r="E1028" i="4"/>
  <c r="E1030" i="4"/>
  <c r="E1031" i="4"/>
  <c r="E1032" i="4"/>
  <c r="E1033" i="4"/>
  <c r="E1034" i="4"/>
  <c r="E1036" i="4"/>
  <c r="E1035" i="4"/>
  <c r="E1037" i="4"/>
  <c r="E1038" i="4"/>
  <c r="E1041" i="4"/>
  <c r="E1039" i="4"/>
  <c r="E1040" i="4"/>
  <c r="E1044" i="4"/>
  <c r="E1042" i="4"/>
  <c r="E1043" i="4"/>
  <c r="E1046" i="4"/>
  <c r="E1045" i="4"/>
  <c r="E1048" i="4"/>
  <c r="E1047" i="4"/>
  <c r="E1050" i="4"/>
  <c r="E1049" i="4"/>
  <c r="E1051" i="4"/>
  <c r="E1052" i="4"/>
  <c r="E1053" i="4"/>
  <c r="E1054" i="4"/>
  <c r="E1055" i="4"/>
  <c r="E1057" i="4"/>
  <c r="E1056" i="4"/>
  <c r="E1059" i="4"/>
  <c r="E1058" i="4"/>
  <c r="E1061" i="4"/>
  <c r="E1060" i="4"/>
  <c r="E1064" i="4"/>
  <c r="E1062" i="4"/>
  <c r="E1063" i="4"/>
  <c r="E1065" i="4"/>
  <c r="E1066" i="4"/>
  <c r="E1067" i="4"/>
  <c r="E1068" i="4"/>
  <c r="E1069" i="4"/>
  <c r="E1070" i="4"/>
  <c r="E1072" i="4"/>
  <c r="E1071" i="4"/>
  <c r="E1074" i="4"/>
  <c r="E1075" i="4"/>
  <c r="E1076" i="4"/>
  <c r="E1079" i="4"/>
  <c r="E1078" i="4"/>
  <c r="E1081" i="4"/>
  <c r="E1082" i="4"/>
  <c r="E1083" i="4"/>
  <c r="E1084" i="4"/>
  <c r="E1085" i="4"/>
  <c r="E1086" i="4"/>
  <c r="E1087" i="4"/>
  <c r="E1089" i="4"/>
  <c r="E1088" i="4"/>
  <c r="E1093" i="4"/>
  <c r="E1094" i="4"/>
  <c r="E1095" i="4"/>
  <c r="E1096" i="4"/>
  <c r="E1097" i="4"/>
  <c r="E1098" i="4"/>
  <c r="E1099" i="4"/>
  <c r="E1100" i="4"/>
  <c r="E1102" i="4"/>
  <c r="E1101" i="4"/>
  <c r="E1104" i="4"/>
  <c r="E1103" i="4"/>
  <c r="E3" i="4"/>
  <c r="J538" i="115" l="1"/>
  <c r="J864" i="115"/>
  <c r="B383" i="40"/>
  <c r="C383" i="40"/>
  <c r="J383" i="40"/>
  <c r="K383" i="40"/>
  <c r="B382" i="40"/>
  <c r="C382" i="40"/>
  <c r="J382" i="40"/>
  <c r="J539" i="115" l="1"/>
  <c r="J878" i="115"/>
  <c r="G383" i="40"/>
  <c r="G382" i="40"/>
  <c r="L383" i="40"/>
  <c r="J541" i="115" l="1"/>
  <c r="J542" i="115" s="1"/>
  <c r="H383" i="40"/>
  <c r="J544" i="115" l="1"/>
  <c r="B139" i="40"/>
  <c r="C139" i="40"/>
  <c r="J139" i="40"/>
  <c r="B138" i="40"/>
  <c r="C138" i="40"/>
  <c r="J138" i="40"/>
  <c r="K183" i="40"/>
  <c r="B183" i="40"/>
  <c r="C183" i="40"/>
  <c r="J183" i="40"/>
  <c r="K351" i="40"/>
  <c r="J547" i="115" l="1"/>
  <c r="J892" i="115"/>
  <c r="G139" i="40"/>
  <c r="G183" i="40"/>
  <c r="L138" i="40"/>
  <c r="G138" i="40"/>
  <c r="L139" i="40"/>
  <c r="L183" i="40"/>
  <c r="J550" i="115" l="1"/>
  <c r="J552" i="115"/>
  <c r="J553" i="115" s="1"/>
  <c r="J554" i="115" s="1"/>
  <c r="J907" i="115"/>
  <c r="H139" i="40"/>
  <c r="H138" i="40"/>
  <c r="I236" i="4" s="1"/>
  <c r="H183" i="40"/>
  <c r="O236" i="4" l="1"/>
  <c r="X236" i="4"/>
  <c r="J555" i="115"/>
  <c r="R46" i="95"/>
  <c r="Z236" i="4" l="1"/>
  <c r="Y236" i="4"/>
  <c r="P236" i="4"/>
  <c r="Q236" i="4"/>
  <c r="S236" i="4"/>
  <c r="J556" i="115"/>
  <c r="J557" i="115" s="1"/>
  <c r="J583" i="115" s="1"/>
  <c r="J921" i="115"/>
  <c r="C355" i="40"/>
  <c r="J355" i="40"/>
  <c r="C422" i="40"/>
  <c r="J422" i="40"/>
  <c r="C424" i="40"/>
  <c r="L424" i="40" s="1"/>
  <c r="J424" i="40"/>
  <c r="C423" i="40"/>
  <c r="J423" i="40"/>
  <c r="C344" i="40"/>
  <c r="J344" i="40"/>
  <c r="C354" i="40"/>
  <c r="J354" i="40"/>
  <c r="B422" i="40"/>
  <c r="B424" i="40"/>
  <c r="B423" i="40"/>
  <c r="B344" i="40"/>
  <c r="B354" i="40"/>
  <c r="B355" i="40"/>
  <c r="T236" i="4" l="1"/>
  <c r="V236" i="4"/>
  <c r="U236" i="4"/>
  <c r="N1642" i="37"/>
  <c r="M1642" i="37"/>
  <c r="L1642" i="37"/>
  <c r="J592" i="115"/>
  <c r="J928" i="115"/>
  <c r="Q49" i="95"/>
  <c r="G422" i="40"/>
  <c r="G423" i="40"/>
  <c r="G424" i="40"/>
  <c r="H424" i="40" s="1"/>
  <c r="G344" i="40"/>
  <c r="L422" i="40"/>
  <c r="G354" i="40"/>
  <c r="G355" i="40"/>
  <c r="L355" i="40"/>
  <c r="L423" i="40"/>
  <c r="L354" i="40"/>
  <c r="J621" i="115" l="1"/>
  <c r="J953" i="115"/>
  <c r="H422" i="40"/>
  <c r="H423" i="40"/>
  <c r="H354" i="40"/>
  <c r="H355" i="40"/>
  <c r="I683" i="4" s="1"/>
  <c r="O683" i="4" l="1"/>
  <c r="X683" i="4"/>
  <c r="J622" i="115"/>
  <c r="J986" i="115"/>
  <c r="R50" i="95"/>
  <c r="Y683" i="4" l="1"/>
  <c r="Z683" i="4"/>
  <c r="Q683" i="4"/>
  <c r="P683" i="4"/>
  <c r="S683" i="4"/>
  <c r="J625" i="115"/>
  <c r="J991" i="115"/>
  <c r="B80" i="40"/>
  <c r="C80" i="40"/>
  <c r="L80" i="40" s="1"/>
  <c r="J80" i="40"/>
  <c r="U683" i="4" l="1"/>
  <c r="V683" i="4"/>
  <c r="T683" i="4"/>
  <c r="M813" i="37"/>
  <c r="L813" i="37"/>
  <c r="N813" i="37"/>
  <c r="J637" i="115"/>
  <c r="G80" i="40"/>
  <c r="J644" i="115" l="1"/>
  <c r="H80" i="40"/>
  <c r="B333" i="40"/>
  <c r="C333" i="40"/>
  <c r="J333" i="40"/>
  <c r="J653" i="115" l="1"/>
  <c r="J692" i="115" s="1"/>
  <c r="J1059" i="115"/>
  <c r="G333" i="40"/>
  <c r="L333" i="40"/>
  <c r="J702" i="115" l="1"/>
  <c r="J1078" i="115"/>
  <c r="H333" i="40"/>
  <c r="I628" i="4" s="1"/>
  <c r="O628" i="4" l="1"/>
  <c r="X628" i="4"/>
  <c r="Z628" i="4" s="1"/>
  <c r="J705" i="115"/>
  <c r="J1102" i="115"/>
  <c r="Q46" i="95"/>
  <c r="Q48" i="95"/>
  <c r="P628" i="4" l="1"/>
  <c r="Q628" i="4"/>
  <c r="S628" i="4"/>
  <c r="J709" i="115"/>
  <c r="J720" i="115" s="1"/>
  <c r="J1106" i="115"/>
  <c r="K375" i="40"/>
  <c r="K2" i="40"/>
  <c r="U628" i="4" l="1"/>
  <c r="V628" i="4"/>
  <c r="T628" i="4"/>
  <c r="L973" i="37"/>
  <c r="M973" i="37"/>
  <c r="N973" i="37"/>
  <c r="J729" i="115"/>
  <c r="Q51" i="95"/>
  <c r="B375" i="40"/>
  <c r="C375" i="40"/>
  <c r="L375" i="40" s="1"/>
  <c r="J375" i="40"/>
  <c r="J730" i="115" l="1"/>
  <c r="G375" i="40"/>
  <c r="J734" i="115" l="1"/>
  <c r="J1125" i="115"/>
  <c r="H375" i="40"/>
  <c r="J761" i="115" l="1"/>
  <c r="J775" i="115" s="1"/>
  <c r="J1146" i="115"/>
  <c r="B2" i="40"/>
  <c r="C2" i="40"/>
  <c r="L2" i="40" s="1"/>
  <c r="J2" i="40"/>
  <c r="J779" i="115" l="1"/>
  <c r="J1150" i="115"/>
  <c r="Q50" i="95"/>
  <c r="G2" i="40"/>
  <c r="J784" i="115" l="1"/>
  <c r="H2" i="40"/>
  <c r="J810" i="115" l="1"/>
  <c r="B501" i="40"/>
  <c r="C501" i="40"/>
  <c r="L501" i="40" s="1"/>
  <c r="J501" i="40"/>
  <c r="B502" i="40"/>
  <c r="C502" i="40"/>
  <c r="L502" i="40" s="1"/>
  <c r="J502" i="40"/>
  <c r="J865" i="115" l="1"/>
  <c r="G502" i="40"/>
  <c r="G501" i="40"/>
  <c r="J866" i="115" l="1"/>
  <c r="J879" i="115"/>
  <c r="H501" i="40"/>
  <c r="I965" i="4" s="1"/>
  <c r="H502" i="40"/>
  <c r="O965" i="4" l="1"/>
  <c r="X965" i="4"/>
  <c r="J880" i="115"/>
  <c r="J881" i="115"/>
  <c r="J1171" i="115"/>
  <c r="Y965" i="4" l="1"/>
  <c r="Z965" i="4"/>
  <c r="P965" i="4"/>
  <c r="Q965" i="4"/>
  <c r="S965" i="4"/>
  <c r="J882" i="115"/>
  <c r="J883" i="115"/>
  <c r="J1232" i="115"/>
  <c r="C916" i="4"/>
  <c r="B916" i="4"/>
  <c r="A916" i="4"/>
  <c r="C914" i="4"/>
  <c r="B914" i="4"/>
  <c r="A914" i="4"/>
  <c r="B320" i="40"/>
  <c r="C320" i="40"/>
  <c r="G320" i="40" s="1"/>
  <c r="J320" i="40"/>
  <c r="V965" i="4" l="1"/>
  <c r="T965" i="4"/>
  <c r="U965" i="4"/>
  <c r="J884" i="115"/>
  <c r="L77" i="37"/>
  <c r="N77" i="37"/>
  <c r="M77" i="37"/>
  <c r="J893" i="115"/>
  <c r="Q47" i="95"/>
  <c r="L320" i="40"/>
  <c r="H320" i="40" s="1"/>
  <c r="J894" i="115" l="1"/>
  <c r="J908" i="115"/>
  <c r="J1288" i="115"/>
  <c r="B388" i="40"/>
  <c r="C388" i="40"/>
  <c r="J388" i="40"/>
  <c r="J909" i="115" l="1"/>
  <c r="J910" i="115"/>
  <c r="G388" i="40"/>
  <c r="L388" i="40"/>
  <c r="B116" i="40"/>
  <c r="C116" i="40"/>
  <c r="J116" i="40"/>
  <c r="J911" i="115" l="1"/>
  <c r="J922" i="115"/>
  <c r="J1311" i="115"/>
  <c r="H388" i="40"/>
  <c r="I741" i="4" s="1"/>
  <c r="C87" i="40"/>
  <c r="J87" i="40"/>
  <c r="H87" i="40"/>
  <c r="I157" i="4" s="1"/>
  <c r="C88" i="40"/>
  <c r="J88" i="40"/>
  <c r="H88" i="40"/>
  <c r="I158" i="4" s="1"/>
  <c r="C89" i="40"/>
  <c r="J89" i="40"/>
  <c r="C90" i="40"/>
  <c r="J90" i="40"/>
  <c r="C91" i="40"/>
  <c r="J91" i="40"/>
  <c r="C92" i="40"/>
  <c r="J92" i="40"/>
  <c r="C93" i="40"/>
  <c r="J93" i="40"/>
  <c r="C94" i="40"/>
  <c r="J94" i="40"/>
  <c r="C95" i="40"/>
  <c r="J95" i="40"/>
  <c r="H95" i="40"/>
  <c r="I165" i="4" s="1"/>
  <c r="C96" i="40"/>
  <c r="J96" i="40"/>
  <c r="H96" i="40"/>
  <c r="C97" i="40"/>
  <c r="J97" i="40"/>
  <c r="C98" i="40"/>
  <c r="H98" i="40"/>
  <c r="J98" i="40"/>
  <c r="C99" i="40"/>
  <c r="J99" i="40"/>
  <c r="C100" i="40"/>
  <c r="J100" i="40"/>
  <c r="B87" i="40"/>
  <c r="B88" i="40"/>
  <c r="B89" i="40"/>
  <c r="B90" i="40"/>
  <c r="B91" i="40"/>
  <c r="B92" i="40"/>
  <c r="B93" i="40"/>
  <c r="B94" i="40"/>
  <c r="B95" i="40"/>
  <c r="B96" i="40"/>
  <c r="B97" i="40"/>
  <c r="B98" i="40"/>
  <c r="B99" i="40"/>
  <c r="B100" i="40"/>
  <c r="X741" i="4" l="1"/>
  <c r="O741" i="4"/>
  <c r="O157" i="4"/>
  <c r="X157" i="4"/>
  <c r="O165" i="4"/>
  <c r="X165" i="4"/>
  <c r="O158" i="4"/>
  <c r="X158" i="4"/>
  <c r="J923" i="115"/>
  <c r="J929" i="115"/>
  <c r="J1346" i="115"/>
  <c r="K113" i="40"/>
  <c r="A303" i="4"/>
  <c r="B303" i="4"/>
  <c r="C303" i="4"/>
  <c r="A243" i="4"/>
  <c r="B243" i="4"/>
  <c r="C243" i="4"/>
  <c r="Z158" i="4" l="1"/>
  <c r="Y158" i="4"/>
  <c r="Z157" i="4"/>
  <c r="Y157" i="4"/>
  <c r="P158" i="4"/>
  <c r="Q158" i="4"/>
  <c r="S158" i="4"/>
  <c r="P157" i="4"/>
  <c r="Q157" i="4"/>
  <c r="S157" i="4"/>
  <c r="Z165" i="4"/>
  <c r="Y165" i="4"/>
  <c r="P741" i="4"/>
  <c r="Q741" i="4"/>
  <c r="S741" i="4"/>
  <c r="P165" i="4"/>
  <c r="Q165" i="4"/>
  <c r="S165" i="4"/>
  <c r="Z741" i="4"/>
  <c r="Y741" i="4"/>
  <c r="J930" i="115"/>
  <c r="J937" i="115"/>
  <c r="J1362" i="115"/>
  <c r="L113" i="40"/>
  <c r="H113" i="40" s="1"/>
  <c r="A228" i="4"/>
  <c r="B228" i="4"/>
  <c r="C228" i="4"/>
  <c r="U741" i="4" l="1"/>
  <c r="V741" i="4"/>
  <c r="T741" i="4"/>
  <c r="T158" i="4"/>
  <c r="U158" i="4"/>
  <c r="V158" i="4"/>
  <c r="U165" i="4"/>
  <c r="V165" i="4"/>
  <c r="T165" i="4"/>
  <c r="T157" i="4"/>
  <c r="U157" i="4"/>
  <c r="V157" i="4"/>
  <c r="J938" i="115"/>
  <c r="N302" i="37"/>
  <c r="L302" i="37"/>
  <c r="M302" i="37"/>
  <c r="L308" i="37"/>
  <c r="M308" i="37"/>
  <c r="N308" i="37"/>
  <c r="M301" i="37"/>
  <c r="L301" i="37"/>
  <c r="N301" i="37"/>
  <c r="L158" i="37"/>
  <c r="M158" i="37"/>
  <c r="N158" i="37"/>
  <c r="J954" i="115"/>
  <c r="J1366" i="115"/>
  <c r="A100" i="4"/>
  <c r="B100" i="4"/>
  <c r="C100" i="4"/>
  <c r="J960" i="115" l="1"/>
  <c r="J955" i="115"/>
  <c r="J987" i="115"/>
  <c r="J992" i="115" s="1"/>
  <c r="K495" i="40"/>
  <c r="J993" i="115" l="1"/>
  <c r="J1015" i="115"/>
  <c r="J1393" i="115"/>
  <c r="Q40" i="95"/>
  <c r="Q42" i="95"/>
  <c r="Q44" i="95"/>
  <c r="J1017" i="115" l="1"/>
  <c r="J1016" i="115"/>
  <c r="J1018" i="115"/>
  <c r="J1397" i="115"/>
  <c r="Q45" i="95"/>
  <c r="J1019" i="115" l="1"/>
  <c r="J1022" i="115"/>
  <c r="J1020" i="115"/>
  <c r="H99" i="40"/>
  <c r="H100" i="40"/>
  <c r="I170" i="4" s="1"/>
  <c r="O170" i="4" l="1"/>
  <c r="X170" i="4"/>
  <c r="J1021" i="115"/>
  <c r="J1026" i="115"/>
  <c r="J1405" i="115"/>
  <c r="R40" i="95"/>
  <c r="R44" i="95"/>
  <c r="Z170" i="4" l="1"/>
  <c r="Y170" i="4"/>
  <c r="P170" i="4"/>
  <c r="Q170" i="4"/>
  <c r="S170" i="4"/>
  <c r="J1027" i="115"/>
  <c r="J1044" i="115"/>
  <c r="J1411" i="115"/>
  <c r="K170" i="40"/>
  <c r="U170" i="4" l="1"/>
  <c r="V170" i="4"/>
  <c r="T170" i="4"/>
  <c r="M311" i="37"/>
  <c r="N311" i="37"/>
  <c r="L311" i="37"/>
  <c r="J1060" i="115"/>
  <c r="K164" i="40"/>
  <c r="J164" i="40"/>
  <c r="C164" i="40"/>
  <c r="B164" i="40"/>
  <c r="J330" i="40"/>
  <c r="C330" i="40"/>
  <c r="L330" i="40" s="1"/>
  <c r="B330" i="40"/>
  <c r="C641" i="4"/>
  <c r="B641" i="4"/>
  <c r="A641" i="4"/>
  <c r="J1079" i="115" l="1"/>
  <c r="J1061" i="115"/>
  <c r="J1394" i="115"/>
  <c r="J1418" i="115"/>
  <c r="L164" i="40"/>
  <c r="G164" i="40"/>
  <c r="G330" i="40"/>
  <c r="J1103" i="115" l="1"/>
  <c r="J1080" i="115"/>
  <c r="J1429" i="115"/>
  <c r="H164" i="40"/>
  <c r="H330" i="40"/>
  <c r="J1104" i="115" l="1"/>
  <c r="J1433" i="115"/>
  <c r="K311" i="40"/>
  <c r="C603" i="4"/>
  <c r="B603" i="4"/>
  <c r="A603" i="4"/>
  <c r="J1107" i="115" l="1"/>
  <c r="J1109" i="115"/>
  <c r="J1108" i="115"/>
  <c r="J1289" i="115"/>
  <c r="C772" i="4"/>
  <c r="B772" i="4"/>
  <c r="A772" i="4"/>
  <c r="J1111" i="115" l="1"/>
  <c r="J1112" i="115" s="1"/>
  <c r="J1110" i="115"/>
  <c r="K458" i="40"/>
  <c r="K519" i="40"/>
  <c r="J1113" i="115" l="1"/>
  <c r="J1451" i="115"/>
  <c r="J4" i="40"/>
  <c r="J5" i="40"/>
  <c r="J6" i="40"/>
  <c r="J7" i="40"/>
  <c r="J8" i="40"/>
  <c r="J9" i="40"/>
  <c r="J10" i="40"/>
  <c r="J11" i="40"/>
  <c r="J12" i="40"/>
  <c r="J13" i="40"/>
  <c r="J14" i="40"/>
  <c r="J16" i="40"/>
  <c r="J15" i="40"/>
  <c r="J18" i="40"/>
  <c r="J17" i="40"/>
  <c r="J19" i="40"/>
  <c r="J20" i="40"/>
  <c r="J22" i="40"/>
  <c r="J21" i="40"/>
  <c r="J24" i="40"/>
  <c r="J26" i="40"/>
  <c r="J25" i="40"/>
  <c r="J27" i="40"/>
  <c r="J28" i="40"/>
  <c r="J29" i="40"/>
  <c r="J30" i="40"/>
  <c r="J31" i="40"/>
  <c r="J32" i="40"/>
  <c r="J33" i="40"/>
  <c r="J34" i="40"/>
  <c r="J35" i="40"/>
  <c r="J37" i="40"/>
  <c r="J38" i="40"/>
  <c r="J39" i="40"/>
  <c r="J40" i="40"/>
  <c r="J41" i="40"/>
  <c r="J42" i="40"/>
  <c r="J43" i="40"/>
  <c r="J44" i="40"/>
  <c r="J45" i="40"/>
  <c r="J46" i="40"/>
  <c r="J47" i="40"/>
  <c r="J48" i="40"/>
  <c r="J49" i="40"/>
  <c r="J50" i="40"/>
  <c r="J51" i="40"/>
  <c r="J52" i="40"/>
  <c r="J53" i="40"/>
  <c r="J54" i="40"/>
  <c r="J56" i="40"/>
  <c r="J57" i="40"/>
  <c r="J58" i="40"/>
  <c r="J59" i="40"/>
  <c r="J60" i="40"/>
  <c r="J61" i="40"/>
  <c r="J63" i="40"/>
  <c r="J64" i="40"/>
  <c r="J65" i="40"/>
  <c r="J66" i="40"/>
  <c r="J67" i="40"/>
  <c r="J68" i="40"/>
  <c r="J69" i="40"/>
  <c r="J70" i="40"/>
  <c r="J71" i="40"/>
  <c r="J72" i="40"/>
  <c r="J73" i="40"/>
  <c r="J74" i="40"/>
  <c r="J75" i="40"/>
  <c r="J76" i="40"/>
  <c r="J78" i="40"/>
  <c r="J79" i="40"/>
  <c r="J77" i="40"/>
  <c r="J81" i="40"/>
  <c r="J82" i="40"/>
  <c r="J83" i="40"/>
  <c r="J84" i="40"/>
  <c r="J85" i="40"/>
  <c r="J86" i="40"/>
  <c r="J108" i="40"/>
  <c r="J109" i="40"/>
  <c r="J111" i="40"/>
  <c r="J112" i="40"/>
  <c r="J114" i="40"/>
  <c r="J115" i="40"/>
  <c r="J117" i="40"/>
  <c r="J118" i="40"/>
  <c r="J119" i="40"/>
  <c r="J120" i="40"/>
  <c r="J121" i="40"/>
  <c r="J122" i="40"/>
  <c r="J123" i="40"/>
  <c r="J124" i="40"/>
  <c r="J125" i="40"/>
  <c r="J126" i="40"/>
  <c r="J127" i="40"/>
  <c r="J128" i="40"/>
  <c r="J129" i="40"/>
  <c r="J130" i="40"/>
  <c r="J131" i="40"/>
  <c r="J132" i="40"/>
  <c r="J133" i="40"/>
  <c r="J134" i="40"/>
  <c r="J135" i="40"/>
  <c r="J136" i="40"/>
  <c r="J137" i="40"/>
  <c r="J140" i="40"/>
  <c r="J141" i="40"/>
  <c r="J142" i="40"/>
  <c r="J143" i="40"/>
  <c r="J144" i="40"/>
  <c r="J145" i="40"/>
  <c r="J146" i="40"/>
  <c r="J147" i="40"/>
  <c r="J148" i="40"/>
  <c r="J149" i="40"/>
  <c r="J150" i="40"/>
  <c r="J151" i="40"/>
  <c r="J152" i="40"/>
  <c r="J153" i="40"/>
  <c r="J154" i="40"/>
  <c r="J155" i="40"/>
  <c r="J156" i="40"/>
  <c r="J157" i="40"/>
  <c r="J158" i="40"/>
  <c r="J159" i="40"/>
  <c r="J160" i="40"/>
  <c r="J161" i="40"/>
  <c r="J162" i="40"/>
  <c r="J163" i="40"/>
  <c r="J165" i="40"/>
  <c r="J166" i="40"/>
  <c r="J167" i="40"/>
  <c r="J168" i="40"/>
  <c r="J169" i="40"/>
  <c r="J170" i="40"/>
  <c r="J171" i="40"/>
  <c r="J172" i="40"/>
  <c r="J173" i="40"/>
  <c r="J174" i="40"/>
  <c r="J175" i="40"/>
  <c r="J176" i="40"/>
  <c r="J177" i="40"/>
  <c r="J178" i="40"/>
  <c r="J179" i="40"/>
  <c r="J180" i="40"/>
  <c r="J181" i="40"/>
  <c r="J182" i="40"/>
  <c r="J184" i="40"/>
  <c r="J185" i="40"/>
  <c r="J186" i="40"/>
  <c r="J187" i="40"/>
  <c r="J188" i="40"/>
  <c r="J196" i="40"/>
  <c r="J201" i="40"/>
  <c r="J202" i="40"/>
  <c r="J203" i="40"/>
  <c r="J204" i="40"/>
  <c r="J205" i="40"/>
  <c r="J206" i="40"/>
  <c r="J207" i="40"/>
  <c r="J208" i="40"/>
  <c r="J209" i="40"/>
  <c r="J211" i="40"/>
  <c r="J212" i="40"/>
  <c r="J213" i="40"/>
  <c r="J214" i="40"/>
  <c r="J215" i="40"/>
  <c r="J216" i="40"/>
  <c r="J217" i="40"/>
  <c r="J218" i="40"/>
  <c r="J219" i="40"/>
  <c r="J220" i="40"/>
  <c r="J221" i="40"/>
  <c r="J222" i="40"/>
  <c r="J225" i="40"/>
  <c r="J226" i="40"/>
  <c r="J227" i="40"/>
  <c r="J228" i="40"/>
  <c r="J230" i="40"/>
  <c r="J229" i="40"/>
  <c r="J231" i="40"/>
  <c r="J232" i="40"/>
  <c r="J233" i="40"/>
  <c r="J234" i="40"/>
  <c r="J235" i="40"/>
  <c r="J236" i="40"/>
  <c r="J238" i="40"/>
  <c r="J239" i="40"/>
  <c r="J240" i="40"/>
  <c r="J241" i="40"/>
  <c r="J242" i="40"/>
  <c r="J243" i="40"/>
  <c r="J244" i="40"/>
  <c r="J245" i="40"/>
  <c r="J246" i="40"/>
  <c r="J247" i="40"/>
  <c r="J248" i="40"/>
  <c r="J249" i="40"/>
  <c r="J250" i="40"/>
  <c r="J251" i="40"/>
  <c r="J253" i="40"/>
  <c r="J254" i="40"/>
  <c r="J255" i="40"/>
  <c r="J256" i="40"/>
  <c r="J257" i="40"/>
  <c r="J258" i="40"/>
  <c r="J259" i="40"/>
  <c r="J260" i="40"/>
  <c r="J261" i="40"/>
  <c r="J262" i="40"/>
  <c r="J263" i="40"/>
  <c r="J264" i="40"/>
  <c r="J265" i="40"/>
  <c r="J266" i="40"/>
  <c r="J267" i="40"/>
  <c r="J268" i="40"/>
  <c r="J272" i="40"/>
  <c r="J271" i="40"/>
  <c r="J273" i="40"/>
  <c r="J275" i="40"/>
  <c r="J274" i="40"/>
  <c r="J276" i="40"/>
  <c r="J277" i="40"/>
  <c r="J278" i="40"/>
  <c r="J279" i="40"/>
  <c r="J280" i="40"/>
  <c r="J281" i="40"/>
  <c r="J282" i="40"/>
  <c r="J283" i="40"/>
  <c r="J284" i="40"/>
  <c r="J285" i="40"/>
  <c r="J286" i="40"/>
  <c r="J287" i="40"/>
  <c r="J288" i="40"/>
  <c r="J289" i="40"/>
  <c r="J290" i="40"/>
  <c r="J291" i="40"/>
  <c r="J293" i="40"/>
  <c r="J294" i="40"/>
  <c r="J295" i="40"/>
  <c r="J296" i="40"/>
  <c r="J297" i="40"/>
  <c r="J298" i="40"/>
  <c r="J299" i="40"/>
  <c r="J300" i="40"/>
  <c r="J301" i="40"/>
  <c r="J302" i="40"/>
  <c r="J305" i="40"/>
  <c r="J306" i="40"/>
  <c r="J307" i="40"/>
  <c r="J310" i="40"/>
  <c r="J311" i="40"/>
  <c r="J313" i="40"/>
  <c r="J314" i="40"/>
  <c r="J315" i="40"/>
  <c r="J316" i="40"/>
  <c r="J317" i="40"/>
  <c r="J318" i="40"/>
  <c r="J319" i="40"/>
  <c r="J321" i="40"/>
  <c r="J322" i="40"/>
  <c r="J324" i="40"/>
  <c r="J323" i="40"/>
  <c r="J326" i="40"/>
  <c r="J325" i="40"/>
  <c r="J327" i="40"/>
  <c r="J328" i="40"/>
  <c r="J329" i="40"/>
  <c r="J331" i="40"/>
  <c r="J332" i="40"/>
  <c r="J334" i="40"/>
  <c r="J335" i="40"/>
  <c r="J336" i="40"/>
  <c r="J337" i="40"/>
  <c r="J338" i="40"/>
  <c r="J339" i="40"/>
  <c r="J340" i="40"/>
  <c r="J341" i="40"/>
  <c r="J342" i="40"/>
  <c r="J343" i="40"/>
  <c r="J345" i="40"/>
  <c r="J346" i="40"/>
  <c r="J347" i="40"/>
  <c r="J348" i="40"/>
  <c r="J349" i="40"/>
  <c r="J350" i="40"/>
  <c r="J351" i="40"/>
  <c r="J353" i="40"/>
  <c r="J356" i="40"/>
  <c r="J357" i="40"/>
  <c r="J358" i="40"/>
  <c r="J359" i="40"/>
  <c r="J360" i="40"/>
  <c r="J361" i="40"/>
  <c r="J362" i="40"/>
  <c r="J365" i="40"/>
  <c r="J366" i="40"/>
  <c r="J367" i="40"/>
  <c r="J368" i="40"/>
  <c r="J369" i="40"/>
  <c r="J370" i="40"/>
  <c r="J371" i="40"/>
  <c r="J372" i="40"/>
  <c r="J374" i="40"/>
  <c r="J376" i="40"/>
  <c r="J377" i="40"/>
  <c r="J378" i="40"/>
  <c r="J379" i="40"/>
  <c r="J380" i="40"/>
  <c r="J384" i="40"/>
  <c r="J385" i="40"/>
  <c r="J386" i="40"/>
  <c r="J387" i="40"/>
  <c r="J391" i="40"/>
  <c r="J395" i="40"/>
  <c r="J394" i="40"/>
  <c r="J397" i="40"/>
  <c r="J396" i="40"/>
  <c r="J398" i="40"/>
  <c r="J399" i="40"/>
  <c r="J402" i="40"/>
  <c r="J401" i="40"/>
  <c r="J403" i="40"/>
  <c r="J404" i="40"/>
  <c r="J405" i="40"/>
  <c r="J408" i="40"/>
  <c r="J409" i="40"/>
  <c r="J406" i="40"/>
  <c r="J407" i="40"/>
  <c r="J410" i="40"/>
  <c r="J414" i="40"/>
  <c r="J412" i="40"/>
  <c r="J413" i="40"/>
  <c r="J416" i="40"/>
  <c r="J415" i="40"/>
  <c r="J417" i="40"/>
  <c r="J418" i="40"/>
  <c r="J419" i="40"/>
  <c r="J421" i="40"/>
  <c r="J420" i="40"/>
  <c r="J425" i="40"/>
  <c r="J426" i="40"/>
  <c r="J427" i="40"/>
  <c r="J428" i="40"/>
  <c r="J429" i="40"/>
  <c r="J430" i="40"/>
  <c r="J431" i="40"/>
  <c r="J435" i="40"/>
  <c r="J434" i="40"/>
  <c r="J432" i="40"/>
  <c r="J433" i="40"/>
  <c r="J436" i="40"/>
  <c r="J438" i="40"/>
  <c r="J437" i="40"/>
  <c r="J439" i="40"/>
  <c r="J441" i="40"/>
  <c r="J440" i="40"/>
  <c r="J442" i="40"/>
  <c r="J443" i="40"/>
  <c r="J444" i="40"/>
  <c r="J446" i="40"/>
  <c r="J445" i="40"/>
  <c r="J447" i="40"/>
  <c r="J448" i="40"/>
  <c r="J449" i="40"/>
  <c r="J450" i="40"/>
  <c r="J452" i="40"/>
  <c r="J451" i="40"/>
  <c r="J453" i="40"/>
  <c r="J455" i="40"/>
  <c r="J454" i="40"/>
  <c r="J457" i="40"/>
  <c r="J458" i="40"/>
  <c r="J459" i="40"/>
  <c r="J460" i="40"/>
  <c r="J461" i="40"/>
  <c r="J462" i="40"/>
  <c r="J463" i="40"/>
  <c r="J464" i="40"/>
  <c r="J466" i="40"/>
  <c r="J465" i="40"/>
  <c r="J467" i="40"/>
  <c r="J468" i="40"/>
  <c r="J469" i="40"/>
  <c r="J470" i="40"/>
  <c r="J471" i="40"/>
  <c r="J472" i="40"/>
  <c r="J473" i="40"/>
  <c r="J474" i="40"/>
  <c r="J476" i="40"/>
  <c r="J475" i="40"/>
  <c r="J477" i="40"/>
  <c r="J478" i="40"/>
  <c r="J479" i="40"/>
  <c r="J480" i="40"/>
  <c r="J481" i="40"/>
  <c r="J482" i="40"/>
  <c r="J483" i="40"/>
  <c r="J484" i="40"/>
  <c r="J485" i="40"/>
  <c r="J487" i="40"/>
  <c r="J486" i="40"/>
  <c r="J489" i="40"/>
  <c r="J488" i="40"/>
  <c r="J490" i="40"/>
  <c r="J492" i="40"/>
  <c r="J491" i="40"/>
  <c r="J493" i="40"/>
  <c r="J494" i="40"/>
  <c r="J495" i="40"/>
  <c r="J497" i="40"/>
  <c r="J496" i="40"/>
  <c r="J498" i="40"/>
  <c r="J499" i="40"/>
  <c r="J500" i="40"/>
  <c r="J503" i="40"/>
  <c r="J504" i="40"/>
  <c r="J505" i="40"/>
  <c r="J506" i="40"/>
  <c r="J507" i="40"/>
  <c r="J508" i="40"/>
  <c r="J509" i="40"/>
  <c r="J510" i="40"/>
  <c r="J511" i="40"/>
  <c r="J512" i="40"/>
  <c r="J513" i="40"/>
  <c r="J514" i="40"/>
  <c r="J515" i="40"/>
  <c r="J516" i="40"/>
  <c r="J517" i="40"/>
  <c r="J518" i="40"/>
  <c r="J520" i="40"/>
  <c r="J519" i="40"/>
  <c r="J521" i="40"/>
  <c r="J522" i="40"/>
  <c r="J523" i="40"/>
  <c r="J524" i="40"/>
  <c r="J525" i="40"/>
  <c r="J526" i="40"/>
  <c r="J527" i="40"/>
  <c r="J528" i="40"/>
  <c r="J529" i="40"/>
  <c r="J530" i="40"/>
  <c r="J531" i="40"/>
  <c r="J532" i="40"/>
  <c r="J534" i="40"/>
  <c r="J533" i="40"/>
  <c r="J537" i="40"/>
  <c r="J535" i="40"/>
  <c r="J536" i="40"/>
  <c r="J538" i="40"/>
  <c r="J539" i="40"/>
  <c r="J540" i="40"/>
  <c r="J542" i="40"/>
  <c r="J543" i="40"/>
  <c r="J544" i="40"/>
  <c r="J545" i="40"/>
  <c r="J546" i="40"/>
  <c r="J547" i="40"/>
  <c r="J548" i="40"/>
  <c r="J549" i="40"/>
  <c r="J550" i="40"/>
  <c r="J551" i="40"/>
  <c r="J552" i="40"/>
  <c r="J553" i="40"/>
  <c r="B280" i="40"/>
  <c r="C280" i="40"/>
  <c r="G280" i="40" s="1"/>
  <c r="J1124" i="115" l="1"/>
  <c r="J1363" i="115"/>
  <c r="J1521" i="115"/>
  <c r="L280" i="40"/>
  <c r="J1126" i="115" l="1"/>
  <c r="J1127" i="115" s="1"/>
  <c r="H280" i="40"/>
  <c r="C484" i="40"/>
  <c r="B484" i="40"/>
  <c r="J1147" i="115" l="1"/>
  <c r="J1148" i="115" s="1"/>
  <c r="L484" i="40"/>
  <c r="G484" i="40"/>
  <c r="J1151" i="115" l="1"/>
  <c r="J1152" i="115" s="1"/>
  <c r="J1529" i="115"/>
  <c r="H484" i="40"/>
  <c r="B414" i="40"/>
  <c r="C414" i="40"/>
  <c r="G414" i="40" s="1"/>
  <c r="K414" i="40"/>
  <c r="J1153" i="115" l="1"/>
  <c r="J1154" i="115" s="1"/>
  <c r="J1156" i="115" s="1"/>
  <c r="J1155" i="115"/>
  <c r="J1543" i="115"/>
  <c r="L414" i="40"/>
  <c r="C519" i="40"/>
  <c r="B519" i="40"/>
  <c r="C1019" i="4"/>
  <c r="B1019" i="4"/>
  <c r="A1019" i="4"/>
  <c r="A1021" i="4"/>
  <c r="B1021" i="4"/>
  <c r="C1021" i="4"/>
  <c r="J1157" i="115" l="1"/>
  <c r="J1158" i="115" s="1"/>
  <c r="J1550" i="115"/>
  <c r="G519" i="40"/>
  <c r="L519" i="40"/>
  <c r="H414" i="40"/>
  <c r="J1159" i="115" l="1"/>
  <c r="J1172" i="115" s="1"/>
  <c r="H519" i="40"/>
  <c r="I1015" i="4" s="1"/>
  <c r="C4" i="40"/>
  <c r="C5" i="40"/>
  <c r="G5" i="40" s="1"/>
  <c r="C6" i="40"/>
  <c r="G6" i="40" s="1"/>
  <c r="C7" i="40"/>
  <c r="C8" i="40"/>
  <c r="G8" i="40" s="1"/>
  <c r="C9" i="40"/>
  <c r="G9" i="40" s="1"/>
  <c r="C10" i="40"/>
  <c r="G10" i="40" s="1"/>
  <c r="C11" i="40"/>
  <c r="G11" i="40" s="1"/>
  <c r="C12" i="40"/>
  <c r="G12" i="40" s="1"/>
  <c r="C13" i="40"/>
  <c r="G13" i="40" s="1"/>
  <c r="C14" i="40"/>
  <c r="G14" i="40" s="1"/>
  <c r="C16" i="40"/>
  <c r="G16" i="40" s="1"/>
  <c r="C15" i="40"/>
  <c r="G15" i="40" s="1"/>
  <c r="C18" i="40"/>
  <c r="G18" i="40" s="1"/>
  <c r="C17" i="40"/>
  <c r="G17" i="40" s="1"/>
  <c r="C19" i="40"/>
  <c r="G19" i="40" s="1"/>
  <c r="C20" i="40"/>
  <c r="G20" i="40" s="1"/>
  <c r="C22" i="40"/>
  <c r="G22" i="40" s="1"/>
  <c r="C21" i="40"/>
  <c r="G21" i="40" s="1"/>
  <c r="C24" i="40"/>
  <c r="G24" i="40" s="1"/>
  <c r="C26" i="40"/>
  <c r="G26" i="40" s="1"/>
  <c r="C25" i="40"/>
  <c r="G25" i="40" s="1"/>
  <c r="C27" i="40"/>
  <c r="G27" i="40" s="1"/>
  <c r="C28" i="40"/>
  <c r="G28" i="40" s="1"/>
  <c r="C29" i="40"/>
  <c r="G29" i="40" s="1"/>
  <c r="C30" i="40"/>
  <c r="G30" i="40" s="1"/>
  <c r="C31" i="40"/>
  <c r="G31" i="40" s="1"/>
  <c r="C32" i="40"/>
  <c r="G32" i="40" s="1"/>
  <c r="C33" i="40"/>
  <c r="G33" i="40" s="1"/>
  <c r="C34" i="40"/>
  <c r="G34" i="40" s="1"/>
  <c r="C35" i="40"/>
  <c r="G35" i="40" s="1"/>
  <c r="C37" i="40"/>
  <c r="G37" i="40" s="1"/>
  <c r="C38" i="40"/>
  <c r="G38" i="40" s="1"/>
  <c r="C39" i="40"/>
  <c r="G39" i="40" s="1"/>
  <c r="C40" i="40"/>
  <c r="G40" i="40" s="1"/>
  <c r="C41" i="40"/>
  <c r="G41" i="40" s="1"/>
  <c r="C42" i="40"/>
  <c r="G42" i="40" s="1"/>
  <c r="C43" i="40"/>
  <c r="G43" i="40" s="1"/>
  <c r="C44" i="40"/>
  <c r="G44" i="40" s="1"/>
  <c r="C45" i="40"/>
  <c r="G45" i="40" s="1"/>
  <c r="C46" i="40"/>
  <c r="G46" i="40" s="1"/>
  <c r="C47" i="40"/>
  <c r="G47" i="40" s="1"/>
  <c r="C48" i="40"/>
  <c r="G48" i="40" s="1"/>
  <c r="C49" i="40"/>
  <c r="G49" i="40" s="1"/>
  <c r="C50" i="40"/>
  <c r="G50" i="40" s="1"/>
  <c r="C51" i="40"/>
  <c r="G51" i="40" s="1"/>
  <c r="C52" i="40"/>
  <c r="G52" i="40" s="1"/>
  <c r="C53" i="40"/>
  <c r="G53" i="40" s="1"/>
  <c r="C54" i="40"/>
  <c r="G54" i="40" s="1"/>
  <c r="C56" i="40"/>
  <c r="G56" i="40" s="1"/>
  <c r="C57" i="40"/>
  <c r="G57" i="40" s="1"/>
  <c r="C58" i="40"/>
  <c r="G58" i="40" s="1"/>
  <c r="C59" i="40"/>
  <c r="G59" i="40" s="1"/>
  <c r="C60" i="40"/>
  <c r="G60" i="40" s="1"/>
  <c r="C61" i="40"/>
  <c r="G61" i="40" s="1"/>
  <c r="C63" i="40"/>
  <c r="G63" i="40" s="1"/>
  <c r="C64" i="40"/>
  <c r="G64" i="40" s="1"/>
  <c r="C65" i="40"/>
  <c r="G65" i="40" s="1"/>
  <c r="C66" i="40"/>
  <c r="G66" i="40" s="1"/>
  <c r="C67" i="40"/>
  <c r="G67" i="40" s="1"/>
  <c r="C68" i="40"/>
  <c r="G68" i="40" s="1"/>
  <c r="C69" i="40"/>
  <c r="G69" i="40" s="1"/>
  <c r="C70" i="40"/>
  <c r="G70" i="40" s="1"/>
  <c r="C71" i="40"/>
  <c r="G71" i="40" s="1"/>
  <c r="C72" i="40"/>
  <c r="G72" i="40" s="1"/>
  <c r="C73" i="40"/>
  <c r="G73" i="40" s="1"/>
  <c r="C74" i="40"/>
  <c r="G74" i="40" s="1"/>
  <c r="C75" i="40"/>
  <c r="G75" i="40" s="1"/>
  <c r="C76" i="40"/>
  <c r="G76" i="40" s="1"/>
  <c r="C78" i="40"/>
  <c r="G78" i="40" s="1"/>
  <c r="C79" i="40"/>
  <c r="G79" i="40" s="1"/>
  <c r="C77" i="40"/>
  <c r="G77" i="40" s="1"/>
  <c r="C81" i="40"/>
  <c r="G81" i="40" s="1"/>
  <c r="C82" i="40"/>
  <c r="G82" i="40" s="1"/>
  <c r="C83" i="40"/>
  <c r="G83" i="40" s="1"/>
  <c r="C84" i="40"/>
  <c r="G84" i="40" s="1"/>
  <c r="C85" i="40"/>
  <c r="G85" i="40" s="1"/>
  <c r="C86" i="40"/>
  <c r="G86" i="40" s="1"/>
  <c r="C108" i="40"/>
  <c r="G108" i="40" s="1"/>
  <c r="C109" i="40"/>
  <c r="G109" i="40" s="1"/>
  <c r="C111" i="40"/>
  <c r="G111" i="40" s="1"/>
  <c r="C112" i="40"/>
  <c r="G112" i="40" s="1"/>
  <c r="C114" i="40"/>
  <c r="G114" i="40" s="1"/>
  <c r="C115" i="40"/>
  <c r="G115" i="40" s="1"/>
  <c r="C117" i="40"/>
  <c r="G117" i="40" s="1"/>
  <c r="C118" i="40"/>
  <c r="G118" i="40" s="1"/>
  <c r="C119" i="40"/>
  <c r="C120" i="40"/>
  <c r="C121" i="40"/>
  <c r="G121" i="40" s="1"/>
  <c r="C122" i="40"/>
  <c r="G122" i="40" s="1"/>
  <c r="C123" i="40"/>
  <c r="G123" i="40" s="1"/>
  <c r="C124" i="40"/>
  <c r="G124" i="40" s="1"/>
  <c r="C125" i="40"/>
  <c r="G125" i="40" s="1"/>
  <c r="C126" i="40"/>
  <c r="G126" i="40" s="1"/>
  <c r="C127" i="40"/>
  <c r="G127" i="40" s="1"/>
  <c r="C128" i="40"/>
  <c r="G128" i="40" s="1"/>
  <c r="C129" i="40"/>
  <c r="G129" i="40" s="1"/>
  <c r="C130" i="40"/>
  <c r="G130" i="40" s="1"/>
  <c r="C131" i="40"/>
  <c r="G131" i="40" s="1"/>
  <c r="C132" i="40"/>
  <c r="G132" i="40" s="1"/>
  <c r="C133" i="40"/>
  <c r="G133" i="40" s="1"/>
  <c r="C134" i="40"/>
  <c r="G134" i="40" s="1"/>
  <c r="C135" i="40"/>
  <c r="G135" i="40" s="1"/>
  <c r="C136" i="40"/>
  <c r="G136" i="40" s="1"/>
  <c r="C137" i="40"/>
  <c r="G137" i="40" s="1"/>
  <c r="C140" i="40"/>
  <c r="C141" i="40"/>
  <c r="C142" i="40"/>
  <c r="G142" i="40" s="1"/>
  <c r="C143" i="40"/>
  <c r="G143" i="40" s="1"/>
  <c r="C144" i="40"/>
  <c r="G144" i="40" s="1"/>
  <c r="C145" i="40"/>
  <c r="G145" i="40" s="1"/>
  <c r="C146" i="40"/>
  <c r="G146" i="40" s="1"/>
  <c r="C147" i="40"/>
  <c r="G147" i="40" s="1"/>
  <c r="C148" i="40"/>
  <c r="G148" i="40" s="1"/>
  <c r="C149" i="40"/>
  <c r="G149" i="40" s="1"/>
  <c r="C150" i="40"/>
  <c r="G150" i="40" s="1"/>
  <c r="C151" i="40"/>
  <c r="G151" i="40" s="1"/>
  <c r="C152" i="40"/>
  <c r="G152" i="40" s="1"/>
  <c r="C153" i="40"/>
  <c r="G153" i="40" s="1"/>
  <c r="C154" i="40"/>
  <c r="G154" i="40" s="1"/>
  <c r="C155" i="40"/>
  <c r="G155" i="40" s="1"/>
  <c r="C156" i="40"/>
  <c r="G156" i="40" s="1"/>
  <c r="C157" i="40"/>
  <c r="G157" i="40" s="1"/>
  <c r="C158" i="40"/>
  <c r="G158" i="40" s="1"/>
  <c r="C159" i="40"/>
  <c r="G159" i="40" s="1"/>
  <c r="C160" i="40"/>
  <c r="G160" i="40" s="1"/>
  <c r="C161" i="40"/>
  <c r="G161" i="40" s="1"/>
  <c r="C162" i="40"/>
  <c r="G162" i="40" s="1"/>
  <c r="C163" i="40"/>
  <c r="G163" i="40" s="1"/>
  <c r="C165" i="40"/>
  <c r="G165" i="40" s="1"/>
  <c r="C166" i="40"/>
  <c r="G166" i="40" s="1"/>
  <c r="C167" i="40"/>
  <c r="G167" i="40" s="1"/>
  <c r="C168" i="40"/>
  <c r="G168" i="40" s="1"/>
  <c r="C169" i="40"/>
  <c r="G169" i="40" s="1"/>
  <c r="C170" i="40"/>
  <c r="G170" i="40" s="1"/>
  <c r="C171" i="40"/>
  <c r="G171" i="40" s="1"/>
  <c r="C172" i="40"/>
  <c r="G172" i="40" s="1"/>
  <c r="C173" i="40"/>
  <c r="G173" i="40" s="1"/>
  <c r="C174" i="40"/>
  <c r="G174" i="40" s="1"/>
  <c r="C175" i="40"/>
  <c r="G175" i="40" s="1"/>
  <c r="C176" i="40"/>
  <c r="G176" i="40" s="1"/>
  <c r="C177" i="40"/>
  <c r="G177" i="40" s="1"/>
  <c r="C178" i="40"/>
  <c r="G178" i="40" s="1"/>
  <c r="C179" i="40"/>
  <c r="G179" i="40" s="1"/>
  <c r="C180" i="40"/>
  <c r="G180" i="40" s="1"/>
  <c r="C181" i="40"/>
  <c r="G181" i="40" s="1"/>
  <c r="C182" i="40"/>
  <c r="G182" i="40" s="1"/>
  <c r="C184" i="40"/>
  <c r="G184" i="40" s="1"/>
  <c r="C185" i="40"/>
  <c r="G185" i="40" s="1"/>
  <c r="C186" i="40"/>
  <c r="G186" i="40" s="1"/>
  <c r="C187" i="40"/>
  <c r="C188" i="40"/>
  <c r="G188" i="40" s="1"/>
  <c r="C196" i="40"/>
  <c r="G196" i="40" s="1"/>
  <c r="C201" i="40"/>
  <c r="G201" i="40" s="1"/>
  <c r="C202" i="40"/>
  <c r="G202" i="40" s="1"/>
  <c r="C203" i="40"/>
  <c r="G203" i="40" s="1"/>
  <c r="C204" i="40"/>
  <c r="G204" i="40" s="1"/>
  <c r="C205" i="40"/>
  <c r="G205" i="40" s="1"/>
  <c r="C206" i="40"/>
  <c r="G206" i="40" s="1"/>
  <c r="C207" i="40"/>
  <c r="G207" i="40" s="1"/>
  <c r="C208" i="40"/>
  <c r="G208" i="40" s="1"/>
  <c r="C209" i="40"/>
  <c r="G209" i="40" s="1"/>
  <c r="C211" i="40"/>
  <c r="G211" i="40" s="1"/>
  <c r="C212" i="40"/>
  <c r="G212" i="40" s="1"/>
  <c r="C213" i="40"/>
  <c r="G213" i="40" s="1"/>
  <c r="C214" i="40"/>
  <c r="G214" i="40" s="1"/>
  <c r="C215" i="40"/>
  <c r="G215" i="40" s="1"/>
  <c r="C216" i="40"/>
  <c r="G216" i="40" s="1"/>
  <c r="C217" i="40"/>
  <c r="G217" i="40" s="1"/>
  <c r="C218" i="40"/>
  <c r="G218" i="40" s="1"/>
  <c r="C219" i="40"/>
  <c r="G219" i="40" s="1"/>
  <c r="C220" i="40"/>
  <c r="G220" i="40" s="1"/>
  <c r="C221" i="40"/>
  <c r="G221" i="40" s="1"/>
  <c r="C222" i="40"/>
  <c r="G222" i="40" s="1"/>
  <c r="C225" i="40"/>
  <c r="G225" i="40" s="1"/>
  <c r="C226" i="40"/>
  <c r="G226" i="40" s="1"/>
  <c r="C227" i="40"/>
  <c r="G227" i="40" s="1"/>
  <c r="C228" i="40"/>
  <c r="G228" i="40" s="1"/>
  <c r="C230" i="40"/>
  <c r="G230" i="40" s="1"/>
  <c r="C229" i="40"/>
  <c r="G229" i="40" s="1"/>
  <c r="C231" i="40"/>
  <c r="G231" i="40" s="1"/>
  <c r="C232" i="40"/>
  <c r="G232" i="40" s="1"/>
  <c r="C233" i="40"/>
  <c r="G233" i="40" s="1"/>
  <c r="C234" i="40"/>
  <c r="G234" i="40" s="1"/>
  <c r="C235" i="40"/>
  <c r="G235" i="40" s="1"/>
  <c r="C236" i="40"/>
  <c r="G236" i="40" s="1"/>
  <c r="C238" i="40"/>
  <c r="G238" i="40" s="1"/>
  <c r="C239" i="40"/>
  <c r="G239" i="40" s="1"/>
  <c r="C240" i="40"/>
  <c r="G240" i="40" s="1"/>
  <c r="C241" i="40"/>
  <c r="G241" i="40" s="1"/>
  <c r="C242" i="40"/>
  <c r="C243" i="40"/>
  <c r="C244" i="40"/>
  <c r="G244" i="40" s="1"/>
  <c r="C245" i="40"/>
  <c r="G245" i="40" s="1"/>
  <c r="C246" i="40"/>
  <c r="G246" i="40" s="1"/>
  <c r="C247" i="40"/>
  <c r="G247" i="40" s="1"/>
  <c r="C248" i="40"/>
  <c r="G248" i="40" s="1"/>
  <c r="C249" i="40"/>
  <c r="G249" i="40" s="1"/>
  <c r="C250" i="40"/>
  <c r="G250" i="40" s="1"/>
  <c r="C251" i="40"/>
  <c r="G251" i="40" s="1"/>
  <c r="C253" i="40"/>
  <c r="G253" i="40" s="1"/>
  <c r="C254" i="40"/>
  <c r="G254" i="40" s="1"/>
  <c r="C255" i="40"/>
  <c r="G255" i="40" s="1"/>
  <c r="C256" i="40"/>
  <c r="G256" i="40" s="1"/>
  <c r="C257" i="40"/>
  <c r="G257" i="40" s="1"/>
  <c r="C258" i="40"/>
  <c r="G258" i="40" s="1"/>
  <c r="C259" i="40"/>
  <c r="G259" i="40" s="1"/>
  <c r="C260" i="40"/>
  <c r="G260" i="40" s="1"/>
  <c r="C261" i="40"/>
  <c r="G261" i="40" s="1"/>
  <c r="C262" i="40"/>
  <c r="G262" i="40" s="1"/>
  <c r="C263" i="40"/>
  <c r="G263" i="40" s="1"/>
  <c r="C264" i="40"/>
  <c r="G264" i="40" s="1"/>
  <c r="C265" i="40"/>
  <c r="G265" i="40" s="1"/>
  <c r="C266" i="40"/>
  <c r="G266" i="40" s="1"/>
  <c r="C267" i="40"/>
  <c r="G267" i="40" s="1"/>
  <c r="C268" i="40"/>
  <c r="G268" i="40" s="1"/>
  <c r="C272" i="40"/>
  <c r="G272" i="40" s="1"/>
  <c r="C271" i="40"/>
  <c r="G271" i="40" s="1"/>
  <c r="C273" i="40"/>
  <c r="G273" i="40" s="1"/>
  <c r="C275" i="40"/>
  <c r="G275" i="40" s="1"/>
  <c r="C274" i="40"/>
  <c r="G274" i="40" s="1"/>
  <c r="C276" i="40"/>
  <c r="G276" i="40" s="1"/>
  <c r="C277" i="40"/>
  <c r="G277" i="40" s="1"/>
  <c r="C278" i="40"/>
  <c r="G278" i="40" s="1"/>
  <c r="C279" i="40"/>
  <c r="G279" i="40" s="1"/>
  <c r="C281" i="40"/>
  <c r="G281" i="40" s="1"/>
  <c r="C282" i="40"/>
  <c r="G282" i="40" s="1"/>
  <c r="C283" i="40"/>
  <c r="C284" i="40"/>
  <c r="G284" i="40" s="1"/>
  <c r="C285" i="40"/>
  <c r="G285" i="40" s="1"/>
  <c r="C286" i="40"/>
  <c r="C287" i="40"/>
  <c r="C288" i="40"/>
  <c r="C289" i="40"/>
  <c r="C290" i="40"/>
  <c r="C291" i="40"/>
  <c r="C293" i="40"/>
  <c r="C294" i="40"/>
  <c r="C295" i="40"/>
  <c r="C296" i="40"/>
  <c r="C297" i="40"/>
  <c r="G297" i="40" s="1"/>
  <c r="C298" i="40"/>
  <c r="G298" i="40" s="1"/>
  <c r="C299" i="40"/>
  <c r="G299" i="40" s="1"/>
  <c r="C300" i="40"/>
  <c r="G300" i="40" s="1"/>
  <c r="C301" i="40"/>
  <c r="G301" i="40" s="1"/>
  <c r="C302" i="40"/>
  <c r="G302" i="40" s="1"/>
  <c r="C305" i="40"/>
  <c r="G305" i="40" s="1"/>
  <c r="C306" i="40"/>
  <c r="G306" i="40" s="1"/>
  <c r="C307" i="40"/>
  <c r="G307" i="40" s="1"/>
  <c r="C310" i="40"/>
  <c r="G310" i="40" s="1"/>
  <c r="C311" i="40"/>
  <c r="C313" i="40"/>
  <c r="G313" i="40" s="1"/>
  <c r="C314" i="40"/>
  <c r="G314" i="40" s="1"/>
  <c r="C315" i="40"/>
  <c r="G315" i="40" s="1"/>
  <c r="C316" i="40"/>
  <c r="G316" i="40" s="1"/>
  <c r="C317" i="40"/>
  <c r="G317" i="40" s="1"/>
  <c r="C318" i="40"/>
  <c r="G318" i="40" s="1"/>
  <c r="C319" i="40"/>
  <c r="G319" i="40" s="1"/>
  <c r="C321" i="40"/>
  <c r="G321" i="40" s="1"/>
  <c r="C322" i="40"/>
  <c r="G322" i="40" s="1"/>
  <c r="C324" i="40"/>
  <c r="G324" i="40" s="1"/>
  <c r="C323" i="40"/>
  <c r="G323" i="40" s="1"/>
  <c r="C326" i="40"/>
  <c r="G326" i="40" s="1"/>
  <c r="C325" i="40"/>
  <c r="G325" i="40" s="1"/>
  <c r="C327" i="40"/>
  <c r="G327" i="40" s="1"/>
  <c r="C328" i="40"/>
  <c r="C329" i="40"/>
  <c r="C331" i="40"/>
  <c r="C332" i="40"/>
  <c r="C334" i="40"/>
  <c r="G334" i="40" s="1"/>
  <c r="C335" i="40"/>
  <c r="G335" i="40" s="1"/>
  <c r="C336" i="40"/>
  <c r="G336" i="40" s="1"/>
  <c r="C337" i="40"/>
  <c r="G337" i="40" s="1"/>
  <c r="C338" i="40"/>
  <c r="G338" i="40" s="1"/>
  <c r="C339" i="40"/>
  <c r="G339" i="40" s="1"/>
  <c r="C340" i="40"/>
  <c r="G340" i="40" s="1"/>
  <c r="C341" i="40"/>
  <c r="G341" i="40" s="1"/>
  <c r="C342" i="40"/>
  <c r="G342" i="40" s="1"/>
  <c r="C343" i="40"/>
  <c r="G343" i="40" s="1"/>
  <c r="C345" i="40"/>
  <c r="G345" i="40" s="1"/>
  <c r="C346" i="40"/>
  <c r="G346" i="40" s="1"/>
  <c r="C347" i="40"/>
  <c r="G347" i="40" s="1"/>
  <c r="C348" i="40"/>
  <c r="G348" i="40" s="1"/>
  <c r="C349" i="40"/>
  <c r="G349" i="40" s="1"/>
  <c r="C350" i="40"/>
  <c r="C351" i="40"/>
  <c r="C353" i="40"/>
  <c r="G353" i="40" s="1"/>
  <c r="C356" i="40"/>
  <c r="G356" i="40" s="1"/>
  <c r="C357" i="40"/>
  <c r="G357" i="40" s="1"/>
  <c r="C358" i="40"/>
  <c r="C359" i="40"/>
  <c r="G359" i="40" s="1"/>
  <c r="C360" i="40"/>
  <c r="G360" i="40" s="1"/>
  <c r="C361" i="40"/>
  <c r="G361" i="40" s="1"/>
  <c r="C362" i="40"/>
  <c r="G362" i="40" s="1"/>
  <c r="C365" i="40"/>
  <c r="C366" i="40"/>
  <c r="C367" i="40"/>
  <c r="C368" i="40"/>
  <c r="C369" i="40"/>
  <c r="C370" i="40"/>
  <c r="C371" i="40"/>
  <c r="C372" i="40"/>
  <c r="G372" i="40" s="1"/>
  <c r="C374" i="40"/>
  <c r="G374" i="40" s="1"/>
  <c r="C376" i="40"/>
  <c r="G376" i="40" s="1"/>
  <c r="C377" i="40"/>
  <c r="G377" i="40" s="1"/>
  <c r="C378" i="40"/>
  <c r="G378" i="40" s="1"/>
  <c r="C379" i="40"/>
  <c r="G379" i="40" s="1"/>
  <c r="C380" i="40"/>
  <c r="G380" i="40" s="1"/>
  <c r="C384" i="40"/>
  <c r="C385" i="40"/>
  <c r="G385" i="40" s="1"/>
  <c r="C386" i="40"/>
  <c r="G386" i="40" s="1"/>
  <c r="C387" i="40"/>
  <c r="G387" i="40" s="1"/>
  <c r="C391" i="40"/>
  <c r="C395" i="40"/>
  <c r="G395" i="40" s="1"/>
  <c r="C394" i="40"/>
  <c r="G394" i="40" s="1"/>
  <c r="C397" i="40"/>
  <c r="G397" i="40" s="1"/>
  <c r="C396" i="40"/>
  <c r="G396" i="40" s="1"/>
  <c r="C398" i="40"/>
  <c r="G398" i="40" s="1"/>
  <c r="C399" i="40"/>
  <c r="G399" i="40" s="1"/>
  <c r="C402" i="40"/>
  <c r="C401" i="40"/>
  <c r="C403" i="40"/>
  <c r="C404" i="40"/>
  <c r="C405" i="40"/>
  <c r="G405" i="40" s="1"/>
  <c r="C408" i="40"/>
  <c r="G408" i="40" s="1"/>
  <c r="C409" i="40"/>
  <c r="G409" i="40" s="1"/>
  <c r="C406" i="40"/>
  <c r="G406" i="40" s="1"/>
  <c r="C407" i="40"/>
  <c r="G407" i="40" s="1"/>
  <c r="C410" i="40"/>
  <c r="G410" i="40" s="1"/>
  <c r="C412" i="40"/>
  <c r="G412" i="40" s="1"/>
  <c r="C413" i="40"/>
  <c r="G413" i="40" s="1"/>
  <c r="C416" i="40"/>
  <c r="G416" i="40" s="1"/>
  <c r="C415" i="40"/>
  <c r="G415" i="40" s="1"/>
  <c r="C417" i="40"/>
  <c r="G417" i="40" s="1"/>
  <c r="C418" i="40"/>
  <c r="C419" i="40"/>
  <c r="G419" i="40" s="1"/>
  <c r="C421" i="40"/>
  <c r="G421" i="40" s="1"/>
  <c r="C420" i="40"/>
  <c r="G420" i="40" s="1"/>
  <c r="C425" i="40"/>
  <c r="G425" i="40" s="1"/>
  <c r="C426" i="40"/>
  <c r="G426" i="40" s="1"/>
  <c r="C427" i="40"/>
  <c r="G427" i="40" s="1"/>
  <c r="C428" i="40"/>
  <c r="G428" i="40" s="1"/>
  <c r="C429" i="40"/>
  <c r="G429" i="40" s="1"/>
  <c r="C430" i="40"/>
  <c r="G430" i="40" s="1"/>
  <c r="C431" i="40"/>
  <c r="G431" i="40" s="1"/>
  <c r="C435" i="40"/>
  <c r="G435" i="40" s="1"/>
  <c r="C434" i="40"/>
  <c r="G434" i="40" s="1"/>
  <c r="C432" i="40"/>
  <c r="G432" i="40" s="1"/>
  <c r="C433" i="40"/>
  <c r="G433" i="40" s="1"/>
  <c r="C436" i="40"/>
  <c r="G436" i="40" s="1"/>
  <c r="C438" i="40"/>
  <c r="C437" i="40"/>
  <c r="C439" i="40"/>
  <c r="G439" i="40" s="1"/>
  <c r="C441" i="40"/>
  <c r="G441" i="40" s="1"/>
  <c r="C440" i="40"/>
  <c r="G440" i="40" s="1"/>
  <c r="C442" i="40"/>
  <c r="G442" i="40" s="1"/>
  <c r="C443" i="40"/>
  <c r="G443" i="40" s="1"/>
  <c r="C444" i="40"/>
  <c r="G444" i="40" s="1"/>
  <c r="C446" i="40"/>
  <c r="G446" i="40" s="1"/>
  <c r="C445" i="40"/>
  <c r="G445" i="40" s="1"/>
  <c r="C447" i="40"/>
  <c r="G447" i="40" s="1"/>
  <c r="C448" i="40"/>
  <c r="L448" i="40" s="1"/>
  <c r="C449" i="40"/>
  <c r="C450" i="40"/>
  <c r="G450" i="40" s="1"/>
  <c r="C452" i="40"/>
  <c r="G452" i="40" s="1"/>
  <c r="C451" i="40"/>
  <c r="G451" i="40" s="1"/>
  <c r="C453" i="40"/>
  <c r="G453" i="40" s="1"/>
  <c r="C455" i="40"/>
  <c r="G455" i="40" s="1"/>
  <c r="C454" i="40"/>
  <c r="G454" i="40" s="1"/>
  <c r="C457" i="40"/>
  <c r="G457" i="40" s="1"/>
  <c r="C458" i="40"/>
  <c r="C459" i="40"/>
  <c r="G459" i="40" s="1"/>
  <c r="C460" i="40"/>
  <c r="G460" i="40" s="1"/>
  <c r="C461" i="40"/>
  <c r="G461" i="40" s="1"/>
  <c r="C462" i="40"/>
  <c r="G462" i="40" s="1"/>
  <c r="C463" i="40"/>
  <c r="G463" i="40" s="1"/>
  <c r="C464" i="40"/>
  <c r="G464" i="40" s="1"/>
  <c r="C466" i="40"/>
  <c r="G466" i="40" s="1"/>
  <c r="C465" i="40"/>
  <c r="G465" i="40" s="1"/>
  <c r="C467" i="40"/>
  <c r="G467" i="40" s="1"/>
  <c r="C468" i="40"/>
  <c r="G468" i="40" s="1"/>
  <c r="C469" i="40"/>
  <c r="G469" i="40" s="1"/>
  <c r="C470" i="40"/>
  <c r="G470" i="40" s="1"/>
  <c r="C471" i="40"/>
  <c r="G471" i="40" s="1"/>
  <c r="C472" i="40"/>
  <c r="G472" i="40" s="1"/>
  <c r="C473" i="40"/>
  <c r="G473" i="40" s="1"/>
  <c r="C474" i="40"/>
  <c r="G474" i="40" s="1"/>
  <c r="C476" i="40"/>
  <c r="G476" i="40" s="1"/>
  <c r="C475" i="40"/>
  <c r="G475" i="40" s="1"/>
  <c r="C477" i="40"/>
  <c r="G477" i="40" s="1"/>
  <c r="C478" i="40"/>
  <c r="G478" i="40" s="1"/>
  <c r="C479" i="40"/>
  <c r="G479" i="40" s="1"/>
  <c r="C480" i="40"/>
  <c r="G480" i="40" s="1"/>
  <c r="C481" i="40"/>
  <c r="G481" i="40" s="1"/>
  <c r="C482" i="40"/>
  <c r="G482" i="40" s="1"/>
  <c r="C483" i="40"/>
  <c r="G483" i="40" s="1"/>
  <c r="C485" i="40"/>
  <c r="G485" i="40" s="1"/>
  <c r="C487" i="40"/>
  <c r="G487" i="40" s="1"/>
  <c r="C486" i="40"/>
  <c r="G486" i="40" s="1"/>
  <c r="C489" i="40"/>
  <c r="G489" i="40" s="1"/>
  <c r="C488" i="40"/>
  <c r="G488" i="40" s="1"/>
  <c r="C490" i="40"/>
  <c r="G490" i="40" s="1"/>
  <c r="C492" i="40"/>
  <c r="G492" i="40" s="1"/>
  <c r="C491" i="40"/>
  <c r="G491" i="40" s="1"/>
  <c r="C493" i="40"/>
  <c r="G493" i="40" s="1"/>
  <c r="C494" i="40"/>
  <c r="G494" i="40" s="1"/>
  <c r="C495" i="40"/>
  <c r="G495" i="40" s="1"/>
  <c r="C497" i="40"/>
  <c r="G497" i="40" s="1"/>
  <c r="C496" i="40"/>
  <c r="G496" i="40" s="1"/>
  <c r="C498" i="40"/>
  <c r="G498" i="40" s="1"/>
  <c r="C499" i="40"/>
  <c r="G499" i="40" s="1"/>
  <c r="C500" i="40"/>
  <c r="G500" i="40" s="1"/>
  <c r="C503" i="40"/>
  <c r="G503" i="40" s="1"/>
  <c r="C504" i="40"/>
  <c r="G504" i="40" s="1"/>
  <c r="C505" i="40"/>
  <c r="G505" i="40" s="1"/>
  <c r="C506" i="40"/>
  <c r="G506" i="40" s="1"/>
  <c r="C507" i="40"/>
  <c r="G507" i="40" s="1"/>
  <c r="C508" i="40"/>
  <c r="G508" i="40" s="1"/>
  <c r="C509" i="40"/>
  <c r="G509" i="40" s="1"/>
  <c r="C510" i="40"/>
  <c r="G510" i="40" s="1"/>
  <c r="C511" i="40"/>
  <c r="G511" i="40" s="1"/>
  <c r="C512" i="40"/>
  <c r="G512" i="40" s="1"/>
  <c r="C513" i="40"/>
  <c r="G513" i="40" s="1"/>
  <c r="C514" i="40"/>
  <c r="G514" i="40" s="1"/>
  <c r="C515" i="40"/>
  <c r="G515" i="40" s="1"/>
  <c r="C516" i="40"/>
  <c r="G516" i="40" s="1"/>
  <c r="C517" i="40"/>
  <c r="G517" i="40" s="1"/>
  <c r="C518" i="40"/>
  <c r="G518" i="40" s="1"/>
  <c r="C520" i="40"/>
  <c r="G520" i="40" s="1"/>
  <c r="C521" i="40"/>
  <c r="G521" i="40" s="1"/>
  <c r="C522" i="40"/>
  <c r="G522" i="40" s="1"/>
  <c r="C523" i="40"/>
  <c r="G523" i="40" s="1"/>
  <c r="C524" i="40"/>
  <c r="G524" i="40" s="1"/>
  <c r="C525" i="40"/>
  <c r="G525" i="40" s="1"/>
  <c r="C526" i="40"/>
  <c r="G526" i="40" s="1"/>
  <c r="C527" i="40"/>
  <c r="G527" i="40" s="1"/>
  <c r="C528" i="40"/>
  <c r="G528" i="40" s="1"/>
  <c r="C529" i="40"/>
  <c r="G529" i="40" s="1"/>
  <c r="C530" i="40"/>
  <c r="G530" i="40" s="1"/>
  <c r="C531" i="40"/>
  <c r="G531" i="40" s="1"/>
  <c r="C532" i="40"/>
  <c r="G532" i="40" s="1"/>
  <c r="C534" i="40"/>
  <c r="G534" i="40" s="1"/>
  <c r="C533" i="40"/>
  <c r="G533" i="40" s="1"/>
  <c r="C537" i="40"/>
  <c r="G537" i="40" s="1"/>
  <c r="C535" i="40"/>
  <c r="G535" i="40" s="1"/>
  <c r="C536" i="40"/>
  <c r="G536" i="40" s="1"/>
  <c r="C538" i="40"/>
  <c r="G538" i="40" s="1"/>
  <c r="C539" i="40"/>
  <c r="G539" i="40" s="1"/>
  <c r="C540" i="40"/>
  <c r="G540" i="40" s="1"/>
  <c r="C542" i="40"/>
  <c r="G542" i="40" s="1"/>
  <c r="C543" i="40"/>
  <c r="G543" i="40" s="1"/>
  <c r="C544" i="40"/>
  <c r="G544" i="40" s="1"/>
  <c r="C545" i="40"/>
  <c r="G545" i="40" s="1"/>
  <c r="C546" i="40"/>
  <c r="G546" i="40" s="1"/>
  <c r="C547" i="40"/>
  <c r="G547" i="40" s="1"/>
  <c r="C548" i="40"/>
  <c r="G548" i="40" s="1"/>
  <c r="C549" i="40"/>
  <c r="G549" i="40" s="1"/>
  <c r="C550" i="40"/>
  <c r="G550" i="40" s="1"/>
  <c r="C551" i="40"/>
  <c r="G551" i="40" s="1"/>
  <c r="C552" i="40"/>
  <c r="G552" i="40" s="1"/>
  <c r="C553" i="40"/>
  <c r="C3" i="40"/>
  <c r="B311" i="40"/>
  <c r="J1160" i="115" l="1"/>
  <c r="O1015" i="4"/>
  <c r="X1015" i="4"/>
  <c r="J1173" i="115"/>
  <c r="J1213" i="115"/>
  <c r="J1233" i="115" s="1"/>
  <c r="G449" i="40"/>
  <c r="L449" i="40"/>
  <c r="G403" i="40"/>
  <c r="L403" i="40"/>
  <c r="G368" i="40"/>
  <c r="L368" i="40"/>
  <c r="G328" i="40"/>
  <c r="L328" i="40"/>
  <c r="G287" i="40"/>
  <c r="L287" i="40"/>
  <c r="G187" i="40"/>
  <c r="L187" i="40"/>
  <c r="G141" i="40"/>
  <c r="L141" i="40"/>
  <c r="G553" i="40"/>
  <c r="L553" i="40"/>
  <c r="L401" i="40"/>
  <c r="G401" i="40"/>
  <c r="G391" i="40"/>
  <c r="L391" i="40"/>
  <c r="G367" i="40"/>
  <c r="L367" i="40"/>
  <c r="G350" i="40"/>
  <c r="G332" i="40"/>
  <c r="L332" i="40"/>
  <c r="G295" i="40"/>
  <c r="L295" i="40"/>
  <c r="G290" i="40"/>
  <c r="L290" i="40"/>
  <c r="G286" i="40"/>
  <c r="L286" i="40"/>
  <c r="G243" i="40"/>
  <c r="L243" i="40"/>
  <c r="G140" i="40"/>
  <c r="L140" i="40"/>
  <c r="G7" i="40"/>
  <c r="L7" i="40"/>
  <c r="G448" i="40"/>
  <c r="G438" i="40"/>
  <c r="L438" i="40"/>
  <c r="L404" i="40"/>
  <c r="G404" i="40"/>
  <c r="G371" i="40"/>
  <c r="L371" i="40"/>
  <c r="G365" i="40"/>
  <c r="L365" i="40"/>
  <c r="L458" i="40"/>
  <c r="G458" i="40"/>
  <c r="G418" i="40"/>
  <c r="L418" i="40"/>
  <c r="G370" i="40"/>
  <c r="L370" i="40"/>
  <c r="G351" i="40"/>
  <c r="L351" i="40"/>
  <c r="G296" i="40"/>
  <c r="L296" i="40"/>
  <c r="G291" i="40"/>
  <c r="L291" i="40"/>
  <c r="G283" i="40"/>
  <c r="L283" i="40"/>
  <c r="G242" i="40"/>
  <c r="L242" i="40"/>
  <c r="G437" i="40"/>
  <c r="L437" i="40"/>
  <c r="G402" i="40"/>
  <c r="L402" i="40"/>
  <c r="G384" i="40"/>
  <c r="L384" i="40"/>
  <c r="G369" i="40"/>
  <c r="L369" i="40"/>
  <c r="G366" i="40"/>
  <c r="L366" i="40"/>
  <c r="G358" i="40"/>
  <c r="L358" i="40"/>
  <c r="G331" i="40"/>
  <c r="L331" i="40"/>
  <c r="G294" i="40"/>
  <c r="L294" i="40"/>
  <c r="G289" i="40"/>
  <c r="L289" i="40"/>
  <c r="G120" i="40"/>
  <c r="G329" i="40"/>
  <c r="L329" i="40"/>
  <c r="G311" i="40"/>
  <c r="L311" i="40"/>
  <c r="G293" i="40"/>
  <c r="L293" i="40"/>
  <c r="G288" i="40"/>
  <c r="L288" i="40"/>
  <c r="G119" i="40"/>
  <c r="G4" i="40"/>
  <c r="L4" i="40"/>
  <c r="Y1015" i="4" l="1"/>
  <c r="Z1015" i="4"/>
  <c r="P1015" i="4"/>
  <c r="S1015" i="4"/>
  <c r="Q1015" i="4"/>
  <c r="J1234" i="115"/>
  <c r="J1266" i="115"/>
  <c r="J1282" i="115" s="1"/>
  <c r="H288" i="40"/>
  <c r="I548" i="4" s="1"/>
  <c r="H311" i="40"/>
  <c r="I590" i="4" s="1"/>
  <c r="H294" i="40"/>
  <c r="H358" i="40"/>
  <c r="H369" i="40"/>
  <c r="H402" i="40"/>
  <c r="I771" i="4" s="1"/>
  <c r="H242" i="40"/>
  <c r="H291" i="40"/>
  <c r="H351" i="40"/>
  <c r="I676" i="4" s="1"/>
  <c r="H418" i="40"/>
  <c r="H365" i="40"/>
  <c r="H448" i="40"/>
  <c r="H140" i="40"/>
  <c r="I239" i="4" s="1"/>
  <c r="H286" i="40"/>
  <c r="H295" i="40"/>
  <c r="I555" i="4" s="1"/>
  <c r="H391" i="40"/>
  <c r="H553" i="40"/>
  <c r="H187" i="40"/>
  <c r="H287" i="40"/>
  <c r="I547" i="4" s="1"/>
  <c r="H368" i="40"/>
  <c r="I703" i="4" s="1"/>
  <c r="H404" i="40"/>
  <c r="H4" i="40"/>
  <c r="H401" i="40"/>
  <c r="H458" i="40"/>
  <c r="H293" i="40"/>
  <c r="I553" i="4" s="1"/>
  <c r="H329" i="40"/>
  <c r="H289" i="40"/>
  <c r="I549" i="4" s="1"/>
  <c r="H331" i="40"/>
  <c r="H366" i="40"/>
  <c r="I701" i="4" s="1"/>
  <c r="H384" i="40"/>
  <c r="I739" i="4" s="1"/>
  <c r="H437" i="40"/>
  <c r="H283" i="40"/>
  <c r="H296" i="40"/>
  <c r="I556" i="4" s="1"/>
  <c r="H370" i="40"/>
  <c r="I705" i="4" s="1"/>
  <c r="H371" i="40"/>
  <c r="H438" i="40"/>
  <c r="I838" i="4" s="1"/>
  <c r="H7" i="40"/>
  <c r="I9" i="4" s="1"/>
  <c r="H243" i="40"/>
  <c r="H290" i="40"/>
  <c r="H332" i="40"/>
  <c r="H367" i="40"/>
  <c r="I702" i="4" s="1"/>
  <c r="H141" i="40"/>
  <c r="I241" i="4" s="1"/>
  <c r="H328" i="40"/>
  <c r="H403" i="40"/>
  <c r="O556" i="4" l="1"/>
  <c r="X556" i="4"/>
  <c r="X553" i="4"/>
  <c r="O553" i="4"/>
  <c r="O676" i="4"/>
  <c r="X676" i="4"/>
  <c r="O548" i="4"/>
  <c r="X548" i="4"/>
  <c r="T1015" i="4"/>
  <c r="V1015" i="4"/>
  <c r="U1015" i="4"/>
  <c r="O702" i="4"/>
  <c r="X702" i="4"/>
  <c r="O701" i="4"/>
  <c r="X701" i="4"/>
  <c r="O239" i="4"/>
  <c r="X239" i="4"/>
  <c r="O838" i="4"/>
  <c r="X838" i="4"/>
  <c r="X703" i="4"/>
  <c r="O703" i="4"/>
  <c r="O9" i="4"/>
  <c r="X9" i="4"/>
  <c r="O549" i="4"/>
  <c r="X549" i="4"/>
  <c r="O547" i="4"/>
  <c r="X547" i="4"/>
  <c r="O555" i="4"/>
  <c r="X555" i="4"/>
  <c r="O241" i="4"/>
  <c r="X241" i="4"/>
  <c r="O705" i="4"/>
  <c r="X705" i="4"/>
  <c r="O739" i="4"/>
  <c r="X739" i="4"/>
  <c r="O771" i="4"/>
  <c r="X771" i="4"/>
  <c r="X590" i="4"/>
  <c r="O590" i="4"/>
  <c r="J1267" i="115"/>
  <c r="J1268" i="115" s="1"/>
  <c r="J1292" i="115"/>
  <c r="J1293" i="115" s="1"/>
  <c r="J1295" i="115"/>
  <c r="N1640" i="37"/>
  <c r="M1640" i="37"/>
  <c r="L1640" i="37"/>
  <c r="J1560" i="115"/>
  <c r="K200" i="40"/>
  <c r="X3" i="4"/>
  <c r="Y3" i="4" s="1"/>
  <c r="K342" i="40"/>
  <c r="K343" i="40"/>
  <c r="P771" i="4" l="1"/>
  <c r="S771" i="4"/>
  <c r="Q771" i="4"/>
  <c r="P705" i="4"/>
  <c r="Q705" i="4"/>
  <c r="S705" i="4"/>
  <c r="Q555" i="4"/>
  <c r="P555" i="4"/>
  <c r="S555" i="4"/>
  <c r="P549" i="4"/>
  <c r="Q549" i="4"/>
  <c r="S549" i="4"/>
  <c r="Y703" i="4"/>
  <c r="Z703" i="4"/>
  <c r="Q239" i="4"/>
  <c r="P239" i="4"/>
  <c r="S239" i="4"/>
  <c r="Q702" i="4"/>
  <c r="P702" i="4"/>
  <c r="S702" i="4"/>
  <c r="Y548" i="4"/>
  <c r="Z548" i="4"/>
  <c r="P553" i="4"/>
  <c r="Q553" i="4"/>
  <c r="S553" i="4"/>
  <c r="Q590" i="4"/>
  <c r="S590" i="4"/>
  <c r="P590" i="4"/>
  <c r="Y739" i="4"/>
  <c r="Z739" i="4"/>
  <c r="Y241" i="4"/>
  <c r="Z241" i="4"/>
  <c r="Y547" i="4"/>
  <c r="Z547" i="4"/>
  <c r="Y9" i="4"/>
  <c r="Z9" i="4"/>
  <c r="Z838" i="4"/>
  <c r="Y838" i="4"/>
  <c r="Z701" i="4"/>
  <c r="Y701" i="4"/>
  <c r="P548" i="4"/>
  <c r="S548" i="4"/>
  <c r="Q548" i="4"/>
  <c r="Y553" i="4"/>
  <c r="Z553" i="4"/>
  <c r="Y590" i="4"/>
  <c r="Z590" i="4"/>
  <c r="P739" i="4"/>
  <c r="S739" i="4"/>
  <c r="Q739" i="4"/>
  <c r="Q241" i="4"/>
  <c r="P241" i="4"/>
  <c r="S241" i="4"/>
  <c r="Q547" i="4"/>
  <c r="P547" i="4"/>
  <c r="S547" i="4"/>
  <c r="P9" i="4"/>
  <c r="S9" i="4"/>
  <c r="Q9" i="4"/>
  <c r="P838" i="4"/>
  <c r="S838" i="4"/>
  <c r="Q838" i="4"/>
  <c r="P701" i="4"/>
  <c r="Q701" i="4"/>
  <c r="S701" i="4"/>
  <c r="Z676" i="4"/>
  <c r="Y676" i="4"/>
  <c r="Y556" i="4"/>
  <c r="Z556" i="4"/>
  <c r="Y771" i="4"/>
  <c r="Z771" i="4"/>
  <c r="Z705" i="4"/>
  <c r="Y705" i="4"/>
  <c r="Y555" i="4"/>
  <c r="Z555" i="4"/>
  <c r="Z549" i="4"/>
  <c r="Y549" i="4"/>
  <c r="Q703" i="4"/>
  <c r="S703" i="4"/>
  <c r="P703" i="4"/>
  <c r="Z239" i="4"/>
  <c r="Y239" i="4"/>
  <c r="Z702" i="4"/>
  <c r="Y702" i="4"/>
  <c r="P676" i="4"/>
  <c r="Q676" i="4"/>
  <c r="S676" i="4"/>
  <c r="P556" i="4"/>
  <c r="S556" i="4"/>
  <c r="Q556" i="4"/>
  <c r="J1283" i="115"/>
  <c r="J1312" i="115"/>
  <c r="L200" i="40"/>
  <c r="H200" i="40" s="1"/>
  <c r="Z3" i="4"/>
  <c r="S3" i="4"/>
  <c r="L343" i="40"/>
  <c r="L342" i="40"/>
  <c r="T9" i="4" l="1"/>
  <c r="V9" i="4"/>
  <c r="U9" i="4"/>
  <c r="V702" i="4"/>
  <c r="T702" i="4"/>
  <c r="U702" i="4"/>
  <c r="U549" i="4"/>
  <c r="V549" i="4"/>
  <c r="T549" i="4"/>
  <c r="T556" i="4"/>
  <c r="V556" i="4"/>
  <c r="U556" i="4"/>
  <c r="T701" i="4"/>
  <c r="U701" i="4"/>
  <c r="V701" i="4"/>
  <c r="T838" i="4"/>
  <c r="V838" i="4"/>
  <c r="U838" i="4"/>
  <c r="U241" i="4"/>
  <c r="T241" i="4"/>
  <c r="V241" i="4"/>
  <c r="T739" i="4"/>
  <c r="V739" i="4"/>
  <c r="U739" i="4"/>
  <c r="U590" i="4"/>
  <c r="T590" i="4"/>
  <c r="V590" i="4"/>
  <c r="U547" i="4"/>
  <c r="T547" i="4"/>
  <c r="V547" i="4"/>
  <c r="T548" i="4"/>
  <c r="V548" i="4"/>
  <c r="U548" i="4"/>
  <c r="V705" i="4"/>
  <c r="T705" i="4"/>
  <c r="U705" i="4"/>
  <c r="T771" i="4"/>
  <c r="V771" i="4"/>
  <c r="U771" i="4"/>
  <c r="U676" i="4"/>
  <c r="T676" i="4"/>
  <c r="V676" i="4"/>
  <c r="U703" i="4"/>
  <c r="T703" i="4"/>
  <c r="V703" i="4"/>
  <c r="V553" i="4"/>
  <c r="T553" i="4"/>
  <c r="U553" i="4"/>
  <c r="V239" i="4"/>
  <c r="T239" i="4"/>
  <c r="U239" i="4"/>
  <c r="U555" i="4"/>
  <c r="T555" i="4"/>
  <c r="V555" i="4"/>
  <c r="J1294" i="115"/>
  <c r="J1364" i="115"/>
  <c r="M863" i="37"/>
  <c r="L863" i="37"/>
  <c r="N863" i="37"/>
  <c r="M60" i="37"/>
  <c r="N60" i="37"/>
  <c r="L60" i="37"/>
  <c r="M495" i="37"/>
  <c r="L495" i="37"/>
  <c r="N495" i="37"/>
  <c r="M715" i="37"/>
  <c r="L715" i="37"/>
  <c r="N715" i="37"/>
  <c r="L496" i="37"/>
  <c r="M496" i="37"/>
  <c r="N496" i="37"/>
  <c r="N1008" i="37"/>
  <c r="L1008" i="37"/>
  <c r="M1008" i="37"/>
  <c r="M866" i="37"/>
  <c r="L866" i="37"/>
  <c r="N866" i="37"/>
  <c r="N1003" i="37"/>
  <c r="L1003" i="37"/>
  <c r="M1003" i="37"/>
  <c r="M1736" i="37"/>
  <c r="N1736" i="37"/>
  <c r="L1736" i="37"/>
  <c r="N890" i="37"/>
  <c r="L890" i="37"/>
  <c r="M890" i="37"/>
  <c r="M909" i="37"/>
  <c r="L909" i="37"/>
  <c r="N909" i="37"/>
  <c r="N1038" i="37"/>
  <c r="L1038" i="37"/>
  <c r="M1038" i="37"/>
  <c r="N1754" i="37"/>
  <c r="L1754" i="37"/>
  <c r="M1754" i="37"/>
  <c r="M986" i="37"/>
  <c r="N986" i="37"/>
  <c r="L986" i="37"/>
  <c r="L498" i="37"/>
  <c r="M498" i="37"/>
  <c r="N498" i="37"/>
  <c r="N560" i="37"/>
  <c r="L560" i="37"/>
  <c r="M560" i="37"/>
  <c r="N861" i="37"/>
  <c r="L861" i="37"/>
  <c r="M861" i="37"/>
  <c r="M494" i="37"/>
  <c r="N494" i="37"/>
  <c r="L494" i="37"/>
  <c r="N987" i="37"/>
  <c r="L987" i="37"/>
  <c r="M987" i="37"/>
  <c r="J1566" i="115"/>
  <c r="I354" i="4"/>
  <c r="I700" i="4"/>
  <c r="T3" i="4"/>
  <c r="U3" i="4"/>
  <c r="V3" i="4"/>
  <c r="H342" i="40"/>
  <c r="H343" i="40"/>
  <c r="I648" i="4" s="1"/>
  <c r="O354" i="4" l="1"/>
  <c r="X354" i="4"/>
  <c r="O700" i="4"/>
  <c r="X700" i="4"/>
  <c r="O648" i="4"/>
  <c r="X648" i="4"/>
  <c r="J1296" i="115"/>
  <c r="J1367" i="115"/>
  <c r="J3" i="40"/>
  <c r="B225" i="40"/>
  <c r="Y700" i="4" l="1"/>
  <c r="Z700" i="4"/>
  <c r="P700" i="4"/>
  <c r="S700" i="4"/>
  <c r="Q700" i="4"/>
  <c r="Y354" i="4"/>
  <c r="Z354" i="4"/>
  <c r="Z648" i="4"/>
  <c r="Y648" i="4"/>
  <c r="P648" i="4"/>
  <c r="S648" i="4"/>
  <c r="Q648" i="4"/>
  <c r="S354" i="4"/>
  <c r="P354" i="4"/>
  <c r="Q354" i="4"/>
  <c r="J1313" i="115"/>
  <c r="J1321" i="115" s="1"/>
  <c r="J1345" i="115" s="1"/>
  <c r="J1347" i="115" s="1"/>
  <c r="J1348" i="115" s="1"/>
  <c r="J1369" i="115"/>
  <c r="J1584" i="115"/>
  <c r="T700" i="4" l="1"/>
  <c r="V700" i="4"/>
  <c r="U700" i="4"/>
  <c r="V648" i="4"/>
  <c r="U648" i="4"/>
  <c r="T648" i="4"/>
  <c r="U354" i="4"/>
  <c r="T354" i="4"/>
  <c r="V354" i="4"/>
  <c r="J1365" i="115"/>
  <c r="J1396" i="115"/>
  <c r="L728" i="37"/>
  <c r="M728" i="37"/>
  <c r="N728" i="37"/>
  <c r="N493" i="37"/>
  <c r="L493" i="37"/>
  <c r="M493" i="37"/>
  <c r="M191" i="37"/>
  <c r="L191" i="37"/>
  <c r="N191" i="37"/>
  <c r="J1591" i="115"/>
  <c r="K5" i="40"/>
  <c r="K6" i="40"/>
  <c r="K8" i="40"/>
  <c r="K9" i="40"/>
  <c r="K10" i="40"/>
  <c r="K11" i="40"/>
  <c r="K12" i="40"/>
  <c r="K13" i="40"/>
  <c r="K14" i="40"/>
  <c r="K16" i="40"/>
  <c r="K15" i="40"/>
  <c r="K18" i="40"/>
  <c r="K17" i="40"/>
  <c r="K19" i="40"/>
  <c r="K20" i="40"/>
  <c r="K26" i="40"/>
  <c r="K25" i="40"/>
  <c r="K29" i="40"/>
  <c r="K30" i="40"/>
  <c r="K31" i="40"/>
  <c r="K32" i="40"/>
  <c r="K33" i="40"/>
  <c r="K34" i="40"/>
  <c r="K35" i="40"/>
  <c r="K37" i="40"/>
  <c r="K38" i="40"/>
  <c r="K39" i="40"/>
  <c r="K40" i="40"/>
  <c r="K42" i="40"/>
  <c r="K43" i="40"/>
  <c r="K44" i="40"/>
  <c r="K45" i="40"/>
  <c r="K46" i="40"/>
  <c r="K47" i="40"/>
  <c r="K48" i="40"/>
  <c r="K49" i="40"/>
  <c r="K50" i="40"/>
  <c r="K51" i="40"/>
  <c r="K52" i="40"/>
  <c r="K53" i="40"/>
  <c r="K56" i="40"/>
  <c r="K59" i="40"/>
  <c r="K60" i="40"/>
  <c r="K61" i="40"/>
  <c r="K63" i="40"/>
  <c r="K64" i="40"/>
  <c r="K65" i="40"/>
  <c r="K66" i="40"/>
  <c r="K67" i="40"/>
  <c r="K68" i="40"/>
  <c r="K69" i="40"/>
  <c r="K70" i="40"/>
  <c r="K71" i="40"/>
  <c r="K72" i="40"/>
  <c r="K73" i="40"/>
  <c r="K74" i="40"/>
  <c r="K75" i="40"/>
  <c r="K76" i="40"/>
  <c r="K78" i="40"/>
  <c r="K79" i="40"/>
  <c r="K77" i="40"/>
  <c r="K81" i="40"/>
  <c r="K82" i="40"/>
  <c r="K83" i="40"/>
  <c r="K84" i="40"/>
  <c r="K85" i="40"/>
  <c r="K108" i="40"/>
  <c r="K111" i="40"/>
  <c r="K114" i="40"/>
  <c r="K115" i="40"/>
  <c r="K118" i="40"/>
  <c r="K121" i="40"/>
  <c r="K122" i="40"/>
  <c r="K123" i="40"/>
  <c r="K124" i="40"/>
  <c r="K125" i="40"/>
  <c r="K126" i="40"/>
  <c r="K127" i="40"/>
  <c r="K128" i="40"/>
  <c r="K129" i="40"/>
  <c r="K130" i="40"/>
  <c r="K131" i="40"/>
  <c r="K132" i="40"/>
  <c r="K134" i="40"/>
  <c r="K143" i="40"/>
  <c r="K145" i="40"/>
  <c r="K147" i="40"/>
  <c r="K149" i="40"/>
  <c r="K150" i="40"/>
  <c r="K151" i="40"/>
  <c r="K152" i="40"/>
  <c r="K153" i="40"/>
  <c r="K154" i="40"/>
  <c r="K155" i="40"/>
  <c r="K156" i="40"/>
  <c r="K160" i="40"/>
  <c r="K161" i="40"/>
  <c r="K162" i="40"/>
  <c r="K163" i="40"/>
  <c r="K165" i="40"/>
  <c r="K166" i="40"/>
  <c r="K167" i="40"/>
  <c r="K169" i="40"/>
  <c r="K172" i="40"/>
  <c r="K175" i="40"/>
  <c r="K176" i="40"/>
  <c r="K177" i="40"/>
  <c r="K178" i="40"/>
  <c r="K179" i="40"/>
  <c r="K180" i="40"/>
  <c r="K181" i="40"/>
  <c r="K182" i="40"/>
  <c r="K184" i="40"/>
  <c r="K185" i="40"/>
  <c r="K186" i="40"/>
  <c r="K188" i="40"/>
  <c r="K201" i="40"/>
  <c r="K202" i="40"/>
  <c r="K203" i="40"/>
  <c r="K207" i="40"/>
  <c r="K208" i="40"/>
  <c r="K209" i="40"/>
  <c r="K211" i="40"/>
  <c r="K212" i="40"/>
  <c r="K216" i="40"/>
  <c r="K213" i="40"/>
  <c r="K217" i="40"/>
  <c r="K218" i="40"/>
  <c r="K222" i="40"/>
  <c r="K230" i="40"/>
  <c r="K229" i="40"/>
  <c r="K232" i="40"/>
  <c r="K233" i="40"/>
  <c r="K235" i="40"/>
  <c r="K236" i="40"/>
  <c r="K238" i="40"/>
  <c r="K239" i="40"/>
  <c r="K240" i="40"/>
  <c r="K241" i="40"/>
  <c r="K245" i="40"/>
  <c r="K246" i="40"/>
  <c r="K247" i="40"/>
  <c r="K248" i="40"/>
  <c r="K249" i="40"/>
  <c r="K250" i="40"/>
  <c r="K251" i="40"/>
  <c r="K253" i="40"/>
  <c r="K255" i="40"/>
  <c r="K256" i="40"/>
  <c r="K257" i="40"/>
  <c r="K258" i="40"/>
  <c r="K259" i="40"/>
  <c r="K260" i="40"/>
  <c r="K261" i="40"/>
  <c r="K264" i="40"/>
  <c r="K265" i="40"/>
  <c r="K266" i="40"/>
  <c r="K267" i="40"/>
  <c r="K272" i="40"/>
  <c r="K271" i="40"/>
  <c r="K273" i="40"/>
  <c r="K275" i="40"/>
  <c r="K274" i="40"/>
  <c r="K276" i="40"/>
  <c r="K279" i="40"/>
  <c r="K282" i="40"/>
  <c r="K284" i="40"/>
  <c r="K285" i="40"/>
  <c r="K299" i="40"/>
  <c r="K300" i="40"/>
  <c r="K301" i="40"/>
  <c r="K305" i="40"/>
  <c r="K306" i="40"/>
  <c r="K310" i="40"/>
  <c r="K313" i="40"/>
  <c r="K314" i="40"/>
  <c r="K317" i="40"/>
  <c r="K318" i="40"/>
  <c r="K319" i="40"/>
  <c r="K321" i="40"/>
  <c r="K322" i="40"/>
  <c r="K324" i="40"/>
  <c r="K323" i="40"/>
  <c r="K326" i="40"/>
  <c r="K325" i="40"/>
  <c r="K327" i="40"/>
  <c r="K334" i="40"/>
  <c r="K339" i="40"/>
  <c r="K340" i="40"/>
  <c r="K341" i="40"/>
  <c r="K345" i="40"/>
  <c r="K353" i="40"/>
  <c r="K356" i="40"/>
  <c r="K357" i="40"/>
  <c r="K360" i="40"/>
  <c r="K361" i="40"/>
  <c r="K362" i="40"/>
  <c r="K378" i="40"/>
  <c r="K379" i="40"/>
  <c r="K385" i="40"/>
  <c r="K397" i="40"/>
  <c r="K396" i="40"/>
  <c r="K398" i="40"/>
  <c r="K399" i="40"/>
  <c r="K405" i="40"/>
  <c r="K408" i="40"/>
  <c r="K409" i="40"/>
  <c r="K406" i="40"/>
  <c r="K407" i="40"/>
  <c r="K410" i="40"/>
  <c r="K412" i="40"/>
  <c r="K413" i="40"/>
  <c r="K419" i="40"/>
  <c r="K421" i="40"/>
  <c r="K426" i="40"/>
  <c r="K427" i="40"/>
  <c r="K428" i="40"/>
  <c r="K430" i="40"/>
  <c r="K431" i="40"/>
  <c r="K441" i="40"/>
  <c r="K440" i="40"/>
  <c r="K443" i="40"/>
  <c r="K442" i="40"/>
  <c r="K444" i="40"/>
  <c r="K447" i="40"/>
  <c r="K453" i="40"/>
  <c r="K452" i="40"/>
  <c r="K450" i="40"/>
  <c r="K451" i="40"/>
  <c r="K455" i="40"/>
  <c r="K454" i="40"/>
  <c r="K459" i="40"/>
  <c r="K461" i="40"/>
  <c r="K463" i="40"/>
  <c r="K464" i="40"/>
  <c r="K466" i="40"/>
  <c r="K465" i="40"/>
  <c r="K469" i="40"/>
  <c r="K470" i="40"/>
  <c r="K471" i="40"/>
  <c r="K472" i="40"/>
  <c r="K473" i="40"/>
  <c r="K476" i="40"/>
  <c r="K475" i="40"/>
  <c r="K477" i="40"/>
  <c r="K478" i="40"/>
  <c r="K481" i="40"/>
  <c r="K483" i="40"/>
  <c r="K485" i="40"/>
  <c r="K489" i="40"/>
  <c r="K488" i="40"/>
  <c r="K492" i="40"/>
  <c r="K491" i="40"/>
  <c r="K493" i="40"/>
  <c r="K494" i="40"/>
  <c r="K498" i="40"/>
  <c r="K499" i="40"/>
  <c r="K500" i="40"/>
  <c r="K503" i="40"/>
  <c r="K506" i="40"/>
  <c r="K505" i="40"/>
  <c r="K507" i="40"/>
  <c r="K508" i="40"/>
  <c r="K510" i="40"/>
  <c r="K513" i="40"/>
  <c r="K514" i="40"/>
  <c r="K515" i="40"/>
  <c r="K516" i="40"/>
  <c r="K517" i="40"/>
  <c r="K522" i="40"/>
  <c r="K523" i="40"/>
  <c r="K524" i="40"/>
  <c r="K525" i="40"/>
  <c r="K526" i="40"/>
  <c r="K527" i="40"/>
  <c r="K528" i="40"/>
  <c r="K529" i="40"/>
  <c r="K530" i="40"/>
  <c r="K532" i="40"/>
  <c r="K534" i="40"/>
  <c r="K533" i="40"/>
  <c r="K539" i="40"/>
  <c r="K540" i="40"/>
  <c r="K542" i="40"/>
  <c r="K544" i="40"/>
  <c r="K545" i="40"/>
  <c r="K546" i="40"/>
  <c r="K547" i="40"/>
  <c r="K548" i="40"/>
  <c r="B3" i="40"/>
  <c r="B5" i="40"/>
  <c r="B6" i="40"/>
  <c r="B7" i="40"/>
  <c r="B8" i="40"/>
  <c r="B9" i="40"/>
  <c r="B10" i="40"/>
  <c r="B11" i="40"/>
  <c r="B12" i="40"/>
  <c r="B13" i="40"/>
  <c r="B14" i="40"/>
  <c r="B16" i="40"/>
  <c r="B15" i="40"/>
  <c r="B18" i="40"/>
  <c r="B17" i="40"/>
  <c r="B19" i="40"/>
  <c r="B20" i="40"/>
  <c r="B22" i="40"/>
  <c r="B21" i="40"/>
  <c r="B24" i="40"/>
  <c r="B26" i="40"/>
  <c r="B25" i="40"/>
  <c r="B27" i="40"/>
  <c r="B28" i="40"/>
  <c r="B29" i="40"/>
  <c r="B30" i="40"/>
  <c r="B31" i="40"/>
  <c r="B32" i="40"/>
  <c r="B33" i="40"/>
  <c r="B34" i="40"/>
  <c r="B35" i="40"/>
  <c r="B37" i="40"/>
  <c r="B38" i="40"/>
  <c r="B39" i="40"/>
  <c r="B40" i="40"/>
  <c r="B41" i="40"/>
  <c r="B42" i="40"/>
  <c r="B43" i="40"/>
  <c r="B44" i="40"/>
  <c r="B45" i="40"/>
  <c r="B46" i="40"/>
  <c r="B47" i="40"/>
  <c r="B48" i="40"/>
  <c r="B49" i="40"/>
  <c r="B50" i="40"/>
  <c r="B51" i="40"/>
  <c r="B52" i="40"/>
  <c r="B53" i="40"/>
  <c r="B54" i="40"/>
  <c r="B56" i="40"/>
  <c r="B57" i="40"/>
  <c r="B58" i="40"/>
  <c r="B59" i="40"/>
  <c r="B60" i="40"/>
  <c r="B61" i="40"/>
  <c r="B63" i="40"/>
  <c r="B64" i="40"/>
  <c r="B65" i="40"/>
  <c r="B66" i="40"/>
  <c r="B67" i="40"/>
  <c r="B68" i="40"/>
  <c r="B69" i="40"/>
  <c r="B70" i="40"/>
  <c r="B71" i="40"/>
  <c r="B72" i="40"/>
  <c r="B73" i="40"/>
  <c r="B74" i="40"/>
  <c r="B75" i="40"/>
  <c r="B76" i="40"/>
  <c r="B78" i="40"/>
  <c r="B79" i="40"/>
  <c r="B77" i="40"/>
  <c r="B81" i="40"/>
  <c r="B82" i="40"/>
  <c r="B83" i="40"/>
  <c r="B84" i="40"/>
  <c r="B85" i="40"/>
  <c r="B86" i="40"/>
  <c r="B108" i="40"/>
  <c r="B109" i="40"/>
  <c r="B111" i="40"/>
  <c r="B112" i="40"/>
  <c r="B117" i="40"/>
  <c r="B114" i="40"/>
  <c r="B115" i="40"/>
  <c r="B118" i="40"/>
  <c r="B119" i="40"/>
  <c r="B120" i="40"/>
  <c r="B121" i="40"/>
  <c r="B122" i="40"/>
  <c r="B123" i="40"/>
  <c r="B124" i="40"/>
  <c r="B125" i="40"/>
  <c r="B126" i="40"/>
  <c r="B127" i="40"/>
  <c r="B128" i="40"/>
  <c r="B129" i="40"/>
  <c r="B130" i="40"/>
  <c r="B131" i="40"/>
  <c r="B132" i="40"/>
  <c r="B133" i="40"/>
  <c r="B134" i="40"/>
  <c r="B135" i="40"/>
  <c r="B136" i="40"/>
  <c r="B137" i="40"/>
  <c r="B140" i="40"/>
  <c r="B141" i="40"/>
  <c r="B142" i="40"/>
  <c r="B143" i="40"/>
  <c r="B144" i="40"/>
  <c r="B145" i="40"/>
  <c r="B146" i="40"/>
  <c r="B147" i="40"/>
  <c r="B148" i="40"/>
  <c r="B149" i="40"/>
  <c r="B150" i="40"/>
  <c r="B151" i="40"/>
  <c r="B152" i="40"/>
  <c r="B153" i="40"/>
  <c r="B154" i="40"/>
  <c r="B155" i="40"/>
  <c r="B156" i="40"/>
  <c r="B157" i="40"/>
  <c r="B158" i="40"/>
  <c r="B159" i="40"/>
  <c r="B160" i="40"/>
  <c r="B161" i="40"/>
  <c r="B162" i="40"/>
  <c r="B163" i="40"/>
  <c r="B165" i="40"/>
  <c r="B166" i="40"/>
  <c r="B167" i="40"/>
  <c r="B168" i="40"/>
  <c r="B169" i="40"/>
  <c r="B170" i="40"/>
  <c r="B171" i="40"/>
  <c r="B172" i="40"/>
  <c r="B173" i="40"/>
  <c r="B174" i="40"/>
  <c r="B175" i="40"/>
  <c r="B176" i="40"/>
  <c r="B177" i="40"/>
  <c r="B178" i="40"/>
  <c r="B179" i="40"/>
  <c r="B180" i="40"/>
  <c r="B181" i="40"/>
  <c r="B182" i="40"/>
  <c r="B184" i="40"/>
  <c r="B185" i="40"/>
  <c r="B186" i="40"/>
  <c r="B187" i="40"/>
  <c r="B188" i="40"/>
  <c r="B196" i="40"/>
  <c r="B201" i="40"/>
  <c r="B202" i="40"/>
  <c r="B203" i="40"/>
  <c r="B204" i="40"/>
  <c r="B205" i="40"/>
  <c r="B206" i="40"/>
  <c r="B207" i="40"/>
  <c r="B208" i="40"/>
  <c r="B209" i="40"/>
  <c r="B211" i="40"/>
  <c r="B212" i="40"/>
  <c r="B214" i="40"/>
  <c r="B215" i="40"/>
  <c r="B216" i="40"/>
  <c r="B213" i="40"/>
  <c r="B217" i="40"/>
  <c r="B218" i="40"/>
  <c r="B219" i="40"/>
  <c r="B220" i="40"/>
  <c r="B221" i="40"/>
  <c r="B222" i="40"/>
  <c r="B226" i="40"/>
  <c r="B227" i="40"/>
  <c r="B228" i="40"/>
  <c r="B230" i="40"/>
  <c r="B229" i="40"/>
  <c r="B231" i="40"/>
  <c r="B232" i="40"/>
  <c r="B233" i="40"/>
  <c r="B234" i="40"/>
  <c r="B235" i="40"/>
  <c r="B236" i="40"/>
  <c r="B238" i="40"/>
  <c r="B239" i="40"/>
  <c r="B240" i="40"/>
  <c r="B241" i="40"/>
  <c r="B242" i="40"/>
  <c r="B243" i="40"/>
  <c r="B244" i="40"/>
  <c r="B245" i="40"/>
  <c r="B246" i="40"/>
  <c r="B247" i="40"/>
  <c r="B248" i="40"/>
  <c r="B249" i="40"/>
  <c r="B250" i="40"/>
  <c r="B251" i="40"/>
  <c r="B253" i="40"/>
  <c r="B254" i="40"/>
  <c r="B255" i="40"/>
  <c r="B256" i="40"/>
  <c r="B257" i="40"/>
  <c r="B258" i="40"/>
  <c r="B259" i="40"/>
  <c r="B260" i="40"/>
  <c r="B261" i="40"/>
  <c r="B262" i="40"/>
  <c r="B263" i="40"/>
  <c r="B264" i="40"/>
  <c r="B265" i="40"/>
  <c r="B266" i="40"/>
  <c r="B267" i="40"/>
  <c r="B268" i="40"/>
  <c r="B272" i="40"/>
  <c r="B271" i="40"/>
  <c r="B273" i="40"/>
  <c r="B275" i="40"/>
  <c r="B274" i="40"/>
  <c r="B276" i="40"/>
  <c r="B277" i="40"/>
  <c r="B278" i="40"/>
  <c r="B279" i="40"/>
  <c r="B281" i="40"/>
  <c r="B282" i="40"/>
  <c r="B283" i="40"/>
  <c r="B284" i="40"/>
  <c r="B285" i="40"/>
  <c r="B286" i="40"/>
  <c r="B287" i="40"/>
  <c r="B288" i="40"/>
  <c r="B289" i="40"/>
  <c r="B290" i="40"/>
  <c r="B291" i="40"/>
  <c r="B293" i="40"/>
  <c r="B294" i="40"/>
  <c r="B295" i="40"/>
  <c r="B296" i="40"/>
  <c r="B297" i="40"/>
  <c r="B298" i="40"/>
  <c r="B299" i="40"/>
  <c r="B300" i="40"/>
  <c r="B301" i="40"/>
  <c r="B302" i="40"/>
  <c r="B305" i="40"/>
  <c r="B306" i="40"/>
  <c r="B307" i="40"/>
  <c r="B310" i="40"/>
  <c r="B313" i="40"/>
  <c r="B314" i="40"/>
  <c r="B315" i="40"/>
  <c r="B316" i="40"/>
  <c r="B317" i="40"/>
  <c r="B318" i="40"/>
  <c r="B319" i="40"/>
  <c r="B321" i="40"/>
  <c r="B322" i="40"/>
  <c r="B324" i="40"/>
  <c r="B323" i="40"/>
  <c r="B326" i="40"/>
  <c r="B325" i="40"/>
  <c r="B327" i="40"/>
  <c r="B328" i="40"/>
  <c r="B329" i="40"/>
  <c r="B331" i="40"/>
  <c r="B332" i="40"/>
  <c r="B334" i="40"/>
  <c r="B335" i="40"/>
  <c r="B336" i="40"/>
  <c r="B337" i="40"/>
  <c r="B338" i="40"/>
  <c r="B339" i="40"/>
  <c r="B340" i="40"/>
  <c r="B341" i="40"/>
  <c r="B342" i="40"/>
  <c r="B343" i="40"/>
  <c r="B345" i="40"/>
  <c r="B346" i="40"/>
  <c r="B347" i="40"/>
  <c r="B348" i="40"/>
  <c r="B349" i="40"/>
  <c r="B350" i="40"/>
  <c r="B351" i="40"/>
  <c r="B353" i="40"/>
  <c r="B356" i="40"/>
  <c r="B357" i="40"/>
  <c r="B358" i="40"/>
  <c r="B359" i="40"/>
  <c r="B360" i="40"/>
  <c r="B361" i="40"/>
  <c r="B362" i="40"/>
  <c r="B365" i="40"/>
  <c r="B366" i="40"/>
  <c r="B367" i="40"/>
  <c r="B368" i="40"/>
  <c r="B369" i="40"/>
  <c r="B370" i="40"/>
  <c r="B371" i="40"/>
  <c r="B372" i="40"/>
  <c r="B374" i="40"/>
  <c r="B376" i="40"/>
  <c r="B377" i="40"/>
  <c r="B378" i="40"/>
  <c r="B379" i="40"/>
  <c r="B380" i="40"/>
  <c r="B384" i="40"/>
  <c r="B386" i="40"/>
  <c r="B385" i="40"/>
  <c r="B387" i="40"/>
  <c r="B391" i="40"/>
  <c r="B395" i="40"/>
  <c r="B394" i="40"/>
  <c r="B397" i="40"/>
  <c r="B396" i="40"/>
  <c r="B398" i="40"/>
  <c r="B399" i="40"/>
  <c r="B402" i="40"/>
  <c r="B401" i="40"/>
  <c r="B403" i="40"/>
  <c r="B404" i="40"/>
  <c r="B405" i="40"/>
  <c r="B408" i="40"/>
  <c r="B409" i="40"/>
  <c r="B406" i="40"/>
  <c r="B407" i="40"/>
  <c r="B410" i="40"/>
  <c r="B412" i="40"/>
  <c r="B413" i="40"/>
  <c r="B416" i="40"/>
  <c r="B415" i="40"/>
  <c r="B417" i="40"/>
  <c r="B418" i="40"/>
  <c r="B419" i="40"/>
  <c r="B421" i="40"/>
  <c r="B420" i="40"/>
  <c r="B426" i="40"/>
  <c r="B425" i="40"/>
  <c r="B427" i="40"/>
  <c r="B428" i="40"/>
  <c r="B429" i="40"/>
  <c r="B430" i="40"/>
  <c r="B431" i="40"/>
  <c r="B435" i="40"/>
  <c r="B434" i="40"/>
  <c r="B432" i="40"/>
  <c r="B433" i="40"/>
  <c r="B436" i="40"/>
  <c r="B438" i="40"/>
  <c r="B437" i="40"/>
  <c r="B439" i="40"/>
  <c r="B441" i="40"/>
  <c r="B440" i="40"/>
  <c r="B443" i="40"/>
  <c r="B442" i="40"/>
  <c r="B444" i="40"/>
  <c r="B446" i="40"/>
  <c r="B445" i="40"/>
  <c r="B447" i="40"/>
  <c r="B448" i="40"/>
  <c r="B453" i="40"/>
  <c r="B452" i="40"/>
  <c r="B449" i="40"/>
  <c r="B450" i="40"/>
  <c r="B451" i="40"/>
  <c r="B455" i="40"/>
  <c r="B454" i="40"/>
  <c r="B457" i="40"/>
  <c r="B458" i="40"/>
  <c r="B459" i="40"/>
  <c r="B460" i="40"/>
  <c r="B461" i="40"/>
  <c r="B462" i="40"/>
  <c r="B463" i="40"/>
  <c r="B464" i="40"/>
  <c r="B466" i="40"/>
  <c r="B465" i="40"/>
  <c r="B467" i="40"/>
  <c r="B468" i="40"/>
  <c r="B469" i="40"/>
  <c r="B470" i="40"/>
  <c r="B471" i="40"/>
  <c r="B472" i="40"/>
  <c r="B473" i="40"/>
  <c r="B474" i="40"/>
  <c r="B476" i="40"/>
  <c r="B475" i="40"/>
  <c r="B477" i="40"/>
  <c r="B478" i="40"/>
  <c r="B479" i="40"/>
  <c r="B480" i="40"/>
  <c r="B481" i="40"/>
  <c r="B483" i="40"/>
  <c r="B482" i="40"/>
  <c r="B485" i="40"/>
  <c r="B487" i="40"/>
  <c r="B486" i="40"/>
  <c r="B489" i="40"/>
  <c r="B488" i="40"/>
  <c r="B490" i="40"/>
  <c r="B492" i="40"/>
  <c r="B491" i="40"/>
  <c r="B493" i="40"/>
  <c r="B494" i="40"/>
  <c r="B495" i="40"/>
  <c r="B497" i="40"/>
  <c r="B496" i="40"/>
  <c r="B498" i="40"/>
  <c r="B499" i="40"/>
  <c r="B500" i="40"/>
  <c r="B503" i="40"/>
  <c r="B504" i="40"/>
  <c r="B506" i="40"/>
  <c r="B505" i="40"/>
  <c r="B507" i="40"/>
  <c r="B508" i="40"/>
  <c r="B510" i="40"/>
  <c r="B509" i="40"/>
  <c r="B511" i="40"/>
  <c r="B513" i="40"/>
  <c r="B512" i="40"/>
  <c r="B514" i="40"/>
  <c r="B515" i="40"/>
  <c r="B516" i="40"/>
  <c r="B517" i="40"/>
  <c r="B518" i="40"/>
  <c r="B520" i="40"/>
  <c r="B521" i="40"/>
  <c r="B522" i="40"/>
  <c r="B523" i="40"/>
  <c r="B524" i="40"/>
  <c r="B525" i="40"/>
  <c r="B526" i="40"/>
  <c r="B527" i="40"/>
  <c r="B528" i="40"/>
  <c r="B529" i="40"/>
  <c r="B530" i="40"/>
  <c r="B531" i="40"/>
  <c r="B532" i="40"/>
  <c r="B534" i="40"/>
  <c r="B533" i="40"/>
  <c r="B537" i="40"/>
  <c r="B535" i="40"/>
  <c r="B536" i="40"/>
  <c r="B538" i="40"/>
  <c r="B539" i="40"/>
  <c r="B540" i="40"/>
  <c r="B542" i="40"/>
  <c r="B543" i="40"/>
  <c r="B544" i="40"/>
  <c r="B545" i="40"/>
  <c r="B546" i="40"/>
  <c r="B547" i="40"/>
  <c r="B548" i="40"/>
  <c r="B549" i="40"/>
  <c r="B550" i="40"/>
  <c r="B551" i="40"/>
  <c r="B552" i="40"/>
  <c r="B553" i="40"/>
  <c r="B4" i="40"/>
  <c r="J1368" i="115" l="1"/>
  <c r="J1398" i="115"/>
  <c r="J1400" i="115"/>
  <c r="J1598" i="115"/>
  <c r="L551" i="40"/>
  <c r="L550" i="40"/>
  <c r="L549" i="40"/>
  <c r="L548" i="40"/>
  <c r="L547" i="40"/>
  <c r="L546" i="40"/>
  <c r="L545" i="40"/>
  <c r="H545" i="40" s="1"/>
  <c r="L544" i="40"/>
  <c r="L542" i="40"/>
  <c r="L540" i="40"/>
  <c r="L539" i="40"/>
  <c r="L533" i="40"/>
  <c r="L534" i="40"/>
  <c r="L532" i="40"/>
  <c r="L530" i="40"/>
  <c r="L529" i="40"/>
  <c r="L528" i="40"/>
  <c r="L527" i="40"/>
  <c r="L526" i="40"/>
  <c r="L525" i="40"/>
  <c r="L524" i="40"/>
  <c r="L523" i="40"/>
  <c r="L522" i="40"/>
  <c r="L517" i="40"/>
  <c r="L516" i="40"/>
  <c r="L515" i="40"/>
  <c r="L514" i="40"/>
  <c r="L513" i="40"/>
  <c r="L510" i="40"/>
  <c r="L508" i="40"/>
  <c r="L507" i="40"/>
  <c r="L505" i="40"/>
  <c r="L506" i="40"/>
  <c r="L503" i="40"/>
  <c r="L500" i="40"/>
  <c r="L499" i="40"/>
  <c r="L498" i="40"/>
  <c r="L496" i="40"/>
  <c r="L497" i="40"/>
  <c r="L495" i="40"/>
  <c r="L494" i="40"/>
  <c r="H494" i="40" s="1"/>
  <c r="I949" i="4" s="1"/>
  <c r="L493" i="40"/>
  <c r="L491" i="40"/>
  <c r="L492" i="40"/>
  <c r="L488" i="40"/>
  <c r="H488" i="40" s="1"/>
  <c r="L489" i="40"/>
  <c r="L485" i="40"/>
  <c r="L483" i="40"/>
  <c r="L481" i="40"/>
  <c r="L478" i="40"/>
  <c r="L477" i="40"/>
  <c r="L475" i="40"/>
  <c r="L476" i="40"/>
  <c r="L473" i="40"/>
  <c r="L472" i="40"/>
  <c r="L471" i="40"/>
  <c r="L470" i="40"/>
  <c r="L469" i="40"/>
  <c r="L465" i="40"/>
  <c r="L466" i="40"/>
  <c r="L464" i="40"/>
  <c r="L463" i="40"/>
  <c r="L461" i="40"/>
  <c r="L459" i="40"/>
  <c r="L454" i="40"/>
  <c r="L455" i="40"/>
  <c r="L451" i="40"/>
  <c r="H451" i="40" s="1"/>
  <c r="L450" i="40"/>
  <c r="H450" i="40" s="1"/>
  <c r="I858" i="4" s="1"/>
  <c r="H449" i="40"/>
  <c r="L452" i="40"/>
  <c r="L453" i="40"/>
  <c r="L447" i="40"/>
  <c r="L444" i="40"/>
  <c r="L442" i="40"/>
  <c r="L443" i="40"/>
  <c r="L440" i="40"/>
  <c r="L441" i="40"/>
  <c r="L439" i="40"/>
  <c r="L431" i="40"/>
  <c r="L430" i="40"/>
  <c r="L428" i="40"/>
  <c r="L427" i="40"/>
  <c r="L426" i="40"/>
  <c r="L421" i="40"/>
  <c r="L419" i="40"/>
  <c r="L417" i="40"/>
  <c r="L415" i="40"/>
  <c r="H415" i="40" s="1"/>
  <c r="L416" i="40"/>
  <c r="L413" i="40"/>
  <c r="H413" i="40" s="1"/>
  <c r="I786" i="4" s="1"/>
  <c r="L412" i="40"/>
  <c r="H412" i="40" s="1"/>
  <c r="L410" i="40"/>
  <c r="L407" i="40"/>
  <c r="H407" i="40" s="1"/>
  <c r="L406" i="40"/>
  <c r="L409" i="40"/>
  <c r="H409" i="40" s="1"/>
  <c r="L408" i="40"/>
  <c r="H408" i="40" s="1"/>
  <c r="I780" i="4" s="1"/>
  <c r="L405" i="40"/>
  <c r="L399" i="40"/>
  <c r="L398" i="40"/>
  <c r="L396" i="40"/>
  <c r="L397" i="40"/>
  <c r="L387" i="40"/>
  <c r="H387" i="40" s="1"/>
  <c r="L385" i="40"/>
  <c r="L386" i="40"/>
  <c r="L379" i="40"/>
  <c r="L378" i="40"/>
  <c r="L372" i="40"/>
  <c r="H372" i="40" s="1"/>
  <c r="L362" i="40"/>
  <c r="L361" i="40"/>
  <c r="L360" i="40"/>
  <c r="L357" i="40"/>
  <c r="L356" i="40"/>
  <c r="L353" i="40"/>
  <c r="L345" i="40"/>
  <c r="L341" i="40"/>
  <c r="L340" i="40"/>
  <c r="L339" i="40"/>
  <c r="L334" i="40"/>
  <c r="L327" i="40"/>
  <c r="L325" i="40"/>
  <c r="L326" i="40"/>
  <c r="L323" i="40"/>
  <c r="L324" i="40"/>
  <c r="L322" i="40"/>
  <c r="L321" i="40"/>
  <c r="L319" i="40"/>
  <c r="L318" i="40"/>
  <c r="L317" i="40"/>
  <c r="L314" i="40"/>
  <c r="L313" i="40"/>
  <c r="L310" i="40"/>
  <c r="L306" i="40"/>
  <c r="L305" i="40"/>
  <c r="L301" i="40"/>
  <c r="L300" i="40"/>
  <c r="L299" i="40"/>
  <c r="L285" i="40"/>
  <c r="L284" i="40"/>
  <c r="L282" i="40"/>
  <c r="L279" i="40"/>
  <c r="L276" i="40"/>
  <c r="L274" i="40"/>
  <c r="L275" i="40"/>
  <c r="L273" i="40"/>
  <c r="L271" i="40"/>
  <c r="L272" i="40"/>
  <c r="L267" i="40"/>
  <c r="L266" i="40"/>
  <c r="L265" i="40"/>
  <c r="L264" i="40"/>
  <c r="L261" i="40"/>
  <c r="L260" i="40"/>
  <c r="L259" i="40"/>
  <c r="L258" i="40"/>
  <c r="L257" i="40"/>
  <c r="L256" i="40"/>
  <c r="L255" i="40"/>
  <c r="L253" i="40"/>
  <c r="L251" i="40"/>
  <c r="L250" i="40"/>
  <c r="L249" i="40"/>
  <c r="L248" i="40"/>
  <c r="L247" i="40"/>
  <c r="L246" i="40"/>
  <c r="L245" i="40"/>
  <c r="L241" i="40"/>
  <c r="L240" i="40"/>
  <c r="L239" i="40"/>
  <c r="L238" i="40"/>
  <c r="L236" i="40"/>
  <c r="L235" i="40"/>
  <c r="L233" i="40"/>
  <c r="L232" i="40"/>
  <c r="H232" i="40" s="1"/>
  <c r="L229" i="40"/>
  <c r="L230" i="40"/>
  <c r="L222" i="40"/>
  <c r="L218" i="40"/>
  <c r="L217" i="40"/>
  <c r="L213" i="40"/>
  <c r="L216" i="40"/>
  <c r="L212" i="40"/>
  <c r="L211" i="40"/>
  <c r="L209" i="40"/>
  <c r="L208" i="40"/>
  <c r="L207" i="40"/>
  <c r="L203" i="40"/>
  <c r="L202" i="40"/>
  <c r="L201" i="40"/>
  <c r="L188" i="40"/>
  <c r="L186" i="40"/>
  <c r="L185" i="40"/>
  <c r="L184" i="40"/>
  <c r="H184" i="40" s="1"/>
  <c r="L182" i="40"/>
  <c r="H182" i="40" s="1"/>
  <c r="L181" i="40"/>
  <c r="H181" i="40" s="1"/>
  <c r="L180" i="40"/>
  <c r="L179" i="40"/>
  <c r="L178" i="40"/>
  <c r="L177" i="40"/>
  <c r="L176" i="40"/>
  <c r="L175" i="40"/>
  <c r="L172" i="40"/>
  <c r="L170" i="40"/>
  <c r="L169" i="40"/>
  <c r="L167" i="40"/>
  <c r="L166" i="40"/>
  <c r="L165" i="40"/>
  <c r="L163" i="40"/>
  <c r="L162" i="40"/>
  <c r="L161" i="40"/>
  <c r="L160" i="40"/>
  <c r="L156" i="40"/>
  <c r="L155" i="40"/>
  <c r="L154" i="40"/>
  <c r="L153" i="40"/>
  <c r="L152" i="40"/>
  <c r="L151" i="40"/>
  <c r="L150" i="40"/>
  <c r="L149" i="40"/>
  <c r="L147" i="40"/>
  <c r="L145" i="40"/>
  <c r="L143" i="40"/>
  <c r="L137" i="40"/>
  <c r="L134" i="40"/>
  <c r="L132" i="40"/>
  <c r="L131" i="40"/>
  <c r="L130" i="40"/>
  <c r="L129" i="40"/>
  <c r="L128" i="40"/>
  <c r="L127" i="40"/>
  <c r="L126" i="40"/>
  <c r="L125" i="40"/>
  <c r="L124" i="40"/>
  <c r="L123" i="40"/>
  <c r="L122" i="40"/>
  <c r="L121" i="40"/>
  <c r="L118" i="40"/>
  <c r="L115" i="40"/>
  <c r="L114" i="40"/>
  <c r="L111" i="40"/>
  <c r="L108" i="40"/>
  <c r="L85" i="40"/>
  <c r="L84" i="40"/>
  <c r="L83" i="40"/>
  <c r="L82" i="40"/>
  <c r="L81" i="40"/>
  <c r="L77" i="40"/>
  <c r="L79" i="40"/>
  <c r="L78" i="40"/>
  <c r="L76" i="40"/>
  <c r="L75" i="40"/>
  <c r="L74" i="40"/>
  <c r="L73" i="40"/>
  <c r="L72" i="40"/>
  <c r="L71" i="40"/>
  <c r="L70" i="40"/>
  <c r="L69" i="40"/>
  <c r="L68" i="40"/>
  <c r="L67" i="40"/>
  <c r="L66" i="40"/>
  <c r="L65" i="40"/>
  <c r="L64" i="40"/>
  <c r="L63" i="40"/>
  <c r="L61" i="40"/>
  <c r="L60" i="40"/>
  <c r="L59" i="40"/>
  <c r="L58" i="40"/>
  <c r="L57" i="40"/>
  <c r="L56" i="40"/>
  <c r="L53" i="40"/>
  <c r="L52" i="40"/>
  <c r="L51" i="40"/>
  <c r="L50" i="40"/>
  <c r="L49" i="40"/>
  <c r="L48" i="40"/>
  <c r="L47" i="40"/>
  <c r="L46" i="40"/>
  <c r="L45" i="40"/>
  <c r="L44" i="40"/>
  <c r="L43" i="40"/>
  <c r="L42" i="40"/>
  <c r="L40" i="40"/>
  <c r="L39" i="40"/>
  <c r="L38" i="40"/>
  <c r="L37" i="40"/>
  <c r="H37" i="40" s="1"/>
  <c r="L35" i="40"/>
  <c r="L34" i="40"/>
  <c r="L33" i="40"/>
  <c r="L32" i="40"/>
  <c r="L31" i="40"/>
  <c r="L30" i="40"/>
  <c r="L29" i="40"/>
  <c r="L25" i="40"/>
  <c r="L26" i="40"/>
  <c r="L20" i="40"/>
  <c r="L19" i="40"/>
  <c r="L17" i="40"/>
  <c r="L18" i="40"/>
  <c r="L15" i="40"/>
  <c r="L16" i="40"/>
  <c r="H16" i="40" s="1"/>
  <c r="I28" i="4" s="1"/>
  <c r="L14" i="40"/>
  <c r="L13" i="40"/>
  <c r="L12" i="40"/>
  <c r="L11" i="40"/>
  <c r="L10" i="40"/>
  <c r="L9" i="40"/>
  <c r="L8" i="40"/>
  <c r="L6" i="40"/>
  <c r="L5" i="40"/>
  <c r="L3" i="40"/>
  <c r="O858" i="4" l="1"/>
  <c r="X858" i="4"/>
  <c r="Z858" i="4" s="1"/>
  <c r="X780" i="4"/>
  <c r="O780" i="4"/>
  <c r="O28" i="4"/>
  <c r="X28" i="4"/>
  <c r="O786" i="4"/>
  <c r="X786" i="4"/>
  <c r="O949" i="4"/>
  <c r="X949" i="4"/>
  <c r="J1370" i="115"/>
  <c r="J1406" i="115"/>
  <c r="J1551" i="115"/>
  <c r="J1608" i="115"/>
  <c r="K380" i="40"/>
  <c r="K456" i="40"/>
  <c r="K390" i="40"/>
  <c r="K389" i="40"/>
  <c r="H57" i="40"/>
  <c r="H180" i="40"/>
  <c r="H179" i="40"/>
  <c r="H40" i="40"/>
  <c r="H19" i="40"/>
  <c r="I34" i="4" s="1"/>
  <c r="H58" i="40"/>
  <c r="H75" i="40"/>
  <c r="I135" i="4" s="1"/>
  <c r="H170" i="40"/>
  <c r="H186" i="40"/>
  <c r="H353" i="40"/>
  <c r="I679" i="4" s="1"/>
  <c r="H410" i="40"/>
  <c r="H441" i="40"/>
  <c r="I843" i="4" s="1"/>
  <c r="H453" i="40"/>
  <c r="H497" i="40"/>
  <c r="H546" i="40"/>
  <c r="H20" i="40"/>
  <c r="I33" i="4" s="1"/>
  <c r="H59" i="40"/>
  <c r="H76" i="40"/>
  <c r="I134" i="4" s="1"/>
  <c r="H137" i="40"/>
  <c r="H345" i="40"/>
  <c r="H397" i="40"/>
  <c r="I763" i="4" s="1"/>
  <c r="H440" i="40"/>
  <c r="H452" i="40"/>
  <c r="I857" i="4" s="1"/>
  <c r="H78" i="40"/>
  <c r="I141" i="4" s="1"/>
  <c r="H417" i="40"/>
  <c r="H430" i="40"/>
  <c r="H471" i="40"/>
  <c r="I907" i="4" s="1"/>
  <c r="H498" i="40"/>
  <c r="I958" i="4" s="1"/>
  <c r="H70" i="40"/>
  <c r="H79" i="40"/>
  <c r="I140" i="4" s="1"/>
  <c r="H83" i="40"/>
  <c r="I148" i="4" s="1"/>
  <c r="H185" i="40"/>
  <c r="H322" i="40"/>
  <c r="H398" i="40"/>
  <c r="I764" i="4" s="1"/>
  <c r="H405" i="40"/>
  <c r="I776" i="4" s="1"/>
  <c r="H530" i="40"/>
  <c r="H6" i="40"/>
  <c r="I7" i="4" s="1"/>
  <c r="H8" i="40"/>
  <c r="I12" i="4" s="1"/>
  <c r="H11" i="40"/>
  <c r="I19" i="4" s="1"/>
  <c r="H32" i="40"/>
  <c r="I54" i="4" s="1"/>
  <c r="H45" i="40"/>
  <c r="I69" i="4" s="1"/>
  <c r="H49" i="40"/>
  <c r="H53" i="40"/>
  <c r="I83" i="4" s="1"/>
  <c r="H63" i="40"/>
  <c r="I98" i="4" s="1"/>
  <c r="H67" i="40"/>
  <c r="H71" i="40"/>
  <c r="I117" i="4" s="1"/>
  <c r="H77" i="40"/>
  <c r="H84" i="40"/>
  <c r="I150" i="4" s="1"/>
  <c r="H121" i="40"/>
  <c r="I207" i="4" s="1"/>
  <c r="H125" i="40"/>
  <c r="H128" i="40"/>
  <c r="I218" i="4" s="1"/>
  <c r="H132" i="40"/>
  <c r="I227" i="4" s="1"/>
  <c r="H150" i="40"/>
  <c r="H154" i="40"/>
  <c r="I261" i="4" s="1"/>
  <c r="H162" i="40"/>
  <c r="I277" i="4" s="1"/>
  <c r="H166" i="40"/>
  <c r="I281" i="4" s="1"/>
  <c r="H178" i="40"/>
  <c r="I304" i="4" s="1"/>
  <c r="H201" i="40"/>
  <c r="H209" i="40"/>
  <c r="H211" i="40"/>
  <c r="H216" i="40"/>
  <c r="I389" i="4" s="1"/>
  <c r="H233" i="40"/>
  <c r="H238" i="40"/>
  <c r="I448" i="4" s="1"/>
  <c r="H241" i="40"/>
  <c r="I452" i="4" s="1"/>
  <c r="H245" i="40"/>
  <c r="I460" i="4" s="1"/>
  <c r="H249" i="40"/>
  <c r="H258" i="40"/>
  <c r="I490" i="4" s="1"/>
  <c r="H266" i="40"/>
  <c r="H273" i="40"/>
  <c r="H282" i="40"/>
  <c r="H310" i="40"/>
  <c r="H314" i="40"/>
  <c r="I597" i="4" s="1"/>
  <c r="H318" i="40"/>
  <c r="I606" i="4" s="1"/>
  <c r="H324" i="40"/>
  <c r="I613" i="4" s="1"/>
  <c r="H327" i="40"/>
  <c r="H341" i="40"/>
  <c r="H360" i="40"/>
  <c r="H378" i="40"/>
  <c r="I727" i="4" s="1"/>
  <c r="H399" i="40"/>
  <c r="I766" i="4" s="1"/>
  <c r="H416" i="40"/>
  <c r="H421" i="40"/>
  <c r="I807" i="4" s="1"/>
  <c r="H428" i="40"/>
  <c r="H444" i="40"/>
  <c r="I848" i="4" s="1"/>
  <c r="H461" i="40"/>
  <c r="H466" i="40"/>
  <c r="H469" i="40"/>
  <c r="I903" i="4" s="1"/>
  <c r="H473" i="40"/>
  <c r="I911" i="4" s="1"/>
  <c r="H477" i="40"/>
  <c r="H481" i="40"/>
  <c r="H491" i="40"/>
  <c r="H500" i="40"/>
  <c r="H505" i="40"/>
  <c r="I978" i="4" s="1"/>
  <c r="H514" i="40"/>
  <c r="I999" i="4" s="1"/>
  <c r="H523" i="40"/>
  <c r="I1028" i="4" s="1"/>
  <c r="H527" i="40"/>
  <c r="I1043" i="4" s="1"/>
  <c r="H539" i="40"/>
  <c r="I1070" i="4" s="1"/>
  <c r="H550" i="40"/>
  <c r="I1102" i="4" s="1"/>
  <c r="H9" i="40"/>
  <c r="H12" i="40"/>
  <c r="H15" i="40"/>
  <c r="H26" i="40"/>
  <c r="H29" i="40"/>
  <c r="I966" i="4" s="1"/>
  <c r="H33" i="40"/>
  <c r="I53" i="4" s="1"/>
  <c r="H38" i="40"/>
  <c r="H42" i="40"/>
  <c r="I62" i="4" s="1"/>
  <c r="H46" i="40"/>
  <c r="H50" i="40"/>
  <c r="H64" i="40"/>
  <c r="H68" i="40"/>
  <c r="I111" i="4" s="1"/>
  <c r="H72" i="40"/>
  <c r="H81" i="40"/>
  <c r="I144" i="4" s="1"/>
  <c r="H85" i="40"/>
  <c r="I153" i="4" s="1"/>
  <c r="H108" i="40"/>
  <c r="H114" i="40"/>
  <c r="H122" i="40"/>
  <c r="I209" i="4" s="1"/>
  <c r="H126" i="40"/>
  <c r="I217" i="4" s="1"/>
  <c r="H129" i="40"/>
  <c r="H143" i="40"/>
  <c r="I244" i="4" s="1"/>
  <c r="H147" i="40"/>
  <c r="H151" i="40"/>
  <c r="H155" i="40"/>
  <c r="I260" i="4" s="1"/>
  <c r="H167" i="40"/>
  <c r="I284" i="4" s="1"/>
  <c r="H175" i="40"/>
  <c r="H188" i="40"/>
  <c r="I310" i="4" s="1"/>
  <c r="H202" i="40"/>
  <c r="H212" i="40"/>
  <c r="I382" i="4" s="1"/>
  <c r="H213" i="40"/>
  <c r="I384" i="4" s="1"/>
  <c r="H239" i="40"/>
  <c r="H246" i="40"/>
  <c r="H250" i="40"/>
  <c r="H255" i="40"/>
  <c r="H259" i="40"/>
  <c r="I494" i="4" s="1"/>
  <c r="H267" i="40"/>
  <c r="I507" i="4" s="1"/>
  <c r="H272" i="40"/>
  <c r="H275" i="40"/>
  <c r="I649" i="4" s="1"/>
  <c r="H284" i="40"/>
  <c r="I544" i="4" s="1"/>
  <c r="H299" i="40"/>
  <c r="H305" i="40"/>
  <c r="H319" i="40"/>
  <c r="H323" i="40"/>
  <c r="H334" i="40"/>
  <c r="H356" i="40"/>
  <c r="H361" i="40"/>
  <c r="I694" i="4" s="1"/>
  <c r="H379" i="40"/>
  <c r="I728" i="4" s="1"/>
  <c r="H386" i="40"/>
  <c r="H426" i="40"/>
  <c r="I814" i="4" s="1"/>
  <c r="H455" i="40"/>
  <c r="I861" i="4" s="1"/>
  <c r="H465" i="40"/>
  <c r="I896" i="4" s="1"/>
  <c r="H470" i="40"/>
  <c r="I905" i="4" s="1"/>
  <c r="H478" i="40"/>
  <c r="H483" i="40"/>
  <c r="H493" i="40"/>
  <c r="I947" i="4" s="1"/>
  <c r="H496" i="40"/>
  <c r="I953" i="4" s="1"/>
  <c r="H503" i="40"/>
  <c r="I974" i="4" s="1"/>
  <c r="H507" i="40"/>
  <c r="H515" i="40"/>
  <c r="I1002" i="4" s="1"/>
  <c r="H524" i="40"/>
  <c r="H528" i="40"/>
  <c r="I1045" i="4" s="1"/>
  <c r="H532" i="40"/>
  <c r="I1058" i="4" s="1"/>
  <c r="H540" i="40"/>
  <c r="I1071" i="4" s="1"/>
  <c r="H544" i="40"/>
  <c r="H547" i="40"/>
  <c r="H551" i="40"/>
  <c r="I1101" i="4" s="1"/>
  <c r="H5" i="40"/>
  <c r="H10" i="40"/>
  <c r="I17" i="4" s="1"/>
  <c r="H13" i="40"/>
  <c r="I22" i="4" s="1"/>
  <c r="H18" i="40"/>
  <c r="H25" i="40"/>
  <c r="H30" i="40"/>
  <c r="I51" i="4" s="1"/>
  <c r="H34" i="40"/>
  <c r="I57" i="4" s="1"/>
  <c r="H39" i="40"/>
  <c r="H43" i="40"/>
  <c r="I66" i="4" s="1"/>
  <c r="H47" i="40"/>
  <c r="I71" i="4" s="1"/>
  <c r="H51" i="40"/>
  <c r="H56" i="40"/>
  <c r="H60" i="40"/>
  <c r="H65" i="40"/>
  <c r="H69" i="40"/>
  <c r="I113" i="4" s="1"/>
  <c r="H73" i="40"/>
  <c r="I127" i="4" s="1"/>
  <c r="H82" i="40"/>
  <c r="I146" i="4" s="1"/>
  <c r="H111" i="40"/>
  <c r="I190" i="4" s="1"/>
  <c r="H115" i="40"/>
  <c r="H123" i="40"/>
  <c r="I212" i="4" s="1"/>
  <c r="H127" i="40"/>
  <c r="I216" i="4" s="1"/>
  <c r="H130" i="40"/>
  <c r="I223" i="4" s="1"/>
  <c r="H134" i="40"/>
  <c r="H152" i="40"/>
  <c r="I258" i="4" s="1"/>
  <c r="H156" i="40"/>
  <c r="I263" i="4" s="1"/>
  <c r="H160" i="40"/>
  <c r="I272" i="4" s="1"/>
  <c r="H163" i="40"/>
  <c r="H172" i="40"/>
  <c r="I295" i="4" s="1"/>
  <c r="H176" i="40"/>
  <c r="I302" i="4" s="1"/>
  <c r="H203" i="40"/>
  <c r="I363" i="4" s="1"/>
  <c r="H207" i="40"/>
  <c r="H217" i="40"/>
  <c r="H222" i="40"/>
  <c r="I411" i="4" s="1"/>
  <c r="H230" i="40"/>
  <c r="H235" i="40"/>
  <c r="I435" i="4" s="1"/>
  <c r="H240" i="40"/>
  <c r="H247" i="40"/>
  <c r="I461" i="4" s="1"/>
  <c r="H251" i="40"/>
  <c r="H256" i="40"/>
  <c r="I488" i="4" s="1"/>
  <c r="H260" i="40"/>
  <c r="I497" i="4" s="1"/>
  <c r="H264" i="40"/>
  <c r="I503" i="4" s="1"/>
  <c r="H271" i="40"/>
  <c r="I520" i="4" s="1"/>
  <c r="H274" i="40"/>
  <c r="I525" i="4" s="1"/>
  <c r="H279" i="40"/>
  <c r="H285" i="40"/>
  <c r="I546" i="4" s="1"/>
  <c r="H300" i="40"/>
  <c r="I564" i="4" s="1"/>
  <c r="H306" i="40"/>
  <c r="I582" i="4" s="1"/>
  <c r="H321" i="40"/>
  <c r="H326" i="40"/>
  <c r="H339" i="40"/>
  <c r="I644" i="4" s="1"/>
  <c r="H357" i="40"/>
  <c r="I687" i="4" s="1"/>
  <c r="H362" i="40"/>
  <c r="I693" i="4" s="1"/>
  <c r="H385" i="40"/>
  <c r="H396" i="40"/>
  <c r="I761" i="4" s="1"/>
  <c r="H406" i="40"/>
  <c r="I779" i="4" s="1"/>
  <c r="H439" i="40"/>
  <c r="H443" i="40"/>
  <c r="H454" i="40"/>
  <c r="H459" i="40"/>
  <c r="I870" i="4" s="1"/>
  <c r="H463" i="40"/>
  <c r="I892" i="4" s="1"/>
  <c r="H476" i="40"/>
  <c r="I915" i="4" s="1"/>
  <c r="H489" i="40"/>
  <c r="H508" i="40"/>
  <c r="I984" i="4" s="1"/>
  <c r="H513" i="40"/>
  <c r="I994" i="4" s="1"/>
  <c r="H516" i="40"/>
  <c r="H525" i="40"/>
  <c r="I1035" i="4" s="1"/>
  <c r="H529" i="40"/>
  <c r="I1047" i="4" s="1"/>
  <c r="H534" i="40"/>
  <c r="H542" i="40"/>
  <c r="I1076" i="4" s="1"/>
  <c r="H548" i="40"/>
  <c r="I1097" i="4" s="1"/>
  <c r="H14" i="40"/>
  <c r="I24" i="4" s="1"/>
  <c r="H17" i="40"/>
  <c r="I30" i="4" s="1"/>
  <c r="H31" i="40"/>
  <c r="I50" i="4" s="1"/>
  <c r="H35" i="40"/>
  <c r="I56" i="4" s="1"/>
  <c r="H44" i="40"/>
  <c r="H48" i="40"/>
  <c r="I73" i="4" s="1"/>
  <c r="H52" i="40"/>
  <c r="H61" i="40"/>
  <c r="H66" i="40"/>
  <c r="I103" i="4" s="1"/>
  <c r="H74" i="40"/>
  <c r="I131" i="4" s="1"/>
  <c r="H118" i="40"/>
  <c r="H124" i="40"/>
  <c r="I211" i="4" s="1"/>
  <c r="H131" i="40"/>
  <c r="I225" i="4" s="1"/>
  <c r="H145" i="40"/>
  <c r="H149" i="40"/>
  <c r="I252" i="4" s="1"/>
  <c r="H153" i="40"/>
  <c r="I257" i="4" s="1"/>
  <c r="H161" i="40"/>
  <c r="I275" i="4" s="1"/>
  <c r="H165" i="40"/>
  <c r="I282" i="4" s="1"/>
  <c r="H169" i="40"/>
  <c r="H177" i="40"/>
  <c r="H208" i="40"/>
  <c r="H218" i="40"/>
  <c r="H229" i="40"/>
  <c r="I422" i="4" s="1"/>
  <c r="H236" i="40"/>
  <c r="I445" i="4" s="1"/>
  <c r="H248" i="40"/>
  <c r="I463" i="4" s="1"/>
  <c r="H253" i="40"/>
  <c r="H257" i="40"/>
  <c r="H261" i="40"/>
  <c r="I498" i="4" s="1"/>
  <c r="H265" i="40"/>
  <c r="I505" i="4" s="1"/>
  <c r="H276" i="40"/>
  <c r="H301" i="40"/>
  <c r="H313" i="40"/>
  <c r="I554" i="4" s="1"/>
  <c r="H317" i="40"/>
  <c r="I607" i="4" s="1"/>
  <c r="H325" i="40"/>
  <c r="H340" i="40"/>
  <c r="H419" i="40"/>
  <c r="I804" i="4" s="1"/>
  <c r="H427" i="40"/>
  <c r="I816" i="4" s="1"/>
  <c r="H431" i="40"/>
  <c r="I828" i="4" s="1"/>
  <c r="H442" i="40"/>
  <c r="I846" i="4" s="1"/>
  <c r="H447" i="40"/>
  <c r="I853" i="4" s="1"/>
  <c r="H464" i="40"/>
  <c r="H472" i="40"/>
  <c r="H475" i="40"/>
  <c r="I914" i="4" s="1"/>
  <c r="H485" i="40"/>
  <c r="I938" i="4" s="1"/>
  <c r="H492" i="40"/>
  <c r="H495" i="40"/>
  <c r="I952" i="4" s="1"/>
  <c r="H499" i="40"/>
  <c r="H506" i="40"/>
  <c r="I980" i="4" s="1"/>
  <c r="H510" i="40"/>
  <c r="I988" i="4" s="1"/>
  <c r="H517" i="40"/>
  <c r="I1011" i="4" s="1"/>
  <c r="H522" i="40"/>
  <c r="I1026" i="4" s="1"/>
  <c r="H526" i="40"/>
  <c r="I1040" i="4" s="1"/>
  <c r="H533" i="40"/>
  <c r="H549" i="40"/>
  <c r="I1099" i="4" s="1"/>
  <c r="G3" i="40"/>
  <c r="O1099" i="4" l="1"/>
  <c r="X1099" i="4"/>
  <c r="O988" i="4"/>
  <c r="X988" i="4"/>
  <c r="O816" i="4"/>
  <c r="X816" i="4"/>
  <c r="X607" i="4"/>
  <c r="O607" i="4"/>
  <c r="O505" i="4"/>
  <c r="X505" i="4"/>
  <c r="O463" i="4"/>
  <c r="X463" i="4"/>
  <c r="O275" i="4"/>
  <c r="X275" i="4"/>
  <c r="O225" i="4"/>
  <c r="X225" i="4"/>
  <c r="O103" i="4"/>
  <c r="X103" i="4"/>
  <c r="O24" i="4"/>
  <c r="X24" i="4"/>
  <c r="O1047" i="4"/>
  <c r="X1047" i="4"/>
  <c r="O984" i="4"/>
  <c r="X984" i="4"/>
  <c r="O870" i="4"/>
  <c r="X870" i="4"/>
  <c r="O779" i="4"/>
  <c r="X779" i="4"/>
  <c r="O687" i="4"/>
  <c r="X687" i="4"/>
  <c r="O582" i="4"/>
  <c r="X582" i="4"/>
  <c r="O525" i="4"/>
  <c r="X525" i="4"/>
  <c r="O488" i="4"/>
  <c r="X488" i="4"/>
  <c r="O435" i="4"/>
  <c r="X435" i="4"/>
  <c r="O113" i="4"/>
  <c r="X113" i="4"/>
  <c r="X57" i="4"/>
  <c r="O57" i="4"/>
  <c r="X22" i="4"/>
  <c r="O22" i="4"/>
  <c r="O1045" i="4"/>
  <c r="X1045" i="4"/>
  <c r="O974" i="4"/>
  <c r="X974" i="4"/>
  <c r="O814" i="4"/>
  <c r="X814" i="4"/>
  <c r="O382" i="4"/>
  <c r="X382" i="4"/>
  <c r="X284" i="4"/>
  <c r="O284" i="4"/>
  <c r="O244" i="4"/>
  <c r="X244" i="4"/>
  <c r="O966" i="4"/>
  <c r="X966" i="4"/>
  <c r="O1028" i="4"/>
  <c r="X1028" i="4"/>
  <c r="O903" i="4"/>
  <c r="X903" i="4"/>
  <c r="O727" i="4"/>
  <c r="X727" i="4"/>
  <c r="X613" i="4"/>
  <c r="O613" i="4"/>
  <c r="O261" i="4"/>
  <c r="X261" i="4"/>
  <c r="O117" i="4"/>
  <c r="X117" i="4"/>
  <c r="O12" i="4"/>
  <c r="X12" i="4"/>
  <c r="O764" i="4"/>
  <c r="X764" i="4"/>
  <c r="O140" i="4"/>
  <c r="X140" i="4"/>
  <c r="X134" i="4"/>
  <c r="O134" i="4"/>
  <c r="O679" i="4"/>
  <c r="X679" i="4"/>
  <c r="Z786" i="4"/>
  <c r="Y786" i="4"/>
  <c r="P780" i="4"/>
  <c r="Q780" i="4"/>
  <c r="S780" i="4"/>
  <c r="O1026" i="4"/>
  <c r="X1026" i="4"/>
  <c r="O1040" i="4"/>
  <c r="X1040" i="4"/>
  <c r="O980" i="4"/>
  <c r="X980" i="4"/>
  <c r="O938" i="4"/>
  <c r="X938" i="4"/>
  <c r="O853" i="4"/>
  <c r="X853" i="4"/>
  <c r="X804" i="4"/>
  <c r="O804" i="4"/>
  <c r="O554" i="4"/>
  <c r="X554" i="4"/>
  <c r="O498" i="4"/>
  <c r="X498" i="4"/>
  <c r="O445" i="4"/>
  <c r="X445" i="4"/>
  <c r="O257" i="4"/>
  <c r="X257" i="4"/>
  <c r="O211" i="4"/>
  <c r="X211" i="4"/>
  <c r="O56" i="4"/>
  <c r="X56" i="4"/>
  <c r="O1097" i="4"/>
  <c r="X1097" i="4"/>
  <c r="O1035" i="4"/>
  <c r="X1035" i="4"/>
  <c r="X761" i="4"/>
  <c r="O761" i="4"/>
  <c r="O644" i="4"/>
  <c r="X644" i="4"/>
  <c r="O564" i="4"/>
  <c r="X564" i="4"/>
  <c r="O520" i="4"/>
  <c r="X520" i="4"/>
  <c r="O363" i="4"/>
  <c r="X363" i="4"/>
  <c r="O272" i="4"/>
  <c r="X272" i="4"/>
  <c r="O223" i="4"/>
  <c r="X223" i="4"/>
  <c r="O190" i="4"/>
  <c r="X190" i="4"/>
  <c r="O71" i="4"/>
  <c r="X71" i="4"/>
  <c r="O51" i="4"/>
  <c r="X51" i="4"/>
  <c r="O17" i="4"/>
  <c r="X17" i="4"/>
  <c r="O953" i="4"/>
  <c r="X953" i="4"/>
  <c r="O905" i="4"/>
  <c r="X905" i="4"/>
  <c r="O507" i="4"/>
  <c r="X507" i="4"/>
  <c r="O260" i="4"/>
  <c r="X260" i="4"/>
  <c r="O111" i="4"/>
  <c r="X111" i="4"/>
  <c r="O62" i="4"/>
  <c r="X62" i="4"/>
  <c r="O1102" i="4"/>
  <c r="X1102" i="4"/>
  <c r="O999" i="4"/>
  <c r="X999" i="4"/>
  <c r="O807" i="4"/>
  <c r="X807" i="4"/>
  <c r="O606" i="4"/>
  <c r="X606" i="4"/>
  <c r="O460" i="4"/>
  <c r="X460" i="4"/>
  <c r="O389" i="4"/>
  <c r="X389" i="4"/>
  <c r="X304" i="4"/>
  <c r="O304" i="4"/>
  <c r="X207" i="4"/>
  <c r="O207" i="4"/>
  <c r="O69" i="4"/>
  <c r="X69" i="4"/>
  <c r="O7" i="4"/>
  <c r="X7" i="4"/>
  <c r="O763" i="4"/>
  <c r="X763" i="4"/>
  <c r="O34" i="4"/>
  <c r="X34" i="4"/>
  <c r="P786" i="4"/>
  <c r="S786" i="4"/>
  <c r="Q786" i="4"/>
  <c r="Z780" i="4"/>
  <c r="Y780" i="4"/>
  <c r="O846" i="4"/>
  <c r="X846" i="4"/>
  <c r="O422" i="4"/>
  <c r="X422" i="4"/>
  <c r="X252" i="4"/>
  <c r="O252" i="4"/>
  <c r="O50" i="4"/>
  <c r="X50" i="4"/>
  <c r="O1076" i="4"/>
  <c r="X1076" i="4"/>
  <c r="O915" i="4"/>
  <c r="X915" i="4"/>
  <c r="O546" i="4"/>
  <c r="X546" i="4"/>
  <c r="O503" i="4"/>
  <c r="X503" i="4"/>
  <c r="O461" i="4"/>
  <c r="X461" i="4"/>
  <c r="O411" i="4"/>
  <c r="X411" i="4"/>
  <c r="O302" i="4"/>
  <c r="X302" i="4"/>
  <c r="X263" i="4"/>
  <c r="O263" i="4"/>
  <c r="O216" i="4"/>
  <c r="X216" i="4"/>
  <c r="O146" i="4"/>
  <c r="X146" i="4"/>
  <c r="O66" i="4"/>
  <c r="X66" i="4"/>
  <c r="O1071" i="4"/>
  <c r="X1071" i="4"/>
  <c r="O1002" i="4"/>
  <c r="X1002" i="4"/>
  <c r="O947" i="4"/>
  <c r="X947" i="4"/>
  <c r="O896" i="4"/>
  <c r="X896" i="4"/>
  <c r="O728" i="4"/>
  <c r="X728" i="4"/>
  <c r="O544" i="4"/>
  <c r="X544" i="4"/>
  <c r="O494" i="4"/>
  <c r="X494" i="4"/>
  <c r="O310" i="4"/>
  <c r="X310" i="4"/>
  <c r="O217" i="4"/>
  <c r="X217" i="4"/>
  <c r="O153" i="4"/>
  <c r="X153" i="4"/>
  <c r="O1070" i="4"/>
  <c r="X1070" i="4"/>
  <c r="O978" i="4"/>
  <c r="X978" i="4"/>
  <c r="X597" i="4"/>
  <c r="O597" i="4"/>
  <c r="X452" i="4"/>
  <c r="O452" i="4"/>
  <c r="X281" i="4"/>
  <c r="O281" i="4"/>
  <c r="X227" i="4"/>
  <c r="O227" i="4"/>
  <c r="X150" i="4"/>
  <c r="O150" i="4"/>
  <c r="O98" i="4"/>
  <c r="X98" i="4"/>
  <c r="O54" i="4"/>
  <c r="X54" i="4"/>
  <c r="O958" i="4"/>
  <c r="X958" i="4"/>
  <c r="O141" i="4"/>
  <c r="X141" i="4"/>
  <c r="O33" i="4"/>
  <c r="X33" i="4"/>
  <c r="O843" i="4"/>
  <c r="X843" i="4"/>
  <c r="Y949" i="4"/>
  <c r="Z949" i="4"/>
  <c r="Y28" i="4"/>
  <c r="Z28" i="4"/>
  <c r="O914" i="4"/>
  <c r="X914" i="4"/>
  <c r="O1011" i="4"/>
  <c r="X1011" i="4"/>
  <c r="O952" i="4"/>
  <c r="X952" i="4"/>
  <c r="O828" i="4"/>
  <c r="X828" i="4"/>
  <c r="O282" i="4"/>
  <c r="X282" i="4"/>
  <c r="O131" i="4"/>
  <c r="X131" i="4"/>
  <c r="O73" i="4"/>
  <c r="X73" i="4"/>
  <c r="O30" i="4"/>
  <c r="X30" i="4"/>
  <c r="O994" i="4"/>
  <c r="X994" i="4"/>
  <c r="O892" i="4"/>
  <c r="X892" i="4"/>
  <c r="X693" i="4"/>
  <c r="O693" i="4"/>
  <c r="O497" i="4"/>
  <c r="X497" i="4"/>
  <c r="O295" i="4"/>
  <c r="X295" i="4"/>
  <c r="O258" i="4"/>
  <c r="X258" i="4"/>
  <c r="O212" i="4"/>
  <c r="X212" i="4"/>
  <c r="O127" i="4"/>
  <c r="X127" i="4"/>
  <c r="O1101" i="4"/>
  <c r="X1101" i="4"/>
  <c r="O1058" i="4"/>
  <c r="X1058" i="4"/>
  <c r="O861" i="4"/>
  <c r="X861" i="4"/>
  <c r="O694" i="4"/>
  <c r="X694" i="4"/>
  <c r="O649" i="4"/>
  <c r="X649" i="4"/>
  <c r="O384" i="4"/>
  <c r="X384" i="4"/>
  <c r="O209" i="4"/>
  <c r="X209" i="4"/>
  <c r="O144" i="4"/>
  <c r="X144" i="4"/>
  <c r="O53" i="4"/>
  <c r="X53" i="4"/>
  <c r="O1043" i="4"/>
  <c r="X1043" i="4"/>
  <c r="O911" i="4"/>
  <c r="X911" i="4"/>
  <c r="Z911" i="4" s="1"/>
  <c r="O848" i="4"/>
  <c r="X848" i="4"/>
  <c r="O766" i="4"/>
  <c r="X766" i="4"/>
  <c r="O490" i="4"/>
  <c r="X490" i="4"/>
  <c r="O448" i="4"/>
  <c r="X448" i="4"/>
  <c r="O277" i="4"/>
  <c r="X277" i="4"/>
  <c r="O218" i="4"/>
  <c r="X218" i="4"/>
  <c r="O83" i="4"/>
  <c r="X83" i="4"/>
  <c r="O19" i="4"/>
  <c r="X19" i="4"/>
  <c r="O776" i="4"/>
  <c r="X776" i="4"/>
  <c r="O148" i="4"/>
  <c r="X148" i="4"/>
  <c r="O907" i="4"/>
  <c r="X907" i="4"/>
  <c r="O857" i="4"/>
  <c r="X857" i="4"/>
  <c r="O135" i="4"/>
  <c r="X135" i="4"/>
  <c r="P949" i="4"/>
  <c r="Q949" i="4"/>
  <c r="S949" i="4"/>
  <c r="P28" i="4"/>
  <c r="S28" i="4"/>
  <c r="Q28" i="4"/>
  <c r="Q858" i="4"/>
  <c r="P858" i="4"/>
  <c r="S858" i="4"/>
  <c r="K474" i="40"/>
  <c r="J1399" i="115"/>
  <c r="J1412" i="115"/>
  <c r="K204" i="40"/>
  <c r="L380" i="40"/>
  <c r="H380" i="40" s="1"/>
  <c r="J1622" i="115"/>
  <c r="I612" i="4"/>
  <c r="I360" i="4"/>
  <c r="I523" i="4"/>
  <c r="I887" i="4"/>
  <c r="I1005" i="4"/>
  <c r="I1032" i="4"/>
  <c r="K352" i="40"/>
  <c r="L389" i="40"/>
  <c r="H389" i="40" s="1"/>
  <c r="I744" i="4" s="1"/>
  <c r="K511" i="40"/>
  <c r="K193" i="40"/>
  <c r="I682" i="4"/>
  <c r="K86" i="40"/>
  <c r="K504" i="40"/>
  <c r="K281" i="40"/>
  <c r="I562" i="4"/>
  <c r="I521" i="4"/>
  <c r="I485" i="4"/>
  <c r="K480" i="40"/>
  <c r="K308" i="40"/>
  <c r="K307" i="40"/>
  <c r="K146" i="40"/>
  <c r="I27" i="4"/>
  <c r="K520" i="40"/>
  <c r="I818" i="4"/>
  <c r="K27" i="40"/>
  <c r="K28" i="40"/>
  <c r="K374" i="40"/>
  <c r="K21" i="40"/>
  <c r="K22" i="40"/>
  <c r="I91" i="4"/>
  <c r="K278" i="40"/>
  <c r="L390" i="40"/>
  <c r="H390" i="40" s="1"/>
  <c r="I740" i="4"/>
  <c r="L456" i="40"/>
  <c r="H456" i="40" s="1"/>
  <c r="I863" i="4" s="1"/>
  <c r="K395" i="40"/>
  <c r="K394" i="40"/>
  <c r="K543" i="40"/>
  <c r="K376" i="40"/>
  <c r="K359" i="40"/>
  <c r="I166" i="4"/>
  <c r="K457" i="40"/>
  <c r="K337" i="40"/>
  <c r="K336" i="40"/>
  <c r="K228" i="40"/>
  <c r="K377" i="40"/>
  <c r="K346" i="40"/>
  <c r="K347" i="40"/>
  <c r="K189" i="40"/>
  <c r="K225" i="40"/>
  <c r="K227" i="40"/>
  <c r="K226" i="40"/>
  <c r="I371" i="4"/>
  <c r="K364" i="40"/>
  <c r="R54" i="120"/>
  <c r="R54" i="95"/>
  <c r="R58" i="120"/>
  <c r="R58" i="95"/>
  <c r="K101" i="40"/>
  <c r="K24" i="40"/>
  <c r="K538" i="40"/>
  <c r="K518" i="40"/>
  <c r="I894" i="4"/>
  <c r="I237" i="4"/>
  <c r="K112" i="40"/>
  <c r="K210" i="40"/>
  <c r="K173" i="40"/>
  <c r="K174" i="40"/>
  <c r="K168" i="40"/>
  <c r="K429" i="40"/>
  <c r="R45" i="120"/>
  <c r="K223" i="40"/>
  <c r="R45" i="95"/>
  <c r="K158" i="40"/>
  <c r="I404" i="4"/>
  <c r="I478" i="4"/>
  <c r="K348" i="40"/>
  <c r="K349" i="40"/>
  <c r="I982" i="4"/>
  <c r="I837" i="4"/>
  <c r="I685" i="4"/>
  <c r="K234" i="40"/>
  <c r="K479" i="40"/>
  <c r="I300" i="4"/>
  <c r="I23" i="4"/>
  <c r="I960" i="4"/>
  <c r="K436" i="40"/>
  <c r="K315" i="40"/>
  <c r="K316" i="40"/>
  <c r="I541" i="4"/>
  <c r="I747" i="4"/>
  <c r="I508" i="4"/>
  <c r="I430" i="4"/>
  <c r="K482" i="40"/>
  <c r="I358" i="4"/>
  <c r="I704" i="4"/>
  <c r="R48" i="120"/>
  <c r="R48" i="95"/>
  <c r="K196" i="40"/>
  <c r="K302" i="40"/>
  <c r="I75" i="4"/>
  <c r="I842" i="4"/>
  <c r="K509" i="40"/>
  <c r="K335" i="40"/>
  <c r="K555" i="40"/>
  <c r="K556" i="40"/>
  <c r="K159" i="40"/>
  <c r="K541" i="40"/>
  <c r="K521" i="40"/>
  <c r="K254" i="40"/>
  <c r="I839" i="4"/>
  <c r="I473" i="4"/>
  <c r="I575" i="4"/>
  <c r="K467" i="40"/>
  <c r="K110" i="40"/>
  <c r="K446" i="40"/>
  <c r="K445" i="40"/>
  <c r="I459" i="4"/>
  <c r="I537" i="4"/>
  <c r="I770" i="4"/>
  <c r="K512" i="40"/>
  <c r="I618" i="4"/>
  <c r="I380" i="4"/>
  <c r="I108" i="4"/>
  <c r="K350" i="40"/>
  <c r="K133" i="40"/>
  <c r="K214" i="40"/>
  <c r="K215" i="40"/>
  <c r="I305" i="4"/>
  <c r="H93" i="40"/>
  <c r="H90" i="40"/>
  <c r="I160" i="4" s="1"/>
  <c r="K41" i="40"/>
  <c r="H3" i="40"/>
  <c r="O160" i="4" l="1"/>
  <c r="X160" i="4"/>
  <c r="O618" i="4"/>
  <c r="X618" i="4"/>
  <c r="O459" i="4"/>
  <c r="X459" i="4"/>
  <c r="O842" i="4"/>
  <c r="X842" i="4"/>
  <c r="O541" i="4"/>
  <c r="X541" i="4"/>
  <c r="O960" i="4"/>
  <c r="X960" i="4"/>
  <c r="O740" i="4"/>
  <c r="X740" i="4"/>
  <c r="O485" i="4"/>
  <c r="X485" i="4"/>
  <c r="O1005" i="4"/>
  <c r="X1005" i="4"/>
  <c r="O612" i="4"/>
  <c r="X612" i="4"/>
  <c r="Y135" i="4"/>
  <c r="Z135" i="4"/>
  <c r="Y907" i="4"/>
  <c r="Z907" i="4"/>
  <c r="Z776" i="4"/>
  <c r="Y776" i="4"/>
  <c r="Z83" i="4"/>
  <c r="Y83" i="4"/>
  <c r="Y277" i="4"/>
  <c r="Z277" i="4"/>
  <c r="Z490" i="4"/>
  <c r="Y490" i="4"/>
  <c r="Z848" i="4"/>
  <c r="Y848" i="4"/>
  <c r="Z1043" i="4"/>
  <c r="Y1043" i="4"/>
  <c r="Z144" i="4"/>
  <c r="Y144" i="4"/>
  <c r="Z384" i="4"/>
  <c r="Y384" i="4"/>
  <c r="Z694" i="4"/>
  <c r="Y694" i="4"/>
  <c r="Y1058" i="4"/>
  <c r="Z1058" i="4"/>
  <c r="Y127" i="4"/>
  <c r="Z127" i="4"/>
  <c r="Z258" i="4"/>
  <c r="Y258" i="4"/>
  <c r="Z497" i="4"/>
  <c r="Y497" i="4"/>
  <c r="Y892" i="4"/>
  <c r="Z892" i="4"/>
  <c r="Z30" i="4"/>
  <c r="Y30" i="4"/>
  <c r="Y131" i="4"/>
  <c r="Z131" i="4"/>
  <c r="Z828" i="4"/>
  <c r="Y828" i="4"/>
  <c r="Z1011" i="4"/>
  <c r="Y1011" i="4"/>
  <c r="Z843" i="4"/>
  <c r="Y843" i="4"/>
  <c r="Z141" i="4"/>
  <c r="Y141" i="4"/>
  <c r="Y54" i="4"/>
  <c r="Z54" i="4"/>
  <c r="P150" i="4"/>
  <c r="Q150" i="4"/>
  <c r="S150" i="4"/>
  <c r="P281" i="4"/>
  <c r="Q281" i="4"/>
  <c r="S281" i="4"/>
  <c r="Q597" i="4"/>
  <c r="S597" i="4"/>
  <c r="P597" i="4"/>
  <c r="Y1070" i="4"/>
  <c r="Z1070" i="4"/>
  <c r="Z217" i="4"/>
  <c r="Y217" i="4"/>
  <c r="Z494" i="4"/>
  <c r="Y494" i="4"/>
  <c r="Y728" i="4"/>
  <c r="Z728" i="4"/>
  <c r="Y947" i="4"/>
  <c r="Z947" i="4"/>
  <c r="Y1071" i="4"/>
  <c r="Z1071" i="4"/>
  <c r="Y146" i="4"/>
  <c r="Z146" i="4"/>
  <c r="P263" i="4"/>
  <c r="Q263" i="4"/>
  <c r="S263" i="4"/>
  <c r="Y411" i="4"/>
  <c r="Z411" i="4"/>
  <c r="Y503" i="4"/>
  <c r="Z503" i="4"/>
  <c r="Y915" i="4"/>
  <c r="Z915" i="4"/>
  <c r="Y50" i="4"/>
  <c r="Z50" i="4"/>
  <c r="Y422" i="4"/>
  <c r="Z422" i="4"/>
  <c r="P763" i="4"/>
  <c r="S763" i="4"/>
  <c r="Q763" i="4"/>
  <c r="P69" i="4"/>
  <c r="Q69" i="4"/>
  <c r="S69" i="4"/>
  <c r="Z304" i="4"/>
  <c r="Y304" i="4"/>
  <c r="P460" i="4"/>
  <c r="Q460" i="4"/>
  <c r="S460" i="4"/>
  <c r="P807" i="4"/>
  <c r="Q807" i="4"/>
  <c r="S807" i="4"/>
  <c r="Q1102" i="4"/>
  <c r="S1102" i="4"/>
  <c r="P1102" i="4"/>
  <c r="P111" i="4"/>
  <c r="S111" i="4"/>
  <c r="Q111" i="4"/>
  <c r="Q507" i="4"/>
  <c r="S507" i="4"/>
  <c r="P507" i="4"/>
  <c r="P953" i="4"/>
  <c r="Q953" i="4"/>
  <c r="S953" i="4"/>
  <c r="P51" i="4"/>
  <c r="Q51" i="4"/>
  <c r="S51" i="4"/>
  <c r="P190" i="4"/>
  <c r="S190" i="4"/>
  <c r="Q190" i="4"/>
  <c r="Q272" i="4"/>
  <c r="P272" i="4"/>
  <c r="S272" i="4"/>
  <c r="P520" i="4"/>
  <c r="S520" i="4"/>
  <c r="Q520" i="4"/>
  <c r="Q644" i="4"/>
  <c r="P644" i="4"/>
  <c r="S644" i="4"/>
  <c r="P1035" i="4"/>
  <c r="S1035" i="4"/>
  <c r="Q1035" i="4"/>
  <c r="Q56" i="4"/>
  <c r="P56" i="4"/>
  <c r="S56" i="4"/>
  <c r="P257" i="4"/>
  <c r="S257" i="4"/>
  <c r="Q257" i="4"/>
  <c r="P498" i="4"/>
  <c r="S498" i="4"/>
  <c r="Q498" i="4"/>
  <c r="Z804" i="4"/>
  <c r="Y804" i="4"/>
  <c r="P938" i="4"/>
  <c r="S938" i="4"/>
  <c r="Q938" i="4"/>
  <c r="Q1040" i="4"/>
  <c r="S1040" i="4"/>
  <c r="P1040" i="4"/>
  <c r="Y679" i="4"/>
  <c r="Z679" i="4"/>
  <c r="Y140" i="4"/>
  <c r="Z140" i="4"/>
  <c r="Y12" i="4"/>
  <c r="Z12" i="4"/>
  <c r="Y261" i="4"/>
  <c r="Z261" i="4"/>
  <c r="Y727" i="4"/>
  <c r="Z727" i="4"/>
  <c r="Y1028" i="4"/>
  <c r="Z1028" i="4"/>
  <c r="Z244" i="4"/>
  <c r="Y244" i="4"/>
  <c r="Y382" i="4"/>
  <c r="Z382" i="4"/>
  <c r="Y974" i="4"/>
  <c r="Z974" i="4"/>
  <c r="P22" i="4"/>
  <c r="Q22" i="4"/>
  <c r="S22" i="4"/>
  <c r="Z113" i="4"/>
  <c r="Y113" i="4"/>
  <c r="Z488" i="4"/>
  <c r="Y488" i="4"/>
  <c r="Y582" i="4"/>
  <c r="Z582" i="4"/>
  <c r="Z779" i="4"/>
  <c r="Y779" i="4"/>
  <c r="Z984" i="4"/>
  <c r="Y984" i="4"/>
  <c r="Y24" i="4"/>
  <c r="Z24" i="4"/>
  <c r="Z225" i="4"/>
  <c r="Y225" i="4"/>
  <c r="Z463" i="4"/>
  <c r="Y463" i="4"/>
  <c r="P607" i="4"/>
  <c r="Q607" i="4"/>
  <c r="S607" i="4"/>
  <c r="Z988" i="4"/>
  <c r="Y988" i="4"/>
  <c r="O305" i="4"/>
  <c r="X305" i="4"/>
  <c r="O575" i="4"/>
  <c r="X575" i="4"/>
  <c r="O75" i="4"/>
  <c r="X75" i="4"/>
  <c r="O430" i="4"/>
  <c r="X430" i="4"/>
  <c r="O23" i="4"/>
  <c r="X23" i="4"/>
  <c r="O685" i="4"/>
  <c r="X685" i="4"/>
  <c r="O371" i="4"/>
  <c r="X371" i="4"/>
  <c r="O166" i="4"/>
  <c r="X166" i="4"/>
  <c r="O818" i="4"/>
  <c r="X818" i="4"/>
  <c r="X521" i="4"/>
  <c r="O521" i="4"/>
  <c r="O744" i="4"/>
  <c r="X744" i="4"/>
  <c r="O887" i="4"/>
  <c r="X887" i="4"/>
  <c r="T949" i="4"/>
  <c r="U949" i="4"/>
  <c r="V949" i="4"/>
  <c r="P135" i="4"/>
  <c r="S135" i="4"/>
  <c r="Q135" i="4"/>
  <c r="P907" i="4"/>
  <c r="Q907" i="4"/>
  <c r="S907" i="4"/>
  <c r="P776" i="4"/>
  <c r="Q776" i="4"/>
  <c r="S776" i="4"/>
  <c r="P83" i="4"/>
  <c r="S83" i="4"/>
  <c r="Q83" i="4"/>
  <c r="S277" i="4"/>
  <c r="P277" i="4"/>
  <c r="Q277" i="4"/>
  <c r="P490" i="4"/>
  <c r="Q490" i="4"/>
  <c r="S490" i="4"/>
  <c r="Q848" i="4"/>
  <c r="P848" i="4"/>
  <c r="S848" i="4"/>
  <c r="P1043" i="4"/>
  <c r="Q1043" i="4"/>
  <c r="S1043" i="4"/>
  <c r="P144" i="4"/>
  <c r="S144" i="4"/>
  <c r="Q144" i="4"/>
  <c r="P384" i="4"/>
  <c r="Q384" i="4"/>
  <c r="S384" i="4"/>
  <c r="P694" i="4"/>
  <c r="Q694" i="4"/>
  <c r="S694" i="4"/>
  <c r="P1058" i="4"/>
  <c r="S1058" i="4"/>
  <c r="Q1058" i="4"/>
  <c r="P127" i="4"/>
  <c r="S127" i="4"/>
  <c r="Q127" i="4"/>
  <c r="Q258" i="4"/>
  <c r="P258" i="4"/>
  <c r="S258" i="4"/>
  <c r="P497" i="4"/>
  <c r="Q497" i="4"/>
  <c r="S497" i="4"/>
  <c r="Q892" i="4"/>
  <c r="S892" i="4"/>
  <c r="P892" i="4"/>
  <c r="P30" i="4"/>
  <c r="Q30" i="4"/>
  <c r="S30" i="4"/>
  <c r="P131" i="4"/>
  <c r="S131" i="4"/>
  <c r="Q131" i="4"/>
  <c r="Q828" i="4"/>
  <c r="S828" i="4"/>
  <c r="P828" i="4"/>
  <c r="P1011" i="4"/>
  <c r="S1011" i="4"/>
  <c r="Q1011" i="4"/>
  <c r="P843" i="4"/>
  <c r="Q843" i="4"/>
  <c r="S843" i="4"/>
  <c r="P141" i="4"/>
  <c r="Q141" i="4"/>
  <c r="S141" i="4"/>
  <c r="Q54" i="4"/>
  <c r="P54" i="4"/>
  <c r="S54" i="4"/>
  <c r="Y150" i="4"/>
  <c r="Z150" i="4"/>
  <c r="Y281" i="4"/>
  <c r="Z281" i="4"/>
  <c r="Y597" i="4"/>
  <c r="Z597" i="4"/>
  <c r="Q1070" i="4"/>
  <c r="S1070" i="4"/>
  <c r="P1070" i="4"/>
  <c r="P217" i="4"/>
  <c r="Q217" i="4"/>
  <c r="S217" i="4"/>
  <c r="P494" i="4"/>
  <c r="Q494" i="4"/>
  <c r="S494" i="4"/>
  <c r="P728" i="4"/>
  <c r="Q728" i="4"/>
  <c r="S728" i="4"/>
  <c r="Q947" i="4"/>
  <c r="P947" i="4"/>
  <c r="S947" i="4"/>
  <c r="P1071" i="4"/>
  <c r="Q1071" i="4"/>
  <c r="S1071" i="4"/>
  <c r="Q146" i="4"/>
  <c r="P146" i="4"/>
  <c r="S146" i="4"/>
  <c r="Z263" i="4"/>
  <c r="Y263" i="4"/>
  <c r="P411" i="4"/>
  <c r="Q411" i="4"/>
  <c r="S411" i="4"/>
  <c r="Q503" i="4"/>
  <c r="P503" i="4"/>
  <c r="S503" i="4"/>
  <c r="P915" i="4"/>
  <c r="S915" i="4"/>
  <c r="Q915" i="4"/>
  <c r="P50" i="4"/>
  <c r="S50" i="4"/>
  <c r="Q50" i="4"/>
  <c r="S422" i="4"/>
  <c r="P422" i="4"/>
  <c r="Q422" i="4"/>
  <c r="Y34" i="4"/>
  <c r="Z34" i="4"/>
  <c r="Y7" i="4"/>
  <c r="Z7" i="4"/>
  <c r="P207" i="4"/>
  <c r="Q207" i="4"/>
  <c r="S207" i="4"/>
  <c r="Y389" i="4"/>
  <c r="Z389" i="4"/>
  <c r="Z606" i="4"/>
  <c r="Y606" i="4"/>
  <c r="Y999" i="4"/>
  <c r="Z999" i="4"/>
  <c r="Y62" i="4"/>
  <c r="Z62" i="4"/>
  <c r="Y260" i="4"/>
  <c r="Z260" i="4"/>
  <c r="Z905" i="4"/>
  <c r="Y905" i="4"/>
  <c r="Z17" i="4"/>
  <c r="Y17" i="4"/>
  <c r="Y71" i="4"/>
  <c r="Z71" i="4"/>
  <c r="Y223" i="4"/>
  <c r="Z223" i="4"/>
  <c r="Z363" i="4"/>
  <c r="Y363" i="4"/>
  <c r="Z564" i="4"/>
  <c r="Y564" i="4"/>
  <c r="P761" i="4"/>
  <c r="Q761" i="4"/>
  <c r="S761" i="4"/>
  <c r="Z1097" i="4"/>
  <c r="Y1097" i="4"/>
  <c r="Y211" i="4"/>
  <c r="Z211" i="4"/>
  <c r="Z445" i="4"/>
  <c r="Y445" i="4"/>
  <c r="Z554" i="4"/>
  <c r="Y554" i="4"/>
  <c r="Y853" i="4"/>
  <c r="Z853" i="4"/>
  <c r="Y980" i="4"/>
  <c r="Z980" i="4"/>
  <c r="Z1026" i="4"/>
  <c r="Y1026" i="4"/>
  <c r="P679" i="4"/>
  <c r="Q679" i="4"/>
  <c r="S679" i="4"/>
  <c r="P140" i="4"/>
  <c r="S140" i="4"/>
  <c r="Q140" i="4"/>
  <c r="P12" i="4"/>
  <c r="S12" i="4"/>
  <c r="Q12" i="4"/>
  <c r="P261" i="4"/>
  <c r="S261" i="4"/>
  <c r="Q261" i="4"/>
  <c r="P727" i="4"/>
  <c r="S727" i="4"/>
  <c r="Q727" i="4"/>
  <c r="S1028" i="4"/>
  <c r="P1028" i="4"/>
  <c r="Q1028" i="4"/>
  <c r="Q244" i="4"/>
  <c r="P244" i="4"/>
  <c r="S244" i="4"/>
  <c r="P382" i="4"/>
  <c r="S382" i="4"/>
  <c r="Q382" i="4"/>
  <c r="P974" i="4"/>
  <c r="Q974" i="4"/>
  <c r="S974" i="4"/>
  <c r="Z22" i="4"/>
  <c r="Q113" i="4"/>
  <c r="S113" i="4"/>
  <c r="P113" i="4"/>
  <c r="P488" i="4"/>
  <c r="Q488" i="4"/>
  <c r="S488" i="4"/>
  <c r="P582" i="4"/>
  <c r="Q582" i="4"/>
  <c r="S582" i="4"/>
  <c r="P779" i="4"/>
  <c r="Q779" i="4"/>
  <c r="S779" i="4"/>
  <c r="P984" i="4"/>
  <c r="S984" i="4"/>
  <c r="Q984" i="4"/>
  <c r="P24" i="4"/>
  <c r="S24" i="4"/>
  <c r="Q24" i="4"/>
  <c r="P225" i="4"/>
  <c r="Q225" i="4"/>
  <c r="S225" i="4"/>
  <c r="Q463" i="4"/>
  <c r="S463" i="4"/>
  <c r="P463" i="4"/>
  <c r="Y607" i="4"/>
  <c r="Z607" i="4"/>
  <c r="P988" i="4"/>
  <c r="S988" i="4"/>
  <c r="Q988" i="4"/>
  <c r="O108" i="4"/>
  <c r="X108" i="4"/>
  <c r="O770" i="4"/>
  <c r="X770" i="4"/>
  <c r="X473" i="4"/>
  <c r="O473" i="4"/>
  <c r="O704" i="4"/>
  <c r="X704" i="4"/>
  <c r="O508" i="4"/>
  <c r="X508" i="4"/>
  <c r="X300" i="4"/>
  <c r="O300" i="4"/>
  <c r="O837" i="4"/>
  <c r="X837" i="4"/>
  <c r="O478" i="4"/>
  <c r="X478" i="4"/>
  <c r="O237" i="4"/>
  <c r="X237" i="4"/>
  <c r="O562" i="4"/>
  <c r="X562" i="4"/>
  <c r="O682" i="4"/>
  <c r="X682" i="4"/>
  <c r="Z682" i="4" s="1"/>
  <c r="O523" i="4"/>
  <c r="X523" i="4"/>
  <c r="Z857" i="4"/>
  <c r="Y857" i="4"/>
  <c r="Y148" i="4"/>
  <c r="Z148" i="4"/>
  <c r="Y19" i="4"/>
  <c r="Z19" i="4"/>
  <c r="Z218" i="4"/>
  <c r="Y218" i="4"/>
  <c r="Y448" i="4"/>
  <c r="Z448" i="4"/>
  <c r="Y766" i="4"/>
  <c r="Z766" i="4"/>
  <c r="Z53" i="4"/>
  <c r="Y53" i="4"/>
  <c r="Y209" i="4"/>
  <c r="Z209" i="4"/>
  <c r="Y649" i="4"/>
  <c r="Z649" i="4"/>
  <c r="Z861" i="4"/>
  <c r="Y861" i="4"/>
  <c r="Z1101" i="4"/>
  <c r="Y1101" i="4"/>
  <c r="Z212" i="4"/>
  <c r="Y212" i="4"/>
  <c r="Y295" i="4"/>
  <c r="Z295" i="4"/>
  <c r="P693" i="4"/>
  <c r="Q693" i="4"/>
  <c r="S693" i="4"/>
  <c r="Z994" i="4"/>
  <c r="Y994" i="4"/>
  <c r="Y73" i="4"/>
  <c r="Z73" i="4"/>
  <c r="Y282" i="4"/>
  <c r="Z282" i="4"/>
  <c r="Z952" i="4"/>
  <c r="Y952" i="4"/>
  <c r="Z914" i="4"/>
  <c r="Y914" i="4"/>
  <c r="Z33" i="4"/>
  <c r="Y33" i="4"/>
  <c r="Y958" i="4"/>
  <c r="Z958" i="4"/>
  <c r="Y98" i="4"/>
  <c r="Z98" i="4"/>
  <c r="Q227" i="4"/>
  <c r="S227" i="4"/>
  <c r="P227" i="4"/>
  <c r="P452" i="4"/>
  <c r="Q452" i="4"/>
  <c r="S452" i="4"/>
  <c r="Y978" i="4"/>
  <c r="Z978" i="4"/>
  <c r="Z153" i="4"/>
  <c r="Y153" i="4"/>
  <c r="Y310" i="4"/>
  <c r="Z310" i="4"/>
  <c r="Y544" i="4"/>
  <c r="Z544" i="4"/>
  <c r="Y896" i="4"/>
  <c r="Z896" i="4"/>
  <c r="Y1002" i="4"/>
  <c r="Z1002" i="4"/>
  <c r="Y66" i="4"/>
  <c r="Z66" i="4"/>
  <c r="Z216" i="4"/>
  <c r="Y216" i="4"/>
  <c r="Z302" i="4"/>
  <c r="Y302" i="4"/>
  <c r="Z461" i="4"/>
  <c r="Y461" i="4"/>
  <c r="Z546" i="4"/>
  <c r="Y546" i="4"/>
  <c r="Z1076" i="4"/>
  <c r="Y1076" i="4"/>
  <c r="Q252" i="4"/>
  <c r="S252" i="4"/>
  <c r="P252" i="4"/>
  <c r="Y846" i="4"/>
  <c r="Z846" i="4"/>
  <c r="P34" i="4"/>
  <c r="Q34" i="4"/>
  <c r="S34" i="4"/>
  <c r="P7" i="4"/>
  <c r="Q7" i="4"/>
  <c r="S7" i="4"/>
  <c r="Y207" i="4"/>
  <c r="Z207" i="4"/>
  <c r="P389" i="4"/>
  <c r="S389" i="4"/>
  <c r="Q389" i="4"/>
  <c r="P606" i="4"/>
  <c r="S606" i="4"/>
  <c r="Q606" i="4"/>
  <c r="Q999" i="4"/>
  <c r="S999" i="4"/>
  <c r="P999" i="4"/>
  <c r="Q62" i="4"/>
  <c r="P62" i="4"/>
  <c r="S62" i="4"/>
  <c r="Q260" i="4"/>
  <c r="P260" i="4"/>
  <c r="S260" i="4"/>
  <c r="P905" i="4"/>
  <c r="S905" i="4"/>
  <c r="Q905" i="4"/>
  <c r="P17" i="4"/>
  <c r="S17" i="4"/>
  <c r="Q17" i="4"/>
  <c r="S71" i="4"/>
  <c r="P71" i="4"/>
  <c r="Q71" i="4"/>
  <c r="Q223" i="4"/>
  <c r="P223" i="4"/>
  <c r="S223" i="4"/>
  <c r="P363" i="4"/>
  <c r="S363" i="4"/>
  <c r="Q363" i="4"/>
  <c r="P564" i="4"/>
  <c r="S564" i="4"/>
  <c r="Q564" i="4"/>
  <c r="Z761" i="4"/>
  <c r="Y761" i="4"/>
  <c r="Q1097" i="4"/>
  <c r="P1097" i="4"/>
  <c r="S1097" i="4"/>
  <c r="P211" i="4"/>
  <c r="S211" i="4"/>
  <c r="Q211" i="4"/>
  <c r="P445" i="4"/>
  <c r="Q445" i="4"/>
  <c r="S445" i="4"/>
  <c r="P554" i="4"/>
  <c r="Q554" i="4"/>
  <c r="S554" i="4"/>
  <c r="Q853" i="4"/>
  <c r="P853" i="4"/>
  <c r="S853" i="4"/>
  <c r="P980" i="4"/>
  <c r="S980" i="4"/>
  <c r="Q980" i="4"/>
  <c r="P1026" i="4"/>
  <c r="S1026" i="4"/>
  <c r="Q1026" i="4"/>
  <c r="P134" i="4"/>
  <c r="Q134" i="4"/>
  <c r="S134" i="4"/>
  <c r="Z764" i="4"/>
  <c r="Y764" i="4"/>
  <c r="Z117" i="4"/>
  <c r="Y117" i="4"/>
  <c r="Q613" i="4"/>
  <c r="S613" i="4"/>
  <c r="P613" i="4"/>
  <c r="Z903" i="4"/>
  <c r="Y903" i="4"/>
  <c r="Z966" i="4"/>
  <c r="Y966" i="4"/>
  <c r="P284" i="4"/>
  <c r="Q284" i="4"/>
  <c r="S284" i="4"/>
  <c r="Y814" i="4"/>
  <c r="Z814" i="4"/>
  <c r="Z1045" i="4"/>
  <c r="Y1045" i="4"/>
  <c r="P57" i="4"/>
  <c r="Q57" i="4"/>
  <c r="S57" i="4"/>
  <c r="Y435" i="4"/>
  <c r="Z435" i="4"/>
  <c r="Y525" i="4"/>
  <c r="Z525" i="4"/>
  <c r="Z687" i="4"/>
  <c r="Y687" i="4"/>
  <c r="Y870" i="4"/>
  <c r="Z870" i="4"/>
  <c r="Z1047" i="4"/>
  <c r="Y1047" i="4"/>
  <c r="Y103" i="4"/>
  <c r="Z103" i="4"/>
  <c r="Z275" i="4"/>
  <c r="Y275" i="4"/>
  <c r="Z505" i="4"/>
  <c r="Y505" i="4"/>
  <c r="Z816" i="4"/>
  <c r="Y816" i="4"/>
  <c r="Y1099" i="4"/>
  <c r="Z1099" i="4"/>
  <c r="O380" i="4"/>
  <c r="X380" i="4"/>
  <c r="O537" i="4"/>
  <c r="X537" i="4"/>
  <c r="X839" i="4"/>
  <c r="O839" i="4"/>
  <c r="O358" i="4"/>
  <c r="X358" i="4"/>
  <c r="O747" i="4"/>
  <c r="X747" i="4"/>
  <c r="Z747" i="4" s="1"/>
  <c r="O982" i="4"/>
  <c r="X982" i="4"/>
  <c r="O404" i="4"/>
  <c r="X404" i="4"/>
  <c r="O894" i="4"/>
  <c r="X894" i="4"/>
  <c r="O863" i="4"/>
  <c r="X863" i="4"/>
  <c r="O91" i="4"/>
  <c r="X91" i="4"/>
  <c r="O27" i="4"/>
  <c r="X27" i="4"/>
  <c r="O1032" i="4"/>
  <c r="X1032" i="4"/>
  <c r="O360" i="4"/>
  <c r="X360" i="4"/>
  <c r="U858" i="4"/>
  <c r="T858" i="4"/>
  <c r="V858" i="4"/>
  <c r="T28" i="4"/>
  <c r="V28" i="4"/>
  <c r="U28" i="4"/>
  <c r="P857" i="4"/>
  <c r="Q857" i="4"/>
  <c r="S857" i="4"/>
  <c r="P148" i="4"/>
  <c r="S148" i="4"/>
  <c r="Q148" i="4"/>
  <c r="P19" i="4"/>
  <c r="Q19" i="4"/>
  <c r="S19" i="4"/>
  <c r="Q218" i="4"/>
  <c r="P218" i="4"/>
  <c r="S218" i="4"/>
  <c r="P448" i="4"/>
  <c r="Q448" i="4"/>
  <c r="S448" i="4"/>
  <c r="P766" i="4"/>
  <c r="S766" i="4"/>
  <c r="Q766" i="4"/>
  <c r="P911" i="4"/>
  <c r="Q911" i="4"/>
  <c r="S911" i="4"/>
  <c r="P53" i="4"/>
  <c r="Q53" i="4"/>
  <c r="S53" i="4"/>
  <c r="P209" i="4"/>
  <c r="S209" i="4"/>
  <c r="Q209" i="4"/>
  <c r="S649" i="4"/>
  <c r="P649" i="4"/>
  <c r="Q649" i="4"/>
  <c r="P861" i="4"/>
  <c r="S861" i="4"/>
  <c r="Q861" i="4"/>
  <c r="Q1101" i="4"/>
  <c r="S1101" i="4"/>
  <c r="P1101" i="4"/>
  <c r="P212" i="4"/>
  <c r="S212" i="4"/>
  <c r="Q212" i="4"/>
  <c r="Q295" i="4"/>
  <c r="P295" i="4"/>
  <c r="S295" i="4"/>
  <c r="Y693" i="4"/>
  <c r="Z693" i="4"/>
  <c r="P994" i="4"/>
  <c r="Q994" i="4"/>
  <c r="S994" i="4"/>
  <c r="Q73" i="4"/>
  <c r="P73" i="4"/>
  <c r="S73" i="4"/>
  <c r="P282" i="4"/>
  <c r="S282" i="4"/>
  <c r="Q282" i="4"/>
  <c r="P952" i="4"/>
  <c r="S952" i="4"/>
  <c r="Q952" i="4"/>
  <c r="P914" i="4"/>
  <c r="Q914" i="4"/>
  <c r="S914" i="4"/>
  <c r="P33" i="4"/>
  <c r="S33" i="4"/>
  <c r="Q33" i="4"/>
  <c r="P958" i="4"/>
  <c r="Q958" i="4"/>
  <c r="S958" i="4"/>
  <c r="S98" i="4"/>
  <c r="P98" i="4"/>
  <c r="Q98" i="4"/>
  <c r="Y227" i="4"/>
  <c r="Z227" i="4"/>
  <c r="Y452" i="4"/>
  <c r="Z452" i="4"/>
  <c r="P978" i="4"/>
  <c r="Q978" i="4"/>
  <c r="S978" i="4"/>
  <c r="P153" i="4"/>
  <c r="Q153" i="4"/>
  <c r="S153" i="4"/>
  <c r="P310" i="4"/>
  <c r="Q310" i="4"/>
  <c r="S310" i="4"/>
  <c r="P544" i="4"/>
  <c r="S544" i="4"/>
  <c r="Q544" i="4"/>
  <c r="Q896" i="4"/>
  <c r="P896" i="4"/>
  <c r="S896" i="4"/>
  <c r="P1002" i="4"/>
  <c r="Q1002" i="4"/>
  <c r="S1002" i="4"/>
  <c r="S66" i="4"/>
  <c r="P66" i="4"/>
  <c r="Q66" i="4"/>
  <c r="P216" i="4"/>
  <c r="S216" i="4"/>
  <c r="Q216" i="4"/>
  <c r="P302" i="4"/>
  <c r="S302" i="4"/>
  <c r="Q302" i="4"/>
  <c r="P461" i="4"/>
  <c r="Q461" i="4"/>
  <c r="S461" i="4"/>
  <c r="Q546" i="4"/>
  <c r="P546" i="4"/>
  <c r="S546" i="4"/>
  <c r="P1076" i="4"/>
  <c r="Q1076" i="4"/>
  <c r="S1076" i="4"/>
  <c r="Y252" i="4"/>
  <c r="Z252" i="4"/>
  <c r="P846" i="4"/>
  <c r="S846" i="4"/>
  <c r="Q846" i="4"/>
  <c r="T786" i="4"/>
  <c r="V786" i="4"/>
  <c r="U786" i="4"/>
  <c r="Z763" i="4"/>
  <c r="Y763" i="4"/>
  <c r="Z69" i="4"/>
  <c r="Y69" i="4"/>
  <c r="P304" i="4"/>
  <c r="Q304" i="4"/>
  <c r="S304" i="4"/>
  <c r="Y460" i="4"/>
  <c r="Z460" i="4"/>
  <c r="Y807" i="4"/>
  <c r="Z807" i="4"/>
  <c r="Y1102" i="4"/>
  <c r="Z1102" i="4"/>
  <c r="Z111" i="4"/>
  <c r="Y111" i="4"/>
  <c r="Y507" i="4"/>
  <c r="Z507" i="4"/>
  <c r="Y953" i="4"/>
  <c r="Z953" i="4"/>
  <c r="Z51" i="4"/>
  <c r="Y51" i="4"/>
  <c r="Z190" i="4"/>
  <c r="Y190" i="4"/>
  <c r="Y272" i="4"/>
  <c r="Z272" i="4"/>
  <c r="Y520" i="4"/>
  <c r="Z520" i="4"/>
  <c r="Z644" i="4"/>
  <c r="Y644" i="4"/>
  <c r="Z1035" i="4"/>
  <c r="Y1035" i="4"/>
  <c r="Y56" i="4"/>
  <c r="Z56" i="4"/>
  <c r="Z257" i="4"/>
  <c r="Y257" i="4"/>
  <c r="Y498" i="4"/>
  <c r="Z498" i="4"/>
  <c r="P804" i="4"/>
  <c r="Q804" i="4"/>
  <c r="S804" i="4"/>
  <c r="Y938" i="4"/>
  <c r="Z938" i="4"/>
  <c r="Y1040" i="4"/>
  <c r="Z1040" i="4"/>
  <c r="U780" i="4"/>
  <c r="V780" i="4"/>
  <c r="T780" i="4"/>
  <c r="Z134" i="4"/>
  <c r="Y134" i="4"/>
  <c r="P764" i="4"/>
  <c r="Q764" i="4"/>
  <c r="S764" i="4"/>
  <c r="P117" i="4"/>
  <c r="S117" i="4"/>
  <c r="Q117" i="4"/>
  <c r="Y613" i="4"/>
  <c r="Z613" i="4"/>
  <c r="P903" i="4"/>
  <c r="Q903" i="4"/>
  <c r="S903" i="4"/>
  <c r="P966" i="4"/>
  <c r="Q966" i="4"/>
  <c r="S966" i="4"/>
  <c r="Z284" i="4"/>
  <c r="Y284" i="4"/>
  <c r="S814" i="4"/>
  <c r="P814" i="4"/>
  <c r="Q814" i="4"/>
  <c r="P1045" i="4"/>
  <c r="Q1045" i="4"/>
  <c r="S1045" i="4"/>
  <c r="Z57" i="4"/>
  <c r="Y57" i="4"/>
  <c r="P435" i="4"/>
  <c r="Q435" i="4"/>
  <c r="S435" i="4"/>
  <c r="Q525" i="4"/>
  <c r="P525" i="4"/>
  <c r="S525" i="4"/>
  <c r="P687" i="4"/>
  <c r="S687" i="4"/>
  <c r="Q687" i="4"/>
  <c r="P870" i="4"/>
  <c r="S870" i="4"/>
  <c r="Q870" i="4"/>
  <c r="Q1047" i="4"/>
  <c r="S1047" i="4"/>
  <c r="P1047" i="4"/>
  <c r="P103" i="4"/>
  <c r="Q103" i="4"/>
  <c r="S103" i="4"/>
  <c r="P275" i="4"/>
  <c r="Q275" i="4"/>
  <c r="S275" i="4"/>
  <c r="P505" i="4"/>
  <c r="Q505" i="4"/>
  <c r="S505" i="4"/>
  <c r="P816" i="4"/>
  <c r="Q816" i="4"/>
  <c r="S816" i="4"/>
  <c r="P1099" i="4"/>
  <c r="Q1099" i="4"/>
  <c r="S1099" i="4"/>
  <c r="L474" i="40"/>
  <c r="H474" i="40" s="1"/>
  <c r="J1401" i="115"/>
  <c r="J1414" i="115"/>
  <c r="N1221" i="37"/>
  <c r="L1221" i="37"/>
  <c r="M1221" i="37"/>
  <c r="M876" i="37"/>
  <c r="N876" i="37"/>
  <c r="L876" i="37"/>
  <c r="N1779" i="37"/>
  <c r="M1779" i="37"/>
  <c r="L1779" i="37"/>
  <c r="M1244" i="37"/>
  <c r="L1244" i="37"/>
  <c r="N1244" i="37"/>
  <c r="N1148" i="37"/>
  <c r="L1148" i="37"/>
  <c r="M1148" i="37"/>
  <c r="L204" i="40"/>
  <c r="H204" i="40" s="1"/>
  <c r="I364" i="4" s="1"/>
  <c r="L225" i="40"/>
  <c r="H225" i="40" s="1"/>
  <c r="J1625" i="115"/>
  <c r="J1623" i="115"/>
  <c r="I745" i="4"/>
  <c r="I859" i="4"/>
  <c r="L215" i="40"/>
  <c r="H215" i="40" s="1"/>
  <c r="L196" i="40"/>
  <c r="H196" i="40" s="1"/>
  <c r="I343" i="4" s="1"/>
  <c r="L315" i="40"/>
  <c r="H315" i="40" s="1"/>
  <c r="I603" i="4" s="1"/>
  <c r="L349" i="40"/>
  <c r="H349" i="40" s="1"/>
  <c r="L364" i="40"/>
  <c r="H364" i="40" s="1"/>
  <c r="L346" i="40"/>
  <c r="H346" i="40" s="1"/>
  <c r="L228" i="40"/>
  <c r="H228" i="40" s="1"/>
  <c r="I420" i="4" s="1"/>
  <c r="L336" i="40"/>
  <c r="H336" i="40" s="1"/>
  <c r="I635" i="4" s="1"/>
  <c r="L395" i="40"/>
  <c r="H395" i="40" s="1"/>
  <c r="L27" i="40"/>
  <c r="H27" i="40" s="1"/>
  <c r="I44" i="4" s="1"/>
  <c r="L520" i="40"/>
  <c r="H520" i="40" s="1"/>
  <c r="I1017" i="4" s="1"/>
  <c r="L480" i="40"/>
  <c r="H480" i="40" s="1"/>
  <c r="I922" i="4" s="1"/>
  <c r="L504" i="40"/>
  <c r="H504" i="40" s="1"/>
  <c r="K244" i="40"/>
  <c r="L511" i="40"/>
  <c r="H511" i="40" s="1"/>
  <c r="I990" i="4" s="1"/>
  <c r="L214" i="40"/>
  <c r="H214" i="40" s="1"/>
  <c r="L133" i="40"/>
  <c r="H133" i="40" s="1"/>
  <c r="I229" i="4" s="1"/>
  <c r="L445" i="40"/>
  <c r="H445" i="40" s="1"/>
  <c r="L254" i="40"/>
  <c r="H254" i="40" s="1"/>
  <c r="I482" i="4" s="1"/>
  <c r="L541" i="40"/>
  <c r="H541" i="40" s="1"/>
  <c r="L556" i="40"/>
  <c r="H556" i="40" s="1"/>
  <c r="L348" i="40"/>
  <c r="H348" i="40" s="1"/>
  <c r="I68" i="4" s="1"/>
  <c r="L429" i="40"/>
  <c r="H429" i="40" s="1"/>
  <c r="I820" i="4" s="1"/>
  <c r="L174" i="40"/>
  <c r="H174" i="40" s="1"/>
  <c r="L518" i="40"/>
  <c r="H518" i="40" s="1"/>
  <c r="I1013" i="4" s="1"/>
  <c r="L538" i="40"/>
  <c r="H538" i="40" s="1"/>
  <c r="L24" i="40"/>
  <c r="H24" i="40" s="1"/>
  <c r="L101" i="40"/>
  <c r="H101" i="40" s="1"/>
  <c r="L226" i="40"/>
  <c r="H226" i="40" s="1"/>
  <c r="I418" i="4" s="1"/>
  <c r="L337" i="40"/>
  <c r="H337" i="40" s="1"/>
  <c r="L359" i="40"/>
  <c r="H359" i="40" s="1"/>
  <c r="I688" i="4" s="1"/>
  <c r="L543" i="40"/>
  <c r="H543" i="40" s="1"/>
  <c r="L22" i="40"/>
  <c r="H22" i="40" s="1"/>
  <c r="L374" i="40"/>
  <c r="H374" i="40" s="1"/>
  <c r="L307" i="40"/>
  <c r="H307" i="40" s="1"/>
  <c r="L193" i="40"/>
  <c r="H193" i="40" s="1"/>
  <c r="K268" i="40"/>
  <c r="L446" i="40"/>
  <c r="H446" i="40" s="1"/>
  <c r="I852" i="4" s="1"/>
  <c r="L110" i="40"/>
  <c r="H110" i="40" s="1"/>
  <c r="I188" i="4" s="1"/>
  <c r="L467" i="40"/>
  <c r="H467" i="40" s="1"/>
  <c r="I899" i="4" s="1"/>
  <c r="L555" i="40"/>
  <c r="H555" i="40" s="1"/>
  <c r="L335" i="40"/>
  <c r="H335" i="40" s="1"/>
  <c r="L509" i="40"/>
  <c r="H509" i="40" s="1"/>
  <c r="L302" i="40"/>
  <c r="H302" i="40" s="1"/>
  <c r="L436" i="40"/>
  <c r="H436" i="40" s="1"/>
  <c r="I834" i="4" s="1"/>
  <c r="L223" i="40"/>
  <c r="H223" i="40" s="1"/>
  <c r="L173" i="40"/>
  <c r="H173" i="40" s="1"/>
  <c r="R43" i="120"/>
  <c r="L227" i="40"/>
  <c r="H227" i="40" s="1"/>
  <c r="I417" i="4" s="1"/>
  <c r="L377" i="40"/>
  <c r="H377" i="40" s="1"/>
  <c r="L278" i="40"/>
  <c r="H278" i="40" s="1"/>
  <c r="I530" i="4" s="1"/>
  <c r="K277" i="40"/>
  <c r="L21" i="40"/>
  <c r="H21" i="40" s="1"/>
  <c r="I36" i="4" s="1"/>
  <c r="L308" i="40"/>
  <c r="H308" i="40" s="1"/>
  <c r="L281" i="40"/>
  <c r="H281" i="40" s="1"/>
  <c r="I539" i="4" s="1"/>
  <c r="L86" i="40"/>
  <c r="H86" i="40" s="1"/>
  <c r="I155" i="4" s="1"/>
  <c r="L352" i="40"/>
  <c r="H352" i="40" s="1"/>
  <c r="L350" i="40"/>
  <c r="H350" i="40" s="1"/>
  <c r="I89" i="4" s="1"/>
  <c r="L512" i="40"/>
  <c r="H512" i="40" s="1"/>
  <c r="I847" i="4" s="1"/>
  <c r="L521" i="40"/>
  <c r="H521" i="40" s="1"/>
  <c r="I1023" i="4" s="1"/>
  <c r="L159" i="40"/>
  <c r="H159" i="40" s="1"/>
  <c r="I270" i="4" s="1"/>
  <c r="L482" i="40"/>
  <c r="H482" i="40" s="1"/>
  <c r="I925" i="4" s="1"/>
  <c r="L316" i="40"/>
  <c r="H316" i="40" s="1"/>
  <c r="I602" i="4" s="1"/>
  <c r="L479" i="40"/>
  <c r="H479" i="40" s="1"/>
  <c r="I920" i="4" s="1"/>
  <c r="L234" i="40"/>
  <c r="H234" i="40" s="1"/>
  <c r="I433" i="4" s="1"/>
  <c r="L158" i="40"/>
  <c r="H158" i="40" s="1"/>
  <c r="I267" i="4" s="1"/>
  <c r="L168" i="40"/>
  <c r="H168" i="40" s="1"/>
  <c r="L210" i="40"/>
  <c r="H210" i="40" s="1"/>
  <c r="I374" i="4" s="1"/>
  <c r="L112" i="40"/>
  <c r="H112" i="40" s="1"/>
  <c r="I192" i="4" s="1"/>
  <c r="L189" i="40"/>
  <c r="H189" i="40" s="1"/>
  <c r="I311" i="4" s="1"/>
  <c r="L347" i="40"/>
  <c r="H347" i="40" s="1"/>
  <c r="I668" i="4" s="1"/>
  <c r="L457" i="40"/>
  <c r="H457" i="40" s="1"/>
  <c r="L376" i="40"/>
  <c r="H376" i="40" s="1"/>
  <c r="I720" i="4" s="1"/>
  <c r="L394" i="40"/>
  <c r="H394" i="40" s="1"/>
  <c r="L28" i="40"/>
  <c r="H28" i="40" s="1"/>
  <c r="L146" i="40"/>
  <c r="H146" i="40" s="1"/>
  <c r="I249" i="4" s="1"/>
  <c r="L41" i="40"/>
  <c r="O668" i="4" l="1"/>
  <c r="X668" i="4"/>
  <c r="X311" i="4"/>
  <c r="O311" i="4"/>
  <c r="O249" i="4"/>
  <c r="X249" i="4"/>
  <c r="O374" i="4"/>
  <c r="X374" i="4"/>
  <c r="Z374" i="4" s="1"/>
  <c r="O920" i="4"/>
  <c r="X920" i="4"/>
  <c r="O1023" i="4"/>
  <c r="X1023" i="4"/>
  <c r="Z1023" i="4" s="1"/>
  <c r="O155" i="4"/>
  <c r="X155" i="4"/>
  <c r="O899" i="4"/>
  <c r="X899" i="4"/>
  <c r="O922" i="4"/>
  <c r="X922" i="4"/>
  <c r="O635" i="4"/>
  <c r="X635" i="4"/>
  <c r="O859" i="4"/>
  <c r="X859" i="4"/>
  <c r="U1099" i="4"/>
  <c r="V1099" i="4"/>
  <c r="T1099" i="4"/>
  <c r="T103" i="4"/>
  <c r="U103" i="4"/>
  <c r="V103" i="4"/>
  <c r="U1047" i="4"/>
  <c r="V1047" i="4"/>
  <c r="T1047" i="4"/>
  <c r="T525" i="4"/>
  <c r="U525" i="4"/>
  <c r="V525" i="4"/>
  <c r="T1045" i="4"/>
  <c r="U1045" i="4"/>
  <c r="V1045" i="4"/>
  <c r="V966" i="4"/>
  <c r="T966" i="4"/>
  <c r="U966" i="4"/>
  <c r="V304" i="4"/>
  <c r="T304" i="4"/>
  <c r="U304" i="4"/>
  <c r="T216" i="4"/>
  <c r="V216" i="4"/>
  <c r="U216" i="4"/>
  <c r="V66" i="4"/>
  <c r="T66" i="4"/>
  <c r="U66" i="4"/>
  <c r="U896" i="4"/>
  <c r="T896" i="4"/>
  <c r="V896" i="4"/>
  <c r="T544" i="4"/>
  <c r="V544" i="4"/>
  <c r="U544" i="4"/>
  <c r="V978" i="4"/>
  <c r="T978" i="4"/>
  <c r="U978" i="4"/>
  <c r="V914" i="4"/>
  <c r="T914" i="4"/>
  <c r="U914" i="4"/>
  <c r="T952" i="4"/>
  <c r="V952" i="4"/>
  <c r="U952" i="4"/>
  <c r="V994" i="4"/>
  <c r="U994" i="4"/>
  <c r="T994" i="4"/>
  <c r="V1101" i="4"/>
  <c r="T1101" i="4"/>
  <c r="U1101" i="4"/>
  <c r="V448" i="4"/>
  <c r="T448" i="4"/>
  <c r="U448" i="4"/>
  <c r="T857" i="4"/>
  <c r="U857" i="4"/>
  <c r="V857" i="4"/>
  <c r="Q1032" i="4"/>
  <c r="P1032" i="4"/>
  <c r="S1032" i="4"/>
  <c r="Q91" i="4"/>
  <c r="S91" i="4"/>
  <c r="P91" i="4"/>
  <c r="P894" i="4"/>
  <c r="S894" i="4"/>
  <c r="Q894" i="4"/>
  <c r="P982" i="4"/>
  <c r="Q982" i="4"/>
  <c r="S982" i="4"/>
  <c r="Q358" i="4"/>
  <c r="S358" i="4"/>
  <c r="P358" i="4"/>
  <c r="P537" i="4"/>
  <c r="Q537" i="4"/>
  <c r="S537" i="4"/>
  <c r="V134" i="4"/>
  <c r="T134" i="4"/>
  <c r="U134" i="4"/>
  <c r="V1026" i="4"/>
  <c r="U1026" i="4"/>
  <c r="T1026" i="4"/>
  <c r="T554" i="4"/>
  <c r="U554" i="4"/>
  <c r="V554" i="4"/>
  <c r="U223" i="4"/>
  <c r="T223" i="4"/>
  <c r="V223" i="4"/>
  <c r="U260" i="4"/>
  <c r="T260" i="4"/>
  <c r="V260" i="4"/>
  <c r="V34" i="4"/>
  <c r="U34" i="4"/>
  <c r="T34" i="4"/>
  <c r="V452" i="4"/>
  <c r="U452" i="4"/>
  <c r="T452" i="4"/>
  <c r="U227" i="4"/>
  <c r="T227" i="4"/>
  <c r="V227" i="4"/>
  <c r="Q523" i="4"/>
  <c r="P523" i="4"/>
  <c r="S523" i="4"/>
  <c r="P562" i="4"/>
  <c r="Q562" i="4"/>
  <c r="S562" i="4"/>
  <c r="Q478" i="4"/>
  <c r="S478" i="4"/>
  <c r="P478" i="4"/>
  <c r="Z300" i="4"/>
  <c r="Y300" i="4"/>
  <c r="P704" i="4"/>
  <c r="S704" i="4"/>
  <c r="Q704" i="4"/>
  <c r="Q770" i="4"/>
  <c r="S770" i="4"/>
  <c r="P770" i="4"/>
  <c r="T988" i="4"/>
  <c r="V988" i="4"/>
  <c r="U988" i="4"/>
  <c r="U779" i="4"/>
  <c r="V779" i="4"/>
  <c r="T779" i="4"/>
  <c r="U244" i="4"/>
  <c r="V244" i="4"/>
  <c r="T244" i="4"/>
  <c r="T140" i="4"/>
  <c r="U140" i="4"/>
  <c r="V140" i="4"/>
  <c r="T207" i="4"/>
  <c r="U207" i="4"/>
  <c r="V207" i="4"/>
  <c r="U503" i="4"/>
  <c r="V503" i="4"/>
  <c r="T503" i="4"/>
  <c r="U146" i="4"/>
  <c r="V146" i="4"/>
  <c r="T146" i="4"/>
  <c r="T494" i="4"/>
  <c r="U494" i="4"/>
  <c r="V494" i="4"/>
  <c r="T828" i="4"/>
  <c r="U828" i="4"/>
  <c r="V828" i="4"/>
  <c r="V1043" i="4"/>
  <c r="T1043" i="4"/>
  <c r="U1043" i="4"/>
  <c r="P887" i="4"/>
  <c r="Q887" i="4"/>
  <c r="S887" i="4"/>
  <c r="Y521" i="4"/>
  <c r="Z521" i="4"/>
  <c r="P166" i="4"/>
  <c r="Q166" i="4"/>
  <c r="S166" i="4"/>
  <c r="P685" i="4"/>
  <c r="Q685" i="4"/>
  <c r="S685" i="4"/>
  <c r="Q430" i="4"/>
  <c r="S430" i="4"/>
  <c r="P430" i="4"/>
  <c r="Q575" i="4"/>
  <c r="S575" i="4"/>
  <c r="P575" i="4"/>
  <c r="U22" i="4"/>
  <c r="V22" i="4"/>
  <c r="T22" i="4"/>
  <c r="V953" i="4"/>
  <c r="T953" i="4"/>
  <c r="U953" i="4"/>
  <c r="U507" i="4"/>
  <c r="V507" i="4"/>
  <c r="T507" i="4"/>
  <c r="T807" i="4"/>
  <c r="U807" i="4"/>
  <c r="V807" i="4"/>
  <c r="V69" i="4"/>
  <c r="T69" i="4"/>
  <c r="U69" i="4"/>
  <c r="T763" i="4"/>
  <c r="V763" i="4"/>
  <c r="U763" i="4"/>
  <c r="V263" i="4"/>
  <c r="U263" i="4"/>
  <c r="T263" i="4"/>
  <c r="U281" i="4"/>
  <c r="V281" i="4"/>
  <c r="T281" i="4"/>
  <c r="Z612" i="4"/>
  <c r="Y612" i="4"/>
  <c r="Z485" i="4"/>
  <c r="Y485" i="4"/>
  <c r="Y960" i="4"/>
  <c r="Z960" i="4"/>
  <c r="Y842" i="4"/>
  <c r="Z842" i="4"/>
  <c r="Z618" i="4"/>
  <c r="Y618" i="4"/>
  <c r="O847" i="4"/>
  <c r="X847" i="4"/>
  <c r="O539" i="4"/>
  <c r="X539" i="4"/>
  <c r="O530" i="4"/>
  <c r="X530" i="4"/>
  <c r="O188" i="4"/>
  <c r="X188" i="4"/>
  <c r="O688" i="4"/>
  <c r="X688" i="4"/>
  <c r="O820" i="4"/>
  <c r="X820" i="4"/>
  <c r="O482" i="4"/>
  <c r="X482" i="4"/>
  <c r="O990" i="4"/>
  <c r="X990" i="4"/>
  <c r="O1017" i="4"/>
  <c r="X1017" i="4"/>
  <c r="X420" i="4"/>
  <c r="O420" i="4"/>
  <c r="O603" i="4"/>
  <c r="X603" i="4"/>
  <c r="O745" i="4"/>
  <c r="X745" i="4"/>
  <c r="Z745" i="4" s="1"/>
  <c r="O364" i="4"/>
  <c r="X364" i="4"/>
  <c r="V275" i="4"/>
  <c r="T275" i="4"/>
  <c r="U275" i="4"/>
  <c r="T814" i="4"/>
  <c r="U814" i="4"/>
  <c r="V814" i="4"/>
  <c r="V117" i="4"/>
  <c r="U117" i="4"/>
  <c r="T117" i="4"/>
  <c r="T461" i="4"/>
  <c r="U461" i="4"/>
  <c r="V461" i="4"/>
  <c r="T302" i="4"/>
  <c r="V302" i="4"/>
  <c r="U302" i="4"/>
  <c r="U1002" i="4"/>
  <c r="T1002" i="4"/>
  <c r="V1002" i="4"/>
  <c r="V153" i="4"/>
  <c r="T153" i="4"/>
  <c r="U153" i="4"/>
  <c r="T98" i="4"/>
  <c r="V98" i="4"/>
  <c r="U98" i="4"/>
  <c r="U73" i="4"/>
  <c r="T73" i="4"/>
  <c r="V73" i="4"/>
  <c r="U295" i="4"/>
  <c r="V295" i="4"/>
  <c r="T295" i="4"/>
  <c r="T212" i="4"/>
  <c r="V212" i="4"/>
  <c r="U212" i="4"/>
  <c r="T209" i="4"/>
  <c r="V209" i="4"/>
  <c r="U209" i="4"/>
  <c r="Y360" i="4"/>
  <c r="Z360" i="4"/>
  <c r="Y27" i="4"/>
  <c r="Z27" i="4"/>
  <c r="Y863" i="4"/>
  <c r="Z863" i="4"/>
  <c r="Z404" i="4"/>
  <c r="Y404" i="4"/>
  <c r="P839" i="4"/>
  <c r="Q839" i="4"/>
  <c r="S839" i="4"/>
  <c r="Y380" i="4"/>
  <c r="Z380" i="4"/>
  <c r="U853" i="4"/>
  <c r="T853" i="4"/>
  <c r="V853" i="4"/>
  <c r="V1097" i="4"/>
  <c r="T1097" i="4"/>
  <c r="U1097" i="4"/>
  <c r="V71" i="4"/>
  <c r="T71" i="4"/>
  <c r="U71" i="4"/>
  <c r="U389" i="4"/>
  <c r="T389" i="4"/>
  <c r="V389" i="4"/>
  <c r="T7" i="4"/>
  <c r="U7" i="4"/>
  <c r="V7" i="4"/>
  <c r="Z237" i="4"/>
  <c r="Y837" i="4"/>
  <c r="Z837" i="4"/>
  <c r="Y508" i="4"/>
  <c r="Z508" i="4"/>
  <c r="P473" i="4"/>
  <c r="Q473" i="4"/>
  <c r="S473" i="4"/>
  <c r="Y108" i="4"/>
  <c r="Z108" i="4"/>
  <c r="T463" i="4"/>
  <c r="U463" i="4"/>
  <c r="V463" i="4"/>
  <c r="V1028" i="4"/>
  <c r="U1028" i="4"/>
  <c r="T1028" i="4"/>
  <c r="T12" i="4"/>
  <c r="U12" i="4"/>
  <c r="V12" i="4"/>
  <c r="T422" i="4"/>
  <c r="U422" i="4"/>
  <c r="V422" i="4"/>
  <c r="U728" i="4"/>
  <c r="V728" i="4"/>
  <c r="T728" i="4"/>
  <c r="T843" i="4"/>
  <c r="V843" i="4"/>
  <c r="U843" i="4"/>
  <c r="T1011" i="4"/>
  <c r="U1011" i="4"/>
  <c r="V1011" i="4"/>
  <c r="U30" i="4"/>
  <c r="V30" i="4"/>
  <c r="T30" i="4"/>
  <c r="U892" i="4"/>
  <c r="T892" i="4"/>
  <c r="V892" i="4"/>
  <c r="V1058" i="4"/>
  <c r="U1058" i="4"/>
  <c r="T1058" i="4"/>
  <c r="T83" i="4"/>
  <c r="V83" i="4"/>
  <c r="U83" i="4"/>
  <c r="Y744" i="4"/>
  <c r="Z744" i="4"/>
  <c r="Z818" i="4"/>
  <c r="Y818" i="4"/>
  <c r="Y371" i="4"/>
  <c r="Z371" i="4"/>
  <c r="Z23" i="4"/>
  <c r="Y75" i="4"/>
  <c r="Z75" i="4"/>
  <c r="Y305" i="4"/>
  <c r="Z305" i="4"/>
  <c r="V607" i="4"/>
  <c r="T607" i="4"/>
  <c r="U607" i="4"/>
  <c r="T938" i="4"/>
  <c r="V938" i="4"/>
  <c r="U938" i="4"/>
  <c r="T257" i="4"/>
  <c r="V257" i="4"/>
  <c r="U257" i="4"/>
  <c r="U644" i="4"/>
  <c r="V644" i="4"/>
  <c r="T644" i="4"/>
  <c r="T520" i="4"/>
  <c r="V520" i="4"/>
  <c r="U520" i="4"/>
  <c r="U51" i="4"/>
  <c r="V51" i="4"/>
  <c r="T51" i="4"/>
  <c r="Q612" i="4"/>
  <c r="P612" i="4"/>
  <c r="S612" i="4"/>
  <c r="P485" i="4"/>
  <c r="Q485" i="4"/>
  <c r="S485" i="4"/>
  <c r="P960" i="4"/>
  <c r="S960" i="4"/>
  <c r="Q960" i="4"/>
  <c r="P842" i="4"/>
  <c r="Q842" i="4"/>
  <c r="S842" i="4"/>
  <c r="P618" i="4"/>
  <c r="S618" i="4"/>
  <c r="Q618" i="4"/>
  <c r="O267" i="4"/>
  <c r="X267" i="4"/>
  <c r="O925" i="4"/>
  <c r="X925" i="4"/>
  <c r="O89" i="4"/>
  <c r="X89" i="4"/>
  <c r="O852" i="4"/>
  <c r="X852" i="4"/>
  <c r="O68" i="4"/>
  <c r="X68" i="4"/>
  <c r="O44" i="4"/>
  <c r="X44" i="4"/>
  <c r="O343" i="4"/>
  <c r="X343" i="4"/>
  <c r="V505" i="4"/>
  <c r="T505" i="4"/>
  <c r="U505" i="4"/>
  <c r="V687" i="4"/>
  <c r="U687" i="4"/>
  <c r="T687" i="4"/>
  <c r="U546" i="4"/>
  <c r="V546" i="4"/>
  <c r="T546" i="4"/>
  <c r="V310" i="4"/>
  <c r="T310" i="4"/>
  <c r="U310" i="4"/>
  <c r="T958" i="4"/>
  <c r="U958" i="4"/>
  <c r="V958" i="4"/>
  <c r="T33" i="4"/>
  <c r="V33" i="4"/>
  <c r="U33" i="4"/>
  <c r="U911" i="4"/>
  <c r="V911" i="4"/>
  <c r="T911" i="4"/>
  <c r="T766" i="4"/>
  <c r="V766" i="4"/>
  <c r="U766" i="4"/>
  <c r="U19" i="4"/>
  <c r="V19" i="4"/>
  <c r="T19" i="4"/>
  <c r="T148" i="4"/>
  <c r="V148" i="4"/>
  <c r="U148" i="4"/>
  <c r="P360" i="4"/>
  <c r="Q360" i="4"/>
  <c r="S360" i="4"/>
  <c r="P27" i="4"/>
  <c r="S27" i="4"/>
  <c r="Q27" i="4"/>
  <c r="P863" i="4"/>
  <c r="Q863" i="4"/>
  <c r="S863" i="4"/>
  <c r="P404" i="4"/>
  <c r="Q404" i="4"/>
  <c r="S404" i="4"/>
  <c r="P747" i="4"/>
  <c r="S747" i="4"/>
  <c r="Q747" i="4"/>
  <c r="Z839" i="4"/>
  <c r="Y839" i="4"/>
  <c r="Q380" i="4"/>
  <c r="P380" i="4"/>
  <c r="S380" i="4"/>
  <c r="T284" i="4"/>
  <c r="U284" i="4"/>
  <c r="V284" i="4"/>
  <c r="U613" i="4"/>
  <c r="T613" i="4"/>
  <c r="V613" i="4"/>
  <c r="T363" i="4"/>
  <c r="V363" i="4"/>
  <c r="U363" i="4"/>
  <c r="T905" i="4"/>
  <c r="V905" i="4"/>
  <c r="U905" i="4"/>
  <c r="T606" i="4"/>
  <c r="V606" i="4"/>
  <c r="U606" i="4"/>
  <c r="U252" i="4"/>
  <c r="T252" i="4"/>
  <c r="V252" i="4"/>
  <c r="T693" i="4"/>
  <c r="U693" i="4"/>
  <c r="V693" i="4"/>
  <c r="P682" i="4"/>
  <c r="Q682" i="4"/>
  <c r="S682" i="4"/>
  <c r="Q237" i="4"/>
  <c r="S237" i="4"/>
  <c r="P237" i="4"/>
  <c r="P837" i="4"/>
  <c r="Q837" i="4"/>
  <c r="S837" i="4"/>
  <c r="Q508" i="4"/>
  <c r="P508" i="4"/>
  <c r="S508" i="4"/>
  <c r="Z473" i="4"/>
  <c r="Y473" i="4"/>
  <c r="P108" i="4"/>
  <c r="Q108" i="4"/>
  <c r="S108" i="4"/>
  <c r="T984" i="4"/>
  <c r="V984" i="4"/>
  <c r="U984" i="4"/>
  <c r="T488" i="4"/>
  <c r="U488" i="4"/>
  <c r="V488" i="4"/>
  <c r="T113" i="4"/>
  <c r="U113" i="4"/>
  <c r="V113" i="4"/>
  <c r="U974" i="4"/>
  <c r="V974" i="4"/>
  <c r="T974" i="4"/>
  <c r="T382" i="4"/>
  <c r="V382" i="4"/>
  <c r="U382" i="4"/>
  <c r="T261" i="4"/>
  <c r="V261" i="4"/>
  <c r="U261" i="4"/>
  <c r="T679" i="4"/>
  <c r="V679" i="4"/>
  <c r="U679" i="4"/>
  <c r="T915" i="4"/>
  <c r="U915" i="4"/>
  <c r="V915" i="4"/>
  <c r="U947" i="4"/>
  <c r="T947" i="4"/>
  <c r="V947" i="4"/>
  <c r="V141" i="4"/>
  <c r="T141" i="4"/>
  <c r="U141" i="4"/>
  <c r="T258" i="4"/>
  <c r="V258" i="4"/>
  <c r="U258" i="4"/>
  <c r="T127" i="4"/>
  <c r="U127" i="4"/>
  <c r="V127" i="4"/>
  <c r="U384" i="4"/>
  <c r="V384" i="4"/>
  <c r="T384" i="4"/>
  <c r="T144" i="4"/>
  <c r="V144" i="4"/>
  <c r="U144" i="4"/>
  <c r="U490" i="4"/>
  <c r="V490" i="4"/>
  <c r="T490" i="4"/>
  <c r="V907" i="4"/>
  <c r="T907" i="4"/>
  <c r="U907" i="4"/>
  <c r="U135" i="4"/>
  <c r="V135" i="4"/>
  <c r="T135" i="4"/>
  <c r="P744" i="4"/>
  <c r="Q744" i="4"/>
  <c r="S744" i="4"/>
  <c r="S818" i="4"/>
  <c r="P818" i="4"/>
  <c r="Q818" i="4"/>
  <c r="P371" i="4"/>
  <c r="Q371" i="4"/>
  <c r="S371" i="4"/>
  <c r="P23" i="4"/>
  <c r="Q23" i="4"/>
  <c r="S23" i="4"/>
  <c r="Q75" i="4"/>
  <c r="S75" i="4"/>
  <c r="P75" i="4"/>
  <c r="Q305" i="4"/>
  <c r="P305" i="4"/>
  <c r="S305" i="4"/>
  <c r="U1040" i="4"/>
  <c r="T1040" i="4"/>
  <c r="V1040" i="4"/>
  <c r="T498" i="4"/>
  <c r="U498" i="4"/>
  <c r="V498" i="4"/>
  <c r="U1102" i="4"/>
  <c r="V1102" i="4"/>
  <c r="T1102" i="4"/>
  <c r="U597" i="4"/>
  <c r="T597" i="4"/>
  <c r="V597" i="4"/>
  <c r="Z1005" i="4"/>
  <c r="Y1005" i="4"/>
  <c r="Y740" i="4"/>
  <c r="Z740" i="4"/>
  <c r="Y541" i="4"/>
  <c r="Z541" i="4"/>
  <c r="Y459" i="4"/>
  <c r="Z459" i="4"/>
  <c r="Z160" i="4"/>
  <c r="Y160" i="4"/>
  <c r="O602" i="4"/>
  <c r="X602" i="4"/>
  <c r="X720" i="4"/>
  <c r="O720" i="4"/>
  <c r="O192" i="4"/>
  <c r="X192" i="4"/>
  <c r="O433" i="4"/>
  <c r="X433" i="4"/>
  <c r="O270" i="4"/>
  <c r="X270" i="4"/>
  <c r="O36" i="4"/>
  <c r="X36" i="4"/>
  <c r="X417" i="4"/>
  <c r="O417" i="4"/>
  <c r="O834" i="4"/>
  <c r="X834" i="4"/>
  <c r="X418" i="4"/>
  <c r="O418" i="4"/>
  <c r="O1013" i="4"/>
  <c r="X1013" i="4"/>
  <c r="O229" i="4"/>
  <c r="X229" i="4"/>
  <c r="V816" i="4"/>
  <c r="T816" i="4"/>
  <c r="U816" i="4"/>
  <c r="V870" i="4"/>
  <c r="T870" i="4"/>
  <c r="U870" i="4"/>
  <c r="U435" i="4"/>
  <c r="V435" i="4"/>
  <c r="T435" i="4"/>
  <c r="U903" i="4"/>
  <c r="V903" i="4"/>
  <c r="T903" i="4"/>
  <c r="V764" i="4"/>
  <c r="T764" i="4"/>
  <c r="U764" i="4"/>
  <c r="T804" i="4"/>
  <c r="U804" i="4"/>
  <c r="V804" i="4"/>
  <c r="T846" i="4"/>
  <c r="V846" i="4"/>
  <c r="U846" i="4"/>
  <c r="V1076" i="4"/>
  <c r="T1076" i="4"/>
  <c r="U1076" i="4"/>
  <c r="T282" i="4"/>
  <c r="V282" i="4"/>
  <c r="U282" i="4"/>
  <c r="T861" i="4"/>
  <c r="U861" i="4"/>
  <c r="V861" i="4"/>
  <c r="T649" i="4"/>
  <c r="U649" i="4"/>
  <c r="V649" i="4"/>
  <c r="V53" i="4"/>
  <c r="T53" i="4"/>
  <c r="U53" i="4"/>
  <c r="V218" i="4"/>
  <c r="T218" i="4"/>
  <c r="U218" i="4"/>
  <c r="Y1032" i="4"/>
  <c r="Z1032" i="4"/>
  <c r="Y91" i="4"/>
  <c r="Z91" i="4"/>
  <c r="Y894" i="4"/>
  <c r="Z894" i="4"/>
  <c r="Y982" i="4"/>
  <c r="Z982" i="4"/>
  <c r="Y358" i="4"/>
  <c r="Z358" i="4"/>
  <c r="Z537" i="4"/>
  <c r="Y537" i="4"/>
  <c r="U57" i="4"/>
  <c r="V57" i="4"/>
  <c r="T57" i="4"/>
  <c r="T980" i="4"/>
  <c r="V980" i="4"/>
  <c r="U980" i="4"/>
  <c r="T445" i="4"/>
  <c r="U445" i="4"/>
  <c r="V445" i="4"/>
  <c r="T211" i="4"/>
  <c r="U211" i="4"/>
  <c r="V211" i="4"/>
  <c r="T564" i="4"/>
  <c r="V564" i="4"/>
  <c r="U564" i="4"/>
  <c r="T17" i="4"/>
  <c r="V17" i="4"/>
  <c r="U17" i="4"/>
  <c r="U62" i="4"/>
  <c r="V62" i="4"/>
  <c r="T62" i="4"/>
  <c r="U999" i="4"/>
  <c r="T999" i="4"/>
  <c r="V999" i="4"/>
  <c r="Y523" i="4"/>
  <c r="Z523" i="4"/>
  <c r="Z562" i="4"/>
  <c r="Y562" i="4"/>
  <c r="Y478" i="4"/>
  <c r="Z478" i="4"/>
  <c r="P300" i="4"/>
  <c r="Q300" i="4"/>
  <c r="S300" i="4"/>
  <c r="Y704" i="4"/>
  <c r="Z704" i="4"/>
  <c r="Y770" i="4"/>
  <c r="Z770" i="4"/>
  <c r="U225" i="4"/>
  <c r="V225" i="4"/>
  <c r="T225" i="4"/>
  <c r="T24" i="4"/>
  <c r="V24" i="4"/>
  <c r="U24" i="4"/>
  <c r="T582" i="4"/>
  <c r="U582" i="4"/>
  <c r="V582" i="4"/>
  <c r="T727" i="4"/>
  <c r="V727" i="4"/>
  <c r="U727" i="4"/>
  <c r="U761" i="4"/>
  <c r="V761" i="4"/>
  <c r="T761" i="4"/>
  <c r="T50" i="4"/>
  <c r="V50" i="4"/>
  <c r="U50" i="4"/>
  <c r="U411" i="4"/>
  <c r="V411" i="4"/>
  <c r="T411" i="4"/>
  <c r="U1071" i="4"/>
  <c r="V1071" i="4"/>
  <c r="T1071" i="4"/>
  <c r="V217" i="4"/>
  <c r="T217" i="4"/>
  <c r="U217" i="4"/>
  <c r="U1070" i="4"/>
  <c r="V1070" i="4"/>
  <c r="T1070" i="4"/>
  <c r="U54" i="4"/>
  <c r="V54" i="4"/>
  <c r="T54" i="4"/>
  <c r="T131" i="4"/>
  <c r="U131" i="4"/>
  <c r="V131" i="4"/>
  <c r="V497" i="4"/>
  <c r="T497" i="4"/>
  <c r="U497" i="4"/>
  <c r="V694" i="4"/>
  <c r="T694" i="4"/>
  <c r="U694" i="4"/>
  <c r="T848" i="4"/>
  <c r="U848" i="4"/>
  <c r="V848" i="4"/>
  <c r="V277" i="4"/>
  <c r="T277" i="4"/>
  <c r="U277" i="4"/>
  <c r="T776" i="4"/>
  <c r="U776" i="4"/>
  <c r="V776" i="4"/>
  <c r="Y887" i="4"/>
  <c r="Z887" i="4"/>
  <c r="P521" i="4"/>
  <c r="Q521" i="4"/>
  <c r="S521" i="4"/>
  <c r="Z166" i="4"/>
  <c r="Y166" i="4"/>
  <c r="Y685" i="4"/>
  <c r="Z685" i="4"/>
  <c r="Z430" i="4"/>
  <c r="Y430" i="4"/>
  <c r="Y575" i="4"/>
  <c r="Z575" i="4"/>
  <c r="T56" i="4"/>
  <c r="U56" i="4"/>
  <c r="V56" i="4"/>
  <c r="V1035" i="4"/>
  <c r="U1035" i="4"/>
  <c r="T1035" i="4"/>
  <c r="U272" i="4"/>
  <c r="T272" i="4"/>
  <c r="V272" i="4"/>
  <c r="T190" i="4"/>
  <c r="U190" i="4"/>
  <c r="V190" i="4"/>
  <c r="T111" i="4"/>
  <c r="U111" i="4"/>
  <c r="V111" i="4"/>
  <c r="V460" i="4"/>
  <c r="U460" i="4"/>
  <c r="T460" i="4"/>
  <c r="T150" i="4"/>
  <c r="U150" i="4"/>
  <c r="V150" i="4"/>
  <c r="P1005" i="4"/>
  <c r="Q1005" i="4"/>
  <c r="S1005" i="4"/>
  <c r="Q740" i="4"/>
  <c r="P740" i="4"/>
  <c r="S740" i="4"/>
  <c r="Q541" i="4"/>
  <c r="P541" i="4"/>
  <c r="S541" i="4"/>
  <c r="P459" i="4"/>
  <c r="S459" i="4"/>
  <c r="Q459" i="4"/>
  <c r="P160" i="4"/>
  <c r="S160" i="4"/>
  <c r="Q160" i="4"/>
  <c r="N597" i="37"/>
  <c r="L597" i="37"/>
  <c r="M597" i="37"/>
  <c r="N693" i="37"/>
  <c r="L693" i="37"/>
  <c r="M693" i="37"/>
  <c r="J1407" i="115"/>
  <c r="J1419" i="115"/>
  <c r="N448" i="37"/>
  <c r="M448" i="37"/>
  <c r="L448" i="37"/>
  <c r="M349" i="37"/>
  <c r="L349" i="37"/>
  <c r="N349" i="37"/>
  <c r="L354" i="37"/>
  <c r="M354" i="37"/>
  <c r="N354" i="37"/>
  <c r="L1616" i="37"/>
  <c r="N1616" i="37"/>
  <c r="M1616" i="37"/>
  <c r="L1060" i="37"/>
  <c r="M1060" i="37"/>
  <c r="N1060" i="37"/>
  <c r="M1767" i="37"/>
  <c r="N1767" i="37"/>
  <c r="L1767" i="37"/>
  <c r="N1247" i="37"/>
  <c r="L1247" i="37"/>
  <c r="M1247" i="37"/>
  <c r="L1485" i="37"/>
  <c r="M1485" i="37"/>
  <c r="N1485" i="37"/>
  <c r="L676" i="37"/>
  <c r="N676" i="37"/>
  <c r="M676" i="37"/>
  <c r="N1618" i="37"/>
  <c r="M1618" i="37"/>
  <c r="L1618" i="37"/>
  <c r="M87" i="37"/>
  <c r="N87" i="37"/>
  <c r="L87" i="37"/>
  <c r="L1696" i="37"/>
  <c r="M1696" i="37"/>
  <c r="N1696" i="37"/>
  <c r="M266" i="37"/>
  <c r="L266" i="37"/>
  <c r="N266" i="37"/>
  <c r="N1153" i="37"/>
  <c r="L1153" i="37"/>
  <c r="M1153" i="37"/>
  <c r="M1240" i="37"/>
  <c r="L1240" i="37"/>
  <c r="N1240" i="37"/>
  <c r="N1464" i="37"/>
  <c r="L1464" i="37"/>
  <c r="M1464" i="37"/>
  <c r="M571" i="37"/>
  <c r="L571" i="37"/>
  <c r="N571" i="37"/>
  <c r="L186" i="37"/>
  <c r="M186" i="37"/>
  <c r="N186" i="37"/>
  <c r="N458" i="37"/>
  <c r="L458" i="37"/>
  <c r="M458" i="37"/>
  <c r="M1772" i="37"/>
  <c r="N1772" i="37"/>
  <c r="L1772" i="37"/>
  <c r="L425" i="37"/>
  <c r="M425" i="37"/>
  <c r="N425" i="37"/>
  <c r="L869" i="37"/>
  <c r="N869" i="37"/>
  <c r="M869" i="37"/>
  <c r="M832" i="37"/>
  <c r="N832" i="37"/>
  <c r="L832" i="37"/>
  <c r="L1223" i="37"/>
  <c r="N1223" i="37"/>
  <c r="M1223" i="37"/>
  <c r="N361" i="37"/>
  <c r="L361" i="37"/>
  <c r="M361" i="37"/>
  <c r="L514" i="37"/>
  <c r="N514" i="37"/>
  <c r="M514" i="37"/>
  <c r="L1689" i="37"/>
  <c r="M1689" i="37"/>
  <c r="N1689" i="37"/>
  <c r="L501" i="37"/>
  <c r="M501" i="37"/>
  <c r="N501" i="37"/>
  <c r="M1622" i="37"/>
  <c r="L1622" i="37"/>
  <c r="N1622" i="37"/>
  <c r="L670" i="37"/>
  <c r="M670" i="37"/>
  <c r="N670" i="37"/>
  <c r="M1053" i="37"/>
  <c r="L1053" i="37"/>
  <c r="N1053" i="37"/>
  <c r="N1619" i="37"/>
  <c r="M1619" i="37"/>
  <c r="L1619" i="37"/>
  <c r="L445" i="37"/>
  <c r="N445" i="37"/>
  <c r="M445" i="37"/>
  <c r="N1777" i="37"/>
  <c r="L1777" i="37"/>
  <c r="M1777" i="37"/>
  <c r="M662" i="37"/>
  <c r="L662" i="37"/>
  <c r="N662" i="37"/>
  <c r="N1475" i="37"/>
  <c r="M1475" i="37"/>
  <c r="L1475" i="37"/>
  <c r="M472" i="37"/>
  <c r="N472" i="37"/>
  <c r="L472" i="37"/>
  <c r="M264" i="37"/>
  <c r="N264" i="37"/>
  <c r="L264" i="37"/>
  <c r="L542" i="37"/>
  <c r="M542" i="37"/>
  <c r="N542" i="37"/>
  <c r="N85" i="37"/>
  <c r="L85" i="37"/>
  <c r="M85" i="37"/>
  <c r="N1423" i="37"/>
  <c r="L1423" i="37"/>
  <c r="M1423" i="37"/>
  <c r="N694" i="37"/>
  <c r="L694" i="37"/>
  <c r="M694" i="37"/>
  <c r="L261" i="37"/>
  <c r="N261" i="37"/>
  <c r="M261" i="37"/>
  <c r="L364" i="37"/>
  <c r="N364" i="37"/>
  <c r="M364" i="37"/>
  <c r="N1712" i="37"/>
  <c r="L1712" i="37"/>
  <c r="M1712" i="37"/>
  <c r="L522" i="37"/>
  <c r="N522" i="37"/>
  <c r="M522" i="37"/>
  <c r="N669" i="37"/>
  <c r="L669" i="37"/>
  <c r="M669" i="37"/>
  <c r="L1017" i="37"/>
  <c r="M1017" i="37"/>
  <c r="N1017" i="37"/>
  <c r="N356" i="37"/>
  <c r="L356" i="37"/>
  <c r="M356" i="37"/>
  <c r="M373" i="37"/>
  <c r="L373" i="37"/>
  <c r="N373" i="37"/>
  <c r="L843" i="37"/>
  <c r="M843" i="37"/>
  <c r="N843" i="37"/>
  <c r="M1698" i="37"/>
  <c r="N1698" i="37"/>
  <c r="L1698" i="37"/>
  <c r="M363" i="37"/>
  <c r="N363" i="37"/>
  <c r="L363" i="37"/>
  <c r="N1491" i="37"/>
  <c r="L1491" i="37"/>
  <c r="M1491" i="37"/>
  <c r="M955" i="37"/>
  <c r="N955" i="37"/>
  <c r="L955" i="37"/>
  <c r="L1724" i="37"/>
  <c r="M1724" i="37"/>
  <c r="N1724" i="37"/>
  <c r="M1617" i="37"/>
  <c r="L1617" i="37"/>
  <c r="N1617" i="37"/>
  <c r="M1206" i="37"/>
  <c r="L1206" i="37"/>
  <c r="N1206" i="37"/>
  <c r="M1794" i="37"/>
  <c r="L1794" i="37"/>
  <c r="N1794" i="37"/>
  <c r="M879" i="37"/>
  <c r="L879" i="37"/>
  <c r="N879" i="37"/>
  <c r="L600" i="37"/>
  <c r="N600" i="37"/>
  <c r="M600" i="37"/>
  <c r="L461" i="37"/>
  <c r="N461" i="37"/>
  <c r="M461" i="37"/>
  <c r="N1028" i="37"/>
  <c r="L1028" i="37"/>
  <c r="M1028" i="37"/>
  <c r="M682" i="37"/>
  <c r="N682" i="37"/>
  <c r="L682" i="37"/>
  <c r="L1234" i="37"/>
  <c r="M1234" i="37"/>
  <c r="N1234" i="37"/>
  <c r="N1608" i="37"/>
  <c r="M1608" i="37"/>
  <c r="L1608" i="37"/>
  <c r="M1795" i="37"/>
  <c r="N1795" i="37"/>
  <c r="L1795" i="37"/>
  <c r="M679" i="37"/>
  <c r="N679" i="37"/>
  <c r="L679" i="37"/>
  <c r="M1204" i="37"/>
  <c r="N1204" i="37"/>
  <c r="L1204" i="37"/>
  <c r="L288" i="37"/>
  <c r="M288" i="37"/>
  <c r="N288" i="37"/>
  <c r="N1615" i="37"/>
  <c r="M1615" i="37"/>
  <c r="L1615" i="37"/>
  <c r="L1792" i="37"/>
  <c r="M1792" i="37"/>
  <c r="N1792" i="37"/>
  <c r="M567" i="37"/>
  <c r="N567" i="37"/>
  <c r="L567" i="37"/>
  <c r="L1215" i="37"/>
  <c r="N1215" i="37"/>
  <c r="M1215" i="37"/>
  <c r="N544" i="37"/>
  <c r="M544" i="37"/>
  <c r="L544" i="37"/>
  <c r="M1207" i="37"/>
  <c r="L1207" i="37"/>
  <c r="N1207" i="37"/>
  <c r="L534" i="37"/>
  <c r="M534" i="37"/>
  <c r="N534" i="37"/>
  <c r="N78" i="37"/>
  <c r="L78" i="37"/>
  <c r="M78" i="37"/>
  <c r="L285" i="37"/>
  <c r="M285" i="37"/>
  <c r="N285" i="37"/>
  <c r="M1212" i="37"/>
  <c r="N1212" i="37"/>
  <c r="L1212" i="37"/>
  <c r="N1413" i="37"/>
  <c r="L1413" i="37"/>
  <c r="M1413" i="37"/>
  <c r="L1621" i="37"/>
  <c r="M1621" i="37"/>
  <c r="N1621" i="37"/>
  <c r="M1463" i="37"/>
  <c r="N1463" i="37"/>
  <c r="L1463" i="37"/>
  <c r="N674" i="37"/>
  <c r="L674" i="37"/>
  <c r="M674" i="37"/>
  <c r="L1611" i="37"/>
  <c r="M1611" i="37"/>
  <c r="N1611" i="37"/>
  <c r="L878" i="37"/>
  <c r="M878" i="37"/>
  <c r="N878" i="37"/>
  <c r="L1414" i="37"/>
  <c r="M1414" i="37"/>
  <c r="N1414" i="37"/>
  <c r="M262" i="37"/>
  <c r="N262" i="37"/>
  <c r="L262" i="37"/>
  <c r="L368" i="37"/>
  <c r="M368" i="37"/>
  <c r="N368" i="37"/>
  <c r="N847" i="37"/>
  <c r="L847" i="37"/>
  <c r="M847" i="37"/>
  <c r="M1697" i="37"/>
  <c r="L1697" i="37"/>
  <c r="N1697" i="37"/>
  <c r="N1225" i="37"/>
  <c r="M1225" i="37"/>
  <c r="L1225" i="37"/>
  <c r="N1722" i="37"/>
  <c r="M1722" i="37"/>
  <c r="L1722" i="37"/>
  <c r="L791" i="37"/>
  <c r="N791" i="37"/>
  <c r="M791" i="37"/>
  <c r="M1232" i="37"/>
  <c r="L1232" i="37"/>
  <c r="N1232" i="37"/>
  <c r="N663" i="37"/>
  <c r="L663" i="37"/>
  <c r="M663" i="37"/>
  <c r="N1014" i="37"/>
  <c r="L1014" i="37"/>
  <c r="M1014" i="37"/>
  <c r="L1710" i="37"/>
  <c r="M1710" i="37"/>
  <c r="N1710" i="37"/>
  <c r="L1747" i="37"/>
  <c r="M1747" i="37"/>
  <c r="N1747" i="37"/>
  <c r="L1227" i="37"/>
  <c r="M1227" i="37"/>
  <c r="N1227" i="37"/>
  <c r="N1024" i="37"/>
  <c r="L1024" i="37"/>
  <c r="M1024" i="37"/>
  <c r="N263" i="37"/>
  <c r="M263" i="37"/>
  <c r="L263" i="37"/>
  <c r="N997" i="37"/>
  <c r="L997" i="37"/>
  <c r="M997" i="37"/>
  <c r="L1002" i="37"/>
  <c r="M1002" i="37"/>
  <c r="N1002" i="37"/>
  <c r="M1135" i="37"/>
  <c r="N1135" i="37"/>
  <c r="L1135" i="37"/>
  <c r="M1476" i="37"/>
  <c r="N1476" i="37"/>
  <c r="L1476" i="37"/>
  <c r="L219" i="37"/>
  <c r="N219" i="37"/>
  <c r="M219" i="37"/>
  <c r="M1224" i="37"/>
  <c r="L1224" i="37"/>
  <c r="N1224" i="37"/>
  <c r="L512" i="37"/>
  <c r="M512" i="37"/>
  <c r="N512" i="37"/>
  <c r="L1717" i="37"/>
  <c r="M1717" i="37"/>
  <c r="N1717" i="37"/>
  <c r="L1235" i="37"/>
  <c r="M1235" i="37"/>
  <c r="N1235" i="37"/>
  <c r="L5" i="37"/>
  <c r="M5" i="37"/>
  <c r="N5" i="37"/>
  <c r="N510" i="37"/>
  <c r="L510" i="37"/>
  <c r="M510" i="37"/>
  <c r="M707" i="37"/>
  <c r="L707" i="37"/>
  <c r="N707" i="37"/>
  <c r="L1488" i="37"/>
  <c r="M1488" i="37"/>
  <c r="N1488" i="37"/>
  <c r="N1016" i="37"/>
  <c r="L1016" i="37"/>
  <c r="M1016" i="37"/>
  <c r="L1721" i="37"/>
  <c r="N1721" i="37"/>
  <c r="M1721" i="37"/>
  <c r="N1203" i="37"/>
  <c r="L1203" i="37"/>
  <c r="M1203" i="37"/>
  <c r="L1723" i="37"/>
  <c r="N1723" i="37"/>
  <c r="M1723" i="37"/>
  <c r="L1793" i="37"/>
  <c r="M1793" i="37"/>
  <c r="N1793" i="37"/>
  <c r="M1708" i="37"/>
  <c r="N1708" i="37"/>
  <c r="L1708" i="37"/>
  <c r="M557" i="37"/>
  <c r="L557" i="37"/>
  <c r="N557" i="37"/>
  <c r="L84" i="37"/>
  <c r="N84" i="37"/>
  <c r="M84" i="37"/>
  <c r="L1331" i="37"/>
  <c r="M1331" i="37"/>
  <c r="N1331" i="37"/>
  <c r="M457" i="37"/>
  <c r="L457" i="37"/>
  <c r="N457" i="37"/>
  <c r="L1624" i="37"/>
  <c r="M1624" i="37"/>
  <c r="N1624" i="37"/>
  <c r="M1230" i="37"/>
  <c r="N1230" i="37"/>
  <c r="L1230" i="37"/>
  <c r="L1226" i="37"/>
  <c r="M1226" i="37"/>
  <c r="N1226" i="37"/>
  <c r="L450" i="37"/>
  <c r="M450" i="37"/>
  <c r="N450" i="37"/>
  <c r="L1718" i="37"/>
  <c r="M1718" i="37"/>
  <c r="N1718" i="37"/>
  <c r="L1711" i="37"/>
  <c r="M1711" i="37"/>
  <c r="N1711" i="37"/>
  <c r="L473" i="37"/>
  <c r="M473" i="37"/>
  <c r="N473" i="37"/>
  <c r="M523" i="37"/>
  <c r="L523" i="37"/>
  <c r="N523" i="37"/>
  <c r="M287" i="37"/>
  <c r="L287" i="37"/>
  <c r="N287" i="37"/>
  <c r="L455" i="37"/>
  <c r="M455" i="37"/>
  <c r="N455" i="37"/>
  <c r="N1328" i="37"/>
  <c r="L1328" i="37"/>
  <c r="M1328" i="37"/>
  <c r="M1031" i="37"/>
  <c r="L1031" i="37"/>
  <c r="N1031" i="37"/>
  <c r="L1069" i="37"/>
  <c r="M1069" i="37"/>
  <c r="N1069" i="37"/>
  <c r="N524" i="37"/>
  <c r="L524" i="37"/>
  <c r="M524" i="37"/>
  <c r="L86" i="37"/>
  <c r="M86" i="37"/>
  <c r="N86" i="37"/>
  <c r="L1231" i="37"/>
  <c r="M1231" i="37"/>
  <c r="N1231" i="37"/>
  <c r="L350" i="37"/>
  <c r="M350" i="37"/>
  <c r="N350" i="37"/>
  <c r="M667" i="37"/>
  <c r="N667" i="37"/>
  <c r="L667" i="37"/>
  <c r="L265" i="37"/>
  <c r="M265" i="37"/>
  <c r="N265" i="37"/>
  <c r="M695" i="37"/>
  <c r="N695" i="37"/>
  <c r="L695" i="37"/>
  <c r="N469" i="37"/>
  <c r="M469" i="37"/>
  <c r="L469" i="37"/>
  <c r="L1030" i="37"/>
  <c r="N1030" i="37"/>
  <c r="M1030" i="37"/>
  <c r="N1688" i="37"/>
  <c r="L1688" i="37"/>
  <c r="M1688" i="37"/>
  <c r="M838" i="37"/>
  <c r="N838" i="37"/>
  <c r="L838" i="37"/>
  <c r="L357" i="37"/>
  <c r="N357" i="37"/>
  <c r="M357" i="37"/>
  <c r="N286" i="37"/>
  <c r="M286" i="37"/>
  <c r="L286" i="37"/>
  <c r="N1477" i="37"/>
  <c r="M1477" i="37"/>
  <c r="L1477" i="37"/>
  <c r="M1785" i="37"/>
  <c r="N1785" i="37"/>
  <c r="L1785" i="37"/>
  <c r="M1202" i="37"/>
  <c r="N1202" i="37"/>
  <c r="L1202" i="37"/>
  <c r="N578" i="37"/>
  <c r="L578" i="37"/>
  <c r="M578" i="37"/>
  <c r="M1258" i="37"/>
  <c r="N1258" i="37"/>
  <c r="L1258" i="37"/>
  <c r="L1061" i="37"/>
  <c r="M1061" i="37"/>
  <c r="N1061" i="37"/>
  <c r="N1714" i="37"/>
  <c r="M1714" i="37"/>
  <c r="L1714" i="37"/>
  <c r="M1683" i="37"/>
  <c r="N1683" i="37"/>
  <c r="L1683" i="37"/>
  <c r="L1252" i="37"/>
  <c r="M1252" i="37"/>
  <c r="N1252" i="37"/>
  <c r="L992" i="37"/>
  <c r="M992" i="37"/>
  <c r="N992" i="37"/>
  <c r="M543" i="37"/>
  <c r="N543" i="37"/>
  <c r="L543" i="37"/>
  <c r="L83" i="37"/>
  <c r="M83" i="37"/>
  <c r="N83" i="37"/>
  <c r="N1769" i="37"/>
  <c r="L1769" i="37"/>
  <c r="M1769" i="37"/>
  <c r="J1644" i="115"/>
  <c r="I426" i="4"/>
  <c r="R51" i="120"/>
  <c r="R51" i="95"/>
  <c r="K338" i="40"/>
  <c r="I645" i="4"/>
  <c r="I851" i="4"/>
  <c r="I897" i="4"/>
  <c r="I43" i="4"/>
  <c r="I16" i="4"/>
  <c r="K220" i="40"/>
  <c r="K221" i="40"/>
  <c r="K142" i="40"/>
  <c r="I286" i="4"/>
  <c r="I629" i="4"/>
  <c r="I864" i="4"/>
  <c r="I31" i="4"/>
  <c r="K536" i="40"/>
  <c r="K537" i="40"/>
  <c r="K535" i="40"/>
  <c r="I298" i="4"/>
  <c r="I642" i="4"/>
  <c r="I634" i="4"/>
  <c r="I924" i="4"/>
  <c r="K157" i="40"/>
  <c r="R42" i="120"/>
  <c r="R42" i="95"/>
  <c r="I37" i="4"/>
  <c r="I8" i="4"/>
  <c r="K425" i="40"/>
  <c r="K460" i="40"/>
  <c r="K298" i="40"/>
  <c r="K297" i="40"/>
  <c r="I678" i="4"/>
  <c r="I136" i="4"/>
  <c r="L277" i="40"/>
  <c r="H277" i="40" s="1"/>
  <c r="I529" i="4" s="1"/>
  <c r="K531" i="40"/>
  <c r="I669" i="4"/>
  <c r="I65" i="4"/>
  <c r="L268" i="40"/>
  <c r="H268" i="40" s="1"/>
  <c r="I512" i="4" s="1"/>
  <c r="L244" i="40"/>
  <c r="H244" i="40" s="1"/>
  <c r="H41" i="40"/>
  <c r="O136" i="4" l="1"/>
  <c r="X136" i="4"/>
  <c r="O634" i="4"/>
  <c r="X634" i="4"/>
  <c r="O629" i="4"/>
  <c r="X629" i="4"/>
  <c r="X512" i="4"/>
  <c r="O512" i="4"/>
  <c r="O529" i="4"/>
  <c r="X529" i="4"/>
  <c r="O37" i="4"/>
  <c r="X37" i="4"/>
  <c r="O924" i="4"/>
  <c r="X924" i="4"/>
  <c r="O864" i="4"/>
  <c r="X864" i="4"/>
  <c r="O897" i="4"/>
  <c r="X897" i="4"/>
  <c r="T459" i="4"/>
  <c r="U459" i="4"/>
  <c r="V459" i="4"/>
  <c r="T1005" i="4"/>
  <c r="V1005" i="4"/>
  <c r="U1005" i="4"/>
  <c r="T521" i="4"/>
  <c r="U521" i="4"/>
  <c r="V521" i="4"/>
  <c r="T300" i="4"/>
  <c r="U300" i="4"/>
  <c r="V300" i="4"/>
  <c r="Z229" i="4"/>
  <c r="Y229" i="4"/>
  <c r="P418" i="4"/>
  <c r="S418" i="4"/>
  <c r="Q418" i="4"/>
  <c r="P417" i="4"/>
  <c r="Q417" i="4"/>
  <c r="S417" i="4"/>
  <c r="Y270" i="4"/>
  <c r="Z270" i="4"/>
  <c r="Z192" i="4"/>
  <c r="Y192" i="4"/>
  <c r="Y602" i="4"/>
  <c r="Z602" i="4"/>
  <c r="U305" i="4"/>
  <c r="V305" i="4"/>
  <c r="T305" i="4"/>
  <c r="V75" i="4"/>
  <c r="T75" i="4"/>
  <c r="U75" i="4"/>
  <c r="U360" i="4"/>
  <c r="V360" i="4"/>
  <c r="T360" i="4"/>
  <c r="P44" i="4"/>
  <c r="Q44" i="4"/>
  <c r="S44" i="4"/>
  <c r="P852" i="4"/>
  <c r="Q852" i="4"/>
  <c r="S852" i="4"/>
  <c r="P925" i="4"/>
  <c r="S925" i="4"/>
  <c r="Q925" i="4"/>
  <c r="T618" i="4"/>
  <c r="U618" i="4"/>
  <c r="V618" i="4"/>
  <c r="V485" i="4"/>
  <c r="T485" i="4"/>
  <c r="U485" i="4"/>
  <c r="Y364" i="4"/>
  <c r="Z364" i="4"/>
  <c r="Z603" i="4"/>
  <c r="Y603" i="4"/>
  <c r="Y1017" i="4"/>
  <c r="Z1017" i="4"/>
  <c r="Y482" i="4"/>
  <c r="Z482" i="4"/>
  <c r="Z688" i="4"/>
  <c r="Y688" i="4"/>
  <c r="Z530" i="4"/>
  <c r="Y530" i="4"/>
  <c r="Z847" i="4"/>
  <c r="Y847" i="4"/>
  <c r="T430" i="4"/>
  <c r="V430" i="4"/>
  <c r="U430" i="4"/>
  <c r="V562" i="4"/>
  <c r="T562" i="4"/>
  <c r="U562" i="4"/>
  <c r="U982" i="4"/>
  <c r="V982" i="4"/>
  <c r="T982" i="4"/>
  <c r="V894" i="4"/>
  <c r="T894" i="4"/>
  <c r="U894" i="4"/>
  <c r="Y635" i="4"/>
  <c r="Z635" i="4"/>
  <c r="Z899" i="4"/>
  <c r="Y899" i="4"/>
  <c r="P311" i="4"/>
  <c r="Q311" i="4"/>
  <c r="S311" i="4"/>
  <c r="T160" i="4"/>
  <c r="U160" i="4"/>
  <c r="V160" i="4"/>
  <c r="U740" i="4"/>
  <c r="V740" i="4"/>
  <c r="T740" i="4"/>
  <c r="P229" i="4"/>
  <c r="Q229" i="4"/>
  <c r="S229" i="4"/>
  <c r="Y418" i="4"/>
  <c r="Z418" i="4"/>
  <c r="Z417" i="4"/>
  <c r="Y417" i="4"/>
  <c r="Q270" i="4"/>
  <c r="P270" i="4"/>
  <c r="S270" i="4"/>
  <c r="P192" i="4"/>
  <c r="Q192" i="4"/>
  <c r="S192" i="4"/>
  <c r="P602" i="4"/>
  <c r="S602" i="4"/>
  <c r="Q602" i="4"/>
  <c r="U371" i="4"/>
  <c r="V371" i="4"/>
  <c r="T371" i="4"/>
  <c r="T108" i="4"/>
  <c r="U108" i="4"/>
  <c r="V108" i="4"/>
  <c r="V837" i="4"/>
  <c r="T837" i="4"/>
  <c r="U837" i="4"/>
  <c r="U237" i="4"/>
  <c r="T237" i="4"/>
  <c r="V237" i="4"/>
  <c r="T747" i="4"/>
  <c r="V747" i="4"/>
  <c r="U747" i="4"/>
  <c r="Y343" i="4"/>
  <c r="Z343" i="4"/>
  <c r="Y68" i="4"/>
  <c r="Z68" i="4"/>
  <c r="Y89" i="4"/>
  <c r="Z89" i="4"/>
  <c r="Z267" i="4"/>
  <c r="Y267" i="4"/>
  <c r="T839" i="4"/>
  <c r="U839" i="4"/>
  <c r="V839" i="4"/>
  <c r="P364" i="4"/>
  <c r="S364" i="4"/>
  <c r="Q364" i="4"/>
  <c r="P603" i="4"/>
  <c r="Q603" i="4"/>
  <c r="S603" i="4"/>
  <c r="P1017" i="4"/>
  <c r="Q1017" i="4"/>
  <c r="S1017" i="4"/>
  <c r="P482" i="4"/>
  <c r="S482" i="4"/>
  <c r="Q482" i="4"/>
  <c r="Q688" i="4"/>
  <c r="S688" i="4"/>
  <c r="P688" i="4"/>
  <c r="Q530" i="4"/>
  <c r="P530" i="4"/>
  <c r="S530" i="4"/>
  <c r="P847" i="4"/>
  <c r="Q847" i="4"/>
  <c r="S847" i="4"/>
  <c r="U575" i="4"/>
  <c r="T575" i="4"/>
  <c r="V575" i="4"/>
  <c r="U166" i="4"/>
  <c r="V166" i="4"/>
  <c r="T166" i="4"/>
  <c r="T704" i="4"/>
  <c r="U704" i="4"/>
  <c r="V704" i="4"/>
  <c r="U1032" i="4"/>
  <c r="T1032" i="4"/>
  <c r="V1032" i="4"/>
  <c r="P635" i="4"/>
  <c r="Q635" i="4"/>
  <c r="S635" i="4"/>
  <c r="P899" i="4"/>
  <c r="Q899" i="4"/>
  <c r="S899" i="4"/>
  <c r="Q1023" i="4"/>
  <c r="S1023" i="4"/>
  <c r="P1023" i="4"/>
  <c r="P374" i="4"/>
  <c r="S374" i="4"/>
  <c r="Q374" i="4"/>
  <c r="Z311" i="4"/>
  <c r="Y311" i="4"/>
  <c r="O65" i="4"/>
  <c r="X65" i="4"/>
  <c r="O669" i="4"/>
  <c r="X669" i="4"/>
  <c r="O678" i="4"/>
  <c r="X678" i="4"/>
  <c r="O642" i="4"/>
  <c r="X642" i="4"/>
  <c r="O286" i="4"/>
  <c r="X286" i="4"/>
  <c r="O16" i="4"/>
  <c r="X16" i="4"/>
  <c r="X645" i="4"/>
  <c r="O645" i="4"/>
  <c r="X426" i="4"/>
  <c r="O426" i="4"/>
  <c r="T541" i="4"/>
  <c r="U541" i="4"/>
  <c r="V541" i="4"/>
  <c r="Y1013" i="4"/>
  <c r="Z1013" i="4"/>
  <c r="Y834" i="4"/>
  <c r="Z834" i="4"/>
  <c r="Y36" i="4"/>
  <c r="Z36" i="4"/>
  <c r="Z433" i="4"/>
  <c r="Y433" i="4"/>
  <c r="P720" i="4"/>
  <c r="S720" i="4"/>
  <c r="Q720" i="4"/>
  <c r="T23" i="4"/>
  <c r="U23" i="4"/>
  <c r="V23" i="4"/>
  <c r="V818" i="4"/>
  <c r="U818" i="4"/>
  <c r="T818" i="4"/>
  <c r="T508" i="4"/>
  <c r="U508" i="4"/>
  <c r="V508" i="4"/>
  <c r="V863" i="4"/>
  <c r="T863" i="4"/>
  <c r="U863" i="4"/>
  <c r="V27" i="4"/>
  <c r="T27" i="4"/>
  <c r="U27" i="4"/>
  <c r="P343" i="4"/>
  <c r="S343" i="4"/>
  <c r="Q343" i="4"/>
  <c r="Q68" i="4"/>
  <c r="P68" i="4"/>
  <c r="S68" i="4"/>
  <c r="Q89" i="4"/>
  <c r="P89" i="4"/>
  <c r="S89" i="4"/>
  <c r="P267" i="4"/>
  <c r="Q267" i="4"/>
  <c r="S267" i="4"/>
  <c r="T842" i="4"/>
  <c r="U842" i="4"/>
  <c r="V842" i="4"/>
  <c r="T960" i="4"/>
  <c r="U960" i="4"/>
  <c r="V960" i="4"/>
  <c r="P420" i="4"/>
  <c r="Q420" i="4"/>
  <c r="S420" i="4"/>
  <c r="Y990" i="4"/>
  <c r="Z990" i="4"/>
  <c r="Z820" i="4"/>
  <c r="Y820" i="4"/>
  <c r="Z188" i="4"/>
  <c r="Y188" i="4"/>
  <c r="Y539" i="4"/>
  <c r="Z539" i="4"/>
  <c r="T685" i="4"/>
  <c r="U685" i="4"/>
  <c r="V685" i="4"/>
  <c r="T887" i="4"/>
  <c r="U887" i="4"/>
  <c r="V887" i="4"/>
  <c r="U770" i="4"/>
  <c r="T770" i="4"/>
  <c r="V770" i="4"/>
  <c r="T478" i="4"/>
  <c r="V478" i="4"/>
  <c r="U478" i="4"/>
  <c r="T537" i="4"/>
  <c r="U537" i="4"/>
  <c r="V537" i="4"/>
  <c r="U358" i="4"/>
  <c r="T358" i="4"/>
  <c r="V358" i="4"/>
  <c r="Z859" i="4"/>
  <c r="Y859" i="4"/>
  <c r="Z922" i="4"/>
  <c r="Y922" i="4"/>
  <c r="Y155" i="4"/>
  <c r="Z155" i="4"/>
  <c r="Y920" i="4"/>
  <c r="Z920" i="4"/>
  <c r="Y249" i="4"/>
  <c r="Z249" i="4"/>
  <c r="Z668" i="4"/>
  <c r="Y668" i="4"/>
  <c r="O851" i="4"/>
  <c r="X851" i="4"/>
  <c r="O8" i="4"/>
  <c r="X8" i="4"/>
  <c r="O298" i="4"/>
  <c r="X298" i="4"/>
  <c r="O31" i="4"/>
  <c r="X31" i="4"/>
  <c r="O43" i="4"/>
  <c r="X43" i="4"/>
  <c r="P1013" i="4"/>
  <c r="Q1013" i="4"/>
  <c r="S1013" i="4"/>
  <c r="P834" i="4"/>
  <c r="Q834" i="4"/>
  <c r="S834" i="4"/>
  <c r="Q36" i="4"/>
  <c r="S36" i="4"/>
  <c r="P36" i="4"/>
  <c r="P433" i="4"/>
  <c r="Q433" i="4"/>
  <c r="S433" i="4"/>
  <c r="Y720" i="4"/>
  <c r="Z720" i="4"/>
  <c r="V744" i="4"/>
  <c r="T744" i="4"/>
  <c r="U744" i="4"/>
  <c r="T682" i="4"/>
  <c r="U682" i="4"/>
  <c r="V682" i="4"/>
  <c r="T380" i="4"/>
  <c r="U380" i="4"/>
  <c r="V380" i="4"/>
  <c r="T404" i="4"/>
  <c r="U404" i="4"/>
  <c r="V404" i="4"/>
  <c r="Z44" i="4"/>
  <c r="Y44" i="4"/>
  <c r="Z852" i="4"/>
  <c r="Y852" i="4"/>
  <c r="Y925" i="4"/>
  <c r="Z925" i="4"/>
  <c r="T612" i="4"/>
  <c r="U612" i="4"/>
  <c r="V612" i="4"/>
  <c r="U473" i="4"/>
  <c r="V473" i="4"/>
  <c r="T473" i="4"/>
  <c r="P745" i="4"/>
  <c r="Q745" i="4"/>
  <c r="S745" i="4"/>
  <c r="Y420" i="4"/>
  <c r="Z420" i="4"/>
  <c r="P990" i="4"/>
  <c r="Q990" i="4"/>
  <c r="S990" i="4"/>
  <c r="P820" i="4"/>
  <c r="Q820" i="4"/>
  <c r="S820" i="4"/>
  <c r="Q188" i="4"/>
  <c r="P188" i="4"/>
  <c r="S188" i="4"/>
  <c r="Q539" i="4"/>
  <c r="S539" i="4"/>
  <c r="P539" i="4"/>
  <c r="U523" i="4"/>
  <c r="T523" i="4"/>
  <c r="V523" i="4"/>
  <c r="T91" i="4"/>
  <c r="U91" i="4"/>
  <c r="V91" i="4"/>
  <c r="P859" i="4"/>
  <c r="Q859" i="4"/>
  <c r="S859" i="4"/>
  <c r="P922" i="4"/>
  <c r="Q922" i="4"/>
  <c r="S922" i="4"/>
  <c r="Q155" i="4"/>
  <c r="S155" i="4"/>
  <c r="P155" i="4"/>
  <c r="Q920" i="4"/>
  <c r="P920" i="4"/>
  <c r="S920" i="4"/>
  <c r="Q249" i="4"/>
  <c r="P249" i="4"/>
  <c r="S249" i="4"/>
  <c r="P668" i="4"/>
  <c r="S668" i="4"/>
  <c r="Q668" i="4"/>
  <c r="J1413" i="115"/>
  <c r="J1452" i="115"/>
  <c r="L1695" i="37"/>
  <c r="M1695" i="37"/>
  <c r="N1695" i="37"/>
  <c r="L126" i="37"/>
  <c r="M126" i="37"/>
  <c r="N126" i="37"/>
  <c r="N658" i="37"/>
  <c r="L658" i="37"/>
  <c r="M658" i="37"/>
  <c r="N1478" i="37"/>
  <c r="L1478" i="37"/>
  <c r="M1478" i="37"/>
  <c r="L1766" i="37"/>
  <c r="M1766" i="37"/>
  <c r="N1766" i="37"/>
  <c r="L1610" i="37"/>
  <c r="M1610" i="37"/>
  <c r="N1610" i="37"/>
  <c r="N1704" i="37"/>
  <c r="L1704" i="37"/>
  <c r="M1704" i="37"/>
  <c r="M687" i="37"/>
  <c r="N687" i="37"/>
  <c r="L687" i="37"/>
  <c r="M1625" i="37"/>
  <c r="L1625" i="37"/>
  <c r="N1625" i="37"/>
  <c r="M1715" i="37"/>
  <c r="N1715" i="37"/>
  <c r="L1715" i="37"/>
  <c r="L98" i="37"/>
  <c r="M98" i="37"/>
  <c r="N98" i="37"/>
  <c r="L1771" i="37"/>
  <c r="M1771" i="37"/>
  <c r="N1771" i="37"/>
  <c r="N218" i="37"/>
  <c r="L218" i="37"/>
  <c r="M218" i="37"/>
  <c r="N1709" i="37"/>
  <c r="L1709" i="37"/>
  <c r="M1709" i="37"/>
  <c r="N1720" i="37"/>
  <c r="L1720" i="37"/>
  <c r="M1720" i="37"/>
  <c r="L841" i="37"/>
  <c r="M841" i="37"/>
  <c r="N841" i="37"/>
  <c r="M1719" i="37"/>
  <c r="N1719" i="37"/>
  <c r="L1719" i="37"/>
  <c r="L692" i="37"/>
  <c r="N692" i="37"/>
  <c r="M692" i="37"/>
  <c r="L739" i="37"/>
  <c r="N739" i="37"/>
  <c r="M739" i="37"/>
  <c r="M1010" i="37"/>
  <c r="L1010" i="37"/>
  <c r="N1010" i="37"/>
  <c r="N688" i="37"/>
  <c r="L688" i="37"/>
  <c r="M688" i="37"/>
  <c r="L348" i="37"/>
  <c r="M348" i="37"/>
  <c r="N348" i="37"/>
  <c r="N1419" i="37"/>
  <c r="L1419" i="37"/>
  <c r="M1419" i="37"/>
  <c r="L552" i="37"/>
  <c r="M552" i="37"/>
  <c r="N552" i="37"/>
  <c r="L497" i="37"/>
  <c r="N497" i="37"/>
  <c r="M497" i="37"/>
  <c r="M344" i="37"/>
  <c r="N344" i="37"/>
  <c r="L344" i="37"/>
  <c r="N690" i="37"/>
  <c r="L690" i="37"/>
  <c r="M690" i="37"/>
  <c r="M216" i="37"/>
  <c r="N216" i="37"/>
  <c r="L216" i="37"/>
  <c r="M1763" i="37"/>
  <c r="N1763" i="37"/>
  <c r="L1763" i="37"/>
  <c r="N112" i="37"/>
  <c r="L112" i="37"/>
  <c r="M112" i="37"/>
  <c r="M815" i="37"/>
  <c r="L815" i="37"/>
  <c r="N815" i="37"/>
  <c r="N499" i="37"/>
  <c r="L499" i="37"/>
  <c r="M499" i="37"/>
  <c r="M675" i="37"/>
  <c r="L675" i="37"/>
  <c r="N675" i="37"/>
  <c r="N6" i="37"/>
  <c r="L6" i="37"/>
  <c r="M6" i="37"/>
  <c r="N654" i="37"/>
  <c r="L654" i="37"/>
  <c r="M654" i="37"/>
  <c r="L1065" i="37"/>
  <c r="N1065" i="37"/>
  <c r="M1065" i="37"/>
  <c r="N570" i="37"/>
  <c r="L570" i="37"/>
  <c r="M570" i="37"/>
  <c r="M646" i="37"/>
  <c r="N646" i="37"/>
  <c r="L646" i="37"/>
  <c r="M1327" i="37"/>
  <c r="N1327" i="37"/>
  <c r="L1327" i="37"/>
  <c r="M825" i="37"/>
  <c r="L825" i="37"/>
  <c r="N825" i="37"/>
  <c r="L1789" i="37"/>
  <c r="N1789" i="37"/>
  <c r="M1789" i="37"/>
  <c r="L672" i="37"/>
  <c r="N672" i="37"/>
  <c r="M672" i="37"/>
  <c r="M1641" i="37"/>
  <c r="L1641" i="37"/>
  <c r="N1641" i="37"/>
  <c r="M307" i="37"/>
  <c r="N307" i="37"/>
  <c r="L307" i="37"/>
  <c r="M511" i="37"/>
  <c r="L511" i="37"/>
  <c r="N511" i="37"/>
  <c r="L558" i="37"/>
  <c r="N558" i="37"/>
  <c r="M558" i="37"/>
  <c r="M790" i="37"/>
  <c r="N790" i="37"/>
  <c r="L790" i="37"/>
  <c r="L686" i="37"/>
  <c r="N686" i="37"/>
  <c r="M686" i="37"/>
  <c r="L371" i="37"/>
  <c r="N371" i="37"/>
  <c r="M371" i="37"/>
  <c r="M945" i="37"/>
  <c r="L945" i="37"/>
  <c r="N945" i="37"/>
  <c r="L105" i="37"/>
  <c r="M105" i="37"/>
  <c r="N105" i="37"/>
  <c r="L535" i="40"/>
  <c r="H535" i="40" s="1"/>
  <c r="J1647" i="115"/>
  <c r="K434" i="40"/>
  <c r="K432" i="40"/>
  <c r="K433" i="40"/>
  <c r="K435" i="40"/>
  <c r="L297" i="40"/>
  <c r="H297" i="40" s="1"/>
  <c r="I559" i="4" s="1"/>
  <c r="L425" i="40"/>
  <c r="H425" i="40" s="1"/>
  <c r="I812" i="4" s="1"/>
  <c r="L338" i="40"/>
  <c r="H338" i="40" s="1"/>
  <c r="I638" i="4" s="1"/>
  <c r="L531" i="40"/>
  <c r="H531" i="40" s="1"/>
  <c r="I1056" i="4" s="1"/>
  <c r="L298" i="40"/>
  <c r="H298" i="40" s="1"/>
  <c r="I558" i="4" s="1"/>
  <c r="L460" i="40"/>
  <c r="H460" i="40" s="1"/>
  <c r="L157" i="40"/>
  <c r="H157" i="40" s="1"/>
  <c r="I265" i="4" s="1"/>
  <c r="L537" i="40"/>
  <c r="H537" i="40" s="1"/>
  <c r="I1064" i="4" s="1"/>
  <c r="K468" i="40"/>
  <c r="L536" i="40"/>
  <c r="H536" i="40" s="1"/>
  <c r="L221" i="40"/>
  <c r="H221" i="40" s="1"/>
  <c r="I409" i="4" s="1"/>
  <c r="L142" i="40"/>
  <c r="H142" i="40" s="1"/>
  <c r="I242" i="4" s="1"/>
  <c r="L220" i="40"/>
  <c r="H220" i="40" s="1"/>
  <c r="I410" i="4" s="1"/>
  <c r="C390" i="4"/>
  <c r="B390" i="4"/>
  <c r="A390" i="4"/>
  <c r="V668" i="4" l="1"/>
  <c r="U668" i="4"/>
  <c r="T668" i="4"/>
  <c r="U539" i="4"/>
  <c r="T539" i="4"/>
  <c r="V539" i="4"/>
  <c r="T990" i="4"/>
  <c r="U990" i="4"/>
  <c r="V990" i="4"/>
  <c r="T834" i="4"/>
  <c r="V834" i="4"/>
  <c r="U834" i="4"/>
  <c r="Y31" i="4"/>
  <c r="Z31" i="4"/>
  <c r="Y8" i="4"/>
  <c r="Z8" i="4"/>
  <c r="Q426" i="4"/>
  <c r="P426" i="4"/>
  <c r="S426" i="4"/>
  <c r="Y16" i="4"/>
  <c r="Z16" i="4"/>
  <c r="Z642" i="4"/>
  <c r="Y642" i="4"/>
  <c r="Y669" i="4"/>
  <c r="Z669" i="4"/>
  <c r="T899" i="4"/>
  <c r="U899" i="4"/>
  <c r="V899" i="4"/>
  <c r="T482" i="4"/>
  <c r="U482" i="4"/>
  <c r="V482" i="4"/>
  <c r="V192" i="4"/>
  <c r="T192" i="4"/>
  <c r="U192" i="4"/>
  <c r="T44" i="4"/>
  <c r="U44" i="4"/>
  <c r="V44" i="4"/>
  <c r="Y864" i="4"/>
  <c r="Z864" i="4"/>
  <c r="Y37" i="4"/>
  <c r="Z37" i="4"/>
  <c r="Q512" i="4"/>
  <c r="S512" i="4"/>
  <c r="P512" i="4"/>
  <c r="Y634" i="4"/>
  <c r="Z634" i="4"/>
  <c r="O242" i="4"/>
  <c r="X242" i="4"/>
  <c r="X812" i="4"/>
  <c r="O812" i="4"/>
  <c r="X410" i="4"/>
  <c r="O410" i="4"/>
  <c r="O558" i="4"/>
  <c r="X558" i="4"/>
  <c r="X559" i="4"/>
  <c r="O559" i="4"/>
  <c r="U920" i="4"/>
  <c r="T920" i="4"/>
  <c r="V920" i="4"/>
  <c r="U155" i="4"/>
  <c r="T155" i="4"/>
  <c r="V155" i="4"/>
  <c r="T820" i="4"/>
  <c r="U820" i="4"/>
  <c r="V820" i="4"/>
  <c r="U745" i="4"/>
  <c r="V745" i="4"/>
  <c r="T745" i="4"/>
  <c r="P31" i="4"/>
  <c r="S31" i="4"/>
  <c r="Q31" i="4"/>
  <c r="P8" i="4"/>
  <c r="S8" i="4"/>
  <c r="Q8" i="4"/>
  <c r="T68" i="4"/>
  <c r="V68" i="4"/>
  <c r="U68" i="4"/>
  <c r="T343" i="4"/>
  <c r="U343" i="4"/>
  <c r="V343" i="4"/>
  <c r="Y426" i="4"/>
  <c r="Z426" i="4"/>
  <c r="P16" i="4"/>
  <c r="S16" i="4"/>
  <c r="Q16" i="4"/>
  <c r="P642" i="4"/>
  <c r="S642" i="4"/>
  <c r="Q642" i="4"/>
  <c r="P669" i="4"/>
  <c r="Q669" i="4"/>
  <c r="S669" i="4"/>
  <c r="V530" i="4"/>
  <c r="T530" i="4"/>
  <c r="U530" i="4"/>
  <c r="V688" i="4"/>
  <c r="T688" i="4"/>
  <c r="U688" i="4"/>
  <c r="T603" i="4"/>
  <c r="U603" i="4"/>
  <c r="V603" i="4"/>
  <c r="U364" i="4"/>
  <c r="V364" i="4"/>
  <c r="T364" i="4"/>
  <c r="T852" i="4"/>
  <c r="U852" i="4"/>
  <c r="V852" i="4"/>
  <c r="Q864" i="4"/>
  <c r="P864" i="4"/>
  <c r="S864" i="4"/>
  <c r="S37" i="4"/>
  <c r="P37" i="4"/>
  <c r="Q37" i="4"/>
  <c r="Y512" i="4"/>
  <c r="Z512" i="4"/>
  <c r="P634" i="4"/>
  <c r="S634" i="4"/>
  <c r="Q634" i="4"/>
  <c r="O1064" i="4"/>
  <c r="X1064" i="4"/>
  <c r="U249" i="4"/>
  <c r="T249" i="4"/>
  <c r="V249" i="4"/>
  <c r="U859" i="4"/>
  <c r="V859" i="4"/>
  <c r="T859" i="4"/>
  <c r="U188" i="4"/>
  <c r="V188" i="4"/>
  <c r="T188" i="4"/>
  <c r="U433" i="4"/>
  <c r="V433" i="4"/>
  <c r="T433" i="4"/>
  <c r="U36" i="4"/>
  <c r="V36" i="4"/>
  <c r="T36" i="4"/>
  <c r="Y43" i="4"/>
  <c r="Z43" i="4"/>
  <c r="Y298" i="4"/>
  <c r="Z298" i="4"/>
  <c r="Z851" i="4"/>
  <c r="Y851" i="4"/>
  <c r="V420" i="4"/>
  <c r="U420" i="4"/>
  <c r="T420" i="4"/>
  <c r="T89" i="4"/>
  <c r="V89" i="4"/>
  <c r="U89" i="4"/>
  <c r="S645" i="4"/>
  <c r="P645" i="4"/>
  <c r="Q645" i="4"/>
  <c r="Z286" i="4"/>
  <c r="Y286" i="4"/>
  <c r="Y678" i="4"/>
  <c r="Z678" i="4"/>
  <c r="Y65" i="4"/>
  <c r="Z65" i="4"/>
  <c r="T1023" i="4"/>
  <c r="U1023" i="4"/>
  <c r="V1023" i="4"/>
  <c r="V847" i="4"/>
  <c r="T847" i="4"/>
  <c r="U847" i="4"/>
  <c r="V1017" i="4"/>
  <c r="T1017" i="4"/>
  <c r="U1017" i="4"/>
  <c r="T602" i="4"/>
  <c r="U602" i="4"/>
  <c r="V602" i="4"/>
  <c r="U229" i="4"/>
  <c r="V229" i="4"/>
  <c r="T229" i="4"/>
  <c r="U417" i="4"/>
  <c r="V417" i="4"/>
  <c r="T417" i="4"/>
  <c r="T418" i="4"/>
  <c r="U418" i="4"/>
  <c r="V418" i="4"/>
  <c r="Y897" i="4"/>
  <c r="Z897" i="4"/>
  <c r="Y924" i="4"/>
  <c r="Z924" i="4"/>
  <c r="Y529" i="4"/>
  <c r="Z529" i="4"/>
  <c r="Y629" i="4"/>
  <c r="Z629" i="4"/>
  <c r="Y136" i="4"/>
  <c r="Z136" i="4"/>
  <c r="O1056" i="4"/>
  <c r="X1056" i="4"/>
  <c r="X409" i="4"/>
  <c r="O409" i="4"/>
  <c r="O265" i="4"/>
  <c r="X265" i="4"/>
  <c r="O638" i="4"/>
  <c r="X638" i="4"/>
  <c r="U922" i="4"/>
  <c r="V922" i="4"/>
  <c r="T922" i="4"/>
  <c r="V1013" i="4"/>
  <c r="T1013" i="4"/>
  <c r="U1013" i="4"/>
  <c r="P43" i="4"/>
  <c r="Q43" i="4"/>
  <c r="S43" i="4"/>
  <c r="P298" i="4"/>
  <c r="S298" i="4"/>
  <c r="Q298" i="4"/>
  <c r="P851" i="4"/>
  <c r="Q851" i="4"/>
  <c r="S851" i="4"/>
  <c r="V267" i="4"/>
  <c r="T267" i="4"/>
  <c r="U267" i="4"/>
  <c r="T720" i="4"/>
  <c r="U720" i="4"/>
  <c r="V720" i="4"/>
  <c r="Z645" i="4"/>
  <c r="Y645" i="4"/>
  <c r="P286" i="4"/>
  <c r="S286" i="4"/>
  <c r="Q286" i="4"/>
  <c r="P678" i="4"/>
  <c r="Q678" i="4"/>
  <c r="S678" i="4"/>
  <c r="P65" i="4"/>
  <c r="S65" i="4"/>
  <c r="Q65" i="4"/>
  <c r="T374" i="4"/>
  <c r="V374" i="4"/>
  <c r="U374" i="4"/>
  <c r="U635" i="4"/>
  <c r="V635" i="4"/>
  <c r="T635" i="4"/>
  <c r="U270" i="4"/>
  <c r="T270" i="4"/>
  <c r="V270" i="4"/>
  <c r="U311" i="4"/>
  <c r="V311" i="4"/>
  <c r="T311" i="4"/>
  <c r="T925" i="4"/>
  <c r="V925" i="4"/>
  <c r="U925" i="4"/>
  <c r="P897" i="4"/>
  <c r="S897" i="4"/>
  <c r="Q897" i="4"/>
  <c r="Q924" i="4"/>
  <c r="S924" i="4"/>
  <c r="P924" i="4"/>
  <c r="P529" i="4"/>
  <c r="Q529" i="4"/>
  <c r="S529" i="4"/>
  <c r="Q629" i="4"/>
  <c r="P629" i="4"/>
  <c r="S629" i="4"/>
  <c r="P136" i="4"/>
  <c r="S136" i="4"/>
  <c r="Q136" i="4"/>
  <c r="J1415" i="115"/>
  <c r="J1420" i="115" s="1"/>
  <c r="J1430" i="115" s="1"/>
  <c r="J1522" i="115"/>
  <c r="N683" i="37"/>
  <c r="L683" i="37"/>
  <c r="M683" i="37"/>
  <c r="N833" i="37"/>
  <c r="L833" i="37"/>
  <c r="M833" i="37"/>
  <c r="M358" i="37"/>
  <c r="N358" i="37"/>
  <c r="L358" i="37"/>
  <c r="N1407" i="37"/>
  <c r="L1407" i="37"/>
  <c r="M1407" i="37"/>
  <c r="L538" i="37"/>
  <c r="N538" i="37"/>
  <c r="M538" i="37"/>
  <c r="N1345" i="37"/>
  <c r="M1345" i="37"/>
  <c r="L1345" i="37"/>
  <c r="M1254" i="37"/>
  <c r="N1254" i="37"/>
  <c r="L1254" i="37"/>
  <c r="L1007" i="37"/>
  <c r="M1007" i="37"/>
  <c r="N1007" i="37"/>
  <c r="N1744" i="37"/>
  <c r="L1744" i="37"/>
  <c r="M1744" i="37"/>
  <c r="N1416" i="37"/>
  <c r="L1416" i="37"/>
  <c r="M1416" i="37"/>
  <c r="L837" i="37"/>
  <c r="N837" i="37"/>
  <c r="M837" i="37"/>
  <c r="N423" i="37"/>
  <c r="M423" i="37"/>
  <c r="L423" i="37"/>
  <c r="N172" i="37"/>
  <c r="L172" i="37"/>
  <c r="M172" i="37"/>
  <c r="M659" i="37"/>
  <c r="L659" i="37"/>
  <c r="N659" i="37"/>
  <c r="M1216" i="37"/>
  <c r="L1216" i="37"/>
  <c r="N1216" i="37"/>
  <c r="L1205" i="37"/>
  <c r="M1205" i="37"/>
  <c r="N1205" i="37"/>
  <c r="L1021" i="37"/>
  <c r="N1021" i="37"/>
  <c r="M1021" i="37"/>
  <c r="L1198" i="37"/>
  <c r="M1198" i="37"/>
  <c r="N1198" i="37"/>
  <c r="M1725" i="37"/>
  <c r="L1725" i="37"/>
  <c r="N1725" i="37"/>
  <c r="M375" i="37"/>
  <c r="L375" i="37"/>
  <c r="N375" i="37"/>
  <c r="M580" i="37"/>
  <c r="L580" i="37"/>
  <c r="N580" i="37"/>
  <c r="L1726" i="37"/>
  <c r="N1726" i="37"/>
  <c r="M1726" i="37"/>
  <c r="M513" i="37"/>
  <c r="N513" i="37"/>
  <c r="L513" i="37"/>
  <c r="L1308" i="37"/>
  <c r="M1308" i="37"/>
  <c r="N1308" i="37"/>
  <c r="N459" i="37"/>
  <c r="L459" i="37"/>
  <c r="M459" i="37"/>
  <c r="L1465" i="37"/>
  <c r="M1465" i="37"/>
  <c r="N1465" i="37"/>
  <c r="M1210" i="37"/>
  <c r="N1210" i="37"/>
  <c r="L1210" i="37"/>
  <c r="L989" i="37"/>
  <c r="N989" i="37"/>
  <c r="M989" i="37"/>
  <c r="L1489" i="37"/>
  <c r="M1489" i="37"/>
  <c r="N1489" i="37"/>
  <c r="N689" i="37"/>
  <c r="M689" i="37"/>
  <c r="L689" i="37"/>
  <c r="N1764" i="37"/>
  <c r="L1764" i="37"/>
  <c r="M1764" i="37"/>
  <c r="N1716" i="37"/>
  <c r="L1716" i="37"/>
  <c r="M1716" i="37"/>
  <c r="L994" i="37"/>
  <c r="M994" i="37"/>
  <c r="N994" i="37"/>
  <c r="L1623" i="37"/>
  <c r="N1623" i="37"/>
  <c r="M1623" i="37"/>
  <c r="M1009" i="37"/>
  <c r="N1009" i="37"/>
  <c r="L1009" i="37"/>
  <c r="M1713" i="37"/>
  <c r="L1713" i="37"/>
  <c r="N1713" i="37"/>
  <c r="N1229" i="37"/>
  <c r="L1229" i="37"/>
  <c r="M1229" i="37"/>
  <c r="M569" i="37"/>
  <c r="N569" i="37"/>
  <c r="L569" i="37"/>
  <c r="M62" i="37"/>
  <c r="N62" i="37"/>
  <c r="L62" i="37"/>
  <c r="M1607" i="37"/>
  <c r="L1607" i="37"/>
  <c r="N1607" i="37"/>
  <c r="N835" i="37"/>
  <c r="L835" i="37"/>
  <c r="M835" i="37"/>
  <c r="M129" i="37"/>
  <c r="L129" i="37"/>
  <c r="N129" i="37"/>
  <c r="M369" i="37"/>
  <c r="L369" i="37"/>
  <c r="N369" i="37"/>
  <c r="M1022" i="37"/>
  <c r="L1022" i="37"/>
  <c r="N1022" i="37"/>
  <c r="L1690" i="37"/>
  <c r="N1690" i="37"/>
  <c r="M1690" i="37"/>
  <c r="L1681" i="37"/>
  <c r="M1681" i="37"/>
  <c r="N1681" i="37"/>
  <c r="K557" i="40"/>
  <c r="L557" i="40" s="1"/>
  <c r="H557" i="40" s="1"/>
  <c r="I943" i="4" s="1"/>
  <c r="K490" i="40"/>
  <c r="L433" i="40"/>
  <c r="H433" i="40" s="1"/>
  <c r="I831" i="4" s="1"/>
  <c r="K552" i="40"/>
  <c r="I872" i="4"/>
  <c r="I38" i="4"/>
  <c r="K171" i="40"/>
  <c r="L432" i="40"/>
  <c r="H432" i="40" s="1"/>
  <c r="I832" i="4" s="1"/>
  <c r="L468" i="40"/>
  <c r="H468" i="40" s="1"/>
  <c r="L434" i="40"/>
  <c r="H434" i="40" s="1"/>
  <c r="K144" i="40"/>
  <c r="L435" i="40"/>
  <c r="H435" i="40" s="1"/>
  <c r="C223" i="4"/>
  <c r="B223" i="4"/>
  <c r="A223" i="4"/>
  <c r="C221" i="4"/>
  <c r="B221" i="4"/>
  <c r="A221" i="4"/>
  <c r="C226" i="4"/>
  <c r="B226" i="4"/>
  <c r="A226" i="4"/>
  <c r="C227" i="4"/>
  <c r="B227" i="4"/>
  <c r="A227" i="4"/>
  <c r="C996" i="4"/>
  <c r="B996" i="4"/>
  <c r="A996" i="4"/>
  <c r="C990" i="4"/>
  <c r="B990" i="4"/>
  <c r="A990" i="4"/>
  <c r="C986" i="4"/>
  <c r="B986" i="4"/>
  <c r="A986" i="4"/>
  <c r="C982" i="4"/>
  <c r="B982" i="4"/>
  <c r="A982" i="4"/>
  <c r="C929" i="4"/>
  <c r="B929" i="4"/>
  <c r="A929" i="4"/>
  <c r="C853" i="4"/>
  <c r="B853" i="4"/>
  <c r="A853" i="4"/>
  <c r="C851" i="4"/>
  <c r="B851" i="4"/>
  <c r="A851" i="4"/>
  <c r="C817" i="4"/>
  <c r="B817" i="4"/>
  <c r="A817" i="4"/>
  <c r="C407" i="4"/>
  <c r="B407" i="4"/>
  <c r="A407" i="4"/>
  <c r="C404" i="4"/>
  <c r="B404" i="4"/>
  <c r="A404" i="4"/>
  <c r="C249" i="4"/>
  <c r="B249" i="4"/>
  <c r="A249" i="4"/>
  <c r="C247" i="4"/>
  <c r="B247" i="4"/>
  <c r="A247" i="4"/>
  <c r="O832" i="4" l="1"/>
  <c r="X832" i="4"/>
  <c r="Z265" i="4"/>
  <c r="Y265" i="4"/>
  <c r="Y1056" i="4"/>
  <c r="Z1056" i="4"/>
  <c r="T634" i="4"/>
  <c r="V634" i="4"/>
  <c r="U634" i="4"/>
  <c r="T16" i="4"/>
  <c r="U16" i="4"/>
  <c r="V16" i="4"/>
  <c r="Q559" i="4"/>
  <c r="S559" i="4"/>
  <c r="P559" i="4"/>
  <c r="P410" i="4"/>
  <c r="S410" i="4"/>
  <c r="Q410" i="4"/>
  <c r="Y242" i="4"/>
  <c r="Z242" i="4"/>
  <c r="O872" i="4"/>
  <c r="X872" i="4"/>
  <c r="O831" i="4"/>
  <c r="X831" i="4"/>
  <c r="T136" i="4"/>
  <c r="U136" i="4"/>
  <c r="V136" i="4"/>
  <c r="T897" i="4"/>
  <c r="V897" i="4"/>
  <c r="U897" i="4"/>
  <c r="U678" i="4"/>
  <c r="T678" i="4"/>
  <c r="V678" i="4"/>
  <c r="T286" i="4"/>
  <c r="V286" i="4"/>
  <c r="U286" i="4"/>
  <c r="U43" i="4"/>
  <c r="V43" i="4"/>
  <c r="T43" i="4"/>
  <c r="P265" i="4"/>
  <c r="S265" i="4"/>
  <c r="Q265" i="4"/>
  <c r="P1056" i="4"/>
  <c r="Q1056" i="4"/>
  <c r="S1056" i="4"/>
  <c r="T645" i="4"/>
  <c r="U645" i="4"/>
  <c r="V645" i="4"/>
  <c r="Y1064" i="4"/>
  <c r="Z1064" i="4"/>
  <c r="V669" i="4"/>
  <c r="T669" i="4"/>
  <c r="U669" i="4"/>
  <c r="T642" i="4"/>
  <c r="U642" i="4"/>
  <c r="V642" i="4"/>
  <c r="Y559" i="4"/>
  <c r="Z559" i="4"/>
  <c r="Y410" i="4"/>
  <c r="Z410" i="4"/>
  <c r="P242" i="4"/>
  <c r="S242" i="4"/>
  <c r="Q242" i="4"/>
  <c r="U512" i="4"/>
  <c r="T512" i="4"/>
  <c r="V512" i="4"/>
  <c r="T426" i="4"/>
  <c r="V426" i="4"/>
  <c r="U426" i="4"/>
  <c r="Y22" i="4"/>
  <c r="Y23" i="4" s="1"/>
  <c r="X38" i="4"/>
  <c r="O38" i="4"/>
  <c r="V529" i="4"/>
  <c r="T529" i="4"/>
  <c r="U529" i="4"/>
  <c r="U924" i="4"/>
  <c r="T924" i="4"/>
  <c r="V924" i="4"/>
  <c r="Y638" i="4"/>
  <c r="Z638" i="4"/>
  <c r="P409" i="4"/>
  <c r="Q409" i="4"/>
  <c r="S409" i="4"/>
  <c r="P1064" i="4"/>
  <c r="Q1064" i="4"/>
  <c r="S1064" i="4"/>
  <c r="V37" i="4"/>
  <c r="T37" i="4"/>
  <c r="U37" i="4"/>
  <c r="T31" i="4"/>
  <c r="U31" i="4"/>
  <c r="V31" i="4"/>
  <c r="Z558" i="4"/>
  <c r="Y558" i="4"/>
  <c r="P812" i="4"/>
  <c r="Q812" i="4"/>
  <c r="S812" i="4"/>
  <c r="X943" i="4"/>
  <c r="O943" i="4"/>
  <c r="U629" i="4"/>
  <c r="T629" i="4"/>
  <c r="V629" i="4"/>
  <c r="T65" i="4"/>
  <c r="U65" i="4"/>
  <c r="V65" i="4"/>
  <c r="U851" i="4"/>
  <c r="V851" i="4"/>
  <c r="T851" i="4"/>
  <c r="T298" i="4"/>
  <c r="V298" i="4"/>
  <c r="U298" i="4"/>
  <c r="P638" i="4"/>
  <c r="S638" i="4"/>
  <c r="Q638" i="4"/>
  <c r="Z409" i="4"/>
  <c r="Y409" i="4"/>
  <c r="U864" i="4"/>
  <c r="T864" i="4"/>
  <c r="V864" i="4"/>
  <c r="T8" i="4"/>
  <c r="V8" i="4"/>
  <c r="U8" i="4"/>
  <c r="Q558" i="4"/>
  <c r="P558" i="4"/>
  <c r="S558" i="4"/>
  <c r="Z812" i="4"/>
  <c r="Y812" i="4"/>
  <c r="J1434" i="115"/>
  <c r="J1437" i="115" s="1"/>
  <c r="J1431" i="115"/>
  <c r="M691" i="37"/>
  <c r="L691" i="37"/>
  <c r="N691" i="37"/>
  <c r="L90" i="37"/>
  <c r="M90" i="37"/>
  <c r="N90" i="37"/>
  <c r="N678" i="37"/>
  <c r="L678" i="37"/>
  <c r="M678" i="37"/>
  <c r="L1775" i="37"/>
  <c r="M1775" i="37"/>
  <c r="N1775" i="37"/>
  <c r="M1236" i="37"/>
  <c r="L1236" i="37"/>
  <c r="N1236" i="37"/>
  <c r="L613" i="37"/>
  <c r="N613" i="37"/>
  <c r="M613" i="37"/>
  <c r="N555" i="37"/>
  <c r="L555" i="37"/>
  <c r="M555" i="37"/>
  <c r="N1068" i="37"/>
  <c r="L1068" i="37"/>
  <c r="M1068" i="37"/>
  <c r="L456" i="37"/>
  <c r="M456" i="37"/>
  <c r="N456" i="37"/>
  <c r="L1410" i="37"/>
  <c r="M1410" i="37"/>
  <c r="N1410" i="37"/>
  <c r="L1770" i="37"/>
  <c r="M1770" i="37"/>
  <c r="N1770" i="37"/>
  <c r="N1409" i="37"/>
  <c r="M1409" i="37"/>
  <c r="L1409" i="37"/>
  <c r="N1684" i="37"/>
  <c r="L1684" i="37"/>
  <c r="M1684" i="37"/>
  <c r="N1067" i="37"/>
  <c r="L1067" i="37"/>
  <c r="M1067" i="37"/>
  <c r="N355" i="37"/>
  <c r="L355" i="37"/>
  <c r="M355" i="37"/>
  <c r="L1209" i="37"/>
  <c r="M1209" i="37"/>
  <c r="N1209" i="37"/>
  <c r="M1753" i="37"/>
  <c r="N1753" i="37"/>
  <c r="L1753" i="37"/>
  <c r="M1418" i="37"/>
  <c r="L1418" i="37"/>
  <c r="N1418" i="37"/>
  <c r="M446" i="37"/>
  <c r="N446" i="37"/>
  <c r="L446" i="37"/>
  <c r="L666" i="37"/>
  <c r="M666" i="37"/>
  <c r="N666" i="37"/>
  <c r="L1768" i="37"/>
  <c r="M1768" i="37"/>
  <c r="N1768" i="37"/>
  <c r="M993" i="37"/>
  <c r="L993" i="37"/>
  <c r="N993" i="37"/>
  <c r="N1520" i="37"/>
  <c r="L1520" i="37"/>
  <c r="M1520" i="37"/>
  <c r="M88" i="37"/>
  <c r="N88" i="37"/>
  <c r="L88" i="37"/>
  <c r="L490" i="40"/>
  <c r="H490" i="40" s="1"/>
  <c r="J1651" i="115"/>
  <c r="I901" i="4"/>
  <c r="I297" i="4"/>
  <c r="L171" i="40"/>
  <c r="H171" i="40" s="1"/>
  <c r="I293" i="4" s="1"/>
  <c r="L552" i="40"/>
  <c r="H552" i="40" s="1"/>
  <c r="L144" i="40"/>
  <c r="H144" i="40" s="1"/>
  <c r="I246" i="4" s="1"/>
  <c r="I986" i="4"/>
  <c r="I220" i="4"/>
  <c r="O246" i="4" l="1"/>
  <c r="X246" i="4"/>
  <c r="O901" i="4"/>
  <c r="X901" i="4"/>
  <c r="P38" i="4"/>
  <c r="Q38" i="4"/>
  <c r="S38" i="4"/>
  <c r="Z831" i="4"/>
  <c r="Y831" i="4"/>
  <c r="Q943" i="4"/>
  <c r="S943" i="4"/>
  <c r="P943" i="4"/>
  <c r="U409" i="4"/>
  <c r="V409" i="4"/>
  <c r="T409" i="4"/>
  <c r="Z38" i="4"/>
  <c r="Y38" i="4"/>
  <c r="P831" i="4"/>
  <c r="Q831" i="4"/>
  <c r="S831" i="4"/>
  <c r="X297" i="4"/>
  <c r="O297" i="4"/>
  <c r="O220" i="4"/>
  <c r="X220" i="4"/>
  <c r="X293" i="4"/>
  <c r="O293" i="4"/>
  <c r="Y943" i="4"/>
  <c r="Z943" i="4"/>
  <c r="V1064" i="4"/>
  <c r="T1064" i="4"/>
  <c r="U1064" i="4"/>
  <c r="T242" i="4"/>
  <c r="V242" i="4"/>
  <c r="U242" i="4"/>
  <c r="Y872" i="4"/>
  <c r="Z872" i="4"/>
  <c r="U559" i="4"/>
  <c r="T559" i="4"/>
  <c r="V559" i="4"/>
  <c r="Y832" i="4"/>
  <c r="Z832" i="4"/>
  <c r="O986" i="4"/>
  <c r="X986" i="4"/>
  <c r="U558" i="4"/>
  <c r="V558" i="4"/>
  <c r="T558" i="4"/>
  <c r="T638" i="4"/>
  <c r="V638" i="4"/>
  <c r="U638" i="4"/>
  <c r="V812" i="4"/>
  <c r="T812" i="4"/>
  <c r="U812" i="4"/>
  <c r="T1056" i="4"/>
  <c r="U1056" i="4"/>
  <c r="V1056" i="4"/>
  <c r="T265" i="4"/>
  <c r="V265" i="4"/>
  <c r="U265" i="4"/>
  <c r="Q872" i="4"/>
  <c r="P872" i="4"/>
  <c r="S872" i="4"/>
  <c r="T410" i="4"/>
  <c r="V410" i="4"/>
  <c r="U410" i="4"/>
  <c r="P832" i="4"/>
  <c r="S832" i="4"/>
  <c r="Q832" i="4"/>
  <c r="J1435" i="115"/>
  <c r="J1438" i="115"/>
  <c r="M1703" i="37"/>
  <c r="N1703" i="37"/>
  <c r="L1703" i="37"/>
  <c r="L1253" i="37"/>
  <c r="M1253" i="37"/>
  <c r="N1253" i="37"/>
  <c r="M1692" i="37"/>
  <c r="N1692" i="37"/>
  <c r="L1692" i="37"/>
  <c r="L1781" i="37"/>
  <c r="M1781" i="37"/>
  <c r="N1781" i="37"/>
  <c r="N467" i="37"/>
  <c r="L467" i="37"/>
  <c r="M467" i="37"/>
  <c r="L1620" i="37"/>
  <c r="M1620" i="37"/>
  <c r="N1620" i="37"/>
  <c r="L1774" i="37"/>
  <c r="M1774" i="37"/>
  <c r="N1774" i="37"/>
  <c r="N452" i="37"/>
  <c r="M452" i="37"/>
  <c r="L452" i="37"/>
  <c r="M1490" i="37"/>
  <c r="N1490" i="37"/>
  <c r="L1490" i="37"/>
  <c r="L1776" i="37"/>
  <c r="M1776" i="37"/>
  <c r="N1776" i="37"/>
  <c r="J1656" i="115"/>
  <c r="I1103" i="4"/>
  <c r="I1063" i="4"/>
  <c r="K148" i="40"/>
  <c r="H89" i="40"/>
  <c r="I159" i="4" s="1"/>
  <c r="H94" i="40"/>
  <c r="I164" i="4" s="1"/>
  <c r="H97" i="40"/>
  <c r="I167" i="4" s="1"/>
  <c r="H91" i="40"/>
  <c r="I161" i="4" s="1"/>
  <c r="O167" i="4" l="1"/>
  <c r="X167" i="4"/>
  <c r="U832" i="4"/>
  <c r="V832" i="4"/>
  <c r="T832" i="4"/>
  <c r="P986" i="4"/>
  <c r="Q986" i="4"/>
  <c r="S986" i="4"/>
  <c r="P220" i="4"/>
  <c r="S220" i="4"/>
  <c r="Q220" i="4"/>
  <c r="Z246" i="4"/>
  <c r="Y246" i="4"/>
  <c r="O1063" i="4"/>
  <c r="X1063" i="4"/>
  <c r="O164" i="4"/>
  <c r="X164" i="4"/>
  <c r="O1103" i="4"/>
  <c r="X1103" i="4"/>
  <c r="U872" i="4"/>
  <c r="T872" i="4"/>
  <c r="V872" i="4"/>
  <c r="Q293" i="4"/>
  <c r="P293" i="4"/>
  <c r="S293" i="4"/>
  <c r="Q297" i="4"/>
  <c r="P297" i="4"/>
  <c r="S297" i="4"/>
  <c r="P246" i="4"/>
  <c r="S246" i="4"/>
  <c r="Q246" i="4"/>
  <c r="Y293" i="4"/>
  <c r="Z293" i="4"/>
  <c r="Y297" i="4"/>
  <c r="Z297" i="4"/>
  <c r="U943" i="4"/>
  <c r="T943" i="4"/>
  <c r="V943" i="4"/>
  <c r="Y901" i="4"/>
  <c r="Z901" i="4"/>
  <c r="O159" i="4"/>
  <c r="X159" i="4"/>
  <c r="O161" i="4"/>
  <c r="X161" i="4"/>
  <c r="Y986" i="4"/>
  <c r="Z986" i="4"/>
  <c r="Z220" i="4"/>
  <c r="Y220" i="4"/>
  <c r="V831" i="4"/>
  <c r="U831" i="4"/>
  <c r="T831" i="4"/>
  <c r="T38" i="4"/>
  <c r="V38" i="4"/>
  <c r="U38" i="4"/>
  <c r="P901" i="4"/>
  <c r="S901" i="4"/>
  <c r="Q901" i="4"/>
  <c r="J1439" i="115"/>
  <c r="J1525" i="115"/>
  <c r="M677" i="37"/>
  <c r="L677" i="37"/>
  <c r="N677" i="37"/>
  <c r="L1474" i="37"/>
  <c r="M1474" i="37"/>
  <c r="N1474" i="37"/>
  <c r="N1013" i="37"/>
  <c r="L1013" i="37"/>
  <c r="M1013" i="37"/>
  <c r="N991" i="37"/>
  <c r="L991" i="37"/>
  <c r="M991" i="37"/>
  <c r="M1012" i="37"/>
  <c r="N1012" i="37"/>
  <c r="L1012" i="37"/>
  <c r="J1752" i="115"/>
  <c r="K120" i="40"/>
  <c r="K119" i="40"/>
  <c r="L148" i="40"/>
  <c r="H148" i="40" s="1"/>
  <c r="K116" i="40"/>
  <c r="A755" i="4"/>
  <c r="B755" i="4"/>
  <c r="C755" i="4"/>
  <c r="C347" i="4"/>
  <c r="B347" i="4"/>
  <c r="A347" i="4"/>
  <c r="A293" i="4"/>
  <c r="B293" i="4"/>
  <c r="C293" i="4"/>
  <c r="C289" i="4"/>
  <c r="B289" i="4"/>
  <c r="A289" i="4"/>
  <c r="C292" i="4"/>
  <c r="B292" i="4"/>
  <c r="A292" i="4"/>
  <c r="C288" i="4"/>
  <c r="B288" i="4"/>
  <c r="A288" i="4"/>
  <c r="Y161" i="4" l="1"/>
  <c r="Z161" i="4"/>
  <c r="Z1103" i="4"/>
  <c r="Y1103" i="4"/>
  <c r="Y1063" i="4"/>
  <c r="Z1063" i="4"/>
  <c r="T986" i="4"/>
  <c r="U986" i="4"/>
  <c r="V986" i="4"/>
  <c r="P161" i="4"/>
  <c r="Q161" i="4"/>
  <c r="S161" i="4"/>
  <c r="T246" i="4"/>
  <c r="V246" i="4"/>
  <c r="U246" i="4"/>
  <c r="P1103" i="4"/>
  <c r="Q1103" i="4"/>
  <c r="S1103" i="4"/>
  <c r="P1063" i="4"/>
  <c r="Q1063" i="4"/>
  <c r="S1063" i="4"/>
  <c r="Y159" i="4"/>
  <c r="Z159" i="4"/>
  <c r="U293" i="4"/>
  <c r="V293" i="4"/>
  <c r="T293" i="4"/>
  <c r="Y164" i="4"/>
  <c r="Z164" i="4"/>
  <c r="T220" i="4"/>
  <c r="V220" i="4"/>
  <c r="U220" i="4"/>
  <c r="Y167" i="4"/>
  <c r="Z167" i="4"/>
  <c r="T901" i="4"/>
  <c r="V901" i="4"/>
  <c r="U901" i="4"/>
  <c r="Q159" i="4"/>
  <c r="P159" i="4"/>
  <c r="S159" i="4"/>
  <c r="U297" i="4"/>
  <c r="V297" i="4"/>
  <c r="T297" i="4"/>
  <c r="P164" i="4"/>
  <c r="S164" i="4"/>
  <c r="Q164" i="4"/>
  <c r="Q167" i="4"/>
  <c r="P167" i="4"/>
  <c r="S167" i="4"/>
  <c r="J1440" i="115"/>
  <c r="J1527" i="115"/>
  <c r="N1449" i="37"/>
  <c r="L1449" i="37"/>
  <c r="M1449" i="37"/>
  <c r="M1614" i="37"/>
  <c r="L1614" i="37"/>
  <c r="N1614" i="37"/>
  <c r="N1626" i="37"/>
  <c r="L1626" i="37"/>
  <c r="M1626" i="37"/>
  <c r="N370" i="37"/>
  <c r="L370" i="37"/>
  <c r="M370" i="37"/>
  <c r="L1691" i="37"/>
  <c r="M1691" i="37"/>
  <c r="N1691" i="37"/>
  <c r="M539" i="37"/>
  <c r="N539" i="37"/>
  <c r="L539" i="37"/>
  <c r="H116" i="40"/>
  <c r="J1769" i="115"/>
  <c r="L120" i="40"/>
  <c r="H120" i="40" s="1"/>
  <c r="L119" i="40"/>
  <c r="H119" i="40" s="1"/>
  <c r="C642" i="4"/>
  <c r="B642" i="4"/>
  <c r="A642" i="4"/>
  <c r="U159" i="4" l="1"/>
  <c r="T159" i="4"/>
  <c r="V159" i="4"/>
  <c r="U1103" i="4"/>
  <c r="T1103" i="4"/>
  <c r="V1103" i="4"/>
  <c r="V1063" i="4"/>
  <c r="T1063" i="4"/>
  <c r="U1063" i="4"/>
  <c r="U167" i="4"/>
  <c r="T167" i="4"/>
  <c r="V167" i="4"/>
  <c r="T164" i="4"/>
  <c r="V164" i="4"/>
  <c r="U164" i="4"/>
  <c r="V161" i="4"/>
  <c r="T161" i="4"/>
  <c r="U161" i="4"/>
  <c r="J1441" i="115"/>
  <c r="J1530" i="115"/>
  <c r="M1790" i="37"/>
  <c r="N1790" i="37"/>
  <c r="L1790" i="37"/>
  <c r="M304" i="37"/>
  <c r="N304" i="37"/>
  <c r="L304" i="37"/>
  <c r="N343" i="37"/>
  <c r="L343" i="37"/>
  <c r="M343" i="37"/>
  <c r="N303" i="37"/>
  <c r="L303" i="37"/>
  <c r="M303" i="37"/>
  <c r="L306" i="37"/>
  <c r="M306" i="37"/>
  <c r="N306" i="37"/>
  <c r="M352" i="37"/>
  <c r="L352" i="37"/>
  <c r="N352" i="37"/>
  <c r="I204" i="4"/>
  <c r="I168" i="4"/>
  <c r="I169" i="4"/>
  <c r="C446" i="4"/>
  <c r="B446" i="4"/>
  <c r="A446" i="4"/>
  <c r="O169" i="4" l="1"/>
  <c r="X169" i="4"/>
  <c r="O168" i="4"/>
  <c r="X168" i="4"/>
  <c r="O204" i="4"/>
  <c r="X204" i="4"/>
  <c r="J1442" i="115"/>
  <c r="J1782" i="115"/>
  <c r="K263" i="40"/>
  <c r="K262" i="40"/>
  <c r="R38" i="95"/>
  <c r="R39" i="95"/>
  <c r="R41" i="95"/>
  <c r="R43" i="95"/>
  <c r="R37" i="95"/>
  <c r="C752" i="4"/>
  <c r="B752" i="4"/>
  <c r="A752" i="4"/>
  <c r="C753" i="4"/>
  <c r="B753" i="4"/>
  <c r="A753" i="4"/>
  <c r="Y168" i="4" l="1"/>
  <c r="Z168" i="4"/>
  <c r="P168" i="4"/>
  <c r="S168" i="4"/>
  <c r="Q168" i="4"/>
  <c r="Z204" i="4"/>
  <c r="Y204" i="4"/>
  <c r="Z169" i="4"/>
  <c r="Y169" i="4"/>
  <c r="Q204" i="4"/>
  <c r="P204" i="4"/>
  <c r="S204" i="4"/>
  <c r="P169" i="4"/>
  <c r="Q169" i="4"/>
  <c r="S169" i="4"/>
  <c r="J1453" i="115"/>
  <c r="J1523" i="115" s="1"/>
  <c r="J1544" i="115"/>
  <c r="J1809" i="115"/>
  <c r="L263" i="40"/>
  <c r="H263" i="40" s="1"/>
  <c r="I501" i="4" s="1"/>
  <c r="L262" i="40"/>
  <c r="H262" i="40" s="1"/>
  <c r="Q43" i="95"/>
  <c r="Q37" i="95"/>
  <c r="Q38" i="95"/>
  <c r="Q39" i="95"/>
  <c r="Q41" i="95"/>
  <c r="T204" i="4" l="1"/>
  <c r="U204" i="4"/>
  <c r="V204" i="4"/>
  <c r="T168" i="4"/>
  <c r="U168" i="4"/>
  <c r="V168" i="4"/>
  <c r="X501" i="4"/>
  <c r="O501" i="4"/>
  <c r="T169" i="4"/>
  <c r="U169" i="4"/>
  <c r="V169" i="4"/>
  <c r="J1524" i="115"/>
  <c r="J1526" i="115" s="1"/>
  <c r="J1545" i="115"/>
  <c r="L309" i="37"/>
  <c r="M309" i="37"/>
  <c r="N309" i="37"/>
  <c r="M834" i="37"/>
  <c r="N834" i="37"/>
  <c r="L834" i="37"/>
  <c r="L310" i="37"/>
  <c r="N310" i="37"/>
  <c r="M310" i="37"/>
  <c r="J1812" i="115"/>
  <c r="K231" i="40"/>
  <c r="I205" i="4"/>
  <c r="C291" i="4"/>
  <c r="B291" i="4"/>
  <c r="A291" i="4"/>
  <c r="C717" i="4"/>
  <c r="B717" i="4"/>
  <c r="A717" i="4"/>
  <c r="C56" i="4"/>
  <c r="B56" i="4"/>
  <c r="A56" i="4"/>
  <c r="C57" i="4"/>
  <c r="B57" i="4"/>
  <c r="A57" i="4"/>
  <c r="P501" i="4" l="1"/>
  <c r="Q501" i="4"/>
  <c r="S501" i="4"/>
  <c r="Z501" i="4"/>
  <c r="Y501" i="4"/>
  <c r="O205" i="4"/>
  <c r="X205" i="4"/>
  <c r="J1531" i="115"/>
  <c r="L231" i="40"/>
  <c r="H231" i="40" s="1"/>
  <c r="Y205" i="4" l="1"/>
  <c r="Z205" i="4"/>
  <c r="V501" i="4"/>
  <c r="T501" i="4"/>
  <c r="U501" i="4"/>
  <c r="P205" i="4"/>
  <c r="Q205" i="4"/>
  <c r="S205" i="4"/>
  <c r="J1532" i="115"/>
  <c r="M685" i="37"/>
  <c r="L685" i="37"/>
  <c r="N685" i="37"/>
  <c r="I427" i="4"/>
  <c r="I500" i="4"/>
  <c r="C921" i="4"/>
  <c r="B921" i="4"/>
  <c r="A921" i="4"/>
  <c r="C920" i="4"/>
  <c r="B920" i="4"/>
  <c r="A920" i="4"/>
  <c r="O427" i="4" l="1"/>
  <c r="X427" i="4"/>
  <c r="U205" i="4"/>
  <c r="V205" i="4"/>
  <c r="T205" i="4"/>
  <c r="O500" i="4"/>
  <c r="X500" i="4"/>
  <c r="J1546" i="115"/>
  <c r="M840" i="37"/>
  <c r="L840" i="37"/>
  <c r="N840" i="37"/>
  <c r="K487" i="40"/>
  <c r="K486" i="40"/>
  <c r="C382" i="4"/>
  <c r="B382" i="4"/>
  <c r="A382" i="4"/>
  <c r="C381" i="4"/>
  <c r="B381" i="4"/>
  <c r="A381" i="4"/>
  <c r="C380" i="4"/>
  <c r="B380" i="4"/>
  <c r="A380" i="4"/>
  <c r="C379" i="4"/>
  <c r="B379" i="4"/>
  <c r="A379" i="4"/>
  <c r="C378" i="4"/>
  <c r="B378" i="4"/>
  <c r="A378" i="4"/>
  <c r="C377" i="4"/>
  <c r="B377" i="4"/>
  <c r="A377" i="4"/>
  <c r="C376" i="4"/>
  <c r="B376" i="4"/>
  <c r="A376" i="4"/>
  <c r="C374" i="4"/>
  <c r="B374" i="4"/>
  <c r="A374" i="4"/>
  <c r="C372" i="4"/>
  <c r="B372" i="4"/>
  <c r="A372" i="4"/>
  <c r="C792" i="4"/>
  <c r="B792" i="4"/>
  <c r="A792" i="4"/>
  <c r="C431" i="4"/>
  <c r="B431" i="4"/>
  <c r="A431" i="4"/>
  <c r="Y500" i="4" l="1"/>
  <c r="Z500" i="4"/>
  <c r="Q500" i="4"/>
  <c r="P500" i="4"/>
  <c r="S500" i="4"/>
  <c r="Y427" i="4"/>
  <c r="Z427" i="4"/>
  <c r="P427" i="4"/>
  <c r="S427" i="4"/>
  <c r="Q427" i="4"/>
  <c r="J1552" i="115"/>
  <c r="J1553" i="115" s="1"/>
  <c r="J1554" i="115" s="1"/>
  <c r="L486" i="40"/>
  <c r="H486" i="40" s="1"/>
  <c r="L487" i="40"/>
  <c r="H487" i="40" s="1"/>
  <c r="I941" i="4" s="1"/>
  <c r="C110" i="4"/>
  <c r="B110" i="4"/>
  <c r="A110" i="4"/>
  <c r="C103" i="4"/>
  <c r="B103" i="4"/>
  <c r="A103" i="4"/>
  <c r="O941" i="4" l="1"/>
  <c r="X941" i="4"/>
  <c r="V427" i="4"/>
  <c r="T427" i="4"/>
  <c r="U427" i="4"/>
  <c r="T500" i="4"/>
  <c r="V500" i="4"/>
  <c r="U500" i="4"/>
  <c r="J1555" i="115"/>
  <c r="L698" i="37"/>
  <c r="M698" i="37"/>
  <c r="N698" i="37"/>
  <c r="N1693" i="37"/>
  <c r="L1693" i="37"/>
  <c r="M1693" i="37"/>
  <c r="I939" i="4"/>
  <c r="I425" i="4"/>
  <c r="C208" i="4"/>
  <c r="B208" i="4"/>
  <c r="A208" i="4"/>
  <c r="C204" i="4"/>
  <c r="B204" i="4"/>
  <c r="A204" i="4"/>
  <c r="C203" i="4"/>
  <c r="B203" i="4"/>
  <c r="A203" i="4"/>
  <c r="C199" i="4"/>
  <c r="B199" i="4"/>
  <c r="A199" i="4"/>
  <c r="C198" i="4"/>
  <c r="B198" i="4"/>
  <c r="A198" i="4"/>
  <c r="X425" i="4" l="1"/>
  <c r="O425" i="4"/>
  <c r="O939" i="4"/>
  <c r="X939" i="4"/>
  <c r="Y941" i="4"/>
  <c r="Z941" i="4"/>
  <c r="P941" i="4"/>
  <c r="Q941" i="4"/>
  <c r="S941" i="4"/>
  <c r="J1556" i="115"/>
  <c r="C524" i="4"/>
  <c r="B524" i="4"/>
  <c r="A524" i="4"/>
  <c r="C525" i="4"/>
  <c r="B525" i="4"/>
  <c r="A525" i="4"/>
  <c r="C250" i="4"/>
  <c r="B250" i="4"/>
  <c r="A250" i="4"/>
  <c r="C106" i="4"/>
  <c r="B106" i="4"/>
  <c r="A106" i="4"/>
  <c r="C785" i="4"/>
  <c r="B785" i="4"/>
  <c r="A785" i="4"/>
  <c r="Z939" i="4" l="1"/>
  <c r="Y939" i="4"/>
  <c r="P939" i="4"/>
  <c r="Q939" i="4"/>
  <c r="S939" i="4"/>
  <c r="P425" i="4"/>
  <c r="Q425" i="4"/>
  <c r="S425" i="4"/>
  <c r="U941" i="4"/>
  <c r="V941" i="4"/>
  <c r="T941" i="4"/>
  <c r="Z425" i="4"/>
  <c r="Y425" i="4"/>
  <c r="J1557" i="115"/>
  <c r="L1522" i="37"/>
  <c r="N1522" i="37"/>
  <c r="M1522" i="37"/>
  <c r="U425" i="4" l="1"/>
  <c r="V425" i="4"/>
  <c r="T425" i="4"/>
  <c r="U939" i="4"/>
  <c r="V939" i="4"/>
  <c r="T939" i="4"/>
  <c r="J1558" i="115"/>
  <c r="N1458" i="37"/>
  <c r="L1458" i="37"/>
  <c r="M1458" i="37"/>
  <c r="L1699" i="37"/>
  <c r="N1699" i="37"/>
  <c r="M1699" i="37"/>
  <c r="C838" i="4"/>
  <c r="B838" i="4"/>
  <c r="A838" i="4"/>
  <c r="C750" i="4"/>
  <c r="B750" i="4"/>
  <c r="A750" i="4"/>
  <c r="J1559" i="115" l="1"/>
  <c r="C833" i="4"/>
  <c r="B833" i="4"/>
  <c r="A833" i="4"/>
  <c r="C831" i="4"/>
  <c r="B831" i="4"/>
  <c r="A831" i="4"/>
  <c r="J1561" i="115" l="1"/>
  <c r="J1753" i="115"/>
  <c r="C97" i="4"/>
  <c r="B97" i="4"/>
  <c r="A97" i="4"/>
  <c r="C1094" i="4"/>
  <c r="B1094" i="4"/>
  <c r="A1094" i="4"/>
  <c r="C1093" i="4"/>
  <c r="B1093" i="4"/>
  <c r="A1093" i="4"/>
  <c r="J1562" i="115" l="1"/>
  <c r="C1092" i="4"/>
  <c r="B1092" i="4"/>
  <c r="A1092" i="4"/>
  <c r="C1091" i="4"/>
  <c r="B1091" i="4"/>
  <c r="A1091" i="4"/>
  <c r="C1090" i="4"/>
  <c r="B1090" i="4"/>
  <c r="A1090" i="4"/>
  <c r="C1089" i="4"/>
  <c r="B1089" i="4"/>
  <c r="A1089" i="4"/>
  <c r="C1088" i="4"/>
  <c r="B1088" i="4"/>
  <c r="A1088" i="4"/>
  <c r="C326" i="4"/>
  <c r="B326" i="4"/>
  <c r="A326" i="4"/>
  <c r="C327" i="4"/>
  <c r="B327" i="4"/>
  <c r="A327" i="4"/>
  <c r="C325" i="4"/>
  <c r="B325" i="4"/>
  <c r="A325" i="4"/>
  <c r="J1563" i="115" l="1"/>
  <c r="C443" i="4"/>
  <c r="B443" i="4"/>
  <c r="A443" i="4"/>
  <c r="C409" i="4"/>
  <c r="B409" i="4"/>
  <c r="A409" i="4"/>
  <c r="C408" i="4"/>
  <c r="B408" i="4"/>
  <c r="A408" i="4"/>
  <c r="C406" i="4"/>
  <c r="B406" i="4"/>
  <c r="A406" i="4"/>
  <c r="C403" i="4"/>
  <c r="B403" i="4"/>
  <c r="A403" i="4"/>
  <c r="C405" i="4"/>
  <c r="B405" i="4"/>
  <c r="A405" i="4"/>
  <c r="C410" i="4"/>
  <c r="B410" i="4"/>
  <c r="A410" i="4"/>
  <c r="C402" i="4"/>
  <c r="B402" i="4"/>
  <c r="A402" i="4"/>
  <c r="J1564" i="115" l="1"/>
  <c r="C140" i="4"/>
  <c r="B140" i="4"/>
  <c r="A140" i="4"/>
  <c r="C136" i="4"/>
  <c r="B136" i="4"/>
  <c r="A136" i="4"/>
  <c r="C139" i="4"/>
  <c r="B139" i="4"/>
  <c r="A139" i="4"/>
  <c r="C137" i="4"/>
  <c r="B137" i="4"/>
  <c r="A137" i="4"/>
  <c r="J1565" i="115" l="1"/>
  <c r="J1813" i="115"/>
  <c r="C348" i="4"/>
  <c r="B348" i="4"/>
  <c r="A348" i="4"/>
  <c r="J1567" i="115" l="1"/>
  <c r="C843" i="4"/>
  <c r="B843" i="4"/>
  <c r="A843" i="4"/>
  <c r="C54" i="4"/>
  <c r="B54" i="4"/>
  <c r="A54" i="4"/>
  <c r="J1568" i="115" l="1"/>
  <c r="C501" i="4"/>
  <c r="B501" i="4"/>
  <c r="A501" i="4"/>
  <c r="C349" i="4"/>
  <c r="B349" i="4"/>
  <c r="A349" i="4"/>
  <c r="C350" i="4"/>
  <c r="B350" i="4"/>
  <c r="A350" i="4"/>
  <c r="C954" i="4"/>
  <c r="B954" i="4"/>
  <c r="A954" i="4"/>
  <c r="C803" i="4"/>
  <c r="B803" i="4"/>
  <c r="A803" i="4"/>
  <c r="C819" i="4"/>
  <c r="B819" i="4"/>
  <c r="A819" i="4"/>
  <c r="C672" i="4"/>
  <c r="B672" i="4"/>
  <c r="A672" i="4"/>
  <c r="C675" i="4"/>
  <c r="B675" i="4"/>
  <c r="A675" i="4"/>
  <c r="C663" i="4"/>
  <c r="B663" i="4"/>
  <c r="A663" i="4"/>
  <c r="J1569" i="115" l="1"/>
  <c r="C968" i="4"/>
  <c r="B968" i="4"/>
  <c r="A968" i="4"/>
  <c r="J1570" i="115" l="1"/>
  <c r="C1067" i="4"/>
  <c r="B1067" i="4"/>
  <c r="A1067" i="4"/>
  <c r="J1571" i="115" l="1"/>
  <c r="C209" i="4"/>
  <c r="B209" i="4"/>
  <c r="A209" i="4"/>
  <c r="J1585" i="115" l="1"/>
  <c r="C1070" i="4"/>
  <c r="B1070" i="4"/>
  <c r="A1070" i="4"/>
  <c r="C1066" i="4"/>
  <c r="B1066" i="4"/>
  <c r="A1066" i="4"/>
  <c r="J1586" i="115" l="1"/>
  <c r="J1592" i="115" s="1"/>
  <c r="A184" i="4"/>
  <c r="B184" i="4"/>
  <c r="C184" i="4"/>
  <c r="J1599" i="115" l="1"/>
  <c r="J1609" i="115" s="1"/>
  <c r="J1593" i="115"/>
  <c r="J1600" i="115" s="1"/>
  <c r="B579" i="4"/>
  <c r="A579" i="4"/>
  <c r="J1610" i="115" l="1"/>
  <c r="J1627" i="115" s="1"/>
  <c r="C666" i="4"/>
  <c r="B666" i="4"/>
  <c r="A666" i="4"/>
  <c r="C670" i="4"/>
  <c r="B670" i="4"/>
  <c r="A670" i="4"/>
  <c r="J1626" i="115" l="1"/>
  <c r="J1645" i="115" s="1"/>
  <c r="J1646" i="115"/>
  <c r="B262" i="4"/>
  <c r="A262" i="4"/>
  <c r="J1648" i="115" l="1"/>
  <c r="J1649" i="115" s="1"/>
  <c r="J1650" i="115" s="1"/>
  <c r="J1754" i="115"/>
  <c r="C141" i="4"/>
  <c r="B141" i="4"/>
  <c r="A141" i="4"/>
  <c r="J1653" i="115" l="1"/>
  <c r="J1652" i="115"/>
  <c r="C701" i="4"/>
  <c r="B701" i="4"/>
  <c r="A701" i="4"/>
  <c r="J1658" i="115" l="1"/>
  <c r="J1657" i="115"/>
  <c r="J1770" i="115" s="1"/>
  <c r="C738" i="4"/>
  <c r="B738" i="4"/>
  <c r="A738" i="4"/>
  <c r="J1771" i="115" l="1"/>
  <c r="J1772" i="115" s="1"/>
  <c r="J1783" i="115" s="1"/>
  <c r="J1784" i="115" s="1"/>
  <c r="B500" i="4"/>
  <c r="A500" i="4"/>
  <c r="J1790" i="115" l="1"/>
  <c r="J1789" i="115"/>
  <c r="J1803" i="115" s="1"/>
  <c r="C940" i="4"/>
  <c r="B940" i="4"/>
  <c r="A940" i="4"/>
  <c r="J1804" i="115" l="1"/>
  <c r="J1805" i="115" s="1"/>
  <c r="J1810" i="115" s="1"/>
  <c r="J1811" i="115" s="1"/>
  <c r="J1814" i="115" s="1"/>
  <c r="J1815" i="115" s="1"/>
  <c r="J1816" i="115" s="1"/>
  <c r="C134" i="4"/>
  <c r="B134" i="4"/>
  <c r="A134" i="4"/>
  <c r="C925" i="4" l="1"/>
  <c r="B925" i="4"/>
  <c r="A925" i="4"/>
  <c r="C1045" i="4" l="1"/>
  <c r="B1045" i="4"/>
  <c r="A1045" i="4"/>
  <c r="C434" i="4"/>
  <c r="B434" i="4"/>
  <c r="A434" i="4"/>
  <c r="C389" i="4"/>
  <c r="B389" i="4"/>
  <c r="A389" i="4"/>
  <c r="C1013" i="4"/>
  <c r="B1013" i="4"/>
  <c r="A1013" i="4"/>
  <c r="C523" i="4"/>
  <c r="B523" i="4"/>
  <c r="A523" i="4"/>
  <c r="C1055" i="4"/>
  <c r="B1055" i="4"/>
  <c r="A1055" i="4"/>
  <c r="C895" i="4"/>
  <c r="B895" i="4"/>
  <c r="A895" i="4"/>
  <c r="C893" i="4"/>
  <c r="B893" i="4"/>
  <c r="A893" i="4"/>
  <c r="C891" i="4"/>
  <c r="B891" i="4"/>
  <c r="A891" i="4"/>
  <c r="C889" i="4"/>
  <c r="B889" i="4"/>
  <c r="A889" i="4"/>
  <c r="C898" i="4"/>
  <c r="B898" i="4"/>
  <c r="A898" i="4"/>
  <c r="C896" i="4"/>
  <c r="B896" i="4"/>
  <c r="A896" i="4"/>
  <c r="C655" i="4" l="1"/>
  <c r="B655" i="4"/>
  <c r="A655" i="4"/>
  <c r="C905" i="4" l="1"/>
  <c r="B905" i="4"/>
  <c r="A905" i="4"/>
  <c r="C852" i="4" l="1"/>
  <c r="B852" i="4"/>
  <c r="A852" i="4"/>
  <c r="C768" i="4" l="1"/>
  <c r="B768" i="4"/>
  <c r="A768" i="4"/>
  <c r="C124" i="4" l="1"/>
  <c r="B124" i="4"/>
  <c r="A124" i="4"/>
  <c r="C123" i="4"/>
  <c r="B123" i="4"/>
  <c r="A123" i="4"/>
  <c r="C233" i="4" l="1"/>
  <c r="B233" i="4"/>
  <c r="A233" i="4"/>
  <c r="C657" i="4"/>
  <c r="B657" i="4"/>
  <c r="A657" i="4"/>
  <c r="C212" i="4" l="1"/>
  <c r="B212" i="4"/>
  <c r="A212" i="4"/>
  <c r="C1052" i="4"/>
  <c r="B1052" i="4"/>
  <c r="A1052" i="4"/>
  <c r="C822" i="4"/>
  <c r="B822" i="4"/>
  <c r="A822" i="4"/>
  <c r="C769" i="4"/>
  <c r="B769" i="4"/>
  <c r="A769" i="4"/>
  <c r="C736" i="4"/>
  <c r="B736" i="4"/>
  <c r="A736" i="4"/>
  <c r="C307" i="4"/>
  <c r="B307" i="4"/>
  <c r="A307" i="4"/>
  <c r="B164" i="4"/>
  <c r="A164" i="4"/>
  <c r="C142" i="4"/>
  <c r="B142" i="4"/>
  <c r="A142" i="4"/>
  <c r="C270" i="4"/>
  <c r="B270" i="4"/>
  <c r="A270" i="4"/>
  <c r="C346" i="4" l="1"/>
  <c r="B346" i="4"/>
  <c r="A346" i="4"/>
  <c r="C344" i="4"/>
  <c r="B344" i="4"/>
  <c r="A344" i="4"/>
  <c r="C345" i="4"/>
  <c r="B345" i="4"/>
  <c r="A345" i="4"/>
  <c r="C538" i="4"/>
  <c r="B538" i="4"/>
  <c r="A538" i="4"/>
  <c r="C848" i="4" l="1"/>
  <c r="B848" i="4"/>
  <c r="A848" i="4"/>
  <c r="C854" i="4"/>
  <c r="B854" i="4"/>
  <c r="A854" i="4"/>
  <c r="C514" i="4" l="1"/>
  <c r="B514" i="4"/>
  <c r="A514" i="4"/>
  <c r="C169" i="4"/>
  <c r="B169" i="4"/>
  <c r="A169" i="4"/>
  <c r="C269" i="4"/>
  <c r="B269" i="4"/>
  <c r="A269" i="4"/>
  <c r="C104" i="4"/>
  <c r="B104" i="4"/>
  <c r="A104" i="4"/>
  <c r="C533" i="4"/>
  <c r="B533" i="4"/>
  <c r="A533" i="4"/>
  <c r="C1087" i="4"/>
  <c r="B1087" i="4"/>
  <c r="A1087" i="4"/>
  <c r="B630" i="4"/>
  <c r="A630" i="4"/>
  <c r="C251" i="4" l="1"/>
  <c r="B251" i="4"/>
  <c r="A251" i="4"/>
  <c r="C220" i="4"/>
  <c r="B220" i="4"/>
  <c r="A220" i="4"/>
  <c r="C191" i="4" l="1"/>
  <c r="B191" i="4"/>
  <c r="A191" i="4"/>
  <c r="C934" i="4" l="1"/>
  <c r="B934" i="4"/>
  <c r="A934" i="4"/>
  <c r="C855" i="4" l="1"/>
  <c r="B855" i="4"/>
  <c r="A855" i="4"/>
  <c r="C531" i="4" l="1"/>
  <c r="B531" i="4"/>
  <c r="A531" i="4"/>
  <c r="C535" i="4" l="1"/>
  <c r="B535" i="4"/>
  <c r="A535" i="4"/>
  <c r="A532" i="4"/>
  <c r="B532" i="4"/>
  <c r="C532" i="4"/>
  <c r="C839" i="4"/>
  <c r="B839" i="4"/>
  <c r="A839" i="4"/>
  <c r="C90" i="4"/>
  <c r="B90" i="4"/>
  <c r="A90" i="4"/>
  <c r="C205" i="4"/>
  <c r="B205" i="4"/>
  <c r="A205" i="4"/>
  <c r="C200" i="4" l="1"/>
  <c r="B200" i="4"/>
  <c r="A200" i="4"/>
  <c r="C574" i="4" l="1"/>
  <c r="B574" i="4"/>
  <c r="A574" i="4"/>
  <c r="C572" i="4"/>
  <c r="B572" i="4"/>
  <c r="A572" i="4"/>
  <c r="C1046" i="4"/>
  <c r="B1046" i="4"/>
  <c r="A1046" i="4"/>
  <c r="C541" i="4" l="1"/>
  <c r="B541" i="4"/>
  <c r="A541" i="4"/>
  <c r="C258" i="4"/>
  <c r="B258" i="4"/>
  <c r="A258" i="4"/>
  <c r="C725" i="4"/>
  <c r="B725" i="4"/>
  <c r="A725" i="4"/>
  <c r="C723" i="4"/>
  <c r="B723" i="4"/>
  <c r="A723" i="4"/>
  <c r="B466" i="4" l="1"/>
  <c r="A466" i="4"/>
  <c r="C711" i="4" l="1"/>
  <c r="B711" i="4"/>
  <c r="A711" i="4"/>
  <c r="C871" i="4" l="1"/>
  <c r="B871" i="4"/>
  <c r="A871" i="4"/>
  <c r="C908" i="4"/>
  <c r="B908" i="4"/>
  <c r="A908" i="4"/>
  <c r="C907" i="4" l="1"/>
  <c r="B907" i="4"/>
  <c r="A907" i="4"/>
  <c r="C906" i="4"/>
  <c r="B906" i="4"/>
  <c r="A906" i="4"/>
  <c r="C850" i="4"/>
  <c r="B850" i="4"/>
  <c r="A850" i="4"/>
  <c r="C849" i="4"/>
  <c r="B849" i="4"/>
  <c r="A849" i="4"/>
  <c r="B462" i="4" l="1"/>
  <c r="A462" i="4"/>
  <c r="C391" i="4"/>
  <c r="B391" i="4"/>
  <c r="A391" i="4"/>
  <c r="C673" i="4"/>
  <c r="B673" i="4"/>
  <c r="A673" i="4"/>
  <c r="C671" i="4"/>
  <c r="B671" i="4"/>
  <c r="A671" i="4"/>
  <c r="C813" i="4"/>
  <c r="B813" i="4"/>
  <c r="A813" i="4"/>
  <c r="C674" i="4"/>
  <c r="B674" i="4"/>
  <c r="A674" i="4"/>
  <c r="C818" i="4"/>
  <c r="B818" i="4"/>
  <c r="A818" i="4"/>
  <c r="C1058" i="4" l="1"/>
  <c r="B1058" i="4"/>
  <c r="A1058" i="4"/>
  <c r="C1051" i="4"/>
  <c r="B1051" i="4"/>
  <c r="A1051" i="4"/>
  <c r="C821" i="4"/>
  <c r="B821" i="4"/>
  <c r="A821" i="4"/>
  <c r="C265" i="4"/>
  <c r="B265" i="4"/>
  <c r="A265" i="4"/>
  <c r="C194" i="4"/>
  <c r="B194" i="4"/>
  <c r="A194" i="4"/>
  <c r="C275" i="4" l="1"/>
  <c r="B275" i="4"/>
  <c r="A275" i="4"/>
  <c r="C78" i="4" l="1"/>
  <c r="B78" i="4"/>
  <c r="A78" i="4"/>
  <c r="C79" i="4"/>
  <c r="B79" i="4"/>
  <c r="A79" i="4"/>
  <c r="C526" i="4"/>
  <c r="B526" i="4"/>
  <c r="A526" i="4"/>
  <c r="C1039" i="4"/>
  <c r="B1039" i="4"/>
  <c r="A1039" i="4"/>
  <c r="C549" i="4"/>
  <c r="B549" i="4"/>
  <c r="A549" i="4"/>
  <c r="C547" i="4"/>
  <c r="B547" i="4"/>
  <c r="A547" i="4"/>
  <c r="C550" i="4"/>
  <c r="B550" i="4"/>
  <c r="A550" i="4"/>
  <c r="C230" i="4" l="1"/>
  <c r="B230" i="4"/>
  <c r="A230" i="4"/>
  <c r="C455" i="4"/>
  <c r="B455" i="4"/>
  <c r="A455" i="4"/>
  <c r="C527" i="4"/>
  <c r="B527" i="4"/>
  <c r="A527" i="4"/>
  <c r="C975" i="4"/>
  <c r="B975" i="4"/>
  <c r="A975" i="4"/>
  <c r="C385" i="4" l="1"/>
  <c r="B385" i="4"/>
  <c r="A385" i="4"/>
  <c r="C545" i="4" l="1"/>
  <c r="B545" i="4"/>
  <c r="A545" i="4"/>
  <c r="B153" i="4" l="1"/>
  <c r="A153" i="4"/>
  <c r="B152" i="4"/>
  <c r="A152" i="4"/>
  <c r="B161" i="4"/>
  <c r="A161" i="4"/>
  <c r="C468" i="4" l="1"/>
  <c r="B468" i="4"/>
  <c r="A468" i="4"/>
  <c r="B467" i="4"/>
  <c r="A467" i="4"/>
  <c r="C465" i="4"/>
  <c r="B465" i="4"/>
  <c r="A465" i="4"/>
  <c r="B464" i="4"/>
  <c r="A464" i="4"/>
  <c r="C461" i="4"/>
  <c r="B461" i="4"/>
  <c r="A461" i="4"/>
  <c r="C460" i="4"/>
  <c r="B460" i="4"/>
  <c r="A460" i="4"/>
  <c r="C459" i="4"/>
  <c r="B459" i="4"/>
  <c r="A459" i="4"/>
  <c r="C458" i="4"/>
  <c r="B458" i="4"/>
  <c r="A458" i="4"/>
  <c r="C812" i="4" l="1"/>
  <c r="B812" i="4"/>
  <c r="A812" i="4"/>
  <c r="C301" i="4" l="1"/>
  <c r="B301" i="4"/>
  <c r="A301" i="4"/>
  <c r="C869" i="4"/>
  <c r="B869" i="4"/>
  <c r="A869" i="4"/>
  <c r="C861" i="4"/>
  <c r="B861" i="4"/>
  <c r="A861" i="4"/>
  <c r="C421" i="4"/>
  <c r="B421" i="4"/>
  <c r="A421" i="4"/>
  <c r="C420" i="4"/>
  <c r="B420" i="4"/>
  <c r="A420" i="4"/>
  <c r="C867" i="4"/>
  <c r="B867" i="4"/>
  <c r="A867" i="4"/>
  <c r="C862" i="4"/>
  <c r="B862" i="4"/>
  <c r="A862" i="4"/>
  <c r="C870" i="4"/>
  <c r="B870" i="4"/>
  <c r="A870" i="4"/>
  <c r="C864" i="4"/>
  <c r="B864" i="4"/>
  <c r="A864" i="4"/>
  <c r="C874" i="4"/>
  <c r="B874" i="4"/>
  <c r="A874" i="4"/>
  <c r="C873" i="4"/>
  <c r="B873" i="4"/>
  <c r="A873" i="4"/>
  <c r="C872" i="4"/>
  <c r="B872" i="4"/>
  <c r="A872" i="4"/>
  <c r="C422" i="4"/>
  <c r="B422" i="4"/>
  <c r="A422" i="4"/>
  <c r="C423" i="4"/>
  <c r="B423" i="4"/>
  <c r="A423" i="4"/>
  <c r="C302" i="4"/>
  <c r="B302" i="4"/>
  <c r="A302" i="4"/>
  <c r="C918" i="4" l="1"/>
  <c r="B918" i="4"/>
  <c r="A918" i="4"/>
  <c r="B150" i="4" l="1"/>
  <c r="A150" i="4"/>
  <c r="B151" i="4"/>
  <c r="A151" i="4"/>
  <c r="B157" i="4"/>
  <c r="A157" i="4"/>
  <c r="C932" i="4" l="1"/>
  <c r="B932" i="4"/>
  <c r="A932" i="4"/>
  <c r="C900" i="4" l="1"/>
  <c r="B900" i="4"/>
  <c r="A900" i="4"/>
  <c r="C897" i="4"/>
  <c r="B897" i="4"/>
  <c r="A897" i="4"/>
  <c r="C594" i="4" l="1"/>
  <c r="B594" i="4"/>
  <c r="A594" i="4"/>
  <c r="C847" i="4" l="1"/>
  <c r="B847" i="4"/>
  <c r="A847" i="4"/>
  <c r="C846" i="4" l="1"/>
  <c r="B846" i="4"/>
  <c r="A846" i="4"/>
  <c r="C728" i="4" l="1"/>
  <c r="B728" i="4"/>
  <c r="A728" i="4"/>
  <c r="C311" i="4" l="1"/>
  <c r="B311" i="4"/>
  <c r="A311" i="4"/>
  <c r="C310" i="4"/>
  <c r="B310" i="4"/>
  <c r="A310" i="4"/>
  <c r="C546" i="4" l="1"/>
  <c r="B546" i="4"/>
  <c r="A546" i="4"/>
  <c r="B589" i="4" l="1"/>
  <c r="A589" i="4"/>
  <c r="B590" i="4"/>
  <c r="A590" i="4"/>
  <c r="C573" i="4" l="1"/>
  <c r="B573" i="4"/>
  <c r="A573" i="4"/>
  <c r="C566" i="4"/>
  <c r="B566" i="4"/>
  <c r="A566" i="4"/>
  <c r="C576" i="4"/>
  <c r="B576" i="4"/>
  <c r="A576" i="4"/>
  <c r="C580" i="4"/>
  <c r="B580" i="4"/>
  <c r="A580" i="4"/>
  <c r="C577" i="4"/>
  <c r="B577" i="4"/>
  <c r="A577" i="4"/>
  <c r="C578" i="4"/>
  <c r="B578" i="4"/>
  <c r="A578" i="4"/>
  <c r="C571" i="4"/>
  <c r="B571" i="4"/>
  <c r="A571" i="4"/>
  <c r="C575" i="4"/>
  <c r="B575" i="4"/>
  <c r="A575" i="4"/>
  <c r="C773" i="4" l="1"/>
  <c r="B773" i="4"/>
  <c r="A773" i="4"/>
  <c r="C283" i="4" l="1"/>
  <c r="B283" i="4"/>
  <c r="A283" i="4"/>
  <c r="C282" i="4"/>
  <c r="B282" i="4"/>
  <c r="A282" i="4"/>
  <c r="C281" i="4"/>
  <c r="B281" i="4"/>
  <c r="A281" i="4"/>
  <c r="C280" i="4"/>
  <c r="B280" i="4"/>
  <c r="A280" i="4"/>
  <c r="C279" i="4"/>
  <c r="B279" i="4"/>
  <c r="A279" i="4"/>
  <c r="C278" i="4"/>
  <c r="B278" i="4"/>
  <c r="A278" i="4"/>
  <c r="C277" i="4"/>
  <c r="B277" i="4"/>
  <c r="A277" i="4"/>
  <c r="C442" i="4" l="1"/>
  <c r="B442" i="4"/>
  <c r="A442" i="4"/>
  <c r="C440" i="4"/>
  <c r="B440" i="4"/>
  <c r="A440" i="4"/>
  <c r="C441" i="4"/>
  <c r="B441" i="4"/>
  <c r="A441" i="4"/>
  <c r="C284" i="4"/>
  <c r="B284" i="4"/>
  <c r="A284" i="4"/>
  <c r="C915" i="4" l="1"/>
  <c r="B915" i="4"/>
  <c r="A915" i="4"/>
  <c r="C454" i="4" l="1"/>
  <c r="B454" i="4"/>
  <c r="A454" i="4"/>
  <c r="C414" i="4" l="1"/>
  <c r="B414" i="4"/>
  <c r="A414" i="4"/>
  <c r="C951" i="4" l="1"/>
  <c r="B951" i="4"/>
  <c r="A951" i="4"/>
  <c r="C952" i="4"/>
  <c r="B952" i="4"/>
  <c r="A952" i="4"/>
  <c r="C950" i="4"/>
  <c r="B950" i="4"/>
  <c r="A950" i="4"/>
  <c r="C259" i="4"/>
  <c r="B259" i="4"/>
  <c r="A259" i="4"/>
  <c r="C286" i="4" l="1"/>
  <c r="B286" i="4"/>
  <c r="A286" i="4"/>
  <c r="C479" i="4" l="1"/>
  <c r="B479" i="4"/>
  <c r="A479" i="4"/>
  <c r="B261" i="4" l="1"/>
  <c r="A261" i="4"/>
  <c r="B739" i="4" l="1"/>
  <c r="A739" i="4"/>
  <c r="C676" i="4" l="1"/>
  <c r="B676" i="4"/>
  <c r="A676" i="4"/>
  <c r="C217" i="4" l="1"/>
  <c r="B217" i="4"/>
  <c r="A217" i="4"/>
  <c r="C216" i="4"/>
  <c r="B216" i="4"/>
  <c r="A216" i="4"/>
  <c r="C556" i="4" l="1"/>
  <c r="B556" i="4"/>
  <c r="A556" i="4"/>
  <c r="B246" i="4"/>
  <c r="A246" i="4"/>
  <c r="C486" i="4"/>
  <c r="B486" i="4"/>
  <c r="A486" i="4"/>
  <c r="C965" i="4"/>
  <c r="B965" i="4"/>
  <c r="A965" i="4"/>
  <c r="C1014" i="4" l="1"/>
  <c r="B1014" i="4"/>
  <c r="A1014" i="4"/>
  <c r="C876" i="4" l="1"/>
  <c r="B876" i="4"/>
  <c r="A876" i="4"/>
  <c r="C875" i="4"/>
  <c r="B875" i="4"/>
  <c r="A875" i="4"/>
  <c r="C878" i="4"/>
  <c r="B878" i="4"/>
  <c r="A878" i="4"/>
  <c r="C877" i="4"/>
  <c r="B877" i="4"/>
  <c r="A877" i="4"/>
  <c r="C1076" i="4"/>
  <c r="B1076" i="4"/>
  <c r="A1076" i="4"/>
  <c r="C1077" i="4"/>
  <c r="B1077" i="4"/>
  <c r="A1077" i="4"/>
  <c r="C1069" i="4"/>
  <c r="B1069" i="4"/>
  <c r="A1069" i="4"/>
  <c r="C1068" i="4"/>
  <c r="B1068" i="4"/>
  <c r="A1068" i="4"/>
  <c r="C213" i="4"/>
  <c r="B213" i="4"/>
  <c r="A213" i="4"/>
  <c r="C211" i="4"/>
  <c r="B211" i="4"/>
  <c r="A211" i="4"/>
  <c r="C963" i="4"/>
  <c r="B963" i="4"/>
  <c r="A963" i="4"/>
  <c r="C176" i="4" l="1"/>
  <c r="B176" i="4"/>
  <c r="A176" i="4"/>
  <c r="C175" i="4"/>
  <c r="B175" i="4"/>
  <c r="A175" i="4"/>
  <c r="A702" i="4" l="1"/>
  <c r="B702" i="4"/>
  <c r="C702" i="4"/>
  <c r="A552" i="4" l="1"/>
  <c r="B552" i="4"/>
  <c r="C552" i="4"/>
  <c r="C551" i="4" l="1"/>
  <c r="B551" i="4"/>
  <c r="A551" i="4"/>
  <c r="C214" i="4"/>
  <c r="B214" i="4"/>
  <c r="A214" i="4"/>
  <c r="C395" i="4"/>
  <c r="B395" i="4"/>
  <c r="A395" i="4"/>
  <c r="C658" i="4"/>
  <c r="B658" i="4"/>
  <c r="A658" i="4"/>
  <c r="C341" i="4"/>
  <c r="B341" i="4"/>
  <c r="A341" i="4"/>
  <c r="C928" i="4" l="1"/>
  <c r="B928" i="4"/>
  <c r="A928" i="4"/>
  <c r="C196" i="4" l="1"/>
  <c r="B196" i="4"/>
  <c r="A196" i="4"/>
  <c r="C962" i="4" l="1"/>
  <c r="B962" i="4"/>
  <c r="A962" i="4"/>
  <c r="C961" i="4"/>
  <c r="B961" i="4"/>
  <c r="A961" i="4"/>
  <c r="C960" i="4"/>
  <c r="B960" i="4"/>
  <c r="A960" i="4"/>
  <c r="C959" i="4"/>
  <c r="B959" i="4"/>
  <c r="A959" i="4"/>
  <c r="C958" i="4"/>
  <c r="B958" i="4"/>
  <c r="A958" i="4"/>
  <c r="C957" i="4"/>
  <c r="B957" i="4"/>
  <c r="A957" i="4"/>
  <c r="C956" i="4"/>
  <c r="B956" i="4"/>
  <c r="A956" i="4"/>
  <c r="C357" i="4"/>
  <c r="B357" i="4"/>
  <c r="A357" i="4"/>
  <c r="C195" i="4"/>
  <c r="B195" i="4"/>
  <c r="A195" i="4"/>
  <c r="C899" i="4"/>
  <c r="B899" i="4"/>
  <c r="A899" i="4"/>
  <c r="C901" i="4"/>
  <c r="B901" i="4"/>
  <c r="A901" i="4"/>
  <c r="C268" i="4"/>
  <c r="B268" i="4"/>
  <c r="A268" i="4"/>
  <c r="C719" i="4" l="1"/>
  <c r="B719" i="4"/>
  <c r="A719" i="4"/>
  <c r="C716" i="4"/>
  <c r="B716" i="4"/>
  <c r="A716" i="4"/>
  <c r="C714" i="4"/>
  <c r="B714" i="4"/>
  <c r="A714" i="4"/>
  <c r="B713" i="4"/>
  <c r="A713" i="4"/>
  <c r="C587" i="4"/>
  <c r="B587" i="4"/>
  <c r="A587" i="4"/>
  <c r="C563" i="4"/>
  <c r="B563" i="4"/>
  <c r="A563" i="4"/>
  <c r="C511" i="4"/>
  <c r="B511" i="4"/>
  <c r="A511" i="4"/>
  <c r="B508" i="4"/>
  <c r="A508" i="4"/>
  <c r="C667" i="4" l="1"/>
  <c r="B667" i="4"/>
  <c r="A667" i="4"/>
  <c r="C664" i="4"/>
  <c r="B664" i="4"/>
  <c r="A664" i="4"/>
  <c r="C662" i="4"/>
  <c r="B662" i="4"/>
  <c r="A662" i="4"/>
  <c r="C661" i="4"/>
  <c r="B661" i="4"/>
  <c r="A661" i="4"/>
  <c r="C669" i="4"/>
  <c r="B669" i="4"/>
  <c r="A669" i="4"/>
  <c r="C668" i="4"/>
  <c r="B668" i="4"/>
  <c r="A668" i="4"/>
  <c r="C879" i="4" l="1"/>
  <c r="B879" i="4"/>
  <c r="A879" i="4"/>
  <c r="C924" i="4"/>
  <c r="B924" i="4"/>
  <c r="A924" i="4"/>
  <c r="C923" i="4"/>
  <c r="B923" i="4"/>
  <c r="A923" i="4"/>
  <c r="C922" i="4"/>
  <c r="B922" i="4"/>
  <c r="A922" i="4"/>
  <c r="C828" i="4"/>
  <c r="B828" i="4"/>
  <c r="A828" i="4"/>
  <c r="C824" i="4"/>
  <c r="B824" i="4"/>
  <c r="A824" i="4"/>
  <c r="C488" i="4"/>
  <c r="B488" i="4"/>
  <c r="A488" i="4"/>
  <c r="C144" i="4"/>
  <c r="B144" i="4"/>
  <c r="A144" i="4"/>
  <c r="C1027" i="4" l="1"/>
  <c r="B1027" i="4"/>
  <c r="A1027" i="4"/>
  <c r="C1011" i="4"/>
  <c r="B1011" i="4"/>
  <c r="A1011" i="4"/>
  <c r="C1025" i="4"/>
  <c r="B1025" i="4"/>
  <c r="A1025" i="4"/>
  <c r="C1017" i="4"/>
  <c r="B1017" i="4"/>
  <c r="A1017" i="4"/>
  <c r="C988" i="4"/>
  <c r="B988" i="4"/>
  <c r="A988" i="4"/>
  <c r="C77" i="4"/>
  <c r="B77" i="4"/>
  <c r="A77" i="4"/>
  <c r="C734" i="4" l="1"/>
  <c r="B734" i="4"/>
  <c r="A734" i="4"/>
  <c r="C358" i="4"/>
  <c r="B358" i="4"/>
  <c r="A358" i="4"/>
  <c r="C363" i="4"/>
  <c r="B363" i="4"/>
  <c r="A363" i="4"/>
  <c r="C361" i="4"/>
  <c r="B361" i="4"/>
  <c r="A361" i="4"/>
  <c r="C359" i="4"/>
  <c r="B359" i="4"/>
  <c r="A359" i="4"/>
  <c r="C297" i="4" l="1"/>
  <c r="B297" i="4"/>
  <c r="A297" i="4"/>
  <c r="C296" i="4"/>
  <c r="B296" i="4"/>
  <c r="A296" i="4"/>
  <c r="C499" i="4"/>
  <c r="B499" i="4"/>
  <c r="A499" i="4"/>
  <c r="C219" i="4" l="1"/>
  <c r="B219" i="4"/>
  <c r="A219" i="4"/>
  <c r="C218" i="4"/>
  <c r="B218" i="4"/>
  <c r="A218" i="4"/>
  <c r="C1035" i="4" l="1"/>
  <c r="B1035" i="4"/>
  <c r="A1035" i="4"/>
  <c r="C1012" i="4"/>
  <c r="B1012" i="4"/>
  <c r="A1012" i="4"/>
  <c r="C1003" i="4"/>
  <c r="B1003" i="4"/>
  <c r="A1003" i="4"/>
  <c r="C991" i="4"/>
  <c r="B991" i="4"/>
  <c r="A991" i="4"/>
  <c r="C989" i="4"/>
  <c r="B989" i="4"/>
  <c r="A989" i="4"/>
  <c r="C987" i="4"/>
  <c r="B987" i="4"/>
  <c r="A987" i="4"/>
  <c r="B636" i="4" l="1"/>
  <c r="A636" i="4"/>
  <c r="C710" i="4"/>
  <c r="B710" i="4"/>
  <c r="A710" i="4"/>
  <c r="C477" i="4"/>
  <c r="B477" i="4"/>
  <c r="A477" i="4"/>
  <c r="C1086" i="4"/>
  <c r="B1086" i="4"/>
  <c r="A1086" i="4"/>
  <c r="A1061" i="4" l="1"/>
  <c r="B1061" i="4"/>
  <c r="C1061" i="4"/>
  <c r="A1062" i="4"/>
  <c r="B1062" i="4"/>
  <c r="C1062" i="4"/>
  <c r="A1063" i="4"/>
  <c r="B1063" i="4"/>
  <c r="C1063" i="4"/>
  <c r="A942" i="4"/>
  <c r="B942" i="4"/>
  <c r="C942" i="4"/>
  <c r="A832" i="4"/>
  <c r="B832" i="4"/>
  <c r="C832" i="4"/>
  <c r="A735" i="4"/>
  <c r="B735" i="4"/>
  <c r="C735" i="4"/>
  <c r="A626" i="4"/>
  <c r="B626" i="4"/>
  <c r="A605" i="4"/>
  <c r="B605" i="4"/>
  <c r="C605" i="4"/>
  <c r="A607" i="4"/>
  <c r="B607" i="4"/>
  <c r="C607" i="4"/>
  <c r="A473" i="4"/>
  <c r="B473" i="4"/>
  <c r="A474" i="4"/>
  <c r="B474" i="4"/>
  <c r="C474" i="4"/>
  <c r="A478" i="4"/>
  <c r="B478" i="4"/>
  <c r="C478" i="4"/>
  <c r="A145" i="4"/>
  <c r="B145" i="4"/>
  <c r="C145" i="4"/>
  <c r="A129" i="4"/>
  <c r="B129" i="4"/>
  <c r="C129" i="4"/>
  <c r="A118" i="4"/>
  <c r="B118" i="4"/>
  <c r="C118" i="4"/>
  <c r="C210" i="4" l="1"/>
  <c r="B210" i="4"/>
  <c r="A210" i="4"/>
  <c r="C762" i="4" l="1"/>
  <c r="B762" i="4"/>
  <c r="A762" i="4"/>
  <c r="C709" i="4"/>
  <c r="B709" i="4"/>
  <c r="A709" i="4"/>
  <c r="C419" i="4"/>
  <c r="B419" i="4"/>
  <c r="A419" i="4"/>
  <c r="C399" i="4"/>
  <c r="B399" i="4"/>
  <c r="A399" i="4"/>
  <c r="C215" i="4"/>
  <c r="B215" i="4"/>
  <c r="A215" i="4"/>
  <c r="C633" i="4" l="1"/>
  <c r="B633" i="4"/>
  <c r="A633" i="4"/>
  <c r="B632" i="4"/>
  <c r="A632" i="4"/>
  <c r="C597" i="4"/>
  <c r="B597" i="4"/>
  <c r="A597" i="4"/>
  <c r="B631" i="4"/>
  <c r="A631" i="4"/>
  <c r="C823" i="4" l="1"/>
  <c r="B823" i="4"/>
  <c r="A823" i="4"/>
  <c r="A168" i="4"/>
  <c r="B168" i="4"/>
  <c r="C168" i="4"/>
  <c r="A165" i="4"/>
  <c r="B165" i="4"/>
  <c r="C165" i="4"/>
  <c r="A166" i="4"/>
  <c r="B166" i="4"/>
  <c r="C166" i="4"/>
  <c r="C1031" i="4"/>
  <c r="B1031" i="4"/>
  <c r="A1031" i="4"/>
  <c r="C894" i="4"/>
  <c r="B894" i="4"/>
  <c r="A894" i="4"/>
  <c r="C892" i="4"/>
  <c r="B892" i="4"/>
  <c r="A892" i="4"/>
  <c r="C890" i="4"/>
  <c r="B890" i="4"/>
  <c r="A890" i="4"/>
  <c r="C387" i="4"/>
  <c r="B387" i="4"/>
  <c r="A387" i="4"/>
  <c r="C386" i="4"/>
  <c r="B386" i="4"/>
  <c r="A386" i="4"/>
  <c r="C1030" i="4" l="1"/>
  <c r="B1030" i="4"/>
  <c r="A1030" i="4"/>
  <c r="C388" i="4"/>
  <c r="B388" i="4"/>
  <c r="A388" i="4"/>
  <c r="C242" i="4"/>
  <c r="B242" i="4"/>
  <c r="A242" i="4"/>
  <c r="C553" i="4" l="1"/>
  <c r="C555" i="4"/>
  <c r="C1044" i="4"/>
  <c r="B1044" i="4"/>
  <c r="A1044" i="4"/>
  <c r="C1043" i="4"/>
  <c r="B1043" i="4"/>
  <c r="A1043" i="4"/>
  <c r="B128" i="4" l="1"/>
  <c r="A128" i="4"/>
  <c r="C980" i="4" l="1"/>
  <c r="B980" i="4"/>
  <c r="A980" i="4"/>
  <c r="C314" i="4" l="1"/>
  <c r="B314" i="4"/>
  <c r="A314" i="4"/>
  <c r="C463" i="4"/>
  <c r="B463" i="4"/>
  <c r="A463" i="4"/>
  <c r="C287" i="4" l="1"/>
  <c r="B287" i="4"/>
  <c r="A287" i="4"/>
  <c r="C285" i="4"/>
  <c r="B285" i="4"/>
  <c r="A285" i="4"/>
  <c r="C491" i="4" l="1"/>
  <c r="B491" i="4"/>
  <c r="A491" i="4"/>
  <c r="C745" i="4"/>
  <c r="B745" i="4"/>
  <c r="A745" i="4"/>
  <c r="C1053" i="4"/>
  <c r="B1053" i="4"/>
  <c r="A1053" i="4"/>
  <c r="C791" i="4"/>
  <c r="B791" i="4"/>
  <c r="A791" i="4"/>
  <c r="C782" i="4"/>
  <c r="B782" i="4"/>
  <c r="A782" i="4"/>
  <c r="C317" i="4" l="1"/>
  <c r="B317" i="4"/>
  <c r="A317" i="4"/>
  <c r="C1037" i="4"/>
  <c r="B1037" i="4"/>
  <c r="A1037" i="4"/>
  <c r="C761" i="4"/>
  <c r="B761" i="4"/>
  <c r="A761" i="4"/>
  <c r="C601" i="4"/>
  <c r="B601" i="4"/>
  <c r="A601" i="4"/>
  <c r="B453" i="4"/>
  <c r="A453" i="4"/>
  <c r="C938" i="4"/>
  <c r="B938" i="4"/>
  <c r="A938" i="4"/>
  <c r="C825" i="4"/>
  <c r="B825" i="4"/>
  <c r="A825" i="4"/>
  <c r="C687" i="4"/>
  <c r="B687" i="4"/>
  <c r="A687" i="4"/>
  <c r="C684" i="4"/>
  <c r="B684" i="4"/>
  <c r="A684" i="4"/>
  <c r="C582" i="4"/>
  <c r="B582" i="4"/>
  <c r="A582" i="4"/>
  <c r="C544" i="4"/>
  <c r="B544" i="4"/>
  <c r="A544" i="4"/>
  <c r="C484" i="4"/>
  <c r="B484" i="4"/>
  <c r="A484" i="4"/>
  <c r="C74" i="4"/>
  <c r="B74" i="4"/>
  <c r="A74" i="4"/>
  <c r="C71" i="4"/>
  <c r="B71" i="4"/>
  <c r="A71" i="4"/>
  <c r="C59" i="4"/>
  <c r="B59" i="4"/>
  <c r="A59" i="4"/>
  <c r="C949" i="4" l="1"/>
  <c r="B949" i="4"/>
  <c r="A949" i="4"/>
  <c r="C947" i="4"/>
  <c r="B947" i="4"/>
  <c r="A947" i="4"/>
  <c r="C432" i="4" l="1"/>
  <c r="B432" i="4"/>
  <c r="A432" i="4"/>
  <c r="C489" i="4"/>
  <c r="B489" i="4"/>
  <c r="A489" i="4"/>
  <c r="C935" i="4"/>
  <c r="B935" i="4"/>
  <c r="A935" i="4"/>
  <c r="C660" i="4"/>
  <c r="B660" i="4"/>
  <c r="A660" i="4"/>
  <c r="B146" i="4" l="1"/>
  <c r="A146" i="4"/>
  <c r="C274" i="4" l="1"/>
  <c r="B274" i="4"/>
  <c r="A274" i="4"/>
  <c r="C1084" i="4"/>
  <c r="B1084" i="4"/>
  <c r="A1084" i="4"/>
  <c r="C1079" i="4"/>
  <c r="B1079" i="4"/>
  <c r="A1079" i="4"/>
  <c r="C1082" i="4"/>
  <c r="B1082" i="4"/>
  <c r="A1082" i="4"/>
  <c r="C1074" i="4"/>
  <c r="B1074" i="4"/>
  <c r="A1074" i="4"/>
  <c r="C1073" i="4"/>
  <c r="B1073" i="4"/>
  <c r="A1073" i="4"/>
  <c r="C1065" i="4"/>
  <c r="B1065" i="4"/>
  <c r="A1065" i="4"/>
  <c r="C1064" i="4"/>
  <c r="B1064" i="4"/>
  <c r="A1064" i="4"/>
  <c r="C1060" i="4"/>
  <c r="B1060" i="4"/>
  <c r="A1060" i="4"/>
  <c r="C1059" i="4"/>
  <c r="B1059" i="4"/>
  <c r="A1059" i="4"/>
  <c r="C1054" i="4"/>
  <c r="B1054" i="4"/>
  <c r="A1054" i="4"/>
  <c r="C1049" i="4"/>
  <c r="B1049" i="4"/>
  <c r="A1049" i="4"/>
  <c r="C1048" i="4"/>
  <c r="B1048" i="4"/>
  <c r="A1048" i="4"/>
  <c r="C1047" i="4"/>
  <c r="B1047" i="4"/>
  <c r="A1047" i="4"/>
  <c r="C1041" i="4"/>
  <c r="B1041" i="4"/>
  <c r="A1041" i="4"/>
  <c r="C1040" i="4"/>
  <c r="B1040" i="4"/>
  <c r="A1040" i="4"/>
  <c r="C1038" i="4"/>
  <c r="B1038" i="4"/>
  <c r="A1038" i="4"/>
  <c r="C1036" i="4"/>
  <c r="B1036" i="4"/>
  <c r="A1036" i="4"/>
  <c r="C1033" i="4"/>
  <c r="B1033" i="4"/>
  <c r="A1033" i="4"/>
  <c r="C1032" i="4"/>
  <c r="B1032" i="4"/>
  <c r="A1032" i="4"/>
  <c r="C1023" i="4"/>
  <c r="B1023" i="4"/>
  <c r="A1023" i="4"/>
  <c r="C1020" i="4"/>
  <c r="B1020" i="4"/>
  <c r="A1020" i="4"/>
  <c r="C1005" i="4"/>
  <c r="B1005" i="4"/>
  <c r="A1005" i="4"/>
  <c r="C1018" i="4"/>
  <c r="B1018" i="4"/>
  <c r="A1018" i="4"/>
  <c r="C1002" i="4"/>
  <c r="B1002" i="4"/>
  <c r="A1002" i="4"/>
  <c r="C985" i="4"/>
  <c r="B985" i="4"/>
  <c r="A985" i="4"/>
  <c r="C981" i="4"/>
  <c r="B981" i="4"/>
  <c r="A981" i="4"/>
  <c r="C1029" i="4"/>
  <c r="B1029" i="4"/>
  <c r="A1029" i="4"/>
  <c r="C1028" i="4"/>
  <c r="B1028" i="4"/>
  <c r="A1028" i="4"/>
  <c r="C1026" i="4"/>
  <c r="B1026" i="4"/>
  <c r="A1026" i="4"/>
  <c r="C1022" i="4"/>
  <c r="B1022" i="4"/>
  <c r="A1022" i="4"/>
  <c r="C1016" i="4"/>
  <c r="B1016" i="4"/>
  <c r="A1016" i="4"/>
  <c r="C1015" i="4"/>
  <c r="B1015" i="4"/>
  <c r="A1015" i="4"/>
  <c r="C801" i="4"/>
  <c r="B801" i="4"/>
  <c r="A801" i="4"/>
  <c r="C800" i="4"/>
  <c r="B800" i="4"/>
  <c r="A800" i="4"/>
  <c r="C799" i="4"/>
  <c r="B799" i="4"/>
  <c r="A799" i="4"/>
  <c r="B759" i="4"/>
  <c r="A759" i="4"/>
  <c r="C1010" i="4"/>
  <c r="B1010" i="4"/>
  <c r="A1010" i="4"/>
  <c r="C1009" i="4"/>
  <c r="B1009" i="4"/>
  <c r="A1009" i="4"/>
  <c r="C1008" i="4"/>
  <c r="B1008" i="4"/>
  <c r="A1008" i="4"/>
  <c r="C1007" i="4"/>
  <c r="B1007" i="4"/>
  <c r="A1007" i="4"/>
  <c r="C1006" i="4"/>
  <c r="B1006" i="4"/>
  <c r="A1006" i="4"/>
  <c r="C1004" i="4"/>
  <c r="B1004" i="4"/>
  <c r="A1004" i="4"/>
  <c r="C998" i="4"/>
  <c r="B998" i="4"/>
  <c r="A998" i="4"/>
  <c r="C997" i="4"/>
  <c r="B997" i="4"/>
  <c r="A997" i="4"/>
  <c r="C999" i="4"/>
  <c r="B999" i="4"/>
  <c r="A999" i="4"/>
  <c r="C1001" i="4"/>
  <c r="B1001" i="4"/>
  <c r="A1001" i="4"/>
  <c r="C1000" i="4"/>
  <c r="B1000" i="4"/>
  <c r="A1000" i="4"/>
  <c r="C995" i="4"/>
  <c r="B995" i="4"/>
  <c r="A995" i="4"/>
  <c r="C994" i="4"/>
  <c r="B994" i="4"/>
  <c r="A994" i="4"/>
  <c r="C993" i="4"/>
  <c r="B993" i="4"/>
  <c r="A993" i="4"/>
  <c r="C992" i="4"/>
  <c r="B992" i="4"/>
  <c r="A992" i="4"/>
  <c r="C452" i="4"/>
  <c r="B452" i="4"/>
  <c r="A452" i="4"/>
  <c r="C447" i="4"/>
  <c r="B447" i="4"/>
  <c r="A447" i="4"/>
  <c r="C444" i="4"/>
  <c r="B444" i="4"/>
  <c r="A444" i="4"/>
  <c r="C417" i="4"/>
  <c r="B417" i="4"/>
  <c r="A417" i="4"/>
  <c r="C415" i="4"/>
  <c r="B415" i="4"/>
  <c r="A415" i="4"/>
  <c r="C413" i="4"/>
  <c r="B413" i="4"/>
  <c r="A413" i="4"/>
  <c r="C412" i="4"/>
  <c r="B412" i="4"/>
  <c r="A412" i="4"/>
  <c r="C398" i="4"/>
  <c r="B398" i="4"/>
  <c r="A398" i="4"/>
  <c r="C979" i="4"/>
  <c r="B979" i="4"/>
  <c r="A979" i="4"/>
  <c r="C978" i="4"/>
  <c r="B978" i="4"/>
  <c r="A978" i="4"/>
  <c r="C977" i="4"/>
  <c r="B977" i="4"/>
  <c r="A977" i="4"/>
  <c r="C976" i="4"/>
  <c r="B976" i="4"/>
  <c r="A976" i="4"/>
  <c r="C984" i="4"/>
  <c r="B984" i="4"/>
  <c r="A984" i="4"/>
  <c r="C983" i="4"/>
  <c r="B983" i="4"/>
  <c r="A983" i="4"/>
  <c r="C974" i="4"/>
  <c r="B974" i="4"/>
  <c r="A974" i="4"/>
  <c r="B245" i="4"/>
  <c r="A245" i="4"/>
  <c r="B244" i="4"/>
  <c r="A244" i="4"/>
  <c r="C76" i="4"/>
  <c r="B76" i="4"/>
  <c r="A76" i="4"/>
  <c r="C966" i="4"/>
  <c r="B966" i="4"/>
  <c r="A966" i="4"/>
  <c r="C943" i="4"/>
  <c r="B943" i="4"/>
  <c r="A943" i="4"/>
  <c r="C946" i="4"/>
  <c r="B946" i="4"/>
  <c r="A946" i="4"/>
  <c r="C826" i="4"/>
  <c r="B826" i="4"/>
  <c r="A826" i="4"/>
  <c r="C939" i="4"/>
  <c r="B939" i="4"/>
  <c r="A939" i="4"/>
  <c r="C937" i="4"/>
  <c r="B937" i="4"/>
  <c r="A937" i="4"/>
  <c r="C936" i="4"/>
  <c r="B936" i="4"/>
  <c r="A936" i="4"/>
  <c r="C933" i="4"/>
  <c r="B933" i="4"/>
  <c r="A933" i="4"/>
  <c r="C931" i="4"/>
  <c r="B931" i="4"/>
  <c r="A931" i="4"/>
  <c r="C930" i="4"/>
  <c r="B930" i="4"/>
  <c r="A930" i="4"/>
  <c r="C927" i="4"/>
  <c r="B927" i="4"/>
  <c r="A927" i="4"/>
  <c r="C926" i="4"/>
  <c r="B926" i="4"/>
  <c r="A926" i="4"/>
  <c r="C919" i="4"/>
  <c r="B919" i="4"/>
  <c r="A919" i="4"/>
  <c r="C913" i="4"/>
  <c r="B913" i="4"/>
  <c r="A913" i="4"/>
  <c r="C910" i="4"/>
  <c r="B910" i="4"/>
  <c r="A910" i="4"/>
  <c r="C904" i="4"/>
  <c r="B904" i="4"/>
  <c r="A904" i="4"/>
  <c r="C903" i="4"/>
  <c r="B903" i="4"/>
  <c r="A903" i="4"/>
  <c r="C902" i="4"/>
  <c r="B902" i="4"/>
  <c r="A902" i="4"/>
  <c r="C888" i="4"/>
  <c r="B888" i="4"/>
  <c r="A888" i="4"/>
  <c r="C887" i="4"/>
  <c r="B887" i="4"/>
  <c r="A887" i="4"/>
  <c r="C886" i="4"/>
  <c r="B886" i="4"/>
  <c r="A886" i="4"/>
  <c r="C885" i="4"/>
  <c r="B885" i="4"/>
  <c r="A885" i="4"/>
  <c r="C884" i="4"/>
  <c r="B884" i="4"/>
  <c r="A884" i="4"/>
  <c r="C883" i="4"/>
  <c r="B883" i="4"/>
  <c r="A883" i="4"/>
  <c r="C882" i="4"/>
  <c r="B882" i="4"/>
  <c r="A882" i="4"/>
  <c r="C881" i="4"/>
  <c r="B881" i="4"/>
  <c r="A881" i="4"/>
  <c r="C880" i="4"/>
  <c r="B880" i="4"/>
  <c r="A880" i="4"/>
  <c r="C858" i="4"/>
  <c r="B858" i="4"/>
  <c r="A858" i="4"/>
  <c r="C857" i="4"/>
  <c r="B857" i="4"/>
  <c r="A857" i="4"/>
  <c r="C856" i="4"/>
  <c r="B856" i="4"/>
  <c r="A856" i="4"/>
  <c r="C845" i="4"/>
  <c r="B845" i="4"/>
  <c r="A845" i="4"/>
  <c r="C844" i="4"/>
  <c r="B844" i="4"/>
  <c r="A844" i="4"/>
  <c r="C842" i="4"/>
  <c r="B842" i="4"/>
  <c r="A842" i="4"/>
  <c r="C841" i="4"/>
  <c r="B841" i="4"/>
  <c r="A841" i="4"/>
  <c r="C840" i="4"/>
  <c r="B840" i="4"/>
  <c r="A840" i="4"/>
  <c r="C834" i="4"/>
  <c r="B834" i="4"/>
  <c r="A834" i="4"/>
  <c r="C830" i="4"/>
  <c r="B830" i="4"/>
  <c r="A830" i="4"/>
  <c r="C811" i="4"/>
  <c r="B811" i="4"/>
  <c r="A811" i="4"/>
  <c r="C796" i="4"/>
  <c r="B796" i="4"/>
  <c r="A796" i="4"/>
  <c r="C788" i="4"/>
  <c r="B788" i="4"/>
  <c r="A788" i="4"/>
  <c r="C790" i="4"/>
  <c r="B790" i="4"/>
  <c r="A790" i="4"/>
  <c r="C780" i="4"/>
  <c r="B780" i="4"/>
  <c r="A780" i="4"/>
  <c r="C781" i="4"/>
  <c r="B781" i="4"/>
  <c r="A781" i="4"/>
  <c r="C779" i="4"/>
  <c r="B779" i="4"/>
  <c r="A779" i="4"/>
  <c r="C777" i="4"/>
  <c r="B777" i="4"/>
  <c r="A777" i="4"/>
  <c r="C771" i="4"/>
  <c r="B771" i="4"/>
  <c r="A771" i="4"/>
  <c r="C770" i="4"/>
  <c r="B770" i="4"/>
  <c r="A770" i="4"/>
  <c r="C767" i="4"/>
  <c r="B767" i="4"/>
  <c r="A767" i="4"/>
  <c r="C766" i="4"/>
  <c r="B766" i="4"/>
  <c r="A766" i="4"/>
  <c r="C765" i="4"/>
  <c r="B765" i="4"/>
  <c r="A765" i="4"/>
  <c r="C760" i="4"/>
  <c r="B760" i="4"/>
  <c r="A760" i="4"/>
  <c r="C758" i="4"/>
  <c r="B758" i="4"/>
  <c r="A758" i="4"/>
  <c r="B757" i="4"/>
  <c r="A757" i="4"/>
  <c r="C756" i="4"/>
  <c r="B756" i="4"/>
  <c r="A756" i="4"/>
  <c r="C749" i="4"/>
  <c r="B749" i="4"/>
  <c r="A749" i="4"/>
  <c r="C748" i="4"/>
  <c r="B748" i="4"/>
  <c r="A748" i="4"/>
  <c r="C747" i="4"/>
  <c r="B747" i="4"/>
  <c r="A747" i="4"/>
  <c r="B746" i="4"/>
  <c r="A746" i="4"/>
  <c r="C744" i="4"/>
  <c r="B744" i="4"/>
  <c r="A744" i="4"/>
  <c r="C742" i="4"/>
  <c r="B742" i="4"/>
  <c r="A742" i="4"/>
  <c r="C502" i="4"/>
  <c r="C733" i="4"/>
  <c r="B733" i="4"/>
  <c r="A733" i="4"/>
  <c r="C732" i="4"/>
  <c r="B732" i="4"/>
  <c r="A732" i="4"/>
  <c r="C729" i="4"/>
  <c r="B729" i="4"/>
  <c r="A729" i="4"/>
  <c r="C724" i="4"/>
  <c r="B724" i="4"/>
  <c r="A724" i="4"/>
  <c r="C722" i="4"/>
  <c r="B722" i="4"/>
  <c r="A722" i="4"/>
  <c r="C721" i="4"/>
  <c r="B721" i="4"/>
  <c r="A721" i="4"/>
  <c r="C720" i="4"/>
  <c r="B720" i="4"/>
  <c r="A720" i="4"/>
  <c r="B712" i="4"/>
  <c r="A712" i="4"/>
  <c r="C708" i="4"/>
  <c r="B708" i="4"/>
  <c r="A708" i="4"/>
  <c r="C707" i="4"/>
  <c r="B707" i="4"/>
  <c r="A707" i="4"/>
  <c r="C706" i="4"/>
  <c r="B706" i="4"/>
  <c r="A706" i="4"/>
  <c r="C705" i="4"/>
  <c r="B705" i="4"/>
  <c r="A705" i="4"/>
  <c r="C704" i="4"/>
  <c r="B704" i="4"/>
  <c r="A704" i="4"/>
  <c r="C700" i="4"/>
  <c r="B700" i="4"/>
  <c r="A700" i="4"/>
  <c r="C699" i="4"/>
  <c r="B699" i="4"/>
  <c r="A699" i="4"/>
  <c r="C696" i="4"/>
  <c r="B696" i="4"/>
  <c r="A696" i="4"/>
  <c r="C694" i="4"/>
  <c r="B694" i="4"/>
  <c r="A694" i="4"/>
  <c r="C695" i="4"/>
  <c r="B695" i="4"/>
  <c r="A695" i="4"/>
  <c r="C693" i="4"/>
  <c r="B693" i="4"/>
  <c r="A693" i="4"/>
  <c r="C691" i="4"/>
  <c r="B691" i="4"/>
  <c r="A691" i="4"/>
  <c r="C689" i="4"/>
  <c r="B689" i="4"/>
  <c r="A689" i="4"/>
  <c r="C688" i="4"/>
  <c r="B688" i="4"/>
  <c r="A688" i="4"/>
  <c r="C686" i="4"/>
  <c r="B686" i="4"/>
  <c r="A686" i="4"/>
  <c r="C685" i="4"/>
  <c r="B685" i="4"/>
  <c r="A685" i="4"/>
  <c r="C683" i="4"/>
  <c r="B683" i="4"/>
  <c r="A683" i="4"/>
  <c r="C682" i="4"/>
  <c r="B682" i="4"/>
  <c r="A682" i="4"/>
  <c r="C681" i="4"/>
  <c r="B681" i="4"/>
  <c r="A681" i="4"/>
  <c r="C679" i="4"/>
  <c r="B679" i="4"/>
  <c r="A679" i="4"/>
  <c r="C650" i="4"/>
  <c r="B650" i="4"/>
  <c r="A650" i="4"/>
  <c r="C649" i="4"/>
  <c r="B649" i="4"/>
  <c r="A649" i="4"/>
  <c r="C648" i="4"/>
  <c r="B648" i="4"/>
  <c r="A648" i="4"/>
  <c r="C647" i="4"/>
  <c r="B647" i="4"/>
  <c r="A647" i="4"/>
  <c r="C646" i="4"/>
  <c r="B646" i="4"/>
  <c r="A646" i="4"/>
  <c r="C644" i="4"/>
  <c r="B644" i="4"/>
  <c r="A644" i="4"/>
  <c r="C640" i="4"/>
  <c r="B640" i="4"/>
  <c r="A640" i="4"/>
  <c r="B638" i="4"/>
  <c r="A638" i="4"/>
  <c r="C639" i="4"/>
  <c r="B639" i="4"/>
  <c r="A639" i="4"/>
  <c r="C637" i="4"/>
  <c r="B637" i="4"/>
  <c r="A637" i="4"/>
  <c r="B634" i="4"/>
  <c r="A634" i="4"/>
  <c r="C635" i="4"/>
  <c r="B635" i="4"/>
  <c r="A635" i="4"/>
  <c r="B629" i="4"/>
  <c r="A629" i="4"/>
  <c r="B628" i="4"/>
  <c r="A628" i="4"/>
  <c r="C625" i="4"/>
  <c r="B625" i="4"/>
  <c r="A625" i="4"/>
  <c r="B624" i="4"/>
  <c r="A624" i="4"/>
  <c r="C620" i="4"/>
  <c r="B620" i="4"/>
  <c r="A620" i="4"/>
  <c r="C619" i="4"/>
  <c r="B619" i="4"/>
  <c r="A619" i="4"/>
  <c r="C618" i="4"/>
  <c r="B618" i="4"/>
  <c r="A618" i="4"/>
  <c r="C617" i="4"/>
  <c r="B617" i="4"/>
  <c r="A617" i="4"/>
  <c r="C616" i="4"/>
  <c r="B616" i="4"/>
  <c r="A616" i="4"/>
  <c r="C615" i="4"/>
  <c r="B615" i="4"/>
  <c r="A615" i="4"/>
  <c r="C610" i="4"/>
  <c r="B610" i="4"/>
  <c r="A610" i="4"/>
  <c r="B609" i="4"/>
  <c r="A609" i="4"/>
  <c r="C602" i="4"/>
  <c r="B602" i="4"/>
  <c r="A602" i="4"/>
  <c r="C598" i="4"/>
  <c r="B598" i="4"/>
  <c r="A598" i="4"/>
  <c r="C1085" i="4"/>
  <c r="B1085" i="4"/>
  <c r="A1085" i="4"/>
  <c r="C1056" i="4"/>
  <c r="B1056" i="4"/>
  <c r="A1056" i="4"/>
  <c r="C1050" i="4"/>
  <c r="B1050" i="4"/>
  <c r="A1050" i="4"/>
  <c r="C964" i="4"/>
  <c r="B964" i="4"/>
  <c r="A964" i="4"/>
  <c r="C941" i="4"/>
  <c r="B941" i="4"/>
  <c r="A941" i="4"/>
  <c r="C820" i="4"/>
  <c r="B820" i="4"/>
  <c r="A820" i="4"/>
  <c r="C802" i="4"/>
  <c r="B802" i="4"/>
  <c r="A802" i="4"/>
  <c r="C763" i="4"/>
  <c r="B763" i="4"/>
  <c r="A763" i="4"/>
  <c r="C764" i="4"/>
  <c r="B764" i="4"/>
  <c r="A764" i="4"/>
  <c r="C656" i="4"/>
  <c r="B656" i="4"/>
  <c r="A656" i="4"/>
  <c r="C654" i="4"/>
  <c r="B654" i="4"/>
  <c r="A654" i="4"/>
  <c r="C653" i="4"/>
  <c r="B653" i="4"/>
  <c r="A653" i="4"/>
  <c r="C652" i="4"/>
  <c r="B652" i="4"/>
  <c r="A652" i="4"/>
  <c r="B596" i="4"/>
  <c r="A596" i="4"/>
  <c r="C487" i="4"/>
  <c r="B487" i="4"/>
  <c r="A487" i="4"/>
  <c r="C485" i="4"/>
  <c r="B485" i="4"/>
  <c r="A485" i="4"/>
  <c r="C476" i="4"/>
  <c r="B476" i="4"/>
  <c r="A476" i="4"/>
  <c r="C475" i="4"/>
  <c r="B475" i="4"/>
  <c r="A475" i="4"/>
  <c r="C309" i="4"/>
  <c r="B309" i="4"/>
  <c r="A309" i="4"/>
  <c r="C308" i="4"/>
  <c r="B308" i="4"/>
  <c r="A308" i="4"/>
  <c r="C264" i="4"/>
  <c r="B264" i="4"/>
  <c r="A264" i="4"/>
  <c r="C263" i="4"/>
  <c r="B263" i="4"/>
  <c r="A263" i="4"/>
  <c r="C248" i="4"/>
  <c r="B248" i="4"/>
  <c r="A248" i="4"/>
  <c r="C231" i="4"/>
  <c r="B231" i="4"/>
  <c r="A231" i="4"/>
  <c r="C193" i="4"/>
  <c r="B193" i="4"/>
  <c r="A193" i="4"/>
  <c r="B143" i="4"/>
  <c r="A143" i="4"/>
  <c r="B595" i="4"/>
  <c r="A595" i="4"/>
  <c r="B586" i="4"/>
  <c r="A586" i="4"/>
  <c r="C584" i="4"/>
  <c r="B584" i="4"/>
  <c r="A584" i="4"/>
  <c r="B581" i="4"/>
  <c r="A581" i="4"/>
  <c r="C570" i="4"/>
  <c r="B570" i="4"/>
  <c r="A570" i="4"/>
  <c r="C569" i="4"/>
  <c r="B569" i="4"/>
  <c r="A569" i="4"/>
  <c r="C568" i="4"/>
  <c r="B568" i="4"/>
  <c r="A568" i="4"/>
  <c r="C567" i="4"/>
  <c r="B567" i="4"/>
  <c r="A567" i="4"/>
  <c r="C565" i="4"/>
  <c r="B565" i="4"/>
  <c r="A565" i="4"/>
  <c r="C564" i="4"/>
  <c r="B564" i="4"/>
  <c r="A564" i="4"/>
  <c r="C558" i="4"/>
  <c r="B558" i="4"/>
  <c r="A558" i="4"/>
  <c r="C557" i="4"/>
  <c r="B557" i="4"/>
  <c r="A557" i="4"/>
  <c r="B562" i="4"/>
  <c r="A562" i="4"/>
  <c r="C561" i="4"/>
  <c r="B561" i="4"/>
  <c r="A561" i="4"/>
  <c r="C560" i="4"/>
  <c r="B560" i="4"/>
  <c r="A560" i="4"/>
  <c r="C559" i="4"/>
  <c r="B559" i="4"/>
  <c r="A559" i="4"/>
  <c r="B555" i="4"/>
  <c r="A555" i="4"/>
  <c r="B554" i="4"/>
  <c r="A554" i="4"/>
  <c r="B553" i="4"/>
  <c r="A553" i="4"/>
  <c r="C543" i="4"/>
  <c r="B543" i="4"/>
  <c r="A543" i="4"/>
  <c r="C542" i="4"/>
  <c r="B542" i="4"/>
  <c r="A542" i="4"/>
  <c r="C540" i="4"/>
  <c r="B540" i="4"/>
  <c r="A540" i="4"/>
  <c r="C539" i="4"/>
  <c r="B539" i="4"/>
  <c r="A539" i="4"/>
  <c r="C537" i="4"/>
  <c r="B537" i="4"/>
  <c r="A537" i="4"/>
  <c r="C536" i="4"/>
  <c r="B536" i="4"/>
  <c r="A536" i="4"/>
  <c r="C534" i="4"/>
  <c r="B534" i="4"/>
  <c r="A534" i="4"/>
  <c r="C530" i="4"/>
  <c r="B530" i="4"/>
  <c r="A530" i="4"/>
  <c r="C529" i="4"/>
  <c r="B529" i="4"/>
  <c r="A529" i="4"/>
  <c r="C528" i="4"/>
  <c r="B528" i="4"/>
  <c r="A528" i="4"/>
  <c r="C522" i="4"/>
  <c r="B522" i="4"/>
  <c r="A522" i="4"/>
  <c r="C520" i="4"/>
  <c r="B520" i="4"/>
  <c r="A520" i="4"/>
  <c r="C521" i="4"/>
  <c r="B521" i="4"/>
  <c r="A521" i="4"/>
  <c r="C519" i="4"/>
  <c r="B519" i="4"/>
  <c r="A519" i="4"/>
  <c r="B518" i="4"/>
  <c r="A518" i="4"/>
  <c r="C516" i="4"/>
  <c r="B516" i="4"/>
  <c r="A516" i="4"/>
  <c r="B517" i="4"/>
  <c r="A517" i="4"/>
  <c r="B509" i="4"/>
  <c r="A509" i="4"/>
  <c r="C513" i="4"/>
  <c r="B513" i="4"/>
  <c r="A513" i="4"/>
  <c r="C512" i="4"/>
  <c r="B512" i="4"/>
  <c r="A512" i="4"/>
  <c r="B507" i="4"/>
  <c r="A507" i="4"/>
  <c r="B506" i="4"/>
  <c r="A506" i="4"/>
  <c r="C505" i="4"/>
  <c r="B505" i="4"/>
  <c r="A505" i="4"/>
  <c r="B504" i="4"/>
  <c r="A504" i="4"/>
  <c r="C503" i="4"/>
  <c r="B503" i="4"/>
  <c r="A503" i="4"/>
  <c r="B502" i="4"/>
  <c r="A502" i="4"/>
  <c r="C497" i="4"/>
  <c r="B497" i="4"/>
  <c r="A497" i="4"/>
  <c r="C498" i="4"/>
  <c r="B498" i="4"/>
  <c r="A498" i="4"/>
  <c r="C496" i="4"/>
  <c r="B496" i="4"/>
  <c r="A496" i="4"/>
  <c r="C493" i="4"/>
  <c r="B493" i="4"/>
  <c r="A493" i="4"/>
  <c r="C483" i="4"/>
  <c r="B483" i="4"/>
  <c r="A483" i="4"/>
  <c r="C482" i="4"/>
  <c r="B482" i="4"/>
  <c r="A482" i="4"/>
  <c r="C481" i="4"/>
  <c r="B481" i="4"/>
  <c r="A481" i="4"/>
  <c r="C480" i="4"/>
  <c r="B480" i="4"/>
  <c r="A480" i="4"/>
  <c r="C471" i="4"/>
  <c r="B471" i="4"/>
  <c r="A471" i="4"/>
  <c r="C472" i="4"/>
  <c r="B472" i="4"/>
  <c r="A472" i="4"/>
  <c r="B470" i="4"/>
  <c r="A470" i="4"/>
  <c r="C469" i="4"/>
  <c r="B469" i="4"/>
  <c r="A469" i="4"/>
  <c r="C457" i="4"/>
  <c r="B457" i="4"/>
  <c r="A457" i="4"/>
  <c r="C456" i="4"/>
  <c r="B456" i="4"/>
  <c r="A456" i="4"/>
  <c r="C451" i="4"/>
  <c r="B451" i="4"/>
  <c r="A451" i="4"/>
  <c r="C450" i="4"/>
  <c r="B450" i="4"/>
  <c r="A450" i="4"/>
  <c r="C448" i="4"/>
  <c r="B448" i="4"/>
  <c r="A448" i="4"/>
  <c r="C439" i="4"/>
  <c r="B439" i="4"/>
  <c r="A439" i="4"/>
  <c r="C438" i="4"/>
  <c r="B438" i="4"/>
  <c r="A438" i="4"/>
  <c r="C437" i="4"/>
  <c r="B437" i="4"/>
  <c r="A437" i="4"/>
  <c r="C436" i="4"/>
  <c r="B436" i="4"/>
  <c r="A436" i="4"/>
  <c r="C435" i="4"/>
  <c r="B435" i="4"/>
  <c r="A435" i="4"/>
  <c r="C433" i="4"/>
  <c r="B433" i="4"/>
  <c r="A433" i="4"/>
  <c r="C430" i="4"/>
  <c r="B430" i="4"/>
  <c r="A430" i="4"/>
  <c r="C428" i="4"/>
  <c r="B428" i="4"/>
  <c r="A428" i="4"/>
  <c r="C427" i="4"/>
  <c r="B427" i="4"/>
  <c r="A427" i="4"/>
  <c r="C425" i="4"/>
  <c r="B425" i="4"/>
  <c r="A425" i="4"/>
  <c r="C426" i="4"/>
  <c r="B426" i="4"/>
  <c r="A426" i="4"/>
  <c r="C418" i="4"/>
  <c r="B418" i="4"/>
  <c r="A418" i="4"/>
  <c r="C416" i="4"/>
  <c r="B416" i="4"/>
  <c r="A416" i="4"/>
  <c r="C411" i="4"/>
  <c r="B411" i="4"/>
  <c r="A411" i="4"/>
  <c r="C397" i="4"/>
  <c r="B397" i="4"/>
  <c r="A397" i="4"/>
  <c r="C396" i="4"/>
  <c r="B396" i="4"/>
  <c r="A396" i="4"/>
  <c r="C394" i="4"/>
  <c r="B394" i="4"/>
  <c r="A394" i="4"/>
  <c r="C393" i="4"/>
  <c r="B393" i="4"/>
  <c r="A393" i="4"/>
  <c r="C392" i="4"/>
  <c r="B392" i="4"/>
  <c r="A392" i="4"/>
  <c r="C384" i="4"/>
  <c r="B384" i="4"/>
  <c r="A384" i="4"/>
  <c r="C383" i="4"/>
  <c r="B383" i="4"/>
  <c r="A383" i="4"/>
  <c r="C371" i="4"/>
  <c r="B371" i="4"/>
  <c r="A371" i="4"/>
  <c r="C370" i="4"/>
  <c r="B370" i="4"/>
  <c r="A370" i="4"/>
  <c r="C369" i="4"/>
  <c r="B369" i="4"/>
  <c r="A369" i="4"/>
  <c r="C368" i="4"/>
  <c r="B368" i="4"/>
  <c r="A368" i="4"/>
  <c r="C367" i="4"/>
  <c r="B367" i="4"/>
  <c r="A367" i="4"/>
  <c r="C366" i="4"/>
  <c r="B366" i="4"/>
  <c r="A366" i="4"/>
  <c r="C362" i="4"/>
  <c r="B362" i="4"/>
  <c r="A362" i="4"/>
  <c r="C360" i="4"/>
  <c r="B360" i="4"/>
  <c r="A360" i="4"/>
  <c r="C343" i="4"/>
  <c r="B343" i="4"/>
  <c r="A343" i="4"/>
  <c r="C342" i="4"/>
  <c r="B342" i="4"/>
  <c r="A342" i="4"/>
  <c r="C324" i="4"/>
  <c r="B324" i="4"/>
  <c r="A324" i="4"/>
  <c r="C323" i="4"/>
  <c r="B323" i="4"/>
  <c r="A323" i="4"/>
  <c r="C322" i="4"/>
  <c r="B322" i="4"/>
  <c r="A322" i="4"/>
  <c r="C321" i="4"/>
  <c r="B321" i="4"/>
  <c r="A321" i="4"/>
  <c r="C320" i="4"/>
  <c r="B320" i="4"/>
  <c r="A320" i="4"/>
  <c r="C319" i="4"/>
  <c r="B319" i="4"/>
  <c r="A319" i="4"/>
  <c r="C316" i="4"/>
  <c r="B316" i="4"/>
  <c r="A316" i="4"/>
  <c r="C315" i="4"/>
  <c r="B315" i="4"/>
  <c r="A315" i="4"/>
  <c r="C313" i="4"/>
  <c r="B313" i="4"/>
  <c r="A313" i="4"/>
  <c r="C306" i="4"/>
  <c r="B306" i="4"/>
  <c r="A306" i="4"/>
  <c r="C305" i="4"/>
  <c r="B305" i="4"/>
  <c r="A305" i="4"/>
  <c r="C304" i="4"/>
  <c r="B304" i="4"/>
  <c r="A304" i="4"/>
  <c r="C300" i="4"/>
  <c r="B300" i="4"/>
  <c r="A300" i="4"/>
  <c r="C299" i="4"/>
  <c r="B299" i="4"/>
  <c r="A299" i="4"/>
  <c r="C298" i="4"/>
  <c r="B298" i="4"/>
  <c r="A298" i="4"/>
  <c r="C295" i="4"/>
  <c r="B295" i="4"/>
  <c r="A295" i="4"/>
  <c r="C294" i="4"/>
  <c r="B294" i="4"/>
  <c r="A294" i="4"/>
  <c r="C290" i="4"/>
  <c r="B290" i="4"/>
  <c r="A290" i="4"/>
  <c r="C276" i="4"/>
  <c r="B276" i="4"/>
  <c r="A276" i="4"/>
  <c r="C273" i="4"/>
  <c r="B273" i="4"/>
  <c r="A273" i="4"/>
  <c r="C267" i="4"/>
  <c r="B267" i="4"/>
  <c r="A267" i="4"/>
  <c r="C266" i="4"/>
  <c r="B266" i="4"/>
  <c r="A266" i="4"/>
  <c r="C256" i="4"/>
  <c r="B256" i="4"/>
  <c r="A256" i="4"/>
  <c r="C255" i="4"/>
  <c r="B255" i="4"/>
  <c r="A255" i="4"/>
  <c r="C254" i="4"/>
  <c r="B254" i="4"/>
  <c r="A254" i="4"/>
  <c r="C253" i="4"/>
  <c r="B253" i="4"/>
  <c r="A253" i="4"/>
  <c r="C252" i="4"/>
  <c r="B252" i="4"/>
  <c r="A252" i="4"/>
  <c r="B234" i="4"/>
  <c r="A234" i="4"/>
  <c r="C232" i="4"/>
  <c r="B232" i="4"/>
  <c r="A232" i="4"/>
  <c r="C133" i="4"/>
  <c r="B133" i="4"/>
  <c r="A133" i="4"/>
  <c r="B235" i="4"/>
  <c r="A235" i="4"/>
  <c r="C207" i="4"/>
  <c r="B207" i="4"/>
  <c r="A207" i="4"/>
  <c r="C206" i="4"/>
  <c r="B206" i="4"/>
  <c r="A206" i="4"/>
  <c r="C202" i="4"/>
  <c r="B202" i="4"/>
  <c r="A202" i="4"/>
  <c r="C201" i="4"/>
  <c r="B201" i="4"/>
  <c r="A201" i="4"/>
  <c r="C197" i="4"/>
  <c r="B197" i="4"/>
  <c r="A197" i="4"/>
  <c r="C192" i="4"/>
  <c r="B192" i="4"/>
  <c r="A192" i="4"/>
  <c r="C190" i="4"/>
  <c r="B190" i="4"/>
  <c r="A190" i="4"/>
  <c r="C189" i="4"/>
  <c r="B189" i="4"/>
  <c r="A189" i="4"/>
  <c r="C186" i="4"/>
  <c r="B186" i="4"/>
  <c r="A186" i="4"/>
  <c r="C185" i="4"/>
  <c r="B185" i="4"/>
  <c r="A185" i="4"/>
  <c r="C183" i="4"/>
  <c r="B183" i="4"/>
  <c r="A183" i="4"/>
  <c r="C182" i="4"/>
  <c r="B182" i="4"/>
  <c r="A182" i="4"/>
  <c r="C181" i="4"/>
  <c r="B181" i="4"/>
  <c r="A181" i="4"/>
  <c r="C174" i="4"/>
  <c r="B174" i="4"/>
  <c r="A174" i="4"/>
  <c r="C171" i="4"/>
  <c r="B171" i="4"/>
  <c r="A171" i="4"/>
  <c r="C170" i="4"/>
  <c r="B170" i="4"/>
  <c r="A170" i="4"/>
  <c r="C173" i="4"/>
  <c r="B173" i="4"/>
  <c r="A173" i="4"/>
  <c r="B160" i="4"/>
  <c r="A160" i="4"/>
  <c r="B159" i="4"/>
  <c r="A159" i="4"/>
  <c r="B158" i="4"/>
  <c r="A158" i="4"/>
  <c r="B163" i="4"/>
  <c r="A163" i="4"/>
  <c r="C162" i="4"/>
  <c r="B162" i="4"/>
  <c r="A162" i="4"/>
  <c r="C155" i="4"/>
  <c r="B155" i="4"/>
  <c r="A155" i="4"/>
  <c r="C154" i="4"/>
  <c r="B154" i="4"/>
  <c r="A154" i="4"/>
  <c r="C156" i="4"/>
  <c r="B156" i="4"/>
  <c r="A156" i="4"/>
  <c r="B149" i="4"/>
  <c r="A149" i="4"/>
  <c r="C148" i="4"/>
  <c r="B148" i="4"/>
  <c r="A148" i="4"/>
  <c r="B147" i="4"/>
  <c r="A147" i="4"/>
  <c r="C135" i="4"/>
  <c r="B135" i="4"/>
  <c r="A135" i="4"/>
  <c r="C132" i="4"/>
  <c r="B132" i="4"/>
  <c r="A132" i="4"/>
  <c r="C131" i="4"/>
  <c r="B131" i="4"/>
  <c r="A131" i="4"/>
  <c r="C130" i="4"/>
  <c r="B130" i="4"/>
  <c r="A130" i="4"/>
  <c r="C127" i="4"/>
  <c r="B127" i="4"/>
  <c r="A127" i="4"/>
  <c r="C126" i="4"/>
  <c r="B126" i="4"/>
  <c r="A126" i="4"/>
  <c r="C125" i="4"/>
  <c r="B125" i="4"/>
  <c r="A125" i="4"/>
  <c r="C122" i="4"/>
  <c r="B122" i="4"/>
  <c r="A122" i="4"/>
  <c r="C121" i="4"/>
  <c r="B121" i="4"/>
  <c r="A121" i="4"/>
  <c r="C120" i="4"/>
  <c r="B120" i="4"/>
  <c r="A120" i="4"/>
  <c r="C119" i="4"/>
  <c r="B119" i="4"/>
  <c r="A119" i="4"/>
  <c r="C117" i="4"/>
  <c r="B117" i="4"/>
  <c r="A117" i="4"/>
  <c r="C116" i="4"/>
  <c r="B116" i="4"/>
  <c r="A116" i="4"/>
  <c r="C115" i="4"/>
  <c r="B115" i="4"/>
  <c r="A115" i="4"/>
  <c r="C114" i="4"/>
  <c r="B114" i="4"/>
  <c r="A114" i="4"/>
  <c r="C113" i="4"/>
  <c r="B113" i="4"/>
  <c r="A113" i="4"/>
  <c r="C112" i="4"/>
  <c r="B112" i="4"/>
  <c r="A112" i="4"/>
  <c r="C111" i="4"/>
  <c r="B111" i="4"/>
  <c r="A111" i="4"/>
  <c r="C107" i="4"/>
  <c r="B107" i="4"/>
  <c r="A107" i="4"/>
  <c r="C98" i="4"/>
  <c r="B98" i="4"/>
  <c r="A98" i="4"/>
  <c r="C95" i="4"/>
  <c r="B95" i="4"/>
  <c r="A95" i="4"/>
  <c r="C94" i="4"/>
  <c r="B94" i="4"/>
  <c r="A94" i="4"/>
  <c r="C93" i="4"/>
  <c r="B93" i="4"/>
  <c r="A93" i="4"/>
  <c r="C92" i="4"/>
  <c r="B92" i="4"/>
  <c r="A92" i="4"/>
  <c r="C91" i="4"/>
  <c r="B91" i="4"/>
  <c r="A91" i="4"/>
  <c r="C73" i="4"/>
  <c r="B73" i="4"/>
  <c r="A73" i="4"/>
  <c r="C72" i="4"/>
  <c r="B72" i="4"/>
  <c r="A72" i="4"/>
  <c r="C70" i="4"/>
  <c r="B70" i="4"/>
  <c r="A70" i="4"/>
  <c r="C69" i="4"/>
  <c r="B69" i="4"/>
  <c r="A69" i="4"/>
  <c r="C68" i="4"/>
  <c r="B68" i="4"/>
  <c r="A68" i="4"/>
  <c r="C67" i="4"/>
  <c r="B67" i="4"/>
  <c r="A67" i="4"/>
  <c r="C66" i="4"/>
  <c r="B66" i="4"/>
  <c r="A66" i="4"/>
  <c r="C65" i="4"/>
  <c r="B65" i="4"/>
  <c r="A65" i="4"/>
  <c r="C64" i="4"/>
  <c r="B64" i="4"/>
  <c r="A64" i="4"/>
  <c r="C62" i="4"/>
  <c r="B62" i="4"/>
  <c r="A62" i="4"/>
  <c r="C63" i="4"/>
  <c r="B63" i="4"/>
  <c r="A63" i="4"/>
  <c r="C55" i="4"/>
  <c r="B55" i="4"/>
  <c r="A55" i="4"/>
  <c r="C53" i="4"/>
  <c r="B53" i="4"/>
  <c r="A53" i="4"/>
  <c r="C52" i="4"/>
  <c r="B52" i="4"/>
  <c r="A52" i="4"/>
  <c r="C51" i="4"/>
  <c r="B51" i="4"/>
  <c r="A51" i="4"/>
  <c r="C50" i="4"/>
  <c r="B50" i="4"/>
  <c r="A50" i="4"/>
  <c r="C49" i="4"/>
  <c r="B49" i="4"/>
  <c r="A49" i="4"/>
  <c r="C48" i="4"/>
  <c r="B48" i="4"/>
  <c r="A48" i="4"/>
  <c r="C46" i="4"/>
  <c r="B46" i="4"/>
  <c r="A46" i="4"/>
  <c r="C43" i="4"/>
  <c r="B43" i="4"/>
  <c r="A43" i="4"/>
  <c r="C579" i="4" l="1"/>
  <c r="C157" i="4"/>
  <c r="C150" i="4"/>
  <c r="C554" i="4"/>
  <c r="C158" i="4"/>
  <c r="C147" i="4"/>
  <c r="C504" i="4"/>
  <c r="C581" i="4"/>
  <c r="C143" i="4"/>
  <c r="C262" i="4"/>
  <c r="C261" i="4"/>
  <c r="C713" i="4"/>
  <c r="C473" i="4"/>
  <c r="C757" i="4"/>
  <c r="C628" i="4"/>
  <c r="C629" i="4"/>
  <c r="C638" i="4"/>
  <c r="C470" i="4"/>
  <c r="C506" i="4"/>
  <c r="C636" i="4"/>
  <c r="C244" i="4"/>
  <c r="C164" i="4"/>
  <c r="C161" i="4"/>
  <c r="C151" i="4"/>
  <c r="C595" i="4"/>
  <c r="C517" i="4"/>
  <c r="C634" i="4"/>
  <c r="C462" i="4"/>
  <c r="C626" i="4"/>
  <c r="C632" i="4"/>
  <c r="C146" i="4"/>
  <c r="C234" i="4"/>
  <c r="C630" i="4"/>
  <c r="C466" i="4"/>
  <c r="C246" i="4"/>
  <c r="C508" i="4"/>
  <c r="C631" i="4"/>
  <c r="C759" i="4"/>
  <c r="C245" i="4"/>
  <c r="C596" i="4"/>
  <c r="C500" i="4"/>
  <c r="C739" i="4"/>
  <c r="C128" i="4"/>
  <c r="C453" i="4"/>
  <c r="C235" i="4"/>
  <c r="C609" i="4"/>
  <c r="C518" i="4"/>
  <c r="C624" i="4"/>
  <c r="C163" i="4"/>
  <c r="C467" i="4"/>
  <c r="C464" i="4"/>
  <c r="C746" i="4"/>
  <c r="C159" i="4"/>
  <c r="C153" i="4"/>
  <c r="C152" i="4"/>
  <c r="C509" i="4"/>
  <c r="C160" i="4"/>
  <c r="C149" i="4"/>
  <c r="C589" i="4"/>
  <c r="C590" i="4"/>
  <c r="C507" i="4"/>
  <c r="C712" i="4"/>
  <c r="C562" i="4"/>
  <c r="C586" i="4"/>
  <c r="K382" i="40" l="1"/>
  <c r="L382" i="40" l="1"/>
  <c r="H382" i="40" s="1"/>
  <c r="M2" i="37" l="1"/>
  <c r="N2" i="37"/>
  <c r="L344" i="40" l="1"/>
  <c r="H344" i="40" l="1"/>
  <c r="I662" i="4" s="1"/>
  <c r="O662" i="4" l="1"/>
  <c r="X662" i="4"/>
  <c r="R49" i="95"/>
  <c r="R47" i="95"/>
  <c r="Z662" i="4" l="1"/>
  <c r="Y662" i="4"/>
  <c r="P662" i="4"/>
  <c r="S662" i="4"/>
  <c r="Q662" i="4"/>
  <c r="I992" i="4"/>
  <c r="V662" i="4" l="1"/>
  <c r="U662" i="4"/>
  <c r="T662" i="4"/>
  <c r="O992" i="4"/>
  <c r="X992" i="4"/>
  <c r="M811" i="37"/>
  <c r="N811" i="37"/>
  <c r="L811" i="37"/>
  <c r="H92" i="40"/>
  <c r="I162" i="4" s="1"/>
  <c r="K219" i="40"/>
  <c r="K109" i="40"/>
  <c r="K420" i="40"/>
  <c r="P992" i="4" l="1"/>
  <c r="S992" i="4"/>
  <c r="Q992" i="4"/>
  <c r="O162" i="4"/>
  <c r="X162" i="4"/>
  <c r="Y992" i="4"/>
  <c r="Z992" i="4"/>
  <c r="L420" i="40"/>
  <c r="H420" i="40" s="1"/>
  <c r="I806" i="4" s="1"/>
  <c r="L109" i="40"/>
  <c r="L219" i="40"/>
  <c r="O806" i="4" l="1"/>
  <c r="X806" i="4"/>
  <c r="P162" i="4"/>
  <c r="Q162" i="4"/>
  <c r="S162" i="4"/>
  <c r="T992" i="4"/>
  <c r="U992" i="4"/>
  <c r="V992" i="4"/>
  <c r="Z162" i="4"/>
  <c r="Y162" i="4"/>
  <c r="L1627" i="37"/>
  <c r="N1627" i="37"/>
  <c r="M1627" i="37"/>
  <c r="H219" i="40"/>
  <c r="I407" i="4" s="1"/>
  <c r="H109" i="40"/>
  <c r="O407" i="4" l="1"/>
  <c r="X407" i="4"/>
  <c r="Z407" i="4" s="1"/>
  <c r="Y806" i="4"/>
  <c r="Z806" i="4"/>
  <c r="U162" i="4"/>
  <c r="V162" i="4"/>
  <c r="T162" i="4"/>
  <c r="P806" i="4"/>
  <c r="S806" i="4"/>
  <c r="Q806" i="4"/>
  <c r="M342" i="37"/>
  <c r="N342" i="37"/>
  <c r="L342" i="37"/>
  <c r="K117" i="40"/>
  <c r="T806" i="4" l="1"/>
  <c r="V806" i="4"/>
  <c r="U806" i="4"/>
  <c r="P407" i="4"/>
  <c r="Q407" i="4"/>
  <c r="S407" i="4"/>
  <c r="M990" i="37"/>
  <c r="L990" i="37"/>
  <c r="N990" i="37"/>
  <c r="L117" i="40"/>
  <c r="T407" i="4" l="1"/>
  <c r="U407" i="4"/>
  <c r="V407" i="4"/>
  <c r="H117" i="40"/>
  <c r="I163" i="4" l="1"/>
  <c r="K135" i="40"/>
  <c r="O163" i="4" l="1"/>
  <c r="X163" i="4"/>
  <c r="K54" i="40"/>
  <c r="L135" i="40"/>
  <c r="H135" i="40" s="1"/>
  <c r="Y163" i="4" l="1"/>
  <c r="Z163" i="4"/>
  <c r="Q163" i="4"/>
  <c r="S163" i="4"/>
  <c r="P163" i="4"/>
  <c r="L54" i="40"/>
  <c r="H54" i="40" s="1"/>
  <c r="I85" i="4" s="1"/>
  <c r="U163" i="4" l="1"/>
  <c r="T163" i="4"/>
  <c r="V163" i="4"/>
  <c r="O85" i="4"/>
  <c r="X85" i="4"/>
  <c r="N305" i="37"/>
  <c r="L305" i="37"/>
  <c r="M305" i="37"/>
  <c r="N169" i="37"/>
  <c r="L169" i="37"/>
  <c r="M169" i="37"/>
  <c r="M3" i="81"/>
  <c r="Q85" i="4" l="1"/>
  <c r="P85" i="4"/>
  <c r="S85" i="4"/>
  <c r="Y85" i="4"/>
  <c r="Z85" i="4"/>
  <c r="P3" i="81"/>
  <c r="N3" i="81"/>
  <c r="O3" i="81" s="1"/>
  <c r="Y100" i="4" l="1"/>
  <c r="Y206" i="4" s="1"/>
  <c r="Y222" i="4" s="1"/>
  <c r="T85" i="4"/>
  <c r="V85" i="4"/>
  <c r="U85" i="4"/>
  <c r="M220" i="37"/>
  <c r="N220" i="37"/>
  <c r="L220" i="37"/>
  <c r="K136" i="40"/>
  <c r="L136" i="40" l="1"/>
  <c r="H136" i="40" s="1"/>
  <c r="I233" i="4" s="1"/>
  <c r="K462" i="40"/>
  <c r="O233" i="4" l="1"/>
  <c r="X233" i="4"/>
  <c r="L462" i="40"/>
  <c r="H462" i="40" s="1"/>
  <c r="Y233" i="4" l="1"/>
  <c r="Y237" i="4" s="1"/>
  <c r="Y248" i="4" s="1"/>
  <c r="Y250" i="4" s="1"/>
  <c r="Y318" i="4" s="1"/>
  <c r="Y321" i="4" s="1"/>
  <c r="Y322" i="4" s="1"/>
  <c r="Y323" i="4" s="1"/>
  <c r="Y339" i="4" s="1"/>
  <c r="Y351" i="4" s="1"/>
  <c r="Z233" i="4"/>
  <c r="Q233" i="4"/>
  <c r="P233" i="4"/>
  <c r="S233" i="4"/>
  <c r="I889" i="4"/>
  <c r="U233" i="4" l="1"/>
  <c r="T233" i="4"/>
  <c r="V233" i="4"/>
  <c r="O889" i="4"/>
  <c r="X889" i="4"/>
  <c r="N1487" i="37"/>
  <c r="L1487" i="37"/>
  <c r="M1487" i="37"/>
  <c r="P889" i="4" l="1"/>
  <c r="S889" i="4"/>
  <c r="Q889" i="4"/>
  <c r="Z889" i="4"/>
  <c r="Y889" i="4"/>
  <c r="M1486" i="37"/>
  <c r="L1486" i="37"/>
  <c r="T889" i="4" l="1"/>
  <c r="V889" i="4"/>
  <c r="U889" i="4"/>
  <c r="M500" i="37"/>
  <c r="L500" i="37"/>
  <c r="N500" i="37"/>
  <c r="N1486" i="37"/>
  <c r="L2" i="81"/>
  <c r="L4" i="81" s="1"/>
  <c r="L5" i="81" l="1"/>
  <c r="M4" i="81"/>
  <c r="P4" i="81" l="1"/>
  <c r="N4" i="81"/>
  <c r="O4" i="81" s="1"/>
  <c r="L6" i="81"/>
  <c r="M5" i="81"/>
  <c r="N5" i="81" l="1"/>
  <c r="O5" i="81" s="1"/>
  <c r="P5" i="81"/>
  <c r="L7" i="81"/>
  <c r="M6" i="81"/>
  <c r="P6" i="81" l="1"/>
  <c r="N6" i="81"/>
  <c r="O6" i="81" s="1"/>
  <c r="L8" i="81"/>
  <c r="M7" i="81"/>
  <c r="N7" i="81" l="1"/>
  <c r="O7" i="81" s="1"/>
  <c r="P7" i="81"/>
  <c r="L9" i="81"/>
  <c r="M8" i="81"/>
  <c r="N8" i="81" l="1"/>
  <c r="O8" i="81" s="1"/>
  <c r="P8" i="81"/>
  <c r="L10" i="81"/>
  <c r="M9" i="81"/>
  <c r="N9" i="81" l="1"/>
  <c r="O9" i="81" s="1"/>
  <c r="P9" i="81"/>
  <c r="L11" i="81"/>
  <c r="M10" i="81"/>
  <c r="N10" i="81" l="1"/>
  <c r="O10" i="81" s="1"/>
  <c r="P10" i="81"/>
  <c r="L12" i="81"/>
  <c r="M11" i="81"/>
  <c r="P11" i="81" l="1"/>
  <c r="N11" i="81"/>
  <c r="O11" i="81" s="1"/>
  <c r="L13" i="81"/>
  <c r="M12" i="81"/>
  <c r="N12" i="81" l="1"/>
  <c r="O12" i="81" s="1"/>
  <c r="P12" i="81"/>
  <c r="L14" i="81"/>
  <c r="M13" i="81"/>
  <c r="N13" i="81" l="1"/>
  <c r="O13" i="81" s="1"/>
  <c r="L15" i="81"/>
  <c r="M14" i="81"/>
  <c r="N14" i="81" l="1"/>
  <c r="O14" i="81" s="1"/>
  <c r="L16" i="81"/>
  <c r="M15" i="81"/>
  <c r="N15" i="81" l="1"/>
  <c r="O15" i="81" s="1"/>
  <c r="L17" i="81"/>
  <c r="M16" i="81"/>
  <c r="N16" i="81" l="1"/>
  <c r="O16" i="81" s="1"/>
  <c r="P16" i="81"/>
  <c r="L18" i="81"/>
  <c r="M17" i="81"/>
  <c r="N17" i="81" l="1"/>
  <c r="O17" i="81" s="1"/>
  <c r="L19" i="81"/>
  <c r="M18" i="81"/>
  <c r="P18" i="81" l="1"/>
  <c r="N18" i="81"/>
  <c r="O18" i="81" s="1"/>
  <c r="L20" i="81"/>
  <c r="M19" i="81"/>
  <c r="P19" i="81" l="1"/>
  <c r="N19" i="81"/>
  <c r="O19" i="81" s="1"/>
  <c r="L21" i="81"/>
  <c r="M20" i="81"/>
  <c r="N20" i="81" l="1"/>
  <c r="O20" i="81" s="1"/>
  <c r="P20" i="81"/>
  <c r="L22" i="81"/>
  <c r="M21" i="81"/>
  <c r="N21" i="81" l="1"/>
  <c r="O21" i="81" s="1"/>
  <c r="P21" i="81"/>
  <c r="L23" i="81"/>
  <c r="M22" i="81"/>
  <c r="N22" i="81" l="1"/>
  <c r="O22" i="81" s="1"/>
  <c r="L24" i="81"/>
  <c r="M23" i="81"/>
  <c r="P23" i="81" l="1"/>
  <c r="N23" i="81"/>
  <c r="O23" i="81" s="1"/>
  <c r="L25" i="81"/>
  <c r="M24" i="81"/>
  <c r="N24" i="81" l="1"/>
  <c r="O24" i="81" s="1"/>
  <c r="P24" i="81"/>
  <c r="L26" i="81"/>
  <c r="M25" i="81"/>
  <c r="N25" i="81" l="1"/>
  <c r="O25" i="81" s="1"/>
  <c r="P25" i="81"/>
  <c r="L27" i="81"/>
  <c r="M26" i="81"/>
  <c r="N26" i="81" l="1"/>
  <c r="O26" i="81" s="1"/>
  <c r="P26" i="81"/>
  <c r="L28" i="81"/>
  <c r="M27" i="81"/>
  <c r="N27" i="81" l="1"/>
  <c r="O27" i="81" s="1"/>
  <c r="P27" i="81"/>
  <c r="L29" i="81"/>
  <c r="M28" i="81"/>
  <c r="N28" i="81" l="1"/>
  <c r="O28" i="81" s="1"/>
  <c r="P28" i="81"/>
  <c r="L30" i="81"/>
  <c r="M29" i="81"/>
  <c r="N29" i="81" l="1"/>
  <c r="O29" i="81" s="1"/>
  <c r="P29" i="81"/>
  <c r="L31" i="81"/>
  <c r="M30" i="81"/>
  <c r="P30" i="81" l="1"/>
  <c r="N30" i="81"/>
  <c r="O30" i="81" s="1"/>
  <c r="L32" i="81"/>
  <c r="M31" i="81"/>
  <c r="N31" i="81" l="1"/>
  <c r="O31" i="81" s="1"/>
  <c r="P31" i="81"/>
  <c r="L33" i="81"/>
  <c r="M32" i="81"/>
  <c r="N32" i="81" l="1"/>
  <c r="O32" i="81" s="1"/>
  <c r="P32" i="81"/>
  <c r="L34" i="81"/>
  <c r="M33" i="81"/>
  <c r="P33" i="81" l="1"/>
  <c r="N33" i="81"/>
  <c r="O33" i="81" s="1"/>
  <c r="L35" i="81"/>
  <c r="M34" i="81"/>
  <c r="P34" i="81" l="1"/>
  <c r="N34" i="81"/>
  <c r="O34" i="81" s="1"/>
  <c r="L36" i="81"/>
  <c r="M35" i="81"/>
  <c r="N35" i="81" l="1"/>
  <c r="O35" i="81" s="1"/>
  <c r="P35" i="81"/>
  <c r="L37" i="81"/>
  <c r="M36" i="81"/>
  <c r="P36" i="81" l="1"/>
  <c r="N36" i="81"/>
  <c r="O36" i="81" s="1"/>
  <c r="L38" i="81"/>
  <c r="M37" i="81"/>
  <c r="P37" i="81" l="1"/>
  <c r="N37" i="81"/>
  <c r="O37" i="81" s="1"/>
  <c r="L39" i="81"/>
  <c r="M38" i="81"/>
  <c r="N38" i="81" l="1"/>
  <c r="O38" i="81" s="1"/>
  <c r="L40" i="81"/>
  <c r="M39" i="81"/>
  <c r="N39" i="81" l="1"/>
  <c r="O39" i="81" s="1"/>
  <c r="P39" i="81"/>
  <c r="L41" i="81"/>
  <c r="M40" i="81"/>
  <c r="P40" i="81" l="1"/>
  <c r="N40" i="81"/>
  <c r="O40" i="81" s="1"/>
  <c r="L42" i="81"/>
  <c r="M41" i="81"/>
  <c r="N41" i="81" l="1"/>
  <c r="O41" i="81" s="1"/>
  <c r="L43" i="81"/>
  <c r="M42" i="81"/>
  <c r="P42" i="81" l="1"/>
  <c r="N42" i="81"/>
  <c r="O42" i="81" s="1"/>
  <c r="L44" i="81"/>
  <c r="M43" i="81"/>
  <c r="N43" i="81" l="1"/>
  <c r="O43" i="81" s="1"/>
  <c r="L45" i="81"/>
  <c r="M44" i="81"/>
  <c r="N44" i="81" l="1"/>
  <c r="O44" i="81" s="1"/>
  <c r="P44" i="81"/>
  <c r="L46" i="81"/>
  <c r="M45" i="81"/>
  <c r="N45" i="81" l="1"/>
  <c r="O45" i="81" s="1"/>
  <c r="L47" i="81"/>
  <c r="M46" i="81"/>
  <c r="N46" i="81" l="1"/>
  <c r="O46" i="81" s="1"/>
  <c r="P46" i="81"/>
  <c r="L48" i="81"/>
  <c r="M47" i="81"/>
  <c r="N47" i="81" l="1"/>
  <c r="O47" i="81" s="1"/>
  <c r="P47" i="81"/>
  <c r="L49" i="81"/>
  <c r="M48" i="81"/>
  <c r="N48" i="81" l="1"/>
  <c r="O48" i="81" s="1"/>
  <c r="P48" i="81"/>
  <c r="L50" i="81"/>
  <c r="M49" i="81"/>
  <c r="N49" i="81" l="1"/>
  <c r="O49" i="81" s="1"/>
  <c r="P49" i="81"/>
  <c r="L51" i="81"/>
  <c r="M50" i="81"/>
  <c r="P50" i="81" l="1"/>
  <c r="N50" i="81"/>
  <c r="O50" i="81" s="1"/>
  <c r="L52" i="81"/>
  <c r="M51" i="81"/>
  <c r="N51" i="81" l="1"/>
  <c r="O51" i="81" s="1"/>
  <c r="P51" i="81"/>
  <c r="L53" i="81"/>
  <c r="M52" i="81"/>
  <c r="N52" i="81" l="1"/>
  <c r="O52" i="81" s="1"/>
  <c r="L54" i="81"/>
  <c r="M53" i="81"/>
  <c r="N53" i="81" l="1"/>
  <c r="O53" i="81" s="1"/>
  <c r="P53" i="81"/>
  <c r="L55" i="81"/>
  <c r="M54" i="81"/>
  <c r="P54" i="81" l="1"/>
  <c r="N54" i="81"/>
  <c r="O54" i="81" s="1"/>
  <c r="L56" i="81"/>
  <c r="M55" i="81"/>
  <c r="P55" i="81" l="1"/>
  <c r="N55" i="81"/>
  <c r="O55" i="81" s="1"/>
  <c r="L57" i="81"/>
  <c r="M56" i="81"/>
  <c r="N56" i="81" l="1"/>
  <c r="O56" i="81" s="1"/>
  <c r="P56" i="81"/>
  <c r="L58" i="81"/>
  <c r="M57" i="81"/>
  <c r="N57" i="81" l="1"/>
  <c r="O57" i="81" s="1"/>
  <c r="P57" i="81"/>
  <c r="L59" i="81"/>
  <c r="M58" i="81"/>
  <c r="N58" i="81" l="1"/>
  <c r="O58" i="81" s="1"/>
  <c r="P58" i="81"/>
  <c r="L60" i="81"/>
  <c r="M59" i="81"/>
  <c r="N59" i="81" l="1"/>
  <c r="O59" i="81" s="1"/>
  <c r="P59" i="81"/>
  <c r="L61" i="81"/>
  <c r="M60" i="81"/>
  <c r="N60" i="81" l="1"/>
  <c r="O60" i="81" s="1"/>
  <c r="P60" i="81"/>
  <c r="L62" i="81"/>
  <c r="M61" i="81"/>
  <c r="N61" i="81" l="1"/>
  <c r="O61" i="81" s="1"/>
  <c r="L63" i="81"/>
  <c r="M62" i="81"/>
  <c r="N62" i="81" l="1"/>
  <c r="O62" i="81" s="1"/>
  <c r="L64" i="81"/>
  <c r="M63" i="81"/>
  <c r="N63" i="81" l="1"/>
  <c r="O63" i="81" s="1"/>
  <c r="P63" i="81"/>
  <c r="L65" i="81"/>
  <c r="M64" i="81"/>
  <c r="N64" i="81" l="1"/>
  <c r="O64" i="81" s="1"/>
  <c r="P64" i="81"/>
  <c r="L66" i="81"/>
  <c r="M65" i="81"/>
  <c r="N65" i="81" l="1"/>
  <c r="O65" i="81" s="1"/>
  <c r="P65" i="81"/>
  <c r="L67" i="81"/>
  <c r="M66" i="81"/>
  <c r="N66" i="81" l="1"/>
  <c r="O66" i="81" s="1"/>
  <c r="P66" i="81"/>
  <c r="L68" i="81"/>
  <c r="M67" i="81"/>
  <c r="P67" i="81" l="1"/>
  <c r="N67" i="81"/>
  <c r="O67" i="81" s="1"/>
  <c r="L69" i="81"/>
  <c r="M68" i="81"/>
  <c r="N68" i="81" l="1"/>
  <c r="O68" i="81" s="1"/>
  <c r="L70" i="81"/>
  <c r="M69" i="81"/>
  <c r="N69" i="81" l="1"/>
  <c r="O69" i="81" s="1"/>
  <c r="L71" i="81"/>
  <c r="M70" i="81"/>
  <c r="N70" i="81" l="1"/>
  <c r="O70" i="81" s="1"/>
  <c r="P70" i="81"/>
  <c r="L72" i="81"/>
  <c r="M71" i="81"/>
  <c r="N71" i="81" l="1"/>
  <c r="O71" i="81" s="1"/>
  <c r="P71" i="81"/>
  <c r="L73" i="81"/>
  <c r="M72" i="81"/>
  <c r="N72" i="81" l="1"/>
  <c r="O72" i="81" s="1"/>
  <c r="P72" i="81"/>
  <c r="L74" i="81"/>
  <c r="M73" i="81"/>
  <c r="N73" i="81" l="1"/>
  <c r="O73" i="81" s="1"/>
  <c r="P73" i="81"/>
  <c r="L75" i="81"/>
  <c r="M74" i="81"/>
  <c r="P74" i="81" l="1"/>
  <c r="N74" i="81"/>
  <c r="O74" i="81" s="1"/>
  <c r="L76" i="81"/>
  <c r="M75" i="81"/>
  <c r="N75" i="81" l="1"/>
  <c r="O75" i="81" s="1"/>
  <c r="P75" i="81"/>
  <c r="L77" i="81"/>
  <c r="M76" i="81"/>
  <c r="P76" i="81" l="1"/>
  <c r="N76" i="81"/>
  <c r="O76" i="81" s="1"/>
  <c r="L78" i="81"/>
  <c r="M77" i="81"/>
  <c r="N77" i="81" l="1"/>
  <c r="O77" i="81" s="1"/>
  <c r="P77" i="81"/>
  <c r="L79" i="81"/>
  <c r="M78" i="81"/>
  <c r="N78" i="81" l="1"/>
  <c r="O78" i="81" s="1"/>
  <c r="P78" i="81"/>
  <c r="L80" i="81"/>
  <c r="M79" i="81"/>
  <c r="N79" i="81" l="1"/>
  <c r="O79" i="81" s="1"/>
  <c r="L81" i="81"/>
  <c r="M80" i="81"/>
  <c r="N80" i="81" l="1"/>
  <c r="O80" i="81" s="1"/>
  <c r="P80" i="81"/>
  <c r="L82" i="81"/>
  <c r="M81" i="81"/>
  <c r="N81" i="81" l="1"/>
  <c r="O81" i="81" s="1"/>
  <c r="P81" i="81"/>
  <c r="L83" i="81"/>
  <c r="M82" i="81"/>
  <c r="N82" i="81" l="1"/>
  <c r="O82" i="81" s="1"/>
  <c r="L84" i="81"/>
  <c r="M83" i="81"/>
  <c r="N83" i="81" l="1"/>
  <c r="O83" i="81" s="1"/>
  <c r="P83" i="81"/>
  <c r="L85" i="81"/>
  <c r="M84" i="81"/>
  <c r="N84" i="81" l="1"/>
  <c r="O84" i="81" s="1"/>
  <c r="L86" i="81"/>
  <c r="M85" i="81"/>
  <c r="N85" i="81" l="1"/>
  <c r="O85" i="81" s="1"/>
  <c r="P85" i="81"/>
  <c r="L87" i="81"/>
  <c r="M86" i="81"/>
  <c r="N86" i="81" l="1"/>
  <c r="O86" i="81" s="1"/>
  <c r="P86" i="81"/>
  <c r="L88" i="81"/>
  <c r="M87" i="81"/>
  <c r="P87" i="81" l="1"/>
  <c r="N87" i="81"/>
  <c r="O87" i="81" s="1"/>
  <c r="L89" i="81"/>
  <c r="M88" i="81"/>
  <c r="N88" i="81" l="1"/>
  <c r="O88" i="81" s="1"/>
  <c r="P88" i="81"/>
  <c r="L90" i="81"/>
  <c r="M89" i="81"/>
  <c r="P89" i="81" l="1"/>
  <c r="N89" i="81"/>
  <c r="O89" i="81" s="1"/>
  <c r="L91" i="81"/>
  <c r="M90" i="81"/>
  <c r="N90" i="81" l="1"/>
  <c r="O90" i="81" s="1"/>
  <c r="P90" i="81"/>
  <c r="L92" i="81"/>
  <c r="M91" i="81"/>
  <c r="N91" i="81" l="1"/>
  <c r="O91" i="81" s="1"/>
  <c r="P91" i="81"/>
  <c r="L93" i="81"/>
  <c r="M92" i="81"/>
  <c r="N92" i="81" l="1"/>
  <c r="O92" i="81" s="1"/>
  <c r="P92" i="81"/>
  <c r="L94" i="81"/>
  <c r="M93" i="81"/>
  <c r="N93" i="81" l="1"/>
  <c r="O93" i="81" s="1"/>
  <c r="L95" i="81"/>
  <c r="M94" i="81"/>
  <c r="P94" i="81" l="1"/>
  <c r="N94" i="81"/>
  <c r="O94" i="81" s="1"/>
  <c r="L96" i="81"/>
  <c r="M95" i="81"/>
  <c r="N95" i="81" l="1"/>
  <c r="O95" i="81" s="1"/>
  <c r="P95" i="81"/>
  <c r="L97" i="81"/>
  <c r="M96" i="81"/>
  <c r="P96" i="81" l="1"/>
  <c r="N96" i="81"/>
  <c r="O96" i="81" s="1"/>
  <c r="L98" i="81"/>
  <c r="M97" i="81"/>
  <c r="N97" i="81" l="1"/>
  <c r="O97" i="81" s="1"/>
  <c r="P97" i="81"/>
  <c r="L99" i="81"/>
  <c r="M98" i="81"/>
  <c r="P98" i="81" l="1"/>
  <c r="N98" i="81"/>
  <c r="O98" i="81" s="1"/>
  <c r="L100" i="81"/>
  <c r="M99" i="81"/>
  <c r="N99" i="81" l="1"/>
  <c r="O99" i="81" s="1"/>
  <c r="P99" i="81"/>
  <c r="L101" i="81"/>
  <c r="M100" i="81"/>
  <c r="N100" i="81" l="1"/>
  <c r="O100" i="81" s="1"/>
  <c r="P100" i="81"/>
  <c r="L102" i="81"/>
  <c r="M101" i="81"/>
  <c r="N101" i="81" l="1"/>
  <c r="O101" i="81" s="1"/>
  <c r="P101" i="81"/>
  <c r="L103" i="81"/>
  <c r="M102" i="81"/>
  <c r="N102" i="81" l="1"/>
  <c r="O102" i="81" s="1"/>
  <c r="L104" i="81"/>
  <c r="M103" i="81"/>
  <c r="N103" i="81" l="1"/>
  <c r="O103" i="81" s="1"/>
  <c r="P103" i="81"/>
  <c r="L105" i="81"/>
  <c r="M104" i="81"/>
  <c r="N104" i="81" l="1"/>
  <c r="O104" i="81" s="1"/>
  <c r="P104" i="81"/>
  <c r="L106" i="81"/>
  <c r="M105" i="81"/>
  <c r="N105" i="81" l="1"/>
  <c r="O105" i="81" s="1"/>
  <c r="P105" i="81"/>
  <c r="L107" i="81"/>
  <c r="M106" i="81"/>
  <c r="P106" i="81" l="1"/>
  <c r="N106" i="81"/>
  <c r="O106" i="81" s="1"/>
  <c r="L108" i="81"/>
  <c r="M107" i="81"/>
  <c r="P107" i="81" l="1"/>
  <c r="N107" i="81"/>
  <c r="O107" i="81" s="1"/>
  <c r="L109" i="81"/>
  <c r="M108" i="81"/>
  <c r="P108" i="81" l="1"/>
  <c r="N108" i="81"/>
  <c r="O108" i="81" s="1"/>
  <c r="L110" i="81"/>
  <c r="M109" i="81"/>
  <c r="N109" i="81" l="1"/>
  <c r="O109" i="81" s="1"/>
  <c r="L111" i="81"/>
  <c r="M110" i="81"/>
  <c r="N110" i="81" l="1"/>
  <c r="O110" i="81" s="1"/>
  <c r="L112" i="81"/>
  <c r="M111" i="81"/>
  <c r="N111" i="81" l="1"/>
  <c r="O111" i="81" s="1"/>
  <c r="P111" i="81"/>
  <c r="L113" i="81"/>
  <c r="M112" i="81"/>
  <c r="P112" i="81" l="1"/>
  <c r="N112" i="81"/>
  <c r="O112" i="81" s="1"/>
  <c r="L114" i="81"/>
  <c r="M113" i="81"/>
  <c r="N113" i="81" l="1"/>
  <c r="O113" i="81" s="1"/>
  <c r="P113" i="81"/>
  <c r="L115" i="81"/>
  <c r="M114" i="81"/>
  <c r="N114" i="81" l="1"/>
  <c r="O114" i="81" s="1"/>
  <c r="L116" i="81"/>
  <c r="M115" i="81"/>
  <c r="N115" i="81" l="1"/>
  <c r="O115" i="81" s="1"/>
  <c r="P115" i="81"/>
  <c r="L117" i="81"/>
  <c r="M116" i="81"/>
  <c r="N116" i="81" l="1"/>
  <c r="O116" i="81" s="1"/>
  <c r="L118" i="81"/>
  <c r="M117" i="81"/>
  <c r="P117" i="81" l="1"/>
  <c r="N117" i="81"/>
  <c r="O117" i="81" s="1"/>
  <c r="L119" i="81"/>
  <c r="M118" i="81"/>
  <c r="N118" i="81" l="1"/>
  <c r="O118" i="81" s="1"/>
  <c r="L120" i="81"/>
  <c r="M119" i="81"/>
  <c r="N119" i="81" l="1"/>
  <c r="O119" i="81" s="1"/>
  <c r="L121" i="81"/>
  <c r="M120" i="81"/>
  <c r="N120" i="81" l="1"/>
  <c r="O120" i="81" s="1"/>
  <c r="P120" i="81"/>
  <c r="L122" i="81"/>
  <c r="M121" i="81"/>
  <c r="P121" i="81" l="1"/>
  <c r="N121" i="81"/>
  <c r="O121" i="81" s="1"/>
  <c r="L123" i="81"/>
  <c r="M122" i="81"/>
  <c r="N122" i="81" l="1"/>
  <c r="O122" i="81" s="1"/>
  <c r="P122" i="81"/>
  <c r="L124" i="81"/>
  <c r="M123" i="81"/>
  <c r="N123" i="81" l="1"/>
  <c r="O123" i="81" s="1"/>
  <c r="L125" i="81"/>
  <c r="M124" i="81"/>
  <c r="N124" i="81" l="1"/>
  <c r="O124" i="81" s="1"/>
  <c r="L126" i="81"/>
  <c r="M125" i="81"/>
  <c r="N125" i="81" l="1"/>
  <c r="O125" i="81" s="1"/>
  <c r="L127" i="81"/>
  <c r="M126" i="81"/>
  <c r="N126" i="81" l="1"/>
  <c r="O126" i="81" s="1"/>
  <c r="L128" i="81"/>
  <c r="M127" i="81"/>
  <c r="N127" i="81" l="1"/>
  <c r="O127" i="81" s="1"/>
  <c r="L129" i="81"/>
  <c r="M128" i="81"/>
  <c r="N128" i="81" l="1"/>
  <c r="O128" i="81" s="1"/>
  <c r="L130" i="81"/>
  <c r="M129" i="81"/>
  <c r="N129" i="81" l="1"/>
  <c r="O129" i="81" s="1"/>
  <c r="P129" i="81"/>
  <c r="L131" i="81"/>
  <c r="M130" i="81"/>
  <c r="N130" i="81" l="1"/>
  <c r="O130" i="81" s="1"/>
  <c r="P130" i="81"/>
  <c r="L132" i="81"/>
  <c r="M131" i="81"/>
  <c r="N131" i="81" l="1"/>
  <c r="O131" i="81" s="1"/>
  <c r="P131" i="81"/>
  <c r="L133" i="81"/>
  <c r="M132" i="81"/>
  <c r="N132" i="81" l="1"/>
  <c r="O132" i="81" s="1"/>
  <c r="P132" i="81"/>
  <c r="L134" i="81"/>
  <c r="M133" i="81"/>
  <c r="N133" i="81" l="1"/>
  <c r="O133" i="81" s="1"/>
  <c r="P133" i="81"/>
  <c r="L135" i="81"/>
  <c r="M134" i="81"/>
  <c r="N134" i="81" l="1"/>
  <c r="O134" i="81" s="1"/>
  <c r="P134" i="81"/>
  <c r="L136" i="81"/>
  <c r="M135" i="81"/>
  <c r="P135" i="81" l="1"/>
  <c r="N135" i="81"/>
  <c r="O135" i="81" s="1"/>
  <c r="L137" i="81"/>
  <c r="M136" i="81"/>
  <c r="N136" i="81" l="1"/>
  <c r="O136" i="81" s="1"/>
  <c r="P136" i="81"/>
  <c r="L138" i="81"/>
  <c r="M137" i="81"/>
  <c r="N137" i="81" l="1"/>
  <c r="O137" i="81" s="1"/>
  <c r="P137" i="81"/>
  <c r="L139" i="81"/>
  <c r="M138" i="81"/>
  <c r="P138" i="81" l="1"/>
  <c r="N138" i="81"/>
  <c r="O138" i="81" s="1"/>
  <c r="L140" i="81"/>
  <c r="M139" i="81"/>
  <c r="P139" i="81" l="1"/>
  <c r="N139" i="81"/>
  <c r="O139" i="81" s="1"/>
  <c r="L141" i="81"/>
  <c r="M140" i="81"/>
  <c r="P140" i="81" l="1"/>
  <c r="N140" i="81"/>
  <c r="O140" i="81" s="1"/>
  <c r="L142" i="81"/>
  <c r="M141" i="81"/>
  <c r="P141" i="81" l="1"/>
  <c r="N141" i="81"/>
  <c r="O141" i="81" s="1"/>
  <c r="L143" i="81"/>
  <c r="M142" i="81"/>
  <c r="N142" i="81" l="1"/>
  <c r="O142" i="81" s="1"/>
  <c r="P142" i="81"/>
  <c r="L144" i="81"/>
  <c r="M143" i="81"/>
  <c r="N143" i="81" l="1"/>
  <c r="O143" i="81" s="1"/>
  <c r="P143" i="81"/>
  <c r="L145" i="81"/>
  <c r="M144" i="81"/>
  <c r="N144" i="81" l="1"/>
  <c r="O144" i="81" s="1"/>
  <c r="P144" i="81"/>
  <c r="L146" i="81"/>
  <c r="M145" i="81"/>
  <c r="P145" i="81" l="1"/>
  <c r="N145" i="81"/>
  <c r="O145" i="81" s="1"/>
  <c r="L147" i="81"/>
  <c r="M146" i="81"/>
  <c r="N146" i="81" l="1"/>
  <c r="O146" i="81" s="1"/>
  <c r="P146" i="81"/>
  <c r="L148" i="81"/>
  <c r="M147" i="81"/>
  <c r="N147" i="81" l="1"/>
  <c r="O147" i="81" s="1"/>
  <c r="P147" i="81"/>
  <c r="L149" i="81"/>
  <c r="M148" i="81"/>
  <c r="N148" i="81" l="1"/>
  <c r="O148" i="81" s="1"/>
  <c r="P148" i="81"/>
  <c r="L150" i="81"/>
  <c r="M149" i="81"/>
  <c r="N149" i="81" l="1"/>
  <c r="O149" i="81" s="1"/>
  <c r="P149" i="81"/>
  <c r="L151" i="81"/>
  <c r="M150" i="81"/>
  <c r="P150" i="81" l="1"/>
  <c r="N150" i="81"/>
  <c r="O150" i="81" s="1"/>
  <c r="L152" i="81"/>
  <c r="M151" i="81"/>
  <c r="N151" i="81" l="1"/>
  <c r="O151" i="81" s="1"/>
  <c r="P151" i="81"/>
  <c r="L153" i="81"/>
  <c r="M152" i="81"/>
  <c r="P152" i="81" l="1"/>
  <c r="N152" i="81"/>
  <c r="O152" i="81" s="1"/>
  <c r="L154" i="81"/>
  <c r="M153" i="81"/>
  <c r="P153" i="81" l="1"/>
  <c r="N153" i="81"/>
  <c r="O153" i="81" s="1"/>
  <c r="L155" i="81"/>
  <c r="M154" i="81"/>
  <c r="N154" i="81" l="1"/>
  <c r="O154" i="81" s="1"/>
  <c r="P154" i="81"/>
  <c r="L156" i="81"/>
  <c r="M155" i="81"/>
  <c r="N155" i="81" l="1"/>
  <c r="O155" i="81" s="1"/>
  <c r="P155" i="81"/>
  <c r="L157" i="81"/>
  <c r="M156" i="81"/>
  <c r="N156" i="81" l="1"/>
  <c r="O156" i="81" s="1"/>
  <c r="P156" i="81"/>
  <c r="L158" i="81"/>
  <c r="M157" i="81"/>
  <c r="N157" i="81" l="1"/>
  <c r="O157" i="81" s="1"/>
  <c r="L159" i="81"/>
  <c r="M158" i="81"/>
  <c r="P158" i="81" l="1"/>
  <c r="N158" i="81"/>
  <c r="O158" i="81" s="1"/>
  <c r="L160" i="81"/>
  <c r="M159" i="81"/>
  <c r="N159" i="81" l="1"/>
  <c r="O159" i="81" s="1"/>
  <c r="P159" i="81"/>
  <c r="L161" i="81"/>
  <c r="M160" i="81"/>
  <c r="N160" i="81" l="1"/>
  <c r="O160" i="81" s="1"/>
  <c r="P160" i="81"/>
  <c r="L162" i="81"/>
  <c r="M161" i="81"/>
  <c r="N161" i="81" l="1"/>
  <c r="O161" i="81" s="1"/>
  <c r="P161" i="81"/>
  <c r="M162" i="81"/>
  <c r="L163" i="81"/>
  <c r="L164" i="81" l="1"/>
  <c r="M163" i="81"/>
  <c r="N162" i="81"/>
  <c r="O162" i="81" s="1"/>
  <c r="P162" i="81"/>
  <c r="N163" i="81" l="1"/>
  <c r="O163" i="81" s="1"/>
  <c r="P163" i="81"/>
  <c r="L165" i="81"/>
  <c r="M164" i="81"/>
  <c r="N164" i="81" l="1"/>
  <c r="O164" i="81" s="1"/>
  <c r="P164" i="81"/>
  <c r="L166" i="81"/>
  <c r="M165" i="81"/>
  <c r="N165" i="81" l="1"/>
  <c r="O165" i="81" s="1"/>
  <c r="P165" i="81"/>
  <c r="L167" i="81"/>
  <c r="M166" i="81"/>
  <c r="N166" i="81" l="1"/>
  <c r="O166" i="81" s="1"/>
  <c r="P166" i="81"/>
  <c r="L168" i="81"/>
  <c r="M167" i="81"/>
  <c r="N167" i="81" l="1"/>
  <c r="O167" i="81" s="1"/>
  <c r="P167" i="81"/>
  <c r="L169" i="81"/>
  <c r="M168" i="81"/>
  <c r="L170" i="81" l="1"/>
  <c r="M169" i="81"/>
  <c r="N168" i="81"/>
  <c r="O168" i="81" s="1"/>
  <c r="P168" i="81"/>
  <c r="N169" i="81" l="1"/>
  <c r="O169" i="81" s="1"/>
  <c r="P169" i="81"/>
  <c r="L171" i="81"/>
  <c r="M170" i="81"/>
  <c r="P170" i="81" l="1"/>
  <c r="N170" i="81"/>
  <c r="O170" i="81" s="1"/>
  <c r="L172" i="81"/>
  <c r="M171" i="81"/>
  <c r="P171" i="81" l="1"/>
  <c r="N171" i="81"/>
  <c r="O171" i="81" s="1"/>
  <c r="L173" i="81"/>
  <c r="M172" i="81"/>
  <c r="P172" i="81" l="1"/>
  <c r="N172" i="81"/>
  <c r="O172" i="81" s="1"/>
  <c r="L174" i="81"/>
  <c r="M173" i="81"/>
  <c r="P173" i="81" l="1"/>
  <c r="N173" i="81"/>
  <c r="O173" i="81" s="1"/>
  <c r="M174" i="81"/>
  <c r="L175" i="81"/>
  <c r="L176" i="81" l="1"/>
  <c r="M175" i="81"/>
  <c r="N174" i="81"/>
  <c r="O174" i="81" s="1"/>
  <c r="P174" i="81"/>
  <c r="L177" i="81" l="1"/>
  <c r="M176" i="81"/>
  <c r="P175" i="81"/>
  <c r="N175" i="81"/>
  <c r="O175" i="81" s="1"/>
  <c r="P176" i="81" l="1"/>
  <c r="N176" i="81"/>
  <c r="O176" i="81" s="1"/>
  <c r="M177" i="81"/>
  <c r="L178" i="81"/>
  <c r="L179" i="81" l="1"/>
  <c r="M178" i="81"/>
  <c r="N177" i="81"/>
  <c r="O177" i="81" s="1"/>
  <c r="P177" i="81"/>
  <c r="P178" i="81" l="1"/>
  <c r="N178" i="81"/>
  <c r="O178" i="81" s="1"/>
  <c r="L180" i="81"/>
  <c r="M179" i="81"/>
  <c r="P179" i="81" l="1"/>
  <c r="N179" i="81"/>
  <c r="O179" i="81" s="1"/>
  <c r="L181" i="81"/>
  <c r="M180" i="81"/>
  <c r="P180" i="81" l="1"/>
  <c r="N180" i="81"/>
  <c r="O180" i="81" s="1"/>
  <c r="M181" i="81"/>
  <c r="L182" i="81"/>
  <c r="M182" i="81" l="1"/>
  <c r="L183" i="81"/>
  <c r="P181" i="81"/>
  <c r="N181" i="81"/>
  <c r="O181" i="81" s="1"/>
  <c r="L184" i="81" l="1"/>
  <c r="M183" i="81"/>
  <c r="P182" i="81"/>
  <c r="N182" i="81"/>
  <c r="O182" i="81" s="1"/>
  <c r="P183" i="81" l="1"/>
  <c r="N183" i="81"/>
  <c r="O183" i="81" s="1"/>
  <c r="L185" i="81"/>
  <c r="M184" i="81"/>
  <c r="P184" i="81" l="1"/>
  <c r="N184" i="81"/>
  <c r="O184" i="81" s="1"/>
  <c r="M185" i="81"/>
  <c r="L186" i="81"/>
  <c r="M186" i="81" l="1"/>
  <c r="L187" i="81"/>
  <c r="P185" i="81"/>
  <c r="N185" i="81"/>
  <c r="O185" i="81" s="1"/>
  <c r="L188" i="81" l="1"/>
  <c r="M187" i="81"/>
  <c r="P186" i="81"/>
  <c r="N186" i="81"/>
  <c r="O186" i="81" s="1"/>
  <c r="P187" i="81" l="1"/>
  <c r="N187" i="81"/>
  <c r="O187" i="81" s="1"/>
  <c r="L189" i="81"/>
  <c r="M188" i="81"/>
  <c r="P188" i="81" l="1"/>
  <c r="N188" i="81"/>
  <c r="O188" i="81" s="1"/>
  <c r="M189" i="81"/>
  <c r="L190" i="81"/>
  <c r="M190" i="81" l="1"/>
  <c r="L191" i="81"/>
  <c r="P189" i="81"/>
  <c r="N189" i="81"/>
  <c r="O189" i="81" s="1"/>
  <c r="L192" i="81" l="1"/>
  <c r="M191" i="81"/>
  <c r="P190" i="81"/>
  <c r="N190" i="81"/>
  <c r="O190" i="81" s="1"/>
  <c r="P191" i="81" l="1"/>
  <c r="N191" i="81"/>
  <c r="O191" i="81" s="1"/>
  <c r="L193" i="81"/>
  <c r="M192" i="81"/>
  <c r="P192" i="81" l="1"/>
  <c r="N192" i="81"/>
  <c r="O192" i="81" s="1"/>
  <c r="M193" i="81"/>
  <c r="L194" i="81"/>
  <c r="M194" i="81" l="1"/>
  <c r="L195" i="81"/>
  <c r="P193" i="81"/>
  <c r="N193" i="81"/>
  <c r="O193" i="81" s="1"/>
  <c r="L196" i="81" l="1"/>
  <c r="M195" i="81"/>
  <c r="P194" i="81"/>
  <c r="N194" i="81"/>
  <c r="O194" i="81" s="1"/>
  <c r="P195" i="81" l="1"/>
  <c r="N195" i="81"/>
  <c r="O195" i="81" s="1"/>
  <c r="L197" i="81"/>
  <c r="M196" i="81"/>
  <c r="P196" i="81" l="1"/>
  <c r="N196" i="81"/>
  <c r="O196" i="81" s="1"/>
  <c r="M197" i="81"/>
  <c r="L198" i="81"/>
  <c r="M198" i="81" l="1"/>
  <c r="L199" i="81"/>
  <c r="P197" i="81"/>
  <c r="N197" i="81"/>
  <c r="O197" i="81" s="1"/>
  <c r="L200" i="81" l="1"/>
  <c r="M199" i="81"/>
  <c r="P198" i="81"/>
  <c r="N198" i="81"/>
  <c r="O198" i="81" s="1"/>
  <c r="P199" i="81" l="1"/>
  <c r="N199" i="81"/>
  <c r="O199" i="81" s="1"/>
  <c r="L201" i="81"/>
  <c r="M200" i="81"/>
  <c r="P200" i="81" l="1"/>
  <c r="N200" i="81"/>
  <c r="O200" i="81" s="1"/>
  <c r="M201" i="81"/>
  <c r="L202" i="81"/>
  <c r="M202" i="81" l="1"/>
  <c r="L203" i="81"/>
  <c r="P201" i="81"/>
  <c r="N201" i="81"/>
  <c r="O201" i="81" s="1"/>
  <c r="L204" i="81" l="1"/>
  <c r="M203" i="81"/>
  <c r="P202" i="81"/>
  <c r="N202" i="81"/>
  <c r="O202" i="81" s="1"/>
  <c r="P203" i="81" l="1"/>
  <c r="N203" i="81"/>
  <c r="O203" i="81" s="1"/>
  <c r="L205" i="81"/>
  <c r="M204" i="81"/>
  <c r="P204" i="81" l="1"/>
  <c r="N204" i="81"/>
  <c r="O204" i="81" s="1"/>
  <c r="M205" i="81"/>
  <c r="L206" i="81"/>
  <c r="M206" i="81" l="1"/>
  <c r="L207" i="81"/>
  <c r="P205" i="81"/>
  <c r="N205" i="81"/>
  <c r="O205" i="81" s="1"/>
  <c r="L208" i="81" l="1"/>
  <c r="M207" i="81"/>
  <c r="P206" i="81"/>
  <c r="N206" i="81"/>
  <c r="O206" i="81" s="1"/>
  <c r="P207" i="81" l="1"/>
  <c r="N207" i="81"/>
  <c r="O207" i="81" s="1"/>
  <c r="L209" i="81"/>
  <c r="M208" i="81"/>
  <c r="P208" i="81" l="1"/>
  <c r="N208" i="81"/>
  <c r="O208" i="81" s="1"/>
  <c r="M209" i="81"/>
  <c r="L210" i="81"/>
  <c r="M210" i="81" l="1"/>
  <c r="L211" i="81"/>
  <c r="P209" i="81"/>
  <c r="N209" i="81"/>
  <c r="O209" i="81" s="1"/>
  <c r="L212" i="81" l="1"/>
  <c r="M211" i="81"/>
  <c r="P210" i="81"/>
  <c r="N210" i="81"/>
  <c r="O210" i="81" s="1"/>
  <c r="P211" i="81" l="1"/>
  <c r="N211" i="81"/>
  <c r="O211" i="81" s="1"/>
  <c r="L213" i="81"/>
  <c r="M212" i="81"/>
  <c r="P212" i="81" l="1"/>
  <c r="N212" i="81"/>
  <c r="O212" i="81" s="1"/>
  <c r="M213" i="81"/>
  <c r="L214" i="81"/>
  <c r="M214" i="81" l="1"/>
  <c r="L215" i="81"/>
  <c r="P213" i="81"/>
  <c r="N213" i="81"/>
  <c r="O213" i="81" s="1"/>
  <c r="L216" i="81" l="1"/>
  <c r="M215" i="81"/>
  <c r="P214" i="81"/>
  <c r="N214" i="81"/>
  <c r="O214" i="81" s="1"/>
  <c r="P215" i="81" l="1"/>
  <c r="N215" i="81"/>
  <c r="O215" i="81" s="1"/>
  <c r="L217" i="81"/>
  <c r="M216" i="81"/>
  <c r="P216" i="81" l="1"/>
  <c r="N216" i="81"/>
  <c r="O216" i="81" s="1"/>
  <c r="M217" i="81"/>
  <c r="L218" i="81"/>
  <c r="M218" i="81" l="1"/>
  <c r="L219" i="81"/>
  <c r="P217" i="81"/>
  <c r="N217" i="81"/>
  <c r="O217" i="81" s="1"/>
  <c r="L220" i="81" l="1"/>
  <c r="M219" i="81"/>
  <c r="P218" i="81"/>
  <c r="N218" i="81"/>
  <c r="O218" i="81" s="1"/>
  <c r="P219" i="81" l="1"/>
  <c r="N219" i="81"/>
  <c r="O219" i="81" s="1"/>
  <c r="L221" i="81"/>
  <c r="M220" i="81"/>
  <c r="P220" i="81" l="1"/>
  <c r="N220" i="81"/>
  <c r="O220" i="81" s="1"/>
  <c r="M221" i="81"/>
  <c r="L222" i="81"/>
  <c r="M222" i="81" l="1"/>
  <c r="L223" i="81"/>
  <c r="P221" i="81"/>
  <c r="N221" i="81"/>
  <c r="O221" i="81" s="1"/>
  <c r="L224" i="81" l="1"/>
  <c r="M223" i="81"/>
  <c r="P222" i="81"/>
  <c r="N222" i="81"/>
  <c r="O222" i="81" s="1"/>
  <c r="P223" i="81" l="1"/>
  <c r="N223" i="81"/>
  <c r="O223" i="81" s="1"/>
  <c r="L225" i="81"/>
  <c r="M224" i="81"/>
  <c r="P224" i="81" l="1"/>
  <c r="N224" i="81"/>
  <c r="O224" i="81" s="1"/>
  <c r="M225" i="81"/>
  <c r="L226" i="81"/>
  <c r="M226" i="81" l="1"/>
  <c r="L227" i="81"/>
  <c r="P225" i="81"/>
  <c r="N225" i="81"/>
  <c r="O225" i="81" s="1"/>
  <c r="L228" i="81" l="1"/>
  <c r="M227" i="81"/>
  <c r="P226" i="81"/>
  <c r="N226" i="81"/>
  <c r="O226" i="81" s="1"/>
  <c r="P227" i="81" l="1"/>
  <c r="N227" i="81"/>
  <c r="O227" i="81" s="1"/>
  <c r="L229" i="81"/>
  <c r="M228" i="81"/>
  <c r="P228" i="81" l="1"/>
  <c r="N228" i="81"/>
  <c r="O228" i="81" s="1"/>
  <c r="M229" i="81"/>
  <c r="L230" i="81"/>
  <c r="M230" i="81" l="1"/>
  <c r="L231" i="81"/>
  <c r="P229" i="81"/>
  <c r="N229" i="81"/>
  <c r="O229" i="81" s="1"/>
  <c r="L232" i="81" l="1"/>
  <c r="M232" i="81" s="1"/>
  <c r="M231" i="81"/>
  <c r="P230" i="81"/>
  <c r="N230" i="81"/>
  <c r="O230" i="81" s="1"/>
  <c r="P231" i="81" l="1"/>
  <c r="N231" i="81"/>
  <c r="O231" i="81" s="1"/>
  <c r="P232" i="81"/>
  <c r="N232" i="81"/>
  <c r="O232" i="81" s="1"/>
  <c r="K205" i="40"/>
  <c r="L205" i="40" l="1"/>
  <c r="H205" i="40" s="1"/>
  <c r="I366" i="4" s="1"/>
  <c r="O366" i="4" l="1"/>
  <c r="X366" i="4"/>
  <c r="K206" i="40"/>
  <c r="Y366" i="4" l="1"/>
  <c r="Z366" i="4"/>
  <c r="P366" i="4"/>
  <c r="S366" i="4"/>
  <c r="Q366" i="4"/>
  <c r="L206" i="40"/>
  <c r="H206" i="40" s="1"/>
  <c r="I367" i="4" s="1"/>
  <c r="V366" i="4" l="1"/>
  <c r="T366" i="4"/>
  <c r="U366" i="4"/>
  <c r="O367" i="4"/>
  <c r="X367" i="4"/>
  <c r="M779" i="37"/>
  <c r="N779" i="37"/>
  <c r="L779" i="37"/>
  <c r="P367" i="4" l="1"/>
  <c r="S367" i="4"/>
  <c r="Q367" i="4"/>
  <c r="Z367" i="4"/>
  <c r="Y367" i="4"/>
  <c r="Y374" i="4" s="1"/>
  <c r="Y407" i="4" s="1"/>
  <c r="Y496" i="4" s="1"/>
  <c r="Y515" i="4" s="1"/>
  <c r="Y570" i="4" s="1"/>
  <c r="Y616" i="4" s="1"/>
  <c r="Y628" i="4" s="1"/>
  <c r="Y674" i="4" s="1"/>
  <c r="Y682" i="4" s="1"/>
  <c r="Y745" i="4" s="1"/>
  <c r="Y747" i="4" s="1"/>
  <c r="Y753" i="4" s="1"/>
  <c r="Y788" i="4" s="1"/>
  <c r="Y858" i="4" s="1"/>
  <c r="Y911" i="4" s="1"/>
  <c r="Y929" i="4" s="1"/>
  <c r="Y1023" i="4" s="1"/>
  <c r="M845" i="37"/>
  <c r="N845" i="37"/>
  <c r="T367" i="4" l="1"/>
  <c r="V367" i="4"/>
  <c r="U367" i="4"/>
  <c r="L845" i="37"/>
  <c r="R12" i="131" l="1"/>
  <c r="U12" i="131" s="1"/>
  <c r="N1364" i="37" l="1"/>
  <c r="M1364" i="37"/>
  <c r="L1364" i="37"/>
  <c r="F15" i="81" l="1"/>
  <c r="G15" i="81" s="1"/>
  <c r="H15" i="81" s="1"/>
  <c r="F10" i="81"/>
  <c r="G10" i="81" s="1"/>
  <c r="H10" i="81" s="1"/>
  <c r="F11" i="81"/>
  <c r="G11" i="81" s="1"/>
  <c r="H11" i="81" s="1"/>
  <c r="F14" i="81"/>
  <c r="G14" i="81" s="1"/>
  <c r="H14" i="81" s="1"/>
  <c r="F6" i="81"/>
  <c r="G6" i="81" s="1"/>
  <c r="H6" i="81" s="1"/>
  <c r="F17" i="81"/>
  <c r="G17" i="81" s="1"/>
  <c r="H17" i="81" s="1"/>
  <c r="F13" i="81"/>
  <c r="G13" i="81" s="1"/>
  <c r="H13" i="81" s="1"/>
  <c r="F9" i="81" l="1"/>
  <c r="G9" i="81" s="1"/>
  <c r="H9" i="81" s="1"/>
  <c r="F12" i="81"/>
  <c r="G12" i="81" s="1"/>
  <c r="H12" i="81" s="1"/>
  <c r="F8" i="81"/>
  <c r="G8" i="81" s="1"/>
  <c r="H8" i="81" s="1"/>
  <c r="F4" i="81"/>
  <c r="G4" i="81" s="1"/>
  <c r="H4" i="81" s="1"/>
  <c r="F7" i="81"/>
  <c r="G7" i="81" s="1"/>
  <c r="H7" i="81" s="1"/>
  <c r="F5" i="81"/>
  <c r="G5" i="81" s="1"/>
  <c r="H5" i="81" s="1"/>
  <c r="F3" i="81"/>
  <c r="G3" i="81" s="1"/>
  <c r="H3" i="81" s="1"/>
  <c r="F18" i="81"/>
  <c r="G18" i="81" s="1"/>
  <c r="H18" i="81" s="1"/>
  <c r="F16" i="81"/>
  <c r="G16" i="81" s="1"/>
  <c r="H16" i="81" s="1"/>
  <c r="E2" i="81"/>
  <c r="E19" i="81" s="1"/>
  <c r="F19" i="81" l="1"/>
  <c r="G19" i="81" s="1"/>
  <c r="H19" i="81" s="1"/>
  <c r="E20" i="81"/>
  <c r="F20" i="81" l="1"/>
  <c r="G20" i="81" s="1"/>
  <c r="H20" i="81" s="1"/>
  <c r="E21" i="81"/>
  <c r="F21" i="81" l="1"/>
  <c r="G21" i="81" s="1"/>
  <c r="H21" i="81" s="1"/>
  <c r="E22" i="81"/>
  <c r="F22" i="81" l="1"/>
  <c r="G22" i="81" s="1"/>
  <c r="H22" i="81" s="1"/>
  <c r="E23" i="81"/>
  <c r="F23" i="81" l="1"/>
  <c r="G23" i="81" s="1"/>
  <c r="H23" i="81" s="1"/>
  <c r="E24" i="81"/>
  <c r="F24" i="81" l="1"/>
  <c r="G24" i="81" s="1"/>
  <c r="H24" i="81" s="1"/>
  <c r="E25" i="81"/>
  <c r="F25" i="81" l="1"/>
  <c r="G25" i="81" s="1"/>
  <c r="H25" i="81" s="1"/>
  <c r="E26" i="81"/>
  <c r="F26" i="81" l="1"/>
  <c r="G26" i="81" s="1"/>
  <c r="H26" i="81" s="1"/>
  <c r="E27" i="81"/>
  <c r="F27" i="81" l="1"/>
  <c r="G27" i="81" s="1"/>
  <c r="H27" i="81" s="1"/>
  <c r="E28" i="81"/>
  <c r="F28" i="81" l="1"/>
  <c r="G28" i="81" s="1"/>
  <c r="H28" i="81" s="1"/>
  <c r="E29" i="81"/>
  <c r="F29" i="81" l="1"/>
  <c r="G29" i="81" s="1"/>
  <c r="H29" i="81" s="1"/>
  <c r="E30" i="81"/>
  <c r="A2" i="81" l="1"/>
  <c r="B16" i="81"/>
  <c r="C16" i="81" s="1"/>
  <c r="D23" i="81"/>
  <c r="D15" i="81"/>
  <c r="D19" i="81"/>
  <c r="B24" i="81"/>
  <c r="C24" i="81" s="1"/>
  <c r="D52" i="81"/>
  <c r="D20" i="81"/>
  <c r="D129" i="81"/>
  <c r="B310" i="81"/>
  <c r="C310" i="81" s="1"/>
  <c r="D228" i="81"/>
  <c r="B285" i="81"/>
  <c r="C285" i="81" s="1"/>
  <c r="B89" i="81"/>
  <c r="C89" i="81" s="1"/>
  <c r="D267" i="81"/>
  <c r="B220" i="81"/>
  <c r="C220" i="81" s="1"/>
  <c r="B138" i="81"/>
  <c r="C138" i="81" s="1"/>
  <c r="D215" i="81"/>
  <c r="D25" i="81"/>
  <c r="B171" i="81"/>
  <c r="C171" i="81" s="1"/>
  <c r="D17" i="81"/>
  <c r="D232" i="81"/>
  <c r="B94" i="81"/>
  <c r="C94" i="81" s="1"/>
  <c r="B228" i="81"/>
  <c r="C228" i="81" s="1"/>
  <c r="B160" i="81"/>
  <c r="C160" i="81" s="1"/>
  <c r="D75" i="81"/>
  <c r="B163" i="81"/>
  <c r="C163" i="81" s="1"/>
  <c r="D184" i="81"/>
  <c r="B91" i="81"/>
  <c r="C91" i="81" s="1"/>
  <c r="B62" i="81"/>
  <c r="C62" i="81" s="1"/>
  <c r="D37" i="81"/>
  <c r="B227" i="81"/>
  <c r="C227" i="81" s="1"/>
  <c r="B129" i="81"/>
  <c r="C129" i="81" s="1"/>
  <c r="B308" i="81"/>
  <c r="C308" i="81" s="1"/>
  <c r="D294" i="81"/>
  <c r="D230" i="81"/>
  <c r="B99" i="81"/>
  <c r="C99" i="81" s="1"/>
  <c r="D175" i="81"/>
  <c r="D286" i="81"/>
  <c r="B203" i="81"/>
  <c r="C203" i="81" s="1"/>
  <c r="B37" i="81"/>
  <c r="C37" i="81" s="1"/>
  <c r="B106" i="81"/>
  <c r="C106" i="81" s="1"/>
  <c r="B26" i="81"/>
  <c r="C26" i="81" s="1"/>
  <c r="B167" i="81"/>
  <c r="C167" i="81" s="1"/>
  <c r="B48" i="81"/>
  <c r="C48" i="81" s="1"/>
  <c r="D133" i="81"/>
  <c r="D307" i="81"/>
  <c r="D69" i="81"/>
  <c r="B88" i="81"/>
  <c r="C88" i="81" s="1"/>
  <c r="B207" i="81"/>
  <c r="C207" i="81" s="1"/>
  <c r="B255" i="81"/>
  <c r="C255" i="81" s="1"/>
  <c r="B290" i="81"/>
  <c r="C290" i="81" s="1"/>
  <c r="B248" i="81"/>
  <c r="C248" i="81" s="1"/>
  <c r="D236" i="81"/>
  <c r="B247" i="81"/>
  <c r="C247" i="81" s="1"/>
  <c r="D97" i="81"/>
  <c r="D76" i="81"/>
  <c r="D55" i="81"/>
  <c r="D212" i="81"/>
  <c r="B253" i="81"/>
  <c r="C253" i="81" s="1"/>
  <c r="D179" i="81"/>
  <c r="D237" i="81"/>
  <c r="D139" i="81"/>
  <c r="B244" i="81"/>
  <c r="C244" i="81" s="1"/>
  <c r="D167" i="81"/>
  <c r="D126" i="81"/>
  <c r="D255" i="81"/>
  <c r="D226" i="81"/>
  <c r="D94" i="81"/>
  <c r="B28" i="81"/>
  <c r="C28" i="81" s="1"/>
  <c r="D70" i="81"/>
  <c r="D137" i="81"/>
  <c r="D293" i="81"/>
  <c r="D188" i="81"/>
  <c r="B292" i="81"/>
  <c r="C292" i="81" s="1"/>
  <c r="D164" i="81"/>
  <c r="B126" i="81"/>
  <c r="C126" i="81" s="1"/>
  <c r="D309" i="81"/>
  <c r="B240" i="81"/>
  <c r="C240" i="81" s="1"/>
  <c r="B29" i="81"/>
  <c r="C29" i="81" s="1"/>
  <c r="D48" i="81"/>
  <c r="B42" i="81"/>
  <c r="C42" i="81" s="1"/>
  <c r="B268" i="81"/>
  <c r="C268" i="81" s="1"/>
  <c r="D93" i="81"/>
  <c r="D87" i="81"/>
  <c r="D151" i="81"/>
  <c r="D63" i="81"/>
  <c r="B279" i="81"/>
  <c r="C279" i="81" s="1"/>
  <c r="D270" i="81"/>
  <c r="B201" i="81"/>
  <c r="C201" i="81" s="1"/>
  <c r="D90" i="81"/>
  <c r="D297" i="81"/>
  <c r="B307" i="81"/>
  <c r="C307" i="81" s="1"/>
  <c r="D245" i="81"/>
  <c r="D200" i="81"/>
  <c r="B191" i="81"/>
  <c r="C191" i="81" s="1"/>
  <c r="B178" i="81"/>
  <c r="C178" i="81" s="1"/>
  <c r="B251" i="81"/>
  <c r="C251" i="81" s="1"/>
  <c r="B149" i="81"/>
  <c r="C149" i="81" s="1"/>
  <c r="D290" i="81"/>
  <c r="D197" i="81"/>
  <c r="B246" i="81"/>
  <c r="C246" i="81" s="1"/>
  <c r="D78" i="81"/>
  <c r="B250" i="81"/>
  <c r="C250" i="81" s="1"/>
  <c r="B280" i="81"/>
  <c r="C280" i="81" s="1"/>
  <c r="B64" i="81"/>
  <c r="C64" i="81" s="1"/>
  <c r="B32" i="81"/>
  <c r="C32" i="81" s="1"/>
  <c r="B27" i="81"/>
  <c r="C27" i="81" s="1"/>
  <c r="B195" i="81"/>
  <c r="C195" i="81" s="1"/>
  <c r="D301" i="81"/>
  <c r="D208" i="81"/>
  <c r="D314" i="81"/>
  <c r="B46" i="81"/>
  <c r="C46" i="81" s="1"/>
  <c r="B63" i="81"/>
  <c r="C63" i="81" s="1"/>
  <c r="B142" i="81"/>
  <c r="C142" i="81" s="1"/>
  <c r="D198" i="81"/>
  <c r="B223" i="81"/>
  <c r="C223" i="81" s="1"/>
  <c r="D44" i="81"/>
  <c r="D18" i="81"/>
  <c r="D68" i="81"/>
  <c r="B101" i="81"/>
  <c r="C101" i="81" s="1"/>
  <c r="D204" i="81"/>
  <c r="B287" i="81"/>
  <c r="C287" i="81" s="1"/>
  <c r="D278" i="81"/>
  <c r="B135" i="81"/>
  <c r="C135" i="81" s="1"/>
  <c r="B256" i="81"/>
  <c r="C256" i="81" s="1"/>
  <c r="B286" i="81"/>
  <c r="C286" i="81" s="1"/>
  <c r="B239" i="81"/>
  <c r="C239" i="81" s="1"/>
  <c r="D67" i="81"/>
  <c r="B266" i="81"/>
  <c r="C266" i="81" s="1"/>
  <c r="B170" i="81"/>
  <c r="C170" i="81" s="1"/>
  <c r="D217" i="81"/>
  <c r="D161" i="81"/>
  <c r="D61" i="81"/>
  <c r="D124" i="81"/>
  <c r="D119" i="81"/>
  <c r="B78" i="81"/>
  <c r="C78" i="81" s="1"/>
  <c r="B238" i="81"/>
  <c r="C238" i="81" s="1"/>
  <c r="D169" i="81"/>
  <c r="D284" i="81"/>
  <c r="D159" i="81"/>
  <c r="B188" i="81"/>
  <c r="C188" i="81" s="1"/>
  <c r="D170" i="81"/>
  <c r="B156" i="81"/>
  <c r="C156" i="81" s="1"/>
  <c r="B231" i="81"/>
  <c r="C231" i="81" s="1"/>
  <c r="B233" i="81"/>
  <c r="C233" i="81" s="1"/>
  <c r="B74" i="81"/>
  <c r="C74" i="81" s="1"/>
  <c r="B159" i="81"/>
  <c r="C159" i="81" s="1"/>
  <c r="B76" i="81"/>
  <c r="C76" i="81" s="1"/>
  <c r="B144" i="81"/>
  <c r="C144" i="81" s="1"/>
  <c r="B245" i="81"/>
  <c r="C245" i="81" s="1"/>
  <c r="D253" i="81"/>
  <c r="B107" i="81"/>
  <c r="C107" i="81" s="1"/>
  <c r="D80" i="81"/>
  <c r="D254" i="81"/>
  <c r="B196" i="81"/>
  <c r="C196" i="81" s="1"/>
  <c r="B284" i="81"/>
  <c r="C284" i="81" s="1"/>
  <c r="B187" i="81"/>
  <c r="C187" i="81" s="1"/>
  <c r="D303" i="81"/>
  <c r="B259" i="81"/>
  <c r="C259" i="81" s="1"/>
  <c r="B114" i="81"/>
  <c r="C114" i="81" s="1"/>
  <c r="B118" i="81"/>
  <c r="C118" i="81" s="1"/>
  <c r="D291" i="81"/>
  <c r="D53" i="81"/>
  <c r="D38" i="81"/>
  <c r="B23" i="81"/>
  <c r="C23" i="81" s="1"/>
  <c r="D39" i="81"/>
  <c r="B252" i="81"/>
  <c r="C252" i="81" s="1"/>
  <c r="D64" i="81"/>
  <c r="B215" i="81"/>
  <c r="C215" i="81" s="1"/>
  <c r="D24" i="81"/>
  <c r="B198" i="81"/>
  <c r="C198" i="81" s="1"/>
  <c r="D83" i="81"/>
  <c r="D185" i="81"/>
  <c r="D66" i="81"/>
  <c r="D28" i="81"/>
  <c r="D98" i="81"/>
  <c r="D216" i="81"/>
  <c r="B235" i="81"/>
  <c r="C235" i="81" s="1"/>
  <c r="D211" i="81"/>
  <c r="D235" i="81"/>
  <c r="B96" i="81"/>
  <c r="C96" i="81" s="1"/>
  <c r="D72" i="81"/>
  <c r="D59" i="81"/>
  <c r="D43" i="81"/>
  <c r="D162" i="81"/>
  <c r="B272" i="81"/>
  <c r="C272" i="81" s="1"/>
  <c r="D144" i="81"/>
  <c r="B273" i="81"/>
  <c r="C273" i="81" s="1"/>
  <c r="D46" i="81"/>
  <c r="B224" i="81"/>
  <c r="C224" i="81" s="1"/>
  <c r="B213" i="81"/>
  <c r="C213" i="81" s="1"/>
  <c r="B177" i="81"/>
  <c r="C177" i="81" s="1"/>
  <c r="B277" i="81"/>
  <c r="C277" i="81" s="1"/>
  <c r="B243" i="81"/>
  <c r="C243" i="81" s="1"/>
  <c r="B180" i="81"/>
  <c r="C180" i="81" s="1"/>
  <c r="B313" i="81"/>
  <c r="C313" i="81" s="1"/>
  <c r="D163" i="81"/>
  <c r="D147" i="81"/>
  <c r="D50" i="81"/>
  <c r="B274" i="81"/>
  <c r="C274" i="81" s="1"/>
  <c r="D29" i="81"/>
  <c r="B192" i="81"/>
  <c r="C192" i="81" s="1"/>
  <c r="D194" i="81"/>
  <c r="D33" i="81"/>
  <c r="B166" i="81"/>
  <c r="C166" i="81" s="1"/>
  <c r="B120" i="81"/>
  <c r="C120" i="81" s="1"/>
  <c r="D123" i="81"/>
  <c r="B276" i="81"/>
  <c r="C276" i="81" s="1"/>
  <c r="B211" i="81"/>
  <c r="C211" i="81" s="1"/>
  <c r="D279" i="81"/>
  <c r="B143" i="81"/>
  <c r="C143" i="81" s="1"/>
  <c r="D227" i="81"/>
  <c r="D154" i="81"/>
  <c r="B181" i="81"/>
  <c r="C181" i="81" s="1"/>
  <c r="B293" i="81"/>
  <c r="C293" i="81" s="1"/>
  <c r="B199" i="81"/>
  <c r="C199" i="81" s="1"/>
  <c r="B225" i="81"/>
  <c r="C225" i="81" s="1"/>
  <c r="D79" i="81"/>
  <c r="D102" i="81"/>
  <c r="B134" i="81"/>
  <c r="C134" i="81" s="1"/>
  <c r="B305" i="81"/>
  <c r="C305" i="81" s="1"/>
  <c r="B271" i="81"/>
  <c r="C271" i="81" s="1"/>
  <c r="D138" i="81"/>
  <c r="D74" i="81"/>
  <c r="D251" i="81"/>
  <c r="D305" i="81"/>
  <c r="D120" i="81"/>
  <c r="D195" i="81"/>
  <c r="B38" i="81"/>
  <c r="C38" i="81" s="1"/>
  <c r="B136" i="81"/>
  <c r="C136" i="81" s="1"/>
  <c r="D171" i="81"/>
  <c r="B297" i="81"/>
  <c r="C297" i="81" s="1"/>
  <c r="B73" i="81"/>
  <c r="C73" i="81" s="1"/>
  <c r="D180" i="81"/>
  <c r="D113" i="81"/>
  <c r="D152" i="81"/>
  <c r="B291" i="81"/>
  <c r="C291" i="81" s="1"/>
  <c r="D187" i="81"/>
  <c r="B174" i="81"/>
  <c r="C174" i="81" s="1"/>
  <c r="D207" i="81"/>
  <c r="D100" i="81"/>
  <c r="B236" i="81"/>
  <c r="C236" i="81" s="1"/>
  <c r="B53" i="81"/>
  <c r="C53" i="81" s="1"/>
  <c r="B152" i="81"/>
  <c r="C152" i="81" s="1"/>
  <c r="B18" i="81"/>
  <c r="C18" i="81" s="1"/>
  <c r="D271" i="81"/>
  <c r="D108" i="81"/>
  <c r="B72" i="81"/>
  <c r="C72" i="81" s="1"/>
  <c r="B157" i="81"/>
  <c r="C157" i="81" s="1"/>
  <c r="B17" i="81"/>
  <c r="C17" i="81" s="1"/>
  <c r="B93" i="81"/>
  <c r="C93" i="81" s="1"/>
  <c r="D223" i="81"/>
  <c r="B40" i="81"/>
  <c r="C40" i="81" s="1"/>
  <c r="B161" i="81"/>
  <c r="C161" i="81" s="1"/>
  <c r="D77" i="81"/>
  <c r="D219" i="81"/>
  <c r="D140" i="81"/>
  <c r="B20" i="81"/>
  <c r="C20" i="81" s="1"/>
  <c r="D141" i="81"/>
  <c r="D125" i="81"/>
  <c r="B65" i="81"/>
  <c r="C65" i="81" s="1"/>
  <c r="B221" i="81"/>
  <c r="C221" i="81" s="1"/>
  <c r="B254" i="81"/>
  <c r="C254" i="81" s="1"/>
  <c r="B110" i="81"/>
  <c r="C110" i="81" s="1"/>
  <c r="B295" i="81"/>
  <c r="C295" i="81" s="1"/>
  <c r="D16" i="81"/>
  <c r="D300" i="81"/>
  <c r="D136" i="81"/>
  <c r="B282" i="81"/>
  <c r="C282" i="81" s="1"/>
  <c r="B301" i="81"/>
  <c r="C301" i="81" s="1"/>
  <c r="B119" i="81"/>
  <c r="C119" i="81" s="1"/>
  <c r="D239" i="81"/>
  <c r="B108" i="81"/>
  <c r="C108" i="81" s="1"/>
  <c r="D268" i="81"/>
  <c r="B35" i="81"/>
  <c r="C35" i="81" s="1"/>
  <c r="B176" i="81"/>
  <c r="C176" i="81" s="1"/>
  <c r="B130" i="81"/>
  <c r="C130" i="81" s="1"/>
  <c r="D206" i="81"/>
  <c r="D56" i="81"/>
  <c r="D178" i="81"/>
  <c r="B104" i="81"/>
  <c r="C104" i="81" s="1"/>
  <c r="D262" i="81"/>
  <c r="B275" i="81"/>
  <c r="C275" i="81" s="1"/>
  <c r="D241" i="81"/>
  <c r="D35" i="81"/>
  <c r="B43" i="81"/>
  <c r="C43" i="81" s="1"/>
  <c r="D155" i="81"/>
  <c r="B182" i="81"/>
  <c r="C182" i="81" s="1"/>
  <c r="D107" i="81"/>
  <c r="B257" i="81"/>
  <c r="C257" i="81" s="1"/>
  <c r="B68" i="81"/>
  <c r="C68" i="81" s="1"/>
  <c r="B288" i="81"/>
  <c r="C288" i="81" s="1"/>
  <c r="B15" i="81"/>
  <c r="C15" i="81" s="1"/>
  <c r="B83" i="81"/>
  <c r="C83" i="81" s="1"/>
  <c r="B264" i="81"/>
  <c r="C264" i="81" s="1"/>
  <c r="B258" i="81"/>
  <c r="C258" i="81" s="1"/>
  <c r="B218" i="81"/>
  <c r="C218" i="81" s="1"/>
  <c r="B124" i="81"/>
  <c r="C124" i="81" s="1"/>
  <c r="B21" i="81"/>
  <c r="C21" i="81" s="1"/>
  <c r="D269" i="81"/>
  <c r="B111" i="81"/>
  <c r="C111" i="81" s="1"/>
  <c r="D85" i="81"/>
  <c r="B299" i="81"/>
  <c r="C299" i="81" s="1"/>
  <c r="B289" i="81"/>
  <c r="C289" i="81" s="1"/>
  <c r="B214" i="81"/>
  <c r="C214" i="81" s="1"/>
  <c r="B100" i="81"/>
  <c r="C100" i="81" s="1"/>
  <c r="B66" i="81"/>
  <c r="C66" i="81" s="1"/>
  <c r="B80" i="81"/>
  <c r="C80" i="81" s="1"/>
  <c r="B131" i="81"/>
  <c r="C131" i="81" s="1"/>
  <c r="D109" i="81"/>
  <c r="B217" i="81"/>
  <c r="C217" i="81" s="1"/>
  <c r="B90" i="81"/>
  <c r="C90" i="81" s="1"/>
  <c r="B154" i="81"/>
  <c r="C154" i="81" s="1"/>
  <c r="B175" i="81"/>
  <c r="C175" i="81" s="1"/>
  <c r="B283" i="81"/>
  <c r="C283" i="81" s="1"/>
  <c r="B59" i="81"/>
  <c r="C59" i="81" s="1"/>
  <c r="D173" i="81"/>
  <c r="B57" i="81"/>
  <c r="C57" i="81" s="1"/>
  <c r="D298" i="81"/>
  <c r="D222" i="81"/>
  <c r="B139" i="81"/>
  <c r="C139" i="81" s="1"/>
  <c r="D193" i="81"/>
  <c r="B172" i="81"/>
  <c r="C172" i="81" s="1"/>
  <c r="B205" i="81"/>
  <c r="C205" i="81" s="1"/>
  <c r="D135" i="81"/>
  <c r="D277" i="81"/>
  <c r="B95" i="81"/>
  <c r="C95" i="81" s="1"/>
  <c r="D299" i="81"/>
  <c r="D199" i="81"/>
  <c r="D177" i="81"/>
  <c r="D34" i="81"/>
  <c r="B281" i="81"/>
  <c r="C281" i="81" s="1"/>
  <c r="B25" i="81"/>
  <c r="C25" i="81" s="1"/>
  <c r="D250" i="81"/>
  <c r="B69" i="81"/>
  <c r="C69" i="81" s="1"/>
  <c r="B237" i="81"/>
  <c r="C237" i="81" s="1"/>
  <c r="D106" i="81"/>
  <c r="B189" i="81"/>
  <c r="C189" i="81" s="1"/>
  <c r="B165" i="81"/>
  <c r="C165" i="81" s="1"/>
  <c r="D229" i="81"/>
  <c r="D311" i="81"/>
  <c r="D312" i="81"/>
  <c r="D276" i="81"/>
  <c r="B92" i="81"/>
  <c r="C92" i="81" s="1"/>
  <c r="D221" i="81"/>
  <c r="D259" i="81"/>
  <c r="D168" i="81"/>
  <c r="D244" i="81"/>
  <c r="D41" i="81"/>
  <c r="D283" i="81"/>
  <c r="B30" i="81"/>
  <c r="C30" i="81" s="1"/>
  <c r="D181" i="81"/>
  <c r="B153" i="81"/>
  <c r="C153" i="81" s="1"/>
  <c r="D149" i="81"/>
  <c r="D166" i="81"/>
  <c r="D111" i="81"/>
  <c r="B209" i="81"/>
  <c r="C209" i="81" s="1"/>
  <c r="D288" i="81"/>
  <c r="D273" i="81"/>
  <c r="D127" i="81"/>
  <c r="B55" i="81"/>
  <c r="C55" i="81" s="1"/>
  <c r="D84" i="81"/>
  <c r="B193" i="81"/>
  <c r="C193" i="81" s="1"/>
  <c r="D32" i="81"/>
  <c r="B269" i="81"/>
  <c r="C269" i="81" s="1"/>
  <c r="D266" i="81"/>
  <c r="D73" i="81"/>
  <c r="B265" i="81"/>
  <c r="C265" i="81" s="1"/>
  <c r="B113" i="81"/>
  <c r="C113" i="81" s="1"/>
  <c r="D88" i="81"/>
  <c r="B186" i="81"/>
  <c r="C186" i="81" s="1"/>
  <c r="D196" i="81"/>
  <c r="D210" i="81"/>
  <c r="B197" i="81"/>
  <c r="C197" i="81" s="1"/>
  <c r="D282" i="81"/>
  <c r="D71" i="81"/>
  <c r="D247" i="81"/>
  <c r="D130" i="81"/>
  <c r="D131" i="81"/>
  <c r="D295" i="81"/>
  <c r="D58" i="81"/>
  <c r="D238" i="81"/>
  <c r="D110" i="81"/>
  <c r="B128" i="81"/>
  <c r="C128" i="81" s="1"/>
  <c r="B158" i="81"/>
  <c r="C158" i="81" s="1"/>
  <c r="D224" i="81"/>
  <c r="D313" i="81"/>
  <c r="D186" i="81"/>
  <c r="D150" i="81"/>
  <c r="B70" i="81"/>
  <c r="C70" i="81" s="1"/>
  <c r="D240" i="81"/>
  <c r="B185" i="81"/>
  <c r="C185" i="81" s="1"/>
  <c r="D183" i="81"/>
  <c r="B127" i="81"/>
  <c r="C127" i="81" s="1"/>
  <c r="D57" i="81"/>
  <c r="D103" i="81"/>
  <c r="B19" i="81"/>
  <c r="C19" i="81" s="1"/>
  <c r="D96" i="81"/>
  <c r="D118" i="81"/>
  <c r="B202" i="81"/>
  <c r="C202" i="81" s="1"/>
  <c r="D91" i="81"/>
  <c r="B82" i="81"/>
  <c r="C82" i="81" s="1"/>
  <c r="B261" i="81"/>
  <c r="C261" i="81" s="1"/>
  <c r="D176" i="81"/>
  <c r="D49" i="81"/>
  <c r="B234" i="81"/>
  <c r="C234" i="81" s="1"/>
  <c r="B125" i="81"/>
  <c r="C125" i="81" s="1"/>
  <c r="B45" i="81"/>
  <c r="C45" i="81" s="1"/>
  <c r="D264" i="81"/>
  <c r="D190" i="81"/>
  <c r="B97" i="81"/>
  <c r="C97" i="81" s="1"/>
  <c r="D310" i="81"/>
  <c r="B146" i="81"/>
  <c r="C146" i="81" s="1"/>
  <c r="B294" i="81"/>
  <c r="C294" i="81" s="1"/>
  <c r="D101" i="81"/>
  <c r="B304" i="81"/>
  <c r="C304" i="81" s="1"/>
  <c r="B50" i="81"/>
  <c r="C50" i="81" s="1"/>
  <c r="D213" i="81"/>
  <c r="B179" i="81"/>
  <c r="C179" i="81" s="1"/>
  <c r="D51" i="81"/>
  <c r="B184" i="81"/>
  <c r="C184" i="81" s="1"/>
  <c r="B242" i="81"/>
  <c r="C242" i="81" s="1"/>
  <c r="B206" i="81"/>
  <c r="C206" i="81" s="1"/>
  <c r="B204" i="81"/>
  <c r="C204" i="81" s="1"/>
  <c r="D132" i="81"/>
  <c r="B22" i="81"/>
  <c r="C22" i="81" s="1"/>
  <c r="D158" i="81"/>
  <c r="D192" i="81"/>
  <c r="B85" i="81"/>
  <c r="C85" i="81" s="1"/>
  <c r="D160" i="81"/>
  <c r="B61" i="81"/>
  <c r="C61" i="81" s="1"/>
  <c r="B200" i="81"/>
  <c r="C200" i="81" s="1"/>
  <c r="B33" i="81"/>
  <c r="C33" i="81" s="1"/>
  <c r="B151" i="81"/>
  <c r="C151" i="81" s="1"/>
  <c r="B41" i="81"/>
  <c r="C41" i="81" s="1"/>
  <c r="B52" i="81"/>
  <c r="C52" i="81" s="1"/>
  <c r="D86" i="81"/>
  <c r="B31" i="81"/>
  <c r="C31" i="81" s="1"/>
  <c r="B216" i="81"/>
  <c r="C216" i="81" s="1"/>
  <c r="B147" i="81"/>
  <c r="C147" i="81" s="1"/>
  <c r="B300" i="81"/>
  <c r="C300" i="81" s="1"/>
  <c r="B270" i="81"/>
  <c r="C270" i="81" s="1"/>
  <c r="B278" i="81"/>
  <c r="C278" i="81" s="1"/>
  <c r="D243" i="81"/>
  <c r="B263" i="81"/>
  <c r="C263" i="81" s="1"/>
  <c r="B208" i="81"/>
  <c r="C208" i="81" s="1"/>
  <c r="D112" i="81"/>
  <c r="D209" i="81"/>
  <c r="B71" i="81"/>
  <c r="C71" i="81" s="1"/>
  <c r="D26" i="81"/>
  <c r="B103" i="81"/>
  <c r="C103" i="81" s="1"/>
  <c r="D156" i="81"/>
  <c r="B117" i="81"/>
  <c r="C117" i="81" s="1"/>
  <c r="B306" i="81"/>
  <c r="C306" i="81" s="1"/>
  <c r="D65" i="81"/>
  <c r="B311" i="81"/>
  <c r="C311" i="81" s="1"/>
  <c r="D265" i="81"/>
  <c r="D117" i="81"/>
  <c r="B162" i="81"/>
  <c r="C162" i="81" s="1"/>
  <c r="D191" i="81"/>
  <c r="B164" i="81"/>
  <c r="C164" i="81" s="1"/>
  <c r="B86" i="81"/>
  <c r="C86" i="81" s="1"/>
  <c r="D42" i="81"/>
  <c r="D234" i="81"/>
  <c r="D172" i="81"/>
  <c r="B112" i="81"/>
  <c r="C112" i="81" s="1"/>
  <c r="D289" i="81"/>
  <c r="B222" i="81"/>
  <c r="C222" i="81" s="1"/>
  <c r="D246" i="81"/>
  <c r="B229" i="81"/>
  <c r="C229" i="81" s="1"/>
  <c r="D260" i="81"/>
  <c r="B44" i="81"/>
  <c r="C44" i="81" s="1"/>
  <c r="D30" i="81"/>
  <c r="B116" i="81"/>
  <c r="C116" i="81" s="1"/>
  <c r="D99" i="81"/>
  <c r="D115" i="81"/>
  <c r="B260" i="81"/>
  <c r="C260" i="81" s="1"/>
  <c r="D242" i="81"/>
  <c r="B121" i="81"/>
  <c r="C121" i="81" s="1"/>
  <c r="D45" i="81"/>
  <c r="B137" i="81"/>
  <c r="C137" i="81" s="1"/>
  <c r="B58" i="81"/>
  <c r="C58" i="81" s="1"/>
  <c r="D261" i="81"/>
  <c r="D21" i="81"/>
  <c r="D122" i="81"/>
  <c r="D308" i="81"/>
  <c r="B150" i="81"/>
  <c r="C150" i="81" s="1"/>
  <c r="D252" i="81"/>
  <c r="D145" i="81"/>
  <c r="D304" i="81"/>
  <c r="D263" i="81"/>
  <c r="B141" i="81"/>
  <c r="C141" i="81" s="1"/>
  <c r="D225" i="81"/>
  <c r="D81" i="81"/>
  <c r="D220" i="81"/>
  <c r="D121" i="81"/>
  <c r="D281" i="81"/>
  <c r="D165" i="81"/>
  <c r="B56" i="81"/>
  <c r="C56" i="81" s="1"/>
  <c r="D62" i="81"/>
  <c r="B230" i="81"/>
  <c r="C230" i="81" s="1"/>
  <c r="D285" i="81"/>
  <c r="D104" i="81"/>
  <c r="D272" i="81"/>
  <c r="B123" i="81"/>
  <c r="C123" i="81" s="1"/>
  <c r="D302" i="81"/>
  <c r="D143" i="81"/>
  <c r="D182" i="81"/>
  <c r="D105" i="81"/>
  <c r="B232" i="81"/>
  <c r="C232" i="81" s="1"/>
  <c r="D201" i="81"/>
  <c r="D231" i="81"/>
  <c r="D116" i="81"/>
  <c r="B105" i="81"/>
  <c r="C105" i="81" s="1"/>
  <c r="D189" i="81"/>
  <c r="B36" i="81"/>
  <c r="C36" i="81" s="1"/>
  <c r="D274" i="81"/>
  <c r="D95" i="81"/>
  <c r="B122" i="81"/>
  <c r="C122" i="81" s="1"/>
  <c r="D22" i="81"/>
  <c r="D275" i="81"/>
  <c r="D256" i="81"/>
  <c r="B51" i="81"/>
  <c r="C51" i="81" s="1"/>
  <c r="B54" i="81"/>
  <c r="C54" i="81" s="1"/>
  <c r="D249" i="81"/>
  <c r="D202" i="81"/>
  <c r="B314" i="81"/>
  <c r="C314" i="81" s="1"/>
  <c r="B145" i="81"/>
  <c r="C145" i="81" s="1"/>
  <c r="B67" i="81"/>
  <c r="C67" i="81" s="1"/>
  <c r="B87" i="81"/>
  <c r="C87" i="81" s="1"/>
  <c r="D258" i="81"/>
  <c r="B79" i="81"/>
  <c r="C79" i="81" s="1"/>
  <c r="D233" i="81"/>
  <c r="D134" i="81"/>
  <c r="B47" i="81"/>
  <c r="C47" i="81" s="1"/>
  <c r="B115" i="81"/>
  <c r="C115" i="81" s="1"/>
  <c r="D292" i="81"/>
  <c r="B249" i="81"/>
  <c r="C249" i="81" s="1"/>
  <c r="D36" i="81"/>
  <c r="D92" i="81"/>
  <c r="E31" i="81"/>
  <c r="F30" i="81"/>
  <c r="G30" i="81" s="1"/>
  <c r="H30" i="81" s="1"/>
  <c r="D146" i="81" l="1"/>
  <c r="D114" i="81"/>
  <c r="B60" i="81"/>
  <c r="C60" i="81" s="1"/>
  <c r="B312" i="81"/>
  <c r="C312" i="81" s="1"/>
  <c r="B183" i="81"/>
  <c r="C183" i="81" s="1"/>
  <c r="B194" i="81"/>
  <c r="C194" i="81" s="1"/>
  <c r="D47" i="81"/>
  <c r="B148" i="81"/>
  <c r="C148" i="81" s="1"/>
  <c r="D153" i="81"/>
  <c r="D128" i="81"/>
  <c r="D287" i="81"/>
  <c r="B262" i="81"/>
  <c r="C262" i="81" s="1"/>
  <c r="B219" i="81"/>
  <c r="C219" i="81" s="1"/>
  <c r="B132" i="81"/>
  <c r="C132" i="81" s="1"/>
  <c r="B267" i="81"/>
  <c r="C267" i="81" s="1"/>
  <c r="D60" i="81"/>
  <c r="B81" i="81"/>
  <c r="C81" i="81" s="1"/>
  <c r="D157" i="81"/>
  <c r="D306" i="81"/>
  <c r="B140" i="81"/>
  <c r="C140" i="81" s="1"/>
  <c r="B309" i="81"/>
  <c r="C309" i="81" s="1"/>
  <c r="B212" i="81"/>
  <c r="C212" i="81" s="1"/>
  <c r="D148" i="81"/>
  <c r="B298" i="81"/>
  <c r="C298" i="81" s="1"/>
  <c r="D174" i="81"/>
  <c r="D54" i="81"/>
  <c r="D40" i="81"/>
  <c r="B155" i="81"/>
  <c r="C155" i="81" s="1"/>
  <c r="B226" i="81"/>
  <c r="C226" i="81" s="1"/>
  <c r="D218" i="81"/>
  <c r="B109" i="81"/>
  <c r="C109" i="81" s="1"/>
  <c r="D205" i="81"/>
  <c r="B84" i="81"/>
  <c r="C84" i="81" s="1"/>
  <c r="D214" i="81"/>
  <c r="B34" i="81"/>
  <c r="C34" i="81" s="1"/>
  <c r="B39" i="81"/>
  <c r="C39" i="81" s="1"/>
  <c r="B303" i="81"/>
  <c r="C303" i="81" s="1"/>
  <c r="B102" i="81"/>
  <c r="C102" i="81" s="1"/>
  <c r="D89" i="81"/>
  <c r="B75" i="81"/>
  <c r="C75" i="81" s="1"/>
  <c r="B169" i="81"/>
  <c r="C169" i="81" s="1"/>
  <c r="D257" i="81"/>
  <c r="B133" i="81"/>
  <c r="C133" i="81" s="1"/>
  <c r="B190" i="81"/>
  <c r="C190" i="81" s="1"/>
  <c r="B98" i="81"/>
  <c r="C98" i="81" s="1"/>
  <c r="D296" i="81"/>
  <c r="B296" i="81"/>
  <c r="C296" i="81" s="1"/>
  <c r="D203" i="81"/>
  <c r="B77" i="81"/>
  <c r="C77" i="81" s="1"/>
  <c r="D142" i="81"/>
  <c r="D27" i="81"/>
  <c r="B49" i="81"/>
  <c r="C49" i="81" s="1"/>
  <c r="D248" i="81"/>
  <c r="B302" i="81"/>
  <c r="C302" i="81" s="1"/>
  <c r="B173" i="81"/>
  <c r="C173" i="81" s="1"/>
  <c r="B210" i="81"/>
  <c r="C210" i="81" s="1"/>
  <c r="D280" i="81"/>
  <c r="B241" i="81"/>
  <c r="C241" i="81" s="1"/>
  <c r="D31" i="81"/>
  <c r="B168" i="81"/>
  <c r="C168" i="81" s="1"/>
  <c r="D82" i="81"/>
  <c r="B4" i="81"/>
  <c r="C4" i="81" s="1"/>
  <c r="D6" i="81"/>
  <c r="B8" i="81"/>
  <c r="C8" i="81" s="1"/>
  <c r="D4" i="81"/>
  <c r="D5" i="81"/>
  <c r="B5" i="81"/>
  <c r="C5" i="81" s="1"/>
  <c r="D7" i="81"/>
  <c r="B3" i="81"/>
  <c r="C3" i="81" s="1"/>
  <c r="D3" i="81"/>
  <c r="D8" i="81"/>
  <c r="B6" i="81"/>
  <c r="C6" i="81" s="1"/>
  <c r="B9" i="81"/>
  <c r="C9" i="81" s="1"/>
  <c r="B7" i="81"/>
  <c r="C7" i="81" s="1"/>
  <c r="D10" i="81"/>
  <c r="B10" i="81"/>
  <c r="C10" i="81" s="1"/>
  <c r="B11" i="81"/>
  <c r="C11" i="81" s="1"/>
  <c r="D9" i="81"/>
  <c r="D12" i="81"/>
  <c r="D11" i="81"/>
  <c r="D13" i="81"/>
  <c r="B12" i="81"/>
  <c r="C12" i="81" s="1"/>
  <c r="B13" i="81"/>
  <c r="C13" i="81" s="1"/>
  <c r="D14" i="81"/>
  <c r="B14" i="81"/>
  <c r="C14" i="81" s="1"/>
  <c r="F31" i="81"/>
  <c r="G31" i="81" s="1"/>
  <c r="H31" i="81" s="1"/>
  <c r="E32" i="81"/>
  <c r="F32" i="81" l="1"/>
  <c r="G32" i="81" s="1"/>
  <c r="H32" i="81" s="1"/>
  <c r="E33" i="81"/>
  <c r="F33" i="81" l="1"/>
  <c r="G33" i="81" s="1"/>
  <c r="H33" i="81" s="1"/>
  <c r="E34" i="81"/>
  <c r="F34" i="81" l="1"/>
  <c r="G34" i="81" s="1"/>
  <c r="H34" i="81" s="1"/>
  <c r="E35" i="81"/>
  <c r="F35" i="81" l="1"/>
  <c r="G35" i="81" s="1"/>
  <c r="H35" i="81" s="1"/>
  <c r="E36" i="81"/>
  <c r="F36" i="81" l="1"/>
  <c r="G36" i="81" s="1"/>
  <c r="H36" i="81" s="1"/>
  <c r="E37" i="81"/>
  <c r="F37" i="81" l="1"/>
  <c r="G37" i="81" s="1"/>
  <c r="H37" i="81" s="1"/>
  <c r="E38" i="81"/>
  <c r="E39" i="81" l="1"/>
  <c r="F38" i="81"/>
  <c r="G38" i="81" s="1"/>
  <c r="H38" i="81" s="1"/>
  <c r="E40" i="81" l="1"/>
  <c r="F39" i="81"/>
  <c r="G39" i="81" s="1"/>
  <c r="H39" i="81" s="1"/>
  <c r="F40" i="81" l="1"/>
  <c r="G40" i="81" s="1"/>
  <c r="H40" i="81" s="1"/>
  <c r="E41" i="81"/>
  <c r="F41" i="81" l="1"/>
  <c r="G41" i="81" s="1"/>
  <c r="H41" i="81" s="1"/>
  <c r="E42" i="81"/>
  <c r="F42" i="81" l="1"/>
  <c r="G42" i="81" s="1"/>
  <c r="H42" i="81" s="1"/>
  <c r="E43" i="81"/>
  <c r="E44" i="81" l="1"/>
  <c r="F43" i="81"/>
  <c r="G43" i="81" s="1"/>
  <c r="H43" i="81" s="1"/>
  <c r="F44" i="81" l="1"/>
  <c r="G44" i="81" s="1"/>
  <c r="H44" i="81" s="1"/>
  <c r="E45" i="81"/>
  <c r="F45" i="81" l="1"/>
  <c r="G45" i="81" s="1"/>
  <c r="H45" i="81" s="1"/>
  <c r="E46" i="81"/>
  <c r="F46" i="81" l="1"/>
  <c r="G46" i="81" s="1"/>
  <c r="H46" i="81" s="1"/>
  <c r="E47" i="81"/>
  <c r="E48" i="81" l="1"/>
  <c r="F47" i="81"/>
  <c r="G47" i="81" s="1"/>
  <c r="H47" i="81" s="1"/>
  <c r="F48" i="81" l="1"/>
  <c r="G48" i="81" s="1"/>
  <c r="H48" i="81" s="1"/>
  <c r="E49" i="81"/>
  <c r="F49" i="81" l="1"/>
  <c r="G49" i="81" s="1"/>
  <c r="H49" i="81" s="1"/>
  <c r="E50" i="81"/>
  <c r="F50" i="81" l="1"/>
  <c r="G50" i="81" s="1"/>
  <c r="H50" i="81" s="1"/>
  <c r="E51" i="81"/>
  <c r="F51" i="81" l="1"/>
  <c r="G51" i="81" s="1"/>
  <c r="H51" i="81" s="1"/>
  <c r="E52" i="81"/>
  <c r="F52" i="81" l="1"/>
  <c r="G52" i="81" s="1"/>
  <c r="H52" i="81" s="1"/>
  <c r="E53" i="81"/>
  <c r="F53" i="81" l="1"/>
  <c r="G53" i="81" s="1"/>
  <c r="H53" i="81" s="1"/>
  <c r="E54" i="81"/>
  <c r="F54" i="81" l="1"/>
  <c r="G54" i="81" s="1"/>
  <c r="H54" i="81" s="1"/>
  <c r="E55" i="81"/>
  <c r="F55" i="81" l="1"/>
  <c r="G55" i="81" s="1"/>
  <c r="H55" i="81" s="1"/>
  <c r="E56" i="81"/>
  <c r="F56" i="81" l="1"/>
  <c r="G56" i="81" s="1"/>
  <c r="H56" i="81" s="1"/>
  <c r="E57" i="81"/>
  <c r="F57" i="81" l="1"/>
  <c r="G57" i="81" s="1"/>
  <c r="H57" i="81" s="1"/>
  <c r="E58" i="81"/>
  <c r="F58" i="81" l="1"/>
  <c r="G58" i="81" s="1"/>
  <c r="H58" i="81" s="1"/>
  <c r="E59" i="81"/>
  <c r="F59" i="81" l="1"/>
  <c r="G59" i="81" s="1"/>
  <c r="H59" i="81" s="1"/>
  <c r="E60" i="81"/>
  <c r="F60" i="81" l="1"/>
  <c r="G60" i="81" s="1"/>
  <c r="H60" i="81" s="1"/>
  <c r="E61" i="81"/>
  <c r="F61" i="81" l="1"/>
  <c r="G61" i="81" s="1"/>
  <c r="H61" i="81" s="1"/>
  <c r="E62" i="81"/>
  <c r="E63" i="81" l="1"/>
  <c r="F62" i="81"/>
  <c r="G62" i="81" s="1"/>
  <c r="H62" i="81" s="1"/>
  <c r="F63" i="81" l="1"/>
  <c r="G63" i="81" s="1"/>
  <c r="H63" i="81" s="1"/>
  <c r="E64" i="81"/>
  <c r="F64" i="81" l="1"/>
  <c r="G64" i="81" s="1"/>
  <c r="H64" i="81" s="1"/>
  <c r="E65" i="81"/>
  <c r="F65" i="81" l="1"/>
  <c r="G65" i="81" s="1"/>
  <c r="H65" i="81" s="1"/>
  <c r="E66" i="81"/>
  <c r="F66" i="81" l="1"/>
  <c r="G66" i="81" s="1"/>
  <c r="H66" i="81" s="1"/>
  <c r="E67" i="81"/>
  <c r="F67" i="81" l="1"/>
  <c r="G67" i="81" s="1"/>
  <c r="H67" i="81" s="1"/>
  <c r="E68" i="81"/>
  <c r="F68" i="81" l="1"/>
  <c r="G68" i="81" s="1"/>
  <c r="H68" i="81" s="1"/>
  <c r="E69" i="81"/>
  <c r="F69" i="81" l="1"/>
  <c r="G69" i="81" s="1"/>
  <c r="H69" i="81" s="1"/>
  <c r="E70" i="81"/>
  <c r="F70" i="81" l="1"/>
  <c r="G70" i="81" s="1"/>
  <c r="H70" i="81" s="1"/>
  <c r="E71" i="81"/>
  <c r="F71" i="81" l="1"/>
  <c r="G71" i="81" s="1"/>
  <c r="H71" i="81" s="1"/>
  <c r="E72" i="81"/>
  <c r="F72" i="81" l="1"/>
  <c r="G72" i="81" s="1"/>
  <c r="H72" i="81" s="1"/>
  <c r="E73" i="81"/>
  <c r="F73" i="81" l="1"/>
  <c r="G73" i="81" s="1"/>
  <c r="H73" i="81" s="1"/>
  <c r="E74" i="81"/>
  <c r="F74" i="81" l="1"/>
  <c r="G74" i="81" s="1"/>
  <c r="H74" i="81" s="1"/>
  <c r="E75" i="81"/>
  <c r="F75" i="81" l="1"/>
  <c r="G75" i="81" s="1"/>
  <c r="H75" i="81" s="1"/>
  <c r="E76" i="81"/>
  <c r="F76" i="81" l="1"/>
  <c r="G76" i="81" s="1"/>
  <c r="H76" i="81" s="1"/>
  <c r="E77" i="81"/>
  <c r="F77" i="81" l="1"/>
  <c r="G77" i="81" s="1"/>
  <c r="H77" i="81" s="1"/>
  <c r="E78" i="81"/>
  <c r="E79" i="81" l="1"/>
  <c r="F78" i="81"/>
  <c r="G78" i="81" s="1"/>
  <c r="H78" i="81" s="1"/>
  <c r="F79" i="81" l="1"/>
  <c r="G79" i="81" s="1"/>
  <c r="H79" i="81" s="1"/>
  <c r="E80" i="81"/>
  <c r="F80" i="81" l="1"/>
  <c r="G80" i="81" s="1"/>
  <c r="H80" i="81" s="1"/>
  <c r="E81" i="81"/>
  <c r="F81" i="81" l="1"/>
  <c r="G81" i="81" s="1"/>
  <c r="H81" i="81" s="1"/>
  <c r="E82" i="81"/>
  <c r="F82" i="81" l="1"/>
  <c r="G82" i="81" s="1"/>
  <c r="H82" i="81" s="1"/>
  <c r="E83" i="81"/>
  <c r="F83" i="81" l="1"/>
  <c r="G83" i="81" s="1"/>
  <c r="H83" i="81" s="1"/>
  <c r="E84" i="81"/>
  <c r="F84" i="81" l="1"/>
  <c r="G84" i="81" s="1"/>
  <c r="H84" i="81" s="1"/>
  <c r="E85" i="81"/>
  <c r="F85" i="81" l="1"/>
  <c r="G85" i="81" s="1"/>
  <c r="H85" i="81" s="1"/>
  <c r="E86" i="81"/>
  <c r="E87" i="81" l="1"/>
  <c r="F86" i="81"/>
  <c r="G86" i="81" s="1"/>
  <c r="H86" i="81" s="1"/>
  <c r="F87" i="81" l="1"/>
  <c r="G87" i="81" s="1"/>
  <c r="H87" i="81" s="1"/>
  <c r="E88" i="81"/>
  <c r="F88" i="81" l="1"/>
  <c r="G88" i="81" s="1"/>
  <c r="H88" i="81" s="1"/>
  <c r="E89" i="81"/>
  <c r="F89" i="81" l="1"/>
  <c r="G89" i="81" s="1"/>
  <c r="H89" i="81" s="1"/>
  <c r="E90" i="81"/>
  <c r="F90" i="81" l="1"/>
  <c r="G90" i="81" s="1"/>
  <c r="H90" i="81" s="1"/>
  <c r="E91" i="81"/>
  <c r="E92" i="81" l="1"/>
  <c r="F91" i="81"/>
  <c r="G91" i="81" s="1"/>
  <c r="H91" i="81" s="1"/>
  <c r="F92" i="81" l="1"/>
  <c r="G92" i="81" s="1"/>
  <c r="H92" i="81" s="1"/>
  <c r="E93" i="81"/>
  <c r="F93" i="81" l="1"/>
  <c r="G93" i="81" s="1"/>
  <c r="H93" i="81" s="1"/>
  <c r="E94" i="81"/>
  <c r="F94" i="81" l="1"/>
  <c r="G94" i="81" s="1"/>
  <c r="H94" i="81" s="1"/>
  <c r="E95" i="81"/>
  <c r="F95" i="81" l="1"/>
  <c r="G95" i="81" s="1"/>
  <c r="H95" i="81" s="1"/>
  <c r="E96" i="81"/>
  <c r="F96" i="81" l="1"/>
  <c r="G96" i="81" s="1"/>
  <c r="H96" i="81" s="1"/>
  <c r="E97" i="81"/>
  <c r="F97" i="81" l="1"/>
  <c r="G97" i="81" s="1"/>
  <c r="H97" i="81" s="1"/>
  <c r="E98" i="81"/>
  <c r="F98" i="81" l="1"/>
  <c r="G98" i="81" s="1"/>
  <c r="H98" i="81" s="1"/>
  <c r="E99" i="81"/>
  <c r="F99" i="81" l="1"/>
  <c r="G99" i="81" s="1"/>
  <c r="H99" i="81" s="1"/>
  <c r="E100" i="81"/>
  <c r="F100" i="81" l="1"/>
  <c r="G100" i="81" s="1"/>
  <c r="H100" i="81" s="1"/>
  <c r="E101" i="81"/>
  <c r="F101" i="81" l="1"/>
  <c r="G101" i="81" s="1"/>
  <c r="H101" i="81" s="1"/>
  <c r="E102" i="81"/>
  <c r="F102" i="81" l="1"/>
  <c r="G102" i="81" s="1"/>
  <c r="H102" i="81" s="1"/>
  <c r="E103" i="81"/>
  <c r="F103" i="81" l="1"/>
  <c r="G103" i="81" s="1"/>
  <c r="H103" i="81" s="1"/>
  <c r="E104" i="81"/>
  <c r="F104" i="81" l="1"/>
  <c r="G104" i="81" s="1"/>
  <c r="H104" i="81" s="1"/>
  <c r="E105" i="81"/>
  <c r="F105" i="81" l="1"/>
  <c r="G105" i="81" s="1"/>
  <c r="H105" i="81" s="1"/>
  <c r="E106" i="81"/>
  <c r="F106" i="81" l="1"/>
  <c r="G106" i="81" s="1"/>
  <c r="H106" i="81" s="1"/>
  <c r="E107" i="81"/>
  <c r="F107" i="81" l="1"/>
  <c r="G107" i="81" s="1"/>
  <c r="H107" i="81" s="1"/>
  <c r="E108" i="81"/>
  <c r="F108" i="81" l="1"/>
  <c r="G108" i="81" s="1"/>
  <c r="H108" i="81" s="1"/>
  <c r="E109" i="81"/>
  <c r="F109" i="81" l="1"/>
  <c r="G109" i="81" s="1"/>
  <c r="H109" i="81" s="1"/>
  <c r="E110" i="81"/>
  <c r="F110" i="81" l="1"/>
  <c r="G110" i="81" s="1"/>
  <c r="H110" i="81" s="1"/>
  <c r="E111" i="81"/>
  <c r="F111" i="81" l="1"/>
  <c r="G111" i="81" s="1"/>
  <c r="H111" i="81" s="1"/>
  <c r="E112" i="81"/>
  <c r="F112" i="81" l="1"/>
  <c r="G112" i="81" s="1"/>
  <c r="H112" i="81" s="1"/>
  <c r="E113" i="81"/>
  <c r="F113" i="81" l="1"/>
  <c r="G113" i="81" s="1"/>
  <c r="H113" i="81" s="1"/>
  <c r="E114" i="81"/>
  <c r="F114" i="81" l="1"/>
  <c r="G114" i="81" s="1"/>
  <c r="H114" i="81" s="1"/>
  <c r="E115" i="81"/>
  <c r="F115" i="81" l="1"/>
  <c r="G115" i="81" s="1"/>
  <c r="H115" i="81" s="1"/>
  <c r="E116" i="81"/>
  <c r="F116" i="81" l="1"/>
  <c r="G116" i="81" s="1"/>
  <c r="H116" i="81" s="1"/>
  <c r="E117" i="81"/>
  <c r="F117" i="81" l="1"/>
  <c r="G117" i="81" s="1"/>
  <c r="H117" i="81" s="1"/>
  <c r="E118" i="81"/>
  <c r="F118" i="81" l="1"/>
  <c r="G118" i="81" s="1"/>
  <c r="H118" i="81" s="1"/>
  <c r="E119" i="81"/>
  <c r="F119" i="81" l="1"/>
  <c r="G119" i="81" s="1"/>
  <c r="H119" i="81" s="1"/>
  <c r="E120" i="81"/>
  <c r="F120" i="81" l="1"/>
  <c r="G120" i="81" s="1"/>
  <c r="H120" i="81" s="1"/>
  <c r="E121" i="81"/>
  <c r="F121" i="81" l="1"/>
  <c r="G121" i="81" s="1"/>
  <c r="H121" i="81" s="1"/>
  <c r="E122" i="81"/>
  <c r="F122" i="81" l="1"/>
  <c r="G122" i="81" s="1"/>
  <c r="H122" i="81" s="1"/>
  <c r="E123" i="81"/>
  <c r="F123" i="81" l="1"/>
  <c r="G123" i="81" s="1"/>
  <c r="H123" i="81" s="1"/>
  <c r="E124" i="81"/>
  <c r="F124" i="81" l="1"/>
  <c r="G124" i="81" s="1"/>
  <c r="H124" i="81" s="1"/>
  <c r="E125" i="81"/>
  <c r="F125" i="81" l="1"/>
  <c r="G125" i="81" s="1"/>
  <c r="H125" i="81" s="1"/>
  <c r="E126" i="81"/>
  <c r="F126" i="81" l="1"/>
  <c r="G126" i="81" s="1"/>
  <c r="H126" i="81" s="1"/>
  <c r="E127" i="81"/>
  <c r="F127" i="81" l="1"/>
  <c r="G127" i="81" s="1"/>
  <c r="H127" i="81" s="1"/>
  <c r="E128" i="81"/>
  <c r="F128" i="81" l="1"/>
  <c r="G128" i="81" s="1"/>
  <c r="H128" i="81" s="1"/>
  <c r="E129" i="81"/>
  <c r="F129" i="81" l="1"/>
  <c r="G129" i="81" s="1"/>
  <c r="H129" i="81" s="1"/>
  <c r="E130" i="81"/>
  <c r="F130" i="81" l="1"/>
  <c r="G130" i="81" s="1"/>
  <c r="H130" i="81" s="1"/>
  <c r="E131" i="81"/>
  <c r="F131" i="81" l="1"/>
  <c r="G131" i="81" s="1"/>
  <c r="H131" i="81" s="1"/>
  <c r="E132" i="81"/>
  <c r="F132" i="81" s="1"/>
  <c r="G132" i="81" s="1"/>
  <c r="H132" i="81" s="1"/>
</calcChain>
</file>

<file path=xl/sharedStrings.xml><?xml version="1.0" encoding="utf-8"?>
<sst xmlns="http://schemas.openxmlformats.org/spreadsheetml/2006/main" count="18778" uniqueCount="2119">
  <si>
    <t xml:space="preserve"> </t>
  </si>
  <si>
    <t>Fora SP</t>
  </si>
  <si>
    <t>Dentro SP</t>
  </si>
  <si>
    <t>CX</t>
  </si>
  <si>
    <t>XAROPE DE GUARANA 12X500ML</t>
  </si>
  <si>
    <t>VINAGRE DE MAÇA ORGANICO 12X250ML</t>
  </si>
  <si>
    <t>VINAGRE DE MAÇA 24X500ML</t>
  </si>
  <si>
    <t>SC</t>
  </si>
  <si>
    <t>KG</t>
  </si>
  <si>
    <t>FARINHA DE AMENDOAS 10KG</t>
  </si>
  <si>
    <t>CEVADINHA INTEGRAL EM GRAOS 25KG</t>
  </si>
  <si>
    <t>CATUABA EM PO 10KG</t>
  </si>
  <si>
    <t>AMIDO DE MILHO 25KG</t>
  </si>
  <si>
    <t>TAPIOCA GRANULADA 25KG</t>
  </si>
  <si>
    <t>SOJA EM GRAOS 50KG</t>
  </si>
  <si>
    <t>SAGU 25KG</t>
  </si>
  <si>
    <t>FEIJAO FRADINHO 25KG</t>
  </si>
  <si>
    <t>FECULA DE MANDIOCA 25KG</t>
  </si>
  <si>
    <t>FECULA DE BATATA 25KG</t>
  </si>
  <si>
    <t>AMENDOIM DOCE PRALINE 10KG</t>
  </si>
  <si>
    <t>AMENDOIM CROCANTE PICANTE 10KG</t>
  </si>
  <si>
    <t>AMENDOIM CROCANTE NATURAL 10KG</t>
  </si>
  <si>
    <t>AMENDOIM CROCANTE CHURRASCO 10KG</t>
  </si>
  <si>
    <t>AMENDOIM CROCANTE CEBOLA E SALSA 10KG</t>
  </si>
  <si>
    <t>XEREM DE CAJU G2T 11,34KG</t>
  </si>
  <si>
    <t>GOJI BERRY 20KG</t>
  </si>
  <si>
    <t>GOJI BERRY 10KG</t>
  </si>
  <si>
    <t>GENGIBRE EM PO 10KG</t>
  </si>
  <si>
    <t>UN</t>
  </si>
  <si>
    <t>SAL MARINHO 25KG</t>
  </si>
  <si>
    <t>MANJERICAO 25KG</t>
  </si>
  <si>
    <t>FUNCHO 25KG</t>
  </si>
  <si>
    <t>ENDRO 25KG</t>
  </si>
  <si>
    <t>CANELA JAWA INTEIRA 10KG</t>
  </si>
  <si>
    <t>GRUPO</t>
  </si>
  <si>
    <t>SUBGRUPO</t>
  </si>
  <si>
    <t>QTDEVENDIDA</t>
  </si>
  <si>
    <t>QTDE</t>
  </si>
  <si>
    <t>UNIDADE</t>
  </si>
  <si>
    <t>DESCRICAO</t>
  </si>
  <si>
    <t>CODPRODUTO</t>
  </si>
  <si>
    <t>CÓDIGO</t>
  </si>
  <si>
    <t>Preço</t>
  </si>
  <si>
    <t>ESTOQUE</t>
  </si>
  <si>
    <t>FARINHA DE FEIJAO BRANCO 10KG</t>
  </si>
  <si>
    <t>AMENDOIM CROCANTE JAPONES 10KG</t>
  </si>
  <si>
    <t>FEIJAO AZUKI 10KG</t>
  </si>
  <si>
    <t>FEIJAO BRANCO EXTRA 50KG</t>
  </si>
  <si>
    <t>FRUTAS CRISTALIZADAS CUBINHOS 10KG</t>
  </si>
  <si>
    <t>Simples
 Nacional - SP</t>
  </si>
  <si>
    <t>VENDA1</t>
  </si>
  <si>
    <t>X</t>
  </si>
  <si>
    <t>OREGANO PERUANO 12,50KG</t>
  </si>
  <si>
    <t>AMENDOIM RUNNER 25KG</t>
  </si>
  <si>
    <t>PIMENTA ROSA 2KG</t>
  </si>
  <si>
    <t>SUPLEMENTOS</t>
  </si>
  <si>
    <t>CRANBERRY FATIADO 11,34KG</t>
  </si>
  <si>
    <t>PREÇO POR KG ou UND</t>
  </si>
  <si>
    <t>GRAO DE BICO 9MM 25KG</t>
  </si>
  <si>
    <t>FARINHA DE AMENDOIM TORRADA 2X5KG</t>
  </si>
  <si>
    <t>POLVILHO DOCE 25KG</t>
  </si>
  <si>
    <t>POLVILHO AZEDO 25KG</t>
  </si>
  <si>
    <t>ID</t>
  </si>
  <si>
    <t>VENDA2</t>
  </si>
  <si>
    <t>XEREM DE AMENDOIM TORRADO 2X5KG</t>
  </si>
  <si>
    <t>ERVILHA TORRADA COM WASABI 10KG</t>
  </si>
  <si>
    <t>ADITIVOS</t>
  </si>
  <si>
    <t>APERITIVOS</t>
  </si>
  <si>
    <t>CULINARIA</t>
  </si>
  <si>
    <t>OLEAGINOSAS</t>
  </si>
  <si>
    <t>EMBALAGEM</t>
  </si>
  <si>
    <t>PIMENTA BRANCA EM GRAOS 25KG</t>
  </si>
  <si>
    <t>UVA PASSA PRETA ARGENTINA 10KG</t>
  </si>
  <si>
    <t>FARINHA DE GRAO DE BICO 5KG</t>
  </si>
  <si>
    <t>FARINHA DE AMARANTO 5KG</t>
  </si>
  <si>
    <t>FEIJAO MOYASHI 10KG</t>
  </si>
  <si>
    <t>FARINHA DE CHIA PREMIUM 5KG</t>
  </si>
  <si>
    <t>FARINHA DE MARACUJA EXTRA 10KG</t>
  </si>
  <si>
    <t>FARINHA DE MARACUJA EXTRA 5KG</t>
  </si>
  <si>
    <t>CATUABA EM PO 5KG</t>
  </si>
  <si>
    <t>XEREM DE CAJU X2T 5,67KG</t>
  </si>
  <si>
    <t>Código</t>
  </si>
  <si>
    <t>FEIJAO BRANCO 25KG</t>
  </si>
  <si>
    <t>CEBOLA EM PO 25KG</t>
  </si>
  <si>
    <t>PIMENTA JAMAICA MOIDA 5KG</t>
  </si>
  <si>
    <t>FUNGHI SECO (COGUMELO SECO) 20KG</t>
  </si>
  <si>
    <t>XEREM DE CAJU X2T 11,34KG</t>
  </si>
  <si>
    <t>MACARRAO INTEGRAL ESPIRAL COM ESPINAFRE 5KG</t>
  </si>
  <si>
    <t>MACARRAO INTEGRAL ESPIRAL 5KG</t>
  </si>
  <si>
    <t>MACARRAO INTEGRAL ESPIRAL COM BETERRABA 5KG</t>
  </si>
  <si>
    <t>MACARRAO INTEGRAL ESPIRAL COM BATATA DOCE 5KG</t>
  </si>
  <si>
    <t>CASTANHA DO PARA SEM CASCA LARGE 20KG</t>
  </si>
  <si>
    <t>CASTANHA DO PARA SEM CASCA QUEBRADA 20KG</t>
  </si>
  <si>
    <t>BD</t>
  </si>
  <si>
    <t>CASTANHA DO PARA SEM CASCA MIUDA 20KG</t>
  </si>
  <si>
    <t>ERITRITOL CRISTAL 25KG</t>
  </si>
  <si>
    <t>LINHACA DOURADA 25KG</t>
  </si>
  <si>
    <t>LINHACA MARROM 25KG</t>
  </si>
  <si>
    <t>GERGELIM BRANCO DESPELICULADO TOSTADO 5KG</t>
  </si>
  <si>
    <t>LINHACA MARROM 50KG</t>
  </si>
  <si>
    <t>AMEIXA SEM CAROCO (110/132) 10KG</t>
  </si>
  <si>
    <t>AMEIXA SEM CAROCO (132/154) 10KG</t>
  </si>
  <si>
    <t>MANJERICAO 20KG</t>
  </si>
  <si>
    <t>ESCRIT.</t>
  </si>
  <si>
    <t>CHIPS DE JACA 1KG</t>
  </si>
  <si>
    <t>OREGANO ARGENTINO 12,50KG</t>
  </si>
  <si>
    <t>sC</t>
  </si>
  <si>
    <t>EMB.</t>
  </si>
  <si>
    <t>MAQ</t>
  </si>
  <si>
    <t>ETIQ</t>
  </si>
  <si>
    <t>MAQ.</t>
  </si>
  <si>
    <t>LIMP</t>
  </si>
  <si>
    <t>ETIQ.</t>
  </si>
  <si>
    <t>VENDA3</t>
  </si>
  <si>
    <t>VENDA4</t>
  </si>
  <si>
    <t>VENDA5</t>
  </si>
  <si>
    <t>VENDA6</t>
  </si>
  <si>
    <t>VALORMAXCOMPRA</t>
  </si>
  <si>
    <t>VALORREFERENCIA</t>
  </si>
  <si>
    <t>DTULTALTPRECO</t>
  </si>
  <si>
    <t>FRETE</t>
  </si>
  <si>
    <t>CIAP</t>
  </si>
  <si>
    <t>KIT</t>
  </si>
  <si>
    <t>v1</t>
  </si>
  <si>
    <t>v2</t>
  </si>
  <si>
    <t>v3</t>
  </si>
  <si>
    <t>UNI</t>
  </si>
  <si>
    <t>MANJERONA 25KG</t>
  </si>
  <si>
    <t>SAUDE E BELEZA</t>
  </si>
  <si>
    <t>ERITRITOL CRISTAL 10KG</t>
  </si>
  <si>
    <t>CURCUMA RAIZ 50KG</t>
  </si>
  <si>
    <t>CX1</t>
  </si>
  <si>
    <t>EMBALAGENS</t>
  </si>
  <si>
    <t>PREÇO OCULTAR</t>
  </si>
  <si>
    <t>Peso OCULTAR</t>
  </si>
  <si>
    <t>Uni. OCULTAR</t>
  </si>
  <si>
    <t>PEÇAS/EQUIP/EMB</t>
  </si>
  <si>
    <t>FARINHA DE MACA PERUANA PRETA (PURA) 20KG</t>
  </si>
  <si>
    <t>LOURO EM FOLHAS 25KG</t>
  </si>
  <si>
    <t>FARINHA DE BATATA DOCE (FIBRA) 10KG</t>
  </si>
  <si>
    <t>AMENDOIM CROCANTE MOSTARDA E MEL 10KG</t>
  </si>
  <si>
    <t>peso</t>
  </si>
  <si>
    <t>Tipo de embalagem
Embalagem</t>
  </si>
  <si>
    <t>custo embalagem</t>
  </si>
  <si>
    <t>Custo Mão de obra + Insumos</t>
  </si>
  <si>
    <t>Embalagem + Mão de obra + Insumos
por kg</t>
  </si>
  <si>
    <t>Novo preço</t>
  </si>
  <si>
    <t>preço</t>
  </si>
  <si>
    <t>Estimativa de ganho real</t>
  </si>
  <si>
    <t>SC-1</t>
  </si>
  <si>
    <t>CX-1</t>
  </si>
  <si>
    <t>SC-2</t>
  </si>
  <si>
    <t>SC-3</t>
  </si>
  <si>
    <t>CX-2</t>
  </si>
  <si>
    <t>SC-LISO</t>
  </si>
  <si>
    <t>x</t>
  </si>
  <si>
    <t>CRANBERRY INTEIRO 10KG</t>
  </si>
  <si>
    <t>X/S</t>
  </si>
  <si>
    <t>PISTACHE SEM CASCA CRU INTEIRO 12KG</t>
  </si>
  <si>
    <t>SP-1</t>
  </si>
  <si>
    <t>CX2</t>
  </si>
  <si>
    <t>SC1</t>
  </si>
  <si>
    <t>SC2</t>
  </si>
  <si>
    <t>SC3</t>
  </si>
  <si>
    <t>SACO LISO GR.</t>
  </si>
  <si>
    <t>FD</t>
  </si>
  <si>
    <t>CEBOLA GRANULADA MIUDA 1-3 MM 20KG</t>
  </si>
  <si>
    <t>AMEIXA SEM CAROCO (154/176) 10KG</t>
  </si>
  <si>
    <t>CEBOLA GRANULADA MIUDA 1-3 MM 5KG</t>
  </si>
  <si>
    <t>GERGELIM BRANCO DESPELICULADO IMPORTADO 25KG</t>
  </si>
  <si>
    <t>FILHO - DESCRIÇÃO</t>
  </si>
  <si>
    <t xml:space="preserve"> CÓDIGO MÃE - DESCRIÇÃO</t>
  </si>
  <si>
    <t>FARINHA DE FEIJAO BRANCO 5KG</t>
  </si>
  <si>
    <t>FR</t>
  </si>
  <si>
    <t>ERVILHA PARTIDA SEM BRILHO 25KG</t>
  </si>
  <si>
    <t>SACOLA AMB</t>
  </si>
  <si>
    <t>SACO COCO N1</t>
  </si>
  <si>
    <t>SACO COCO N2</t>
  </si>
  <si>
    <t>TAMARA JUMBO FRESCA 5KG</t>
  </si>
  <si>
    <t>QUEIJO PROVOLONE DESIDRAT. TRADICIONAL 10X100GR</t>
  </si>
  <si>
    <t>CARVAO ATIVADO EM PO 25KG</t>
  </si>
  <si>
    <t>EMB</t>
  </si>
  <si>
    <t>CARVAO ATIVADO EM PO 3KG</t>
  </si>
  <si>
    <t>C/ ICMS Fora SP</t>
  </si>
  <si>
    <t>C/ ICMS Dentro SP</t>
  </si>
  <si>
    <t>SC-0</t>
  </si>
  <si>
    <t>GRANOLA ESPECIAL + COCO 5KG (WS)</t>
  </si>
  <si>
    <t>GRANOLA ESPECIAL SEM GLUTEN 3,5KG (WS)</t>
  </si>
  <si>
    <t>GRANOLA ESPECIAL PREMIUM 5KG (WS)</t>
  </si>
  <si>
    <t>GRANOLA ESPECIAL TRADICIONAL 5KG (WS)</t>
  </si>
  <si>
    <t>GRANOLA ESPECIAL ZERO ACUCAR 5KG (WS)</t>
  </si>
  <si>
    <t>GRANOLA CEREAIS E FRUTAS 12X1KG (NATURALE)</t>
  </si>
  <si>
    <t>GRANOLA FRUTAS LIGHT 12X1KG (NATURALE)</t>
  </si>
  <si>
    <t>GRANOLA PREMIUM CRAMB FRAMB AMEND 12X800GR (NATURALE)</t>
  </si>
  <si>
    <t>GRANOLA PASSAS E MEL 12X1KG (NATURALE)</t>
  </si>
  <si>
    <t>FARINHA DE COCO 20KG (IMPORTADO)</t>
  </si>
  <si>
    <t>FARINHA DE BETERRABA 10KG (DESIDRATADA)</t>
  </si>
  <si>
    <t>SC0</t>
  </si>
  <si>
    <t>FARELO DE AVEIA 5KG (DUBAI)</t>
  </si>
  <si>
    <t>FARINHA DE LINHACA DOURADA 5KG (CRUA)</t>
  </si>
  <si>
    <t>FARINHA DE AVEIA 5KG (DUBAI)</t>
  </si>
  <si>
    <t>FARINHA DE LINHACA DOURADA 5KG (TOSTADA)</t>
  </si>
  <si>
    <t>AVEIA EM FLOCOS FINOS SEM GLUTEN 25KG (DUBAI)</t>
  </si>
  <si>
    <t>AVEIA EM FLOCOS GROSSOS SEM GLUTEN 25KG (DUBAI)</t>
  </si>
  <si>
    <t>FARINHA DE AVEIA SEM GLUTEN 25KG (DUBAI)</t>
  </si>
  <si>
    <t>AVEIA EM FLOCOS FINOS 25KG (DUBAI)</t>
  </si>
  <si>
    <t>AVEIA EM FLOCOS GROSSOS 25KG ( DUBAI)</t>
  </si>
  <si>
    <t>FARINHA DE AVEIA 25KG (DUBAI)</t>
  </si>
  <si>
    <t>FARELO DE AVEIA 25KG (DUBAI)</t>
  </si>
  <si>
    <t>LARANJA EM RODELAS COM CASCA DESIDRATADO 2,5KG (PREMIUM)</t>
  </si>
  <si>
    <t>BANANA PASSA 10KG</t>
  </si>
  <si>
    <t>ARROZ PARA SUSHI SEM GLUTEN 6X1KG (URBANO)</t>
  </si>
  <si>
    <t>CASTANHA DE CAJU W3 TORRADA 11,34KG</t>
  </si>
  <si>
    <t>CASTANHA DE CAJU W3 CRUA 11,34KG</t>
  </si>
  <si>
    <t>CASTANHA DE CAJU W4 TORRADA 11,34 KG</t>
  </si>
  <si>
    <t>CASTANHA DE CAJU W4 CRUA 11,34KG</t>
  </si>
  <si>
    <t>CASTANHA DE CAJU W4 TORRADA E SALGADA 11,34KG</t>
  </si>
  <si>
    <t>ACUCAR DEMERARA ORGANICO 5KG (NATIVE)</t>
  </si>
  <si>
    <t>ACUCAR DEMERARA ORGANICO 25KG (NATIVE)</t>
  </si>
  <si>
    <t>AMENDOIM SEM PELE TORRADO 2X5KG</t>
  </si>
  <si>
    <t>AMENDOIM SEM PELE TORRADO E SALGADO 2X5KG</t>
  </si>
  <si>
    <t>NOZ MOSCADA PO 5KG</t>
  </si>
  <si>
    <t>TOMILHO EM FLOCOS 25KG</t>
  </si>
  <si>
    <t>OREGANO PERUANO 3KG</t>
  </si>
  <si>
    <t>UVA PASSA BRANCA 10KG (CHOICE)</t>
  </si>
  <si>
    <t>OLEO DE COCO EXTRA VIRGEM 12 PT X 200ML (COPRA)</t>
  </si>
  <si>
    <t>OLEO DE COCO EXTRA VIRGEM 12 PT X 500ML (COPRA)</t>
  </si>
  <si>
    <t>OLEO DE COCO SEM SABOR 12X200ML (COPRA)</t>
  </si>
  <si>
    <t>OLEO DE COCO EXTRA VIRGEM COCO SHOW 12X200ML (COPRA)</t>
  </si>
  <si>
    <t>OLEO DE COCO EXTRA VIRGEM COCO SHOW 12X500ML (COPRA)</t>
  </si>
  <si>
    <t>OLEO DE COCO SEM SABOR COCO SHOW 12X200ML (COPRA)</t>
  </si>
  <si>
    <t>OLEO DE COCO EXTRA VIRGEM STAND POUCH COCO SHOW 12X70ML(COPRA)</t>
  </si>
  <si>
    <t>MARAPUAMA EM PO 5KG</t>
  </si>
  <si>
    <t>SPIRULINA EM PO 25KG</t>
  </si>
  <si>
    <t>MARAPUAMA EM PO 10KG</t>
  </si>
  <si>
    <t>PISTACHE SEM CASCA TORRADO 2KG</t>
  </si>
  <si>
    <t>MIX ENERGIA 2KG</t>
  </si>
  <si>
    <t>PCT</t>
  </si>
  <si>
    <t>SHOYU SEM GLUTAMATO 12/500ML (DAIMARU)</t>
  </si>
  <si>
    <t>AMENDOA SEM CASCA CRUA USA 27/30 5,67KG</t>
  </si>
  <si>
    <t>NOZ MOSCADA BOLA INTEIRA 2KG</t>
  </si>
  <si>
    <t>CENOURA EM FLOCOS 2KG</t>
  </si>
  <si>
    <t>CRAVO EM PO PURO 2KG</t>
  </si>
  <si>
    <t>CHEIRO VERDE 2KG</t>
  </si>
  <si>
    <t>CASTANHA DE CAJU W4 TORRADA 2KG</t>
  </si>
  <si>
    <t>CASTANHA DE CAJU W4 TORRADA E SALGADA 2KG</t>
  </si>
  <si>
    <t>BOMBONIERE</t>
  </si>
  <si>
    <t>AMENDOIM CONFEITADO COLORIDO 24X400GR (KUKY)</t>
  </si>
  <si>
    <t>AMENDOIM CONFEITADO CHOCOLATE 24X400GR (KUKY)</t>
  </si>
  <si>
    <t>FARINHA DE COCO 10KG (IMPORTADO)</t>
  </si>
  <si>
    <t>FARINHA DE BERINJELA (PURA) 10KG</t>
  </si>
  <si>
    <t>FARINHA DE CASTANHA DO PARA 2KG</t>
  </si>
  <si>
    <t>GINSENG EM PO 2KG</t>
  </si>
  <si>
    <t>XILITOL CRISTAL 2KG</t>
  </si>
  <si>
    <t>GENGIBRE CRISTALIZADO EM CUBOS 3KG</t>
  </si>
  <si>
    <t>LARANJA EM TIRAS CRISTALIZADA 3KG</t>
  </si>
  <si>
    <t>LIMAO EM TIRAS CRISTALIZADO 3KG</t>
  </si>
  <si>
    <t>LENTILHA VERMELHA 45,36KG</t>
  </si>
  <si>
    <t>SC4</t>
  </si>
  <si>
    <t>BANANA CRISTALIZADA 3KG</t>
  </si>
  <si>
    <t>UVA PASSA PRETA INDIANA 10KG</t>
  </si>
  <si>
    <t>UVA PASSA PRETA CHILENA 10KG</t>
  </si>
  <si>
    <t>BIFE DE SOJA EM FATIAS 10KG</t>
  </si>
  <si>
    <t>BIFE DE SOJA EM TIRAS 10KG</t>
  </si>
  <si>
    <t>FIGO CRISTALIZADO 3KG</t>
  </si>
  <si>
    <t>CHIPS DE MANDIOCA SALGADA 2KG (SERTANITOS)</t>
  </si>
  <si>
    <t>CHIPS DE MANDIOCA LIMAO/PIMENTA 2KG (SERTANITOS)</t>
  </si>
  <si>
    <t>CHIPS DE MANDIOCA BARBECUE 2KG (SERTANITOS)</t>
  </si>
  <si>
    <t>CHIPS DE MANDIOCA QUEIJO NACHO 2KG (SERTANITOS)</t>
  </si>
  <si>
    <t>CHIPS DE MANDIOCA CEBOLA/SALSA 2KG (SERTANITOS)</t>
  </si>
  <si>
    <t>CHIPS DE MANDIOCA SEM SAL 2KG (SERTANITOS)</t>
  </si>
  <si>
    <t>CHIPS DE BATATA DOCE SALGADA 2KG (SERTANITOS)</t>
  </si>
  <si>
    <t>CHIPS DE BATATA DOCE SEM SAL 2KG (SERTANITOS)</t>
  </si>
  <si>
    <t>DAMASCO TURCO DOCE (Nº 2) 12,50KG</t>
  </si>
  <si>
    <t>FARINHA DE COCO 25KG (IMPORTADO)</t>
  </si>
  <si>
    <t>CASTANHA DE CAJU CARAMELIZADA COM CHOCOLATE 2KG</t>
  </si>
  <si>
    <t>DRAGEADO DE AVELA - CHOC AO LEITE 2X1,050KG</t>
  </si>
  <si>
    <t>DRAGEADO DE UVA PASSA - CHOC AO LEITE 2X1,050KG</t>
  </si>
  <si>
    <t>DRAGEADO DE DAMASCO - CHOC AO LEITE 2X1,050KG</t>
  </si>
  <si>
    <t>DRAGEADO DE AMENDOAS - CHOC AO LEITE 2X1,050KG</t>
  </si>
  <si>
    <t>QUINUA EM FLOCOS BRANCA 20KG</t>
  </si>
  <si>
    <t>EXTRATO DE PROPOLIS PET 6X30ML ORGANICO (ABV)</t>
  </si>
  <si>
    <t>MEL PURO BISNAGA 6X280GR SILVESTRE (ABV)</t>
  </si>
  <si>
    <t>MANTEIGA VEGANA 12X180G (GRINGS)</t>
  </si>
  <si>
    <t>PIMENTA CALABRESA EM PO 5KG</t>
  </si>
  <si>
    <t>CEBOLA EM PO 2KG</t>
  </si>
  <si>
    <t>FARINHA DE MAÇA 2KG (FIBRA)</t>
  </si>
  <si>
    <t>CEBOLA EM FLOCOS 2KG</t>
  </si>
  <si>
    <t>NOZES PECAN INTEIRA 5X100KG</t>
  </si>
  <si>
    <t>POLEN 1KG (ABV)</t>
  </si>
  <si>
    <t>AMENDOIM SEM PELE FRITO SALGADO E COM ALHO 2X5KG</t>
  </si>
  <si>
    <t>DRAGEADO DE BANANA PASSA - CHOC AO LEITE 2X1,050KG</t>
  </si>
  <si>
    <t>DRAGEADO DE CRAMBERRY - CHOC AO LEITE 2X1,050KG</t>
  </si>
  <si>
    <t>QUINUA EM GRAOS BRANCA NACIONAL 25KG</t>
  </si>
  <si>
    <t>FARINHA DE CENTEIO FINA 25KG (ALKIBS)</t>
  </si>
  <si>
    <t>FARINHA DE TRIGO INTEGRAL FINA 25KG (ALKIBS)</t>
  </si>
  <si>
    <t>TRIGO EM GRAOS EXTRA 25KG (ALKIBS)</t>
  </si>
  <si>
    <t>ARROZ 12 GRAOS SELECAO 6X500GR (GRINGS)</t>
  </si>
  <si>
    <t>ARROZ 12 GRÃOS TRADICÃO NOBRES CEREAIS 6X500G (GRINGS)</t>
  </si>
  <si>
    <t>PROTEINA DE SOJA GRAUDA NATURAL 10KG (EXIN)</t>
  </si>
  <si>
    <t>PROTEINA DE SOJA GRAUDA CARAMELO 10KG (EXIN)</t>
  </si>
  <si>
    <t>CACAU EM PO NATURAL 2KG (FRALIA)</t>
  </si>
  <si>
    <t>FARINHA DE ARROZ INTEGRAL (CRUA) 10X1KG (MANINHO)</t>
  </si>
  <si>
    <t>FARINHA DE ARROZ BRANCO (CRUA) 10X1KG (MANINHO)</t>
  </si>
  <si>
    <t>ARROZ ARBORIO 10X1KG (MANINHO)</t>
  </si>
  <si>
    <t>AMENDOA SEM CASCA CRUA USA 30/32 22,68KG</t>
  </si>
  <si>
    <t>GRAO DE BICO 8MM ARGENTINO 25KG</t>
  </si>
  <si>
    <t>BARRA DE CEREAIS 7 GRAOS CX C/8 DISP 24X22GR (NATURALE)</t>
  </si>
  <si>
    <t>BARRA DE CEREAIS BANANA CX C/8 DISP 24X22GR ( NATURALE)</t>
  </si>
  <si>
    <t>BARRA DE CEREAIS CASTANHA C/CHOC CX C/8 DISP 24X22GR (NATURALE)</t>
  </si>
  <si>
    <t>BARRA DE CEREAIS COCO C/ CHOC CX C/8 DISP 24X22GR (NATURALE)</t>
  </si>
  <si>
    <t>BARRA DE CEREAIS DOCE DE LEITE C/CHOC CX C/8 DISP (NATURALE)</t>
  </si>
  <si>
    <t>BARRA DE CEREAIS MORANGO CX C/8 DISP 24X22GR (NATURALE)</t>
  </si>
  <si>
    <t>PISTACHE COM CASCA TORRADO E SALGADO 2KG (USA)</t>
  </si>
  <si>
    <t>SAL DE PARRILA 25KG</t>
  </si>
  <si>
    <t>FARINHA DE SOJA KINAKO INTEGRAL TORRADA 20KG (NUTRIALY)</t>
  </si>
  <si>
    <t>PIMENTA JAMAICA EM GRAOS 25KG</t>
  </si>
  <si>
    <t>PROTEINA DE SOJA TEXTURIZADA SABOR BACON 10KG</t>
  </si>
  <si>
    <t>PROTEINA DE SOJA TEXTURIZADA SABOR GALINHA 10KG</t>
  </si>
  <si>
    <t>PROTEINA DE SOJA TEXTURIZADA SABOR CARNE 10KG</t>
  </si>
  <si>
    <t>PROTEINA DE SOJA TEXTURIZADA SABOR PICANHA 10KG</t>
  </si>
  <si>
    <t>PROTEINA DE SOJA TEXTURIZADA SABOR CALABRESA 10KG</t>
  </si>
  <si>
    <t>CHOCOLATE EM PO 50% 2KG (FRALIA)</t>
  </si>
  <si>
    <t>CASTANHA DE CAJU W1-320 TORRADA 11,34KG (EURO)</t>
  </si>
  <si>
    <t>UVA PASSA PRETA CHILENA JUMBO 10KG</t>
  </si>
  <si>
    <t>FARINHA DE MACA PERUANA PRETA (PURA) 10KG</t>
  </si>
  <si>
    <t>LARANJA EM RODELAS COM CASCA DESIDRATADO 10KG</t>
  </si>
  <si>
    <t>GRAO DE BICO 12MM MEXICANO 2KG</t>
  </si>
  <si>
    <t>ABACAXI EM RODELA CRISTALIZADO 3KG</t>
  </si>
  <si>
    <t>Estoque</t>
  </si>
  <si>
    <t>UVA PASSA PRETA UZBEQUISTAO 10KG</t>
  </si>
  <si>
    <t>AMENDOA SEM CASCA CRUA USA 30/32 5,67KG</t>
  </si>
  <si>
    <t>MIX DE VEGETAIS DESIDRATADOS COM BATATA DOCE 6KG</t>
  </si>
  <si>
    <t>CASTANHA DO PARA LAMINADA 2KG</t>
  </si>
  <si>
    <t>FARINHA DE MACA STANDARD 20KG (PERUANA)</t>
  </si>
  <si>
    <t>TAMARA SEM CAROCO 5KG (EL MONAGUILLO)</t>
  </si>
  <si>
    <t>NOZES PECAN INTEIRA 02X05 KG</t>
  </si>
  <si>
    <t>BANANINHA CREMOSA TRADICIONAL C/12 DISP 24X30GR</t>
  </si>
  <si>
    <t>AMENDOA SEM CASCA CRUA 30/32 10KG</t>
  </si>
  <si>
    <t>CORN FLAKES CHOCOLATE 8KG (ALCA FOODS)</t>
  </si>
  <si>
    <t>CORN FLAKES HONEY (MEL) 8KG (ALCA FOODS)</t>
  </si>
  <si>
    <t>CORN FLAKES SUGAR 8KG (ALCA FOODS)</t>
  </si>
  <si>
    <t>CORN FLAKES NATURAL 6KG (ALCA FOODS)</t>
  </si>
  <si>
    <t>CHOCO BOLL CHOCOLATE 6KG (ALCA FOODS)</t>
  </si>
  <si>
    <t>MICRO RICE BOLL (CRISPIS DE ARROZ) 8KG (ALCA FOODS)</t>
  </si>
  <si>
    <t>CORN FLAKES LIGHT 6KG (ALCA FOODS)</t>
  </si>
  <si>
    <t>CORN FLAKES LEITE CONDENSADO 8KG (ALCA FOODS)</t>
  </si>
  <si>
    <t>CORN FLAKES BANANA 8KG (ALCA FOODS)</t>
  </si>
  <si>
    <t>CORN FLAKES ACUCAR MASCAVO 8KG (ALCA FOODS)</t>
  </si>
  <si>
    <t>FARELO DE TRIGO GROSSO TOSTADO 15KG (ALKIBS)</t>
  </si>
  <si>
    <t>FARELO DE TRIGO FINO TOSTADO 15KG (ALKIBS)</t>
  </si>
  <si>
    <t>MANTEIGA DE COCO COCOSHOW 12X200G (COPRA)</t>
  </si>
  <si>
    <t>AMENDOA SEM CASCA CRUA CHILENA 27/30 10KG</t>
  </si>
  <si>
    <t>ACUCAR MASCAVO 25KG</t>
  </si>
  <si>
    <t>PROTEINA DE SOJA GRANULADA CARAMELO EXIN 12KG</t>
  </si>
  <si>
    <t>PROTEINA DE SOJA GRANULADA NATURAL EXIN 12KG</t>
  </si>
  <si>
    <t>FARINHA DE MACA STANDARD 10KG (PERUANA)</t>
  </si>
  <si>
    <t>KOMBUCHA LARANJA COM GENGIBRE 6X350ML (DR K)</t>
  </si>
  <si>
    <t>BEBIDAS</t>
  </si>
  <si>
    <t>KOMBUCHA ABACAXI COM MENTA 6X350ML (DR K)</t>
  </si>
  <si>
    <t>KOMBUCHA MARACUJA 6X350ML (DR K)</t>
  </si>
  <si>
    <t>KOMBUCHA AGUA DE COCO 6X350ML (DR K)</t>
  </si>
  <si>
    <t>KOMBUCHA GUARANA COM ACAI 6X350ML (DR K)</t>
  </si>
  <si>
    <t>MACARRAO DE ARROZ TRADICIONAL PENA SEM GLUTEN 6X500GR</t>
  </si>
  <si>
    <t>MACARRAO DE ARROZ INTEGRAL ESPAGUETE SEM GLUTEN 6X500</t>
  </si>
  <si>
    <t>MACARRAO DE ARROZ INTEGRAL PARAFUSO SEM GLUTEN 6X500</t>
  </si>
  <si>
    <t>MACARRAO DE ARROZ INTEGRAL PENA SEM GLUTEN 6X500GR</t>
  </si>
  <si>
    <t>MACARRAO DE ARROZ KIDS FORMATO PERSONAGENS SEM GLUTEN 6X500GR</t>
  </si>
  <si>
    <t>MACARRAO DE ARROZ TRADICIONAL PARAFUSO SEM GLUTEN 6X500GR</t>
  </si>
  <si>
    <t>MANJERONA PREMIUM 2KG</t>
  </si>
  <si>
    <t>MANJERONA PREMIUM 20KG</t>
  </si>
  <si>
    <t>CX ISOPOR</t>
  </si>
  <si>
    <t>ACUCAR MASCAVO 5KG</t>
  </si>
  <si>
    <t>FARINHA DE BERINJELA (PURA) 20KG</t>
  </si>
  <si>
    <t>VER NOVOS</t>
  </si>
  <si>
    <t>MIX GOJI BERRY COM SEMENTE DE ABOBORA 2KG</t>
  </si>
  <si>
    <t>SACO Nº 1 SOS</t>
  </si>
  <si>
    <t>CAIXA Nº 1</t>
  </si>
  <si>
    <t>SACO PARA COCO N°2</t>
  </si>
  <si>
    <t>SACOLA LONA MANDALA</t>
  </si>
  <si>
    <t>SACO PARA COCO N°1</t>
  </si>
  <si>
    <t>CAIXA Nº 2</t>
  </si>
  <si>
    <t>MIL</t>
  </si>
  <si>
    <t>MAQUINA</t>
  </si>
  <si>
    <t>ETIQUETA</t>
  </si>
  <si>
    <t>LIMPESA</t>
  </si>
  <si>
    <t>&lt;10</t>
  </si>
  <si>
    <t>&gt;=40</t>
  </si>
  <si>
    <t>&gt;=10,&lt;20</t>
  </si>
  <si>
    <t>&gt;=20,&lt;40</t>
  </si>
  <si>
    <t>ESTIMATIVA DE GANHO DE PRODUTO FRACIONADO 5KG</t>
  </si>
  <si>
    <t>ESTIMATIVA DE GANHO DE PRODUTO FRACIONADO 2KG</t>
  </si>
  <si>
    <t>SC-RAFIA</t>
  </si>
  <si>
    <t>CHILINQUE</t>
  </si>
  <si>
    <t>SEM</t>
  </si>
  <si>
    <t>SP-2</t>
  </si>
  <si>
    <t>SP-3</t>
  </si>
  <si>
    <t>GERMEN DE TRIGO TOSTADO 15KG (ALKIBS)</t>
  </si>
  <si>
    <t>SPRAY MEL E PROPOLIS 6X30ML (ABV)</t>
  </si>
  <si>
    <t>SP-4</t>
  </si>
  <si>
    <t>SP-5</t>
  </si>
  <si>
    <t>MILHO TORRADO SABOR MOSTARDA E MEL 15KG</t>
  </si>
  <si>
    <t>MACADAMIA E2 TORRADA E SALGADA 2,5KG</t>
  </si>
  <si>
    <t>MACADAMIA E2 TORRADA SEM SAL 2,5KG</t>
  </si>
  <si>
    <t>DAMASCO TURCO DOCE (Nº 2) 15KG</t>
  </si>
  <si>
    <t>CEVADA TORRADA SOLUVEL 25 KG</t>
  </si>
  <si>
    <t>BARRA DE CEREAIS BANANA/AVEIA CHOC CX C/8 DISP (NATURALE)</t>
  </si>
  <si>
    <t>BARRA DE CEREAIS CASTANHA AVEIA CX C/8 DISP (NATURALE)</t>
  </si>
  <si>
    <t>BARRA DE CEREAIS COCO E AVEIA CX C/8 DISP (NATURALE)</t>
  </si>
  <si>
    <t>ORIGEM</t>
  </si>
  <si>
    <t>PIS</t>
  </si>
  <si>
    <t>COFINS</t>
  </si>
  <si>
    <t>CF</t>
  </si>
  <si>
    <t>SIGLA</t>
  </si>
  <si>
    <t>LOURO EM FOLHAS 5KG</t>
  </si>
  <si>
    <t>SALSA DESIDRATADA IMPORTADA 20KG</t>
  </si>
  <si>
    <t>FORA DE SP</t>
  </si>
  <si>
    <t>DENTRO DE SP</t>
  </si>
  <si>
    <t>T27</t>
  </si>
  <si>
    <t>T17</t>
  </si>
  <si>
    <t>AMENDOA SEM CASCA CRUA CHILENA 25/27 10KG</t>
  </si>
  <si>
    <t>AMENDOA SEM CASCA CRUA CHILENA 23/25 10KG</t>
  </si>
  <si>
    <t>OBSERVAÇÃO</t>
  </si>
  <si>
    <t>LIMAO EM RODELAS COM CASCA DESIDRATADO 10KG</t>
  </si>
  <si>
    <t>LIMAO EM RODELAS COM CASCA DESIDRATADO 8KG</t>
  </si>
  <si>
    <t>CÓD</t>
  </si>
  <si>
    <t>DESCRIÇÃO</t>
  </si>
  <si>
    <t>UND</t>
  </si>
  <si>
    <t>PESO</t>
  </si>
  <si>
    <t>PESO NOVOS</t>
  </si>
  <si>
    <t>AMENDOA SEM CASCA CRUA CHILENA 27/30 5KG</t>
  </si>
  <si>
    <t>ACABOU</t>
  </si>
  <si>
    <t>CHEGOU</t>
  </si>
  <si>
    <t>DIÁRIA</t>
  </si>
  <si>
    <t>PREÇO</t>
  </si>
  <si>
    <t>TOMILHO EM FLOCOS 10KG</t>
  </si>
  <si>
    <t>OBS</t>
  </si>
  <si>
    <t>RANKING</t>
  </si>
  <si>
    <t>FORA DA TABELA</t>
  </si>
  <si>
    <t>BAR</t>
  </si>
  <si>
    <t>DESTINO</t>
  </si>
  <si>
    <t>FEIJAO FRADINHO 50KG</t>
  </si>
  <si>
    <t>FEIJAO PRETO 25KG</t>
  </si>
  <si>
    <t>FAVA BRANCA 25KG</t>
  </si>
  <si>
    <t>FEIJAO MANTEIGA 25KG</t>
  </si>
  <si>
    <t>FEIJAO RAJADO 25KG</t>
  </si>
  <si>
    <t>FEIJAO ROSINHA 50KG</t>
  </si>
  <si>
    <t>FEIJAO BOLINHA 30KG</t>
  </si>
  <si>
    <t>CANJICA AMARELA 25KG</t>
  </si>
  <si>
    <t>CANJICA BRANCA 30KG</t>
  </si>
  <si>
    <t>FEIJAO DE CORDA 60KG</t>
  </si>
  <si>
    <t>FEIJAO FRADINHO 5KG</t>
  </si>
  <si>
    <t>FEIJAO DE CORDA 5KG</t>
  </si>
  <si>
    <t>FAVA BRANCA 5KG</t>
  </si>
  <si>
    <t>TRIGO PARA KIBE 25KG (ROMARIZ)</t>
  </si>
  <si>
    <t>FLOR DE SAL 10KG</t>
  </si>
  <si>
    <t>FLOCOS DE CEREAIS CRISPIE BOLL S/GLUTEN S/ ACUCAR 10KG (DUBAI)</t>
  </si>
  <si>
    <t>FARINHA DE ARROZ INTEGRAL 25KG (DUBAI)</t>
  </si>
  <si>
    <t>GERGELIM INTEGRAL COM CASCA NACIONAL 40KG</t>
  </si>
  <si>
    <t>ALFAZEMA AZUL 1KG</t>
  </si>
  <si>
    <t>UVA PASSA PRETA PERUANA 10KG</t>
  </si>
  <si>
    <t>CEBOLA CRISPY FRITA 15KG</t>
  </si>
  <si>
    <t>MIX DE SEMENTES LOW CARB COM SAL 2KG</t>
  </si>
  <si>
    <t>GRUPO ALIMENTOS</t>
  </si>
  <si>
    <t>CEBOLA CRISPY FRITA 2KG</t>
  </si>
  <si>
    <t>ADOCANTES NATURAIS</t>
  </si>
  <si>
    <t>CEREAIS</t>
  </si>
  <si>
    <t>CHAS</t>
  </si>
  <si>
    <t>FARINHAS FUNCIONAIS</t>
  </si>
  <si>
    <t>FRUTAS DESIDRATADAS / CRISTALIZADAS</t>
  </si>
  <si>
    <t>INVESTIMENTO (INATIVO)</t>
  </si>
  <si>
    <t>TEMPEROS / ESPECIARIAS</t>
  </si>
  <si>
    <t>BALA DE GOMA JUJUBA DELIKUKY 12X1KG (KUKY)</t>
  </si>
  <si>
    <t>BALA DE GOMA FESTA SORTIDA 12X1KG (KUKY)</t>
  </si>
  <si>
    <t>BALA DE GOMA JUJUBA DELIKUKY 2X1KG (KUKY)</t>
  </si>
  <si>
    <t>CACAU EM PO BLACK IMPERIAL 2KG (FRALIA)</t>
  </si>
  <si>
    <t>ARROZ INTEGRAL SETE GRAOS SEM GLUTEN 6X1KG (URBANO)</t>
  </si>
  <si>
    <t>SEMENTE DE CHIA PRETA PREMIUM 5KG</t>
  </si>
  <si>
    <t>SEMENTE DE CHIA PRETA PREMIUM 25KG</t>
  </si>
  <si>
    <t>ARROZ INTEGRAL PRETO 5KG</t>
  </si>
  <si>
    <t>DRAGEADO DE AMENDOAS - CHOCOLATE 70% CACAU 2X1,050KG</t>
  </si>
  <si>
    <t>DRAGEADO DE DAMASCO - CHOCOLATE 70% CACAU 2X1,050KG</t>
  </si>
  <si>
    <t>SENE EM FOLHAS 25KG</t>
  </si>
  <si>
    <t>JURUBEBA RASURADO 5KG</t>
  </si>
  <si>
    <t>SUCUPIRA SEMENTES 1KG</t>
  </si>
  <si>
    <t>BOLDO EM FOLHAS CHILENO 2KG</t>
  </si>
  <si>
    <t>HIBISCO EM PO PURO 5KG</t>
  </si>
  <si>
    <t>SENE EM PO PURO 5KG</t>
  </si>
  <si>
    <t>HIBISCO SOLUVEL 5KG</t>
  </si>
  <si>
    <t>CHA VERDE EM FOLHAS 5KG (NACIONAL)</t>
  </si>
  <si>
    <t>CHAPEU DE COURO 1KG</t>
  </si>
  <si>
    <t>EUCALIPTO 1KG</t>
  </si>
  <si>
    <t>JAMBOLAO 1KG</t>
  </si>
  <si>
    <t>MACELA 1KG</t>
  </si>
  <si>
    <t>SETE SANGRIAS DO NORDESTE RASURADO 1KG</t>
  </si>
  <si>
    <t>CAVALINHA 1KG</t>
  </si>
  <si>
    <t>MELISSA 1KG</t>
  </si>
  <si>
    <t>ERVA DOCE 1KG</t>
  </si>
  <si>
    <t>CHA BRANCO DESIDRATADO 1KG</t>
  </si>
  <si>
    <t>PICAO PRETO 1KG</t>
  </si>
  <si>
    <t>YPE ROXO RASURADO 1KG</t>
  </si>
  <si>
    <t>ERVA SAO JOAO EM FOLHAS 1KG</t>
  </si>
  <si>
    <t>PSYLLIUM POWDER 15KG (PO)</t>
  </si>
  <si>
    <t>PSYLLIUM HUSK 60% 10KG (CASCA)</t>
  </si>
  <si>
    <t>PSYLLIUM HUSK 80% 10KG (CASCA)</t>
  </si>
  <si>
    <t>PSYLLIUM HUSK 15KG (CASCA)</t>
  </si>
  <si>
    <t>PSYLLIUM HUSK 80% 5KG (CASCA)</t>
  </si>
  <si>
    <t>PSYLLIUM HUSK 70% 25KG (CASCA)</t>
  </si>
  <si>
    <t>PSYLLIUM HUSK 60% 25KG (CASCA)</t>
  </si>
  <si>
    <t>PSYLLIUM HUSK 70% 15KG (CASCA)</t>
  </si>
  <si>
    <t>ABACAXI EM RODELAS DESIDRATADO 2,5KG</t>
  </si>
  <si>
    <t>MAÇA DESIDRATADA EM FATIAS 4KG</t>
  </si>
  <si>
    <t>ACAI EM PO DESIDRATADO 20KG</t>
  </si>
  <si>
    <t>ARROZ BASMATI SEM GLUTEN 6X1KG (URBANO)</t>
  </si>
  <si>
    <t>WHEY 80% 2KG</t>
  </si>
  <si>
    <t>COLAGENO HIDROLIZADO 2KG (RBR)</t>
  </si>
  <si>
    <t>WHEY ISOLADO 90% 2KG</t>
  </si>
  <si>
    <t>WHEY 80% SABOR BAUNILHA 2KG</t>
  </si>
  <si>
    <t>GLUTAMINA 2KG</t>
  </si>
  <si>
    <t>PROTEINA DE ARROZ CONCENTRADA 5KG</t>
  </si>
  <si>
    <t>ALBUMINA 2KG</t>
  </si>
  <si>
    <t>FUNGHI (COGUMELO SECO) 20KG</t>
  </si>
  <si>
    <t>FUMAÇA LIQUIDA SPRAY 12X150ML (GONZALO)</t>
  </si>
  <si>
    <t>BARRA DE CEREAIS BRIGADEIRO/AVEIA/CHOC CX C/8 DISP 24X25GR (NATURALE)</t>
  </si>
  <si>
    <t>SENE EM FOLHAS (PREMIUM) 50KG</t>
  </si>
  <si>
    <t>FARINHA DE ARROZ BRANCO 25KG (DUBAI)</t>
  </si>
  <si>
    <t>PSYLLIUM HUSK 85% 10KG (CASCA)</t>
  </si>
  <si>
    <t>MIX DE FRUTAS DESIDRATADAS 2X5KG</t>
  </si>
  <si>
    <t>FIGO TURCO SECO (LERIDA) 15KG</t>
  </si>
  <si>
    <t>GRAOS / SEMENTES</t>
  </si>
  <si>
    <t>PEPITA DE GIRASSOL CRUA 2KG (BULGARA)</t>
  </si>
  <si>
    <t>PEPITA DE GIRASSOL TORRADA 5KG</t>
  </si>
  <si>
    <t>SEMENTE DE ABOBORA SEM CASCA CRUA A 2 KG</t>
  </si>
  <si>
    <t>SPRAY MEL E PROPOLIS E MENTA 6X35ML (ABV)</t>
  </si>
  <si>
    <t>SPRAY MEL E PROPOLIS E AGRIAO E ROMA 6X30ML (ABV)</t>
  </si>
  <si>
    <t>SPRAY MEL E PROPOLIS,ROMA,GENG,HORT 6X30ML (ABV)</t>
  </si>
  <si>
    <t>SPRAY MEL E PROPOLIS E ROMA 6X30ML (ABV)</t>
  </si>
  <si>
    <t>FUNGHI 2KG (COGUMELO SECO)</t>
  </si>
  <si>
    <t>PIMENTAO VERMELHO EM FLOCOS 20KG</t>
  </si>
  <si>
    <t>CANELA CORTE 6 CM EXTRA A 2KG</t>
  </si>
  <si>
    <t>SALVIA EM FLOCOS 25KG</t>
  </si>
  <si>
    <t>FUNGHI 18KG (COGUMELO SECO)</t>
  </si>
  <si>
    <t>SALSA DESIDRATADA 25KG</t>
  </si>
  <si>
    <t>ARROZ INTEGRAL PRETO SEM GLUTEN 10X500GR (URBANO)</t>
  </si>
  <si>
    <t>POTES</t>
  </si>
  <si>
    <t>Central de Relatórios &gt; Estoque &gt; Código de produtos</t>
  </si>
  <si>
    <t>Selecionar: T3; T17; T25; T27</t>
  </si>
  <si>
    <t>TAMPA TRIPARTIDA PRETA 6323 CX C/60 UN (POTE PLAST)</t>
  </si>
  <si>
    <t>CONCHA TAM GG 1,80LT CX C/12 UN (EXPOTE)</t>
  </si>
  <si>
    <t>POTE SEM TAMPA 250ML CX C/60 UN (POTE PLAST)</t>
  </si>
  <si>
    <t>POTE SEM TAMPA 400ML CX C/60 UN (POTE PLAST)</t>
  </si>
  <si>
    <t>POTE SEM TAMPA 600ML CX C/60 UN (POTE PLAST)</t>
  </si>
  <si>
    <t>POTE SEM TAMPA 900ML CX C/60 UN (POTE PLAST)</t>
  </si>
  <si>
    <t>TAMPA LISA PRETA 6319 CX C/60 UN (POTE PLAST)</t>
  </si>
  <si>
    <t>POTE REDONDO 12LT CX C/12 UN (EXPOTE)</t>
  </si>
  <si>
    <t>POTE RETANGULAR 13,8LT CX C/12 UN (EXPOTE)</t>
  </si>
  <si>
    <t>POTE GIRA GIRA 7,6LT CX C/12 UN (EXPOTE)</t>
  </si>
  <si>
    <t>POTE QUADRADO 36LT CX C/1 UN (EXPOTE)</t>
  </si>
  <si>
    <t>POTE RETANGULAR 1,5LT CX C/12 UN (EXPOTE)</t>
  </si>
  <si>
    <t>MANGA DESIDRATADA 10KG</t>
  </si>
  <si>
    <t>MANGA DESIDRATADA 2KG</t>
  </si>
  <si>
    <t>Categoria</t>
  </si>
  <si>
    <t>AMORA MIURA 4X60 COMPRIMIDOS 500MG (NUTRALIN)</t>
  </si>
  <si>
    <t>BARBATIMAO 1KG</t>
  </si>
  <si>
    <t>BIOTINA 4X60 COMPRIMIDOS 500MG (NUTRALIN)</t>
  </si>
  <si>
    <t>CALCIO MAGNESIO D3 4X60 COMPRIMIDOS 800MG (NUTRALIN)</t>
  </si>
  <si>
    <t>COMPLEXO B 4X60 COMPRIMIDOS 500MG (NUTRALIN)</t>
  </si>
  <si>
    <t>FEIJAO PRETO 30KG</t>
  </si>
  <si>
    <t>MACA PERUANA 4X120 COMPRIMIDOS 625MG (NUTRALIN)</t>
  </si>
  <si>
    <t>MELATONINA 4X60 COMPRIMIDOS 500MG (NUTRALIN)</t>
  </si>
  <si>
    <t>MULTIVITAMINICO 4X60 COMPRIMIDOS 600MG (NUTRALIN)</t>
  </si>
  <si>
    <t>PATA DE VACA 1KG</t>
  </si>
  <si>
    <t>UXI AMARELO 1KG</t>
  </si>
  <si>
    <t>VITAMINA C 4X60 COMPRIMIDOS 850MG (NUTRALIN)</t>
  </si>
  <si>
    <t>VITAMINA D3 4X60 COMPRIMIDOS 500MG (NUTRALIN)</t>
  </si>
  <si>
    <t>LA FAJOR COOKIES CREAM CX C/4 DISP 12X50GR (LA GANEXA)</t>
  </si>
  <si>
    <t>LA FAJOR LEITINHO CX C/4 DISP 12X50GR (LA GANEXA)</t>
  </si>
  <si>
    <t>LA FAJOR AVELA CX C/4 DISP 12X50GR (LA GANEXA)</t>
  </si>
  <si>
    <t>LA FAJOR BRIGADEIRO CX C/4 DISP 12X50GR (LA GANEXA)</t>
  </si>
  <si>
    <t>PASTA DE AMENDOIM LEITE NINHO COM WHEY PROTEIN 12X450GR (LA GANEXA)</t>
  </si>
  <si>
    <t>PASTA DE AMENDOIM LEITINHO BLACK COM WHEY PROTEIN 12X450GR (LA GANEXA)</t>
  </si>
  <si>
    <t>PASTA DE AMENDOIM DOCE DE LEITE COM CASTANHA DE CAJU 12X450GR (LA GANEXA)</t>
  </si>
  <si>
    <t>PASTA DE AMENDOIM COOKIES CREAM 12X450GR (LA GANEXA)</t>
  </si>
  <si>
    <t>PRODUTO</t>
  </si>
  <si>
    <t>PREÇO/KG</t>
  </si>
  <si>
    <t>TEMPERO ANA MARIA S/SODIO S/ GLUTAMATO 5KG</t>
  </si>
  <si>
    <t>TEMPERO PEGA ESPOSA S/ GLUTAMATO - S/ SODIO 5KG</t>
  </si>
  <si>
    <t>TEMPERO PEGA MARIDO S/ GLUTAMATO - S/ SODIO 5KG</t>
  </si>
  <si>
    <t>TEMPERO ANA MARIA EM FLOCOS S/ GLUTAMATO - S/SODIO 5KG</t>
  </si>
  <si>
    <t>TEMPERO LEMON PEPPER S/ GLUTAMATO - S/ SODIO 5KG</t>
  </si>
  <si>
    <t>CREME DE CEBOLA S/ GLUTAMATO 2KG</t>
  </si>
  <si>
    <t>TEMPERO CHIMICHURRI COM LIMAO S/ GLUTAMATO 5KG</t>
  </si>
  <si>
    <t>TEMPERO CHIMICHURRI DEFUMADO S/ GLUTAMATO 5KG</t>
  </si>
  <si>
    <t>TEMPERO ERVAS FINAS S/ GLUTAMATO 2KG</t>
  </si>
  <si>
    <t>TEMPERO COMPLETO SEM SODIO S/ GLUTAMATO 5KG</t>
  </si>
  <si>
    <t>TEMPERO PARA FRANGO SEM SODIO S/ GLUTAMATO 5KG</t>
  </si>
  <si>
    <t>TEMPERO TARTARO S/ GLUTAMATO 5KG</t>
  </si>
  <si>
    <t>TEMPERO DO CHEFE COM PAPRICA S/ GLUTAMATO 5KG</t>
  </si>
  <si>
    <t>TEMPERO DO CHEFE COM CURRY S/ GLUTAMATO 5 KG</t>
  </si>
  <si>
    <t>PAPRICA DEFUMADA PICANTE S/ GLUTAMATO 5KG</t>
  </si>
  <si>
    <t>TEMPERO SIRIO (BA-HAR) S/ GLUTAMATO 5KG</t>
  </si>
  <si>
    <t>CALDO DE PEIXE S/ GLUTAMATO 5KG</t>
  </si>
  <si>
    <t>SAL PARRILA COM CHIMICHURRI PICANTE S/ GLUTAMATO 5KG</t>
  </si>
  <si>
    <t>SAL PARRILA DEFUMADA S/ GLUTAMATO 5KG</t>
  </si>
  <si>
    <t>SAL PARRILA COM ERVAS FINAS S/ GLUTAMATO 5KG</t>
  </si>
  <si>
    <t>COMINHO COM PIMENTA S/ GLUTAMATO 5KG</t>
  </si>
  <si>
    <t>SAL PARRILA COM ALHO FRITO S/ GLUTAMATO 5KG</t>
  </si>
  <si>
    <t>TEMPERO LIMAO E OREGANO S/ GLUTAMATO 5KG</t>
  </si>
  <si>
    <t>TEMPERO CHIMICHURRI COM ALHO FRITO S/ GLUTAMATO 5KG</t>
  </si>
  <si>
    <t>TEMPERO PARA CHURRASCO SEM PIMENTA S/ GLUTAMATO 5KG</t>
  </si>
  <si>
    <t>TEMPERO CHIMICHURRI PICANTE SEM SODIO S/ GLUTAMATO 5KG</t>
  </si>
  <si>
    <t>CURCUMA EM PO S/ GLUTAMATO 5KG</t>
  </si>
  <si>
    <t>CALDO DE CARNE S/ GLUTAMATO 5KG</t>
  </si>
  <si>
    <t>TEMPERO CHIMICHURRI COM PIMENTA S/ GLUTAMATO 5KG</t>
  </si>
  <si>
    <t>TEMPERO GOURMET S/ GLUTAMATO 5KG</t>
  </si>
  <si>
    <t>TEMPERO DA FAZENDA S/ GLUTAMATO 5KG</t>
  </si>
  <si>
    <t>TEMPERO TEMPERA TUDO S/ GLUTAMATO 5KG</t>
  </si>
  <si>
    <t>TEMPERO OLIVER S/ GLUTAMATO 5KG</t>
  </si>
  <si>
    <t>TEMPERO DE FAMILIA S/ GLUTAMATO 5KG</t>
  </si>
  <si>
    <t>TEMPERO BEEF RIBS S/ GLUTAMATO 5KG</t>
  </si>
  <si>
    <t>TEMPERO ORANGE PEPPER S/ GLUTAMATO 5KG</t>
  </si>
  <si>
    <t>TEMPERO SALSA CEBOLINHA E ALHO S/ GLUTAMATO 4KG</t>
  </si>
  <si>
    <t>AROEIRA CASCA 5KG</t>
  </si>
  <si>
    <t>MARACUJA FOLHA 5KG</t>
  </si>
  <si>
    <t>MELAO SAO CAETANO 5KG</t>
  </si>
  <si>
    <t>NO DE CACHORRO 5KG</t>
  </si>
  <si>
    <t>PICAO BRANCO 5KG</t>
  </si>
  <si>
    <t>NOGUEIRA FOLHA 5KG</t>
  </si>
  <si>
    <t>PAU DE ANDRADE 5KG</t>
  </si>
  <si>
    <t>ARRUDA FOLHA 5KG</t>
  </si>
  <si>
    <t>ZIMBRO ITALIANO 2KG</t>
  </si>
  <si>
    <t>CATUABA RASURADA 5KG</t>
  </si>
  <si>
    <t>CHA MAÇA E CANELA C/ COLAGENO 5KG</t>
  </si>
  <si>
    <t>CHA MAÇA CANELA E MEL C/ COLAGENO 5KG</t>
  </si>
  <si>
    <t>CHA VERDE ABACAXI C/ HORTELA 5KG</t>
  </si>
  <si>
    <t>MATCHA GENGIBRE MEL E LIMAO 5KG</t>
  </si>
  <si>
    <t>MATCHA NATURAL 5KG</t>
  </si>
  <si>
    <t>ZIMBRO ITALIANO 10KG</t>
  </si>
  <si>
    <t>FARINHA DE AMENDOAS 10KG (CALCONUT)</t>
  </si>
  <si>
    <t>TEMPERO ORANGE PEPPER S/ GLUTAMATO 2KG</t>
  </si>
  <si>
    <t>DAMASCO TURCO DOCE (Nº01) 5KG</t>
  </si>
  <si>
    <t>FEIJAO FRADINHO 30KG</t>
  </si>
  <si>
    <t>CEBOLA GRANULADA 3-5 MM 25KG</t>
  </si>
  <si>
    <t>CEBOLA GRANULADA 3-5 MM 5KG</t>
  </si>
  <si>
    <t>CEBOLA GRANULADA 3-5 MM 20KG</t>
  </si>
  <si>
    <t>SEMENTE DE CHIA PRETA PREMIUM IMPORTADA 25KG</t>
  </si>
  <si>
    <t>SENE EM FOLHAS 50KG</t>
  </si>
  <si>
    <t>AMEIXA SEM CAROCO (70/80) CHILENA 10KG</t>
  </si>
  <si>
    <t>PASTA DE AMENDOIM C/ CREME DE AVELA E WHEY 12X450GR (LA GANEXA)</t>
  </si>
  <si>
    <t>CANJICA AMARELA 30KG</t>
  </si>
  <si>
    <t>FEIJAO ROSINHA 30KG</t>
  </si>
  <si>
    <t>CALDO DE LEGUMES S/ GLUTAMATO 5KG</t>
  </si>
  <si>
    <t>MACADAMIA E2 TORRADA SEM SAL 5KG</t>
  </si>
  <si>
    <t>FEIJAO RAJADO 50KG</t>
  </si>
  <si>
    <t>TEMPERO FAMOSO EM FLOCOS S/ GLUTAMATO - S/SODIO 5KG</t>
  </si>
  <si>
    <t>TEMPERO FAMOSO S/ GLUTAMATO 2KG</t>
  </si>
  <si>
    <t>TEMPERO FAMOSO SEM SODIO S/ GLUTAMATO 5KG</t>
  </si>
  <si>
    <t>CASTANHA DE CAJU CARAMELIZADA C/ GERGELIM 10KG</t>
  </si>
  <si>
    <t>CASTANHA DE CAJU CARAMELIZADA C/CHOCOLATE 10KG</t>
  </si>
  <si>
    <t>CASTANHA DE CAJU CARAMELIZADA C/COCO 10KG</t>
  </si>
  <si>
    <t>CASTANHA DE CAJU CARAMELIZADA C/ LEITE COND.10KG</t>
  </si>
  <si>
    <t>NOZES MARIPOSA 80/20 EXTRA LIGHT 2KG (CHILENA)</t>
  </si>
  <si>
    <t>PISTACHE SEM CASCA GRANULADO TORRADO 10KG</t>
  </si>
  <si>
    <t>KOMBUCHA LIMAO 6X350ML (DR K)</t>
  </si>
  <si>
    <t>KOMBUCHA UVA COM HIBISCO 6X350ML (DR K)</t>
  </si>
  <si>
    <t>KOMBUCHA MELANCIA 6X350ML (DR K)</t>
  </si>
  <si>
    <t>CANJICA BRANCA 25KG</t>
  </si>
  <si>
    <t>BARRA DE CEREAIS MORANGO/AVEIA/CHOC CX C/8 DISP 24X25GR (NATURALE)</t>
  </si>
  <si>
    <t>LA FAJOR PISTACHE CX C/4 DISP 12X50GR (LA GANEXA)</t>
  </si>
  <si>
    <t>LA FAJOR CARAMELO E FLOR DE SAL CX C/4 DISP 12X50GR (LA GANEXA)</t>
  </si>
  <si>
    <t>PASTA DE AMENDOIM PISTACHE 12X450GR (LA GANEXA)</t>
  </si>
  <si>
    <t>PASTA DE AMENDOIM CARAMELO E FLOR DE SAL 12X450GR (LA GANEXA)</t>
  </si>
  <si>
    <t>PISTACHE SEM CASCA GRANULADO TORRADO 5KG</t>
  </si>
  <si>
    <t>FARINHA DE AMENDOAS 10KG (MARHABANUT)</t>
  </si>
  <si>
    <t>ICE TEA PESSEGO 12X450ML (YAI)</t>
  </si>
  <si>
    <t>AMENDOIM SEM PELE TORRADO 5X5KG</t>
  </si>
  <si>
    <t>AMENDOIM SEM PELE TORRADO E SALGADO 5X5KG</t>
  </si>
  <si>
    <t>FARINHA DE AMENDOIM TORRADA 5X5KG</t>
  </si>
  <si>
    <t>XEREM DE AMENDOIM TORRADA 5X5KG</t>
  </si>
  <si>
    <t>MILHO TORRADO SABOR CAPUCCINO 10KG (PEPITO)</t>
  </si>
  <si>
    <t>PRETZEL TORRADO E SALGADO 10KG (PEPITO)</t>
  </si>
  <si>
    <t>PRETZEL SABOR MOSTARDA E MEL 10KG (PEPITO)</t>
  </si>
  <si>
    <t>NOZES QUARTILHOS EXTRA LIGHT 14KG</t>
  </si>
  <si>
    <t>NOZES QUARTZ EXTRA LIGHT 12KG</t>
  </si>
  <si>
    <t>NOZES QUARTZ EXTRA LIGHT 10KG (CHILENA)</t>
  </si>
  <si>
    <t>NOZES QUARTILHOS EXTRA LIGHT 11KG</t>
  </si>
  <si>
    <t>VINAGRE DE FRUTA MACA SENHOR VICCINO ZERO 12X500ML</t>
  </si>
  <si>
    <t>VINAGRE DE FRUTA COMPOSTO SENHOR VICCINO MACA E MEL 12X500ML</t>
  </si>
  <si>
    <t>VINAGRE DE MACA SENHOR VICCINO VITA 12X500ML SEM REFIL</t>
  </si>
  <si>
    <t>VINAGRE DE FRUTA MACA SENHOR VICCINO ORGANICO 12X250ML VIDRO</t>
  </si>
  <si>
    <t>VINAGRE DE CEREAL - ARROZ 12X250ML SENHOR VICCINO</t>
  </si>
  <si>
    <t>VINAGRE DE MEL ORGANICO 12X250 MLSENHOR VICCINO</t>
  </si>
  <si>
    <t>VINAGRE DE FRUTA MACA ALMAROMI 12X400ML</t>
  </si>
  <si>
    <t>VINAGRE DE FRUTA MACA ALMAROMI ORGANICO 12X400ML PET</t>
  </si>
  <si>
    <t>VINAGRE DE FRUTA MACA ALMAROMI ORGANICO 12X500ML VIDRO</t>
  </si>
  <si>
    <t>VINAGRE DE FRUTA COCO ALMAROMI 12X400ML</t>
  </si>
  <si>
    <t>VINAGRE DE MACA ALMAROMI COM UM TOQUE DE ERVAS FINAS 12X400ML</t>
  </si>
  <si>
    <t>VINAGRE DE CEREAL - ARROZ 12X400 ML ALMAROMI</t>
  </si>
  <si>
    <t>COMINHO EM PO S/ GLUTAMATO 2KG</t>
  </si>
  <si>
    <t>TEMPERO PEGA ESPOSA S/ GLUTAMATO 2KG</t>
  </si>
  <si>
    <t>COENTRO EM PO S/ GLUTAMATO 2KG</t>
  </si>
  <si>
    <t>TEMPERO SALSA CEBOLA E BACON S/ GLUTAMATO 2KG</t>
  </si>
  <si>
    <t>AMEIXA SEM CAROCO (70/80) ARGENTINA 10KG</t>
  </si>
  <si>
    <t>FARINHA DE UVA (FIBRA) 20KG</t>
  </si>
  <si>
    <t>BARRA DE CEREAIS CAFE E AVEIA CX C/8 DISP 24X22GR ( NATURALE)</t>
  </si>
  <si>
    <t>BARRA DE CEREAIS COOKIES &amp; CREAM CX C/8 DISP 24X22GR ( NATURALE)</t>
  </si>
  <si>
    <t>BARRA DE CEREAIS BANOFFEE C/ AVEIA CX C/8 DISP 24X22GR ( NATURALE)</t>
  </si>
  <si>
    <t>MASSA ALIMENTICIA DE KONJAC TIPO ESPAGUETE 4x1KG</t>
  </si>
  <si>
    <t>CURCUMA EM PO PURA 10KG</t>
  </si>
  <si>
    <t>GELATINA EM PO SEM SABOR 240 BLOOM 2KG (RBR)</t>
  </si>
  <si>
    <t>FEIJAO DE CORDA 50KG</t>
  </si>
  <si>
    <t>FARINHA PANKO 10KG (ROMARIZ)</t>
  </si>
  <si>
    <t>LENTILHA VERMELHA 50KG</t>
  </si>
  <si>
    <t>NOZES QUARTZ EXTRA LIGHT 10KG ARGENTNA (TERRANDES)</t>
  </si>
  <si>
    <t>FEIJAO RAJADO 30KG</t>
  </si>
  <si>
    <t>GRAO DE BICO 9MM CANADENSE 45,36KG</t>
  </si>
  <si>
    <t>NOZES MARIPOSA 80/20 EXTRA LIGHT CHILENA 10KG (ANAKENA)</t>
  </si>
  <si>
    <t>BATATA MEXICANA BARBECUE 2KG</t>
  </si>
  <si>
    <t>BATATA MEXICANA CEBOLA E SALSA 2KG</t>
  </si>
  <si>
    <t>BATATA MEXICANA CHURRASCO 2KG</t>
  </si>
  <si>
    <t>CHIPS DE BANANA ACUCAR E CANELA 3KG</t>
  </si>
  <si>
    <t>CHIPS DE BANANA CEBOLA E SALSA 3KG</t>
  </si>
  <si>
    <t>CHIPS DE BANANA LEMON PEPER 3KG</t>
  </si>
  <si>
    <t>CHIPS DE BANANA OREGANO 3KG</t>
  </si>
  <si>
    <t>CHIPS DE BANANA ORIGINAL COM SAL DO HIMALAIA 3KG</t>
  </si>
  <si>
    <t>QUINUA EM GRAOS VERMELHA PERUANA 25KG</t>
  </si>
  <si>
    <t>QUINUA EM GRAOS BRANCA PERUANA 25KG</t>
  </si>
  <si>
    <t>BISCOITO DE ARROZ INTEGRAL COM COBERTURA DE CHOCOLATE 20X0,60 GR</t>
  </si>
  <si>
    <t>AMENDOA SEM CASCA CRUA SSR USA 30/32 22,68KG</t>
  </si>
  <si>
    <t>MILHO TORRADO SABOR AZEITE TRUFADO 10KG (PEPITO)</t>
  </si>
  <si>
    <t>BISCOITO DE TAPIOCA COM COCO 20X60GR (FHOM)</t>
  </si>
  <si>
    <t>AMEIXA SEM CAROCO (80/90) ARGENTINA 10KG</t>
  </si>
  <si>
    <t>MIX CRISPY MOSTARDA E MEL 10KG (PEPITO)</t>
  </si>
  <si>
    <t>CHIPS DE BATATA BAROA COM SAL ROSA 2,5KG</t>
  </si>
  <si>
    <t>CHIPS DE BATATA BAROA SEM SAL 2,5KG</t>
  </si>
  <si>
    <t>CHIPS DE INHAME BARBECUE 2,5KG</t>
  </si>
  <si>
    <t>CHIPS DE INHAME CEBOLA E SALSA 2,5KG</t>
  </si>
  <si>
    <t>CHIPS DE INHAME COM SAL ROSA 2,5KG</t>
  </si>
  <si>
    <t>CHIPS DE BATATA DOCE MIX COM SAL ROSA (BRANCA,ROXA E LARANJA) 2,5KG</t>
  </si>
  <si>
    <t>CHIPS DE BATATA DOCE MIX SEM SAL (BRANCA,ROXA E LARANJA) 2,5KG</t>
  </si>
  <si>
    <t>ACUCAR DE MAÇA EM PO 25KG</t>
  </si>
  <si>
    <t>AMENDOA SEM CASCA CRUA USA 30/32 22,68KG (VANN)</t>
  </si>
  <si>
    <t>AMEIXA SEM CAROCO (88/110) 10KG (MONTECOMAN)</t>
  </si>
  <si>
    <t>AMEIXA SEM CAROCO (110/132) 10KG (MONTECOMAN)</t>
  </si>
  <si>
    <t>AMEIXA SEM CAROCO (132/154) 10KG (MONTECOMAN)</t>
  </si>
  <si>
    <t>AMENDOA SEM CASCA CRUA SSR 30/32 22,68KG (PEARL CROP)</t>
  </si>
  <si>
    <t>GERMEN DE TRIGO TOSTADO 25KG (ALKIBS)</t>
  </si>
  <si>
    <t>AMENDOA SEM CASCA DEFUMADA 10KG</t>
  </si>
  <si>
    <t>CASTANHA DO PARA SEM CASCA QUEBRADA PEDAÇOS PEQUENOS 20KG</t>
  </si>
  <si>
    <t>FARINHA DE AMENDOAS 11,34KG (PANOCHE)</t>
  </si>
  <si>
    <t>SOJA EM GRAOS 25KG</t>
  </si>
  <si>
    <t>PISTACHE COM CASCA TORRADO E SALGADO 10KG (IRÃ)</t>
  </si>
  <si>
    <t>COLORAU PARAIBA S/ GLUTAMATO 5KG</t>
  </si>
  <si>
    <t>NOZ MOSCADA PO 2KG</t>
  </si>
  <si>
    <t>TEMPERO ANA MARIA S/SODIO S/ GLUTAMATO 2KG</t>
  </si>
  <si>
    <t>NOZES MARIPOSA 80/20 EXTRA LIGHT ARGENTINA 10KG (EL TAMBO)</t>
  </si>
  <si>
    <t>BISCOITO DE ARROZ SABOR CHURRASCO (BBQ) 2,5KG (IMPORTADO)</t>
  </si>
  <si>
    <t>BISCOITO DE ARROZ SABOR CEBOLA E SALSA 2,5KG (IMPORTADO)</t>
  </si>
  <si>
    <t>NOZES MARIPOSA 80/20 EXTRA LIGHT CHINESA 10KG (PRIMA FARM)</t>
  </si>
  <si>
    <t>NOZES QUARTILHOS EXTRA LIGHT CHINESA 10KG (PRIMA FARM)</t>
  </si>
  <si>
    <t>NOZES QUARTILHOS EXTRA LIGHT CHINESA 10KG (DALIAN)</t>
  </si>
  <si>
    <t>NOZES QUARTZ EXTRA LIGHT CHINESA 10KG (DALIAN)</t>
  </si>
  <si>
    <t>CURCUMA PREMIUM PURA EM PO 22,68KG</t>
  </si>
  <si>
    <t>OREGANO EGITO 15KG</t>
  </si>
  <si>
    <t>PIMENTA CALABRESA EM PO 25KG</t>
  </si>
  <si>
    <t>PIMENTA CALABRESA EM PO 15KG</t>
  </si>
  <si>
    <t>SAL ROSA DO HIMALAIA GROSSO 25KG</t>
  </si>
  <si>
    <t>ALECRIM EM FLOCOS 15KG</t>
  </si>
  <si>
    <t>CANELA EM PO VIETINÃ 25KG</t>
  </si>
  <si>
    <t>TEMPERO GREEN FRESH 2KG</t>
  </si>
  <si>
    <t>TEMPERO MIREPOIX FRANCES 2KG</t>
  </si>
  <si>
    <t>TEMPERO PARA SALMAO PEIXES FRUTOS DO MAR 2KG</t>
  </si>
  <si>
    <t>TEMPERO TAILANDES 2KG</t>
  </si>
  <si>
    <t>NOZES QUARTZ EXTRA LIGHT CHILENA 10KG (VITAKAI)</t>
  </si>
  <si>
    <t>NOZES MARIPOSA 80/20 EXTRA LIGHTY CHILENA 10KG (VITAKAI)</t>
  </si>
  <si>
    <t>NOZES QUARTZ EXTRA LIGHTY CHILENA 10KG (VITAKAI)</t>
  </si>
  <si>
    <t>ACUCAR DEMERARA ORGANICO 6X5KG (NATIVE)</t>
  </si>
  <si>
    <t>NOZES QUARTILHOS LIGHT USA 13,61KG (SUTTER FOODS)</t>
  </si>
  <si>
    <t>GRAO DE BICO 7MM ARGENTINO 25KG</t>
  </si>
  <si>
    <t>GRAO DE BICO 9MM ARGENTINO 25KG</t>
  </si>
  <si>
    <t>GRAO DE BICO PARTIDO ARGENTINO 25KG</t>
  </si>
  <si>
    <t>MAÇA DESIDRATADA EM CUBOS 12,50KG</t>
  </si>
  <si>
    <t>PISTACHE SEM CASCA CRU INTEIRO 10KG (IRÃ)</t>
  </si>
  <si>
    <t>AMENDOA SEM CASCA CRUA ESPANHA 30/32 10KG (DCOOP)</t>
  </si>
  <si>
    <t>PIMENTA PRETA PO CONDIMENTADA 10KG</t>
  </si>
  <si>
    <t>PISTACHE SEM CASCA TORRADO 80% 10KG</t>
  </si>
  <si>
    <t>AMENDOIM TORRADO COM ALHO 25KG</t>
  </si>
  <si>
    <t>UM</t>
  </si>
  <si>
    <t>DAMASCO TURCO DOCE (N°2) 12,50KG (AKKILIÇ)</t>
  </si>
  <si>
    <t>NOZES QUARTILHOS EXTRA LIGHT CHILENA 10KG (FRUTEXSA)</t>
  </si>
  <si>
    <t>AMENDOA SEM CASCA CRUA ESPANHA 30/32 10KG (CALCONUT)</t>
  </si>
  <si>
    <t>RSM</t>
  </si>
  <si>
    <t>AVELA SEM CASCA SEM PELE 10KG (AKKILIÇ)</t>
  </si>
  <si>
    <t>FARINHA DE AMENDOAS 5KG (CALCONUT)</t>
  </si>
  <si>
    <t>PISTACHE SEM CASCA CRU INTEIRO IRA 10KG (MEPE)</t>
  </si>
  <si>
    <t>PISTACHE COM CASCA TORRADO E SALGADO IRA 10KG (MEPE)</t>
  </si>
  <si>
    <t>NOZES MARIPOSA 80/20 EXTRA LIGHT CHINESA 10KG (ELITE)</t>
  </si>
  <si>
    <t>CRANBERRY FATIADO 11,34KG (OCEAN SPRAY)</t>
  </si>
  <si>
    <t>OLEO DE COCO SEM SABOR COCO SHOW 12X500ML COPRA</t>
  </si>
  <si>
    <t>VINAGRE DE FRUTA MACA SENHOR VICCINO TRADICIONAL 12X500ML</t>
  </si>
  <si>
    <t>BISCOITO DE TAPIOCA COM MORANGO 10X60GR -FHOM</t>
  </si>
  <si>
    <t>PISTACHE SEM CASCA METADE TORRADO 10KG</t>
  </si>
  <si>
    <t>AMENDOA SEM CASCA TORRADA E SALGADA 10KG</t>
  </si>
  <si>
    <t>AMENDOA SEM CASCA TORRADA 10KG</t>
  </si>
  <si>
    <t>FARINHA DE AMENDOAS 10KG -ARVONUT</t>
  </si>
  <si>
    <t>NOZES MARIPOSA 80/20 EXTRA LIGHT CHINESA 10KG</t>
  </si>
  <si>
    <t>HIBISCO COM COLAGENO 5KG MISTURA PRONTA</t>
  </si>
  <si>
    <t>QTD</t>
  </si>
  <si>
    <t>DAMASCO TURCO DOCE Nº 2 12.50KG -BOYRAZ</t>
  </si>
  <si>
    <t>DAMASCO TURCO DOCE Nº 2 - 12.50KG -DAG FOOD</t>
  </si>
  <si>
    <t>um</t>
  </si>
  <si>
    <t>BISCOITO DE ARROZ SABOR MOSTARDA E MEL PICANTE 5KG -IMPORTADO</t>
  </si>
  <si>
    <t>FARINHA DE AMENDOAS PERMANUTS 10KG</t>
  </si>
  <si>
    <t>FRUIT RINGS 6KG - ALCA FOODS</t>
  </si>
  <si>
    <t>CASTANHA DE CAJU CARAMELIZADA COM GERGELIM 12KG</t>
  </si>
  <si>
    <t>SAL ROSA DO HIMALAIA PREMIUM GROSSO 10KG</t>
  </si>
  <si>
    <t>SAL ROSA DO HIMALAIA PREMIUM FINO 10KG</t>
  </si>
  <si>
    <t>CX-3</t>
  </si>
  <si>
    <t>CX-4</t>
  </si>
  <si>
    <t>CX-5</t>
  </si>
  <si>
    <t>CX-6</t>
  </si>
  <si>
    <t>CX-7</t>
  </si>
  <si>
    <t>CX-8</t>
  </si>
  <si>
    <t>CX-9</t>
  </si>
  <si>
    <t>CX-10</t>
  </si>
  <si>
    <t>CX-11</t>
  </si>
  <si>
    <t>CX-12</t>
  </si>
  <si>
    <t>CX-13</t>
  </si>
  <si>
    <t>CX-15</t>
  </si>
  <si>
    <t>CX-16</t>
  </si>
  <si>
    <t>PSYLLIUM HUSK 70% 10KG (CASCA)</t>
  </si>
  <si>
    <t>PSYLLIUM HUSK 50% 10KG (CASCA)</t>
  </si>
  <si>
    <t>FARINHA DE AMENDOAS 10KG (REGAL)</t>
  </si>
  <si>
    <t>FARINHA DE AMENDOAS 10KG (AYDIN)</t>
  </si>
  <si>
    <t>AMENDOA LAMINADA 10KG (AYDIN)</t>
  </si>
  <si>
    <t>PISTACHE SEM CASCA CRU GRANULADO 10KG (REGAL)</t>
  </si>
  <si>
    <t>SAL ROSA DO HIMALAIA PREMIUM FINO 10KG (AGRO HUB)</t>
  </si>
  <si>
    <t>CX-20</t>
  </si>
  <si>
    <t>PISTACHE SEM CASCA CRU INTEIRO 80% 10KG (HASATA)</t>
  </si>
  <si>
    <t>NOZES MARIPOSA 70/30 EXTRA LIGHT 2KG</t>
  </si>
  <si>
    <t>,</t>
  </si>
  <si>
    <t>PASTA DE AMENDOIM CROCANTE 12X450GR ( LA GANEXA)</t>
  </si>
  <si>
    <t>GLUCOMANNAN EM PO 10KG</t>
  </si>
  <si>
    <t>CEBOLA CRISPY FRITA 20KG</t>
  </si>
  <si>
    <t>NOZES QUARTILHOS EXTRA LIGHT 11,34KG USA (GROWER)</t>
  </si>
  <si>
    <t>GLUCOMANNAN EM PO 2KG</t>
  </si>
  <si>
    <t>KIT BOAS VINDA SACOLA DO BEM</t>
  </si>
  <si>
    <t>AMIGOS DO BEM</t>
  </si>
  <si>
    <t>SACO PE TRANSPARENTE 30X40</t>
  </si>
  <si>
    <t>GLUCOMANNAN EM PO 5KG</t>
  </si>
  <si>
    <t>CAIXA PARA UVA 370X230X160</t>
  </si>
  <si>
    <t>DETOX TROPICAL 5KG</t>
  </si>
  <si>
    <t>RESIDUO</t>
  </si>
  <si>
    <t>SUCRALOSE 25KG</t>
  </si>
  <si>
    <t>STEVIA 25KG</t>
  </si>
  <si>
    <t>DAMASCO TURCO DOCE N°2 12,50KG (GOÇMEZ)</t>
  </si>
  <si>
    <t>COMINHO EM PO 20KG</t>
  </si>
  <si>
    <t>STEVIA 5KG</t>
  </si>
  <si>
    <t>RESIDUO 2</t>
  </si>
  <si>
    <t>GERGELIM DESPELICULADO BRANCO 11X1KG (KAMAL)</t>
  </si>
  <si>
    <t>GERGELIM DESPELICULADO BRANCO 25KG (KAMAL)</t>
  </si>
  <si>
    <t>GERGELIM MIX SUSHI 11X1KG (KAMAL)</t>
  </si>
  <si>
    <t>GERGELIM NATURAL 11X1KG (KAMAL)</t>
  </si>
  <si>
    <t>GERGELIM NACIONAL PRETO 11x1KG (KAMAL)</t>
  </si>
  <si>
    <t>HALAWI DOCE DE GERGELIM LATA 12x300GR (KAMAL)</t>
  </si>
  <si>
    <t>OLEO DE GERGELIM EXTRA 12X900ML (KAMAL)</t>
  </si>
  <si>
    <t>OLEO DE GERGELIM EXTRA 24X150ML (KAMAL)</t>
  </si>
  <si>
    <t>OLEO DE GERGELIM TORRADO 12X900ML (KAMAL)</t>
  </si>
  <si>
    <t>OLEO DE GERGELIM TORRADO 24X150ML (KAMAL)</t>
  </si>
  <si>
    <t>TAHINE PASTA DE GERGELIM LATA 16X200GR (KAMAL)</t>
  </si>
  <si>
    <t>NOZES MARIPOSA 80/20 EXTRA LIGHT CHINESA 10KG (FARMERLAND)</t>
  </si>
  <si>
    <t>LINHACA DOURADA 40KG (NACIONAL)</t>
  </si>
  <si>
    <t>PROMO</t>
  </si>
  <si>
    <t>NOVO</t>
  </si>
  <si>
    <t>DESTAQUE</t>
  </si>
  <si>
    <t>LENTILHA VERMELHA CANADENSE 25KG</t>
  </si>
  <si>
    <t>LENTILHA VERDE CANADENSE 45,36 KG</t>
  </si>
  <si>
    <t>GRAO DE BICO 9MM CANADENSE 5KG</t>
  </si>
  <si>
    <t>MILHO CROCANTE SABOR MOSTARDA E MEL 10KG (MERAY)</t>
  </si>
  <si>
    <t>MILHO CROCANTE COM SAL 10KG (MERAY)</t>
  </si>
  <si>
    <t>SACO DE VACUO 30X40</t>
  </si>
  <si>
    <t>SACO DE VACUO 40X60</t>
  </si>
  <si>
    <t>SACO TRANSPARENTE 30X40</t>
  </si>
  <si>
    <t>SACO TRANSPARENTE 35X50</t>
  </si>
  <si>
    <t>SACO TRANSPARENTE 40X60</t>
  </si>
  <si>
    <t>SACO DE RAFIA 50X80</t>
  </si>
  <si>
    <t>SACO DE RAFIA 80X120</t>
  </si>
  <si>
    <t>QUINUA EM FLOCOS BRANCA 2KG (IMPORTADA)</t>
  </si>
  <si>
    <t>AMEIXA SEM CAROCO (110/132) 10KG (ARGENSUN)</t>
  </si>
  <si>
    <t>AMEIXA SEM CAROCO (132/154) 10KG (ARGENSUN)</t>
  </si>
  <si>
    <t>AMEIXA SEM CAROCO (88/110) 10KG (ARGENSUN)</t>
  </si>
  <si>
    <t>LARANJA DESIDRATADA EM CUBOS 21KG (GRAZZIOTIN)</t>
  </si>
  <si>
    <t>LARANJA DESIDRATADA EM CUBOS 5KG (GRAZZIOTIN)</t>
  </si>
  <si>
    <t>SUSPIRO PROTEICO SABOR PISTACHE 30X30G (LA GANEXA)</t>
  </si>
  <si>
    <t>MILHO CROCANTE COM SAL 5KG (MERAY)</t>
  </si>
  <si>
    <t>MILHO CROCANTE SABOR MOSTARDA E MEL 5KG (MERAY)</t>
  </si>
  <si>
    <t>LIMAO TAHITI DESIDRATADO QUEBRADO 15KG (GRAZZIOTIN)</t>
  </si>
  <si>
    <t>SUSPIRO PROTEICO SABOR CARAMELO 20X30G (LA GANEXA)</t>
  </si>
  <si>
    <t>PANQUECA PROTEICA SABOR LEITINHO 3X600G (PANTASTICA /LA GANEXA)</t>
  </si>
  <si>
    <t>PANQUECA PROTEICA SABOR BAUNILHA 6X100G (PANTASTICA /LA GANEXA)</t>
  </si>
  <si>
    <t>PANQUECA PROTEICA SABOR LEITINHO 6X100G (PANTASTICA /LA GANEXA)</t>
  </si>
  <si>
    <t>LIMAO TAHITI DESIDRATADO QUEBRADO 5KG (GRAZZIOTIN)</t>
  </si>
  <si>
    <t>LIMAO SICILIANO DESIDRATADO QUEBRADO 5KG (GRAZZIOTIN)</t>
  </si>
  <si>
    <t>CANELA JAWA INTEIRA 5KG</t>
  </si>
  <si>
    <t>CANELA JAWA INTEIRA 2KG</t>
  </si>
  <si>
    <t>CEREJA AO MARRASQUINO COM CABO 1X1.65KG (RANCH-O-FRUT)</t>
  </si>
  <si>
    <t>SITUACAO</t>
  </si>
  <si>
    <t>MILHO CROCANTE SABOR MOSTARDA E MEL 2,5KG (MERAY)</t>
  </si>
  <si>
    <t>sc-1</t>
  </si>
  <si>
    <t>AVELA SEM CASCA COM PELE CRUA 10KG (AKKILIÇ)</t>
  </si>
  <si>
    <t>AVELA SEM CASCA COM PELE CRUA 10KG (HASATA)</t>
  </si>
  <si>
    <t>AVELA SEM CASCA COM PELE TORRADA E SALGADA 5KG</t>
  </si>
  <si>
    <t>SALDO</t>
  </si>
  <si>
    <t>CURCUMA PURA EM PO S/ GLUTAMATO 5KG (PREMIUM)</t>
  </si>
  <si>
    <t>GLUCOMANNAN EM PO 25KG</t>
  </si>
  <si>
    <t>FARINHA DE ARROZ INTEGRAL 5KG (DUBAI)</t>
  </si>
  <si>
    <t>PAPRICA ASTA 120 10KG</t>
  </si>
  <si>
    <t>ALULOSE 25KG</t>
  </si>
  <si>
    <t>MANGA DESIDRATADA 10KG (IMPORTADA)</t>
  </si>
  <si>
    <t>MANGA DESIDRATADA 2,5KG (IMPORTADA)</t>
  </si>
  <si>
    <t>NOZES QUARTZ EXTRA LIGHT 11,34KG USA</t>
  </si>
  <si>
    <t>NOZES QUARTZ EXTRA LIGHT 5KG USA</t>
  </si>
  <si>
    <t>OLEO DE SOJA REFINADO 18L</t>
  </si>
  <si>
    <t>FARINHA DE ABOBORA 20KG</t>
  </si>
  <si>
    <t>FARINHA DE ABOBORA 5KG</t>
  </si>
  <si>
    <t>AROMA DE BARBECUE EM PO 20KG</t>
  </si>
  <si>
    <t>AROMA DE COSTELA EM PO 20KG</t>
  </si>
  <si>
    <t>AROMA DE FUMAÇA EM PO 25KG</t>
  </si>
  <si>
    <t>AROMA DE GALINHA EM PO 20KG</t>
  </si>
  <si>
    <t>AROMA DE LIMAO EM PO 20KG</t>
  </si>
  <si>
    <t>APARAS DE PLASTICO BRANCO</t>
  </si>
  <si>
    <t>CAIXA Nº 3</t>
  </si>
  <si>
    <t>FUBA ITALIANO 25KG (MILHAO)</t>
  </si>
  <si>
    <t>KIT BRINDE - CANETAS/ BALAS/ FOLHETOS</t>
  </si>
  <si>
    <t>ACIDO CITRICO 25KG</t>
  </si>
  <si>
    <t>FOSFATO TRICALCICO 25KG</t>
  </si>
  <si>
    <t>MALTODEXTRINA 25KG</t>
  </si>
  <si>
    <t>CASTANHA DE CAJU CARAMELIZADA COM COCO 12KG</t>
  </si>
  <si>
    <t>DIOXIDO DE SILICIO 20KG</t>
  </si>
  <si>
    <t>NOZES MARIPOSA 80/20 EXTRA LIGHT ARGENTINA 10KG</t>
  </si>
  <si>
    <t>NOZES MARIPOSA 80/20 EXTRA/ LIGHT ARGENTINA 10KG (CORALINO)</t>
  </si>
  <si>
    <t>LINHACA MARROM 40KG</t>
  </si>
  <si>
    <t>SEMENTES (INATIVO)</t>
  </si>
  <si>
    <t>ALHO EM PO INDIANO 20KG (DESIDRATADO)</t>
  </si>
  <si>
    <t>ALHO FRITO 20KG (IMPORTADO)</t>
  </si>
  <si>
    <t>CEBOLA GRANULADA MIUDA 1-3MM 20KG</t>
  </si>
  <si>
    <t>CEBOLINHA 10KG</t>
  </si>
  <si>
    <t>CENOURA EM FLOCOS 20KG</t>
  </si>
  <si>
    <t>COMINHO EM GRAOS 99% 25KG</t>
  </si>
  <si>
    <t>FUBA MIMOSO 25KG (MILHAO)</t>
  </si>
  <si>
    <t>LOURO EM PO 10KG</t>
  </si>
  <si>
    <t>MANJEIRICAO 25KG</t>
  </si>
  <si>
    <t>PIMENTA CALABRESA 10KG</t>
  </si>
  <si>
    <t>PIMENTA CALABRESA EM FLOCOS 25KG</t>
  </si>
  <si>
    <t>SALSA DESIDRATADA 10KG</t>
  </si>
  <si>
    <t>SALSA EM PO 10KG</t>
  </si>
  <si>
    <t>DP</t>
  </si>
  <si>
    <t>MOSTARDA AMARELA EM GRAOS 45,36KG</t>
  </si>
  <si>
    <t>FUBA ITALIANO 5KG (MILHAO)</t>
  </si>
  <si>
    <t>URUCUM EM GRÃO 25KG</t>
  </si>
  <si>
    <t>AMARANTO EM FLOCOS PERUANA 25KG</t>
  </si>
  <si>
    <t>AVEIA EM FLOCOS FINOS SEM GLUTEN 10KG (DUBAI)</t>
  </si>
  <si>
    <t>AVEIA EM FLOCOS GROSSOS SEM GLUTEN 10KG (DUBAI)</t>
  </si>
  <si>
    <t>FARELO DE AVEIA SEM GLUTEN 10KG (DUBAI)</t>
  </si>
  <si>
    <t>FARINHA DE AVEIA SEM GLUTEN 10KG (DUBAI)</t>
  </si>
  <si>
    <t>FUNGHI SECO (COGUMELO SECO) 5KG</t>
  </si>
  <si>
    <t>ALHO GRANULADO 8/16 25KG (DESIDRATADO)</t>
  </si>
  <si>
    <t>ALHO GRANULADO 8/16 CHINES 25KG (DESIDRATADO)</t>
  </si>
  <si>
    <t>cx-1</t>
  </si>
  <si>
    <t>SPRAY MEL PROPOLIS,ROMA,GENG,HORT 6X35ML (ABV)</t>
  </si>
  <si>
    <t>BOLDO EM FOLHAS 5KG</t>
  </si>
  <si>
    <t>FUNGHI 10KG (COGUMELO SECO)</t>
  </si>
  <si>
    <t>CASTANHA DE CAJU CARAMELIZADA COM LEITE CONDENSADO 9KG</t>
  </si>
  <si>
    <t>MACARRAO INTEGRAL PARAFUSO TRICOLOR 5KG</t>
  </si>
  <si>
    <t>AROMA DE CANELA EM PO 20KG</t>
  </si>
  <si>
    <t>CORANTE MARROM 25KG</t>
  </si>
  <si>
    <t>MIX CRISPY MOSTARDA E MEL 5KG</t>
  </si>
  <si>
    <t>GELATINA EM PO SEM SABOR 240 BLOOM 25KG (GELICO)</t>
  </si>
  <si>
    <t>GELATINA EM PO SEM SABOR 240 BLOOM 2KG (GELICO)</t>
  </si>
  <si>
    <t>sc-0</t>
  </si>
  <si>
    <t>PIMENTA PRETA EM PO 25KG</t>
  </si>
  <si>
    <t>PISTACHE COM CASCA TORRADO E SALGADO 10KG (USA)</t>
  </si>
  <si>
    <t>PISTACHE COM CASCA TORRADO E SALGADO 11,34KG (USA)</t>
  </si>
  <si>
    <t>VINAGRE DE VINHO ORGANICO 12X250ML - SENHOR VICCINO</t>
  </si>
  <si>
    <t>sc-2</t>
  </si>
  <si>
    <t>AMENDOA SEM CASCA CRUA PORTUGUESA 27/30 10KG</t>
  </si>
  <si>
    <t>MILHO DE PIPOCA 25KG</t>
  </si>
  <si>
    <t>COLAGENO HIDROLIZADO 2KG (GELITA)</t>
  </si>
  <si>
    <t>COLAGENO HIDROLIZADO GELITA 20KG</t>
  </si>
  <si>
    <t>DAMASCO TURCO DOCE Nº 2 12.50KG (EROGLU)</t>
  </si>
  <si>
    <t>PASTA DE AMENDOIM NATURAL 12X450GR (LA GANEXA)</t>
  </si>
  <si>
    <t>De:</t>
  </si>
  <si>
    <t>Por:</t>
  </si>
  <si>
    <t>ALECRIM FLOCOS 10KG</t>
  </si>
  <si>
    <t>ANIS 25KG</t>
  </si>
  <si>
    <t>CALENDULA EM FOLHAS 1KG (IMPORTADO)</t>
  </si>
  <si>
    <t>CALENDULA EM FOLHAS 2KG (IMPORTADO)</t>
  </si>
  <si>
    <t>CAMOMILA 10KG</t>
  </si>
  <si>
    <t>CAMOMILA 10KG COM ICMS</t>
  </si>
  <si>
    <t>CAMOMILA 14KG</t>
  </si>
  <si>
    <t>CAMOMILA 15KG</t>
  </si>
  <si>
    <t>CAMOMILA 2KG</t>
  </si>
  <si>
    <t>CAPIM LIMAO 2KG (NACIONAL)</t>
  </si>
  <si>
    <t>CEBOLINHA DESIDRATADA 10KG</t>
  </si>
  <si>
    <t>CEBOLINHA DESIDRATADA 15KG</t>
  </si>
  <si>
    <t>CEBOLINHA DESIDRATADA 2KG</t>
  </si>
  <si>
    <t>CEBOLINHA DESIDRATADA IMPORTADA 10KG</t>
  </si>
  <si>
    <t>CEBOLINHA DESIDRATADA IMPORTADA 5KG</t>
  </si>
  <si>
    <t>CHA VERDE FOLHAS IMPORTADO 20KG</t>
  </si>
  <si>
    <t>CHA VERDE FOLHAS IMPORTADO 28KG</t>
  </si>
  <si>
    <t>CHA VERDE FOLHAS IMPORTADO 45KG</t>
  </si>
  <si>
    <t>CHA VERDE FOLHAS IMPORTADO 5KG</t>
  </si>
  <si>
    <t>COENTRO EM GRÃOS INTEIRO 10KG</t>
  </si>
  <si>
    <t>COMINHO EM GRAOS 50KG</t>
  </si>
  <si>
    <t>COMINHO EM GRÃOS 10KG</t>
  </si>
  <si>
    <t>COMINHO EM GRÃOS 5KG</t>
  </si>
  <si>
    <t>ENDRO 10KG</t>
  </si>
  <si>
    <t>ERVA DOCE 10KG</t>
  </si>
  <si>
    <t>ERVA DOCE 2KG</t>
  </si>
  <si>
    <t>ERVA DOCE 50KG</t>
  </si>
  <si>
    <t>ERVILHA INTEIRA 10KG</t>
  </si>
  <si>
    <t>ERVILHA INTEIRA 20KG</t>
  </si>
  <si>
    <t>ERVILHA INTEIRA 2KG</t>
  </si>
  <si>
    <t>ERVILHA PARTIDA 45,36KG</t>
  </si>
  <si>
    <t>ERVILHA PARTIDA BRILHADA 25KG</t>
  </si>
  <si>
    <t>ERVILHA PARTIDA BRILHADA 2KG</t>
  </si>
  <si>
    <t>ERVILHA PARTIDA BRILHADA CANADA 10KG</t>
  </si>
  <si>
    <t>ERVILHA PARTIDA SEM BRILHO 2KG</t>
  </si>
  <si>
    <t>FOLHA DE OLIVEIRA EM FLOCOS 2KG (IMPORTADA)</t>
  </si>
  <si>
    <t>FOLHAS/TALOS - CHA VERDE EM FOLHAS 2KG (IMPORTADO)</t>
  </si>
  <si>
    <t>FOLHAS/TALOS - CHA VERDE EM FOLHAS 40KG (IMPORTADO)</t>
  </si>
  <si>
    <t>FUNCHO 10KG</t>
  </si>
  <si>
    <t>HIBISCO EM FLORES / QUEBRADO 2,5KG</t>
  </si>
  <si>
    <t>HIBISCO EM FLORES 25,79KG</t>
  </si>
  <si>
    <t>HIBISCO EM PO PURO 10KG</t>
  </si>
  <si>
    <t>HIBISCO FLORES 10KG</t>
  </si>
  <si>
    <t>HIBISCO FLORES 14KG</t>
  </si>
  <si>
    <t>HIBISCO FLORES 15KG</t>
  </si>
  <si>
    <t>HIBISCO FLORES 20x100GR</t>
  </si>
  <si>
    <t>HIBISCO FLORES 22KG</t>
  </si>
  <si>
    <t>HIBISCO FLORES 25,1KG</t>
  </si>
  <si>
    <t>HIBISCO FLORES 25KG</t>
  </si>
  <si>
    <t>HIBISCO FLORES 5KG</t>
  </si>
  <si>
    <t>MANJERICAO 10KG</t>
  </si>
  <si>
    <t>MANJERONA 10KG</t>
  </si>
  <si>
    <t>MANJERONA 20KG</t>
  </si>
  <si>
    <t>OREGANO 12,5KG</t>
  </si>
  <si>
    <t>OREGANO TURCO 12,50KG</t>
  </si>
  <si>
    <t>PSYLLIUM HUSK (CASCA) 10KG</t>
  </si>
  <si>
    <t>PSYLLIUM HUSK 25KG (CASCA)</t>
  </si>
  <si>
    <t>PSYLLIUM POWDER (PO) 15KG</t>
  </si>
  <si>
    <t>PSYLLIUM POWDER (PO) 2KG</t>
  </si>
  <si>
    <t>PSYLLIUM POWDER 10KG (PO)</t>
  </si>
  <si>
    <t>PSYLLIUM POWDER 25KG (PO)</t>
  </si>
  <si>
    <t>PSYLLIUM POWDER 80% 10KG (PO)</t>
  </si>
  <si>
    <t>PSYLLIUM POWDER 80% 5KG (PO)</t>
  </si>
  <si>
    <t>SALSA DESIDRATADA 12KG</t>
  </si>
  <si>
    <t>SALSA DESIDRATADA 15KG</t>
  </si>
  <si>
    <t>SALSA DESIDRATADA 5KG</t>
  </si>
  <si>
    <t>SALSA DESIDRATADA IMPORTADA 10KG</t>
  </si>
  <si>
    <t>SALSA DESIDRATADA IMPORTADA 5KG</t>
  </si>
  <si>
    <t>SENE FOLHAS 10KG</t>
  </si>
  <si>
    <t>SENE FOLHAS 20KG</t>
  </si>
  <si>
    <t>CACAU EM PO RED IMPERIAL 2KG (FRALIA)</t>
  </si>
  <si>
    <t>CHIPS DE MANDIOCA BARBECUE 2KG (SERTANITOS) PROMOCIONAL</t>
  </si>
  <si>
    <t>GUMMY COLLAGEN PROTEIN SACHE FROZEN YOGURT CX C/3 DISP 10X25GR</t>
  </si>
  <si>
    <t>GUMMY HAIR VITAMIN - MORANGO 4X180G</t>
  </si>
  <si>
    <t>GUMMY HAIR VITAMIN - TUTTI FRUTTI 4X180G</t>
  </si>
  <si>
    <t>GUMMY HAIR VITAMIN NIGHT - IOGURTE DE MORANGO 4X90G</t>
  </si>
  <si>
    <t>GUMMY NIGHT - MELATONINA 4X90G</t>
  </si>
  <si>
    <t>GUMMY VITAMIN D - ABACAXI 4X90G</t>
  </si>
  <si>
    <t>LEVEDO DE CERVEJA EM PO 2KG</t>
  </si>
  <si>
    <t>MALTODEXTRINA 5KG</t>
  </si>
  <si>
    <t>PISTACHE SEM CASCA CRU METADE 10KG (REGAL)</t>
  </si>
  <si>
    <t>SEMENTE DE ABOBORA COM CASCA TORRADA 5KG</t>
  </si>
  <si>
    <t>WHEY 60% 2KG</t>
  </si>
  <si>
    <t>ACAI EM PO DESIDRATADO 2KG (VIDA EM GRAOS)</t>
  </si>
  <si>
    <t>ACUCAR DE COCO 2KG (VIDA EM GRAOS)</t>
  </si>
  <si>
    <t>ACUCAR DE MAÇA EM PO 5KG (VIDA EM GRAOS)</t>
  </si>
  <si>
    <t>AGAR AGAR 2KG (VIDA EM GRAOS)</t>
  </si>
  <si>
    <t>ALCACHOFRA EM FOLHAS 1KG (VIDA EM GRAOS)</t>
  </si>
  <si>
    <t>ALECRIM EM FLOCOS 2KG (VIDA EM GRAOS)</t>
  </si>
  <si>
    <t>ALFARROBA EM PO 2X1KG (VIDA EM GRAOS)</t>
  </si>
  <si>
    <t>ALHO EM PO INDIANO DESIDRATADO 2KG (VIDA EM GRAOS)</t>
  </si>
  <si>
    <t>ALHO EM PO INDIANO DESIDRATADO 5KG (VIDA EM GRAOS)</t>
  </si>
  <si>
    <t>ALHO FRITO 2KG (VIDA EM GRAOS)</t>
  </si>
  <si>
    <t>ALHO GRANULADO 8/16 DESIDRATADO 2KG (VIDA EM GRAOS)</t>
  </si>
  <si>
    <t>ALHO GRANULADO 8/16 DESIDRATADO 5KG (VIDA EM GRAOS)</t>
  </si>
  <si>
    <t>AMACIANTE DE CARNE S/ GLUTAMATO 2KG (VIDA EM GRAOS)</t>
  </si>
  <si>
    <t>AMARANTO EM GRAOS 2KG (VIDA EM GRAOS)</t>
  </si>
  <si>
    <t>AMEIXA SEM CAROCO 110/132 5KG (VIDA EM GRAOS)</t>
  </si>
  <si>
    <t>AMENDOA CONFEITADA BRANCA 2KG (VIDA EM GRAOS)</t>
  </si>
  <si>
    <t>AMENDOA CONFEITADA COLORIDA 2KG (VIDA EM GRAOS)</t>
  </si>
  <si>
    <t>AMENDOA SEM CASCA DEFUMADA 2KG (VIDA EM GRAOS)</t>
  </si>
  <si>
    <t>AMENDOA SEM CASCA TORRADA 2KG (VIDA EM GRAOS)</t>
  </si>
  <si>
    <t>AMENDOA SEM CASCA TORRADA E SALGADA 2KG (VIDA EM GRAOS)</t>
  </si>
  <si>
    <t>AMENDOIM CONFEITADO CHOCOLATE 4X400GR (VIDA EM GRAOS)</t>
  </si>
  <si>
    <t>AMENDOIM CONFEITADO COLORIDO 4X400GR (VIDA EM GRAOS)</t>
  </si>
  <si>
    <t>AMENDOIM CROCANTE CEBOLA E SALSA 5KG (VIDA EM GRAOS)</t>
  </si>
  <si>
    <t>AMENDOIM CROCANTE CHURRASCO 5KG (VIDA EM GRAOS)</t>
  </si>
  <si>
    <t>AMENDOIM CROCANTE JAPONES 5KG (VIDA EM GRAOS)</t>
  </si>
  <si>
    <t>AMENDOIM CROCANTE MOSTARDA E MEL 5KG (VIDA EM GRAOS)</t>
  </si>
  <si>
    <t>AMENDOIM CROCANTE NATURAL 5KG (VIDA EM GRAOS)</t>
  </si>
  <si>
    <t>AMENDOIM CROCANTE PICANTE 5KG (VIDA EM GRAOS)</t>
  </si>
  <si>
    <t>AMENDOIM OVINHO 2X1,005KG (VIDA EM GRAOS)</t>
  </si>
  <si>
    <t>AMENDOIM RUNNER 5KG (VIDA EM GRAOS)</t>
  </si>
  <si>
    <t>AMENDOIM SEM PELE FRITO SALGADO E COM ALHO 5KG (VIDA EM GRAOS)</t>
  </si>
  <si>
    <t>AMENDOIM SEM PELE TORRADO 5KG (VIDA EM GRAOS)</t>
  </si>
  <si>
    <t>AMENDOIM SEM PELE TORRADO E SALGADO 5KG (VIDA EM GRAOS)</t>
  </si>
  <si>
    <t>AMIDO DE MILHO 5KG (VIDA EM GRAOS)</t>
  </si>
  <si>
    <t>ANIS ESTRELADO 2KG (VIDA EM GRAOS)</t>
  </si>
  <si>
    <t>AROEIRA EM FOLHA 1KG (VIDA EM GRAOS)</t>
  </si>
  <si>
    <t>ARROZ ARBORIO 5X1KG (VIDA EM GRAOS)</t>
  </si>
  <si>
    <t>ARROZ INTEGRAL CATETO COM VERMELHO 10KG (VIDA EM GRAOS)</t>
  </si>
  <si>
    <t>ARROZ INTEGRAL CATETO PURO 10KG (VIDA EM GRAOS)</t>
  </si>
  <si>
    <t>ARROZ INTEGRAL LONGO PURO 10KG (VIDA EM GRAOS)</t>
  </si>
  <si>
    <t>ARROZ INTEGRAL VERMELHO PURO 5KG (VIDA EM GRAOS)</t>
  </si>
  <si>
    <t>AVELA SEM CASCA COM PELE CRUA 2KG (VIDA EM GRAOS)</t>
  </si>
  <si>
    <t>AVELA SEM CASCA COM PELE TORRADA 2KG (VIDA EM GRAOS)</t>
  </si>
  <si>
    <t>AVELA SEM CASCA CRUA SEM PELE 10KG (AYDIN)</t>
  </si>
  <si>
    <t>AVELA SEM CASCA SEM PELE 2KG (VIDA EM GRAOS)</t>
  </si>
  <si>
    <t>BALA DE GOMA ACIDA CITRUS MINHOCA 4X500GR (VIDA EM GRAOS)</t>
  </si>
  <si>
    <t>BALA DE GOMA FESTA SORTIDA 2X1KG (VIDA EM GRAOS)</t>
  </si>
  <si>
    <t>BANCHA 1KG (VIDA EM GRAOS)</t>
  </si>
  <si>
    <t>BCAA 2KG (VIDA EM GRAOS)</t>
  </si>
  <si>
    <t>BIFE DE SOJA EM FATIAS 5KG (VIDA EM GRAOS)</t>
  </si>
  <si>
    <t>BIFE DE SOJA EM TIRAS 4KG (VIDA EM GRAOS)</t>
  </si>
  <si>
    <t>BISCOITO DE ARROZ SABOR MOSTARDA E MEL PICANTE 2,5KG (VIDA EM GRAOS)</t>
  </si>
  <si>
    <t>BLUEBERRY 2KG (VIDA EM GRAOS)</t>
  </si>
  <si>
    <t>BOLDO EM FOLHAS CHILENO 1KG (VIDA EM GRAOS)</t>
  </si>
  <si>
    <t>CEREJA DESIDRATADA 2KG (VIDA EM GRAOS)</t>
  </si>
  <si>
    <t>CEVADA TORRADA SOLUVEL 2KG ( VIDA EM GRAOS )</t>
  </si>
  <si>
    <t>CEVADINHA INTEGRAL EM GRAOS 5KG ( VIDA EM GRAOS )</t>
  </si>
  <si>
    <t>COCO EM FLOCOS SEM AÇUCAR 2KG (VIDA EM GRAOS)</t>
  </si>
  <si>
    <t>COCO RALADO FINO 10KG (VIDA EM GRAOS)</t>
  </si>
  <si>
    <t>COCO RALADO FINO 3KG (VIDA EM GRAOS)</t>
  </si>
  <si>
    <t>COCO RALADO MEDIO 4KG ( VIDA EM GRAOS)</t>
  </si>
  <si>
    <t>COENTRO EM GRÃOS INTEIRO 2KG (VIDA EM GRAOS)</t>
  </si>
  <si>
    <t>COLORAU COLORIFICO S/ GLUTAMATO 2KG (VIDA EM GRAOS)</t>
  </si>
  <si>
    <t>COLORAU PARAIBA S/ GLUTAMATO 2KG (VIDA EM GRAOS)</t>
  </si>
  <si>
    <t>COMINHO COM PIMENTA S/ GLUTAMATO 2KG (VIDA EM GRAOS)</t>
  </si>
  <si>
    <t>COMINHO EM GRAOS 99% 2KG (VIDA EM GRAOS)</t>
  </si>
  <si>
    <t>CRANBERRY FATIADO 5,67KG (VIDA EM GRAOS)</t>
  </si>
  <si>
    <t>CRANBERRY INTEIRO 2KG (VIDA EM GRAOS)</t>
  </si>
  <si>
    <t>CRAVO EM FLOR EXTRA 2KG (VIDA EM GRAOS)</t>
  </si>
  <si>
    <t>CREATINA MONOHIDRATADA 2KG (VIDA EM GRAOS)</t>
  </si>
  <si>
    <t>CURCUMA PURA EM PO PREMIUM 2KG (VIDA EM GRAOS)</t>
  </si>
  <si>
    <t>CURCUMA RAIZ 2KG (VIDA EM GRAOS)</t>
  </si>
  <si>
    <t>CURRY S/ GLUTAMATO 2KG (VIDA EM GRAOS)</t>
  </si>
  <si>
    <t>DAMASCO TURCO DOCE (Nº 2) 5KG (VIDA EM GRAOS)</t>
  </si>
  <si>
    <t>DENTE DE LEAO 1KG (VIDA EM GRAOS)</t>
  </si>
  <si>
    <t>DETOX VERDE 2KG (VIDA EM GRAOS)</t>
  </si>
  <si>
    <t>DETOX VERMELHO 2KG (VIDA EM GRAOS)</t>
  </si>
  <si>
    <t>ENDRO 5KG (VIDA EM GRAOS)</t>
  </si>
  <si>
    <t>ERITRITOL CRISTAL 5KG (VIDA EM GRAOS)</t>
  </si>
  <si>
    <t>ERVILHA TORRADA COM WASABI 5KG (VIDA EM GRAOS)</t>
  </si>
  <si>
    <t>ESPINAFRE EM PO 2KG (VIDA EM GRAOS)</t>
  </si>
  <si>
    <t>ESPINHEIRA SANTA 1KG (VIDA EM GRAOS)</t>
  </si>
  <si>
    <t>EXTRATO DE SOJA NATURAL 2KG (VIDA EM GRAOS)</t>
  </si>
  <si>
    <t>FARINHA DA FELICIDADE 2KG (VIDA EM GRAOS)</t>
  </si>
  <si>
    <t>FARINHA DE AMENDOAS 5KG (VIDA EM GRAOS)</t>
  </si>
  <si>
    <t>FARINHA DE AMENDOIM TORRADA 5KG (VIDA EM GRAOS)</t>
  </si>
  <si>
    <t>FARINHA DE ARROZ BRANCO (CRUA) 5X1KG (VIDA EM GRAOS)</t>
  </si>
  <si>
    <t>FARINHA DE ARROZ CRUA 5X1KG (VIDA EM GRAOS)</t>
  </si>
  <si>
    <t>MALVA EM FOLHAS 1KG (VIDA EM GRAOS)</t>
  </si>
  <si>
    <t>MANJERICAO 3KG (VIDA EM GRAOS)</t>
  </si>
  <si>
    <t>MARAPUAMA RASURADA 1KG (VIDA EM GRAOS)</t>
  </si>
  <si>
    <t>MILHO DE PIPOCA 5KG (VIDA EM GRAOS)</t>
  </si>
  <si>
    <t>MILHO TORRADO SABOR MOSTARDA E MEL 2,5KG (VIDA EM GRAOS)</t>
  </si>
  <si>
    <t>MILHO TORRADO SABOR MOSTARDA E MEL 5KG (VIDA EM GRAOS)</t>
  </si>
  <si>
    <t>MIX BERRY 2KG (VIDA EM GRAOS)</t>
  </si>
  <si>
    <t>MIX CRISPY MOSTARDA E MEL 2KG (VIDA EM GRAOS)</t>
  </si>
  <si>
    <t>MIX DE FRUTAS DESIDRATADAS 5KG (VIDA EM GRAOS)</t>
  </si>
  <si>
    <t>MIX DETOX 2KG (VIDA EM GRAOS)</t>
  </si>
  <si>
    <t>MIX FRUTAS VERMELHAS 2KG (VIDA EM GRAOS)</t>
  </si>
  <si>
    <t>MIX GOJI BERRY 2KG (VIDA EM GRAOS)</t>
  </si>
  <si>
    <t>MIX HAPPY HOUR 2KG (VIDA EM GRAOS)</t>
  </si>
  <si>
    <t>MIX MAÇA E CRANBERRY 2KG (VIDA EM GRAOS)</t>
  </si>
  <si>
    <t>MIX NUTS 4KG (VIDA EM GRAOS)</t>
  </si>
  <si>
    <t>MIX SAUDAVEL 2KG (VIDA EM GRAOS)</t>
  </si>
  <si>
    <t>MORANGO DESIDRATADO 2KG (VIDA EM GRAOS)</t>
  </si>
  <si>
    <t>MORANGO DESIDRATADO 6.25KG (VIDA EM GRAOS)</t>
  </si>
  <si>
    <t>MOSTARDA AMARELA EM GRAOS 2KG (VIDA EM GRAOS)</t>
  </si>
  <si>
    <t>MOSTARDA AMARELA EM GRAOS 5KG (VIDA EM GRAOS)</t>
  </si>
  <si>
    <t>MOSTARDA EM PO S/ GLUTAMATO 2KG (VIDA EM GRAOS)</t>
  </si>
  <si>
    <t>MULUNGU RASURADO 1KG (VIDA EM GRAOS)</t>
  </si>
  <si>
    <t>NIBS DE CACAU 2KG (VIDA EM GRAOS)</t>
  </si>
  <si>
    <t>NIBS DE CACAU 5KG (VIDA EM GRAOS)</t>
  </si>
  <si>
    <t>NOZES MARIPOSA 80/20 EXTRA LIGHT 5KG (VIDA EM GRAOS)</t>
  </si>
  <si>
    <t>NOZES QUARTILHOS EXTRA LIGHT 2KG (VIDA EM GRAOS)</t>
  </si>
  <si>
    <t>NOZES QUARTILHOS LIGHT USA 5KG (VIDA EM GRAOS)</t>
  </si>
  <si>
    <t>NOZES QUARTZ EXTRA LIGHT 2KG (VIDA EM GRAOS)</t>
  </si>
  <si>
    <t>NOZES QUARTZ EXTRA LIGHT 5KG (VIDA EM GRAOS)</t>
  </si>
  <si>
    <t>PAINCO DESCASCADO 2KG (VIDA EM GRAOS)</t>
  </si>
  <si>
    <t>PAINCO DESCASCADO 5KG (VIDA EM GRAOS)</t>
  </si>
  <si>
    <t>PAPRICA DEFUMADA PICANTE S/ GLUTAMATO 2KG (VIDA EM GRAOS)</t>
  </si>
  <si>
    <t>PAPRICA DEFUMADA S/ GLUTAMATO 2KG (VIDA EM GRAOS)</t>
  </si>
  <si>
    <t>PAPRICA DOCE S/ GLUTAMATO 2KG (VIDA EM GRAOS)</t>
  </si>
  <si>
    <t>PAPRICA PICANTE S/ GLUTAMATO 2KG (VIDA EM GRAOS)</t>
  </si>
  <si>
    <t>PASSIFLORA 1KG (VIDA EM GRAOS)</t>
  </si>
  <si>
    <t>PAU TENENTE CEPILHADO 1KG (VIDA EM GRAOS)</t>
  </si>
  <si>
    <t>PEPITA DE GIRASSOL CRUA 2KG (VIDA EM GRAOS)</t>
  </si>
  <si>
    <t>PEPITA DE GIRASSOL CRUA 5KG (VIDA EM GRAOS)</t>
  </si>
  <si>
    <t>PEPITA DE GIRASSOL TORRADA E SALGADA 2KG (VIDA EM GRAOS)</t>
  </si>
  <si>
    <t>PIMENTA BRANCA EM GRAOS 2KG (VIDA EM GRAOS)</t>
  </si>
  <si>
    <t>PIMENTA BRANCA EM GRAOS 5KG (VIDA EM GRAOS)</t>
  </si>
  <si>
    <t>PIMENTA CALABRESA EM FLOCOS 2KG (VIDA EM GRAOS)</t>
  </si>
  <si>
    <t>PIMENTA CALABRESA EM FLOCOS 5KG (VIDA EM GRAOS)</t>
  </si>
  <si>
    <t>PIMENTA JAMAICA EM GRAOS 2KG (VIDA EM GRAOS)</t>
  </si>
  <si>
    <t>PIMENTA JAMAICA EM GRAOS 5KG (VIDA EM GRAOS)</t>
  </si>
  <si>
    <t>PIMENTA JAMAICA MOIDA 2KG (VIDA EM GRAOS)</t>
  </si>
  <si>
    <t>PIMENTA PRETA EM GRAOS 2KG (VIDA EM GRAOS)</t>
  </si>
  <si>
    <t>PIMENTA PRETA EM GRAOS 5KG (VIDA EM GRAOS)</t>
  </si>
  <si>
    <t>PISTACHE COM CASCA TORRADO E SALGADO 2KG (VIDA EM GRAOS)</t>
  </si>
  <si>
    <t>PISTACHE COM CASCA TORRADO E SALGADO 5KG (VIDA EM GRAOS)</t>
  </si>
  <si>
    <t>PISTACHE SEM CASCA CRU 2KG (VIDA EM GRAOS)</t>
  </si>
  <si>
    <t>PISTACHE SEM CASCA CRU INTEIRO 2KG (VIDA EM GRAOS)</t>
  </si>
  <si>
    <t>PISTACHE SEM CASCA CRU INTEIRO 80% 2KG (VIDA EM GRAOS)</t>
  </si>
  <si>
    <t>PISTACHE SEM CASCA CRU INTEIRO 80% 5KG (VIDA EM GRAOS)</t>
  </si>
  <si>
    <t>PISTACHE SEM CASCA TORRADO E SALGADO 2KG (VIDA EM GRAOS)</t>
  </si>
  <si>
    <t>POLVILHO AZEDO 5KG (VIDA EM GRAOS)</t>
  </si>
  <si>
    <t>POLVILHO DOCE 5KG (VIDA EM GRAOS)</t>
  </si>
  <si>
    <t>PROTEINA DE SOJA GRANULADA CARAMELO 5KG (VIDA EM GRAOS)</t>
  </si>
  <si>
    <t>PROTEINA DE SOJA GRANULADA NATURAL 5KG (VIDA EM GRAOS)</t>
  </si>
  <si>
    <t>PROTEINA DE SOJA GRAUDA CARAMELO 4KG (VIDA EM GRAOS)</t>
  </si>
  <si>
    <t>PROTEINA DE SOJA GRAUDA NATURAL 4KG (VIDA EM GRAOS)</t>
  </si>
  <si>
    <t>PROTEINA DE SOJA ISOLADA 90% 2KG (VIDA EM GRAOS)</t>
  </si>
  <si>
    <t>PROTEINA DE SOJA ISOLADA 90% 5KG (VIDA EM GRAOS)</t>
  </si>
  <si>
    <t>PROTEINA DE SOJA TEXTURIZADA SABOR BACON 2KG (VIDA EM GRAOS)</t>
  </si>
  <si>
    <t>PROTEINA DE SOJA TEXTURIZADA SABOR CALABRESA 2KG (VIDA EM GRAOS)</t>
  </si>
  <si>
    <t>PROTEINA DE SOJA TEXTURIZADA SABOR CARNE 2KG (VIDA EM GRAOS)</t>
  </si>
  <si>
    <t>PROTEINA DE SOJA TEXTURIZADA SABOR GALINHA 2KG (VIDA EM GRAOS)</t>
  </si>
  <si>
    <t>PROTEINA DE SOJA TEXTURIZADA SABOR PICANHA 2KG (VIDA EM GRAOS)</t>
  </si>
  <si>
    <t>PSYLLIUM HUSK 60% 5KG (CASCA) (VIDA EM GRAOS)</t>
  </si>
  <si>
    <t>PSYLLIUM HUSK 70% 5KG (CASCA) (VIDA EM GRAOS)</t>
  </si>
  <si>
    <t>QUINUA EM FLOCOS BRANCA 2KG (VIDA EM GRAOS)</t>
  </si>
  <si>
    <t>QUINUA EM FLOCOS BRANCA 5KG (VIDA EM GRAOS)</t>
  </si>
  <si>
    <t>QUINUA EM GRAOS BRANCA NACIONAL 5KG (VIDA EM GRAOS)</t>
  </si>
  <si>
    <t>QUINUA EM GRAOS BRANCA PERUANA 5KG (VIDA EM GRAOS)</t>
  </si>
  <si>
    <t>QUINUA EM GRAOS MIX 5KG (BRANCA,VERMELHA,PRETA) (VIDA EM GRAOS)</t>
  </si>
  <si>
    <t>QUINUA EM GRAOS PRETA PERUANA 5KG (VIDA EM GRAOS)</t>
  </si>
  <si>
    <t>QUINUA EM GRAOS VERMELHA PERUANA 5KG (VIDA EM GRAOS)</t>
  </si>
  <si>
    <t>SAGU 5KG (VIDA EM GRAOS)</t>
  </si>
  <si>
    <t>SAL DE OURO 2KG (VIDA EM GRAOS)</t>
  </si>
  <si>
    <t>SAL DE OURO 5KG (VIDA EM GRAOS)</t>
  </si>
  <si>
    <t>SAL MARINHO (SAL SERTAO INTEGRAL) 5X1KG (VIDA EM GRAOS)</t>
  </si>
  <si>
    <t>SAL REFINADO 25KG</t>
  </si>
  <si>
    <t>SALVIA EM FLOCOS 1KG (VIDA EM GRAOS)</t>
  </si>
  <si>
    <t>SALVIA EM FLOCOS 3KG (VIDA EM GRAOS)</t>
  </si>
  <si>
    <t>SEMENTE DE ABOBORA COM CASCA CRUA 2KG (VIDA EM GRAOS)</t>
  </si>
  <si>
    <t>SEMENTE DE ABOBORA COM CASCA CRUA 5KG (VIDA EM GRAOS)</t>
  </si>
  <si>
    <t>SEMENTE DE ABOBORA SEM CASCA CRUA AA 2KG (VIDA EM GRAOS)</t>
  </si>
  <si>
    <t>SEMENTE DE ABOBORA SEM CASCA CRUA AA 5KG (VIDA EM GRAOS)</t>
  </si>
  <si>
    <t>SEMENTE DE ABOBORA SEM CASCA TORRADA AA 2KG (VIDA EM GRAOS)</t>
  </si>
  <si>
    <t>SEMENTE DE ABOBORA SEM CASCA TORRADA E SALGADA AA 2KG (VIDA EM GRAOS)</t>
  </si>
  <si>
    <t>SEMENTE DE CHIA PRETA PREMIUM 5KG (VIDA EM GRAOS)</t>
  </si>
  <si>
    <t>SENE EM FOLHAS 1KG (VIDA EM GRAOS)</t>
  </si>
  <si>
    <t>SENE EM FOLHAS 4KG (VIDA EM GRAOS)</t>
  </si>
  <si>
    <t>SOJA EM GRAOS 5KG (VIDA EM GRAOS)</t>
  </si>
  <si>
    <t>SPIRULINA EM PO 2X1KG (VIDA EM GRAOS)</t>
  </si>
  <si>
    <t>SPRAY MEL E PROPOLIS 6X35ML (ABV)</t>
  </si>
  <si>
    <t>SPRAY MEL E PROPOLIS E ROMA 6X35ML (ABV)</t>
  </si>
  <si>
    <t>SPRAY MEL PROPOLIS, AGRIAO E ROMA 6X35ML (ABV)</t>
  </si>
  <si>
    <t>SUCRALOSE 5KG (VIDA EM GRAOS)</t>
  </si>
  <si>
    <t>TANSAGEM 1KG (VIDA EM GRAOS)</t>
  </si>
  <si>
    <t>TAPIOCA GRANULADA 5KG (VIDA EM GRAOS)</t>
  </si>
  <si>
    <t>TEMPERO ANA MARIA EM FLOCOS S/ GLUTAMATO - S/SODIO 2KG (VIDA EM GRAOS)</t>
  </si>
  <si>
    <t>TEMPERO ANA MARIA S/ GLUTAMATO 2KG (VIDA EM GRAOS)</t>
  </si>
  <si>
    <t>TEMPERO BAIANO S/ GLUTAMATO 2KG (VIDA EM GRAOS)</t>
  </si>
  <si>
    <t>TEMPERO BEEF RIBS S/ GLUTAMATO 2KG (VIDA EM GRAOS)</t>
  </si>
  <si>
    <t>TEMPERO BIFE ACEBOLADO S/ GLUTAMATO 2KG (VIDA EM GRAOS)</t>
  </si>
  <si>
    <t>TEMPERO CHILLI MEXICANO S/ GLUTAMATO 2KG (VIDA EM GRAOS)</t>
  </si>
  <si>
    <t>TEMPERO CHIMICHURRI COM ALHO FRITO S/ GLUTAMATO 2KG (VIDA EM GRAOS)</t>
  </si>
  <si>
    <t>TEMPERO CHIMICHURRI COM BARBECUE S/ GLUTAMATO 2KG (VIDA EM GRAOS)</t>
  </si>
  <si>
    <t>TEMPERO CHIMICHURRI EM FLOCOS S/ GLUTAMATO - S/SODIO 2KG (VIDA EM GRAOS)</t>
  </si>
  <si>
    <t>TEMPERO CHIMICHURRI S/ GLUTAMATO 2KG (VIDA EM GRAOS)</t>
  </si>
  <si>
    <t>TEMPERO CONQUISTA SOGRA S/ GLUTAMATO 2KG (VIDA EM GRAOS)</t>
  </si>
  <si>
    <t>TEMPERO DRY RUB COMPLETO S/ GLUTAMATO 2KG (VIDA EM GRAOS)</t>
  </si>
  <si>
    <t>TEMPERO FAMOSO EM FLOCOS S/ GLUTAMATO - S/SODIO 2KG (VIDA EM GRAOS)</t>
  </si>
  <si>
    <t>TEMPERO LEMON PEPPER S/ GLUTAMATO 2KG (VIDA EM GRAOS)</t>
  </si>
  <si>
    <t>TEMPERO LIMAO ERVAS FINAS S/ GLUTAMATO 2KG (VIDA EM GRAOS)</t>
  </si>
  <si>
    <t>TEMPERO MINEIRO MOIDO S/ GLUTAMATO 2KG (VIDA EM GRAOS)</t>
  </si>
  <si>
    <t>TEMPERO PARA FEIJAO S/ GLUTAMATO 2KG (VIDA EM GRAOS)</t>
  </si>
  <si>
    <t>TEMPERO PEGA MARIDO S/ GLUTAMATO 2KG (VIDA EM GRAOS)</t>
  </si>
  <si>
    <t>TEMPERO SABORES DO NORDESTE S/ GLUTAMATO 2KG (VIDA EM GRAOS)</t>
  </si>
  <si>
    <t>TEMPERO SALSA CEBOLA E ALHO DESIDRATADO S/ GLUTAMATO 2KG (VIDA EM GRAOS)</t>
  </si>
  <si>
    <t>TEMPERO VINAGRETE EM FLOCOS S/ GLUTAMATO 2KG (VIDA EM GRAOS)</t>
  </si>
  <si>
    <t>TEMPERO ZATTAR S/ GLUTAMATO 2KG (VIDA EM GRAOS)</t>
  </si>
  <si>
    <t>TOMATE EM FLOCOS 2KG (VIDA EM GRAOS)</t>
  </si>
  <si>
    <t>TOMATE EM FLOCOS 5KG (VIDA EM GRAOS)</t>
  </si>
  <si>
    <t>TOMILHO EM FLOCOS 2KG (VIDA EM GRAOS)</t>
  </si>
  <si>
    <t>TOMILHO EM FLOCOS 5KG (VIDA EM GRAOS)</t>
  </si>
  <si>
    <t>TRIGO EM GRAOS EXTRA 5KG (VIDA EM GRAOS)</t>
  </si>
  <si>
    <t>TRIGO PARA KIBE 5KG (VIDA EM GRAOS)</t>
  </si>
  <si>
    <t>UNHA DE GATO 1KG (VIDA EM GRAOS)</t>
  </si>
  <si>
    <t>UVA PASSA BRANCA 5KG (VIDA EM GRAOS)</t>
  </si>
  <si>
    <t>UVA PASSA PRETA ARGENTINA 5KG (VIDA EM GRAOS)</t>
  </si>
  <si>
    <t>XEREM DE AMENDOIM TORRADO 5KG (VIDA EM GRAOS)</t>
  </si>
  <si>
    <t>XEREM DE CAJU G2T 5.67KG (VIDA EM GRAOS)</t>
  </si>
  <si>
    <t>BUGRE EM FOLHAS PORANGABA 1KG (VIDA EM GRAOS)</t>
  </si>
  <si>
    <t>CACAU EM PO ALCALINO 2KG (VIDA EM GRAOS)</t>
  </si>
  <si>
    <t>CALDO DE BACON S/ GLUTAMATO 2KG (VIDA EM GRAOS)</t>
  </si>
  <si>
    <t>CALDO DE CARNE S/ GLUTAMATO 2KG (VIDA EM GRAOS)</t>
  </si>
  <si>
    <t>CALDO DE GALINHA S/ GLUTAMATO 2KG (VIDA EM GRAOS)</t>
  </si>
  <si>
    <t>CALDO DE LEGUMES S/ GLUTAMATO 2KG (VIDA EM GRAOS)</t>
  </si>
  <si>
    <t>CALDO DE PEIXE S/ GLUTAMATO 2KG (VIDA EM GRAOS)</t>
  </si>
  <si>
    <t>CAMOMILA 1KG (VIDA EM GRAOS)</t>
  </si>
  <si>
    <t>CANA DO BREJO 1KG (VIDA EM GRAOS)</t>
  </si>
  <si>
    <t>CANELA EM PO PREMIUM PURA 2KG (VIDA EM GRAOS)</t>
  </si>
  <si>
    <t>CANJICA AMARELA 5KG (VIDA EM GRAOS)</t>
  </si>
  <si>
    <t>CANJICA BRANCA 5KG (VIDA EM GRAOS)</t>
  </si>
  <si>
    <t>CARQUEJA AMARGA 1KG (VIDA EM GRAOS)</t>
  </si>
  <si>
    <t>CARQUEJA DOCE 1KG (VIDA EM GRAOS)</t>
  </si>
  <si>
    <t>CASTANHA DE BARU TORRADA 1KG (VIDA EM GRAOS)</t>
  </si>
  <si>
    <t>CASTANHA DE CAJU CARAMELIZADA COM COCO 2KG (VIDA EM GRAOS)</t>
  </si>
  <si>
    <t>CASTANHA DE CAJU CARAMELIZADA COM GERGELIM 2KG (VIDA EM GRAOS)</t>
  </si>
  <si>
    <t>CASTANHA DE CAJU W1-240 CRUA 2KG (VIDA EM GRAOS)</t>
  </si>
  <si>
    <t>CASTANHA DE CAJU W1-240 TORRADA 2KG (VIDA EM GRAOS)</t>
  </si>
  <si>
    <t>CASTANHA DE CAJU W1-240 TORRADA E SALGADA 2KG (VIDA EM GRAOS)</t>
  </si>
  <si>
    <t>CASTANHA DE CAJU W1-320 TORRADA 5,67KG (VIDA EM GRAOS)</t>
  </si>
  <si>
    <t>CASTANHA DE CAJU W3 TORRADA 5,67KG (VIDA EM GRAOS)</t>
  </si>
  <si>
    <t>CASTANHA DE CAJU W3 TORRADA E SALGADA 5,67KG (VIDA EM GRAOS)</t>
  </si>
  <si>
    <t>CASTANHA DO PARA SEM CASCA LARGE 5KG (VIDA EM GRAOS)</t>
  </si>
  <si>
    <t>CASTANHA DO PARA SEM CASCA MEDIA 2KG (VIDA EM GRAOS)</t>
  </si>
  <si>
    <t>CASTANHA DO PARA SEM CASCA MIUDA 5KG (VIDA EM GRAOS)</t>
  </si>
  <si>
    <t>CASTANHA DO PARA SEM CASCA QUEBRADA 5KG (VIDA EM GRAOS)</t>
  </si>
  <si>
    <t>FARINHA DE ARROZ INTEGRAL (CRUA) 5X1KG (VIDA EM GRAOS)</t>
  </si>
  <si>
    <t>FARINHA DE BANANA VERDE 2KG (VIDA EM GRAOS)</t>
  </si>
  <si>
    <t>FARINHA DE BATATA DOCE FIBRA 2KG (VIDA EM GRAOS)</t>
  </si>
  <si>
    <t>FARINHA DE BATATA DOCE FIBRA 5KG (VIDA EM GRAOS)</t>
  </si>
  <si>
    <t>FARINHA DE BERINJELA (PURA) 5KG (VIDA EM GRAOS)</t>
  </si>
  <si>
    <t>FARINHA DE BETERRABA DESIDRATADA 5KG (VIDA EM GRAOS)</t>
  </si>
  <si>
    <t>FARINHA DE CASTANHA DE CAJU TORRADA PREMIUM 2KG (VIDA EM GRAOS)</t>
  </si>
  <si>
    <t>FARINHA DE COCO 5KG (VIDA EM GRAOS)</t>
  </si>
  <si>
    <t>FARINHA DE MAÇA FIBRA 5KG (VIDA EM GRAOS)</t>
  </si>
  <si>
    <t>FARINHA DE MACA PERUANA PRETA PURA 5KG (VIDA EM GRAOS)</t>
  </si>
  <si>
    <t>FARINHA DE MACA PREMIUM PURA 2KG (VIDA EM GRAOS)</t>
  </si>
  <si>
    <t>FARINHA DE MACA STANDARD 5KG (VIDA EM GRAOS)</t>
  </si>
  <si>
    <t>FARINHA DE QUINUA 2KG (VIDA EM GRAOS)</t>
  </si>
  <si>
    <t>FARINHA DE SOJA KINAKO INTEGRAL TORRADA 5KG (VIDA EM GRAOS)</t>
  </si>
  <si>
    <t>FARINHA DE UVA FIBRA 5KG (VIDA EM GRAOS)</t>
  </si>
  <si>
    <t>FECULA DE BATATA 5KG (VIDA EM GRAOS)</t>
  </si>
  <si>
    <t>FECULA DE MANDIOCA 5KG (VIDA EM GRAOS)</t>
  </si>
  <si>
    <t>FEIJAO AZUKI 5KG (VIDA EM GRAOS)</t>
  </si>
  <si>
    <t>FEIJAO BOLINHA 5KG (VIDA EM GRAOS)</t>
  </si>
  <si>
    <t>FEIJAO BRANCO 5KG (VIDA EM GRAOS)</t>
  </si>
  <si>
    <t>FEIJAO MANTEIGA 5KG (VIDA EM GRAOS)</t>
  </si>
  <si>
    <t>FEIJAO MOYASHI 5KG (VIDA EM GRAOS)</t>
  </si>
  <si>
    <t>FEIJAO PRETO 5KG (VIDA EM GRAOS)</t>
  </si>
  <si>
    <t>FEIJAO RAJADO 5KG (VIDA EM GRAOS)</t>
  </si>
  <si>
    <t>FEIJAO ROSINHA 5KG (VIDA EM GRAOS)</t>
  </si>
  <si>
    <t>FENO GREGO EM GRAOS 2KG (VIDA EM GRAOS)</t>
  </si>
  <si>
    <t>FLOCAO DE ARROZ 6X500GR (VIDA EM GRAOS)</t>
  </si>
  <si>
    <t>FLOCAO DE MILHO 5X500GR (VIDA EM GRAOS)</t>
  </si>
  <si>
    <t>FOLHA DE AMORA 1KG (VIDA EM GRAOS)</t>
  </si>
  <si>
    <t>FOLHA DE OLIVEIRA 1KG (VIDA EM GRAOS)</t>
  </si>
  <si>
    <t>FUBA MIMOSO 5KG (VIDA EM GRAOS)</t>
  </si>
  <si>
    <t>FUMAÇA EM PO S/ GLUTAMATO 2KG (VIDA EM GRAOS)</t>
  </si>
  <si>
    <t>FUNCHO 5KG (VIDA EM GRAOS)</t>
  </si>
  <si>
    <t>GENGIBRE EM PO 5KG (VIDA EM GRAOS)</t>
  </si>
  <si>
    <t>GERGELIM BRANCO DESPELICULADO IMPORTADO 5KG (VIDA EM GRAOS)</t>
  </si>
  <si>
    <t>GERGELIM BRANCO DESPELICULADO NACIONAL 5KG (VIDA EM GRAOS)</t>
  </si>
  <si>
    <t>GERGELIM INTEGRAL COM CASCA NACIONAL 5KG (VIDA EM GRAOS)</t>
  </si>
  <si>
    <t>GERGELIM PRETO 2KG (VIDA EM GRAOS)</t>
  </si>
  <si>
    <t>GINSENG RASURADO 1KG (VIDA EM GRAOS)</t>
  </si>
  <si>
    <t>GOJI BERRY 5KG (VIDA EM GRAOS)</t>
  </si>
  <si>
    <t>GOMA XANTANA 200 MESH IDEAL PARA LIQUIDO 2KG (VIDA EM GRAOS)</t>
  </si>
  <si>
    <t>GOMA XANTANA 200 MESH IDEAL PARA LIQUIDO 5KG (VIDA EM GRAOS)</t>
  </si>
  <si>
    <t>GOMA XANTANA 80 MESH IDEAL PARA MASSAS 2KG (VIDA EM GRAOS)</t>
  </si>
  <si>
    <t>GOMA XANTANA 80 MESH IDEAL PARA MASSAS 5KG (VIDA EM GRAOS)</t>
  </si>
  <si>
    <t>GRAO DE BICO 7MM ARGENTINO 5KG (VIDA EM GRAOS)</t>
  </si>
  <si>
    <t>GRAO DE BICO 8MM ARGENTINO 5KG (VIDA EM GRAOS)</t>
  </si>
  <si>
    <t>GRAO DE BICO 9MM ARGENTINO 5KG (VIDA EM GRAOS)</t>
  </si>
  <si>
    <t>GRAVIOLA EM FOLHAS 1KG (VIDA EM GRAOS)</t>
  </si>
  <si>
    <t>GUACO EM FOLHAS 1KG (VIDA EM GRAOS)</t>
  </si>
  <si>
    <t>GUARANA EM PO PURO 2KG (VIDA EM GRAOS)</t>
  </si>
  <si>
    <t>HORTELA EM FLOCOS 1KG (VIDA EM GRAOS)</t>
  </si>
  <si>
    <t>KIWI DESIDRATADO 2KG (VIDA EM GRAOS)</t>
  </si>
  <si>
    <t>LEITE DE COCO EM PO 2KG (VIDA EM GRAOS)</t>
  </si>
  <si>
    <t>LEITE DE COCO EM PO VEGANO 2KG (VIDA EM GRAOS)</t>
  </si>
  <si>
    <t>LENTILHA VERDE CANADENSE 5KG (VIDA EM GRAOS)</t>
  </si>
  <si>
    <t>LENTILHA VERMELHA CANADENSE 5KG (VIDA EM GRAOS)</t>
  </si>
  <si>
    <t>LIMAO EM RODELAS COM CASCA DESIDRATADO 2,5KG (VIDA EM GRAOS)</t>
  </si>
  <si>
    <t>LIMAO EM RODELAS COM CASCA DESIDRATADO 2KG (VIDA EM GRAOS)</t>
  </si>
  <si>
    <t>LINHACA DOURADA 5KG (VIDA EM GRAOS)</t>
  </si>
  <si>
    <t>LINHACA MARROM 5KG (VIDA EM GRAOS)</t>
  </si>
  <si>
    <t>LOURO EM FOLHAS 1,5KG (VIDA EM GRAOS)</t>
  </si>
  <si>
    <t>LOURO EM PO 2KG (VIDA EM GRAOS)</t>
  </si>
  <si>
    <t>MAÇA DESIDRATADA EM CUBOS 2KG (VIDA EM GRAOS)</t>
  </si>
  <si>
    <t>URUCUM EM PO 20KG</t>
  </si>
  <si>
    <t>ALULOSE 2KG (VIDA EM GRÃOS)</t>
  </si>
  <si>
    <t>AMENDOIM TORRADO COM ALHO 2KG (VIDA EM GRÃOS)</t>
  </si>
  <si>
    <t>GRANOLA CEREAIS E FRUTAS 6X1KG (NATURALE)</t>
  </si>
  <si>
    <t>BARRA DE PROTEINA BROWNIE DE CHOCOLATE 2X12X45G (INTEGRALMEDICA)</t>
  </si>
  <si>
    <t>BARRA DE PROTEINA BROWNIE DE CHOCOLATE 4X12X45G (INTEGRALMEDICA)</t>
  </si>
  <si>
    <t>BARRA DE PROTEINA CREME DE COCO 2X12X45G (INTEGRALMEDICA)</t>
  </si>
  <si>
    <t>BARRA DE PROTEINA CREME DE COCO 4X12X45G (INTEGRALMEDICA)</t>
  </si>
  <si>
    <t>BARRA DE PROTEINA DUO CRUNCH 2X12X45G (INTEGRALMEDICA)</t>
  </si>
  <si>
    <t>BARRA DE PROTEINA DUO CRUNCH 4X12X45G (INTEGRALMEDICA)</t>
  </si>
  <si>
    <t>BARRA DE PROTEINA LEITE EM PO COM CREME DE AVELA 2X12X45G (INTEGRALMEDICA)</t>
  </si>
  <si>
    <t>BARRA DE PROTEINA LEITE EM PO COM CREME DE AVELA 4X12X45G (INTEGRALMEDICA)</t>
  </si>
  <si>
    <t>BARRA DE PROTEINA OVOMALTINE 2X12X45G (INTEGRALMEDICA)</t>
  </si>
  <si>
    <t>BARRA DE PROTEINA OVOMALTINE 4X12X45G (INTEGRALMEDICA)</t>
  </si>
  <si>
    <t>BARRA DE PROTEINA TRUFA DE AVELA 2X12X45G (INTEGRALMEDICA)</t>
  </si>
  <si>
    <t>BARRA DE PROTEINA TRUFA DE AVELA 4X12X45G (INTEGRALMEDICA)</t>
  </si>
  <si>
    <t>COENZIMA Q10 200 MG 6X60 CAPS (NUTRIFY)</t>
  </si>
  <si>
    <t>CREATINA 100% 04X300G (NUTRIFY)</t>
  </si>
  <si>
    <t>CREATINA 100% 08X300G (NUTRIFY)</t>
  </si>
  <si>
    <t>CREATINA 100% PURA HARDCORE 12X300G (INTEGRALMEDICA)</t>
  </si>
  <si>
    <t>CREATINA 100% PURA HARDCORE 4X300G (INTEGRALMEDICA)</t>
  </si>
  <si>
    <t>MY WHEY PROTEIN BAUNILHA POUCH 2X900G (INTEGRALMEDICA)</t>
  </si>
  <si>
    <t>OMEGA 3 06X60 CAPS (NUTRIFY)</t>
  </si>
  <si>
    <t>OMEGA BEAT 1143 MG COM COQ10 6X60 CAPS (NUTRIFY)</t>
  </si>
  <si>
    <t>STEVIA 20KG</t>
  </si>
  <si>
    <t>WHEY CLEANPRO BAUNILHA 04 PTS X 450 G (NUTRIFY)</t>
  </si>
  <si>
    <t>BARRA DE CEREAIS 7 GRAOS PCT C/2 DISP 24X22GR (NATURALE)</t>
  </si>
  <si>
    <t>BARRA DE CEREAIS BANANA PCT C/2 DISP 24X22GR (NATURALE)</t>
  </si>
  <si>
    <t>BARRA DE CEREAIS BANANA/AVEIA CHOC PCT C/2 DISP 24X25GR (NATURALE)</t>
  </si>
  <si>
    <t>BARRA DE CEREAIS BANOFFEE C/ AVEIA CX C/2 DISP 24X22GR (NATURALE)</t>
  </si>
  <si>
    <t>BARRA DE CEREAIS BRIGADEIRO/AVEIA/CHOC PCT C/2 DISP 24X25GR (NATURALE)</t>
  </si>
  <si>
    <t>BARRA DE CEREAIS CAFE E AVEIA CX C/2 DISP 24X22GR (NATURALE)</t>
  </si>
  <si>
    <t>BARRA DE CEREAIS CASTANHA AVEIA PCT C/2 DISP 24X25GR (NATURALE)</t>
  </si>
  <si>
    <t>BARRA DE CEREAIS CASTANHA C/CHOC PCT C/2 DISP 24X22GR (NATURALE)</t>
  </si>
  <si>
    <t>BARRA DE CEREAIS COCO C/ CHOC PCT C/2 DISP 24X22GR (NATURALE)</t>
  </si>
  <si>
    <t>BARRA DE CEREAIS COCO E AVEIA PCT C/2 DISP 24X25GR (NATURALE)</t>
  </si>
  <si>
    <t>BARRA DE CEREAIS COOKIES &amp; CREAM CX C/2 DISP 24X22GR (NATURALE)</t>
  </si>
  <si>
    <t>BARRA DE CEREAIS DOCE DE LEITE C/CHOC PCT C/2 DISP 24X22GR (NATURALE)</t>
  </si>
  <si>
    <t>BARRA DE CEREAIS MORANGO PCT C/2 DISP 24X22GR (NATURALE)</t>
  </si>
  <si>
    <t>BARRA DE CEREAIS MORANGO/AVEIA/CHOC PCT C/2 24X25GR (NATURALE)</t>
  </si>
  <si>
    <t>MACARRAO DE ARROZ TRADICIONAL ESPAGUETE SEM GLUTEN 6X500GR</t>
  </si>
  <si>
    <t>T25</t>
  </si>
  <si>
    <t>AIPO EM GRAOS 2KG</t>
  </si>
  <si>
    <t>AIPO EM GRAOS 50KG</t>
  </si>
  <si>
    <t>ALFAVACA 5KG</t>
  </si>
  <si>
    <t>BANCHA 10KG</t>
  </si>
  <si>
    <t>BOLDO CHILENO 10KG</t>
  </si>
  <si>
    <t>BOLDO EM FOLHAS 10KG</t>
  </si>
  <si>
    <t>BOLDO EM FOLHAS 14 KG</t>
  </si>
  <si>
    <t>BOLDO EM FOLHAS 15KG</t>
  </si>
  <si>
    <t>CAPIM LIMAO 10KG</t>
  </si>
  <si>
    <t>CAPIM LIMAO 20KG</t>
  </si>
  <si>
    <t>CARQUEJA AMARGA 25KG</t>
  </si>
  <si>
    <t>CARQUEJA DOCE 10KG</t>
  </si>
  <si>
    <t>COGUMELO SECO FATIADO SHITAKE 1,5KG</t>
  </si>
  <si>
    <t>COGUMELO SECO FATIADO SHITAKE 10KG</t>
  </si>
  <si>
    <t>COGUMELO SECO FATIADO SHITAKE 12KG</t>
  </si>
  <si>
    <t>COGUMELO SECO FATIADO SHITAKE 13KG</t>
  </si>
  <si>
    <t>COGUMELO SECO FATIADO SHITAKE 14KG</t>
  </si>
  <si>
    <t>COGUMELO SECO FATIADO SHITAKE 5KG</t>
  </si>
  <si>
    <t>COGUMELO SECO INTEIRO SHITAKE 11KG</t>
  </si>
  <si>
    <t>COMINHO PO 10KG</t>
  </si>
  <si>
    <t>CURCUMA EM PÓ PURA 10KG</t>
  </si>
  <si>
    <t>CURCUMA PREMIUM PURA EM PO 25KG</t>
  </si>
  <si>
    <t>CURCUMA PÓ 25KG</t>
  </si>
  <si>
    <t>ESPINHEIRA SANTA 10KG</t>
  </si>
  <si>
    <t>ESPINHEIRA SANTA 20KG</t>
  </si>
  <si>
    <t>ESPINHEIRA SANTA 8KG</t>
  </si>
  <si>
    <t>FOLHA DE AMORA BRANCA 10KG</t>
  </si>
  <si>
    <t>FUNCHO SEMENTE 10KG</t>
  </si>
  <si>
    <t>GENGIBRE INTEIRO DESIDRATADO 10KG</t>
  </si>
  <si>
    <t>GENGIBRE INTEIRO DESIDRATADO 15KG</t>
  </si>
  <si>
    <t>GENGIBRE INTEIRO DESIDRATADO 25KG</t>
  </si>
  <si>
    <t>GENGIBRE INTEIRO DESIDRATADO 2KG</t>
  </si>
  <si>
    <t>GENGIBRE QUEBRADO DESIDRATADO 10KG</t>
  </si>
  <si>
    <t>GENGIBRE QUEBRADO DESIDRATADO 25KG</t>
  </si>
  <si>
    <t>GENGIBRE QUEBRADO DESIDRATADO 40KG</t>
  </si>
  <si>
    <t>GENGIBRE QUEBRADO DESIDRATADO 5KG</t>
  </si>
  <si>
    <t>HORTELA FLOCOS 10KG</t>
  </si>
  <si>
    <t>HORTELA FLOCOS 20KG</t>
  </si>
  <si>
    <t>LOURO EM FOLHAS 10KG</t>
  </si>
  <si>
    <t>LOURO EM FOLHAS TURCO 50KG</t>
  </si>
  <si>
    <t>MOSTARDA AMARELA EM GRAOS 10KG</t>
  </si>
  <si>
    <t>PIMENTA CALABRESA EM PO 10KG</t>
  </si>
  <si>
    <t>PIMENTA CALABRESA FLOCOS 10KG</t>
  </si>
  <si>
    <t>PIMENTA CALABRESA FLOCOS 25KG</t>
  </si>
  <si>
    <t>SALVIA EM FLOCOS 10KG</t>
  </si>
  <si>
    <t>SALVIA EM FOLHAS 15KG</t>
  </si>
  <si>
    <t>SALVIA EM FOLHAS 20KG</t>
  </si>
  <si>
    <t>SALVIA EM FOLHAS 3KG</t>
  </si>
  <si>
    <t>SALVIA EM FOLHAS 5KG</t>
  </si>
  <si>
    <t>SHITAKE FATIADO 3KG (COGUMELO SECO)</t>
  </si>
  <si>
    <t>TEMP. S/GLUTAMATO - COENTRO EM PO 10KG</t>
  </si>
  <si>
    <t>TEMP. S/GLUTAMATO - CURCUMA (AÇAFRÃO) EM PÓ 10KG</t>
  </si>
  <si>
    <t>TOMILHO FLOCOS 10KG</t>
  </si>
  <si>
    <t>COCO RALADO MEDIO 10KG (IMPORTADO)</t>
  </si>
  <si>
    <t>AMEIXA SEM CAROÇO 154/176 10KG (PROA)</t>
  </si>
  <si>
    <t>FLOR DE SAL 4X5KG (SERTAO)</t>
  </si>
  <si>
    <t>FLOR DE SAL 5KG (SERTAO)</t>
  </si>
  <si>
    <t>SAL MARINHO (SERTAO INTEGRAL) 20X1KG</t>
  </si>
  <si>
    <t>SUSPIRO PROTEICO SABOR TRADICIONAL 30X30G (LA GANEXA)</t>
  </si>
  <si>
    <t>FARELO DE AVEIA SEM GLUTEN 25KG DUBAI</t>
  </si>
  <si>
    <t>?</t>
  </si>
  <si>
    <t>AMEIXA SEM CAROÇO 132/154 10KG (PROA)</t>
  </si>
  <si>
    <t>COLLAGEN DERM CRANBERRY COM MORANGO 04X330G (NUTRIFY)</t>
  </si>
  <si>
    <t>COLLAGEN DRINK VERISOL PINEAPPLE LEMON MINT 6X269ML (NUTRIFY)</t>
  </si>
  <si>
    <t>CREATINE CREAPURE 4X300G (NUTRIFY)</t>
  </si>
  <si>
    <t>GLUTAMINA 04X500G (NUTRIFY)</t>
  </si>
  <si>
    <t>MAGNESIO BISGLICINATO 06X60 CAPS (NUTRIFY)</t>
  </si>
  <si>
    <t>PROBIOTICO NEUTRO 4X210G (NUTRIFY)</t>
  </si>
  <si>
    <t>VEGAN TASTY BROWNIE DE CHOCOLATE 4X420G (NUTRIFY)</t>
  </si>
  <si>
    <t>VITAMINA B12 06X120 CAPS (NUTRIFY)</t>
  </si>
  <si>
    <t>VITAMINA B12 06X60 CAPS (NUTRIFY)</t>
  </si>
  <si>
    <t>AMENDOA SEM CASCA CRUA CHILENA 23/25 10KG (BAIKA)</t>
  </si>
  <si>
    <t>AMENDOA SEM CASCA CRUA CHILENA 23/25 10KG (MELIFEN)</t>
  </si>
  <si>
    <t>LEVEDO DE CERVEJA EM PO 20KG</t>
  </si>
  <si>
    <t>NOZES MARIPOSA 80/20 EXTRA LIGHT CHILENA 10KG (MELIFEN)</t>
  </si>
  <si>
    <t>NOZES QUARTILHOS EXTRA LIGHT CHILENA 10KG (BAIKA)</t>
  </si>
  <si>
    <t>NOZES QUARTILHOS EXTRA LIGHT CHILENA 10KG (MELIFEN)</t>
  </si>
  <si>
    <t>NOZES QUARTZ EXTRA LIGHT CHILENA 10KG (BAIKA)</t>
  </si>
  <si>
    <t>NOZES QUARTZ EXTRA LIGHT CHILENA 10KG (MELIFEN)</t>
  </si>
  <si>
    <t>AMENDOIM DOCE CARAMELIZADO 2KG</t>
  </si>
  <si>
    <t>MIX DE VEGETAIS DESIDRATADOS COM BATATA DOCE 2,5KG</t>
  </si>
  <si>
    <t>MACADAMIA INTEIRA E1 TORRADA E SALGADA 11,34KG (QUEENNUT)</t>
  </si>
  <si>
    <t>MACADAMIA INTEIRA E1 TORRADA E SALGADA 2,5KG (QUEENNUT)</t>
  </si>
  <si>
    <t>MACADAMIA INTEIRA E1 TORRADA SEM SAL 11,34KG (QUEENNUT)</t>
  </si>
  <si>
    <t>MACADAMIA INTEIRA E1 TORRADA SEM SAL 2,5KG (QUEENNUT)</t>
  </si>
  <si>
    <t>NOZES PECAN PEDAÇOS 14X1KG</t>
  </si>
  <si>
    <t>SACO BIODEGRADAVEL VERDE Nº0 30X40</t>
  </si>
  <si>
    <t>SACO BIODEGRADAVEL VERDE Nº1 35X50</t>
  </si>
  <si>
    <t>SACO BIODEGRADAVEL VERDE Nº2 40X60</t>
  </si>
  <si>
    <t>SACO BIODEGRADAVEL VERDE Nº3 45X70</t>
  </si>
  <si>
    <t>SACO PAPEL KRAFT Nº 0 65x49</t>
  </si>
  <si>
    <t>SACO PAPEL KRAFT Nº 2 80x64</t>
  </si>
  <si>
    <t>SACO PAPEL KRAFT Nº 3 96X74</t>
  </si>
  <si>
    <t>SAL ROSA DO HIMALAIA PREMIUM GROSSO 10KG (AGRO HUB)</t>
  </si>
  <si>
    <t>SUCRALOSE 20KG</t>
  </si>
  <si>
    <t>CHIPS DE BANANA SALGADA 12X1KG</t>
  </si>
  <si>
    <t>CHIPS DE BANANA SEM SAL 12X1KG</t>
  </si>
  <si>
    <t>CHIPS DE MORANGO 5KG</t>
  </si>
  <si>
    <t>CHIPS DE QUIABO 4KG</t>
  </si>
  <si>
    <t>CHIPS DE BANANA SEM SAL 2X1KG</t>
  </si>
  <si>
    <t>NOZES PECAN PEDAÇOS 5X1KG</t>
  </si>
  <si>
    <t>BICARBONATO DE SODIO 25KG (NACIONAL)</t>
  </si>
  <si>
    <t>CHIPS DE COCO SEM BORDA NATURAL SEM AÇUCAR 10KG</t>
  </si>
  <si>
    <t>ACUCAR DEMERARA ORGANICO 6X5KG (LA TERRE)</t>
  </si>
  <si>
    <t>BICARBONATO DE SODIO 5KG</t>
  </si>
  <si>
    <t>CHIPS DE COCO COM BORDA COM AÇUCAR 10KG</t>
  </si>
  <si>
    <t>CHIPS DE COCO COM BORDA SEM AÇUCAR 10KG</t>
  </si>
  <si>
    <t>CHIPS DE COCO COM BORDA SEM AÇUCAR 9KG</t>
  </si>
  <si>
    <t>CHIPS DE COCO COM BORDA TORRADO COM AÇUCAR 9KG</t>
  </si>
  <si>
    <t>CHIPS DE COCO COM BORDA TORRADO SEM AÇUCAR 9KG</t>
  </si>
  <si>
    <t>CHIPS DE COCO SEM BORDA TORRADO COM AÇUCAR 10KG</t>
  </si>
  <si>
    <t>CHIPS DE COCO SEM BORDA TORRADO SEM AÇUCAR 10KG</t>
  </si>
  <si>
    <t>FARINHA DE GRAO DE BICO 10KG</t>
  </si>
  <si>
    <t>FARINHA DE LINHACA DOURADA CRUA 10KG</t>
  </si>
  <si>
    <t>FEIJAO MOYASHI 50KG</t>
  </si>
  <si>
    <t>CAIXA DE ISOPOR 5L</t>
  </si>
  <si>
    <t>CHIPS DE COCO COM BORDA SEM AÇUCAR 3KG</t>
  </si>
  <si>
    <t>CHIPS DE COCO COM BORDA TORRADO COM AÇUCAR 3KG</t>
  </si>
  <si>
    <t>CHIPS DE COCO SEM BORDA NATURAL SEM AÇUCAR 3KG</t>
  </si>
  <si>
    <t>CHIPS DE COCO SEM BORDA TORRADO COM AÇUCAR 3KG</t>
  </si>
  <si>
    <t>CHIPS DE COCO SEM BORDA TORRADO SEM AÇUCAR 3KG</t>
  </si>
  <si>
    <t>PSYLLIUM HUSK 50% 5KG (CASCA)</t>
  </si>
  <si>
    <t>CHIPS DE SHITAKE 2,5KG</t>
  </si>
  <si>
    <t>CHIPS DE SHITAKE 5KG</t>
  </si>
  <si>
    <t>AMEIXA SEM CAROCO (110/132) 10KG (MORILLAS)</t>
  </si>
  <si>
    <t>AMEIXA SEM CAROCO (88/110) 10KG (MORILLAS)</t>
  </si>
  <si>
    <t>FARINHA DE LINHACA MARROM PREMIUM 5KG (CRUA)</t>
  </si>
  <si>
    <t>CHIPS DE KIWI 2,5KG</t>
  </si>
  <si>
    <t>CHIPS DE KIWI 5KG</t>
  </si>
  <si>
    <t>CHIPS DE MORANGO 1KG</t>
  </si>
  <si>
    <t>ABACAXI EM RODELAS DESIDRATADO 2,5KG (VIDA EM GRAOS)</t>
  </si>
  <si>
    <t>AMENDOA SEM CASCA CRUA 5KG (VIDA EM GRAOS)</t>
  </si>
  <si>
    <t>FARINHA PANKO 4KG (ROMARIZ)</t>
  </si>
  <si>
    <t>COCO RALADO FINO IMPORTADO 20KG</t>
  </si>
  <si>
    <t>CALDO DE COSTELA S/ GLUTAMATO 5KG</t>
  </si>
  <si>
    <t>PIMENTA PRETA TRITURADA 25KG</t>
  </si>
  <si>
    <t>DAMASCO TURCO DOCE Nº 4 12.50KG (EROGLU)</t>
  </si>
  <si>
    <t>BLUEBERRY CHINES 10KG</t>
  </si>
  <si>
    <t>CIDRA CRISTALIZADA 3KG</t>
  </si>
  <si>
    <t>GENGIBRE CRISTALIZADO EM FATIAS 3KG</t>
  </si>
  <si>
    <t>GERGELIM INTEGRAL COM CASCA TOSTADO 5KG (KAMAL)</t>
  </si>
  <si>
    <t>MAMAO DESIDRATADO 10KG</t>
  </si>
  <si>
    <t>MILHO CROCANTE SABOR MOSTARDA E MEL 20KG (MERAY)</t>
  </si>
  <si>
    <t>NOZES QUARTILHOS EXTRA LIGHT CHINESA 10KG</t>
  </si>
  <si>
    <t>NOZES QUARTZ EXTRA LIGHT CHINESA 10KG</t>
  </si>
  <si>
    <t>APARAS DE PAPELAO</t>
  </si>
  <si>
    <t>CHIPS DE BANANA CANELA E ACUCAR 12X1KG</t>
  </si>
  <si>
    <t>CHIPS DE BANANA CEBOLA E SALSA 12X1KG</t>
  </si>
  <si>
    <t>CHIPS DE BANANA LEMON PEPPER 12X1KG</t>
  </si>
  <si>
    <t>CHIPS DE BANANA OREGANO 12X1KG</t>
  </si>
  <si>
    <t>CHIPS DE BANANA PAPRICA PICANTE 12X1KG</t>
  </si>
  <si>
    <t>CHIPS DE BANANA PAPRICA PICANTE 3KG</t>
  </si>
  <si>
    <t>FARINHA DE BETERRABA DESIDRATADA 20KG</t>
  </si>
  <si>
    <t>LARANJA EM CASCAS CRISTALIZADA 3KG</t>
  </si>
  <si>
    <t>MILHO DE PIPOCA 20KG</t>
  </si>
  <si>
    <t>PIMENTA BRANCA PO 95% 2KG (VIDA EM GRAOS)</t>
  </si>
  <si>
    <t>PIMENTA BRANCA PO 95% 5KG</t>
  </si>
  <si>
    <t>PIMENTA PRETA PO 95% 2KG (VIDA EM GRAOS)</t>
  </si>
  <si>
    <t>PIMENTA PRETA PO 95% 5KG</t>
  </si>
  <si>
    <t>SPRAY MEL E PROPOLIS E MENTA 6X30ML (ABV)</t>
  </si>
  <si>
    <t>CHIPS DE BANANA ACUCAR E CANELA 3X1KG</t>
  </si>
  <si>
    <t>CHIPS DE BANANA CEBOLA E SALSA 3X1KG</t>
  </si>
  <si>
    <t>CHIPS DE BANANA LEMON PEPER 3X1KG</t>
  </si>
  <si>
    <t>CHIPS DE BANANA OREGANO 3X1KG</t>
  </si>
  <si>
    <t>CHIPS DE BANANA ORIGINAL COM SAL DO HIMALAIA 3X1KG</t>
  </si>
  <si>
    <t>CHIPS DE BANANA PAPRICA PICANTE 3X1KG</t>
  </si>
  <si>
    <t>NOZES MARIPOSA 70/30 EXTRA LIGHT CHILENA 10KG (ANAKENA)</t>
  </si>
  <si>
    <t>CHIPS DE QUIABO 3KG</t>
  </si>
  <si>
    <t>ARROZ BASMATI SEM GLUTEN 25KG (URBANO)</t>
  </si>
  <si>
    <t>BARRA DE PROTEINA COLLAGEN BAR BROWNIE DE CHOCOLATE 2X10X50G (NUTRIFY)</t>
  </si>
  <si>
    <t>BARRA DE PROTEINA COLLAGEN BAR BROWNIE DE CHOCOLATE 4X10X50G (NUTRIFY)</t>
  </si>
  <si>
    <t>CHIPS DE QUIABO 1,5KG</t>
  </si>
  <si>
    <t>NOZES QUARTILHOS EXTRA LIGHT 5KG (VIDA EM GRAOS)</t>
  </si>
  <si>
    <t>MIX DE FRUTAS TROPICAIS CHIPS 2,5KG</t>
  </si>
  <si>
    <t>SACO PAPEL KRAFT Nº 1 69x52</t>
  </si>
  <si>
    <t>AMENDOA SEM CASCA CRUA USA 25/27 22,68KG (MARIANI)</t>
  </si>
  <si>
    <t>Z90</t>
  </si>
  <si>
    <t>ATIVO</t>
  </si>
  <si>
    <t>ABACAXI EM RODELAS DESIDRATADO 10KG (IMPORTADO)</t>
  </si>
  <si>
    <t>ACAI EM PO DESIDRATADO 5KG (VIDA EM GRAOS)</t>
  </si>
  <si>
    <t>ACUCAR DE COCO 10KG</t>
  </si>
  <si>
    <t>ACUCAR DE COCO 5KG (VIDA EM GRAOS)</t>
  </si>
  <si>
    <t>ACUCAR DEMERARA ORGANICO 12X1KG (NATIVE)</t>
  </si>
  <si>
    <t>ACUCAR DEMERARA ORGANICO 15X1KG (LA TERRE)</t>
  </si>
  <si>
    <t>ACUCAR MASCAVO 20KG (DOCICAN)</t>
  </si>
  <si>
    <t>ACUCAR MASCAVO 5KG (DOCICAN)</t>
  </si>
  <si>
    <t>AGAR AGAR 5KG</t>
  </si>
  <si>
    <t>ALBUMINA 5KG</t>
  </si>
  <si>
    <t>ALCACHOFRA EM FOLHAS 5KG</t>
  </si>
  <si>
    <t>ALECRIM EM FLOCOS 10KG</t>
  </si>
  <si>
    <t>ALECRIM EM FLOCOS 25KG</t>
  </si>
  <si>
    <t>ALECRIM EM FLOCOS 5KG (VIDA EM GRAOS)</t>
  </si>
  <si>
    <t>ALFARROBA EM PO 4X1KG</t>
  </si>
  <si>
    <t>ALFAZEMA AZUL 20KG</t>
  </si>
  <si>
    <t>ALFAZEMA AZUL 25KG</t>
  </si>
  <si>
    <t>ALHO EM FLOCOS 20KG ( DESIDRATADO )</t>
  </si>
  <si>
    <t>ALHO EM FLOCOS 20KG (DESIDRATADO)</t>
  </si>
  <si>
    <t>ALHO EM FLOCOS 2KG DESIDRATADO (VIDA EM GRAOS)</t>
  </si>
  <si>
    <t>ALHO EM FLOCOS 5KG DESIDRATADO(VIDA EM GRAOS)</t>
  </si>
  <si>
    <t>ALHO EM PO 25KG (DESIDRATADO)</t>
  </si>
  <si>
    <t>ALHO EM PO INDIANO 25KG (DESIDRATADO)</t>
  </si>
  <si>
    <t>ALHO FRITO 10KG (IMPORTADO)</t>
  </si>
  <si>
    <t>ALHO FRITO 25KG (IMPORTADO)</t>
  </si>
  <si>
    <t>ALHO FRITO 5KG (VIDA EM GRAOS)</t>
  </si>
  <si>
    <t>ALHO GRANULADO 8/16 20KG (DESIDRATADO)</t>
  </si>
  <si>
    <t>AMACIANTE DE CARNE S/ GLUTAMATO 5KG</t>
  </si>
  <si>
    <t>AMARANTO EM FLOCOS 15KG</t>
  </si>
  <si>
    <t>AMARANTO EM FLOCOS 20KG</t>
  </si>
  <si>
    <t>AMARANTO EM FLOCOS 2KG (VIDA EM GRAOS)</t>
  </si>
  <si>
    <t>AMARANTO EM FLOCOS 5KG (VIDA EM GRAOS)</t>
  </si>
  <si>
    <t>AMARANTO EM GRAOS 5KG (VIDA EM GRAOS)</t>
  </si>
  <si>
    <t>AMARANTO EM GRAOS PERUANA 25KG (IMPORTADO)</t>
  </si>
  <si>
    <t>AMEIXA SEM CAROCO (110/132) 10KG (PRUNANDES)</t>
  </si>
  <si>
    <t>AMEIXA SEM CAROCO (132/154) 10KG (PRUNANDES)</t>
  </si>
  <si>
    <t>AMEIXA SEM CAROCO (154/176) 10KG (PRUNANDES)</t>
  </si>
  <si>
    <t>AMEIXA SEM CAROCO (88/110) 10KG</t>
  </si>
  <si>
    <t>AMEIXA SEM CAROCO (88/110) 10KG (CONSAGRADO)</t>
  </si>
  <si>
    <t>AMEIXA SEM CAROCO (88/110) 10KG (PRUNANDES)</t>
  </si>
  <si>
    <t>AMEIXA SEM CAROCO 110/132 10KG (CONSAGRADO )</t>
  </si>
  <si>
    <t>AMEIXA SEM CAROÇO 110/132 10KG (PROA)</t>
  </si>
  <si>
    <t>AMENDOA CONFEITADA BRANCA 10KG</t>
  </si>
  <si>
    <t>AMENDOA CONFEITADA BRANCA 5KG (VIDA EM GRAOS)</t>
  </si>
  <si>
    <t>AMENDOA CONFEITADA COLORIDA 10KG</t>
  </si>
  <si>
    <t>AMENDOA CONFEITADA COLORIDA 5KG (VIDA EM GRAOS)</t>
  </si>
  <si>
    <t>AMENDOA LAMINADA 10KG (CALCONUT)</t>
  </si>
  <si>
    <t>AMENDOA LAMINADA 10KG (MANOLET)</t>
  </si>
  <si>
    <t>AMENDOA LAMINADA 2KG (VIDA EM GRAOS)</t>
  </si>
  <si>
    <t>AMENDOA LAMINADA 5KG (VIDA EM GRAOS)</t>
  </si>
  <si>
    <t>AMENDOA LAMINADA PERMANUTS 10KG</t>
  </si>
  <si>
    <t>AMENDOA SEM CASCA CRUA USA 23/25 22,68KG</t>
  </si>
  <si>
    <t>AMENDOA SEM CASCA CRUA USA 23/25 5,67KG</t>
  </si>
  <si>
    <t>AMENDOA SEM CASCA CRUA USA 27/30 22,68KG</t>
  </si>
  <si>
    <t>AMENDOA SEM CASCA CRUA USA 27/30 22,68KG (MINTURN)</t>
  </si>
  <si>
    <t>AMENDOA SEM CASCA DEFUMADA 5KG</t>
  </si>
  <si>
    <t>AMENDOA SEM CASCA TORRADA 5KG (VIDA EM GRAOS)</t>
  </si>
  <si>
    <t>AMENDOA SEM CASCA TORRADA E SALGADA 5KG (VIDA EM GRAOS)</t>
  </si>
  <si>
    <t>AMENDOIM DOCE CARAMELIZADO 10KG</t>
  </si>
  <si>
    <t>AMENDOIM DOCE PRALINE 5KG (VIDA EM GRAOS)</t>
  </si>
  <si>
    <t>AMENDOIM OVINHO 5X1,005KG (KUKY)</t>
  </si>
  <si>
    <t>ANIS ESTRELADO 10KG</t>
  </si>
  <si>
    <t>ANIS ESTRELADO 20KG</t>
  </si>
  <si>
    <t>ANIS ESTRELADO 4KG (VIDA EM GRAOS)</t>
  </si>
  <si>
    <t>AROEIRA EM FOLHA 5KG</t>
  </si>
  <si>
    <t>ARROZ INTEGRAL CATETO COM VERMELHO 25KG (MANINHO)</t>
  </si>
  <si>
    <t>ARROZ INTEGRAL CATETO PURO 25KG (MANINHO)</t>
  </si>
  <si>
    <t>ARROZ INTEGRAL LONGO COM VERMELHO 10KG (VIDA EM GRAOS)</t>
  </si>
  <si>
    <t>ARROZ INTEGRAL LONGO COM VERMELHO 25KG (MANINHO)</t>
  </si>
  <si>
    <t>ARROZ INTEGRAL LONGO PURO 25KG (MANINHO)</t>
  </si>
  <si>
    <t>ARROZ INTEGRAL VERMELHO PURO 25KG (MANINHO)</t>
  </si>
  <si>
    <t>AVEIA EM FLOCOS FINOS 25KG (NATURALE)</t>
  </si>
  <si>
    <t>AVEIA EM FLOCOS FINOS 5KG (NATURALE)</t>
  </si>
  <si>
    <t>AVEIA EM FLOCOS GROSSOS 25KG (NATURALE)</t>
  </si>
  <si>
    <t>AVEIA EM FLOCOS GROSSOS 5KG (NATURALE)</t>
  </si>
  <si>
    <t>AVELA SEM CASCA COM PELE CRUA 10KG</t>
  </si>
  <si>
    <t>AVELA SEM CASCA COM PELE CRUA 12,50KG</t>
  </si>
  <si>
    <t>AVELA SEM CASCA COM PELE CRUA 5KG (VIDA EM GRAOS)</t>
  </si>
  <si>
    <t>AVELA SEM CASCA COM PELE TORRADA 5KG</t>
  </si>
  <si>
    <t>AVELA SEM CASCA SEM PELE 10KG</t>
  </si>
  <si>
    <t>AVELA SEM CASCA SEM PELE 5KG (VIDA EM GRAOS)</t>
  </si>
  <si>
    <t>AVELA SEM CASCA SEM PELE TORRADA 10KG</t>
  </si>
  <si>
    <t>AVELA SEM CASCA SEM PELE TORRADA 5KG</t>
  </si>
  <si>
    <t>AVELA SEM CASCA SEM PELE TORRADA E SALGADA 5KG</t>
  </si>
  <si>
    <t>BALA DE GOMA ACAI 24X500GR (KUKY)</t>
  </si>
  <si>
    <t>BALA DE GOMA ACAI 4X500GR (VIDA EM GRAOS)</t>
  </si>
  <si>
    <t>BALA DE GOMA ACIDA CITRUS MINHOCA 20X500GR (KUKY)</t>
  </si>
  <si>
    <t>BANCHA 5KG</t>
  </si>
  <si>
    <t>BARBATIMAO 5KG</t>
  </si>
  <si>
    <t>BARRA DE PROTEINA COLLAGEN BAR CHEESECAKE FRUTAS VERMELHAS 2X10X50G (NUTRIFY)</t>
  </si>
  <si>
    <t>BARRA DE PROTEINA COLLAGEN BAR CHEESECAKE FRUTAS VERMELHAS 4X10X50G (NUTRIFY)</t>
  </si>
  <si>
    <t>BCAA 25KG</t>
  </si>
  <si>
    <t>BCAA 5KG (VIDA EM GRAOS)</t>
  </si>
  <si>
    <t>BISCOITO DE ARROZ SABOR BARBECUE 2 PCT X 2,5KG</t>
  </si>
  <si>
    <t>BISCOITO DE ARROZ SABOR BARBECUE 2,5KG</t>
  </si>
  <si>
    <t>BISCOITO DE ARROZ SABOR CEBOLA E SALSA 2 PCT X 2,5KG (IMPORTADO)</t>
  </si>
  <si>
    <t>BISCOITO DE ARROZ SABOR CHURRASCO (BBQ) 2X2,5KG (IMPORTADO)</t>
  </si>
  <si>
    <t>BISCOITO DE ARROZ SABOR MOSTARDA E MEL 2 PCT X 2,5KG (IMPORTADO)</t>
  </si>
  <si>
    <t>BISCOITO DE ARROZ SABOR MOSTARDA E MEL 2,5KG (VIDA EM GRAOS)</t>
  </si>
  <si>
    <t>BISCOITO DE ARROZ SABOR QUEIJO 2 PCT X 2,5KG (IMPORTADO)</t>
  </si>
  <si>
    <t>BISCOITO DE ARROZ SABOR QUEIJO 2,5KG (IMPORTADO)</t>
  </si>
  <si>
    <t>BLUEBERRY 11,34KG</t>
  </si>
  <si>
    <t>BLUEBERRY 5,67KG (VIDA EM GRAOS)</t>
  </si>
  <si>
    <t>BOLDO EM FOLHAS 25KG</t>
  </si>
  <si>
    <t>BOLDO EM FOLHAS CHILENO 20KG</t>
  </si>
  <si>
    <t>BUGRE EM FOLHAS 5KG (PORANGABA)</t>
  </si>
  <si>
    <t>CACAU EM PO ALCALINO 25KG (FRALIA)</t>
  </si>
  <si>
    <t>CACAU EM PO ALCALINO 5KG (FRALIA)</t>
  </si>
  <si>
    <t>CACAU EM PO BLACK 25KG (MB)</t>
  </si>
  <si>
    <t>CACAU EM PO BLACK IMPERIAL 25KG (FRALIA)</t>
  </si>
  <si>
    <t>CACAU EM PO NATURAL 25KG (BRAZILCOA)</t>
  </si>
  <si>
    <t>CACAU EM PO NATURAL 25KG (FRALIA)</t>
  </si>
  <si>
    <t>CACAU EM PO NATURAL 25KG (SOCAU)</t>
  </si>
  <si>
    <t>CACAU EM PO NATURAL 5KG (FRALIA)</t>
  </si>
  <si>
    <t>CACAU EM PO RED IMPERIAL 25KG (FRALIA)</t>
  </si>
  <si>
    <t>CAIXA PARA NOZES 380x290x235</t>
  </si>
  <si>
    <t>CALDO DE BACON S/ GLUTAMATO 5KG</t>
  </si>
  <si>
    <t>CALDO DE GALINHA S/ GLUTAMATO 5KG</t>
  </si>
  <si>
    <t>CAMOMILA 5KG</t>
  </si>
  <si>
    <t>CANA DO BREJO 5KG</t>
  </si>
  <si>
    <t>CANELA CORTE 6 CM EXTRA A 10KG (INDONESIA)</t>
  </si>
  <si>
    <t>CANELA CORTE 6 CM EXTRA A 10KG (VIETNÃ)</t>
  </si>
  <si>
    <t>CANELA CORTE 6 CM EXTRA A 20KG (INDONESIA)</t>
  </si>
  <si>
    <t>CANELA CORTE 6 CM EXTRA A 20KG (VIETNÃ)</t>
  </si>
  <si>
    <t>CANELA EM PO PREMIUM PURA 10KG</t>
  </si>
  <si>
    <t>CANELA EM PO PREMIUM PURA 5KG</t>
  </si>
  <si>
    <t>CANELA JAWA INTEIRA 25KG (VIETNÃ)</t>
  </si>
  <si>
    <t>CANELA JAWA INTEIRA 50KG</t>
  </si>
  <si>
    <t>CAPIM LIMAO 1KG (VIDA EM GRAOS)</t>
  </si>
  <si>
    <t>CAPIM LIMAO 5KG (NACIONAL)</t>
  </si>
  <si>
    <t>CARQUEJA AMARGA 5KG</t>
  </si>
  <si>
    <t>CARQUEJA DOCE 5KG</t>
  </si>
  <si>
    <t>CASTANHA DE BARU 4KG (TORRADA)</t>
  </si>
  <si>
    <t>CASTANHA DE CAJU CARAMELIZADA COM CHOCOLATE 9KG</t>
  </si>
  <si>
    <t>CASTANHA DE CAJU CARAMELIZADA COM COCO 9KG</t>
  </si>
  <si>
    <t>CASTANHA DE CAJU CARAMELIZADA COM GERGELIM 9KG</t>
  </si>
  <si>
    <t>CASTANHA DE CAJU W1-240 CRUA 11,34KG</t>
  </si>
  <si>
    <t>CASTANHA DE CAJU W1-240 CRUA 11,34KG (EURO)</t>
  </si>
  <si>
    <t>CASTANHA DE CAJU W1-240 CRUA 5,67KG (VIDA EM GRAOS)</t>
  </si>
  <si>
    <t>CASTANHA DE CAJU W1-240 TORRADA 11,34KG</t>
  </si>
  <si>
    <t>CASTANHA DE CAJU W1-240 TORRADA 11,34KG (EURO)</t>
  </si>
  <si>
    <t>CASTANHA DE CAJU W1-240 TORRADA 5,67KG (VIDA EM GRAOS)</t>
  </si>
  <si>
    <t>CASTANHA DE CAJU W1-240 TORRADA E SALGADA 11,34KG</t>
  </si>
  <si>
    <t>CASTANHA DE CAJU W1-240 TORRADA E SALGADA 11,34KG (EURO)</t>
  </si>
  <si>
    <t>CASTANHA DE CAJU W1-240 TORRADA E SALGADA 5,67KG (VIDA EM GRAOS)</t>
  </si>
  <si>
    <t>CASTANHA DE CAJU W1-320 CRUA 11,34KG</t>
  </si>
  <si>
    <t>CASTANHA DE CAJU W1-320 CRUA 11,34KG (EURO)</t>
  </si>
  <si>
    <t>CASTANHA DE CAJU W1-320 CRUA 5,67KG (VIDA EM GRAOS)</t>
  </si>
  <si>
    <t>CASTANHA DE CAJU W1-320 TORRADA 11,34KG</t>
  </si>
  <si>
    <t>CASTANHA DE CAJU W1-320 TORRADA E SALGADA 11,34KG</t>
  </si>
  <si>
    <t>CASTANHA DE CAJU W1-320 TORRADA E SALGADA 11,34KG (EURO)</t>
  </si>
  <si>
    <t>CASTANHA DE CAJU W1-320 TORRADA E SALGADA 5,67KG (VIDA EM GRAOS)</t>
  </si>
  <si>
    <t>CASTANHA DE CAJU W3 TORRADA E SALGADA 11,34 KG</t>
  </si>
  <si>
    <t>CASTANHA DO PARA SEM CASCA MEDIA 10KG</t>
  </si>
  <si>
    <t>CASTANHA DO PARA SEM CASCA MEDIA 20KG</t>
  </si>
  <si>
    <t>CASTANHA DO PARA SEM CASCA MEDIA 20KG (IMPORTADA)</t>
  </si>
  <si>
    <t>CASTANHA DO PARA SEM CASCA MEDIA 5KG (VIDA EM GRAOS)</t>
  </si>
  <si>
    <t>CAVALINHA 5KG</t>
  </si>
  <si>
    <t>CEBOLA EM FLOCOS 14KG</t>
  </si>
  <si>
    <t>CEBOLA EM PO 20KG</t>
  </si>
  <si>
    <t>CEBOLA EM PO 5KG</t>
  </si>
  <si>
    <t>CENOURA EM FLOCOS 25KG</t>
  </si>
  <si>
    <t>CENOURA EM FLOCOS 30KG</t>
  </si>
  <si>
    <t>CENOURA EM FLOCOS 5KG</t>
  </si>
  <si>
    <t>CEREJA AO MARRASQUINO COM CABO 1X1.65KG (CURICO)</t>
  </si>
  <si>
    <t>CEREJA AO MARRASQUINO COM CABO 6X1.65KG (CURICO)</t>
  </si>
  <si>
    <t>CEREJA AO MARRASQUINO COM CABO 6X1.65KG (RANCH-O-FRUT)</t>
  </si>
  <si>
    <t>CEREJA AO MARRASQUINO COM TALO 2KG (CHILEFOOD)</t>
  </si>
  <si>
    <t>CEREJA AO MARRASQUINO COM TALO 6X2KG (CHILEFOOD)</t>
  </si>
  <si>
    <t>CEREJA AO MARRASQUINO SEM CABO 1X1.80KG (CURICO)</t>
  </si>
  <si>
    <t>CEREJA AO MARRASQUINO SEM CABO 1X1.80KG (RANCH-O-FRUT)</t>
  </si>
  <si>
    <t>CEREJA AO MARRASQUINO SEM CABO 6X1.80KG (CURICO)</t>
  </si>
  <si>
    <t>CEREJA AO MARRASQUINO SEM CABO 6X1.80KG (RANCH-O-FRUT)</t>
  </si>
  <si>
    <t>CEREJA AO MARRASQUINO SEM TALO 2.2KG (CHILEFOOD)</t>
  </si>
  <si>
    <t>CEREJA AO MARRASQUINO SEM TALO 6X2.2KG (CHILEFOOD)</t>
  </si>
  <si>
    <t>CEREJA DESIDRATADA 10KG (IMPORTADA )</t>
  </si>
  <si>
    <t>CEREJA DESIDRATADA 12,50KG (IMPORTADA)</t>
  </si>
  <si>
    <t>CEREJA DESIDRATADA 5KG (IMPORTADA)</t>
  </si>
  <si>
    <t>CEREJA DESIDRATADA 6,250KG (VIDA EM GRAOS)</t>
  </si>
  <si>
    <t>CHA BRANCO DESIDRATADO 5KG</t>
  </si>
  <si>
    <t>CHEIRO VERDE 3KG</t>
  </si>
  <si>
    <t>CHIPS DE BANANA NATURAL SEM SAL 3KG</t>
  </si>
  <si>
    <t>CHIPS DE BANANA NATURAL SEM SAL 3X1KG</t>
  </si>
  <si>
    <t>CHIPS DE JACA 7KG</t>
  </si>
  <si>
    <t>CHOCOLATE EM PO 50% 25KG (FRALIA)</t>
  </si>
  <si>
    <t>COCO EM FLOCOS SEM AÇUCAR 5KG</t>
  </si>
  <si>
    <t>COCO RALADO FINO 25KG (IMPORTADO)</t>
  </si>
  <si>
    <t>COCO RALADO MEDIO 20KG (IMPORTADO)</t>
  </si>
  <si>
    <t>COCO RALADO MEDIO 25KG (IMPORTADO)</t>
  </si>
  <si>
    <t>COENTRO EM GRÃOS INTEIRO 20KG</t>
  </si>
  <si>
    <t>COENTRO EM GRÃOS INTEIRO 25KG</t>
  </si>
  <si>
    <t>COENTRO EM GRAOS INTEIRO 5KG (VIDA EM GRAOS)</t>
  </si>
  <si>
    <t>COENTRO EM PO S/ GLUTAMATO 5KG</t>
  </si>
  <si>
    <t>COLAGENO HIDROLIZADO 5KG (RBR)</t>
  </si>
  <si>
    <t>COLAGENO HIDROLIZADO SABOR LARANJA 5KG (RBR)</t>
  </si>
  <si>
    <t>COLAGENO HIDROLIZADO SABOR MORANGO 5KG (RBR)</t>
  </si>
  <si>
    <t>COLLAGEN CHOCOLATE BELGA BODY BALANCE ZERO LACTOSE 04X450 G (NUTRIFY)</t>
  </si>
  <si>
    <t>COLLAGEN PRO BAUNILHA BODY BALANCE ZERO LACTOSE 04X450G (NUTRIFY)</t>
  </si>
  <si>
    <t>COLLAGEN RENEW ABACAXI COM HORTELA 04X300G (NUTRIFY)</t>
  </si>
  <si>
    <t>COLORAU COLORIFICO S/ GLUTAMATO 5KG</t>
  </si>
  <si>
    <t>COMINHO EM GRAOS 25KG</t>
  </si>
  <si>
    <t>COMINHO EM GRAOS 99% 20KG</t>
  </si>
  <si>
    <t>COMINHO EM GRAOS 99% 50KG</t>
  </si>
  <si>
    <t>COMINHO EM GRAOS 99% 5KG (VIDA EM GRAOS)</t>
  </si>
  <si>
    <t>COMINHO EM PO S/ GLUTAMATO 5KG</t>
  </si>
  <si>
    <t>CONCHA TAM G 600ML CX C/60 UN (EXPOTE)</t>
  </si>
  <si>
    <t>CONCHA TAM M 300ML CX C/120 UN (EXPOTE)</t>
  </si>
  <si>
    <t>CONCHA TAM P 100ML CX C/120 UN (EXPOTE)</t>
  </si>
  <si>
    <t>CRANBERRY INTEIRO 11,34KG</t>
  </si>
  <si>
    <t>CRANBERRY INTEIRO 11,34KG (OCEAN SPRAY)</t>
  </si>
  <si>
    <t>CRANBERRY INTEIRO 5,67KG (VIDA EM GRAOS)</t>
  </si>
  <si>
    <t>CRAVO EM FLOR EXTRA 25KG</t>
  </si>
  <si>
    <t>CRAVO EM FLOR EXTRA 5KG (VIDA EM GRAOS)</t>
  </si>
  <si>
    <t>CRAVO EM PÓ PURO 10KG</t>
  </si>
  <si>
    <t>CRAVO EM PO PURO 5KG</t>
  </si>
  <si>
    <t>CREATINA MONOHIDRATADA 10KG</t>
  </si>
  <si>
    <t>CREATINA MONOHIDRATADA 25KG</t>
  </si>
  <si>
    <t>CREATINA MONOHIDRATADA 5KG (VIDA EM GRAOS)</t>
  </si>
  <si>
    <t>CREME DE CEBOLA S/ GLUTAMATO 5KG</t>
  </si>
  <si>
    <t>CURCUMA RAIZ 25KG</t>
  </si>
  <si>
    <t>CURCUMA RAIZ 5KG (VIDA EM GRAOS)</t>
  </si>
  <si>
    <t>CURRY S/ GLUTAMATO 5KG</t>
  </si>
  <si>
    <t>DENTE DE LEAO 5KG</t>
  </si>
  <si>
    <t>DETOX VERDE 5KG</t>
  </si>
  <si>
    <t>DETOX VERMELHO 5KG</t>
  </si>
  <si>
    <t>ENERGETICO BOOSTER PRE TREINO 4X6X269ML (INTEGRALMEDICA)</t>
  </si>
  <si>
    <t>ENERGETICO BOOSTER PRE TREINO 6X269ML (INTEGRALMEDICA)</t>
  </si>
  <si>
    <t>ERVA DOCE 25KG</t>
  </si>
  <si>
    <t>ERVA DOCE 5KG</t>
  </si>
  <si>
    <t>ERVA SAO JOAO EM FOLHAS 5KG</t>
  </si>
  <si>
    <t>ERVILHA INTEIRA 25KG</t>
  </si>
  <si>
    <t>ERVILHA INTEIRA 45,36KG</t>
  </si>
  <si>
    <t>ERVILHA INTEIRA 50KG</t>
  </si>
  <si>
    <t>ERVILHA INTEIRA 5KG (VIDA EM GRAOS)</t>
  </si>
  <si>
    <t>ERVILHA PARTIDA SEM BRILHO 45,36KG</t>
  </si>
  <si>
    <t>ERVILHA PARTIDA SEM BRILHO 5KG (VIDA EM GRAOS)</t>
  </si>
  <si>
    <t>ESPINAFRE EM PO 10KG</t>
  </si>
  <si>
    <t>ESPINAFRE EM PO 20KG</t>
  </si>
  <si>
    <t>ESPINAFRE EM PO 25KG</t>
  </si>
  <si>
    <t>ESPINAFRE EM PO 5KG (VIDA EM GRAOS)</t>
  </si>
  <si>
    <t>ESPINHEIRA SANTA 5KG</t>
  </si>
  <si>
    <t>EUCALIPTO 5KG</t>
  </si>
  <si>
    <t>EXTRATO DE PROPOLIS 6X30ML CONVENCIONAL (ABV)</t>
  </si>
  <si>
    <t>EXTRATO DE PROPOLIS VERDE 6X30ML (ABV)</t>
  </si>
  <si>
    <t>EXTRATO DE SOJA NATURAL 20KG (NUTRIALY)</t>
  </si>
  <si>
    <t>EXTRATO DE SOJA NATURAL 5KG (VIDA EM GRAOS)</t>
  </si>
  <si>
    <t>FARELO DE AVEIA 25KG (NATURALE)</t>
  </si>
  <si>
    <t>FARINHA DE AMENDOAS 10KG -MANOLET</t>
  </si>
  <si>
    <t>FARINHA DE ARROZ CRUA 10X1KG (URBANO)</t>
  </si>
  <si>
    <t>FARINHA DE ARROZ INTEGRAL 10X1KG (URBANO)</t>
  </si>
  <si>
    <t>FARINHA DE ARROZ INTEGRAL 5X1KG (VIDA EM GRAOS)</t>
  </si>
  <si>
    <t>FARINHA DE BANANA VERDE 10KG</t>
  </si>
  <si>
    <t>FARINHA DE BANANA VERDE 5KG (VIDA EM GRAOS)</t>
  </si>
  <si>
    <t>FARINHA DE CASTANHA DE BARU 2KG (TORRADA)</t>
  </si>
  <si>
    <t>FARINHA DE CASTANHA DE BARU 5KG (TORRADA)</t>
  </si>
  <si>
    <t>FARINHA DE CASTANHA DE CAJU TORRADA PREMIUM 11,34KG</t>
  </si>
  <si>
    <t>FARINHA DE CASTANHA DE CAJU TORRADA PREMIUM 5,67KG (VIDA EM GRAOS)</t>
  </si>
  <si>
    <t>FARINHA DE MAÇA 20KG (FIBRA) GRAZZIOTIN</t>
  </si>
  <si>
    <t>FARINHA DE MACA PREMIUM PURA 10KG (PERUANA)</t>
  </si>
  <si>
    <t>FARINHA DE MACA PREMIUM PURA 20KG (PERUANA)</t>
  </si>
  <si>
    <t>FARINHA DE MACA PREMIUM PURA 25KG (PERUANA)</t>
  </si>
  <si>
    <t>FARINHA DE MACA PREMIUM PURA PERUANA 5KG (VIDA EM GRAOS)</t>
  </si>
  <si>
    <t>FARINHA DE QUINUA 5KG</t>
  </si>
  <si>
    <t>FARINHA DE SEMENTE DE ABOBORA 5KG</t>
  </si>
  <si>
    <t>FARINHA DE UVA FIBRA 10KG</t>
  </si>
  <si>
    <t>FARINHA ESPECIAL MIX SEM GLUTEN 10X1KG (URBANO)</t>
  </si>
  <si>
    <t>FARINHA ESPECIAL MIX SEM GLUTEN 5X1KG (VIDA EM GRAOS)</t>
  </si>
  <si>
    <t>FEIJAO AZUKI 25KG</t>
  </si>
  <si>
    <t>FEIJAO MOYASHI 25KG</t>
  </si>
  <si>
    <t>FEIJAO MOYASHI 30KG</t>
  </si>
  <si>
    <t>FENO GREGO EM GRAOS 25KG</t>
  </si>
  <si>
    <t>FENO GREGO EM GRAOS 5KG (VIDA EM GRAOS)</t>
  </si>
  <si>
    <t>FLOCAO DE ARROZ 24X500GR (URBANO)</t>
  </si>
  <si>
    <t>FLOCAO DE MILHO 20X500GR (URBANO)</t>
  </si>
  <si>
    <t>FOLHA DE AMORA 5KG</t>
  </si>
  <si>
    <t>FOLHA DE OLIVEIRA 5KG</t>
  </si>
  <si>
    <t>FUMAÇA EM PO S/ GLUTAMATO 5KG</t>
  </si>
  <si>
    <t>GELATINA EM PO SEM SABOR 240 BLOOM 5KG (RBR)</t>
  </si>
  <si>
    <t>GERGELIM BRANCO DESPELICULADO NACIONAL 25KG</t>
  </si>
  <si>
    <t>GERGELIM INTEGRAL COM CASCA 25KG (KAMAL)</t>
  </si>
  <si>
    <t>GERGELIM INTEGRAL COM CASCA NACIONAL 25KG</t>
  </si>
  <si>
    <t>GERGELIM PRETO 25KG</t>
  </si>
  <si>
    <t>GERGELIM PRETO 5KG (VIDA EM GRAOS)</t>
  </si>
  <si>
    <t>GINSENG EM PO 10KG</t>
  </si>
  <si>
    <t>GINSENG EM PO 5KG</t>
  </si>
  <si>
    <t>GINSENG RASURADO 5KG</t>
  </si>
  <si>
    <t>GLUTAMINA 5KG</t>
  </si>
  <si>
    <t>GOMA XANTANA 200 MESH 10KG (IDEAL PARA LIQUIDO)</t>
  </si>
  <si>
    <t>GOMA XANTANA 200 MESH 25KG (IDEAL PARA LIQUIDO)</t>
  </si>
  <si>
    <t>GOMA XANTANA 80 MESH 25KG (IDEAL PARA MASSAS)</t>
  </si>
  <si>
    <t>GRAO DE BICO 12MM MEXICANO 25KG</t>
  </si>
  <si>
    <t>GRAO DE BICO 12MM MEXICANO 5KG</t>
  </si>
  <si>
    <t>GRAVIOLA EM FOLHAS 5KG</t>
  </si>
  <si>
    <t>GUACO EM FOLHAS 5KG</t>
  </si>
  <si>
    <t>GUARANA EM PO PURO 10KG</t>
  </si>
  <si>
    <t>GUARANA EM PO PURO 5KG (VIDA EM GRAOS)</t>
  </si>
  <si>
    <t>GUMMY KIDS 4X90G</t>
  </si>
  <si>
    <t>HIBISCO EM FLORES 2,5KG (VIDA EM GRAOS)</t>
  </si>
  <si>
    <t>HIBISCO EM FLORES 20KG</t>
  </si>
  <si>
    <t>HIBISCO EM FLORES 25KG</t>
  </si>
  <si>
    <t>HIBISCO QUEBRADO 25KG</t>
  </si>
  <si>
    <t>HORTELA EM FLOCOS 20KG</t>
  </si>
  <si>
    <t>HORTELA EM FLOCOS 25KG</t>
  </si>
  <si>
    <t>HORTELA EM FLOCOS 5KG (VIDA EM GRAOS)</t>
  </si>
  <si>
    <t>JAMBOLAO 5KG</t>
  </si>
  <si>
    <t>KIWI DESIDRATADO 10KG (IMPORTADO)</t>
  </si>
  <si>
    <t>KIWI DESIDRATADO 5KG (VIDA EM GRAOS)</t>
  </si>
  <si>
    <t>LARANJA EM RODELAS COM CASCA DESIDRATADO 2,5KG (VIDA EM GRAOS)</t>
  </si>
  <si>
    <t>LARANJA EM RODELAS COM CASCA DESIDRATADO 8KG</t>
  </si>
  <si>
    <t>LEITE DE COCO EM PO 15KG</t>
  </si>
  <si>
    <t>LEITE DE COCO EM PO 5KG (VIDA EM GRAOS)</t>
  </si>
  <si>
    <t>LEITE DE COCO EM PO VEGANO 15KG</t>
  </si>
  <si>
    <t>LEITE DE COCO EM PO VEGANO 5KG (VIDA EM GRAOS)</t>
  </si>
  <si>
    <t>LEVEDO DE CERVEJA EM PO 25KG</t>
  </si>
  <si>
    <t>LIMAO SICILIANO DESIDRATADO QUEBRADO 15 KG (GRAZZIOTIN)</t>
  </si>
  <si>
    <t>LINHACA DOURADA 50KG</t>
  </si>
  <si>
    <t>LOURO EM FOLHAS 15KG</t>
  </si>
  <si>
    <t>LOURO EM FOLHAS 20KG</t>
  </si>
  <si>
    <t>LOURO EM FOLHAS 50KG</t>
  </si>
  <si>
    <t>LOURO EM PO 5KG</t>
  </si>
  <si>
    <t>MAÇA DESIDRATADA EM CUBOS 15KG (GRAZZIOTIN)</t>
  </si>
  <si>
    <t>MAÇA DESIDRATADA EM CUBOS 4KG (VIDA EM GRAOS)</t>
  </si>
  <si>
    <t>MACARRAO DE ARROZ INTEGRAL ESPAGUETE SEM GLUTEN 24X500</t>
  </si>
  <si>
    <t>MACARRAO DE ARROZ INTEGRAL PARAFUSO SEM GLUTEN 24X500</t>
  </si>
  <si>
    <t>MACARRAO DE ARROZ INTEGRAL PENA SEM GLUTEN 24X500GR</t>
  </si>
  <si>
    <t>MACARRAO DE ARROZ KIDS FORMATO PERSONAGENS SEM GLUTEN 24X500GR</t>
  </si>
  <si>
    <t>MACARRAO DE ARROZ TRADICIONAL ESPAGUETE SEM GLUTEN 24X500</t>
  </si>
  <si>
    <t>MACARRAO DE ARROZ TRADICIONAL PARAFUSO SEM GLUTEN 24X500GR</t>
  </si>
  <si>
    <t>MACARRAO DE ARROZ TRADICIONAL PENA SEM GLUTEN 24X500GR</t>
  </si>
  <si>
    <t>MACARRAO DE ARROZ TRADICIONAL TALHARIM SEM GLUTEN 24X500GR</t>
  </si>
  <si>
    <t>MACELA 5KG</t>
  </si>
  <si>
    <t>MAG 5 COMPLEX 06X90 CAPS (NUTRIFY)</t>
  </si>
  <si>
    <t>MALVA EM FOLHAS 5KG</t>
  </si>
  <si>
    <t>MARAPUAMA RASURADA 5KG</t>
  </si>
  <si>
    <t>MELISSA 5KG</t>
  </si>
  <si>
    <t>MILHO TORRADO SABOR MOSTARDA E MEL 10KG (PEPITO)</t>
  </si>
  <si>
    <t>MILHO TORRADO SABOR MOSTARDA E MEL 18KG (IMPORTADO)</t>
  </si>
  <si>
    <t>MILHO TORRADO SABOR MOSTARDA E MEL 18KG (TOSTADEROS)</t>
  </si>
  <si>
    <t>MILHO TORRADO SABOR MOSTARDA E MEL 20KG (IMPORTADO)</t>
  </si>
  <si>
    <t>MILHO TORRADO SABOR MOSTARDA E MEL 20KG (PEPITO)</t>
  </si>
  <si>
    <t>MILHO TORRADO SABOR MOSTARDA E MEL 4x2,5KG (TOSTADEROS)</t>
  </si>
  <si>
    <t>MILHO TORRADO SABOR MOSTARDA E MEL 5KG (PEPITO)</t>
  </si>
  <si>
    <t>MIX DE FRUTAS TROPICAIS CHIPS 5KG</t>
  </si>
  <si>
    <t>MIX DE VEGETAIS DESIDRATADOS COM BATATA DOCE 5KG</t>
  </si>
  <si>
    <t>MORANGO DESIDRATADO 12,50KG (IMPORTADO)</t>
  </si>
  <si>
    <t>MORANGO DESIDRATADO 5KG (IMPORTADO)</t>
  </si>
  <si>
    <t>MOSTARDA AMARELA EM GRAOS 25KG</t>
  </si>
  <si>
    <t>MOSTARDA EM PO S/ GLUTAMATO 5KG</t>
  </si>
  <si>
    <t>MULUNGU RASURADO 5KG</t>
  </si>
  <si>
    <t>MY WHEY PROTEIN BAUNILHA POUCH 4X900G (INTEGRALMEDICA)</t>
  </si>
  <si>
    <t>MY WHEY PROTEIN MORANGO POTE 2X900G (INTEGRALMEDICA)</t>
  </si>
  <si>
    <t>NIBS DE CACAU 10KG</t>
  </si>
  <si>
    <t>NOZ MOSCADA BOLA INTEIRA 10KG</t>
  </si>
  <si>
    <t>NOZ MOSCADA BOLA INTEIRA 25KG</t>
  </si>
  <si>
    <t>NOZ MOSCADA BOLA INTEIRA 50KG</t>
  </si>
  <si>
    <t>NOZ MOSCADA BOLA INTEIRA 5KG</t>
  </si>
  <si>
    <t>NOZES MARIPOSA 70/30 EXTRA LIGHT 10KG</t>
  </si>
  <si>
    <t>NOZES MARIPOSA 80/20 EXTRA LIGHT 10KG ARGENTINA (TERRANDES)</t>
  </si>
  <si>
    <t>NOZES MARIPOSA 80/20 EXTRA LIGHT 2KG (VIDA EM GRAOS)</t>
  </si>
  <si>
    <t>NOZES PECAN INTEIRA 2X1,100KG</t>
  </si>
  <si>
    <t>NOZES PECAN INTEIRA 5X1,1KG</t>
  </si>
  <si>
    <t>NOZES QUARTILHOS EXTRA LIGHT 10KG (CHILENA)</t>
  </si>
  <si>
    <t>NOZES QUARTILHOS EXTRA LIGHT 10KG ARGENTINA (TERRANDES)</t>
  </si>
  <si>
    <t>NOZES QUARTILHOS EXTRA LIGHT CHILENA 5KG (VIDA EM GRAOS)</t>
  </si>
  <si>
    <t>OMEGA 3 09X120 CAPS (NUTRIFY)</t>
  </si>
  <si>
    <t>PAÇOCA DE CASTANHA DE BARU 2KG (TORRADA)</t>
  </si>
  <si>
    <t>PAINCO DESCASCADO 25KG</t>
  </si>
  <si>
    <t>PANQUECA PROTEICA SABOR BAUNILHA 24X100G (PANTASTICA /LA GANEXA)</t>
  </si>
  <si>
    <t>PANQUECA PROTEICA SABOR LEITINHO 24X100G (PANTASTICA/LA GANEXA)</t>
  </si>
  <si>
    <t>PANQUECA PROTEICA SABOR LEITINHO 6X600G (PANTASTICA/LA GANEXA)</t>
  </si>
  <si>
    <t>PAPRICA DEFUMADA S/ GLUTAMATO 5KG</t>
  </si>
  <si>
    <t>PAPRICA DOCE S/ GLUTAMATO 5KG</t>
  </si>
  <si>
    <t>PAPRICA PICANTE S/ GLUTAMATO 5KG</t>
  </si>
  <si>
    <t>PASSIFLORA 5KG</t>
  </si>
  <si>
    <t>PATA DE VACA 5KG</t>
  </si>
  <si>
    <t>PAU TENENTE CEPILHADO 5KG</t>
  </si>
  <si>
    <t>PEPITA DE GIRASSOL CRUA 22,68KG (ARGENTINA)</t>
  </si>
  <si>
    <t>PEPITA DE GIRASSOL CRUA 25KG</t>
  </si>
  <si>
    <t>PEPITA DE GIRASSOL CRUA 25KG (BULGARA)</t>
  </si>
  <si>
    <t>PEPITA DE GIRASSOL CRUA 5KG (BULGARA)</t>
  </si>
  <si>
    <t>PEPITA DE GIRASSOL TORRADA E SALGADA 5KG</t>
  </si>
  <si>
    <t>PIMENTA CALABRESA EM FLOCOS 20KG</t>
  </si>
  <si>
    <t>PIMENTA PRETA EM GRAOS 25KG</t>
  </si>
  <si>
    <t>PIMENTA PRETA EM GRAOS 50KG</t>
  </si>
  <si>
    <t>PIMENTA ROSA 3KG</t>
  </si>
  <si>
    <t>PIMENTA ROSA 5KG</t>
  </si>
  <si>
    <t>PIMENTAO VERDE EM FLOCOS 20KG</t>
  </si>
  <si>
    <t>PIMENTAO VERMELHO EM FLOCOS 25KG</t>
  </si>
  <si>
    <t>PISTACHE COM CASCA TORRADO E SALGADO 10KG (AYDIN)</t>
  </si>
  <si>
    <t>PISTACHE COM CASCA TORRADO E SALGADO 5,67KG (USA)</t>
  </si>
  <si>
    <t>PISTACHE COM CASCA TORRADO E SALGADO 5KG (USA)</t>
  </si>
  <si>
    <t>PISTACHE SEM CASCA CRU 5KG</t>
  </si>
  <si>
    <t>PISTACHE SEM CASCA CRU 80% INTEIRO 13,61 KG</t>
  </si>
  <si>
    <t>PISTACHE SEM CASCA CRU INTEIRO 10KG</t>
  </si>
  <si>
    <t>PISTACHE SEM CASCA CRU INTEIRO 5KG</t>
  </si>
  <si>
    <t>PISTACHE SEM CASCA CRU INTEIRO 80% 10KG</t>
  </si>
  <si>
    <t>PISTACHE SEM CASCA CRU METADES 5KG</t>
  </si>
  <si>
    <t>PISTACHE SEM CASCA TORRADO 5KG</t>
  </si>
  <si>
    <t>PISTACHE SEM CASCA TORRADO E SALGADO 5KG</t>
  </si>
  <si>
    <t>POTE QUADRADO 24LT CX C/1 UN (EXPOTE)</t>
  </si>
  <si>
    <t>POTE QUADRADO 3,3LT CX C/12 UN (EXPOTE)</t>
  </si>
  <si>
    <t>POTE QUADRADO 7,4LT CX C/12 UN (EXPOTE)</t>
  </si>
  <si>
    <t>POTE REDONDO 8,6LT CX C/12 UN (EXPOTE)</t>
  </si>
  <si>
    <t>PROTEINA DE SOJA ISOLADA 90% 20KG</t>
  </si>
  <si>
    <t>QUINUA EM FLOCOS BRANCA 25KG (PERUANA)</t>
  </si>
  <si>
    <t>QUINUA EM GRAOS PRETA PERUANA 25KG</t>
  </si>
  <si>
    <t>SAL MARINHO (SAL SERTAO INTEGRAL) 15X1KG</t>
  </si>
  <si>
    <t>SAL ROSA DO HIMALAIA FINO 25KG</t>
  </si>
  <si>
    <t>SALSA DESIDRATADA IMPORTADA 25KG (EGITO)</t>
  </si>
  <si>
    <t>SALSA DESIDRATADA PREMIUM IMPORTADA 10KG (EGITO)</t>
  </si>
  <si>
    <t>SALSA DESIDRATADA PREMIUM IMPORTADA 25KG (EGITO)</t>
  </si>
  <si>
    <t>SALSA DESIDRATADA PREMIUM IMPORTADA 3KG (VIDA EM GRAOS)</t>
  </si>
  <si>
    <t>SALVIA EM FLOCOS 20KG</t>
  </si>
  <si>
    <t>SEMENTE DE ABOBORA COM CASCA CRUA 25KG</t>
  </si>
  <si>
    <t>SEMENTE DE ABOBORA SEM CASCA CRUA A 25 KG</t>
  </si>
  <si>
    <t>SEMENTE DE ABOBORA SEM CASCA CRUA A 5 KG</t>
  </si>
  <si>
    <t>SEMENTE DE ABOBORA SEM CASCA CRUA AA 25 KG</t>
  </si>
  <si>
    <t>SEMENTE DE ABOBORA SEM CASCA TORRADA AA 5KG</t>
  </si>
  <si>
    <t>SEMENTE DE ABOBORA SEM CASCA TORRADA E SALGADA AA 5KG</t>
  </si>
  <si>
    <t>SPIRULINA EM PO 10KG</t>
  </si>
  <si>
    <t>TANSAGEM 5KG</t>
  </si>
  <si>
    <t>TEMPERO ANA MARIA S/ GLUTAMATO 5KG</t>
  </si>
  <si>
    <t>TEMPERO BAIANO S/ GLUTAMATO 5KG</t>
  </si>
  <si>
    <t>TEMPERO BIFE ACEBOLADO S/ GLUTAMATO 5KG</t>
  </si>
  <si>
    <t>TEMPERO CHILLI MEXICANO S/ GLUTAMATO 5KG</t>
  </si>
  <si>
    <t>TEMPERO CHIMICHURRI COM BARBECUE S/ GLUTAMATO 5KG</t>
  </si>
  <si>
    <t>TEMPERO CHIMICHURRI EM FLOCOS S/ GLUTAMATO - S/SODIO 5KG</t>
  </si>
  <si>
    <t>TEMPERO CHIMICHURRI S/ GLUTAMATO 5KG</t>
  </si>
  <si>
    <t>TEMPERO CONQUISTA SOGRA S/ GLUTAMATO 5KG</t>
  </si>
  <si>
    <t>TEMPERO DRY RUB COMPLETO S/ GLUTAMATO 5KG</t>
  </si>
  <si>
    <t>TEMPERO ERVAS FINAS S/ GLUTAMATO 4KG</t>
  </si>
  <si>
    <t>TEMPERO FAMOSO S/ GLUTAMATO 5KG</t>
  </si>
  <si>
    <t>TEMPERO LEMON PEPPER S/ GLUTAMATO 5KG</t>
  </si>
  <si>
    <t>TEMPERO LIMAO ERVAS FINAS S/ GLUTAMATO 5KG</t>
  </si>
  <si>
    <t>TEMPERO MINEIRO MOIDO S/ GLUTAMATO 5KG</t>
  </si>
  <si>
    <t>TEMPERO PARA FEIJAO S/ GLUTAMATO 5KG</t>
  </si>
  <si>
    <t>TEMPERO PEGA ESPOSA S/ GLUTAMATO 5KG</t>
  </si>
  <si>
    <t>TEMPERO PEGA MARIDO S/ GLUTAMATO 5KG</t>
  </si>
  <si>
    <t>TEMPERO SABORES DO NORDESTE S/ GLUTAMATO 5KG</t>
  </si>
  <si>
    <t>TEMPERO SALSA CEBOLA E ALHO DESIDRATADO S/ GLUTAMATO 4KG</t>
  </si>
  <si>
    <t>TEMPERO SALSA CEBOLA E ALHO DESIDRATADO S/ GLUTAMATO 5KG</t>
  </si>
  <si>
    <t>TEMPERO SALSA CEBOLA E BACON S/ GLUTAMATO 4KG</t>
  </si>
  <si>
    <t>TEMPERO VINAGRETE EM FLOCOS S/ GLUTAMATO 5KG</t>
  </si>
  <si>
    <t>TEMPERO ZATTAR S/ GLUTAMATO 5KG</t>
  </si>
  <si>
    <t>TOMATE EM FLOCOS 15KG</t>
  </si>
  <si>
    <t>TOMATE EM FLOCOS 20KG</t>
  </si>
  <si>
    <t>TOMILHO EM FLOCOS 20KG</t>
  </si>
  <si>
    <t>TRIGO ESPECIAL PARA KIBE 11X1KG (KAMAL)</t>
  </si>
  <si>
    <t>TRIGO ESPECIAL PARA KIBE 25 KG (KAMAL)</t>
  </si>
  <si>
    <t>UNHA DE GATO 5KG</t>
  </si>
  <si>
    <t>UVA PASSA BRANCA IRANIANA AAA10KG</t>
  </si>
  <si>
    <t>UVA PASSA PRETA IRANIANA AAA 10KG</t>
  </si>
  <si>
    <t>UXI AMARELO 5KG</t>
  </si>
  <si>
    <t>VINAGRE DE MAÇA ORGANICO 12X500ML</t>
  </si>
  <si>
    <t>WHEY 60% 5KG</t>
  </si>
  <si>
    <t>WHEY 80% 5KG</t>
  </si>
  <si>
    <t>WHEY 80% SABOR BAUNILHA 5KG</t>
  </si>
  <si>
    <t>WHEY 80% SABOR MORANGO 5KG</t>
  </si>
  <si>
    <t>WHEY ISOLADO 90% 5KG</t>
  </si>
  <si>
    <t>XILITOL CRISTAL 10KG</t>
  </si>
  <si>
    <t>XILITOL CRISTAL 25KG</t>
  </si>
  <si>
    <t>XILITOL CRISTAL 5KG</t>
  </si>
  <si>
    <t>YPE ROXO RASURADO 5KG</t>
  </si>
  <si>
    <t>AVELA SEM CASCA SEM PELE CRUA 25KG</t>
  </si>
  <si>
    <t>CEVADINHA INTEGRAL EM GRAOS 20KG</t>
  </si>
  <si>
    <t>AIPO EM GRAOS 10KG</t>
  </si>
  <si>
    <t>AIPO EM GRAOS 25KG</t>
  </si>
  <si>
    <t>AIPO EM GRAOS 5KG</t>
  </si>
  <si>
    <t>T3</t>
  </si>
  <si>
    <t>ALECRIM FLOCOS 20KG</t>
  </si>
  <si>
    <t>ANIS ESTRELADO 9KG</t>
  </si>
  <si>
    <t>BOLDO CHILENO 28KG</t>
  </si>
  <si>
    <t>BOLDO CHILENO 30KG</t>
  </si>
  <si>
    <t>CALENDULA EM FOLHAS 20KG (IMPORTADO)</t>
  </si>
  <si>
    <t>CAPIM LIMAO 10KG (IMPORTADO)</t>
  </si>
  <si>
    <t>CAPIM LIMAO 1KG (IMPORTADO)</t>
  </si>
  <si>
    <t>CAPIM LIMAO 20KG (IMPORTADO)</t>
  </si>
  <si>
    <t>CAPIM LIMAO 3KG (IMPORTADO)</t>
  </si>
  <si>
    <t>CAPIM LIMAO 5KG (IMPORTADO)</t>
  </si>
  <si>
    <t>COENTRO EM GRAOS INTEIRO 25KG</t>
  </si>
  <si>
    <t>CURCUMA PÓ 10KG</t>
  </si>
  <si>
    <t>ERVILHA PARTIDA BRILHADA 45,36KG</t>
  </si>
  <si>
    <t>ERVILHA PARTIDA BRILHADA 50KG</t>
  </si>
  <si>
    <t>ERVILHA PARTIDA BRILHADA 5KG</t>
  </si>
  <si>
    <t>FOLHA DE OLIVEIRA EM FLOCOS 20KG (IMPORTADA)</t>
  </si>
  <si>
    <t>FOLHAS/TALOS - BOLDO EM FOLHAS CHILENO 18KG</t>
  </si>
  <si>
    <t>FOLHAS/TALOS - CHA VERDE EM FOLHAS 10KG (IMPORTADO)</t>
  </si>
  <si>
    <t>FOLHAS/TALOS - CHA VERDE EM FOLHAS 5KG (IMPORTADO)</t>
  </si>
  <si>
    <t>HIBISCO EM FLORES / QUEBRADO 20KG</t>
  </si>
  <si>
    <t>HIBISCO EM FLORES QUEBRADO 25KG</t>
  </si>
  <si>
    <t>SHITAKE FATIADO 8KG (COGUMELO SECO)</t>
  </si>
  <si>
    <t>SHITAKE FATIADO 9KG (COGUMELO SECO)</t>
  </si>
  <si>
    <t>TEMPERO ERVAS FINAS S/ GLUTAMATO 5KG</t>
  </si>
  <si>
    <t>MANGA DESIDRATADA S/ ACUCAR 5KG</t>
  </si>
  <si>
    <t>CASTANHA DE BARU 10KG (TORRADA)</t>
  </si>
  <si>
    <t>UVA PASSA BRANCA AAA UZBEQUISTAO 10KG</t>
  </si>
  <si>
    <t>CASTANHA DE BARU 5KG (TORRADA)</t>
  </si>
  <si>
    <t>SÓ VENDE FRACIONADO</t>
  </si>
  <si>
    <t>FABRICA</t>
  </si>
  <si>
    <t>PREÇO NO SISTEMA</t>
  </si>
  <si>
    <t>USANDO COD 21755</t>
  </si>
  <si>
    <t>VERIFICAR</t>
  </si>
  <si>
    <t>TABELA</t>
  </si>
  <si>
    <t>USANDO ANAKENA</t>
  </si>
  <si>
    <t>USANDO 21469</t>
  </si>
  <si>
    <t>USANDO 21097</t>
  </si>
  <si>
    <t>USANDO 21509</t>
  </si>
  <si>
    <t>FARINHA DE JABUTICABA 2KG</t>
  </si>
  <si>
    <t xml:space="preserve">       </t>
  </si>
  <si>
    <t>Quantidade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</si>
</sst>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_(&quot;R$&quot;* #,##0.00_);_(&quot;R$&quot;* \(#,##0.00\);_(&quot;R$&quot;* &quot;-&quot;??_);_(@_)"/>
    <numFmt numFmtId="165" formatCode="_(* #,##0.00_);_(* \(#,##0.00\);_(* &quot;-&quot;??_);_(@_)"/>
    <numFmt numFmtId="166" formatCode="_(* #,##0_);_(* \(#,##0\);_(* &quot;-&quot;??_);_(@_)"/>
    <numFmt numFmtId="167" formatCode="_(* #,##0_);_(* \(#,##0\);_(* \-??_);_(@_)"/>
    <numFmt numFmtId="168" formatCode="00000"/>
    <numFmt numFmtId="169" formatCode="&quot;R$&quot;\ #,##0.00"/>
  </numFmts>
  <fonts count="17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b/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b/>
      <sz val="8"/>
      <name val="Arial"/>
      <family val="2"/>
    </font>
    <font>
      <b/>
      <sz val="11"/>
      <color rgb="FFFF0000"/>
      <name val="Calibri"/>
      <family val="2"/>
      <scheme val="minor"/>
    </font>
    <font>
      <sz val="8"/>
      <name val="Arial"/>
      <family val="2"/>
    </font>
    <font>
      <sz val="11"/>
      <color rgb="FF006100"/>
      <name val="Calibri"/>
      <family val="2"/>
      <charset val="1"/>
    </font>
    <font>
      <sz val="8"/>
      <name val="Arial"/>
      <family val="2"/>
    </font>
    <font>
      <b/>
      <sz val="18"/>
      <name val="Calibri"/>
      <family val="2"/>
      <scheme val="minor"/>
    </font>
    <font>
      <b/>
      <sz val="14"/>
      <name val="Calibri"/>
      <family val="2"/>
      <scheme val="minor"/>
    </font>
    <font>
      <b/>
      <sz val="22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20"/>
      <name val="Calibri"/>
      <family val="2"/>
      <scheme val="minor"/>
    </font>
    <font>
      <b/>
      <sz val="12"/>
      <name val="Calibri"/>
      <family val="2"/>
      <scheme val="minor"/>
    </font>
    <font>
      <i/>
      <sz val="8"/>
      <name val="Arial"/>
      <family val="2"/>
    </font>
    <font>
      <i/>
      <sz val="11"/>
      <name val="Calibri"/>
      <family val="2"/>
      <scheme val="minor"/>
    </font>
    <font>
      <b/>
      <sz val="24"/>
      <name val="Calibri"/>
      <family val="2"/>
      <scheme val="minor"/>
    </font>
    <font>
      <b/>
      <sz val="28"/>
      <color rgb="FFFF0000"/>
      <name val="Calibri"/>
      <family val="2"/>
      <scheme val="minor"/>
    </font>
    <font>
      <b/>
      <sz val="28"/>
      <name val="Calibri"/>
      <family val="2"/>
      <scheme val="minor"/>
    </font>
    <font>
      <b/>
      <sz val="16"/>
      <name val="Calibri"/>
      <family val="2"/>
      <scheme val="minor"/>
    </font>
    <font>
      <b/>
      <sz val="11"/>
      <name val="Arial"/>
      <family val="2"/>
    </font>
    <font>
      <b/>
      <i/>
      <sz val="14"/>
      <name val="Arial"/>
      <family val="2"/>
    </font>
    <font>
      <sz val="9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6"/>
      <name val="Arial"/>
      <family val="2"/>
    </font>
    <font>
      <b/>
      <sz val="18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b/>
      <sz val="24"/>
      <name val="Arial"/>
      <family val="2"/>
    </font>
    <font>
      <sz val="8"/>
      <name val="Arial"/>
      <family val="2"/>
    </font>
    <font>
      <sz val="8"/>
      <name val="Arial"/>
      <family val="2"/>
    </font>
    <font>
      <sz val="8"/>
      <name val="Arial"/>
      <family val="2"/>
    </font>
    <font>
      <sz val="18"/>
      <name val="Calibri"/>
      <family val="2"/>
      <scheme val="minor"/>
    </font>
    <font>
      <sz val="18"/>
      <color rgb="FFFF0000"/>
      <name val="Calibri"/>
      <family val="2"/>
      <scheme val="minor"/>
    </font>
    <font>
      <sz val="10"/>
      <name val="Arial"/>
      <family val="2"/>
    </font>
    <font>
      <sz val="7"/>
      <name val="Calibri"/>
      <family val="2"/>
      <scheme val="minor"/>
    </font>
    <font>
      <sz val="14"/>
      <name val="Calibri"/>
      <family val="2"/>
      <scheme val="minor"/>
    </font>
    <font>
      <b/>
      <i/>
      <u/>
      <sz val="16"/>
      <color theme="1"/>
      <name val="Calibri"/>
      <family val="2"/>
      <scheme val="minor"/>
    </font>
    <font>
      <b/>
      <u/>
      <sz val="26"/>
      <name val="Calibri"/>
      <family val="2"/>
      <scheme val="minor"/>
    </font>
    <font>
      <sz val="8"/>
      <name val="Arial"/>
      <family val="2"/>
    </font>
    <font>
      <sz val="18"/>
      <color theme="0"/>
      <name val="Calibri"/>
      <family val="2"/>
      <scheme val="minor"/>
    </font>
    <font>
      <b/>
      <sz val="14"/>
      <color theme="6" tint="-0.499984740745262"/>
      <name val="Calibri"/>
      <family val="2"/>
      <scheme val="minor"/>
    </font>
    <font>
      <b/>
      <sz val="14"/>
      <color theme="6" tint="-0.499984740745262"/>
      <name val="Arial"/>
      <family val="2"/>
    </font>
    <font>
      <sz val="10"/>
      <color theme="1"/>
      <name val="Arial"/>
      <family val="2"/>
    </font>
    <font>
      <sz val="8"/>
      <name val="Arial"/>
      <family val="2"/>
    </font>
    <font>
      <sz val="8"/>
      <name val="Arial"/>
      <family val="2"/>
    </font>
    <font>
      <sz val="16"/>
      <name val="Calibri"/>
      <family val="2"/>
      <scheme val="minor"/>
    </font>
    <font>
      <b/>
      <sz val="9"/>
      <name val="Calibri"/>
      <family val="2"/>
      <scheme val="minor"/>
    </font>
    <font>
      <sz val="9"/>
      <name val="Calibri"/>
      <family val="2"/>
      <scheme val="minor"/>
    </font>
    <font>
      <b/>
      <sz val="20"/>
      <name val="Arial"/>
      <family val="2"/>
    </font>
    <font>
      <sz val="48"/>
      <name val="Calibri"/>
      <family val="2"/>
      <scheme val="minor"/>
    </font>
    <font>
      <sz val="18"/>
      <color theme="3" tint="0.39997558519241921"/>
      <name val="Calibri"/>
      <family val="2"/>
      <scheme val="minor"/>
    </font>
    <font>
      <b/>
      <sz val="11"/>
      <color rgb="FF0D3512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trike/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color rgb="FFFF0000"/>
      <name val="Calibri"/>
      <family val="2"/>
      <scheme val="minor"/>
    </font>
    <font>
      <sz val="28"/>
      <name val="Calibri"/>
      <family val="2"/>
      <scheme val="minor"/>
    </font>
    <font>
      <sz val="28"/>
      <color theme="1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color theme="1"/>
      <name val="Calibri"/>
      <family val="2"/>
      <scheme val="minor"/>
    </font>
    <font>
      <sz val="20"/>
      <name val="Calibri"/>
      <family val="2"/>
      <scheme val="minor"/>
    </font>
    <font>
      <b/>
      <sz val="14"/>
      <name val="Arial"/>
      <family val="2"/>
    </font>
    <font>
      <b/>
      <strike/>
      <sz val="18"/>
      <name val="Calibri"/>
      <family val="2"/>
      <scheme val="minor"/>
    </font>
    <font>
      <b/>
      <sz val="22"/>
      <name val="Arial"/>
      <family val="2"/>
    </font>
    <font>
      <b/>
      <sz val="16"/>
      <color rgb="FF0D3512"/>
      <name val="Calibri"/>
      <family val="2"/>
      <scheme val="minor"/>
    </font>
    <font>
      <sz val="16"/>
      <color rgb="FF0D3512"/>
      <name val="Calibri"/>
      <family val="2"/>
      <scheme val="minor"/>
    </font>
    <font>
      <b/>
      <sz val="12"/>
      <color rgb="FF0D3512"/>
      <name val="Calibri"/>
      <family val="2"/>
      <scheme val="minor"/>
    </font>
    <font>
      <sz val="10"/>
      <color rgb="FF0D3512"/>
      <name val="Calibri"/>
      <family val="2"/>
      <scheme val="minor"/>
    </font>
    <font>
      <strike/>
      <sz val="10"/>
      <color rgb="FF0D3512"/>
      <name val="Calibri"/>
      <family val="2"/>
      <scheme val="minor"/>
    </font>
    <font>
      <sz val="8"/>
      <color rgb="FF0D3512"/>
      <name val="Calibri"/>
      <family val="2"/>
      <scheme val="minor"/>
    </font>
    <font>
      <b/>
      <sz val="14"/>
      <color rgb="FF0D3512"/>
      <name val="Calibri"/>
      <family val="2"/>
      <scheme val="minor"/>
    </font>
    <font>
      <b/>
      <sz val="12"/>
      <color rgb="FF003200"/>
      <name val="Calibri"/>
      <family val="2"/>
      <scheme val="minor"/>
    </font>
    <font>
      <sz val="10"/>
      <color rgb="FF003200"/>
      <name val="Calibri"/>
      <family val="2"/>
      <scheme val="minor"/>
    </font>
    <font>
      <strike/>
      <sz val="10"/>
      <color rgb="FF003200"/>
      <name val="Calibri"/>
      <family val="2"/>
      <scheme val="minor"/>
    </font>
    <font>
      <sz val="8"/>
      <color rgb="FF003200"/>
      <name val="Calibri"/>
      <family val="2"/>
      <scheme val="minor"/>
    </font>
    <font>
      <b/>
      <sz val="14"/>
      <color rgb="FF003200"/>
      <name val="Calibri"/>
      <family val="2"/>
      <scheme val="minor"/>
    </font>
  </fonts>
  <fills count="5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CCFFFF"/>
      </patternFill>
    </fill>
    <fill>
      <patternFill patternType="solid">
        <fgColor rgb="FFFFFF00"/>
        <bgColor rgb="FFFDF82B"/>
      </patternFill>
    </fill>
    <fill>
      <patternFill patternType="solid">
        <fgColor rgb="FFC6EFCE"/>
        <bgColor rgb="FFCCFFFF"/>
      </patternFill>
    </fill>
    <fill>
      <patternFill patternType="solid">
        <fgColor rgb="FFFDF82B"/>
        <bgColor rgb="FFFFFF00"/>
      </patternFill>
    </fill>
    <fill>
      <patternFill patternType="solid">
        <fgColor rgb="FFFFFF00"/>
        <bgColor rgb="FFFFFF00"/>
      </patternFill>
    </fill>
    <fill>
      <patternFill patternType="solid">
        <fgColor rgb="FFFFFF00"/>
        <bgColor rgb="FFCCFFFF"/>
      </patternFill>
    </fill>
    <fill>
      <patternFill patternType="solid">
        <fgColor theme="0"/>
        <bgColor rgb="FFFFFF00"/>
      </patternFill>
    </fill>
    <fill>
      <patternFill patternType="solid">
        <fgColor theme="0"/>
        <bgColor rgb="FFFDF82B"/>
      </patternFill>
    </fill>
    <fill>
      <patternFill patternType="solid">
        <fgColor theme="0"/>
        <bgColor rgb="FFCCFFFF"/>
      </patternFill>
    </fill>
    <fill>
      <patternFill patternType="solid">
        <fgColor theme="1" tint="0.499984740745262"/>
        <bgColor rgb="FFCCFFFF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0" tint="-4.9989318521683403E-2"/>
        <bgColor rgb="FFCCFFFF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18773D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63CA3E"/>
        <bgColor indexed="64"/>
      </patternFill>
    </fill>
  </fills>
  <borders count="16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233">
    <xf numFmtId="0" fontId="0" fillId="0" borderId="0"/>
    <xf numFmtId="0" fontId="1" fillId="10" borderId="0" applyNumberFormat="0" applyBorder="0" applyAlignment="0" applyProtection="0"/>
    <xf numFmtId="0" fontId="1" fillId="14" borderId="0" applyNumberFormat="0" applyBorder="0" applyAlignment="0" applyProtection="0"/>
    <xf numFmtId="0" fontId="1" fillId="18" borderId="0" applyNumberFormat="0" applyBorder="0" applyAlignment="0" applyProtection="0"/>
    <xf numFmtId="0" fontId="1" fillId="22" borderId="0" applyNumberFormat="0" applyBorder="0" applyAlignment="0" applyProtection="0"/>
    <xf numFmtId="0" fontId="1" fillId="26" borderId="0" applyNumberFormat="0" applyBorder="0" applyAlignment="0" applyProtection="0"/>
    <xf numFmtId="0" fontId="1" fillId="30" borderId="0" applyNumberFormat="0" applyBorder="0" applyAlignment="0" applyProtection="0"/>
    <xf numFmtId="0" fontId="1" fillId="11" borderId="0" applyNumberFormat="0" applyBorder="0" applyAlignment="0" applyProtection="0"/>
    <xf numFmtId="0" fontId="1" fillId="15" borderId="0" applyNumberFormat="0" applyBorder="0" applyAlignment="0" applyProtection="0"/>
    <xf numFmtId="0" fontId="1" fillId="19" borderId="0" applyNumberFormat="0" applyBorder="0" applyAlignment="0" applyProtection="0"/>
    <xf numFmtId="0" fontId="1" fillId="23" borderId="0" applyNumberFormat="0" applyBorder="0" applyAlignment="0" applyProtection="0"/>
    <xf numFmtId="0" fontId="1" fillId="27" borderId="0" applyNumberFormat="0" applyBorder="0" applyAlignment="0" applyProtection="0"/>
    <xf numFmtId="0" fontId="1" fillId="31" borderId="0" applyNumberFormat="0" applyBorder="0" applyAlignment="0" applyProtection="0"/>
    <xf numFmtId="0" fontId="17" fillId="12" borderId="0" applyNumberFormat="0" applyBorder="0" applyAlignment="0" applyProtection="0"/>
    <xf numFmtId="0" fontId="17" fillId="16" borderId="0" applyNumberFormat="0" applyBorder="0" applyAlignment="0" applyProtection="0"/>
    <xf numFmtId="0" fontId="17" fillId="20" borderId="0" applyNumberFormat="0" applyBorder="0" applyAlignment="0" applyProtection="0"/>
    <xf numFmtId="0" fontId="17" fillId="24" borderId="0" applyNumberFormat="0" applyBorder="0" applyAlignment="0" applyProtection="0"/>
    <xf numFmtId="0" fontId="17" fillId="28" borderId="0" applyNumberFormat="0" applyBorder="0" applyAlignment="0" applyProtection="0"/>
    <xf numFmtId="0" fontId="17" fillId="32" borderId="0" applyNumberFormat="0" applyBorder="0" applyAlignment="0" applyProtection="0"/>
    <xf numFmtId="0" fontId="6" fillId="2" borderId="0" applyNumberFormat="0" applyBorder="0" applyAlignment="0" applyProtection="0"/>
    <xf numFmtId="0" fontId="11" fillId="6" borderId="4" applyNumberFormat="0" applyAlignment="0" applyProtection="0"/>
    <xf numFmtId="0" fontId="13" fillId="7" borderId="7" applyNumberFormat="0" applyAlignment="0" applyProtection="0"/>
    <xf numFmtId="0" fontId="12" fillId="0" borderId="6" applyNumberFormat="0" applyFill="0" applyAlignment="0" applyProtection="0"/>
    <xf numFmtId="0" fontId="17" fillId="9" borderId="0" applyNumberFormat="0" applyBorder="0" applyAlignment="0" applyProtection="0"/>
    <xf numFmtId="0" fontId="17" fillId="13" borderId="0" applyNumberFormat="0" applyBorder="0" applyAlignment="0" applyProtection="0"/>
    <xf numFmtId="0" fontId="17" fillId="17" borderId="0" applyNumberFormat="0" applyBorder="0" applyAlignment="0" applyProtection="0"/>
    <xf numFmtId="0" fontId="17" fillId="21" borderId="0" applyNumberFormat="0" applyBorder="0" applyAlignment="0" applyProtection="0"/>
    <xf numFmtId="0" fontId="17" fillId="25" borderId="0" applyNumberFormat="0" applyBorder="0" applyAlignment="0" applyProtection="0"/>
    <xf numFmtId="0" fontId="17" fillId="29" borderId="0" applyNumberFormat="0" applyBorder="0" applyAlignment="0" applyProtection="0"/>
    <xf numFmtId="0" fontId="9" fillId="5" borderId="4" applyNumberFormat="0" applyAlignment="0" applyProtection="0"/>
    <xf numFmtId="0" fontId="7" fillId="3" borderId="0" applyNumberFormat="0" applyBorder="0" applyAlignment="0" applyProtection="0"/>
    <xf numFmtId="164" fontId="1" fillId="0" borderId="0" applyFont="0" applyFill="0" applyBorder="0" applyAlignment="0" applyProtection="0"/>
    <xf numFmtId="0" fontId="8" fillId="4" borderId="0" applyNumberFormat="0" applyBorder="0" applyAlignment="0" applyProtection="0"/>
    <xf numFmtId="0" fontId="1" fillId="8" borderId="8" applyNumberFormat="0" applyFont="0" applyAlignment="0" applyProtection="0"/>
    <xf numFmtId="0" fontId="10" fillId="6" borderId="5" applyNumberFormat="0" applyAlignment="0" applyProtection="0"/>
    <xf numFmtId="0" fontId="14" fillId="0" borderId="0" applyNumberFormat="0" applyFill="0" applyBorder="0" applyAlignment="0" applyProtection="0"/>
    <xf numFmtId="0" fontId="15" fillId="0" borderId="0" applyNumberFormat="0" applyFill="0" applyBorder="0" applyAlignment="0" applyProtection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16" fillId="0" borderId="9" applyNumberFormat="0" applyFill="0" applyAlignment="0" applyProtection="0"/>
    <xf numFmtId="165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9" fillId="0" borderId="0"/>
    <xf numFmtId="0" fontId="19" fillId="0" borderId="0"/>
    <xf numFmtId="0" fontId="20" fillId="0" borderId="0"/>
    <xf numFmtId="0" fontId="21" fillId="0" borderId="0"/>
    <xf numFmtId="0" fontId="22" fillId="0" borderId="0"/>
    <xf numFmtId="0" fontId="23" fillId="0" borderId="0"/>
    <xf numFmtId="0" fontId="24" fillId="0" borderId="0"/>
    <xf numFmtId="0" fontId="25" fillId="0" borderId="0"/>
    <xf numFmtId="0" fontId="26" fillId="0" borderId="0"/>
    <xf numFmtId="0" fontId="27" fillId="0" borderId="0"/>
    <xf numFmtId="0" fontId="28" fillId="0" borderId="0"/>
    <xf numFmtId="0" fontId="29" fillId="0" borderId="0"/>
    <xf numFmtId="0" fontId="30" fillId="0" borderId="0"/>
    <xf numFmtId="0" fontId="31" fillId="0" borderId="0"/>
    <xf numFmtId="0" fontId="32" fillId="0" borderId="0"/>
    <xf numFmtId="0" fontId="33" fillId="0" borderId="0"/>
    <xf numFmtId="0" fontId="34" fillId="0" borderId="0"/>
    <xf numFmtId="0" fontId="35" fillId="0" borderId="0"/>
    <xf numFmtId="0" fontId="36" fillId="0" borderId="0"/>
    <xf numFmtId="0" fontId="37" fillId="0" borderId="0"/>
    <xf numFmtId="0" fontId="38" fillId="0" borderId="0"/>
    <xf numFmtId="0" fontId="39" fillId="0" borderId="0"/>
    <xf numFmtId="0" fontId="40" fillId="0" borderId="0"/>
    <xf numFmtId="0" fontId="41" fillId="0" borderId="0"/>
    <xf numFmtId="0" fontId="42" fillId="0" borderId="0"/>
    <xf numFmtId="0" fontId="43" fillId="0" borderId="0"/>
    <xf numFmtId="0" fontId="44" fillId="0" borderId="0"/>
    <xf numFmtId="0" fontId="45" fillId="0" borderId="0"/>
    <xf numFmtId="0" fontId="46" fillId="0" borderId="0"/>
    <xf numFmtId="0" fontId="47" fillId="0" borderId="0"/>
    <xf numFmtId="0" fontId="48" fillId="0" borderId="0"/>
    <xf numFmtId="0" fontId="49" fillId="0" borderId="0"/>
    <xf numFmtId="0" fontId="50" fillId="0" borderId="0"/>
    <xf numFmtId="0" fontId="51" fillId="0" borderId="0"/>
    <xf numFmtId="0" fontId="52" fillId="0" borderId="0"/>
    <xf numFmtId="0" fontId="53" fillId="0" borderId="0"/>
    <xf numFmtId="0" fontId="54" fillId="0" borderId="0"/>
    <xf numFmtId="0" fontId="55" fillId="0" borderId="0"/>
    <xf numFmtId="0" fontId="56" fillId="0" borderId="0"/>
    <xf numFmtId="0" fontId="57" fillId="0" borderId="0"/>
    <xf numFmtId="0" fontId="58" fillId="0" borderId="0"/>
    <xf numFmtId="0" fontId="59" fillId="0" borderId="0"/>
    <xf numFmtId="0" fontId="60" fillId="0" borderId="0"/>
    <xf numFmtId="0" fontId="61" fillId="0" borderId="0"/>
    <xf numFmtId="0" fontId="62" fillId="0" borderId="0"/>
    <xf numFmtId="0" fontId="63" fillId="0" borderId="0"/>
    <xf numFmtId="0" fontId="64" fillId="0" borderId="0"/>
    <xf numFmtId="0" fontId="65" fillId="0" borderId="0"/>
    <xf numFmtId="0" fontId="66" fillId="0" borderId="0"/>
    <xf numFmtId="0" fontId="67" fillId="0" borderId="0"/>
    <xf numFmtId="0" fontId="68" fillId="0" borderId="0"/>
    <xf numFmtId="0" fontId="69" fillId="0" borderId="0"/>
    <xf numFmtId="0" fontId="70" fillId="0" borderId="0"/>
    <xf numFmtId="0" fontId="71" fillId="0" borderId="0"/>
    <xf numFmtId="0" fontId="72" fillId="0" borderId="0"/>
    <xf numFmtId="0" fontId="73" fillId="0" borderId="0"/>
    <xf numFmtId="0" fontId="74" fillId="0" borderId="0"/>
    <xf numFmtId="0" fontId="75" fillId="0" borderId="0"/>
    <xf numFmtId="0" fontId="76" fillId="0" borderId="0"/>
    <xf numFmtId="0" fontId="77" fillId="0" borderId="0"/>
    <xf numFmtId="0" fontId="78" fillId="0" borderId="0"/>
    <xf numFmtId="0" fontId="79" fillId="0" borderId="0"/>
    <xf numFmtId="0" fontId="80" fillId="0" borderId="0"/>
    <xf numFmtId="0" fontId="81" fillId="0" borderId="0"/>
    <xf numFmtId="0" fontId="82" fillId="0" borderId="0"/>
    <xf numFmtId="0" fontId="83" fillId="0" borderId="0"/>
    <xf numFmtId="0" fontId="84" fillId="0" borderId="0"/>
    <xf numFmtId="0" fontId="85" fillId="0" borderId="0"/>
    <xf numFmtId="0" fontId="87" fillId="0" borderId="0"/>
    <xf numFmtId="0" fontId="88" fillId="0" borderId="0"/>
    <xf numFmtId="0" fontId="89" fillId="0" borderId="0"/>
    <xf numFmtId="0" fontId="90" fillId="0" borderId="0"/>
    <xf numFmtId="0" fontId="91" fillId="0" borderId="0"/>
    <xf numFmtId="0" fontId="92" fillId="0" borderId="0"/>
    <xf numFmtId="0" fontId="93" fillId="0" borderId="0"/>
    <xf numFmtId="0" fontId="96" fillId="0" borderId="0"/>
    <xf numFmtId="0" fontId="97" fillId="37" borderId="0" applyBorder="0" applyProtection="0"/>
    <xf numFmtId="0" fontId="98" fillId="0" borderId="0"/>
    <xf numFmtId="0" fontId="120" fillId="0" borderId="0"/>
    <xf numFmtId="0" fontId="121" fillId="0" borderId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22" fillId="0" borderId="0"/>
    <xf numFmtId="0" fontId="124" fillId="0" borderId="0"/>
    <xf numFmtId="0" fontId="125" fillId="0" borderId="0"/>
    <xf numFmtId="0" fontId="126" fillId="0" borderId="0"/>
    <xf numFmtId="0" fontId="134" fillId="0" borderId="0"/>
    <xf numFmtId="0" fontId="139" fillId="0" borderId="0"/>
    <xf numFmtId="0" fontId="140" fillId="0" borderId="0"/>
  </cellStyleXfs>
  <cellXfs count="297">
    <xf numFmtId="0" fontId="0" fillId="0" borderId="0" xfId="0"/>
    <xf numFmtId="0" fontId="95" fillId="0" borderId="0" xfId="0" applyFont="1"/>
    <xf numFmtId="4" fontId="0" fillId="33" borderId="10" xfId="0" applyNumberFormat="1" applyFill="1" applyBorder="1" applyAlignment="1">
      <alignment horizontal="right"/>
    </xf>
    <xf numFmtId="4" fontId="86" fillId="33" borderId="10" xfId="0" applyNumberFormat="1" applyFont="1" applyFill="1" applyBorder="1"/>
    <xf numFmtId="168" fontId="19" fillId="34" borderId="10" xfId="0" applyNumberFormat="1" applyFont="1" applyFill="1" applyBorder="1"/>
    <xf numFmtId="0" fontId="103" fillId="34" borderId="0" xfId="0" applyFont="1" applyFill="1"/>
    <xf numFmtId="0" fontId="103" fillId="34" borderId="10" xfId="0" applyFont="1" applyFill="1" applyBorder="1"/>
    <xf numFmtId="0" fontId="103" fillId="34" borderId="10" xfId="0" applyFont="1" applyFill="1" applyBorder="1" applyAlignment="1">
      <alignment horizontal="center"/>
    </xf>
    <xf numFmtId="164" fontId="103" fillId="34" borderId="10" xfId="31" applyFont="1" applyFill="1" applyBorder="1"/>
    <xf numFmtId="164" fontId="103" fillId="34" borderId="10" xfId="0" applyNumberFormat="1" applyFont="1" applyFill="1" applyBorder="1"/>
    <xf numFmtId="167" fontId="99" fillId="43" borderId="0" xfId="43" applyNumberFormat="1" applyFont="1" applyFill="1" applyBorder="1" applyAlignment="1" applyProtection="1">
      <alignment vertical="center"/>
    </xf>
    <xf numFmtId="167" fontId="99" fillId="34" borderId="0" xfId="43" applyNumberFormat="1" applyFont="1" applyFill="1" applyBorder="1" applyAlignment="1" applyProtection="1">
      <alignment vertical="center"/>
    </xf>
    <xf numFmtId="167" fontId="100" fillId="0" borderId="0" xfId="43" applyNumberFormat="1" applyFont="1" applyBorder="1" applyAlignment="1" applyProtection="1">
      <alignment vertical="center"/>
    </xf>
    <xf numFmtId="167" fontId="100" fillId="35" borderId="0" xfId="43" applyNumberFormat="1" applyFont="1" applyFill="1" applyBorder="1" applyAlignment="1" applyProtection="1">
      <alignment vertical="center"/>
    </xf>
    <xf numFmtId="167" fontId="101" fillId="33" borderId="0" xfId="43" applyNumberFormat="1" applyFont="1" applyFill="1" applyBorder="1" applyAlignment="1" applyProtection="1">
      <alignment vertical="center"/>
    </xf>
    <xf numFmtId="167" fontId="101" fillId="34" borderId="0" xfId="43" applyNumberFormat="1" applyFont="1" applyFill="1" applyBorder="1" applyAlignment="1" applyProtection="1">
      <alignment vertical="center"/>
    </xf>
    <xf numFmtId="167" fontId="100" fillId="43" borderId="0" xfId="43" applyNumberFormat="1" applyFont="1" applyFill="1" applyBorder="1" applyAlignment="1" applyProtection="1">
      <alignment vertical="center"/>
    </xf>
    <xf numFmtId="168" fontId="108" fillId="34" borderId="10" xfId="0" applyNumberFormat="1" applyFont="1" applyFill="1" applyBorder="1"/>
    <xf numFmtId="164" fontId="109" fillId="34" borderId="10" xfId="31" applyFont="1" applyFill="1" applyBorder="1"/>
    <xf numFmtId="167" fontId="100" fillId="34" borderId="0" xfId="43" applyNumberFormat="1" applyFont="1" applyFill="1" applyBorder="1" applyAlignment="1" applyProtection="1">
      <alignment vertical="center"/>
    </xf>
    <xf numFmtId="167" fontId="110" fillId="33" borderId="0" xfId="43" applyNumberFormat="1" applyFont="1" applyFill="1" applyBorder="1" applyAlignment="1" applyProtection="1">
      <alignment vertical="center"/>
    </xf>
    <xf numFmtId="167" fontId="110" fillId="40" borderId="0" xfId="43" applyNumberFormat="1" applyFont="1" applyFill="1" applyBorder="1" applyAlignment="1" applyProtection="1">
      <alignment vertical="center"/>
    </xf>
    <xf numFmtId="167" fontId="99" fillId="0" borderId="0" xfId="43" applyNumberFormat="1" applyFont="1" applyBorder="1" applyAlignment="1" applyProtection="1">
      <alignment vertical="center"/>
    </xf>
    <xf numFmtId="167" fontId="99" fillId="35" borderId="0" xfId="43" applyNumberFormat="1" applyFont="1" applyFill="1" applyBorder="1" applyAlignment="1" applyProtection="1">
      <alignment vertical="center"/>
    </xf>
    <xf numFmtId="167" fontId="106" fillId="33" borderId="0" xfId="43" applyNumberFormat="1" applyFont="1" applyFill="1" applyBorder="1" applyAlignment="1" applyProtection="1">
      <alignment vertical="center"/>
    </xf>
    <xf numFmtId="167" fontId="100" fillId="36" borderId="0" xfId="43" applyNumberFormat="1" applyFont="1" applyFill="1" applyBorder="1" applyAlignment="1" applyProtection="1">
      <alignment vertical="center"/>
    </xf>
    <xf numFmtId="0" fontId="19" fillId="34" borderId="10" xfId="0" applyFont="1" applyFill="1" applyBorder="1"/>
    <xf numFmtId="168" fontId="103" fillId="34" borderId="10" xfId="0" applyNumberFormat="1" applyFont="1" applyFill="1" applyBorder="1"/>
    <xf numFmtId="168" fontId="103" fillId="34" borderId="10" xfId="0" applyNumberFormat="1" applyFont="1" applyFill="1" applyBorder="1" applyAlignment="1">
      <alignment horizontal="right"/>
    </xf>
    <xf numFmtId="168" fontId="109" fillId="34" borderId="10" xfId="0" applyNumberFormat="1" applyFont="1" applyFill="1" applyBorder="1"/>
    <xf numFmtId="0" fontId="86" fillId="0" borderId="10" xfId="0" applyFont="1" applyBorder="1"/>
    <xf numFmtId="0" fontId="86" fillId="34" borderId="10" xfId="0" applyFont="1" applyFill="1" applyBorder="1" applyAlignment="1">
      <alignment horizontal="center" vertical="center" wrapText="1"/>
    </xf>
    <xf numFmtId="0" fontId="114" fillId="34" borderId="10" xfId="0" applyFont="1" applyFill="1" applyBorder="1" applyAlignment="1">
      <alignment horizontal="center" vertical="center" wrapText="1"/>
    </xf>
    <xf numFmtId="164" fontId="86" fillId="34" borderId="10" xfId="31" applyFont="1" applyFill="1" applyBorder="1" applyAlignment="1">
      <alignment horizontal="center" vertical="center" wrapText="1"/>
    </xf>
    <xf numFmtId="168" fontId="104" fillId="34" borderId="10" xfId="0" applyNumberFormat="1" applyFont="1" applyFill="1" applyBorder="1" applyAlignment="1">
      <alignment horizontal="right"/>
    </xf>
    <xf numFmtId="164" fontId="114" fillId="34" borderId="10" xfId="31" applyFont="1" applyFill="1" applyBorder="1" applyAlignment="1">
      <alignment horizontal="center" vertical="center" wrapText="1"/>
    </xf>
    <xf numFmtId="168" fontId="103" fillId="34" borderId="0" xfId="0" applyNumberFormat="1" applyFont="1" applyFill="1"/>
    <xf numFmtId="167" fontId="113" fillId="35" borderId="0" xfId="43" applyNumberFormat="1" applyFont="1" applyFill="1" applyBorder="1" applyAlignment="1" applyProtection="1">
      <alignment vertical="center"/>
    </xf>
    <xf numFmtId="167" fontId="99" fillId="41" borderId="0" xfId="43" applyNumberFormat="1" applyFont="1" applyFill="1" applyBorder="1" applyAlignment="1" applyProtection="1">
      <alignment vertical="center"/>
    </xf>
    <xf numFmtId="167" fontId="99" fillId="34" borderId="0" xfId="43" applyNumberFormat="1" applyFont="1" applyFill="1" applyBorder="1" applyAlignment="1" applyProtection="1">
      <alignment horizontal="left" vertical="center"/>
    </xf>
    <xf numFmtId="167" fontId="99" fillId="43" borderId="0" xfId="43" applyNumberFormat="1" applyFont="1" applyFill="1" applyBorder="1" applyAlignment="1" applyProtection="1">
      <alignment horizontal="left" vertical="center"/>
    </xf>
    <xf numFmtId="167" fontId="106" fillId="42" borderId="0" xfId="43" applyNumberFormat="1" applyFont="1" applyFill="1" applyBorder="1" applyAlignment="1" applyProtection="1">
      <alignment vertical="center"/>
    </xf>
    <xf numFmtId="167" fontId="99" fillId="42" borderId="0" xfId="43" applyNumberFormat="1" applyFont="1" applyFill="1" applyBorder="1" applyAlignment="1" applyProtection="1">
      <alignment vertical="center"/>
    </xf>
    <xf numFmtId="167" fontId="106" fillId="38" borderId="0" xfId="43" applyNumberFormat="1" applyFont="1" applyFill="1" applyBorder="1" applyAlignment="1" applyProtection="1">
      <alignment vertical="center"/>
    </xf>
    <xf numFmtId="167" fontId="112" fillId="33" borderId="0" xfId="43" applyNumberFormat="1" applyFont="1" applyFill="1" applyBorder="1" applyAlignment="1" applyProtection="1">
      <alignment vertical="center"/>
    </xf>
    <xf numFmtId="167" fontId="112" fillId="40" borderId="0" xfId="43" applyNumberFormat="1" applyFont="1" applyFill="1" applyBorder="1" applyAlignment="1" applyProtection="1">
      <alignment vertical="center"/>
    </xf>
    <xf numFmtId="167" fontId="100" fillId="0" borderId="10" xfId="43" applyNumberFormat="1" applyFont="1" applyBorder="1" applyAlignment="1" applyProtection="1">
      <alignment vertical="center"/>
    </xf>
    <xf numFmtId="0" fontId="100" fillId="0" borderId="0" xfId="0" quotePrefix="1" applyFont="1" applyAlignment="1">
      <alignment vertical="center"/>
    </xf>
    <xf numFmtId="0" fontId="107" fillId="0" borderId="0" xfId="0" applyFont="1" applyAlignment="1">
      <alignment vertical="center"/>
    </xf>
    <xf numFmtId="166" fontId="107" fillId="0" borderId="0" xfId="43" applyNumberFormat="1" applyFont="1" applyFill="1" applyAlignment="1">
      <alignment vertical="center"/>
    </xf>
    <xf numFmtId="167" fontId="100" fillId="0" borderId="0" xfId="43" applyNumberFormat="1" applyFont="1" applyBorder="1" applyAlignment="1" applyProtection="1">
      <alignment horizontal="left" vertical="center"/>
    </xf>
    <xf numFmtId="167" fontId="100" fillId="38" borderId="0" xfId="43" applyNumberFormat="1" applyFont="1" applyFill="1" applyBorder="1" applyAlignment="1" applyProtection="1">
      <alignment vertical="center"/>
    </xf>
    <xf numFmtId="0" fontId="102" fillId="34" borderId="0" xfId="0" applyFont="1" applyFill="1" applyAlignment="1">
      <alignment vertical="center"/>
    </xf>
    <xf numFmtId="166" fontId="102" fillId="34" borderId="0" xfId="43" applyNumberFormat="1" applyFont="1" applyFill="1" applyAlignment="1">
      <alignment vertical="center"/>
    </xf>
    <xf numFmtId="167" fontId="99" fillId="44" borderId="0" xfId="43" applyNumberFormat="1" applyFont="1" applyFill="1" applyBorder="1" applyAlignment="1" applyProtection="1">
      <alignment vertical="center"/>
    </xf>
    <xf numFmtId="0" fontId="116" fillId="0" borderId="0" xfId="0" applyFont="1"/>
    <xf numFmtId="0" fontId="105" fillId="0" borderId="0" xfId="0" applyFont="1" applyAlignment="1">
      <alignment vertical="center"/>
    </xf>
    <xf numFmtId="0" fontId="117" fillId="0" borderId="0" xfId="0" applyFont="1"/>
    <xf numFmtId="9" fontId="103" fillId="34" borderId="10" xfId="0" applyNumberFormat="1" applyFont="1" applyFill="1" applyBorder="1" applyAlignment="1">
      <alignment horizontal="center"/>
    </xf>
    <xf numFmtId="167" fontId="99" fillId="33" borderId="0" xfId="43" applyNumberFormat="1" applyFont="1" applyFill="1" applyBorder="1" applyAlignment="1" applyProtection="1">
      <alignment vertical="center"/>
    </xf>
    <xf numFmtId="167" fontId="99" fillId="40" borderId="0" xfId="43" applyNumberFormat="1" applyFont="1" applyFill="1" applyBorder="1" applyAlignment="1" applyProtection="1">
      <alignment vertical="center"/>
    </xf>
    <xf numFmtId="167" fontId="99" fillId="46" borderId="0" xfId="43" applyNumberFormat="1" applyFont="1" applyFill="1" applyBorder="1" applyAlignment="1" applyProtection="1">
      <alignment vertical="center"/>
    </xf>
    <xf numFmtId="167" fontId="99" fillId="47" borderId="0" xfId="43" applyNumberFormat="1" applyFont="1" applyFill="1" applyBorder="1" applyAlignment="1" applyProtection="1">
      <alignment vertical="center"/>
    </xf>
    <xf numFmtId="167" fontId="112" fillId="39" borderId="0" xfId="43" applyNumberFormat="1" applyFont="1" applyFill="1" applyBorder="1" applyAlignment="1" applyProtection="1">
      <alignment vertical="center"/>
    </xf>
    <xf numFmtId="0" fontId="0" fillId="33" borderId="0" xfId="0" applyFill="1"/>
    <xf numFmtId="0" fontId="0" fillId="34" borderId="0" xfId="0" applyFill="1"/>
    <xf numFmtId="0" fontId="104" fillId="34" borderId="0" xfId="0" applyFont="1" applyFill="1"/>
    <xf numFmtId="0" fontId="109" fillId="34" borderId="0" xfId="0" applyFont="1" applyFill="1"/>
    <xf numFmtId="168" fontId="129" fillId="43" borderId="10" xfId="0" applyNumberFormat="1" applyFont="1" applyFill="1" applyBorder="1" applyAlignment="1">
      <alignment horizontal="right" vertical="center"/>
    </xf>
    <xf numFmtId="168" fontId="129" fillId="34" borderId="10" xfId="0" applyNumberFormat="1" applyFont="1" applyFill="1" applyBorder="1"/>
    <xf numFmtId="9" fontId="103" fillId="34" borderId="0" xfId="55" applyFont="1" applyFill="1"/>
    <xf numFmtId="9" fontId="103" fillId="34" borderId="10" xfId="55" applyFont="1" applyFill="1" applyBorder="1" applyAlignment="1">
      <alignment horizontal="center"/>
    </xf>
    <xf numFmtId="167" fontId="127" fillId="0" borderId="0" xfId="43" applyNumberFormat="1" applyFont="1" applyBorder="1" applyAlignment="1" applyProtection="1">
      <alignment vertical="center"/>
    </xf>
    <xf numFmtId="167" fontId="127" fillId="35" borderId="0" xfId="43" applyNumberFormat="1" applyFont="1" applyFill="1" applyBorder="1" applyAlignment="1" applyProtection="1">
      <alignment vertical="center"/>
    </xf>
    <xf numFmtId="168" fontId="0" fillId="0" borderId="0" xfId="0" applyNumberFormat="1"/>
    <xf numFmtId="167" fontId="100" fillId="35" borderId="11" xfId="43" applyNumberFormat="1" applyFont="1" applyFill="1" applyBorder="1" applyAlignment="1" applyProtection="1">
      <alignment vertical="center"/>
    </xf>
    <xf numFmtId="0" fontId="86" fillId="33" borderId="13" xfId="0" applyFont="1" applyFill="1" applyBorder="1"/>
    <xf numFmtId="9" fontId="0" fillId="0" borderId="10" xfId="55" applyFont="1" applyBorder="1"/>
    <xf numFmtId="0" fontId="0" fillId="0" borderId="10" xfId="0" applyBorder="1"/>
    <xf numFmtId="168" fontId="0" fillId="0" borderId="10" xfId="0" applyNumberFormat="1" applyBorder="1"/>
    <xf numFmtId="0" fontId="0" fillId="0" borderId="10" xfId="0" applyBorder="1" applyAlignment="1">
      <alignment horizontal="center"/>
    </xf>
    <xf numFmtId="0" fontId="86" fillId="49" borderId="14" xfId="0" applyFont="1" applyFill="1" applyBorder="1"/>
    <xf numFmtId="0" fontId="0" fillId="49" borderId="0" xfId="0" applyFill="1"/>
    <xf numFmtId="0" fontId="17" fillId="0" borderId="0" xfId="0" applyFont="1"/>
    <xf numFmtId="164" fontId="0" fillId="0" borderId="0" xfId="31" applyFont="1"/>
    <xf numFmtId="164" fontId="0" fillId="0" borderId="10" xfId="31" applyFont="1" applyBorder="1"/>
    <xf numFmtId="0" fontId="132" fillId="0" borderId="0" xfId="0" applyFont="1" applyAlignment="1">
      <alignment horizontal="center"/>
    </xf>
    <xf numFmtId="168" fontId="16" fillId="50" borderId="10" xfId="0" applyNumberFormat="1" applyFont="1" applyFill="1" applyBorder="1" applyAlignment="1">
      <alignment horizontal="right"/>
    </xf>
    <xf numFmtId="0" fontId="16" fillId="50" borderId="10" xfId="0" applyFont="1" applyFill="1" applyBorder="1"/>
    <xf numFmtId="164" fontId="16" fillId="50" borderId="10" xfId="31" applyFont="1" applyFill="1" applyBorder="1"/>
    <xf numFmtId="168" fontId="13" fillId="51" borderId="10" xfId="0" applyNumberFormat="1" applyFont="1" applyFill="1" applyBorder="1" applyAlignment="1">
      <alignment horizontal="right"/>
    </xf>
    <xf numFmtId="0" fontId="13" fillId="51" borderId="10" xfId="0" applyFont="1" applyFill="1" applyBorder="1"/>
    <xf numFmtId="0" fontId="102" fillId="33" borderId="10" xfId="0" applyFont="1" applyFill="1" applyBorder="1"/>
    <xf numFmtId="1" fontId="0" fillId="0" borderId="0" xfId="0" applyNumberFormat="1"/>
    <xf numFmtId="1" fontId="102" fillId="33" borderId="10" xfId="31" applyNumberFormat="1" applyFont="1" applyFill="1" applyBorder="1"/>
    <xf numFmtId="1" fontId="0" fillId="0" borderId="10" xfId="0" applyNumberFormat="1" applyBorder="1" applyAlignment="1">
      <alignment horizontal="center"/>
    </xf>
    <xf numFmtId="0" fontId="0" fillId="0" borderId="15" xfId="0" applyBorder="1"/>
    <xf numFmtId="1" fontId="102" fillId="33" borderId="10" xfId="31" applyNumberFormat="1" applyFont="1" applyFill="1" applyBorder="1" applyAlignment="1">
      <alignment horizontal="center"/>
    </xf>
    <xf numFmtId="0" fontId="0" fillId="0" borderId="0" xfId="0" applyAlignment="1">
      <alignment horizontal="left"/>
    </xf>
    <xf numFmtId="168" fontId="102" fillId="33" borderId="10" xfId="0" applyNumberFormat="1" applyFont="1" applyFill="1" applyBorder="1" applyAlignment="1">
      <alignment horizontal="left"/>
    </xf>
    <xf numFmtId="168" fontId="0" fillId="0" borderId="10" xfId="0" applyNumberFormat="1" applyBorder="1" applyAlignment="1">
      <alignment horizontal="left"/>
    </xf>
    <xf numFmtId="4" fontId="0" fillId="34" borderId="0" xfId="0" applyNumberFormat="1" applyFill="1"/>
    <xf numFmtId="0" fontId="0" fillId="0" borderId="0" xfId="0" applyAlignment="1">
      <alignment horizontal="center"/>
    </xf>
    <xf numFmtId="167" fontId="127" fillId="34" borderId="0" xfId="43" applyNumberFormat="1" applyFont="1" applyFill="1" applyBorder="1" applyAlignment="1" applyProtection="1">
      <alignment vertical="center"/>
    </xf>
    <xf numFmtId="167" fontId="127" fillId="43" borderId="0" xfId="43" applyNumberFormat="1" applyFont="1" applyFill="1" applyBorder="1" applyAlignment="1" applyProtection="1">
      <alignment vertical="center"/>
    </xf>
    <xf numFmtId="0" fontId="16" fillId="0" borderId="0" xfId="0" applyFont="1"/>
    <xf numFmtId="0" fontId="86" fillId="0" borderId="0" xfId="0" applyFont="1"/>
    <xf numFmtId="0" fontId="130" fillId="0" borderId="10" xfId="0" applyFont="1" applyBorder="1" applyAlignment="1">
      <alignment horizontal="center" vertical="center"/>
    </xf>
    <xf numFmtId="0" fontId="19" fillId="0" borderId="10" xfId="0" applyFont="1" applyBorder="1"/>
    <xf numFmtId="168" fontId="136" fillId="0" borderId="0" xfId="0" applyNumberFormat="1" applyFont="1" applyAlignment="1">
      <alignment horizontal="center" vertical="center"/>
    </xf>
    <xf numFmtId="0" fontId="136" fillId="0" borderId="0" xfId="0" applyFont="1" applyAlignment="1">
      <alignment horizontal="left" vertical="center"/>
    </xf>
    <xf numFmtId="168" fontId="0" fillId="34" borderId="10" xfId="0" applyNumberFormat="1" applyFill="1" applyBorder="1"/>
    <xf numFmtId="168" fontId="137" fillId="0" borderId="0" xfId="0" applyNumberFormat="1" applyFont="1" applyAlignment="1">
      <alignment horizontal="center" vertical="center"/>
    </xf>
    <xf numFmtId="0" fontId="137" fillId="0" borderId="0" xfId="0" applyFont="1" applyAlignment="1">
      <alignment horizontal="center" vertical="center"/>
    </xf>
    <xf numFmtId="164" fontId="137" fillId="0" borderId="0" xfId="31" applyFont="1" applyFill="1" applyBorder="1" applyAlignment="1">
      <alignment horizontal="center" vertical="center"/>
    </xf>
    <xf numFmtId="164" fontId="136" fillId="0" borderId="0" xfId="31" applyFont="1" applyFill="1" applyBorder="1" applyAlignment="1" applyProtection="1">
      <alignment horizontal="center" vertical="center"/>
    </xf>
    <xf numFmtId="168" fontId="19" fillId="0" borderId="10" xfId="0" applyNumberFormat="1" applyFont="1" applyBorder="1"/>
    <xf numFmtId="168" fontId="86" fillId="0" borderId="10" xfId="0" applyNumberFormat="1" applyFont="1" applyBorder="1"/>
    <xf numFmtId="167" fontId="131" fillId="35" borderId="0" xfId="43" applyNumberFormat="1" applyFont="1" applyFill="1" applyBorder="1" applyAlignment="1" applyProtection="1">
      <alignment vertical="center"/>
    </xf>
    <xf numFmtId="164" fontId="0" fillId="0" borderId="0" xfId="31" applyFont="1" applyBorder="1"/>
    <xf numFmtId="0" fontId="0" fillId="0" borderId="0" xfId="31" applyNumberFormat="1" applyFont="1" applyBorder="1"/>
    <xf numFmtId="0" fontId="0" fillId="0" borderId="0" xfId="31" applyNumberFormat="1" applyFont="1" applyBorder="1" applyAlignment="1">
      <alignment horizontal="left"/>
    </xf>
    <xf numFmtId="164" fontId="102" fillId="34" borderId="0" xfId="31" applyFont="1" applyFill="1" applyBorder="1"/>
    <xf numFmtId="167" fontId="106" fillId="36" borderId="0" xfId="43" applyNumberFormat="1" applyFont="1" applyFill="1" applyBorder="1" applyAlignment="1" applyProtection="1">
      <alignment vertical="center"/>
    </xf>
    <xf numFmtId="164" fontId="0" fillId="0" borderId="0" xfId="31" applyFont="1" applyFill="1"/>
    <xf numFmtId="164" fontId="13" fillId="0" borderId="0" xfId="31" applyFont="1" applyFill="1" applyBorder="1"/>
    <xf numFmtId="164" fontId="0" fillId="0" borderId="0" xfId="31" applyFont="1" applyFill="1" applyBorder="1"/>
    <xf numFmtId="168" fontId="138" fillId="43" borderId="10" xfId="0" applyNumberFormat="1" applyFont="1" applyFill="1" applyBorder="1" applyAlignment="1">
      <alignment horizontal="right" vertical="center"/>
    </xf>
    <xf numFmtId="164" fontId="119" fillId="0" borderId="0" xfId="31" applyFont="1" applyFill="1" applyBorder="1" applyAlignment="1">
      <alignment horizontal="center" vertical="center"/>
    </xf>
    <xf numFmtId="168" fontId="86" fillId="34" borderId="10" xfId="0" applyNumberFormat="1" applyFont="1" applyFill="1" applyBorder="1" applyAlignment="1">
      <alignment horizontal="center" vertical="center" wrapText="1"/>
    </xf>
    <xf numFmtId="0" fontId="0" fillId="0" borderId="0" xfId="31" applyNumberFormat="1" applyFont="1" applyAlignment="1">
      <alignment horizontal="center" vertical="center"/>
    </xf>
    <xf numFmtId="0" fontId="0" fillId="0" borderId="10" xfId="31" applyNumberFormat="1" applyFont="1" applyBorder="1" applyAlignment="1">
      <alignment horizontal="center" vertical="center"/>
    </xf>
    <xf numFmtId="164" fontId="106" fillId="0" borderId="0" xfId="31" applyFont="1" applyFill="1" applyBorder="1" applyAlignment="1">
      <alignment horizontal="center" vertical="center"/>
    </xf>
    <xf numFmtId="169" fontId="106" fillId="0" borderId="0" xfId="31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" fontId="102" fillId="33" borderId="10" xfId="31" applyNumberFormat="1" applyFont="1" applyFill="1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102" fillId="51" borderId="0" xfId="0" applyFont="1" applyFill="1" applyAlignment="1">
      <alignment horizontal="center" vertical="center"/>
    </xf>
    <xf numFmtId="0" fontId="102" fillId="33" borderId="0" xfId="0" applyFont="1" applyFill="1" applyAlignment="1">
      <alignment horizontal="center" vertical="center"/>
    </xf>
    <xf numFmtId="0" fontId="13" fillId="52" borderId="0" xfId="0" applyFont="1" applyFill="1" applyAlignment="1">
      <alignment horizontal="center" vertical="center"/>
    </xf>
    <xf numFmtId="0" fontId="17" fillId="0" borderId="10" xfId="0" applyFont="1" applyBorder="1"/>
    <xf numFmtId="167" fontId="100" fillId="34" borderId="10" xfId="43" applyNumberFormat="1" applyFont="1" applyFill="1" applyBorder="1" applyAlignment="1" applyProtection="1">
      <alignment vertical="center"/>
    </xf>
    <xf numFmtId="0" fontId="0" fillId="0" borderId="10" xfId="0" applyBorder="1" applyAlignment="1">
      <alignment horizontal="right"/>
    </xf>
    <xf numFmtId="167" fontId="100" fillId="35" borderId="10" xfId="43" applyNumberFormat="1" applyFont="1" applyFill="1" applyBorder="1" applyAlignment="1" applyProtection="1">
      <alignment vertical="center"/>
    </xf>
    <xf numFmtId="168" fontId="99" fillId="0" borderId="0" xfId="0" quotePrefix="1" applyNumberFormat="1" applyFont="1" applyAlignment="1">
      <alignment horizontal="right" vertical="center"/>
    </xf>
    <xf numFmtId="0" fontId="99" fillId="0" borderId="0" xfId="0" quotePrefix="1" applyFont="1" applyAlignment="1">
      <alignment horizontal="left" vertical="center"/>
    </xf>
    <xf numFmtId="0" fontId="130" fillId="0" borderId="0" xfId="0" applyFont="1" applyAlignment="1">
      <alignment horizontal="center" vertical="center"/>
    </xf>
    <xf numFmtId="0" fontId="99" fillId="34" borderId="0" xfId="0" quotePrefix="1" applyFont="1" applyFill="1" applyAlignment="1">
      <alignment vertical="center"/>
    </xf>
    <xf numFmtId="0" fontId="99" fillId="0" borderId="0" xfId="0" quotePrefix="1" applyFont="1" applyAlignment="1">
      <alignment vertical="center"/>
    </xf>
    <xf numFmtId="9" fontId="115" fillId="0" borderId="0" xfId="0" applyNumberFormat="1" applyFont="1" applyAlignment="1">
      <alignment horizontal="center" vertical="center"/>
    </xf>
    <xf numFmtId="0" fontId="101" fillId="0" borderId="0" xfId="19" applyFont="1" applyFill="1" applyBorder="1" applyAlignment="1">
      <alignment horizontal="centerContinuous" vertical="center"/>
    </xf>
    <xf numFmtId="0" fontId="99" fillId="0" borderId="0" xfId="0" applyFont="1" applyAlignment="1">
      <alignment horizontal="center" vertical="center"/>
    </xf>
    <xf numFmtId="0" fontId="100" fillId="34" borderId="0" xfId="0" applyFont="1" applyFill="1" applyAlignment="1">
      <alignment horizontal="center" vertical="center"/>
    </xf>
    <xf numFmtId="1" fontId="100" fillId="0" borderId="0" xfId="43" applyNumberFormat="1" applyFont="1" applyFill="1" applyBorder="1" applyAlignment="1">
      <alignment vertical="center"/>
    </xf>
    <xf numFmtId="0" fontId="145" fillId="34" borderId="10" xfId="19" applyFont="1" applyFill="1" applyBorder="1" applyAlignment="1">
      <alignment horizontal="left" vertical="center"/>
    </xf>
    <xf numFmtId="165" fontId="106" fillId="48" borderId="10" xfId="43" applyFont="1" applyFill="1" applyBorder="1" applyAlignment="1">
      <alignment horizontal="center" vertical="center" wrapText="1"/>
    </xf>
    <xf numFmtId="165" fontId="106" fillId="33" borderId="10" xfId="43" applyFont="1" applyFill="1" applyBorder="1" applyAlignment="1">
      <alignment horizontal="center" vertical="center" wrapText="1"/>
    </xf>
    <xf numFmtId="0" fontId="101" fillId="34" borderId="10" xfId="19" applyFont="1" applyFill="1" applyBorder="1" applyAlignment="1">
      <alignment horizontal="center" vertical="center" wrapText="1"/>
    </xf>
    <xf numFmtId="0" fontId="106" fillId="33" borderId="10" xfId="19" applyFont="1" applyFill="1" applyBorder="1" applyAlignment="1">
      <alignment horizontal="center" vertical="center" wrapText="1"/>
    </xf>
    <xf numFmtId="0" fontId="106" fillId="34" borderId="10" xfId="19" applyFont="1" applyFill="1" applyBorder="1" applyAlignment="1">
      <alignment horizontal="center" vertical="center" wrapText="1"/>
    </xf>
    <xf numFmtId="0" fontId="101" fillId="34" borderId="10" xfId="19" applyFont="1" applyFill="1" applyBorder="1" applyAlignment="1">
      <alignment horizontal="center" vertical="center"/>
    </xf>
    <xf numFmtId="0" fontId="106" fillId="45" borderId="10" xfId="19" applyFont="1" applyFill="1" applyBorder="1" applyAlignment="1">
      <alignment horizontal="center" vertical="center" wrapText="1"/>
    </xf>
    <xf numFmtId="168" fontId="113" fillId="0" borderId="0" xfId="0" applyNumberFormat="1" applyFont="1" applyAlignment="1">
      <alignment horizontal="center" vertical="center"/>
    </xf>
    <xf numFmtId="0" fontId="141" fillId="0" borderId="0" xfId="0" applyFont="1" applyAlignment="1">
      <alignment vertical="center"/>
    </xf>
    <xf numFmtId="169" fontId="116" fillId="0" borderId="0" xfId="0" applyNumberFormat="1" applyFont="1"/>
    <xf numFmtId="0" fontId="143" fillId="0" borderId="0" xfId="0" applyFont="1"/>
    <xf numFmtId="168" fontId="119" fillId="0" borderId="0" xfId="0" applyNumberFormat="1" applyFont="1" applyAlignment="1">
      <alignment horizontal="center" vertical="center"/>
    </xf>
    <xf numFmtId="0" fontId="123" fillId="0" borderId="0" xfId="0" applyFont="1" applyAlignment="1">
      <alignment horizontal="center" vertical="center"/>
    </xf>
    <xf numFmtId="169" fontId="119" fillId="0" borderId="0" xfId="0" applyNumberFormat="1" applyFont="1" applyAlignment="1">
      <alignment horizontal="center" vertical="center"/>
    </xf>
    <xf numFmtId="0" fontId="127" fillId="0" borderId="0" xfId="0" applyFont="1"/>
    <xf numFmtId="0" fontId="117" fillId="0" borderId="0" xfId="0" quotePrefix="1" applyFont="1"/>
    <xf numFmtId="168" fontId="118" fillId="0" borderId="0" xfId="0" applyNumberFormat="1" applyFont="1" applyAlignment="1">
      <alignment horizontal="right" vertical="center"/>
    </xf>
    <xf numFmtId="0" fontId="118" fillId="0" borderId="0" xfId="0" applyFont="1" applyAlignment="1">
      <alignment horizontal="left" vertical="center"/>
    </xf>
    <xf numFmtId="168" fontId="117" fillId="0" borderId="0" xfId="0" applyNumberFormat="1" applyFont="1" applyAlignment="1">
      <alignment horizontal="right" vertical="center"/>
    </xf>
    <xf numFmtId="0" fontId="127" fillId="0" borderId="0" xfId="0" applyFont="1" applyAlignment="1">
      <alignment horizontal="left" vertical="center"/>
    </xf>
    <xf numFmtId="169" fontId="127" fillId="0" borderId="0" xfId="0" applyNumberFormat="1" applyFont="1" applyAlignment="1">
      <alignment vertical="center"/>
    </xf>
    <xf numFmtId="168" fontId="127" fillId="0" borderId="0" xfId="0" applyNumberFormat="1" applyFont="1" applyAlignment="1">
      <alignment horizontal="right" vertical="center"/>
    </xf>
    <xf numFmtId="168" fontId="99" fillId="0" borderId="0" xfId="0" applyNumberFormat="1" applyFont="1" applyAlignment="1">
      <alignment horizontal="right" vertical="center"/>
    </xf>
    <xf numFmtId="0" fontId="117" fillId="0" borderId="0" xfId="0" applyFont="1" applyAlignment="1">
      <alignment horizontal="right"/>
    </xf>
    <xf numFmtId="0" fontId="144" fillId="0" borderId="0" xfId="0" applyFont="1" applyAlignment="1">
      <alignment horizontal="right" vertical="center"/>
    </xf>
    <xf numFmtId="0" fontId="144" fillId="0" borderId="0" xfId="0" applyFont="1" applyAlignment="1">
      <alignment horizontal="left" vertical="center"/>
    </xf>
    <xf numFmtId="0" fontId="144" fillId="0" borderId="0" xfId="0" applyFont="1" applyAlignment="1">
      <alignment horizontal="center" vertical="center"/>
    </xf>
    <xf numFmtId="168" fontId="119" fillId="0" borderId="0" xfId="0" applyNumberFormat="1" applyFont="1" applyAlignment="1">
      <alignment horizontal="right" vertical="center"/>
    </xf>
    <xf numFmtId="0" fontId="119" fillId="0" borderId="0" xfId="0" applyFont="1" applyAlignment="1">
      <alignment horizontal="left" vertical="center" wrapText="1"/>
    </xf>
    <xf numFmtId="168" fontId="99" fillId="0" borderId="0" xfId="0" applyNumberFormat="1" applyFont="1" applyAlignment="1">
      <alignment horizontal="center" vertical="center"/>
    </xf>
    <xf numFmtId="0" fontId="146" fillId="0" borderId="0" xfId="0" applyFont="1"/>
    <xf numFmtId="168" fontId="142" fillId="0" borderId="0" xfId="0" applyNumberFormat="1" applyFont="1" applyAlignment="1">
      <alignment horizontal="center"/>
    </xf>
    <xf numFmtId="168" fontId="0" fillId="0" borderId="10" xfId="0" applyNumberFormat="1" applyBorder="1" applyAlignment="1">
      <alignment wrapText="1"/>
    </xf>
    <xf numFmtId="0" fontId="86" fillId="0" borderId="12" xfId="0" applyFont="1" applyBorder="1"/>
    <xf numFmtId="0" fontId="0" fillId="0" borderId="12" xfId="0" applyBorder="1"/>
    <xf numFmtId="0" fontId="105" fillId="0" borderId="0" xfId="0" applyFont="1"/>
    <xf numFmtId="11" fontId="133" fillId="34" borderId="10" xfId="19" applyNumberFormat="1" applyFont="1" applyFill="1" applyBorder="1" applyAlignment="1">
      <alignment horizontal="center" vertical="center"/>
    </xf>
    <xf numFmtId="0" fontId="147" fillId="53" borderId="0" xfId="0" applyFont="1" applyFill="1" applyAlignment="1">
      <alignment horizontal="center" vertical="center"/>
    </xf>
    <xf numFmtId="0" fontId="127" fillId="34" borderId="0" xfId="0" quotePrefix="1" applyFont="1" applyFill="1" applyAlignment="1">
      <alignment vertical="center"/>
    </xf>
    <xf numFmtId="0" fontId="103" fillId="0" borderId="0" xfId="0" applyFont="1"/>
    <xf numFmtId="168" fontId="148" fillId="0" borderId="0" xfId="0" applyNumberFormat="1" applyFont="1" applyAlignment="1">
      <alignment horizontal="center" vertical="center"/>
    </xf>
    <xf numFmtId="168" fontId="149" fillId="0" borderId="0" xfId="0" applyNumberFormat="1" applyFont="1" applyAlignment="1">
      <alignment horizontal="center" vertical="center"/>
    </xf>
    <xf numFmtId="0" fontId="149" fillId="0" borderId="0" xfId="0" applyFont="1" applyAlignment="1">
      <alignment horizontal="left" vertical="center"/>
    </xf>
    <xf numFmtId="164" fontId="150" fillId="0" borderId="0" xfId="31" applyFont="1" applyFill="1" applyBorder="1" applyAlignment="1" applyProtection="1">
      <alignment horizontal="center" vertical="center"/>
    </xf>
    <xf numFmtId="164" fontId="151" fillId="0" borderId="0" xfId="31" applyFont="1" applyFill="1" applyBorder="1" applyAlignment="1" applyProtection="1">
      <alignment horizontal="center" vertical="center"/>
    </xf>
    <xf numFmtId="164" fontId="153" fillId="0" borderId="0" xfId="31" applyFont="1" applyFill="1" applyBorder="1" applyAlignment="1" applyProtection="1">
      <alignment horizontal="center" vertical="center"/>
    </xf>
    <xf numFmtId="9" fontId="152" fillId="0" borderId="0" xfId="55" applyFont="1" applyFill="1" applyBorder="1" applyAlignment="1" applyProtection="1">
      <alignment horizontal="center" vertical="center"/>
    </xf>
    <xf numFmtId="9" fontId="148" fillId="0" borderId="0" xfId="55" applyFont="1" applyAlignment="1">
      <alignment horizontal="center" vertical="center"/>
    </xf>
    <xf numFmtId="9" fontId="0" fillId="0" borderId="0" xfId="55" applyFont="1"/>
    <xf numFmtId="9" fontId="148" fillId="0" borderId="0" xfId="55" applyFont="1" applyFill="1" applyAlignment="1">
      <alignment horizontal="center" vertical="center"/>
    </xf>
    <xf numFmtId="9" fontId="0" fillId="0" borderId="0" xfId="55" applyFont="1" applyFill="1"/>
    <xf numFmtId="0" fontId="154" fillId="0" borderId="0" xfId="0" applyFont="1"/>
    <xf numFmtId="0" fontId="128" fillId="0" borderId="0" xfId="0" applyFont="1"/>
    <xf numFmtId="0" fontId="99" fillId="0" borderId="0" xfId="0" applyFont="1" applyAlignment="1">
      <alignment horizontal="left" vertical="center"/>
    </xf>
    <xf numFmtId="165" fontId="99" fillId="0" borderId="0" xfId="43" applyFont="1" applyFill="1" applyBorder="1" applyAlignment="1">
      <alignment horizontal="center" vertical="center"/>
    </xf>
    <xf numFmtId="9" fontId="99" fillId="0" borderId="0" xfId="55" applyFont="1" applyFill="1" applyBorder="1" applyAlignment="1">
      <alignment horizontal="center" vertical="center"/>
    </xf>
    <xf numFmtId="0" fontId="102" fillId="0" borderId="0" xfId="0" applyFont="1" applyAlignment="1">
      <alignment horizontal="center" vertical="center"/>
    </xf>
    <xf numFmtId="1" fontId="127" fillId="0" borderId="0" xfId="43" applyNumberFormat="1" applyFont="1" applyFill="1" applyBorder="1" applyAlignment="1">
      <alignment vertical="center"/>
    </xf>
    <xf numFmtId="0" fontId="99" fillId="0" borderId="0" xfId="0" applyFont="1" applyAlignment="1">
      <alignment vertical="center"/>
    </xf>
    <xf numFmtId="0" fontId="13" fillId="0" borderId="0" xfId="0" applyFont="1" applyAlignment="1">
      <alignment vertical="center"/>
    </xf>
    <xf numFmtId="0" fontId="127" fillId="0" borderId="0" xfId="0" applyFont="1" applyAlignment="1">
      <alignment vertical="center"/>
    </xf>
    <xf numFmtId="0" fontId="128" fillId="0" borderId="0" xfId="0" applyFont="1" applyAlignment="1">
      <alignment vertical="center"/>
    </xf>
    <xf numFmtId="0" fontId="111" fillId="0" borderId="0" xfId="0" applyFont="1" applyAlignment="1">
      <alignment vertical="center"/>
    </xf>
    <xf numFmtId="0" fontId="128" fillId="0" borderId="0" xfId="0" applyFont="1" applyAlignment="1">
      <alignment horizontal="left" vertical="center"/>
    </xf>
    <xf numFmtId="0" fontId="112" fillId="0" borderId="0" xfId="0" applyFont="1" applyAlignment="1">
      <alignment vertical="center"/>
    </xf>
    <xf numFmtId="0" fontId="135" fillId="0" borderId="0" xfId="0" applyFont="1" applyAlignment="1">
      <alignment vertical="center"/>
    </xf>
    <xf numFmtId="0" fontId="0" fillId="0" borderId="10" xfId="0" applyBorder="1" applyAlignment="1">
      <alignment wrapText="1"/>
    </xf>
    <xf numFmtId="0" fontId="13" fillId="51" borderId="11" xfId="31" applyNumberFormat="1" applyFont="1" applyFill="1" applyBorder="1" applyAlignment="1">
      <alignment horizontal="center" vertical="center"/>
    </xf>
    <xf numFmtId="164" fontId="0" fillId="0" borderId="0" xfId="0" applyNumberFormat="1"/>
    <xf numFmtId="22" fontId="0" fillId="0" borderId="10" xfId="0" applyNumberFormat="1" applyBorder="1" applyAlignment="1">
      <alignment wrapText="1"/>
    </xf>
    <xf numFmtId="168" fontId="155" fillId="0" borderId="10" xfId="0" applyNumberFormat="1" applyFont="1" applyBorder="1" applyAlignment="1">
      <alignment horizontal="right" vertical="center"/>
    </xf>
    <xf numFmtId="0" fontId="155" fillId="0" borderId="10" xfId="0" applyFont="1" applyBorder="1" applyAlignment="1">
      <alignment horizontal="left" vertical="center"/>
    </xf>
    <xf numFmtId="0" fontId="155" fillId="0" borderId="10" xfId="0" applyFont="1" applyBorder="1" applyAlignment="1">
      <alignment horizontal="center" vertical="center"/>
    </xf>
    <xf numFmtId="165" fontId="155" fillId="0" borderId="10" xfId="43" applyFont="1" applyFill="1" applyBorder="1" applyAlignment="1" applyProtection="1">
      <alignment horizontal="center" vertical="center"/>
    </xf>
    <xf numFmtId="0" fontId="102" fillId="34" borderId="0" xfId="0" applyFont="1" applyFill="1" applyAlignment="1">
      <alignment horizontal="center" vertical="center"/>
    </xf>
    <xf numFmtId="168" fontId="156" fillId="0" borderId="10" xfId="0" applyNumberFormat="1" applyFont="1" applyBorder="1" applyAlignment="1">
      <alignment horizontal="right" vertical="center"/>
    </xf>
    <xf numFmtId="0" fontId="156" fillId="0" borderId="10" xfId="0" applyFont="1" applyBorder="1" applyAlignment="1">
      <alignment horizontal="left" vertical="center"/>
    </xf>
    <xf numFmtId="0" fontId="156" fillId="0" borderId="10" xfId="0" applyFont="1" applyBorder="1" applyAlignment="1">
      <alignment horizontal="center" vertical="center"/>
    </xf>
    <xf numFmtId="165" fontId="156" fillId="0" borderId="10" xfId="43" applyFont="1" applyFill="1" applyBorder="1" applyAlignment="1" applyProtection="1">
      <alignment horizontal="center" vertical="center"/>
    </xf>
    <xf numFmtId="4" fontId="94" fillId="33" borderId="12" xfId="0" applyNumberFormat="1" applyFont="1" applyFill="1" applyBorder="1"/>
    <xf numFmtId="4" fontId="0" fillId="33" borderId="12" xfId="0" applyNumberFormat="1" applyFill="1" applyBorder="1" applyAlignment="1">
      <alignment horizontal="right"/>
    </xf>
    <xf numFmtId="44" fontId="157" fillId="0" borderId="0" xfId="0" applyNumberFormat="1" applyFont="1"/>
    <xf numFmtId="44" fontId="131" fillId="0" borderId="0" xfId="0" applyNumberFormat="1" applyFont="1"/>
    <xf numFmtId="9" fontId="131" fillId="0" borderId="0" xfId="55" applyFont="1"/>
    <xf numFmtId="9" fontId="158" fillId="0" borderId="0" xfId="55" applyFont="1"/>
    <xf numFmtId="44" fontId="158" fillId="0" borderId="0" xfId="0" applyNumberFormat="1" applyFont="1"/>
    <xf numFmtId="0" fontId="159" fillId="0" borderId="0" xfId="0" applyFont="1"/>
    <xf numFmtId="168" fontId="144" fillId="0" borderId="0" xfId="0" applyNumberFormat="1" applyFont="1" applyAlignment="1">
      <alignment horizontal="center" vertical="center"/>
    </xf>
    <xf numFmtId="44" fontId="160" fillId="0" borderId="0" xfId="31" applyNumberFormat="1" applyFont="1" applyFill="1" applyBorder="1" applyAlignment="1">
      <alignment horizontal="center" vertical="center"/>
    </xf>
    <xf numFmtId="44" fontId="160" fillId="0" borderId="0" xfId="0" applyNumberFormat="1" applyFont="1" applyAlignment="1">
      <alignment horizontal="center" vertical="center"/>
    </xf>
    <xf numFmtId="164" fontId="161" fillId="0" borderId="0" xfId="31" applyFont="1" applyFill="1" applyBorder="1" applyAlignment="1" applyProtection="1">
      <alignment horizontal="center" vertical="center"/>
    </xf>
    <xf numFmtId="9" fontId="160" fillId="0" borderId="0" xfId="55" applyFont="1" applyAlignment="1">
      <alignment horizontal="center" vertical="center"/>
    </xf>
    <xf numFmtId="168" fontId="144" fillId="0" borderId="0" xfId="0" applyNumberFormat="1" applyFont="1" applyAlignment="1">
      <alignment horizontal="center" vertical="center" wrapText="1"/>
    </xf>
    <xf numFmtId="168" fontId="162" fillId="0" borderId="0" xfId="0" applyNumberFormat="1" applyFont="1" applyAlignment="1">
      <alignment horizontal="center" vertical="center" wrapText="1"/>
    </xf>
    <xf numFmtId="0" fontId="162" fillId="0" borderId="0" xfId="0" applyFont="1" applyAlignment="1">
      <alignment horizontal="left" vertical="center"/>
    </xf>
    <xf numFmtId="44" fontId="160" fillId="0" borderId="0" xfId="0" applyNumberFormat="1" applyFont="1" applyAlignment="1">
      <alignment horizontal="center" vertical="center" wrapText="1"/>
    </xf>
    <xf numFmtId="0" fontId="123" fillId="0" borderId="0" xfId="0" applyFont="1" applyAlignment="1">
      <alignment horizontal="left" vertical="center"/>
    </xf>
    <xf numFmtId="44" fontId="160" fillId="0" borderId="0" xfId="31" applyNumberFormat="1" applyFont="1" applyFill="1" applyBorder="1" applyAlignment="1" applyProtection="1">
      <alignment horizontal="center" vertical="center" wrapText="1"/>
    </xf>
    <xf numFmtId="168" fontId="160" fillId="0" borderId="0" xfId="0" applyNumberFormat="1" applyFont="1" applyAlignment="1">
      <alignment horizontal="center" vertical="center" wrapText="1"/>
    </xf>
    <xf numFmtId="168" fontId="103" fillId="0" borderId="0" xfId="0" applyNumberFormat="1" applyFont="1"/>
    <xf numFmtId="44" fontId="144" fillId="0" borderId="0" xfId="0" applyNumberFormat="1" applyFont="1" applyAlignment="1">
      <alignment horizontal="center" vertical="center"/>
    </xf>
    <xf numFmtId="168" fontId="163" fillId="0" borderId="0" xfId="0" applyNumberFormat="1" applyFont="1" applyAlignment="1">
      <alignment horizontal="center" vertical="center"/>
    </xf>
    <xf numFmtId="0" fontId="164" fillId="0" borderId="0" xfId="0" applyFont="1"/>
    <xf numFmtId="9" fontId="163" fillId="0" borderId="0" xfId="55" applyFont="1" applyAlignment="1">
      <alignment horizontal="center" vertical="center"/>
    </xf>
    <xf numFmtId="168" fontId="165" fillId="0" borderId="0" xfId="0" applyNumberFormat="1" applyFont="1" applyAlignment="1">
      <alignment horizontal="center" vertical="center"/>
    </xf>
    <xf numFmtId="0" fontId="165" fillId="0" borderId="0" xfId="0" applyFont="1" applyAlignment="1">
      <alignment horizontal="left" vertical="center"/>
    </xf>
    <xf numFmtId="164" fontId="166" fillId="0" borderId="0" xfId="31" applyFont="1" applyFill="1" applyBorder="1" applyAlignment="1" applyProtection="1">
      <alignment horizontal="center" vertical="center"/>
    </xf>
    <xf numFmtId="164" fontId="167" fillId="0" borderId="0" xfId="31" applyFont="1" applyFill="1" applyBorder="1" applyAlignment="1" applyProtection="1">
      <alignment horizontal="center" vertical="center"/>
    </xf>
    <xf numFmtId="9" fontId="168" fillId="0" borderId="0" xfId="55" applyFont="1" applyFill="1" applyBorder="1" applyAlignment="1" applyProtection="1">
      <alignment horizontal="center" vertical="center"/>
    </xf>
    <xf numFmtId="164" fontId="169" fillId="0" borderId="0" xfId="31" applyFont="1" applyFill="1" applyBorder="1" applyAlignment="1" applyProtection="1">
      <alignment horizontal="center" vertical="center"/>
    </xf>
    <xf numFmtId="168" fontId="170" fillId="0" borderId="0" xfId="0" applyNumberFormat="1" applyFont="1" applyAlignment="1">
      <alignment horizontal="center" vertical="center"/>
    </xf>
    <xf numFmtId="0" fontId="170" fillId="0" borderId="0" xfId="0" applyFont="1" applyAlignment="1">
      <alignment horizontal="left" vertical="center"/>
    </xf>
    <xf numFmtId="164" fontId="171" fillId="0" borderId="0" xfId="31" applyFont="1" applyFill="1" applyBorder="1" applyAlignment="1" applyProtection="1">
      <alignment horizontal="center" vertical="center"/>
    </xf>
    <xf numFmtId="164" fontId="172" fillId="0" borderId="0" xfId="31" applyFont="1" applyFill="1" applyBorder="1" applyAlignment="1" applyProtection="1">
      <alignment horizontal="center" vertical="center"/>
    </xf>
    <xf numFmtId="9" fontId="173" fillId="0" borderId="0" xfId="55" applyFont="1" applyFill="1" applyBorder="1" applyAlignment="1" applyProtection="1">
      <alignment horizontal="center" vertical="center"/>
    </xf>
    <xf numFmtId="164" fontId="174" fillId="0" borderId="0" xfId="31" applyFont="1" applyFill="1" applyBorder="1" applyAlignment="1" applyProtection="1">
      <alignment horizontal="center" vertical="center"/>
    </xf>
    <xf numFmtId="9" fontId="155" fillId="0" borderId="10" xfId="55" applyFont="1" applyFill="1" applyBorder="1" applyAlignment="1" applyProtection="1">
      <alignment horizontal="center" vertical="center"/>
    </xf>
    <xf numFmtId="0" fontId="155" fillId="0" borderId="10" xfId="132" applyFont="1" applyFill="1" applyBorder="1" applyAlignment="1" applyProtection="1">
      <alignment horizontal="center" vertical="center"/>
    </xf>
    <xf numFmtId="164" fontId="155" fillId="0" borderId="10" xfId="31" applyFont="1" applyFill="1" applyBorder="1" applyAlignment="1" applyProtection="1">
      <alignment horizontal="center" vertical="center"/>
      <protection hidden="1"/>
    </xf>
    <xf numFmtId="164" fontId="155" fillId="0" borderId="10" xfId="31" applyFont="1" applyFill="1" applyBorder="1" applyAlignment="1" applyProtection="1">
      <alignment horizontal="center" vertical="center"/>
    </xf>
    <xf numFmtId="164" fontId="155" fillId="45" borderId="10" xfId="31" applyFont="1" applyFill="1" applyBorder="1" applyAlignment="1" applyProtection="1">
      <alignment horizontal="center" vertical="center"/>
    </xf>
    <xf numFmtId="164" fontId="155" fillId="45" borderId="10" xfId="31" applyFont="1" applyFill="1" applyBorder="1" applyAlignment="1" applyProtection="1">
      <alignment horizontal="center" vertical="center"/>
      <protection hidden="1"/>
    </xf>
    <xf numFmtId="1" fontId="155" fillId="0" borderId="10" xfId="43" applyNumberFormat="1" applyFont="1" applyFill="1" applyBorder="1" applyAlignment="1" applyProtection="1">
      <alignment horizontal="center" vertical="center"/>
    </xf>
    <xf numFmtId="168" fontId="117" fillId="0" borderId="10" xfId="0" applyNumberFormat="1" applyFont="1" applyBorder="1" applyAlignment="1">
      <alignment horizontal="right" vertical="center"/>
    </xf>
    <xf numFmtId="0" fontId="117" fillId="0" borderId="10" xfId="0" applyFont="1" applyBorder="1" applyAlignment="1">
      <alignment horizontal="left" vertical="center"/>
    </xf>
    <xf numFmtId="0" fontId="117" fillId="0" borderId="10" xfId="0" applyFont="1" applyBorder="1" applyAlignment="1">
      <alignment horizontal="center" vertical="center"/>
    </xf>
    <xf numFmtId="165" fontId="117" fillId="0" borderId="10" xfId="43" applyFont="1" applyFill="1" applyBorder="1" applyAlignment="1" applyProtection="1">
      <alignment horizontal="center" vertical="center"/>
    </xf>
    <xf numFmtId="9" fontId="117" fillId="0" borderId="10" xfId="55" applyFont="1" applyFill="1" applyBorder="1" applyAlignment="1" applyProtection="1">
      <alignment horizontal="center" vertical="center"/>
    </xf>
    <xf numFmtId="0" fontId="117" fillId="0" borderId="10" xfId="132" applyFont="1" applyFill="1" applyBorder="1" applyAlignment="1" applyProtection="1">
      <alignment horizontal="center" vertical="center"/>
    </xf>
    <xf numFmtId="164" fontId="117" fillId="0" borderId="10" xfId="31" applyFont="1" applyFill="1" applyBorder="1" applyAlignment="1" applyProtection="1">
      <alignment horizontal="center" vertical="center"/>
      <protection hidden="1"/>
    </xf>
    <xf numFmtId="164" fontId="117" fillId="0" borderId="10" xfId="31" applyFont="1" applyFill="1" applyBorder="1" applyAlignment="1" applyProtection="1">
      <alignment horizontal="center" vertical="center"/>
    </xf>
    <xf numFmtId="164" fontId="117" fillId="45" borderId="10" xfId="31" applyFont="1" applyFill="1" applyBorder="1" applyAlignment="1" applyProtection="1">
      <alignment horizontal="center" vertical="center"/>
    </xf>
    <xf numFmtId="164" fontId="117" fillId="45" borderId="10" xfId="31" applyFont="1" applyFill="1" applyBorder="1" applyAlignment="1" applyProtection="1">
      <alignment horizontal="center" vertical="center"/>
      <protection hidden="1"/>
    </xf>
    <xf numFmtId="1" fontId="117" fillId="0" borderId="10" xfId="43" applyNumberFormat="1" applyFont="1" applyFill="1" applyBorder="1" applyAlignment="1" applyProtection="1">
      <alignment horizontal="center" vertical="center"/>
    </xf>
    <xf numFmtId="168" fontId="117" fillId="0" borderId="15" xfId="0" applyNumberFormat="1" applyFont="1" applyBorder="1" applyAlignment="1">
      <alignment horizontal="right" vertical="center"/>
    </xf>
    <xf numFmtId="0" fontId="117" fillId="0" borderId="15" xfId="0" applyFont="1" applyBorder="1" applyAlignment="1">
      <alignment horizontal="center" vertical="center"/>
    </xf>
    <xf numFmtId="165" fontId="117" fillId="0" borderId="15" xfId="43" applyFont="1" applyFill="1" applyBorder="1" applyAlignment="1" applyProtection="1">
      <alignment horizontal="center" vertical="center"/>
    </xf>
    <xf numFmtId="0" fontId="117" fillId="0" borderId="10" xfId="0" applyFont="1" applyBorder="1" applyAlignment="1">
      <alignment horizontal="left" vertical="center" wrapText="1"/>
    </xf>
    <xf numFmtId="168" fontId="163" fillId="0" borderId="0" xfId="0" applyNumberFormat="1" applyFont="1" applyAlignment="1">
      <alignment horizontal="center" vertical="center"/>
    </xf>
    <xf numFmtId="168" fontId="148" fillId="0" borderId="0" xfId="0" applyNumberFormat="1" applyFont="1" applyAlignment="1">
      <alignment horizontal="center" vertical="center"/>
    </xf>
    <xf numFmtId="0" fontId="102" fillId="33" borderId="11" xfId="0" applyFont="1" applyFill="1" applyBorder="1" applyAlignment="1">
      <alignment horizontal="center"/>
    </xf>
    <xf numFmtId="0" fontId="102" fillId="33" borderId="12" xfId="0" applyFont="1" applyFill="1" applyBorder="1" applyAlignment="1">
      <alignment horizontal="center"/>
    </xf>
  </cellXfs>
  <cellStyles count="233">
    <cellStyle name="20% - Ênfase1" xfId="1" builtinId="30" customBuiltin="1"/>
    <cellStyle name="20% - Ênfase2" xfId="2" builtinId="34" customBuiltin="1"/>
    <cellStyle name="20% - Ênfase3" xfId="3" builtinId="38" customBuiltin="1"/>
    <cellStyle name="20% - Ênfase4" xfId="4" builtinId="42" customBuiltin="1"/>
    <cellStyle name="20% - Ênfase5" xfId="5" builtinId="46" customBuiltin="1"/>
    <cellStyle name="20% - Ênfase6" xfId="6" builtinId="50" customBuiltin="1"/>
    <cellStyle name="40% - Ênfase1" xfId="7" builtinId="31" customBuiltin="1"/>
    <cellStyle name="40% - Ênfase2" xfId="8" builtinId="35" customBuiltin="1"/>
    <cellStyle name="40% - Ênfase3" xfId="9" builtinId="39" customBuiltin="1"/>
    <cellStyle name="40% - Ênfase4" xfId="10" builtinId="43" customBuiltin="1"/>
    <cellStyle name="40% - Ênfase5" xfId="11" builtinId="47" customBuiltin="1"/>
    <cellStyle name="40% - Ênfase6" xfId="12" builtinId="51" customBuiltin="1"/>
    <cellStyle name="60% - Ênfase1" xfId="13" builtinId="32" customBuiltin="1"/>
    <cellStyle name="60% - Ênfase2" xfId="14" builtinId="36" customBuiltin="1"/>
    <cellStyle name="60% - Ênfase3" xfId="15" builtinId="40" customBuiltin="1"/>
    <cellStyle name="60% - Ênfase4" xfId="16" builtinId="44" customBuiltin="1"/>
    <cellStyle name="60% - Ênfase5" xfId="17" builtinId="48" customBuiltin="1"/>
    <cellStyle name="60% - Ênfase6" xfId="18" builtinId="52" customBuiltin="1"/>
    <cellStyle name="Bom" xfId="19" builtinId="26" customBuiltin="1"/>
    <cellStyle name="Cálculo" xfId="20" builtinId="22" customBuiltin="1"/>
    <cellStyle name="Célula de Verificação" xfId="21" builtinId="23" customBuiltin="1"/>
    <cellStyle name="Célula Vinculada" xfId="22" builtinId="24" customBuiltin="1"/>
    <cellStyle name="Ênfase1" xfId="23" builtinId="29" customBuiltin="1"/>
    <cellStyle name="Ênfase2" xfId="24" builtinId="33" customBuiltin="1"/>
    <cellStyle name="Ênfase3" xfId="25" builtinId="37" customBuiltin="1"/>
    <cellStyle name="Ênfase4" xfId="26" builtinId="41" customBuiltin="1"/>
    <cellStyle name="Ênfase5" xfId="27" builtinId="45" customBuiltin="1"/>
    <cellStyle name="Ênfase6" xfId="28" builtinId="49" customBuiltin="1"/>
    <cellStyle name="Entrada" xfId="29" builtinId="20" customBuiltin="1"/>
    <cellStyle name="Excel Built-in Good" xfId="132" xr:uid="{00000000-0005-0000-0000-00001D000000}"/>
    <cellStyle name="Moeda" xfId="31" builtinId="4"/>
    <cellStyle name="Moeda 10" xfId="52" xr:uid="{00000000-0005-0000-0000-000020000000}"/>
    <cellStyle name="Moeda 10 2" xfId="146" xr:uid="{DBEF6CC0-09D5-48AA-BA69-E2C3CFE45184}"/>
    <cellStyle name="Moeda 11" xfId="53" xr:uid="{00000000-0005-0000-0000-000021000000}"/>
    <cellStyle name="Moeda 11 2" xfId="147" xr:uid="{CFE6AE1A-55FD-43B4-B87E-5DDB31D6426F}"/>
    <cellStyle name="Moeda 12" xfId="54" xr:uid="{00000000-0005-0000-0000-000022000000}"/>
    <cellStyle name="Moeda 12 2" xfId="148" xr:uid="{E2A107FE-FFDD-4D27-BB55-26939ABA8794}"/>
    <cellStyle name="Moeda 13" xfId="136" xr:uid="{CBB32530-EC25-4B8B-B70B-BFAA88A1D1D2}"/>
    <cellStyle name="Moeda 2" xfId="44" xr:uid="{00000000-0005-0000-0000-000023000000}"/>
    <cellStyle name="Moeda 2 2" xfId="138" xr:uid="{E4FAF038-1247-407A-B5A3-493C232F024A}"/>
    <cellStyle name="Moeda 3" xfId="45" xr:uid="{00000000-0005-0000-0000-000024000000}"/>
    <cellStyle name="Moeda 3 2" xfId="139" xr:uid="{001FAADA-DFF7-4FBB-A65C-7DEA247FA4D2}"/>
    <cellStyle name="Moeda 4" xfId="46" xr:uid="{00000000-0005-0000-0000-000025000000}"/>
    <cellStyle name="Moeda 4 2" xfId="140" xr:uid="{CB38414A-BE45-454E-B4D7-1DFA6431A31B}"/>
    <cellStyle name="Moeda 5" xfId="47" xr:uid="{00000000-0005-0000-0000-000026000000}"/>
    <cellStyle name="Moeda 5 2" xfId="141" xr:uid="{66760854-C2EF-499F-8011-E2AA4F9A0556}"/>
    <cellStyle name="Moeda 6" xfId="48" xr:uid="{00000000-0005-0000-0000-000027000000}"/>
    <cellStyle name="Moeda 6 2" xfId="142" xr:uid="{2EAE4A11-F6E1-4E0C-BDAF-115D238CE76C}"/>
    <cellStyle name="Moeda 7" xfId="49" xr:uid="{00000000-0005-0000-0000-000028000000}"/>
    <cellStyle name="Moeda 7 2" xfId="143" xr:uid="{7C1C7B2A-6835-48D4-A853-D7861A6ACBA1}"/>
    <cellStyle name="Moeda 8" xfId="50" xr:uid="{00000000-0005-0000-0000-000029000000}"/>
    <cellStyle name="Moeda 8 2" xfId="144" xr:uid="{C18ED848-AE24-491E-879A-79B37543FD7C}"/>
    <cellStyle name="Moeda 9" xfId="51" xr:uid="{00000000-0005-0000-0000-00002A000000}"/>
    <cellStyle name="Moeda 9 2" xfId="145" xr:uid="{92B50D50-C828-4048-B762-44AAEF6742AF}"/>
    <cellStyle name="Neutro" xfId="32" builtinId="28" customBuiltin="1"/>
    <cellStyle name="Normal" xfId="0" builtinId="0"/>
    <cellStyle name="Normal 10" xfId="64" xr:uid="{00000000-0005-0000-0000-00002D000000}"/>
    <cellStyle name="Normal 10 2" xfId="155" xr:uid="{9F739781-A95E-46D3-8F5C-AACF5B554EB0}"/>
    <cellStyle name="Normal 11" xfId="65" xr:uid="{00000000-0005-0000-0000-00002E000000}"/>
    <cellStyle name="Normal 11 2" xfId="156" xr:uid="{BE20394F-6BEB-4B37-A734-3E2C68C71391}"/>
    <cellStyle name="Normal 12" xfId="66" xr:uid="{00000000-0005-0000-0000-00002F000000}"/>
    <cellStyle name="Normal 12 2" xfId="157" xr:uid="{B6B75215-CFD2-4190-8878-FEE2661C77CA}"/>
    <cellStyle name="Normal 13" xfId="67" xr:uid="{00000000-0005-0000-0000-000030000000}"/>
    <cellStyle name="Normal 13 2" xfId="158" xr:uid="{DAE6B7AE-D656-4386-8046-4D6ECA1C05F9}"/>
    <cellStyle name="Normal 14" xfId="68" xr:uid="{00000000-0005-0000-0000-000031000000}"/>
    <cellStyle name="Normal 14 2" xfId="159" xr:uid="{B6B83C0E-5B94-427E-894A-98200248059B}"/>
    <cellStyle name="Normal 15" xfId="69" xr:uid="{00000000-0005-0000-0000-000032000000}"/>
    <cellStyle name="Normal 15 2" xfId="160" xr:uid="{7F4E98BA-62A5-477F-8FDD-3D14EC75C168}"/>
    <cellStyle name="Normal 16" xfId="70" xr:uid="{00000000-0005-0000-0000-000033000000}"/>
    <cellStyle name="Normal 16 2" xfId="161" xr:uid="{2D4B4BEF-F605-47E7-A108-FD1C045F7E7E}"/>
    <cellStyle name="Normal 17" xfId="71" xr:uid="{00000000-0005-0000-0000-000034000000}"/>
    <cellStyle name="Normal 17 2" xfId="162" xr:uid="{AFCD66F4-CB26-4B81-8B12-31B29A353758}"/>
    <cellStyle name="Normal 18" xfId="72" xr:uid="{00000000-0005-0000-0000-000035000000}"/>
    <cellStyle name="Normal 18 2" xfId="163" xr:uid="{07E2CCF8-680B-4497-AAAF-9FEAD77BFBB4}"/>
    <cellStyle name="Normal 19" xfId="73" xr:uid="{00000000-0005-0000-0000-000036000000}"/>
    <cellStyle name="Normal 19 2" xfId="164" xr:uid="{C6521752-EAE5-469A-856E-DCF934B2AB92}"/>
    <cellStyle name="Normal 2" xfId="56" xr:uid="{00000000-0005-0000-0000-000037000000}"/>
    <cellStyle name="Normal 2 2" xfId="79" xr:uid="{00000000-0005-0000-0000-000038000000}"/>
    <cellStyle name="Normal 2 2 2" xfId="170" xr:uid="{D372E3A6-1E7F-4C66-92CF-56DEDB69949E}"/>
    <cellStyle name="Normal 20" xfId="74" xr:uid="{00000000-0005-0000-0000-000039000000}"/>
    <cellStyle name="Normal 20 2" xfId="165" xr:uid="{7641939D-85D8-4ADF-9488-925E5F6848BA}"/>
    <cellStyle name="Normal 21" xfId="75" xr:uid="{00000000-0005-0000-0000-00003A000000}"/>
    <cellStyle name="Normal 21 2" xfId="166" xr:uid="{B6841964-0CA9-4EB0-B6DD-36D7282B8D39}"/>
    <cellStyle name="Normal 22" xfId="76" xr:uid="{00000000-0005-0000-0000-00003B000000}"/>
    <cellStyle name="Normal 22 2" xfId="167" xr:uid="{C91FC6F3-A651-49C0-85CE-8C76FA3AEA81}"/>
    <cellStyle name="Normal 23" xfId="77" xr:uid="{00000000-0005-0000-0000-00003C000000}"/>
    <cellStyle name="Normal 23 2" xfId="168" xr:uid="{699688C3-2D28-4689-9C04-6AAA2B9C6EE9}"/>
    <cellStyle name="Normal 24" xfId="78" xr:uid="{00000000-0005-0000-0000-00003D000000}"/>
    <cellStyle name="Normal 24 2" xfId="169" xr:uid="{06B8E6BF-5DFD-4E67-AE8A-7F90AB1974DA}"/>
    <cellStyle name="Normal 25" xfId="80" xr:uid="{00000000-0005-0000-0000-00003E000000}"/>
    <cellStyle name="Normal 25 2" xfId="171" xr:uid="{B08E66E3-7EFE-4C38-A63D-4D69A7E5B209}"/>
    <cellStyle name="Normal 26" xfId="81" xr:uid="{00000000-0005-0000-0000-00003F000000}"/>
    <cellStyle name="Normal 26 2" xfId="172" xr:uid="{BA6D42C2-607F-41B0-8860-5E045CC1784D}"/>
    <cellStyle name="Normal 27" xfId="82" xr:uid="{00000000-0005-0000-0000-000040000000}"/>
    <cellStyle name="Normal 27 2" xfId="173" xr:uid="{C92CA2B2-1DA3-4B84-A8F9-661F265E01C2}"/>
    <cellStyle name="Normal 28" xfId="83" xr:uid="{00000000-0005-0000-0000-000041000000}"/>
    <cellStyle name="Normal 28 2" xfId="174" xr:uid="{4CCD3D24-4D97-45E6-95B4-C61D789EF429}"/>
    <cellStyle name="Normal 29" xfId="84" xr:uid="{00000000-0005-0000-0000-000042000000}"/>
    <cellStyle name="Normal 29 2" xfId="175" xr:uid="{B0D6D837-A47F-4EFB-9F9A-274A286A7F62}"/>
    <cellStyle name="Normal 3" xfId="57" xr:uid="{00000000-0005-0000-0000-000043000000}"/>
    <cellStyle name="Normal 30" xfId="85" xr:uid="{00000000-0005-0000-0000-000044000000}"/>
    <cellStyle name="Normal 30 2" xfId="176" xr:uid="{E8D070AD-2DA9-4966-AB5E-49B32F354612}"/>
    <cellStyle name="Normal 31" xfId="86" xr:uid="{00000000-0005-0000-0000-000045000000}"/>
    <cellStyle name="Normal 31 2" xfId="177" xr:uid="{1391753F-8636-4D2F-9946-9A792EA50BA9}"/>
    <cellStyle name="Normal 32" xfId="87" xr:uid="{00000000-0005-0000-0000-000046000000}"/>
    <cellStyle name="Normal 32 2" xfId="178" xr:uid="{F330E931-5342-4257-8739-A8A8927587A8}"/>
    <cellStyle name="Normal 33" xfId="88" xr:uid="{00000000-0005-0000-0000-000047000000}"/>
    <cellStyle name="Normal 33 2" xfId="179" xr:uid="{F092F420-3919-4F24-A77D-F6845BDDAB3C}"/>
    <cellStyle name="Normal 34" xfId="89" xr:uid="{00000000-0005-0000-0000-000048000000}"/>
    <cellStyle name="Normal 34 2" xfId="180" xr:uid="{AADA23A7-50E8-4581-805A-1447987C94A4}"/>
    <cellStyle name="Normal 35" xfId="90" xr:uid="{00000000-0005-0000-0000-000049000000}"/>
    <cellStyle name="Normal 35 2" xfId="181" xr:uid="{0A640320-F33B-48B5-97D0-C2073D12A7B3}"/>
    <cellStyle name="Normal 36" xfId="91" xr:uid="{00000000-0005-0000-0000-00004A000000}"/>
    <cellStyle name="Normal 36 2" xfId="182" xr:uid="{F8CA5555-A16B-4161-AB61-CB3784E01F0B}"/>
    <cellStyle name="Normal 37" xfId="92" xr:uid="{00000000-0005-0000-0000-00004B000000}"/>
    <cellStyle name="Normal 37 2" xfId="183" xr:uid="{3D20E765-A5A4-4F0C-A9DB-2056BB4CEB71}"/>
    <cellStyle name="Normal 38" xfId="93" xr:uid="{00000000-0005-0000-0000-00004C000000}"/>
    <cellStyle name="Normal 38 2" xfId="184" xr:uid="{6693CBC2-3FBD-4E3C-9DD8-2034D1EE2CEA}"/>
    <cellStyle name="Normal 39" xfId="94" xr:uid="{00000000-0005-0000-0000-00004D000000}"/>
    <cellStyle name="Normal 39 2" xfId="185" xr:uid="{4C741D06-37DD-4769-BCAD-8F5B1A90C5AE}"/>
    <cellStyle name="Normal 4" xfId="58" xr:uid="{00000000-0005-0000-0000-00004E000000}"/>
    <cellStyle name="Normal 4 2" xfId="149" xr:uid="{EDA717CE-4908-4A94-B179-FE3EA88A598A}"/>
    <cellStyle name="Normal 40" xfId="95" xr:uid="{00000000-0005-0000-0000-00004F000000}"/>
    <cellStyle name="Normal 40 2" xfId="186" xr:uid="{8F1D99BD-6D28-4F54-9C88-BF18015BCF5B}"/>
    <cellStyle name="Normal 41" xfId="96" xr:uid="{00000000-0005-0000-0000-000050000000}"/>
    <cellStyle name="Normal 41 2" xfId="187" xr:uid="{DBEED07F-297A-478A-AFAC-14006B86B554}"/>
    <cellStyle name="Normal 42" xfId="97" xr:uid="{00000000-0005-0000-0000-000051000000}"/>
    <cellStyle name="Normal 42 2" xfId="188" xr:uid="{EC301F65-C32F-477C-A440-8794D4752D7F}"/>
    <cellStyle name="Normal 43" xfId="98" xr:uid="{00000000-0005-0000-0000-000052000000}"/>
    <cellStyle name="Normal 43 2" xfId="189" xr:uid="{FB7AC05C-1B12-4B96-8D52-087177AD3792}"/>
    <cellStyle name="Normal 44" xfId="99" xr:uid="{00000000-0005-0000-0000-000053000000}"/>
    <cellStyle name="Normal 44 2" xfId="190" xr:uid="{2C3B7578-3EB3-4E70-877A-3508569AFC44}"/>
    <cellStyle name="Normal 45" xfId="100" xr:uid="{00000000-0005-0000-0000-000054000000}"/>
    <cellStyle name="Normal 45 2" xfId="191" xr:uid="{D3E099F7-0605-4E54-9386-DBCCCB3931E3}"/>
    <cellStyle name="Normal 46" xfId="101" xr:uid="{00000000-0005-0000-0000-000055000000}"/>
    <cellStyle name="Normal 46 2" xfId="192" xr:uid="{FBF1D69A-0509-484D-AA51-E65A9F883AF3}"/>
    <cellStyle name="Normal 47" xfId="102" xr:uid="{00000000-0005-0000-0000-000056000000}"/>
    <cellStyle name="Normal 47 2" xfId="193" xr:uid="{4179303A-3C99-4E2E-81D3-D4095077DB78}"/>
    <cellStyle name="Normal 48" xfId="103" xr:uid="{00000000-0005-0000-0000-000057000000}"/>
    <cellStyle name="Normal 48 2" xfId="194" xr:uid="{9B3E6D99-8692-4DF5-B2FB-25B1B98B1328}"/>
    <cellStyle name="Normal 49" xfId="104" xr:uid="{00000000-0005-0000-0000-000058000000}"/>
    <cellStyle name="Normal 49 2" xfId="195" xr:uid="{642189F0-963B-418D-A4EA-B291E102345F}"/>
    <cellStyle name="Normal 5" xfId="59" xr:uid="{00000000-0005-0000-0000-000059000000}"/>
    <cellStyle name="Normal 5 2" xfId="150" xr:uid="{38853B34-BAF6-4E5E-8027-47094E7A53C7}"/>
    <cellStyle name="Normal 50" xfId="105" xr:uid="{00000000-0005-0000-0000-00005A000000}"/>
    <cellStyle name="Normal 50 2" xfId="196" xr:uid="{33C635B5-AC56-42E9-9390-61528E1A9578}"/>
    <cellStyle name="Normal 51" xfId="106" xr:uid="{00000000-0005-0000-0000-00005B000000}"/>
    <cellStyle name="Normal 51 2" xfId="197" xr:uid="{1A87482F-37DF-43EE-9792-C134CC1D4C8A}"/>
    <cellStyle name="Normal 52" xfId="107" xr:uid="{00000000-0005-0000-0000-00005C000000}"/>
    <cellStyle name="Normal 52 2" xfId="198" xr:uid="{7C2C9570-9847-4431-8C2B-52AB5EBC856F}"/>
    <cellStyle name="Normal 53" xfId="108" xr:uid="{00000000-0005-0000-0000-00005D000000}"/>
    <cellStyle name="Normal 53 2" xfId="199" xr:uid="{2D711193-B2A9-4584-9D99-044300E086F0}"/>
    <cellStyle name="Normal 54" xfId="109" xr:uid="{00000000-0005-0000-0000-00005E000000}"/>
    <cellStyle name="Normal 54 2" xfId="200" xr:uid="{7AEE9A35-1990-4986-BFE8-EF02B775125C}"/>
    <cellStyle name="Normal 55" xfId="110" xr:uid="{00000000-0005-0000-0000-00005F000000}"/>
    <cellStyle name="Normal 55 2" xfId="201" xr:uid="{8AF83C75-A29D-4D2D-9D01-F7C2AFE2EE09}"/>
    <cellStyle name="Normal 56" xfId="111" xr:uid="{00000000-0005-0000-0000-000060000000}"/>
    <cellStyle name="Normal 56 2" xfId="202" xr:uid="{619FE222-024B-411A-9FFF-3A6A3F5A7FE8}"/>
    <cellStyle name="Normal 57" xfId="112" xr:uid="{00000000-0005-0000-0000-000061000000}"/>
    <cellStyle name="Normal 57 2" xfId="203" xr:uid="{87E3CCED-CA7B-417C-9050-7FBD010DB07B}"/>
    <cellStyle name="Normal 58" xfId="113" xr:uid="{00000000-0005-0000-0000-000062000000}"/>
    <cellStyle name="Normal 58 2" xfId="204" xr:uid="{CAD8A7E5-C80B-44E7-BA16-58F78C21E1B4}"/>
    <cellStyle name="Normal 59" xfId="114" xr:uid="{00000000-0005-0000-0000-000063000000}"/>
    <cellStyle name="Normal 59 2" xfId="205" xr:uid="{8FA85379-B4B9-4CD4-BFE5-4F625570284A}"/>
    <cellStyle name="Normal 6" xfId="60" xr:uid="{00000000-0005-0000-0000-000064000000}"/>
    <cellStyle name="Normal 6 2" xfId="151" xr:uid="{023EE152-376E-4913-8210-455C02A2F0DD}"/>
    <cellStyle name="Normal 60" xfId="115" xr:uid="{00000000-0005-0000-0000-000065000000}"/>
    <cellStyle name="Normal 60 2" xfId="206" xr:uid="{52587A9D-3C52-4A8D-8116-58D0BBEBE140}"/>
    <cellStyle name="Normal 61" xfId="116" xr:uid="{00000000-0005-0000-0000-000066000000}"/>
    <cellStyle name="Normal 61 2" xfId="207" xr:uid="{FF66C433-F072-4C9F-8312-3FE3A2D77AB9}"/>
    <cellStyle name="Normal 62" xfId="117" xr:uid="{00000000-0005-0000-0000-000067000000}"/>
    <cellStyle name="Normal 62 2" xfId="208" xr:uid="{8EC8DD46-7014-4636-8B9C-70C4CFD6812F}"/>
    <cellStyle name="Normal 63" xfId="118" xr:uid="{00000000-0005-0000-0000-000068000000}"/>
    <cellStyle name="Normal 63 2" xfId="209" xr:uid="{383585EC-EAD2-40F1-B50B-53A0403A29C6}"/>
    <cellStyle name="Normal 64" xfId="119" xr:uid="{00000000-0005-0000-0000-000069000000}"/>
    <cellStyle name="Normal 64 2" xfId="210" xr:uid="{4EA668E9-5B30-4E4A-BB48-B17D9EAC0BD3}"/>
    <cellStyle name="Normal 65" xfId="120" xr:uid="{00000000-0005-0000-0000-00006A000000}"/>
    <cellStyle name="Normal 65 2" xfId="211" xr:uid="{1DA81E72-64E9-47C7-A293-1C291167EF37}"/>
    <cellStyle name="Normal 66" xfId="121" xr:uid="{00000000-0005-0000-0000-00006B000000}"/>
    <cellStyle name="Normal 66 2" xfId="212" xr:uid="{ABEEC9D3-B06E-423B-A831-8F602BEE63DF}"/>
    <cellStyle name="Normal 67" xfId="122" xr:uid="{00000000-0005-0000-0000-00006C000000}"/>
    <cellStyle name="Normal 67 2" xfId="213" xr:uid="{9FC45920-7BD5-4E9A-95AC-F6CBC9A0B752}"/>
    <cellStyle name="Normal 68" xfId="123" xr:uid="{00000000-0005-0000-0000-00006D000000}"/>
    <cellStyle name="Normal 68 2" xfId="214" xr:uid="{2C419BD8-AF1A-4C72-9ED1-77886964DA50}"/>
    <cellStyle name="Normal 69" xfId="124" xr:uid="{00000000-0005-0000-0000-00006E000000}"/>
    <cellStyle name="Normal 69 2" xfId="215" xr:uid="{E7EC528C-C358-42F5-A1A2-5D7EDB10127F}"/>
    <cellStyle name="Normal 7" xfId="61" xr:uid="{00000000-0005-0000-0000-00006F000000}"/>
    <cellStyle name="Normal 7 2" xfId="152" xr:uid="{AE5E7852-D38B-466A-ABB0-7B22220154AA}"/>
    <cellStyle name="Normal 70" xfId="125" xr:uid="{00000000-0005-0000-0000-000070000000}"/>
    <cellStyle name="Normal 70 2" xfId="216" xr:uid="{7BAE54F9-1C8A-466C-875B-3DF59C2540A8}"/>
    <cellStyle name="Normal 71" xfId="126" xr:uid="{00000000-0005-0000-0000-000071000000}"/>
    <cellStyle name="Normal 71 2" xfId="217" xr:uid="{AFA07145-8633-4BD4-A127-31EBC7F32627}"/>
    <cellStyle name="Normal 72" xfId="127" xr:uid="{00000000-0005-0000-0000-000072000000}"/>
    <cellStyle name="Normal 72 2" xfId="218" xr:uid="{E3B76964-B359-41CE-8B62-0846EDD1EE59}"/>
    <cellStyle name="Normal 73" xfId="128" xr:uid="{00000000-0005-0000-0000-000073000000}"/>
    <cellStyle name="Normal 73 2" xfId="219" xr:uid="{76F194AB-E5A4-4CAC-A3DF-C6BFE896124F}"/>
    <cellStyle name="Normal 74" xfId="129" xr:uid="{00000000-0005-0000-0000-000074000000}"/>
    <cellStyle name="Normal 74 2" xfId="220" xr:uid="{51F993A3-A64F-4759-87F6-C4E7582D3802}"/>
    <cellStyle name="Normal 75" xfId="130" xr:uid="{00000000-0005-0000-0000-000075000000}"/>
    <cellStyle name="Normal 75 2" xfId="221" xr:uid="{B6D56F54-E793-492A-A544-47065A107172}"/>
    <cellStyle name="Normal 76" xfId="131" xr:uid="{00000000-0005-0000-0000-000076000000}"/>
    <cellStyle name="Normal 76 2" xfId="222" xr:uid="{4E8ECDC4-9F5F-4132-B0D0-55EAF6A03639}"/>
    <cellStyle name="Normal 77" xfId="133" xr:uid="{00000000-0005-0000-0000-000077000000}"/>
    <cellStyle name="Normal 77 2" xfId="223" xr:uid="{8C326C42-7745-494B-91E5-C4341516A768}"/>
    <cellStyle name="Normal 78" xfId="134" xr:uid="{02880A54-DD7D-44CB-8347-C58150EF9813}"/>
    <cellStyle name="Normal 78 2" xfId="224" xr:uid="{EEF7D7CC-FFF1-4BE9-8F3C-72AD154B7F21}"/>
    <cellStyle name="Normal 79" xfId="135" xr:uid="{3050B5D6-A64F-4B8B-8A30-9192EAE4908D}"/>
    <cellStyle name="Normal 79 2" xfId="225" xr:uid="{C042EAA5-3D9C-466E-AA97-9A3F521DF420}"/>
    <cellStyle name="Normal 8" xfId="62" xr:uid="{00000000-0005-0000-0000-000078000000}"/>
    <cellStyle name="Normal 8 2" xfId="153" xr:uid="{7874DCC7-21AF-43EE-B848-BB63C2838E71}"/>
    <cellStyle name="Normal 80" xfId="226" xr:uid="{87F6EF1A-D85F-4991-A84D-743CAFE9651D}"/>
    <cellStyle name="Normal 81" xfId="227" xr:uid="{3CE3170F-AB8D-4B70-8C93-ED1CCF6C2A5C}"/>
    <cellStyle name="Normal 82" xfId="228" xr:uid="{F44F04F7-85DC-41CF-8628-43708218A237}"/>
    <cellStyle name="Normal 83" xfId="229" xr:uid="{EA746CAA-89AA-4CFE-B2D3-07D8A39A7D2B}"/>
    <cellStyle name="Normal 84" xfId="230" xr:uid="{DBD2926D-81FE-4250-B2F0-F33A2FE1DE59}"/>
    <cellStyle name="Normal 85" xfId="231" xr:uid="{C3F5546B-32FE-4359-A9D8-E1EFF17F3447}"/>
    <cellStyle name="Normal 86" xfId="232" xr:uid="{CC0449CB-6AFB-4EE6-8FE1-7DDD881A2B1D}"/>
    <cellStyle name="Normal 9" xfId="63" xr:uid="{00000000-0005-0000-0000-000079000000}"/>
    <cellStyle name="Normal 9 2" xfId="154" xr:uid="{52A2FF0C-8F82-4CAC-B4A8-0234B28B9A12}"/>
    <cellStyle name="Nota" xfId="33" builtinId="10" customBuiltin="1"/>
    <cellStyle name="Porcentagem" xfId="55" builtinId="5"/>
    <cellStyle name="Ruim" xfId="30" builtinId="27" customBuiltin="1"/>
    <cellStyle name="Saída" xfId="34" builtinId="21" customBuiltin="1"/>
    <cellStyle name="Texto de Aviso" xfId="35" builtinId="11" customBuiltin="1"/>
    <cellStyle name="Texto Explicativo" xfId="36" builtinId="53" customBuiltin="1"/>
    <cellStyle name="Título" xfId="37" builtinId="15" customBuiltin="1"/>
    <cellStyle name="Título 1" xfId="38" builtinId="16" customBuiltin="1"/>
    <cellStyle name="Título 2" xfId="39" builtinId="17" customBuiltin="1"/>
    <cellStyle name="Título 3" xfId="40" builtinId="18" customBuiltin="1"/>
    <cellStyle name="Título 4" xfId="41" builtinId="19" customBuiltin="1"/>
    <cellStyle name="Total" xfId="42" builtinId="25" customBuiltin="1"/>
    <cellStyle name="Vírgula" xfId="43" builtinId="3"/>
    <cellStyle name="Vírgula 2" xfId="137" xr:uid="{F46E0688-772A-4B29-A5E5-E454CDD60B8B}"/>
  </cellStyles>
  <dxfs count="124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1"/>
      </font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FF0000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ill>
        <patternFill>
          <bgColor rgb="FFFF0000"/>
        </patternFill>
      </fill>
    </dxf>
    <dxf>
      <font>
        <color theme="1"/>
      </font>
    </dxf>
    <dxf>
      <font>
        <b/>
        <i val="0"/>
        <color rgb="FFFFFF00"/>
      </font>
      <fill>
        <patternFill>
          <bgColor rgb="FFFF0000"/>
        </patternFill>
      </fill>
      <border>
        <vertical/>
        <horizontal/>
      </border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theme="1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18773D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rgb="FF0D3512"/>
      </font>
      <fill>
        <patternFill>
          <bgColor rgb="FF63CA3E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0"/>
      </font>
      <fill>
        <patternFill>
          <bgColor rgb="FF00B0F0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color theme="0"/>
      </font>
      <fill>
        <patternFill>
          <bgColor theme="1"/>
        </patternFill>
      </fill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rgb="FFFF0000"/>
      </font>
    </dxf>
    <dxf>
      <fill>
        <patternFill>
          <bgColor rgb="FFFF0000"/>
        </patternFill>
      </fill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rgb="FFFF0000"/>
      </font>
    </dxf>
    <dxf>
      <font>
        <color theme="1"/>
      </font>
    </dxf>
    <dxf>
      <font>
        <color theme="1"/>
      </font>
    </dxf>
    <dxf>
      <font>
        <color theme="1"/>
      </font>
    </dxf>
    <dxf>
      <font>
        <color theme="1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3200"/>
      <color rgb="FF0D3512"/>
      <color rgb="FFCEAE28"/>
      <color rgb="FFB99C31"/>
      <color rgb="FF114717"/>
      <color rgb="FF196923"/>
      <color rgb="FF085416"/>
      <color rgb="FF006000"/>
      <color rgb="FF63CA3E"/>
      <color rgb="FF18773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emf"/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emf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emf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emf"/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emf"/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emf"/><Relationship Id="rId1" Type="http://schemas.openxmlformats.org/officeDocument/2006/relationships/image" Target="../media/image8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emf"/><Relationship Id="rId1" Type="http://schemas.openxmlformats.org/officeDocument/2006/relationships/image" Target="../media/image6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emf"/><Relationship Id="rId1" Type="http://schemas.openxmlformats.org/officeDocument/2006/relationships/image" Target="../media/image6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emf"/><Relationship Id="rId7" Type="http://schemas.openxmlformats.org/officeDocument/2006/relationships/image" Target="../media/image24.emf"/><Relationship Id="rId2" Type="http://schemas.openxmlformats.org/officeDocument/2006/relationships/image" Target="../media/image19.jpeg"/><Relationship Id="rId1" Type="http://schemas.openxmlformats.org/officeDocument/2006/relationships/image" Target="../media/image18.emf"/><Relationship Id="rId6" Type="http://schemas.openxmlformats.org/officeDocument/2006/relationships/image" Target="../media/image23.jpeg"/><Relationship Id="rId5" Type="http://schemas.openxmlformats.org/officeDocument/2006/relationships/image" Target="../media/image22.emf"/><Relationship Id="rId4" Type="http://schemas.openxmlformats.org/officeDocument/2006/relationships/image" Target="../media/image21.jpeg"/><Relationship Id="rId9" Type="http://schemas.openxmlformats.org/officeDocument/2006/relationships/image" Target="../media/image26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588623</xdr:colOff>
      <xdr:row>31</xdr:row>
      <xdr:rowOff>52989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E8393C6-A79E-3ADE-DAA1-FA9713C13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518988" cy="6003438"/>
        </a:xfrm>
        <a:prstGeom prst="rect">
          <a:avLst/>
        </a:prstGeom>
      </xdr:spPr>
    </xdr:pic>
    <xdr:clientData/>
  </xdr:twoCellAnchor>
  <xdr:twoCellAnchor>
    <xdr:from>
      <xdr:col>11</xdr:col>
      <xdr:colOff>588622</xdr:colOff>
      <xdr:row>3</xdr:row>
      <xdr:rowOff>85617</xdr:rowOff>
    </xdr:from>
    <xdr:to>
      <xdr:col>13</xdr:col>
      <xdr:colOff>374578</xdr:colOff>
      <xdr:row>6</xdr:row>
      <xdr:rowOff>74915</xdr:rowOff>
    </xdr:to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A603653F-1B56-85F2-1E5F-A600DFDAF1EA}"/>
            </a:ext>
          </a:extLst>
        </xdr:cNvPr>
        <xdr:cNvSpPr txBox="1"/>
      </xdr:nvSpPr>
      <xdr:spPr>
        <a:xfrm>
          <a:off x="7298931" y="642134"/>
          <a:ext cx="1006012" cy="5672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400" b="1">
              <a:solidFill>
                <a:schemeClr val="bg1"/>
              </a:solidFill>
            </a:rPr>
            <a:t>02/26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590550</xdr:colOff>
      <xdr:row>26</xdr:row>
      <xdr:rowOff>102989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120C605-FB84-8D7A-0CE4-C065A79C7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515350" cy="505598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1</xdr:rowOff>
    </xdr:from>
    <xdr:to>
      <xdr:col>19</xdr:col>
      <xdr:colOff>410639</xdr:colOff>
      <xdr:row>31</xdr:row>
      <xdr:rowOff>38101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72A27C10-12D6-4071-A190-54D33BAA4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" y="1"/>
          <a:ext cx="8497363" cy="59436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11</xdr:row>
      <xdr:rowOff>114301</xdr:rowOff>
    </xdr:from>
    <xdr:to>
      <xdr:col>12</xdr:col>
      <xdr:colOff>447675</xdr:colOff>
      <xdr:row>24</xdr:row>
      <xdr:rowOff>125397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540ACDA-F4BB-1D4E-5F50-B1B35391B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2209801"/>
          <a:ext cx="7334250" cy="24875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18</xdr:col>
      <xdr:colOff>583501</xdr:colOff>
      <xdr:row>31</xdr:row>
      <xdr:rowOff>85725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1E42C443-2E4B-4303-BCCE-676D50985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0"/>
          <a:ext cx="8565451" cy="599122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12</xdr:row>
      <xdr:rowOff>0</xdr:rowOff>
    </xdr:from>
    <xdr:to>
      <xdr:col>12</xdr:col>
      <xdr:colOff>285749</xdr:colOff>
      <xdr:row>25</xdr:row>
      <xdr:rowOff>142875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ADC11F59-7D85-5440-CDFC-6682EBAE6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2286000"/>
          <a:ext cx="7086599" cy="2619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838200</xdr:colOff>
      <xdr:row>27</xdr:row>
      <xdr:rowOff>38099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8EF4344-865A-40A2-8A6E-C8E48B0D4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763000" cy="589597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11</xdr:row>
      <xdr:rowOff>85725</xdr:rowOff>
    </xdr:from>
    <xdr:to>
      <xdr:col>12</xdr:col>
      <xdr:colOff>590210</xdr:colOff>
      <xdr:row>22</xdr:row>
      <xdr:rowOff>152400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446C3A70-044D-87BD-1CB3-B5C027341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2133600"/>
          <a:ext cx="7562510" cy="2686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0</xdr:rowOff>
    </xdr:from>
    <xdr:to>
      <xdr:col>13</xdr:col>
      <xdr:colOff>666750</xdr:colOff>
      <xdr:row>42</xdr:row>
      <xdr:rowOff>132264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3D437346-E060-416B-A6EB-845F66A33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099" y="0"/>
          <a:ext cx="8553451" cy="6047289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10</xdr:row>
      <xdr:rowOff>47625</xdr:rowOff>
    </xdr:from>
    <xdr:to>
      <xdr:col>13</xdr:col>
      <xdr:colOff>276225</xdr:colOff>
      <xdr:row>41</xdr:row>
      <xdr:rowOff>57150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71416C9-9152-C084-3389-315D043BE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028825"/>
          <a:ext cx="8001000" cy="3676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0</xdr:rowOff>
    </xdr:from>
    <xdr:to>
      <xdr:col>13</xdr:col>
      <xdr:colOff>666750</xdr:colOff>
      <xdr:row>56</xdr:row>
      <xdr:rowOff>132264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A624C710-4BC6-496E-9AE1-7713D053C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099" y="0"/>
          <a:ext cx="8553451" cy="604728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40</xdr:row>
      <xdr:rowOff>19050</xdr:rowOff>
    </xdr:from>
    <xdr:to>
      <xdr:col>13</xdr:col>
      <xdr:colOff>419100</xdr:colOff>
      <xdr:row>55</xdr:row>
      <xdr:rowOff>123825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1A203713-3DEC-E80B-2BC9-BEADC661B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2066925"/>
          <a:ext cx="8001000" cy="3733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0</xdr:rowOff>
    </xdr:from>
    <xdr:to>
      <xdr:col>13</xdr:col>
      <xdr:colOff>666750</xdr:colOff>
      <xdr:row>70</xdr:row>
      <xdr:rowOff>189414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6C8B040-EFE0-410A-8408-B5214B584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099" y="0"/>
          <a:ext cx="8553451" cy="6047289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10</xdr:row>
      <xdr:rowOff>47625</xdr:rowOff>
    </xdr:from>
    <xdr:to>
      <xdr:col>13</xdr:col>
      <xdr:colOff>447675</xdr:colOff>
      <xdr:row>70</xdr:row>
      <xdr:rowOff>85725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73E56699-0393-8856-A319-263EE0C5C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2028825"/>
          <a:ext cx="8001000" cy="3914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</xdr:colOff>
      <xdr:row>0</xdr:row>
      <xdr:rowOff>0</xdr:rowOff>
    </xdr:from>
    <xdr:to>
      <xdr:col>13</xdr:col>
      <xdr:colOff>666750</xdr:colOff>
      <xdr:row>85</xdr:row>
      <xdr:rowOff>189414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80C3C7D-C6DD-4B08-A67C-EA6D36BE5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099" y="0"/>
          <a:ext cx="8553451" cy="604728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69</xdr:row>
      <xdr:rowOff>85725</xdr:rowOff>
    </xdr:from>
    <xdr:to>
      <xdr:col>13</xdr:col>
      <xdr:colOff>409575</xdr:colOff>
      <xdr:row>84</xdr:row>
      <xdr:rowOff>190500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372C0397-817E-8CCB-3892-9792324DF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2133600"/>
          <a:ext cx="8001000" cy="3676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838200</xdr:colOff>
      <xdr:row>38</xdr:row>
      <xdr:rowOff>194406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DCB2A6A-3EEE-425B-B84F-1CEF62BE3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763000" cy="5871306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23</xdr:row>
      <xdr:rowOff>57150</xdr:rowOff>
    </xdr:from>
    <xdr:to>
      <xdr:col>12</xdr:col>
      <xdr:colOff>523875</xdr:colOff>
      <xdr:row>34</xdr:row>
      <xdr:rowOff>69816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ED6879D-1BD9-905B-3AB3-DB342F858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2105025"/>
          <a:ext cx="7410450" cy="2632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838200</xdr:colOff>
      <xdr:row>30</xdr:row>
      <xdr:rowOff>219075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44356DB6-BA94-4BB2-B6A4-A1978E0E7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763000" cy="5838825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15</xdr:row>
      <xdr:rowOff>19050</xdr:rowOff>
    </xdr:from>
    <xdr:to>
      <xdr:col>12</xdr:col>
      <xdr:colOff>133351</xdr:colOff>
      <xdr:row>26</xdr:row>
      <xdr:rowOff>51539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B475EBBD-B510-E07F-5235-76B9CC51E1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1" y="2066925"/>
          <a:ext cx="6953250" cy="2651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</xdr:col>
      <xdr:colOff>186690</xdr:colOff>
      <xdr:row>0</xdr:row>
      <xdr:rowOff>34290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73D7BCD0-76F8-4142-956E-0AFF2732E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86690" cy="34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6454589</xdr:colOff>
      <xdr:row>0</xdr:row>
      <xdr:rowOff>388470</xdr:rowOff>
    </xdr:from>
    <xdr:to>
      <xdr:col>4</xdr:col>
      <xdr:colOff>9426804</xdr:colOff>
      <xdr:row>0</xdr:row>
      <xdr:rowOff>1588788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8FF7FDEC-378C-5D3A-4218-2E40D7862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37177" y="388470"/>
          <a:ext cx="2972215" cy="120031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9</xdr:row>
      <xdr:rowOff>0</xdr:rowOff>
    </xdr:from>
    <xdr:to>
      <xdr:col>6</xdr:col>
      <xdr:colOff>1285875</xdr:colOff>
      <xdr:row>10</xdr:row>
      <xdr:rowOff>866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21FE95CB-7E55-D27C-5652-3FAD5FB7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97700" y="3219450"/>
          <a:ext cx="128587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57</xdr:row>
      <xdr:rowOff>10685</xdr:rowOff>
    </xdr:from>
    <xdr:to>
      <xdr:col>8</xdr:col>
      <xdr:colOff>2762250</xdr:colOff>
      <xdr:row>112</xdr:row>
      <xdr:rowOff>78417</xdr:rowOff>
    </xdr:to>
    <xdr:grpSp>
      <xdr:nvGrpSpPr>
        <xdr:cNvPr id="8" name="Agrupar 7">
          <a:extLst>
            <a:ext uri="{FF2B5EF4-FFF2-40B4-BE49-F238E27FC236}">
              <a16:creationId xmlns:a16="http://schemas.microsoft.com/office/drawing/2014/main" id="{0D346FB9-01CE-E7CC-5E89-841BA2582963}"/>
            </a:ext>
          </a:extLst>
        </xdr:cNvPr>
        <xdr:cNvGrpSpPr/>
      </xdr:nvGrpSpPr>
      <xdr:grpSpPr>
        <a:xfrm>
          <a:off x="21509182" y="16788540"/>
          <a:ext cx="9641032" cy="16069732"/>
          <a:chOff x="20338473" y="18593094"/>
          <a:chExt cx="9440141" cy="16260232"/>
        </a:xfrm>
      </xdr:grpSpPr>
      <xdr:pic>
        <xdr:nvPicPr>
          <xdr:cNvPr id="15" name="Imagem 14">
            <a:extLst>
              <a:ext uri="{FF2B5EF4-FFF2-40B4-BE49-F238E27FC236}">
                <a16:creationId xmlns:a16="http://schemas.microsoft.com/office/drawing/2014/main" id="{8A42230D-32F3-4023-B44F-3C2ECCC5D8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338473" y="18593094"/>
            <a:ext cx="9440141" cy="16260232"/>
          </a:xfrm>
          <a:prstGeom prst="rect">
            <a:avLst/>
          </a:prstGeom>
        </xdr:spPr>
      </xdr:pic>
      <xdr:pic>
        <xdr:nvPicPr>
          <xdr:cNvPr id="7" name="Imagem 6">
            <a:extLst>
              <a:ext uri="{FF2B5EF4-FFF2-40B4-BE49-F238E27FC236}">
                <a16:creationId xmlns:a16="http://schemas.microsoft.com/office/drawing/2014/main" id="{0C22619C-BA81-E05D-12FD-3119E7B59038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0556683" y="22652181"/>
            <a:ext cx="9052734" cy="244186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6</xdr:col>
      <xdr:colOff>484908</xdr:colOff>
      <xdr:row>0</xdr:row>
      <xdr:rowOff>0</xdr:rowOff>
    </xdr:from>
    <xdr:to>
      <xdr:col>8</xdr:col>
      <xdr:colOff>3214254</xdr:colOff>
      <xdr:row>55</xdr:row>
      <xdr:rowOff>4232</xdr:rowOff>
    </xdr:to>
    <xdr:grpSp>
      <xdr:nvGrpSpPr>
        <xdr:cNvPr id="9" name="Agrupar 8">
          <a:extLst>
            <a:ext uri="{FF2B5EF4-FFF2-40B4-BE49-F238E27FC236}">
              <a16:creationId xmlns:a16="http://schemas.microsoft.com/office/drawing/2014/main" id="{0DB2A8E0-0D08-0E42-B6D7-E764EFBCF50A}"/>
            </a:ext>
          </a:extLst>
        </xdr:cNvPr>
        <xdr:cNvGrpSpPr/>
      </xdr:nvGrpSpPr>
      <xdr:grpSpPr>
        <a:xfrm>
          <a:off x="21917890" y="0"/>
          <a:ext cx="9684328" cy="16200196"/>
          <a:chOff x="20089090" y="0"/>
          <a:chExt cx="9483437" cy="19019596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E67E613E-4BDB-4521-80FE-8FC544D741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089090" y="0"/>
            <a:ext cx="9483437" cy="19019596"/>
          </a:xfrm>
          <a:prstGeom prst="rect">
            <a:avLst/>
          </a:prstGeom>
        </xdr:spPr>
      </xdr:pic>
      <xdr:pic>
        <xdr:nvPicPr>
          <xdr:cNvPr id="6" name="Imagem 5">
            <a:extLst>
              <a:ext uri="{FF2B5EF4-FFF2-40B4-BE49-F238E27FC236}">
                <a16:creationId xmlns:a16="http://schemas.microsoft.com/office/drawing/2014/main" id="{8E375199-323C-8042-4458-81509D1392E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0522046" y="3965558"/>
            <a:ext cx="8468590" cy="660805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0</xdr:col>
      <xdr:colOff>295275</xdr:colOff>
      <xdr:row>42</xdr:row>
      <xdr:rowOff>228600</xdr:rowOff>
    </xdr:from>
    <xdr:to>
      <xdr:col>4</xdr:col>
      <xdr:colOff>3362325</xdr:colOff>
      <xdr:row>52</xdr:row>
      <xdr:rowOff>190500</xdr:rowOff>
    </xdr:to>
    <xdr:sp macro="" textlink="">
      <xdr:nvSpPr>
        <xdr:cNvPr id="9218" name="AutoShape 2">
          <a:extLst>
            <a:ext uri="{FF2B5EF4-FFF2-40B4-BE49-F238E27FC236}">
              <a16:creationId xmlns:a16="http://schemas.microsoft.com/office/drawing/2014/main" id="{0F08CAFC-1A91-50D7-375E-297FE51F5A76}"/>
            </a:ext>
          </a:extLst>
        </xdr:cNvPr>
        <xdr:cNvSpPr>
          <a:spLocks noChangeAspect="1" noChangeArrowheads="1"/>
        </xdr:cNvSpPr>
      </xdr:nvSpPr>
      <xdr:spPr bwMode="auto">
        <a:xfrm>
          <a:off x="295275" y="13115925"/>
          <a:ext cx="16592550" cy="2867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5</xdr:col>
      <xdr:colOff>95250</xdr:colOff>
      <xdr:row>35</xdr:row>
      <xdr:rowOff>230350</xdr:rowOff>
    </xdr:to>
    <xdr:grpSp>
      <xdr:nvGrpSpPr>
        <xdr:cNvPr id="19" name="Agrupar 18">
          <a:extLst>
            <a:ext uri="{FF2B5EF4-FFF2-40B4-BE49-F238E27FC236}">
              <a16:creationId xmlns:a16="http://schemas.microsoft.com/office/drawing/2014/main" id="{BC693735-4417-2E29-D267-5B13A9246106}"/>
            </a:ext>
          </a:extLst>
        </xdr:cNvPr>
        <xdr:cNvGrpSpPr/>
      </xdr:nvGrpSpPr>
      <xdr:grpSpPr>
        <a:xfrm>
          <a:off x="0" y="0"/>
          <a:ext cx="18050741" cy="10648968"/>
          <a:chOff x="0" y="0"/>
          <a:chExt cx="17534659" cy="10707850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058E73E-AC8E-4372-B19A-D46A929E20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17534659" cy="10707850"/>
          </a:xfrm>
          <a:prstGeom prst="rect">
            <a:avLst/>
          </a:prstGeom>
        </xdr:spPr>
      </xdr:pic>
      <xdr:pic>
        <xdr:nvPicPr>
          <xdr:cNvPr id="4" name="Imagem 3">
            <a:extLst>
              <a:ext uri="{FF2B5EF4-FFF2-40B4-BE49-F238E27FC236}">
                <a16:creationId xmlns:a16="http://schemas.microsoft.com/office/drawing/2014/main" id="{39CC37BB-2E80-1435-A3C8-033F95E9429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96637" y="3231030"/>
            <a:ext cx="15464264" cy="181745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0</xdr:col>
      <xdr:colOff>-17318</xdr:colOff>
      <xdr:row>40</xdr:row>
      <xdr:rowOff>120522</xdr:rowOff>
    </xdr:from>
    <xdr:to>
      <xdr:col>5</xdr:col>
      <xdr:colOff>39832</xdr:colOff>
      <xdr:row>73</xdr:row>
      <xdr:rowOff>162790</xdr:rowOff>
    </xdr:to>
    <xdr:grpSp>
      <xdr:nvGrpSpPr>
        <xdr:cNvPr id="12" name="Agrupar 11">
          <a:extLst>
            <a:ext uri="{FF2B5EF4-FFF2-40B4-BE49-F238E27FC236}">
              <a16:creationId xmlns:a16="http://schemas.microsoft.com/office/drawing/2014/main" id="{D147AE0C-EA5D-BA56-F250-74E22C7F525D}"/>
            </a:ext>
          </a:extLst>
        </xdr:cNvPr>
        <xdr:cNvGrpSpPr/>
      </xdr:nvGrpSpPr>
      <xdr:grpSpPr>
        <a:xfrm>
          <a:off x="-17318" y="11993867"/>
          <a:ext cx="18012641" cy="9601905"/>
          <a:chOff x="-17318" y="12070067"/>
          <a:chExt cx="17496559" cy="9705814"/>
        </a:xfrm>
      </xdr:grpSpPr>
      <xdr:pic>
        <xdr:nvPicPr>
          <xdr:cNvPr id="14" name="Imagem 13">
            <a:extLst>
              <a:ext uri="{FF2B5EF4-FFF2-40B4-BE49-F238E27FC236}">
                <a16:creationId xmlns:a16="http://schemas.microsoft.com/office/drawing/2014/main" id="{66FA457F-A0D7-4B95-9D22-892C0AE56B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-17318" y="12070067"/>
            <a:ext cx="17496559" cy="9705814"/>
          </a:xfrm>
          <a:prstGeom prst="rect">
            <a:avLst/>
          </a:prstGeom>
        </xdr:spPr>
      </xdr:pic>
      <xdr:pic>
        <xdr:nvPicPr>
          <xdr:cNvPr id="11" name="Imagem 10">
            <a:extLst>
              <a:ext uri="{FF2B5EF4-FFF2-40B4-BE49-F238E27FC236}">
                <a16:creationId xmlns:a16="http://schemas.microsoft.com/office/drawing/2014/main" id="{A5788EB7-6937-26B3-8472-80DB2DA12EE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1226" y="14703137"/>
            <a:ext cx="16614273" cy="578427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Y:\GERENCIAMENTO%20GERAL\ITENS%20LA%20GANEXA.xlsx" TargetMode="External"/><Relationship Id="rId1" Type="http://schemas.openxmlformats.org/officeDocument/2006/relationships/externalLinkPath" Target="file:///Y:\GERENCIAMENTO%20GERAL\ITENS%20LA%20GANEXA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Y:\COMPRAS\FORA%20DA%20TABELA\Fora%20da%20Tabela%2028.11.xlsx" TargetMode="External"/><Relationship Id="rId1" Type="http://schemas.openxmlformats.org/officeDocument/2006/relationships/externalLinkPath" Target="file:///Y:\COMPRAS\FORA%20DA%20TABELA\Fora%20da%20Tabela%2028.1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lanilha1"/>
    </sheetNames>
    <sheetDataSet>
      <sheetData sheetId="0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lan1"/>
    </sheetNames>
    <sheetDataSet>
      <sheetData sheetId="0">
        <row r="1">
          <cell r="A1"/>
          <cell r="D1"/>
        </row>
        <row r="2">
          <cell r="A2" t="str">
            <v>CÓD</v>
          </cell>
          <cell r="D2" t="str">
            <v>OBSERVAÇÃO</v>
          </cell>
        </row>
        <row r="3">
          <cell r="A3">
            <v>942</v>
          </cell>
          <cell r="D3" t="str">
            <v>SÓ VENDE FRACIONADO</v>
          </cell>
        </row>
        <row r="4">
          <cell r="A4">
            <v>50010</v>
          </cell>
          <cell r="D4" t="str">
            <v>FABRICA</v>
          </cell>
        </row>
        <row r="5">
          <cell r="A5">
            <v>10127</v>
          </cell>
          <cell r="D5" t="str">
            <v>USANDO COD 20100</v>
          </cell>
        </row>
        <row r="6">
          <cell r="A6">
            <v>21506</v>
          </cell>
          <cell r="D6" t="str">
            <v>USANDO COD 20323</v>
          </cell>
        </row>
        <row r="7">
          <cell r="A7">
            <v>10094</v>
          </cell>
          <cell r="D7" t="str">
            <v>USANDO COD 21580</v>
          </cell>
        </row>
        <row r="8">
          <cell r="A8">
            <v>50038</v>
          </cell>
          <cell r="D8" t="str">
            <v>USANDO COD 10014</v>
          </cell>
        </row>
        <row r="9">
          <cell r="A9">
            <v>21771</v>
          </cell>
          <cell r="D9" t="str">
            <v>USAMDO COF 21670</v>
          </cell>
        </row>
        <row r="10">
          <cell r="A10">
            <v>21825</v>
          </cell>
          <cell r="D10" t="str">
            <v>USAMDO COF 21670</v>
          </cell>
        </row>
        <row r="11">
          <cell r="A11">
            <v>21308</v>
          </cell>
          <cell r="D11" t="str">
            <v>PREÇO NO SISTEMA</v>
          </cell>
        </row>
        <row r="12">
          <cell r="A12">
            <v>21770</v>
          </cell>
          <cell r="D12" t="str">
            <v>USANDO COD 21669</v>
          </cell>
        </row>
        <row r="13">
          <cell r="A13">
            <v>21824</v>
          </cell>
          <cell r="D13" t="str">
            <v>USANDO COD 21669</v>
          </cell>
        </row>
        <row r="14">
          <cell r="A14">
            <v>21804</v>
          </cell>
          <cell r="D14" t="str">
            <v>PREÇO NO SISTEMA</v>
          </cell>
        </row>
        <row r="15">
          <cell r="A15">
            <v>21801</v>
          </cell>
          <cell r="D15" t="str">
            <v>BLOQUEADA MOFADA</v>
          </cell>
        </row>
        <row r="16">
          <cell r="A16">
            <v>21722</v>
          </cell>
          <cell r="D16" t="str">
            <v>PREÇO NO SISTEMA</v>
          </cell>
        </row>
        <row r="17">
          <cell r="A17">
            <v>519</v>
          </cell>
          <cell r="D17" t="str">
            <v>SÓ VENDE FRACIONADO</v>
          </cell>
        </row>
        <row r="18">
          <cell r="A18">
            <v>50039</v>
          </cell>
          <cell r="D18" t="str">
            <v>FABRICA</v>
          </cell>
        </row>
        <row r="19">
          <cell r="A19">
            <v>2312</v>
          </cell>
          <cell r="D19" t="str">
            <v>FABRICA</v>
          </cell>
        </row>
        <row r="20">
          <cell r="A20">
            <v>50016</v>
          </cell>
          <cell r="D20" t="str">
            <v>FABRICA</v>
          </cell>
        </row>
        <row r="21">
          <cell r="A21">
            <v>2311</v>
          </cell>
          <cell r="D21" t="str">
            <v>FABRICA</v>
          </cell>
        </row>
        <row r="22">
          <cell r="A22">
            <v>2310</v>
          </cell>
          <cell r="D22" t="str">
            <v>FABRICA</v>
          </cell>
        </row>
        <row r="23">
          <cell r="A23">
            <v>20186</v>
          </cell>
          <cell r="D23" t="str">
            <v>USANDO COD 21719</v>
          </cell>
        </row>
        <row r="24">
          <cell r="A24">
            <v>21797</v>
          </cell>
          <cell r="D24" t="str">
            <v>USANDO COD 21750</v>
          </cell>
        </row>
        <row r="25">
          <cell r="A25">
            <v>1480</v>
          </cell>
          <cell r="D25" t="str">
            <v>SÓ VENDE FRACIONADO</v>
          </cell>
        </row>
        <row r="26">
          <cell r="A26">
            <v>1481</v>
          </cell>
          <cell r="D26" t="str">
            <v>SÓ VENDE FRACIONADO</v>
          </cell>
        </row>
        <row r="27">
          <cell r="A27">
            <v>2215</v>
          </cell>
          <cell r="D27" t="str">
            <v>SÓ VENDE FRACIONADO</v>
          </cell>
        </row>
        <row r="28">
          <cell r="A28">
            <v>1483</v>
          </cell>
          <cell r="D28" t="str">
            <v>SÓ VENDE FRACIONADO</v>
          </cell>
        </row>
        <row r="29">
          <cell r="A29">
            <v>2212</v>
          </cell>
          <cell r="D29" t="str">
            <v>SÓ VENDE FRACIONADO</v>
          </cell>
        </row>
        <row r="30">
          <cell r="A30">
            <v>1484</v>
          </cell>
          <cell r="D30" t="str">
            <v>SÓ VENDE FRACIONADO</v>
          </cell>
        </row>
        <row r="31">
          <cell r="A31">
            <v>1485</v>
          </cell>
          <cell r="D31" t="str">
            <v>SÓ VENDE FRACIONADO</v>
          </cell>
        </row>
        <row r="32">
          <cell r="A32">
            <v>1486</v>
          </cell>
          <cell r="D32" t="str">
            <v>SÓ VENDE FRACIONADO</v>
          </cell>
        </row>
        <row r="33">
          <cell r="A33">
            <v>2214</v>
          </cell>
          <cell r="D33" t="str">
            <v>SÓ VENDE FRACIONADO</v>
          </cell>
        </row>
        <row r="34">
          <cell r="A34">
            <v>1489</v>
          </cell>
          <cell r="D34" t="str">
            <v>SÓ VENDE FRACIONADO</v>
          </cell>
        </row>
        <row r="35">
          <cell r="A35">
            <v>1492</v>
          </cell>
          <cell r="D35" t="str">
            <v>SÓ VENDE FRACIONADO</v>
          </cell>
        </row>
        <row r="36">
          <cell r="A36">
            <v>20492</v>
          </cell>
          <cell r="D36" t="str">
            <v>SÓ VENDE FRACIONADO</v>
          </cell>
        </row>
        <row r="37">
          <cell r="A37">
            <v>1824</v>
          </cell>
          <cell r="D37" t="str">
            <v>MISTURAR COM FRALIA</v>
          </cell>
        </row>
        <row r="38">
          <cell r="A38">
            <v>50059</v>
          </cell>
          <cell r="D38" t="str">
            <v>EMBALAGEM</v>
          </cell>
        </row>
        <row r="39">
          <cell r="A39">
            <v>50054</v>
          </cell>
          <cell r="D39" t="str">
            <v>EMBALAGEM</v>
          </cell>
        </row>
        <row r="40">
          <cell r="A40">
            <v>50058</v>
          </cell>
          <cell r="D40" t="str">
            <v>EMBALAGEM</v>
          </cell>
        </row>
        <row r="41">
          <cell r="A41">
            <v>50057</v>
          </cell>
          <cell r="D41" t="str">
            <v>EMBALAGEM</v>
          </cell>
        </row>
        <row r="42">
          <cell r="A42">
            <v>20376</v>
          </cell>
          <cell r="D42" t="str">
            <v>USANDO CÓD 00066</v>
          </cell>
        </row>
        <row r="43">
          <cell r="A43">
            <v>50000</v>
          </cell>
          <cell r="D43" t="str">
            <v>FABRICA</v>
          </cell>
        </row>
        <row r="44">
          <cell r="A44">
            <v>21445</v>
          </cell>
          <cell r="D44" t="str">
            <v>PREÇO NO SISTEMA</v>
          </cell>
        </row>
        <row r="45">
          <cell r="A45">
            <v>2391</v>
          </cell>
          <cell r="D45" t="str">
            <v>SÓ VENDE FRACIONADO</v>
          </cell>
        </row>
        <row r="46">
          <cell r="A46">
            <v>2392</v>
          </cell>
          <cell r="D46" t="str">
            <v>SÓ VENDE FRACIONADO</v>
          </cell>
        </row>
        <row r="47">
          <cell r="A47">
            <v>2398</v>
          </cell>
          <cell r="D47" t="str">
            <v>USANDO COD 02248</v>
          </cell>
        </row>
        <row r="48">
          <cell r="A48">
            <v>2393</v>
          </cell>
          <cell r="D48" t="str">
            <v>SÓ VENDE FRACIONADO</v>
          </cell>
        </row>
        <row r="49">
          <cell r="A49">
            <v>2394</v>
          </cell>
          <cell r="D49" t="str">
            <v>SÓ VENDE FRACIONADO</v>
          </cell>
        </row>
        <row r="50">
          <cell r="A50">
            <v>2400</v>
          </cell>
          <cell r="D50" t="str">
            <v>USANDO COD 02240</v>
          </cell>
        </row>
        <row r="51">
          <cell r="A51">
            <v>2395</v>
          </cell>
          <cell r="D51" t="str">
            <v>SÓ VENDE FRACIONADO</v>
          </cell>
        </row>
        <row r="52">
          <cell r="A52">
            <v>2402</v>
          </cell>
          <cell r="D52" t="str">
            <v>USANDO COD 02252</v>
          </cell>
        </row>
        <row r="53">
          <cell r="A53">
            <v>2384</v>
          </cell>
          <cell r="D53" t="str">
            <v>SÓ VENDE FRACIONADO</v>
          </cell>
        </row>
        <row r="54">
          <cell r="A54">
            <v>21826</v>
          </cell>
          <cell r="D54" t="str">
            <v>SÓ VENDE FRACIONADO</v>
          </cell>
        </row>
        <row r="55">
          <cell r="A55">
            <v>21807</v>
          </cell>
          <cell r="D55" t="str">
            <v>SÓ VENDE FRACIONADO</v>
          </cell>
        </row>
        <row r="56">
          <cell r="A56">
            <v>606</v>
          </cell>
          <cell r="D56" t="str">
            <v>BLOQUEADO QUALIDADE</v>
          </cell>
        </row>
        <row r="57">
          <cell r="A57">
            <v>1539</v>
          </cell>
          <cell r="D57" t="str">
            <v>BLOQUEADO QUALIDADE</v>
          </cell>
        </row>
        <row r="58">
          <cell r="A58">
            <v>1436</v>
          </cell>
          <cell r="D58" t="str">
            <v>BLOQUEADO QUALIDADE</v>
          </cell>
        </row>
        <row r="59">
          <cell r="A59">
            <v>20197</v>
          </cell>
          <cell r="D59" t="str">
            <v>FRACIONAR</v>
          </cell>
        </row>
        <row r="60">
          <cell r="A60">
            <v>50024</v>
          </cell>
          <cell r="D60" t="str">
            <v>FRACIONAR</v>
          </cell>
        </row>
        <row r="61">
          <cell r="A61">
            <v>21761</v>
          </cell>
          <cell r="D61" t="str">
            <v>FABRICA</v>
          </cell>
        </row>
        <row r="62">
          <cell r="A62">
            <v>50040</v>
          </cell>
          <cell r="D62" t="str">
            <v>FABRICA</v>
          </cell>
        </row>
        <row r="63">
          <cell r="A63">
            <v>11081</v>
          </cell>
          <cell r="D63" t="str">
            <v>USANDO COD 21256</v>
          </cell>
        </row>
        <row r="64">
          <cell r="A64">
            <v>21718</v>
          </cell>
          <cell r="D64" t="str">
            <v>PREÇO NO SISTEMA</v>
          </cell>
        </row>
        <row r="65">
          <cell r="A65" t="str">
            <v>EMB.</v>
          </cell>
          <cell r="D65" t="str">
            <v>EMBALAGEM</v>
          </cell>
        </row>
        <row r="66">
          <cell r="A66" t="str">
            <v>ESCRIT.</v>
          </cell>
          <cell r="D66" t="str">
            <v>EMBALAGEM</v>
          </cell>
        </row>
        <row r="67">
          <cell r="A67">
            <v>2333</v>
          </cell>
          <cell r="D67" t="str">
            <v>SÓ VENDE FRACIONADO</v>
          </cell>
        </row>
        <row r="68">
          <cell r="A68">
            <v>20055</v>
          </cell>
          <cell r="D68" t="str">
            <v>FRACIONAR</v>
          </cell>
        </row>
        <row r="69">
          <cell r="A69">
            <v>21326</v>
          </cell>
          <cell r="D69" t="str">
            <v>SÓ VENDE FRACIONADO</v>
          </cell>
        </row>
        <row r="70">
          <cell r="A70" t="str">
            <v>ETIQ</v>
          </cell>
          <cell r="D70" t="str">
            <v>ETIQUETA</v>
          </cell>
        </row>
        <row r="71">
          <cell r="A71">
            <v>2305</v>
          </cell>
          <cell r="D71" t="str">
            <v>SÓ VENDE FRACIONADO</v>
          </cell>
        </row>
        <row r="72">
          <cell r="A72">
            <v>21745</v>
          </cell>
          <cell r="D72" t="str">
            <v>USANDO COD 20020</v>
          </cell>
        </row>
        <row r="73">
          <cell r="A73">
            <v>20904</v>
          </cell>
          <cell r="D73" t="str">
            <v>FRACIONAR</v>
          </cell>
        </row>
        <row r="74">
          <cell r="A74">
            <v>21740</v>
          </cell>
          <cell r="D74" t="str">
            <v>PREÇO NO SISTEMA</v>
          </cell>
        </row>
        <row r="75">
          <cell r="A75">
            <v>2360</v>
          </cell>
          <cell r="D75" t="str">
            <v>USANDO COD 00940</v>
          </cell>
        </row>
        <row r="76">
          <cell r="A76">
            <v>1141</v>
          </cell>
          <cell r="D76" t="str">
            <v>FRACIONAR</v>
          </cell>
        </row>
        <row r="77">
          <cell r="A77">
            <v>412</v>
          </cell>
          <cell r="D77" t="str">
            <v>SÓ VENDE FRACIONADO</v>
          </cell>
        </row>
        <row r="78">
          <cell r="A78">
            <v>34</v>
          </cell>
          <cell r="D78" t="str">
            <v>SÓ VENDE FRACIONADO</v>
          </cell>
        </row>
        <row r="79">
          <cell r="A79">
            <v>2719</v>
          </cell>
          <cell r="D79" t="str">
            <v>SÓ VENDE FRACIONADO</v>
          </cell>
        </row>
        <row r="80">
          <cell r="A80">
            <v>20295</v>
          </cell>
          <cell r="D80" t="str">
            <v>SÓ VENDE FRACIONADO</v>
          </cell>
        </row>
        <row r="81">
          <cell r="A81">
            <v>21586</v>
          </cell>
          <cell r="D81" t="str">
            <v>SÓ VENDE FRACIONADO</v>
          </cell>
        </row>
        <row r="82">
          <cell r="A82">
            <v>936</v>
          </cell>
          <cell r="D82" t="str">
            <v>SÓ VENDE FRACIONADO</v>
          </cell>
        </row>
        <row r="83">
          <cell r="A83">
            <v>2389</v>
          </cell>
          <cell r="D83" t="str">
            <v>SÓ VENDE FRACIONADO</v>
          </cell>
        </row>
        <row r="84">
          <cell r="A84">
            <v>2716</v>
          </cell>
          <cell r="D84" t="str">
            <v>SÓ VENDE FRACIONADO</v>
          </cell>
        </row>
        <row r="85">
          <cell r="A85">
            <v>10100</v>
          </cell>
          <cell r="D85" t="str">
            <v>USANDO COD 20895</v>
          </cell>
        </row>
        <row r="86">
          <cell r="A86">
            <v>2377</v>
          </cell>
          <cell r="D86" t="str">
            <v>VERIFICAR</v>
          </cell>
        </row>
        <row r="87">
          <cell r="A87">
            <v>50029</v>
          </cell>
          <cell r="D87" t="str">
            <v>FABRICA</v>
          </cell>
        </row>
        <row r="88">
          <cell r="A88">
            <v>619</v>
          </cell>
          <cell r="D88" t="str">
            <v>BLOQUEADO QUALIDADE</v>
          </cell>
        </row>
        <row r="89">
          <cell r="A89">
            <v>20072</v>
          </cell>
          <cell r="D89" t="str">
            <v>TABELA</v>
          </cell>
        </row>
        <row r="90">
          <cell r="A90">
            <v>21780</v>
          </cell>
          <cell r="D90" t="str">
            <v>SÓ VENDE FRACIONADO</v>
          </cell>
        </row>
        <row r="91">
          <cell r="A91">
            <v>20549</v>
          </cell>
          <cell r="D91" t="str">
            <v>BLOQUEADO QUALIDADE</v>
          </cell>
        </row>
        <row r="92">
          <cell r="A92">
            <v>21709</v>
          </cell>
          <cell r="D92" t="str">
            <v>SÓ VENDE FRACIONADO</v>
          </cell>
        </row>
        <row r="93">
          <cell r="A93">
            <v>21767</v>
          </cell>
          <cell r="D93" t="str">
            <v>USANDO COD 21009</v>
          </cell>
        </row>
        <row r="94">
          <cell r="A94">
            <v>1718</v>
          </cell>
          <cell r="D94" t="str">
            <v>EMBALAGEM</v>
          </cell>
        </row>
        <row r="95">
          <cell r="A95">
            <v>2288</v>
          </cell>
          <cell r="D95" t="str">
            <v>SÓ VENDE FRACIONADO</v>
          </cell>
        </row>
        <row r="96">
          <cell r="A96">
            <v>1401</v>
          </cell>
          <cell r="D96" t="str">
            <v>PREÇO NO SISTEMA</v>
          </cell>
        </row>
        <row r="97">
          <cell r="A97">
            <v>2292</v>
          </cell>
          <cell r="D97" t="str">
            <v>SÓ VENDE FRACIONADO</v>
          </cell>
        </row>
        <row r="98">
          <cell r="A98">
            <v>2290</v>
          </cell>
          <cell r="D98" t="str">
            <v>SÓ VENDE FRACIONADO</v>
          </cell>
        </row>
        <row r="99">
          <cell r="A99" t="str">
            <v>LIMP</v>
          </cell>
          <cell r="D99" t="str">
            <v>LIMPEZA</v>
          </cell>
        </row>
        <row r="100">
          <cell r="A100">
            <v>68</v>
          </cell>
          <cell r="D100" t="str">
            <v>USANDO COD 02838</v>
          </cell>
        </row>
        <row r="101">
          <cell r="A101">
            <v>10112</v>
          </cell>
          <cell r="D101" t="str">
            <v>FRACIONAR</v>
          </cell>
        </row>
        <row r="102">
          <cell r="A102">
            <v>21504</v>
          </cell>
          <cell r="D102" t="str">
            <v>FRACIONAR</v>
          </cell>
        </row>
        <row r="103">
          <cell r="A103">
            <v>21311</v>
          </cell>
          <cell r="D103" t="str">
            <v>FRACIONAR</v>
          </cell>
        </row>
        <row r="104">
          <cell r="A104">
            <v>11059</v>
          </cell>
          <cell r="D104" t="str">
            <v>USANDO COD 10071</v>
          </cell>
        </row>
        <row r="105">
          <cell r="A105">
            <v>1320</v>
          </cell>
          <cell r="D105" t="str">
            <v>SÓ VENDE FRACIONADO</v>
          </cell>
        </row>
        <row r="106">
          <cell r="A106">
            <v>1315</v>
          </cell>
          <cell r="D106" t="str">
            <v>SÓ VENDE FRACIONADO</v>
          </cell>
        </row>
        <row r="107">
          <cell r="A107">
            <v>1433</v>
          </cell>
          <cell r="D107" t="str">
            <v>SÓ VENDE FRACIONADO</v>
          </cell>
        </row>
        <row r="108">
          <cell r="A108">
            <v>1316</v>
          </cell>
          <cell r="D108" t="str">
            <v>SÓ VENDE FRACIONADO</v>
          </cell>
        </row>
        <row r="109">
          <cell r="A109">
            <v>1322</v>
          </cell>
          <cell r="D109" t="str">
            <v>SÓ VENDE FRACIONADO</v>
          </cell>
        </row>
        <row r="110">
          <cell r="A110">
            <v>1323</v>
          </cell>
          <cell r="D110" t="str">
            <v>SÓ VENDE FRACIONADO</v>
          </cell>
        </row>
        <row r="111">
          <cell r="A111">
            <v>50030</v>
          </cell>
          <cell r="D111" t="str">
            <v>FABRICA</v>
          </cell>
        </row>
        <row r="112">
          <cell r="A112">
            <v>21643</v>
          </cell>
          <cell r="D112" t="str">
            <v>PREÇO NO SISTEMA</v>
          </cell>
        </row>
        <row r="113">
          <cell r="A113">
            <v>1804</v>
          </cell>
          <cell r="D113" t="str">
            <v>SÓ VENDE FRACIONADO</v>
          </cell>
        </row>
        <row r="114">
          <cell r="A114">
            <v>1252</v>
          </cell>
          <cell r="D114" t="str">
            <v>SÓ VENDE FRACIONADO</v>
          </cell>
        </row>
        <row r="115">
          <cell r="A115">
            <v>20666</v>
          </cell>
          <cell r="D115" t="str">
            <v>USANDO COD 20666</v>
          </cell>
        </row>
        <row r="116">
          <cell r="A116">
            <v>21802</v>
          </cell>
          <cell r="D116" t="str">
            <v>TABELA</v>
          </cell>
        </row>
        <row r="117">
          <cell r="A117">
            <v>21612</v>
          </cell>
          <cell r="D117" t="str">
            <v>FRACIONAR PARA 21728</v>
          </cell>
        </row>
        <row r="118">
          <cell r="A118">
            <v>21803</v>
          </cell>
          <cell r="D118" t="str">
            <v>TABELA</v>
          </cell>
        </row>
        <row r="119">
          <cell r="A119">
            <v>2306</v>
          </cell>
          <cell r="D119" t="str">
            <v>FABRICA</v>
          </cell>
        </row>
        <row r="120">
          <cell r="A120">
            <v>2300</v>
          </cell>
          <cell r="D120" t="str">
            <v>PREÇO NO SISTEMA</v>
          </cell>
        </row>
        <row r="121">
          <cell r="A121">
            <v>2294</v>
          </cell>
          <cell r="D121" t="str">
            <v>SÓ VENDE FRACIONADO</v>
          </cell>
        </row>
        <row r="122">
          <cell r="A122">
            <v>2295</v>
          </cell>
          <cell r="D122" t="str">
            <v>SÓ VENDE FRACIONADO</v>
          </cell>
        </row>
        <row r="123">
          <cell r="A123">
            <v>50034</v>
          </cell>
          <cell r="D123" t="str">
            <v>FABRICA</v>
          </cell>
        </row>
        <row r="124">
          <cell r="A124">
            <v>21469</v>
          </cell>
          <cell r="D124" t="str">
            <v>USANDO COD 21505</v>
          </cell>
        </row>
        <row r="125">
          <cell r="A125">
            <v>21652</v>
          </cell>
          <cell r="D125" t="str">
            <v>PREÇO NO SISTEMA</v>
          </cell>
        </row>
        <row r="126">
          <cell r="A126">
            <v>933</v>
          </cell>
          <cell r="D126" t="str">
            <v>SÓ VENDE FRACIONADO</v>
          </cell>
        </row>
        <row r="127">
          <cell r="A127">
            <v>20180</v>
          </cell>
          <cell r="D127" t="str">
            <v>FRACIONAR</v>
          </cell>
        </row>
        <row r="128">
          <cell r="A128">
            <v>50009</v>
          </cell>
          <cell r="D128" t="str">
            <v>FABRICA</v>
          </cell>
        </row>
        <row r="129">
          <cell r="A129">
            <v>50003</v>
          </cell>
          <cell r="D129" t="str">
            <v>FABRICA</v>
          </cell>
        </row>
        <row r="130">
          <cell r="A130">
            <v>20389</v>
          </cell>
          <cell r="D130" t="str">
            <v>FABRICA</v>
          </cell>
        </row>
        <row r="131">
          <cell r="A131">
            <v>20390</v>
          </cell>
          <cell r="D131" t="str">
            <v>FABRICA</v>
          </cell>
        </row>
        <row r="132">
          <cell r="A132">
            <v>21474</v>
          </cell>
          <cell r="D132" t="str">
            <v>USANDO COD 21375</v>
          </cell>
        </row>
        <row r="133">
          <cell r="A133">
            <v>21823</v>
          </cell>
          <cell r="D133" t="str">
            <v>USANDO COD 21585</v>
          </cell>
        </row>
        <row r="134">
          <cell r="A134">
            <v>50046</v>
          </cell>
          <cell r="D134" t="str">
            <v>EMBALAGEM</v>
          </cell>
        </row>
        <row r="135">
          <cell r="A135">
            <v>50047</v>
          </cell>
          <cell r="D135" t="str">
            <v>EMBALAGEM</v>
          </cell>
        </row>
        <row r="136">
          <cell r="A136">
            <v>50048</v>
          </cell>
          <cell r="D136" t="str">
            <v>EMBALAGEM</v>
          </cell>
        </row>
        <row r="137">
          <cell r="A137">
            <v>50049</v>
          </cell>
          <cell r="D137" t="str">
            <v>EMBALAGEM</v>
          </cell>
        </row>
        <row r="138">
          <cell r="A138">
            <v>50062</v>
          </cell>
          <cell r="D138" t="str">
            <v>EMBALAGEM</v>
          </cell>
        </row>
        <row r="139">
          <cell r="A139">
            <v>50064</v>
          </cell>
          <cell r="D139" t="str">
            <v>EMBALAGEM</v>
          </cell>
        </row>
        <row r="140">
          <cell r="A140">
            <v>50050</v>
          </cell>
          <cell r="D140" t="str">
            <v>EMBALAGEM</v>
          </cell>
        </row>
        <row r="141">
          <cell r="A141">
            <v>50051</v>
          </cell>
          <cell r="D141" t="str">
            <v>EMBALAGEM</v>
          </cell>
        </row>
        <row r="142">
          <cell r="A142">
            <v>50052</v>
          </cell>
          <cell r="D142" t="str">
            <v>EMBALAGEM</v>
          </cell>
        </row>
        <row r="143">
          <cell r="A143">
            <v>50053</v>
          </cell>
          <cell r="D143" t="str">
            <v>EMBALAGEM</v>
          </cell>
        </row>
        <row r="144">
          <cell r="A144">
            <v>50065</v>
          </cell>
          <cell r="D144" t="str">
            <v>EMBALAGEM</v>
          </cell>
        </row>
        <row r="145">
          <cell r="A145">
            <v>50063</v>
          </cell>
          <cell r="D145" t="str">
            <v>EMBALAGEM</v>
          </cell>
        </row>
        <row r="146">
          <cell r="A146">
            <v>50043</v>
          </cell>
          <cell r="D146" t="str">
            <v>EMBALAGEM</v>
          </cell>
        </row>
        <row r="147">
          <cell r="A147">
            <v>50044</v>
          </cell>
          <cell r="D147" t="str">
            <v>EMBALAGEM</v>
          </cell>
        </row>
        <row r="148">
          <cell r="A148">
            <v>50045</v>
          </cell>
          <cell r="D148" t="str">
            <v>EMBALAGEM</v>
          </cell>
        </row>
        <row r="149">
          <cell r="A149" t="str">
            <v>SACOLA AMB</v>
          </cell>
          <cell r="D149" t="str">
            <v>EMBALAGEM</v>
          </cell>
        </row>
        <row r="150">
          <cell r="A150">
            <v>50035</v>
          </cell>
          <cell r="D150" t="str">
            <v>FABRICA</v>
          </cell>
        </row>
        <row r="151">
          <cell r="A151">
            <v>50004</v>
          </cell>
          <cell r="D151" t="str">
            <v>FABRICA</v>
          </cell>
        </row>
        <row r="152">
          <cell r="A152">
            <v>50005</v>
          </cell>
          <cell r="D152" t="str">
            <v>FABRICA</v>
          </cell>
        </row>
        <row r="153">
          <cell r="A153">
            <v>20146</v>
          </cell>
          <cell r="D153" t="str">
            <v>PREÇO NO SISTEMA</v>
          </cell>
        </row>
        <row r="154">
          <cell r="A154">
            <v>21091</v>
          </cell>
          <cell r="D154" t="str">
            <v>VERIFICAR</v>
          </cell>
        </row>
        <row r="155">
          <cell r="A155">
            <v>20935</v>
          </cell>
          <cell r="D155" t="str">
            <v>USANDO COD 00134</v>
          </cell>
        </row>
        <row r="156">
          <cell r="A156">
            <v>11072</v>
          </cell>
          <cell r="D156" t="str">
            <v>SO FRACIONADO</v>
          </cell>
        </row>
        <row r="157">
          <cell r="A157">
            <v>2374</v>
          </cell>
          <cell r="D157" t="str">
            <v>PREÇO NO SISTEMA</v>
          </cell>
        </row>
        <row r="158">
          <cell r="A158">
            <v>1736</v>
          </cell>
          <cell r="D158" t="str">
            <v>USANDO COD 02670</v>
          </cell>
        </row>
        <row r="159">
          <cell r="A159">
            <v>21796</v>
          </cell>
          <cell r="D159" t="str">
            <v>SO FRACIONADO</v>
          </cell>
        </row>
        <row r="160">
          <cell r="A160">
            <v>2385</v>
          </cell>
          <cell r="D160" t="str">
            <v>SO FRACIONADO</v>
          </cell>
        </row>
        <row r="161">
          <cell r="A161">
            <v>2298</v>
          </cell>
          <cell r="D161" t="str">
            <v>PREÇO NO SISTEMA</v>
          </cell>
        </row>
        <row r="162">
          <cell r="A162">
            <v>50008</v>
          </cell>
          <cell r="D162" t="str">
            <v>FABRICA</v>
          </cell>
        </row>
        <row r="163">
          <cell r="A163">
            <v>50036</v>
          </cell>
          <cell r="D163" t="str">
            <v>SILVIA</v>
          </cell>
        </row>
        <row r="164">
          <cell r="A164">
            <v>50042</v>
          </cell>
          <cell r="D164" t="str">
            <v>FABRICA</v>
          </cell>
        </row>
        <row r="165">
          <cell r="A165">
            <v>624</v>
          </cell>
          <cell r="D165" t="str">
            <v>PREÇO NO SISTEMA</v>
          </cell>
        </row>
        <row r="166">
          <cell r="A166">
            <v>1437</v>
          </cell>
          <cell r="D166" t="str">
            <v>BLOQUEADO QUALIDADE</v>
          </cell>
        </row>
        <row r="167">
          <cell r="A167">
            <v>1536</v>
          </cell>
          <cell r="D167" t="str">
            <v>BLOQUEADO QUALIDADE</v>
          </cell>
        </row>
        <row r="168">
          <cell r="A168">
            <v>1438</v>
          </cell>
          <cell r="D168" t="str">
            <v>BLOQUEADO QUALIDADE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227D9C-7C78-4841-B767-5443F3D076D0}">
  <dimension ref="A1:K1834"/>
  <sheetViews>
    <sheetView zoomScale="91" zoomScaleNormal="91" workbookViewId="0">
      <selection activeCell="B14" sqref="B14"/>
    </sheetView>
  </sheetViews>
  <sheetFormatPr defaultRowHeight="14.4" x14ac:dyDescent="0.3"/>
  <cols>
    <col min="1" max="1" width="13.88671875" style="74" bestFit="1" customWidth="1"/>
    <col min="2" max="2" width="73.6640625" bestFit="1" customWidth="1"/>
    <col min="3" max="5" width="9.109375" style="102"/>
    <col min="6" max="6" width="11.5546875" style="102" bestFit="1" customWidth="1"/>
    <col min="8" max="8" width="16.88671875" customWidth="1"/>
    <col min="10" max="10" width="15.5546875" customWidth="1"/>
    <col min="11" max="11" width="12.5546875" customWidth="1"/>
  </cols>
  <sheetData>
    <row r="1" spans="1:11" ht="15" customHeight="1" x14ac:dyDescent="0.3">
      <c r="A1" s="79" t="s">
        <v>40</v>
      </c>
      <c r="B1" s="78" t="s">
        <v>39</v>
      </c>
      <c r="C1" s="78" t="s">
        <v>38</v>
      </c>
      <c r="D1" s="78" t="s">
        <v>906</v>
      </c>
      <c r="E1" s="78" t="s">
        <v>37</v>
      </c>
      <c r="F1" s="78" t="s">
        <v>36</v>
      </c>
      <c r="G1" s="188" t="s">
        <v>912</v>
      </c>
      <c r="H1" s="76" t="s">
        <v>374</v>
      </c>
      <c r="I1" s="76" t="s">
        <v>436</v>
      </c>
      <c r="J1" s="76" t="s">
        <v>437</v>
      </c>
      <c r="K1" s="81" t="s">
        <v>429</v>
      </c>
    </row>
    <row r="2" spans="1:11" ht="15" customHeight="1" x14ac:dyDescent="0.3">
      <c r="A2" s="79">
        <v>1674</v>
      </c>
      <c r="B2" s="78" t="s">
        <v>328</v>
      </c>
      <c r="C2" s="78" t="s">
        <v>3</v>
      </c>
      <c r="D2" s="78" t="s">
        <v>1608</v>
      </c>
      <c r="E2" s="78">
        <v>96</v>
      </c>
      <c r="F2" s="78">
        <v>1</v>
      </c>
      <c r="G2" s="189">
        <f>E2-F2</f>
        <v>95</v>
      </c>
      <c r="H2" s="64">
        <f>IFERROR(MATCH(A2,'LISTA '!D:D,0),"FORA DA TABELA")</f>
        <v>3</v>
      </c>
      <c r="I2" s="64" t="str">
        <f>IF(AND(G2&gt;0,H2="FORA DA TABELA"),"VERIFICAR","")</f>
        <v/>
      </c>
      <c r="J2" s="64" t="str">
        <f>IF(I2="VERIFICAR",(MAX(J$1:$J1))+1,"")</f>
        <v/>
      </c>
      <c r="K2" s="82">
        <f>MATCH(A2,Peso!A:A,0)</f>
        <v>3</v>
      </c>
    </row>
    <row r="3" spans="1:11" ht="15" customHeight="1" x14ac:dyDescent="0.3">
      <c r="A3" s="79">
        <v>21724</v>
      </c>
      <c r="B3" s="78" t="s">
        <v>1609</v>
      </c>
      <c r="C3" s="78" t="s">
        <v>3</v>
      </c>
      <c r="D3" s="78" t="s">
        <v>1608</v>
      </c>
      <c r="E3" s="78">
        <v>0</v>
      </c>
      <c r="F3" s="78">
        <v>0</v>
      </c>
      <c r="G3" s="189">
        <f t="shared" ref="G3:G66" si="0">E3-F3</f>
        <v>0</v>
      </c>
      <c r="H3" s="64" t="str">
        <f>IFERROR(MATCH(A3,'LISTA '!D:D,0),"FORA DA TABELA")</f>
        <v>FORA DA TABELA</v>
      </c>
      <c r="I3" s="64" t="str">
        <f t="shared" ref="I3:I66" si="1">IF(AND(G3&gt;0,H3="FORA DA TABELA"),"VERIFICAR","")</f>
        <v/>
      </c>
      <c r="J3" s="64" t="str">
        <f>IF(I3="VERIFICAR",(MAX(J$1:$J2))+1,"")</f>
        <v/>
      </c>
      <c r="K3" s="82">
        <f>MATCH(A3,Peso!A:A,0)</f>
        <v>2279</v>
      </c>
    </row>
    <row r="4" spans="1:11" ht="15" customHeight="1" x14ac:dyDescent="0.3">
      <c r="A4" s="79">
        <v>1810</v>
      </c>
      <c r="B4" s="78" t="s">
        <v>510</v>
      </c>
      <c r="C4" s="78" t="s">
        <v>3</v>
      </c>
      <c r="D4" s="78" t="s">
        <v>1608</v>
      </c>
      <c r="E4" s="78">
        <v>0</v>
      </c>
      <c r="F4" s="78">
        <v>0</v>
      </c>
      <c r="G4" s="189">
        <f t="shared" si="0"/>
        <v>0</v>
      </c>
      <c r="H4" s="64" t="str">
        <f>IFERROR(MATCH(A4,'LISTA '!D:D,0),"FORA DA TABELA")</f>
        <v>FORA DA TABELA</v>
      </c>
      <c r="I4" s="64" t="str">
        <f t="shared" si="1"/>
        <v/>
      </c>
      <c r="J4" s="64" t="str">
        <f>IF(I4="VERIFICAR",(MAX(J$1:$J3))+1,"")</f>
        <v/>
      </c>
      <c r="K4" s="82">
        <f>MATCH(A4,Peso!A:A,0)</f>
        <v>4</v>
      </c>
    </row>
    <row r="5" spans="1:11" ht="15" customHeight="1" x14ac:dyDescent="0.3">
      <c r="A5" s="79">
        <v>21765</v>
      </c>
      <c r="B5" s="78" t="s">
        <v>1561</v>
      </c>
      <c r="C5" s="78" t="s">
        <v>28</v>
      </c>
      <c r="D5" s="78" t="s">
        <v>1608</v>
      </c>
      <c r="E5" s="78">
        <v>0</v>
      </c>
      <c r="F5" s="78">
        <v>0</v>
      </c>
      <c r="G5" s="189">
        <f t="shared" si="0"/>
        <v>0</v>
      </c>
      <c r="H5" s="64" t="str">
        <f>IFERROR(MATCH(A5,'LISTA '!D:D,0),"FORA DA TABELA")</f>
        <v>FORA DA TABELA</v>
      </c>
      <c r="I5" s="64" t="str">
        <f t="shared" si="1"/>
        <v/>
      </c>
      <c r="J5" s="64" t="str">
        <f>IF(I5="VERIFICAR",(MAX(J$1:$J4))+1,"")</f>
        <v/>
      </c>
      <c r="K5" s="82">
        <f>MATCH(A5,Peso!A:A,0)</f>
        <v>2352</v>
      </c>
    </row>
    <row r="6" spans="1:11" ht="15" customHeight="1" x14ac:dyDescent="0.3">
      <c r="A6" s="79">
        <v>942</v>
      </c>
      <c r="B6" s="78" t="s">
        <v>512</v>
      </c>
      <c r="C6" s="78" t="s">
        <v>7</v>
      </c>
      <c r="D6" s="78" t="s">
        <v>1608</v>
      </c>
      <c r="E6" s="78">
        <v>0</v>
      </c>
      <c r="F6" s="78">
        <v>0</v>
      </c>
      <c r="G6" s="189">
        <f t="shared" si="0"/>
        <v>0</v>
      </c>
      <c r="H6" s="64" t="str">
        <f>IFERROR(MATCH(A6,'LISTA '!D:D,0),"FORA DA TABELA")</f>
        <v>FORA DA TABELA</v>
      </c>
      <c r="I6" s="64" t="str">
        <f t="shared" si="1"/>
        <v/>
      </c>
      <c r="J6" s="64" t="str">
        <f>IF(I6="VERIFICAR",(MAX(J$1:$J5))+1,"")</f>
        <v/>
      </c>
      <c r="K6" s="82">
        <f>MATCH(A6,Peso!A:A,0)</f>
        <v>6</v>
      </c>
    </row>
    <row r="7" spans="1:11" ht="15" customHeight="1" x14ac:dyDescent="0.3">
      <c r="A7" s="79">
        <v>1538</v>
      </c>
      <c r="B7" s="78" t="s">
        <v>1076</v>
      </c>
      <c r="C7" s="78" t="s">
        <v>7</v>
      </c>
      <c r="D7" s="78" t="s">
        <v>1608</v>
      </c>
      <c r="E7" s="78">
        <v>40</v>
      </c>
      <c r="F7" s="78">
        <v>0</v>
      </c>
      <c r="G7" s="189">
        <f t="shared" si="0"/>
        <v>40</v>
      </c>
      <c r="H7" s="64">
        <f>IFERROR(MATCH(A7,'LISTA '!D:D,0),"FORA DA TABELA")</f>
        <v>4</v>
      </c>
      <c r="I7" s="64" t="str">
        <f t="shared" si="1"/>
        <v/>
      </c>
      <c r="J7" s="64" t="str">
        <f>IF(I7="VERIFICAR",(MAX(J$1:$J6))+1,"")</f>
        <v/>
      </c>
      <c r="K7" s="82">
        <f>MATCH(A7,Peso!A:A,0)</f>
        <v>8</v>
      </c>
    </row>
    <row r="8" spans="1:11" ht="15" customHeight="1" x14ac:dyDescent="0.3">
      <c r="A8" s="79">
        <v>279</v>
      </c>
      <c r="B8" s="78" t="s">
        <v>1610</v>
      </c>
      <c r="C8" s="78" t="s">
        <v>7</v>
      </c>
      <c r="D8" s="78" t="s">
        <v>1608</v>
      </c>
      <c r="E8" s="78">
        <v>8</v>
      </c>
      <c r="F8" s="78">
        <v>1</v>
      </c>
      <c r="G8" s="189">
        <f t="shared" si="0"/>
        <v>7</v>
      </c>
      <c r="H8" s="64">
        <f>IFERROR(MATCH(A8,'LISTA '!D:D,0),"FORA DA TABELA")</f>
        <v>5</v>
      </c>
      <c r="I8" s="64" t="str">
        <f t="shared" si="1"/>
        <v/>
      </c>
      <c r="J8" s="64" t="str">
        <f>IF(I8="VERIFICAR",(MAX(J$1:$J7))+1,"")</f>
        <v/>
      </c>
      <c r="K8" s="82">
        <f>MATCH(A8,Peso!A:A,0)</f>
        <v>7</v>
      </c>
    </row>
    <row r="9" spans="1:11" ht="15" customHeight="1" x14ac:dyDescent="0.3">
      <c r="A9" s="79">
        <v>21784</v>
      </c>
      <c r="B9" s="78" t="s">
        <v>934</v>
      </c>
      <c r="C9" s="78" t="s">
        <v>28</v>
      </c>
      <c r="D9" s="78" t="s">
        <v>1608</v>
      </c>
      <c r="E9" s="78">
        <v>0</v>
      </c>
      <c r="F9" s="78">
        <v>0</v>
      </c>
      <c r="G9" s="189">
        <f t="shared" si="0"/>
        <v>0</v>
      </c>
      <c r="H9" s="64" t="str">
        <f>IFERROR(MATCH(A9,'LISTA '!D:D,0),"FORA DA TABELA")</f>
        <v>FORA DA TABELA</v>
      </c>
      <c r="I9" s="64" t="str">
        <f t="shared" si="1"/>
        <v/>
      </c>
      <c r="J9" s="64" t="str">
        <f>IF(I9="VERIFICAR",(MAX(J$1:$J8))+1,"")</f>
        <v/>
      </c>
      <c r="K9" s="82">
        <f>MATCH(A9,Peso!A:A,0)</f>
        <v>2424</v>
      </c>
    </row>
    <row r="10" spans="1:11" ht="15" customHeight="1" x14ac:dyDescent="0.3">
      <c r="A10" s="79">
        <v>50010</v>
      </c>
      <c r="B10" s="78" t="s">
        <v>934</v>
      </c>
      <c r="C10" s="78" t="s">
        <v>28</v>
      </c>
      <c r="D10" s="78" t="s">
        <v>1608</v>
      </c>
      <c r="E10" s="78">
        <v>18</v>
      </c>
      <c r="F10" s="78">
        <v>0</v>
      </c>
      <c r="G10" s="189">
        <f t="shared" si="0"/>
        <v>18</v>
      </c>
      <c r="H10" s="64" t="str">
        <f>IFERROR(MATCH(A10,'LISTA '!D:D,0),"FORA DA TABELA")</f>
        <v>FORA DA TABELA</v>
      </c>
      <c r="I10" s="64" t="str">
        <f t="shared" si="1"/>
        <v>VERIFICAR</v>
      </c>
      <c r="J10" s="64">
        <f>IF(I10="VERIFICAR",(MAX(J$1:$J9))+1,"")</f>
        <v>1</v>
      </c>
      <c r="K10" s="82">
        <f>MATCH(A10,Peso!A:A,0)</f>
        <v>2439</v>
      </c>
    </row>
    <row r="11" spans="1:11" ht="15" customHeight="1" x14ac:dyDescent="0.3">
      <c r="A11" s="79">
        <v>20294</v>
      </c>
      <c r="B11" s="78" t="s">
        <v>1611</v>
      </c>
      <c r="C11" s="78" t="s">
        <v>7</v>
      </c>
      <c r="D11" s="78" t="s">
        <v>1608</v>
      </c>
      <c r="E11" s="78">
        <v>590</v>
      </c>
      <c r="F11" s="78">
        <v>7</v>
      </c>
      <c r="G11" s="189">
        <f t="shared" si="0"/>
        <v>583</v>
      </c>
      <c r="H11" s="64">
        <f>IFERROR(MATCH(A11,'LISTA '!D:D,0),"FORA DA TABELA")</f>
        <v>6</v>
      </c>
      <c r="I11" s="64" t="str">
        <f t="shared" si="1"/>
        <v/>
      </c>
      <c r="J11" s="64" t="str">
        <f>IF(I11="VERIFICAR",(MAX(J$1:$J10))+1,"")</f>
        <v/>
      </c>
      <c r="K11" s="82">
        <f>MATCH(A11,Peso!A:A,0)</f>
        <v>9</v>
      </c>
    </row>
    <row r="12" spans="1:11" ht="15" customHeight="1" x14ac:dyDescent="0.3">
      <c r="A12" s="79">
        <v>21454</v>
      </c>
      <c r="B12" s="78" t="s">
        <v>1077</v>
      </c>
      <c r="C12" s="78" t="s">
        <v>7</v>
      </c>
      <c r="D12" s="78" t="s">
        <v>1608</v>
      </c>
      <c r="E12" s="78">
        <v>80</v>
      </c>
      <c r="F12" s="78">
        <v>6</v>
      </c>
      <c r="G12" s="189">
        <f t="shared" si="0"/>
        <v>74</v>
      </c>
      <c r="H12" s="64">
        <f>IFERROR(MATCH(A12,'LISTA '!D:D,0),"FORA DA TABELA")</f>
        <v>7</v>
      </c>
      <c r="I12" s="64" t="str">
        <f t="shared" si="1"/>
        <v/>
      </c>
      <c r="J12" s="64" t="str">
        <f>IF(I12="VERIFICAR",(MAX(J$1:$J11))+1,"")</f>
        <v/>
      </c>
      <c r="K12" s="82">
        <f>MATCH(A12,Peso!A:A,0)</f>
        <v>12</v>
      </c>
    </row>
    <row r="13" spans="1:11" ht="15" customHeight="1" x14ac:dyDescent="0.3">
      <c r="A13" s="79">
        <v>20125</v>
      </c>
      <c r="B13" s="78" t="s">
        <v>1612</v>
      </c>
      <c r="C13" s="78" t="s">
        <v>7</v>
      </c>
      <c r="D13" s="78" t="s">
        <v>1608</v>
      </c>
      <c r="E13" s="78">
        <v>75</v>
      </c>
      <c r="F13" s="78">
        <v>5</v>
      </c>
      <c r="G13" s="189">
        <f t="shared" si="0"/>
        <v>70</v>
      </c>
      <c r="H13" s="64">
        <f>IFERROR(MATCH(A13,'LISTA '!D:D,0),"FORA DA TABELA")</f>
        <v>8</v>
      </c>
      <c r="I13" s="64" t="str">
        <f t="shared" si="1"/>
        <v/>
      </c>
      <c r="J13" s="64" t="str">
        <f>IF(I13="VERIFICAR",(MAX(J$1:$J12))+1,"")</f>
        <v/>
      </c>
      <c r="K13" s="82">
        <f>MATCH(A13,Peso!A:A,0)</f>
        <v>10</v>
      </c>
    </row>
    <row r="14" spans="1:11" ht="15" customHeight="1" x14ac:dyDescent="0.3">
      <c r="A14" s="79">
        <v>2262</v>
      </c>
      <c r="B14" s="78" t="s">
        <v>740</v>
      </c>
      <c r="C14" s="78" t="s">
        <v>28</v>
      </c>
      <c r="D14" s="78" t="s">
        <v>1608</v>
      </c>
      <c r="E14" s="78">
        <v>0</v>
      </c>
      <c r="F14" s="78">
        <v>0</v>
      </c>
      <c r="G14" s="189">
        <f t="shared" si="0"/>
        <v>0</v>
      </c>
      <c r="H14" s="64" t="str">
        <f>IFERROR(MATCH(A14,'LISTA '!D:D,0),"FORA DA TABELA")</f>
        <v>FORA DA TABELA</v>
      </c>
      <c r="I14" s="64" t="str">
        <f t="shared" si="1"/>
        <v/>
      </c>
      <c r="J14" s="64" t="str">
        <f>IF(I14="VERIFICAR",(MAX(J$1:$J13))+1,"")</f>
        <v/>
      </c>
      <c r="K14" s="82">
        <f>MATCH(A14,Peso!A:A,0)</f>
        <v>13</v>
      </c>
    </row>
    <row r="15" spans="1:11" ht="15" customHeight="1" x14ac:dyDescent="0.3">
      <c r="A15" s="79">
        <v>1090</v>
      </c>
      <c r="B15" s="78" t="s">
        <v>1078</v>
      </c>
      <c r="C15" s="78" t="s">
        <v>7</v>
      </c>
      <c r="D15" s="78" t="s">
        <v>1608</v>
      </c>
      <c r="E15" s="78">
        <v>51</v>
      </c>
      <c r="F15" s="78">
        <v>2</v>
      </c>
      <c r="G15" s="189">
        <f t="shared" si="0"/>
        <v>49</v>
      </c>
      <c r="H15" s="64">
        <f>IFERROR(MATCH(A15,'LISTA '!D:D,0),"FORA DA TABELA")</f>
        <v>9</v>
      </c>
      <c r="I15" s="64" t="str">
        <f t="shared" si="1"/>
        <v/>
      </c>
      <c r="J15" s="64" t="str">
        <f>IF(I15="VERIFICAR",(MAX(J$1:$J14))+1,"")</f>
        <v/>
      </c>
      <c r="K15" s="82">
        <f>MATCH(A15,Peso!A:A,0)</f>
        <v>14</v>
      </c>
    </row>
    <row r="16" spans="1:11" ht="15" customHeight="1" x14ac:dyDescent="0.3">
      <c r="A16" s="79">
        <v>64</v>
      </c>
      <c r="B16" s="78" t="s">
        <v>1613</v>
      </c>
      <c r="C16" s="78" t="s">
        <v>3</v>
      </c>
      <c r="D16" s="78" t="s">
        <v>1608</v>
      </c>
      <c r="E16" s="78">
        <v>61</v>
      </c>
      <c r="F16" s="78">
        <v>3</v>
      </c>
      <c r="G16" s="189">
        <f t="shared" si="0"/>
        <v>58</v>
      </c>
      <c r="H16" s="64">
        <f>IFERROR(MATCH(A16,'LISTA '!D:D,0),"FORA DA TABELA")</f>
        <v>10</v>
      </c>
      <c r="I16" s="64" t="str">
        <f t="shared" si="1"/>
        <v/>
      </c>
      <c r="J16" s="64" t="str">
        <f>IF(I16="VERIFICAR",(MAX(J$1:$J15))+1,"")</f>
        <v/>
      </c>
      <c r="K16" s="82">
        <f>MATCH(A16,Peso!A:A,0)</f>
        <v>15</v>
      </c>
    </row>
    <row r="17" spans="1:11" ht="15" customHeight="1" x14ac:dyDescent="0.3">
      <c r="A17" s="79">
        <v>2387</v>
      </c>
      <c r="B17" s="78" t="s">
        <v>1614</v>
      </c>
      <c r="C17" s="78" t="s">
        <v>3</v>
      </c>
      <c r="D17" s="78" t="s">
        <v>1608</v>
      </c>
      <c r="E17" s="78">
        <v>38</v>
      </c>
      <c r="F17" s="78">
        <v>3</v>
      </c>
      <c r="G17" s="189">
        <f t="shared" si="0"/>
        <v>35</v>
      </c>
      <c r="H17" s="64">
        <f>IFERROR(MATCH(A17,'LISTA '!D:D,0),"FORA DA TABELA")</f>
        <v>11</v>
      </c>
      <c r="I17" s="64" t="str">
        <f t="shared" si="1"/>
        <v/>
      </c>
      <c r="J17" s="64" t="str">
        <f>IF(I17="VERIFICAR",(MAX(J$1:$J16))+1,"")</f>
        <v/>
      </c>
      <c r="K17" s="82">
        <f>MATCH(A17,Peso!A:A,0)</f>
        <v>2548</v>
      </c>
    </row>
    <row r="18" spans="1:11" ht="15" customHeight="1" x14ac:dyDescent="0.3">
      <c r="A18" s="79">
        <v>283</v>
      </c>
      <c r="B18" s="78" t="s">
        <v>218</v>
      </c>
      <c r="C18" s="78" t="s">
        <v>7</v>
      </c>
      <c r="D18" s="78" t="s">
        <v>1608</v>
      </c>
      <c r="E18" s="78">
        <v>0</v>
      </c>
      <c r="F18" s="78">
        <v>0</v>
      </c>
      <c r="G18" s="189">
        <f t="shared" si="0"/>
        <v>0</v>
      </c>
      <c r="H18" s="64" t="str">
        <f>IFERROR(MATCH(A18,'LISTA '!D:D,0),"FORA DA TABELA")</f>
        <v>FORA DA TABELA</v>
      </c>
      <c r="I18" s="64" t="str">
        <f t="shared" si="1"/>
        <v/>
      </c>
      <c r="J18" s="64" t="str">
        <f>IF(I18="VERIFICAR",(MAX(J$1:$J17))+1,"")</f>
        <v/>
      </c>
      <c r="K18" s="82">
        <f>MATCH(A18,Peso!A:A,0)</f>
        <v>16</v>
      </c>
    </row>
    <row r="19" spans="1:11" ht="15" customHeight="1" x14ac:dyDescent="0.3">
      <c r="A19" s="79">
        <v>1032</v>
      </c>
      <c r="B19" s="78" t="s">
        <v>217</v>
      </c>
      <c r="C19" s="78" t="s">
        <v>7</v>
      </c>
      <c r="D19" s="78" t="s">
        <v>1608</v>
      </c>
      <c r="E19" s="78">
        <v>28</v>
      </c>
      <c r="F19" s="78">
        <v>9</v>
      </c>
      <c r="G19" s="189">
        <f t="shared" si="0"/>
        <v>19</v>
      </c>
      <c r="H19" s="64">
        <f>IFERROR(MATCH(A19,'LISTA '!D:D,0),"FORA DA TABELA")</f>
        <v>12</v>
      </c>
      <c r="I19" s="64" t="str">
        <f t="shared" si="1"/>
        <v/>
      </c>
      <c r="J19" s="64" t="str">
        <f>IF(I19="VERIFICAR",(MAX(J$1:$J18))+1,"")</f>
        <v/>
      </c>
      <c r="K19" s="82">
        <f>MATCH(A19,Peso!A:A,0)</f>
        <v>17</v>
      </c>
    </row>
    <row r="20" spans="1:11" ht="15" customHeight="1" x14ac:dyDescent="0.3">
      <c r="A20" s="79">
        <v>2388</v>
      </c>
      <c r="B20" s="78" t="s">
        <v>1534</v>
      </c>
      <c r="C20" s="78" t="s">
        <v>7</v>
      </c>
      <c r="D20" s="78" t="s">
        <v>1608</v>
      </c>
      <c r="E20" s="78">
        <v>67</v>
      </c>
      <c r="F20" s="78">
        <v>0</v>
      </c>
      <c r="G20" s="189">
        <f t="shared" si="0"/>
        <v>67</v>
      </c>
      <c r="H20" s="64">
        <f>IFERROR(MATCH(A20,'LISTA '!D:D,0),"FORA DA TABELA")</f>
        <v>13</v>
      </c>
      <c r="I20" s="64" t="str">
        <f t="shared" si="1"/>
        <v/>
      </c>
      <c r="J20" s="64" t="str">
        <f>IF(I20="VERIFICAR",(MAX(J$1:$J19))+1,"")</f>
        <v/>
      </c>
      <c r="K20" s="82">
        <f>MATCH(A20,Peso!A:A,0)</f>
        <v>2549</v>
      </c>
    </row>
    <row r="21" spans="1:11" ht="15" customHeight="1" x14ac:dyDescent="0.3">
      <c r="A21" s="79">
        <v>2823</v>
      </c>
      <c r="B21" s="78" t="s">
        <v>776</v>
      </c>
      <c r="C21" s="78" t="s">
        <v>7</v>
      </c>
      <c r="D21" s="78" t="s">
        <v>1608</v>
      </c>
      <c r="E21" s="78">
        <v>106</v>
      </c>
      <c r="F21" s="78">
        <v>9</v>
      </c>
      <c r="G21" s="189">
        <f t="shared" si="0"/>
        <v>97</v>
      </c>
      <c r="H21" s="64">
        <f>IFERROR(MATCH(A21,'LISTA '!D:D,0),"FORA DA TABELA")</f>
        <v>14</v>
      </c>
      <c r="I21" s="64" t="str">
        <f t="shared" si="1"/>
        <v/>
      </c>
      <c r="J21" s="64" t="str">
        <f>IF(I21="VERIFICAR",(MAX(J$1:$J20))+1,"")</f>
        <v/>
      </c>
      <c r="K21" s="82">
        <f>MATCH(A21,Peso!A:A,0)</f>
        <v>2259</v>
      </c>
    </row>
    <row r="22" spans="1:11" ht="15" customHeight="1" x14ac:dyDescent="0.3">
      <c r="A22" s="79">
        <v>65</v>
      </c>
      <c r="B22" s="78" t="s">
        <v>1615</v>
      </c>
      <c r="C22" s="78" t="s">
        <v>7</v>
      </c>
      <c r="D22" s="78" t="s">
        <v>1608</v>
      </c>
      <c r="E22" s="78">
        <v>817</v>
      </c>
      <c r="F22" s="78">
        <v>5</v>
      </c>
      <c r="G22" s="189">
        <f t="shared" si="0"/>
        <v>812</v>
      </c>
      <c r="H22" s="64">
        <f>IFERROR(MATCH(A22,'LISTA '!D:D,0),"FORA DA TABELA")</f>
        <v>15</v>
      </c>
      <c r="I22" s="64" t="str">
        <f t="shared" si="1"/>
        <v/>
      </c>
      <c r="J22" s="64" t="str">
        <f>IF(I22="VERIFICAR",(MAX(J$1:$J21))+1,"")</f>
        <v/>
      </c>
      <c r="K22" s="82">
        <f>MATCH(A22,Peso!A:A,0)</f>
        <v>19</v>
      </c>
    </row>
    <row r="23" spans="1:11" ht="15" customHeight="1" x14ac:dyDescent="0.3">
      <c r="A23" s="79">
        <v>1293</v>
      </c>
      <c r="B23" s="78" t="s">
        <v>353</v>
      </c>
      <c r="C23" s="78" t="s">
        <v>7</v>
      </c>
      <c r="D23" s="78" t="s">
        <v>1608</v>
      </c>
      <c r="E23" s="78">
        <v>0</v>
      </c>
      <c r="F23" s="78">
        <v>0</v>
      </c>
      <c r="G23" s="189">
        <f t="shared" si="0"/>
        <v>0</v>
      </c>
      <c r="H23" s="64" t="str">
        <f>IFERROR(MATCH(A23,'LISTA '!D:D,0),"FORA DA TABELA")</f>
        <v>FORA DA TABELA</v>
      </c>
      <c r="I23" s="64" t="str">
        <f t="shared" si="1"/>
        <v/>
      </c>
      <c r="J23" s="64" t="str">
        <f>IF(I23="VERIFICAR",(MAX(J$1:$J22))+1,"")</f>
        <v/>
      </c>
      <c r="K23" s="82">
        <f>MATCH(A23,Peso!A:A,0)</f>
        <v>20</v>
      </c>
    </row>
    <row r="24" spans="1:11" ht="15" customHeight="1" x14ac:dyDescent="0.3">
      <c r="A24" s="79">
        <v>2672</v>
      </c>
      <c r="B24" s="78" t="s">
        <v>372</v>
      </c>
      <c r="C24" s="78" t="s">
        <v>7</v>
      </c>
      <c r="D24" s="78" t="s">
        <v>1608</v>
      </c>
      <c r="E24" s="78">
        <v>0</v>
      </c>
      <c r="F24" s="78">
        <v>0</v>
      </c>
      <c r="G24" s="189">
        <f t="shared" si="0"/>
        <v>0</v>
      </c>
      <c r="H24" s="64" t="str">
        <f>IFERROR(MATCH(A24,'LISTA '!D:D,0),"FORA DA TABELA")</f>
        <v>FORA DA TABELA</v>
      </c>
      <c r="I24" s="64" t="str">
        <f t="shared" si="1"/>
        <v/>
      </c>
      <c r="J24" s="64" t="str">
        <f>IF(I24="VERIFICAR",(MAX(J$1:$J23))+1,"")</f>
        <v/>
      </c>
      <c r="K24" s="82">
        <f>MATCH(A24,Peso!A:A,0)</f>
        <v>21</v>
      </c>
    </row>
    <row r="25" spans="1:11" ht="15" customHeight="1" x14ac:dyDescent="0.3">
      <c r="A25" s="79">
        <v>1189</v>
      </c>
      <c r="B25" s="78" t="s">
        <v>1616</v>
      </c>
      <c r="C25" s="78" t="s">
        <v>7</v>
      </c>
      <c r="D25" s="78" t="s">
        <v>1608</v>
      </c>
      <c r="E25" s="78">
        <v>45</v>
      </c>
      <c r="F25" s="78">
        <v>17</v>
      </c>
      <c r="G25" s="189">
        <f t="shared" si="0"/>
        <v>28</v>
      </c>
      <c r="H25" s="64">
        <f>IFERROR(MATCH(A25,'LISTA '!D:D,0),"FORA DA TABELA")</f>
        <v>16</v>
      </c>
      <c r="I25" s="64" t="str">
        <f t="shared" si="1"/>
        <v/>
      </c>
      <c r="J25" s="64" t="str">
        <f>IF(I25="VERIFICAR",(MAX(J$1:$J24))+1,"")</f>
        <v/>
      </c>
      <c r="K25" s="82">
        <f>MATCH(A25,Peso!A:A,0)</f>
        <v>22</v>
      </c>
    </row>
    <row r="26" spans="1:11" ht="15" customHeight="1" x14ac:dyDescent="0.3">
      <c r="A26" s="79">
        <v>1543</v>
      </c>
      <c r="B26" s="78" t="s">
        <v>1079</v>
      </c>
      <c r="C26" s="78" t="s">
        <v>7</v>
      </c>
      <c r="D26" s="78" t="s">
        <v>1608</v>
      </c>
      <c r="E26" s="78">
        <v>9</v>
      </c>
      <c r="F26" s="78">
        <v>2</v>
      </c>
      <c r="G26" s="189">
        <f t="shared" si="0"/>
        <v>7</v>
      </c>
      <c r="H26" s="64">
        <f>IFERROR(MATCH(A26,'LISTA '!D:D,0),"FORA DA TABELA")</f>
        <v>17</v>
      </c>
      <c r="I26" s="64" t="str">
        <f t="shared" si="1"/>
        <v/>
      </c>
      <c r="J26" s="64" t="str">
        <f>IF(I26="VERIFICAR",(MAX(J$1:$J25))+1,"")</f>
        <v/>
      </c>
      <c r="K26" s="82">
        <f>MATCH(A26,Peso!A:A,0)</f>
        <v>25</v>
      </c>
    </row>
    <row r="27" spans="1:11" ht="15" customHeight="1" x14ac:dyDescent="0.3">
      <c r="A27" s="79">
        <v>235</v>
      </c>
      <c r="B27" s="78" t="s">
        <v>1617</v>
      </c>
      <c r="C27" s="78" t="s">
        <v>7</v>
      </c>
      <c r="D27" s="78" t="s">
        <v>1608</v>
      </c>
      <c r="E27" s="78">
        <v>44</v>
      </c>
      <c r="F27" s="78">
        <v>2</v>
      </c>
      <c r="G27" s="189">
        <f t="shared" si="0"/>
        <v>42</v>
      </c>
      <c r="H27" s="64">
        <f>IFERROR(MATCH(A27,'LISTA '!D:D,0),"FORA DA TABELA")</f>
        <v>18</v>
      </c>
      <c r="I27" s="64" t="str">
        <f t="shared" si="1"/>
        <v/>
      </c>
      <c r="J27" s="64" t="str">
        <f>IF(I27="VERIFICAR",(MAX(J$1:$J26))+1,"")</f>
        <v/>
      </c>
      <c r="K27" s="82">
        <f>MATCH(A27,Peso!A:A,0)</f>
        <v>24</v>
      </c>
    </row>
    <row r="28" spans="1:11" ht="15" customHeight="1" x14ac:dyDescent="0.3">
      <c r="A28" s="79">
        <v>541</v>
      </c>
      <c r="B28" s="78" t="s">
        <v>520</v>
      </c>
      <c r="C28" s="78" t="s">
        <v>7</v>
      </c>
      <c r="D28" s="78" t="s">
        <v>1608</v>
      </c>
      <c r="E28" s="78">
        <v>0</v>
      </c>
      <c r="F28" s="78">
        <v>0</v>
      </c>
      <c r="G28" s="189">
        <f t="shared" si="0"/>
        <v>0</v>
      </c>
      <c r="H28" s="64" t="str">
        <f>IFERROR(MATCH(A28,'LISTA '!D:D,0),"FORA DA TABELA")</f>
        <v>FORA DA TABELA</v>
      </c>
      <c r="I28" s="64" t="str">
        <f t="shared" si="1"/>
        <v/>
      </c>
      <c r="J28" s="64" t="str">
        <f>IF(I28="VERIFICAR",(MAX(J$1:$J27))+1,"")</f>
        <v/>
      </c>
      <c r="K28" s="82">
        <f>MATCH(A28,Peso!A:A,0)</f>
        <v>1897</v>
      </c>
    </row>
    <row r="29" spans="1:11" ht="15" customHeight="1" x14ac:dyDescent="0.3">
      <c r="A29" s="79">
        <v>434</v>
      </c>
      <c r="B29" s="78" t="s">
        <v>1618</v>
      </c>
      <c r="C29" s="78" t="s">
        <v>7</v>
      </c>
      <c r="D29" s="78" t="s">
        <v>1608</v>
      </c>
      <c r="E29" s="78">
        <v>0</v>
      </c>
      <c r="F29" s="78">
        <v>0</v>
      </c>
      <c r="G29" s="189">
        <f t="shared" si="0"/>
        <v>0</v>
      </c>
      <c r="H29" s="64" t="str">
        <f>IFERROR(MATCH(A29,'LISTA '!D:D,0),"FORA DA TABELA")</f>
        <v>FORA DA TABELA</v>
      </c>
      <c r="I29" s="64" t="str">
        <f t="shared" si="1"/>
        <v/>
      </c>
      <c r="J29" s="64" t="str">
        <f>IF(I29="VERIFICAR",(MAX(J$1:$J28))+1,"")</f>
        <v/>
      </c>
      <c r="K29" s="82">
        <f>MATCH(A29,Peso!A:A,0)</f>
        <v>1896</v>
      </c>
    </row>
    <row r="30" spans="1:11" ht="15" customHeight="1" x14ac:dyDescent="0.3">
      <c r="A30" s="79">
        <v>2161</v>
      </c>
      <c r="B30" s="78" t="s">
        <v>1080</v>
      </c>
      <c r="C30" s="78" t="s">
        <v>7</v>
      </c>
      <c r="D30" s="78" t="s">
        <v>1608</v>
      </c>
      <c r="E30" s="78">
        <v>38</v>
      </c>
      <c r="F30" s="78">
        <v>7</v>
      </c>
      <c r="G30" s="189">
        <f t="shared" si="0"/>
        <v>31</v>
      </c>
      <c r="H30" s="64">
        <f>IFERROR(MATCH(A30,'LISTA '!D:D,0),"FORA DA TABELA")</f>
        <v>19</v>
      </c>
      <c r="I30" s="64" t="str">
        <f t="shared" si="1"/>
        <v/>
      </c>
      <c r="J30" s="64" t="str">
        <f>IF(I30="VERIFICAR",(MAX(J$1:$J29))+1,"")</f>
        <v/>
      </c>
      <c r="K30" s="82">
        <f>MATCH(A30,Peso!A:A,0)</f>
        <v>28</v>
      </c>
    </row>
    <row r="31" spans="1:11" ht="15" customHeight="1" x14ac:dyDescent="0.3">
      <c r="A31" s="79">
        <v>1340</v>
      </c>
      <c r="B31" s="78" t="s">
        <v>1619</v>
      </c>
      <c r="C31" s="78" t="s">
        <v>7</v>
      </c>
      <c r="D31" s="78" t="s">
        <v>1608</v>
      </c>
      <c r="E31" s="78">
        <v>53</v>
      </c>
      <c r="F31" s="78">
        <v>1</v>
      </c>
      <c r="G31" s="189">
        <f t="shared" si="0"/>
        <v>52</v>
      </c>
      <c r="H31" s="64">
        <f>IFERROR(MATCH(A31,'LISTA '!D:D,0),"FORA DA TABELA")</f>
        <v>20</v>
      </c>
      <c r="I31" s="64" t="str">
        <f t="shared" si="1"/>
        <v/>
      </c>
      <c r="J31" s="64" t="str">
        <f>IF(I31="VERIFICAR",(MAX(J$1:$J30))+1,"")</f>
        <v/>
      </c>
      <c r="K31" s="82">
        <f>MATCH(A31,Peso!A:A,0)</f>
        <v>983</v>
      </c>
    </row>
    <row r="32" spans="1:11" ht="15" customHeight="1" x14ac:dyDescent="0.3">
      <c r="A32" s="79">
        <v>11077</v>
      </c>
      <c r="B32" s="78" t="s">
        <v>1620</v>
      </c>
      <c r="C32" s="78" t="s">
        <v>7</v>
      </c>
      <c r="D32" s="78" t="s">
        <v>1608</v>
      </c>
      <c r="E32" s="78">
        <v>0</v>
      </c>
      <c r="F32" s="78">
        <v>0</v>
      </c>
      <c r="G32" s="189">
        <f t="shared" si="0"/>
        <v>0</v>
      </c>
      <c r="H32" s="64" t="str">
        <f>IFERROR(MATCH(A32,'LISTA '!D:D,0),"FORA DA TABELA")</f>
        <v>FORA DA TABELA</v>
      </c>
      <c r="I32" s="64" t="str">
        <f t="shared" si="1"/>
        <v/>
      </c>
      <c r="J32" s="64" t="str">
        <f>IF(I32="VERIFICAR",(MAX(J$1:$J31))+1,"")</f>
        <v/>
      </c>
      <c r="K32" s="82">
        <f>MATCH(A32,Peso!A:A,0)</f>
        <v>29</v>
      </c>
    </row>
    <row r="33" spans="1:11" ht="15" customHeight="1" x14ac:dyDescent="0.3">
      <c r="A33" s="79">
        <v>21699</v>
      </c>
      <c r="B33" s="78" t="s">
        <v>767</v>
      </c>
      <c r="C33" s="78" t="s">
        <v>7</v>
      </c>
      <c r="D33" s="78" t="s">
        <v>1608</v>
      </c>
      <c r="E33" s="78">
        <v>0</v>
      </c>
      <c r="F33" s="78">
        <v>0</v>
      </c>
      <c r="G33" s="189">
        <f t="shared" si="0"/>
        <v>0</v>
      </c>
      <c r="H33" s="64" t="str">
        <f>IFERROR(MATCH(A33,'LISTA '!D:D,0),"FORA DA TABELA")</f>
        <v>FORA DA TABELA</v>
      </c>
      <c r="I33" s="64" t="str">
        <f t="shared" si="1"/>
        <v/>
      </c>
      <c r="J33" s="64" t="str">
        <f>IF(I33="VERIFICAR",(MAX(J$1:$J32))+1,"")</f>
        <v/>
      </c>
      <c r="K33" s="82">
        <f>MATCH(A33,Peso!A:A,0)</f>
        <v>2244</v>
      </c>
    </row>
    <row r="34" spans="1:11" ht="15" customHeight="1" x14ac:dyDescent="0.3">
      <c r="A34" s="79">
        <v>10127</v>
      </c>
      <c r="B34" s="78" t="s">
        <v>1621</v>
      </c>
      <c r="C34" s="78" t="s">
        <v>7</v>
      </c>
      <c r="D34" s="78" t="s">
        <v>1608</v>
      </c>
      <c r="E34" s="78">
        <v>279</v>
      </c>
      <c r="F34" s="78">
        <v>0</v>
      </c>
      <c r="G34" s="189">
        <f t="shared" si="0"/>
        <v>279</v>
      </c>
      <c r="H34" s="64">
        <f>IFERROR(MATCH(A34,'LISTA '!D:D,0),"FORA DA TABELA")</f>
        <v>21</v>
      </c>
      <c r="I34" s="64" t="str">
        <f t="shared" si="1"/>
        <v/>
      </c>
      <c r="J34" s="64" t="str">
        <f>IF(I34="VERIFICAR",(MAX(J$1:$J33))+1,"")</f>
        <v/>
      </c>
      <c r="K34" s="82">
        <f>MATCH(A34,Peso!A:A,0)</f>
        <v>30</v>
      </c>
    </row>
    <row r="35" spans="1:11" ht="15" customHeight="1" x14ac:dyDescent="0.3">
      <c r="A35" s="79">
        <v>20100</v>
      </c>
      <c r="B35" s="78" t="s">
        <v>1621</v>
      </c>
      <c r="C35" s="78" t="s">
        <v>7</v>
      </c>
      <c r="D35" s="78" t="s">
        <v>1608</v>
      </c>
      <c r="E35" s="78">
        <v>0</v>
      </c>
      <c r="F35" s="78">
        <v>5</v>
      </c>
      <c r="G35" s="189">
        <f t="shared" si="0"/>
        <v>-5</v>
      </c>
      <c r="H35" s="64" t="str">
        <f>IFERROR(MATCH(A35,'LISTA '!D:D,0),"FORA DA TABELA")</f>
        <v>FORA DA TABELA</v>
      </c>
      <c r="I35" s="64" t="str">
        <f t="shared" si="1"/>
        <v/>
      </c>
      <c r="J35" s="64" t="str">
        <f>IF(I35="VERIFICAR",(MAX(J$1:$J34))+1,"")</f>
        <v/>
      </c>
      <c r="K35" s="82">
        <f>MATCH(A35,Peso!A:A,0)</f>
        <v>31</v>
      </c>
    </row>
    <row r="36" spans="1:11" ht="15" customHeight="1" x14ac:dyDescent="0.3">
      <c r="A36" s="79">
        <v>21455</v>
      </c>
      <c r="B36" s="78" t="s">
        <v>1081</v>
      </c>
      <c r="C36" s="78" t="s">
        <v>7</v>
      </c>
      <c r="D36" s="78" t="s">
        <v>1608</v>
      </c>
      <c r="E36" s="78">
        <v>13</v>
      </c>
      <c r="F36" s="78">
        <v>13</v>
      </c>
      <c r="G36" s="189">
        <f t="shared" si="0"/>
        <v>0</v>
      </c>
      <c r="H36" s="64">
        <f>IFERROR(MATCH(A36,'LISTA '!D:D,0),"FORA DA TABELA")</f>
        <v>22</v>
      </c>
      <c r="I36" s="64" t="str">
        <f t="shared" si="1"/>
        <v/>
      </c>
      <c r="J36" s="64" t="str">
        <f>IF(I36="VERIFICAR",(MAX(J$1:$J35))+1,"")</f>
        <v/>
      </c>
      <c r="K36" s="82">
        <f>MATCH(A36,Peso!A:A,0)</f>
        <v>33</v>
      </c>
    </row>
    <row r="37" spans="1:11" ht="15" customHeight="1" x14ac:dyDescent="0.3">
      <c r="A37" s="79">
        <v>20350</v>
      </c>
      <c r="B37" s="78" t="s">
        <v>1622</v>
      </c>
      <c r="C37" s="78" t="s">
        <v>7</v>
      </c>
      <c r="D37" s="78" t="s">
        <v>1608</v>
      </c>
      <c r="E37" s="78">
        <v>0</v>
      </c>
      <c r="F37" s="78">
        <v>0</v>
      </c>
      <c r="G37" s="189">
        <f t="shared" si="0"/>
        <v>0</v>
      </c>
      <c r="H37" s="64">
        <f>IFERROR(MATCH(A37,'LISTA '!D:D,0),"FORA DA TABELA")</f>
        <v>23</v>
      </c>
      <c r="I37" s="64" t="str">
        <f t="shared" si="1"/>
        <v/>
      </c>
      <c r="J37" s="64" t="str">
        <f>IF(I37="VERIFICAR",(MAX(J$1:$J36))+1,"")</f>
        <v/>
      </c>
      <c r="K37" s="82">
        <f>MATCH(A37,Peso!A:A,0)</f>
        <v>32</v>
      </c>
    </row>
    <row r="38" spans="1:11" ht="15" customHeight="1" x14ac:dyDescent="0.3">
      <c r="A38" s="79">
        <v>1580</v>
      </c>
      <c r="B38" s="78" t="s">
        <v>1082</v>
      </c>
      <c r="C38" s="78" t="s">
        <v>3</v>
      </c>
      <c r="D38" s="78" t="s">
        <v>1608</v>
      </c>
      <c r="E38" s="78">
        <v>16</v>
      </c>
      <c r="F38" s="78">
        <v>0</v>
      </c>
      <c r="G38" s="189">
        <f t="shared" si="0"/>
        <v>16</v>
      </c>
      <c r="H38" s="64">
        <f>IFERROR(MATCH(A38,'LISTA '!D:D,0),"FORA DA TABELA")</f>
        <v>24</v>
      </c>
      <c r="I38" s="64" t="str">
        <f t="shared" si="1"/>
        <v/>
      </c>
      <c r="J38" s="64" t="str">
        <f>IF(I38="VERIFICAR",(MAX(J$1:$J37))+1,"")</f>
        <v/>
      </c>
      <c r="K38" s="82">
        <f>MATCH(A38,Peso!A:A,0)</f>
        <v>35</v>
      </c>
    </row>
    <row r="39" spans="1:11" ht="15" customHeight="1" x14ac:dyDescent="0.3">
      <c r="A39" s="79">
        <v>160</v>
      </c>
      <c r="B39" s="78" t="s">
        <v>1623</v>
      </c>
      <c r="C39" s="78" t="s">
        <v>3</v>
      </c>
      <c r="D39" s="78" t="s">
        <v>1608</v>
      </c>
      <c r="E39" s="78">
        <v>62</v>
      </c>
      <c r="F39" s="78">
        <v>2</v>
      </c>
      <c r="G39" s="189">
        <f t="shared" si="0"/>
        <v>60</v>
      </c>
      <c r="H39" s="64">
        <f>IFERROR(MATCH(A39,'LISTA '!D:D,0),"FORA DA TABELA")</f>
        <v>25</v>
      </c>
      <c r="I39" s="64" t="str">
        <f t="shared" si="1"/>
        <v/>
      </c>
      <c r="J39" s="64" t="str">
        <f>IF(I39="VERIFICAR",(MAX(J$1:$J38))+1,"")</f>
        <v/>
      </c>
      <c r="K39" s="82">
        <f>MATCH(A39,Peso!A:A,0)</f>
        <v>34</v>
      </c>
    </row>
    <row r="40" spans="1:11" ht="15" customHeight="1" x14ac:dyDescent="0.3">
      <c r="A40" s="79">
        <v>21593</v>
      </c>
      <c r="B40" s="78" t="s">
        <v>459</v>
      </c>
      <c r="C40" s="78" t="s">
        <v>7</v>
      </c>
      <c r="D40" s="78" t="s">
        <v>1608</v>
      </c>
      <c r="E40" s="78">
        <v>0</v>
      </c>
      <c r="F40" s="78">
        <v>0</v>
      </c>
      <c r="G40" s="189">
        <f t="shared" si="0"/>
        <v>0</v>
      </c>
      <c r="H40" s="64" t="str">
        <f>IFERROR(MATCH(A40,'LISTA '!D:D,0),"FORA DA TABELA")</f>
        <v>FORA DA TABELA</v>
      </c>
      <c r="I40" s="64" t="str">
        <f t="shared" si="1"/>
        <v/>
      </c>
      <c r="J40" s="64" t="str">
        <f>IF(I40="VERIFICAR",(MAX(J$1:$J39))+1,"")</f>
        <v/>
      </c>
      <c r="K40" s="82">
        <f>MATCH(A40,Peso!A:A,0)</f>
        <v>36</v>
      </c>
    </row>
    <row r="41" spans="1:11" ht="15" customHeight="1" x14ac:dyDescent="0.3">
      <c r="A41" s="79">
        <v>11080</v>
      </c>
      <c r="B41" s="78" t="s">
        <v>1624</v>
      </c>
      <c r="C41" s="78" t="s">
        <v>7</v>
      </c>
      <c r="D41" s="78" t="s">
        <v>1608</v>
      </c>
      <c r="E41" s="78">
        <v>0</v>
      </c>
      <c r="F41" s="78">
        <v>0</v>
      </c>
      <c r="G41" s="189">
        <f t="shared" si="0"/>
        <v>0</v>
      </c>
      <c r="H41" s="64" t="str">
        <f>IFERROR(MATCH(A41,'LISTA '!D:D,0),"FORA DA TABELA")</f>
        <v>FORA DA TABELA</v>
      </c>
      <c r="I41" s="64" t="str">
        <f t="shared" si="1"/>
        <v/>
      </c>
      <c r="J41" s="64" t="str">
        <f>IF(I41="VERIFICAR",(MAX(J$1:$J40))+1,"")</f>
        <v/>
      </c>
      <c r="K41" s="82">
        <f>MATCH(A41,Peso!A:A,0)</f>
        <v>37</v>
      </c>
    </row>
    <row r="42" spans="1:11" ht="15" customHeight="1" x14ac:dyDescent="0.3">
      <c r="A42" s="79">
        <v>11075</v>
      </c>
      <c r="B42" s="78" t="s">
        <v>1625</v>
      </c>
      <c r="C42" s="78" t="s">
        <v>7</v>
      </c>
      <c r="D42" s="78" t="s">
        <v>1608</v>
      </c>
      <c r="E42" s="78">
        <v>0</v>
      </c>
      <c r="F42" s="78">
        <v>0</v>
      </c>
      <c r="G42" s="189">
        <f t="shared" si="0"/>
        <v>0</v>
      </c>
      <c r="H42" s="64" t="str">
        <f>IFERROR(MATCH(A42,'LISTA '!D:D,0),"FORA DA TABELA")</f>
        <v>FORA DA TABELA</v>
      </c>
      <c r="I42" s="64" t="str">
        <f t="shared" si="1"/>
        <v/>
      </c>
      <c r="J42" s="64" t="str">
        <f>IF(I42="VERIFICAR",(MAX(J$1:$J41))+1,"")</f>
        <v/>
      </c>
      <c r="K42" s="82">
        <f>MATCH(A42,Peso!A:A,0)</f>
        <v>38</v>
      </c>
    </row>
    <row r="43" spans="1:11" ht="15" customHeight="1" x14ac:dyDescent="0.3">
      <c r="A43" s="79">
        <v>21046</v>
      </c>
      <c r="B43" s="78" t="s">
        <v>1626</v>
      </c>
      <c r="C43" s="78" t="s">
        <v>3</v>
      </c>
      <c r="D43" s="78" t="s">
        <v>1608</v>
      </c>
      <c r="E43" s="78">
        <v>0</v>
      </c>
      <c r="F43" s="78">
        <v>0</v>
      </c>
      <c r="G43" s="189">
        <f t="shared" si="0"/>
        <v>0</v>
      </c>
      <c r="H43" s="64" t="str">
        <f>IFERROR(MATCH(A43,'LISTA '!D:D,0),"FORA DA TABELA")</f>
        <v>FORA DA TABELA</v>
      </c>
      <c r="I43" s="64" t="str">
        <f t="shared" si="1"/>
        <v/>
      </c>
      <c r="J43" s="64" t="str">
        <f>IF(I43="VERIFICAR",(MAX(J$1:$J42))+1,"")</f>
        <v/>
      </c>
      <c r="K43" s="82">
        <f>MATCH(A43,Peso!A:A,0)</f>
        <v>39</v>
      </c>
    </row>
    <row r="44" spans="1:11" ht="15" customHeight="1" x14ac:dyDescent="0.3">
      <c r="A44" s="79">
        <v>10114</v>
      </c>
      <c r="B44" s="78" t="s">
        <v>1627</v>
      </c>
      <c r="C44" s="78" t="s">
        <v>3</v>
      </c>
      <c r="D44" s="78" t="s">
        <v>1608</v>
      </c>
      <c r="E44" s="78">
        <v>350</v>
      </c>
      <c r="F44" s="78">
        <v>0</v>
      </c>
      <c r="G44" s="189">
        <f t="shared" si="0"/>
        <v>350</v>
      </c>
      <c r="H44" s="64">
        <f>IFERROR(MATCH(A44,'LISTA '!D:D,0),"FORA DA TABELA")</f>
        <v>26</v>
      </c>
      <c r="I44" s="64" t="str">
        <f t="shared" si="1"/>
        <v/>
      </c>
      <c r="J44" s="64" t="str">
        <f>IF(I44="VERIFICAR",(MAX(J$1:$J43))+1,"")</f>
        <v/>
      </c>
      <c r="K44" s="82">
        <f>MATCH(A44,Peso!A:A,0)</f>
        <v>41</v>
      </c>
    </row>
    <row r="45" spans="1:11" ht="15" customHeight="1" x14ac:dyDescent="0.3">
      <c r="A45" s="79">
        <v>21393</v>
      </c>
      <c r="B45" s="78" t="s">
        <v>1628</v>
      </c>
      <c r="C45" s="78" t="s">
        <v>7</v>
      </c>
      <c r="D45" s="78" t="s">
        <v>1608</v>
      </c>
      <c r="E45" s="78">
        <v>92</v>
      </c>
      <c r="F45" s="78">
        <v>0</v>
      </c>
      <c r="G45" s="189">
        <f t="shared" si="0"/>
        <v>92</v>
      </c>
      <c r="H45" s="64">
        <f>IFERROR(MATCH(A45,'LISTA '!D:D,0),"FORA DA TABELA")</f>
        <v>27</v>
      </c>
      <c r="I45" s="64" t="str">
        <f t="shared" si="1"/>
        <v/>
      </c>
      <c r="J45" s="64" t="str">
        <f>IF(I45="VERIFICAR",(MAX(J$1:$J44))+1,"")</f>
        <v/>
      </c>
      <c r="K45" s="82">
        <f>MATCH(A45,Peso!A:A,0)</f>
        <v>43</v>
      </c>
    </row>
    <row r="46" spans="1:11" ht="15" customHeight="1" x14ac:dyDescent="0.3">
      <c r="A46" s="79">
        <v>20923</v>
      </c>
      <c r="B46" s="78" t="s">
        <v>1629</v>
      </c>
      <c r="C46" s="78" t="s">
        <v>3</v>
      </c>
      <c r="D46" s="78" t="s">
        <v>1608</v>
      </c>
      <c r="E46" s="78">
        <v>15</v>
      </c>
      <c r="F46" s="78">
        <v>0</v>
      </c>
      <c r="G46" s="189">
        <f t="shared" si="0"/>
        <v>15</v>
      </c>
      <c r="H46" s="64">
        <f>IFERROR(MATCH(A46,'LISTA '!D:D,0),"FORA DA TABELA")</f>
        <v>28</v>
      </c>
      <c r="I46" s="64" t="str">
        <f t="shared" si="1"/>
        <v/>
      </c>
      <c r="J46" s="64" t="str">
        <f>IF(I46="VERIFICAR",(MAX(J$1:$J45))+1,"")</f>
        <v/>
      </c>
      <c r="K46" s="82">
        <f>MATCH(A46,Peso!A:A,0)</f>
        <v>42</v>
      </c>
    </row>
    <row r="47" spans="1:11" ht="15" customHeight="1" x14ac:dyDescent="0.3">
      <c r="A47" s="79">
        <v>10016</v>
      </c>
      <c r="B47" s="78" t="s">
        <v>1630</v>
      </c>
      <c r="C47" s="78" t="s">
        <v>3</v>
      </c>
      <c r="D47" s="78" t="s">
        <v>1608</v>
      </c>
      <c r="E47" s="78">
        <v>0</v>
      </c>
      <c r="F47" s="78">
        <v>0</v>
      </c>
      <c r="G47" s="189">
        <f t="shared" si="0"/>
        <v>0</v>
      </c>
      <c r="H47" s="64" t="str">
        <f>IFERROR(MATCH(A47,'LISTA '!D:D,0),"FORA DA TABELA")</f>
        <v>FORA DA TABELA</v>
      </c>
      <c r="I47" s="64" t="str">
        <f t="shared" si="1"/>
        <v/>
      </c>
      <c r="J47" s="64" t="str">
        <f>IF(I47="VERIFICAR",(MAX(J$1:$J46))+1,"")</f>
        <v/>
      </c>
      <c r="K47" s="82">
        <f>MATCH(A47,Peso!A:A,0)</f>
        <v>45</v>
      </c>
    </row>
    <row r="48" spans="1:11" ht="15" customHeight="1" x14ac:dyDescent="0.3">
      <c r="A48" s="79">
        <v>21506</v>
      </c>
      <c r="B48" s="78" t="s">
        <v>943</v>
      </c>
      <c r="C48" s="78" t="s">
        <v>3</v>
      </c>
      <c r="D48" s="78" t="s">
        <v>1608</v>
      </c>
      <c r="E48" s="78">
        <v>0</v>
      </c>
      <c r="F48" s="78">
        <v>0</v>
      </c>
      <c r="G48" s="189">
        <f t="shared" si="0"/>
        <v>0</v>
      </c>
      <c r="H48" s="64" t="str">
        <f>IFERROR(MATCH(A48,'LISTA '!D:D,0),"FORA DA TABELA")</f>
        <v>FORA DA TABELA</v>
      </c>
      <c r="I48" s="64" t="str">
        <f t="shared" si="1"/>
        <v/>
      </c>
      <c r="J48" s="64" t="str">
        <f>IF(I48="VERIFICAR",(MAX(J$1:$J47))+1,"")</f>
        <v/>
      </c>
      <c r="K48" s="82">
        <f>MATCH(A48,Peso!A:A,0)</f>
        <v>44</v>
      </c>
    </row>
    <row r="49" spans="1:11" ht="15" customHeight="1" x14ac:dyDescent="0.3">
      <c r="A49" s="79">
        <v>50012</v>
      </c>
      <c r="B49" s="78" t="s">
        <v>943</v>
      </c>
      <c r="C49" s="78" t="s">
        <v>3</v>
      </c>
      <c r="D49" s="78" t="s">
        <v>1608</v>
      </c>
      <c r="E49" s="78">
        <v>0</v>
      </c>
      <c r="F49" s="78">
        <v>0</v>
      </c>
      <c r="G49" s="189">
        <f t="shared" si="0"/>
        <v>0</v>
      </c>
      <c r="H49" s="64" t="str">
        <f>IFERROR(MATCH(A49,'LISTA '!D:D,0),"FORA DA TABELA")</f>
        <v>FORA DA TABELA</v>
      </c>
      <c r="I49" s="64" t="str">
        <f t="shared" si="1"/>
        <v/>
      </c>
      <c r="J49" s="64" t="str">
        <f>IF(I49="VERIFICAR",(MAX(J$1:$J48))+1,"")</f>
        <v/>
      </c>
      <c r="K49" s="82">
        <f>MATCH(A49,Peso!A:A,0)</f>
        <v>2440</v>
      </c>
    </row>
    <row r="50" spans="1:11" ht="15" customHeight="1" x14ac:dyDescent="0.3">
      <c r="A50" s="79">
        <v>20323</v>
      </c>
      <c r="B50" s="78" t="s">
        <v>1631</v>
      </c>
      <c r="C50" s="78" t="s">
        <v>3</v>
      </c>
      <c r="D50" s="78" t="s">
        <v>1608</v>
      </c>
      <c r="E50" s="78">
        <v>428</v>
      </c>
      <c r="F50" s="78">
        <v>18</v>
      </c>
      <c r="G50" s="189">
        <f t="shared" si="0"/>
        <v>410</v>
      </c>
      <c r="H50" s="64">
        <f>IFERROR(MATCH(A50,'LISTA '!D:D,0),"FORA DA TABELA")</f>
        <v>29</v>
      </c>
      <c r="I50" s="64" t="str">
        <f t="shared" si="1"/>
        <v/>
      </c>
      <c r="J50" s="64" t="str">
        <f>IF(I50="VERIFICAR",(MAX(J$1:$J49))+1,"")</f>
        <v/>
      </c>
      <c r="K50" s="82">
        <f>MATCH(A50,Peso!A:A,0)</f>
        <v>46</v>
      </c>
    </row>
    <row r="51" spans="1:11" ht="15" customHeight="1" x14ac:dyDescent="0.3">
      <c r="A51" s="79">
        <v>21392</v>
      </c>
      <c r="B51" s="78" t="s">
        <v>1083</v>
      </c>
      <c r="C51" s="78" t="s">
        <v>3</v>
      </c>
      <c r="D51" s="78" t="s">
        <v>1608</v>
      </c>
      <c r="E51" s="78">
        <v>27</v>
      </c>
      <c r="F51" s="78">
        <v>12</v>
      </c>
      <c r="G51" s="189">
        <f t="shared" si="0"/>
        <v>15</v>
      </c>
      <c r="H51" s="64">
        <f>IFERROR(MATCH(A51,'LISTA '!D:D,0),"FORA DA TABELA")</f>
        <v>30</v>
      </c>
      <c r="I51" s="64" t="str">
        <f t="shared" si="1"/>
        <v/>
      </c>
      <c r="J51" s="64" t="str">
        <f>IF(I51="VERIFICAR",(MAX(J$1:$J50))+1,"")</f>
        <v/>
      </c>
      <c r="K51" s="82">
        <f>MATCH(A51,Peso!A:A,0)</f>
        <v>48</v>
      </c>
    </row>
    <row r="52" spans="1:11" ht="15" customHeight="1" x14ac:dyDescent="0.3">
      <c r="A52" s="79">
        <v>20488</v>
      </c>
      <c r="B52" s="78" t="s">
        <v>1084</v>
      </c>
      <c r="C52" s="78" t="s">
        <v>3</v>
      </c>
      <c r="D52" s="78" t="s">
        <v>1608</v>
      </c>
      <c r="E52" s="78">
        <v>270</v>
      </c>
      <c r="F52" s="78">
        <v>26</v>
      </c>
      <c r="G52" s="189">
        <f t="shared" si="0"/>
        <v>244</v>
      </c>
      <c r="H52" s="64">
        <f>IFERROR(MATCH(A52,'LISTA '!D:D,0),"FORA DA TABELA")</f>
        <v>31</v>
      </c>
      <c r="I52" s="64" t="str">
        <f t="shared" si="1"/>
        <v/>
      </c>
      <c r="J52" s="64" t="str">
        <f>IF(I52="VERIFICAR",(MAX(J$1:$J51))+1,"")</f>
        <v/>
      </c>
      <c r="K52" s="82">
        <f>MATCH(A52,Peso!A:A,0)</f>
        <v>47</v>
      </c>
    </row>
    <row r="53" spans="1:11" ht="15" customHeight="1" x14ac:dyDescent="0.3">
      <c r="A53" s="79">
        <v>21537</v>
      </c>
      <c r="B53" s="78" t="s">
        <v>1632</v>
      </c>
      <c r="C53" s="78" t="s">
        <v>3</v>
      </c>
      <c r="D53" s="78" t="s">
        <v>1608</v>
      </c>
      <c r="E53" s="78">
        <v>0</v>
      </c>
      <c r="F53" s="78">
        <v>0</v>
      </c>
      <c r="G53" s="189">
        <f t="shared" si="0"/>
        <v>0</v>
      </c>
      <c r="H53" s="64" t="str">
        <f>IFERROR(MATCH(A53,'LISTA '!D:D,0),"FORA DA TABELA")</f>
        <v>FORA DA TABELA</v>
      </c>
      <c r="I53" s="64" t="str">
        <f t="shared" si="1"/>
        <v/>
      </c>
      <c r="J53" s="64" t="str">
        <f>IF(I53="VERIFICAR",(MAX(J$1:$J52))+1,"")</f>
        <v/>
      </c>
      <c r="K53" s="82">
        <f>MATCH(A53,Peso!A:A,0)</f>
        <v>49</v>
      </c>
    </row>
    <row r="54" spans="1:11" ht="15" customHeight="1" x14ac:dyDescent="0.3">
      <c r="A54" s="79">
        <v>10094</v>
      </c>
      <c r="B54" s="78" t="s">
        <v>944</v>
      </c>
      <c r="C54" s="78" t="s">
        <v>3</v>
      </c>
      <c r="D54" s="78" t="s">
        <v>1608</v>
      </c>
      <c r="E54" s="78">
        <v>125</v>
      </c>
      <c r="F54" s="78">
        <v>7</v>
      </c>
      <c r="G54" s="189">
        <f t="shared" si="0"/>
        <v>118</v>
      </c>
      <c r="H54" s="64">
        <f>IFERROR(MATCH(A54,'LISTA '!D:D,0),"FORA DA TABELA")</f>
        <v>32</v>
      </c>
      <c r="I54" s="64" t="str">
        <f t="shared" si="1"/>
        <v/>
      </c>
      <c r="J54" s="64" t="str">
        <f>IF(I54="VERIFICAR",(MAX(J$1:$J53))+1,"")</f>
        <v/>
      </c>
      <c r="K54" s="82">
        <f>MATCH(A54,Peso!A:A,0)</f>
        <v>50</v>
      </c>
    </row>
    <row r="55" spans="1:11" ht="15" customHeight="1" x14ac:dyDescent="0.3">
      <c r="A55" s="79">
        <v>21580</v>
      </c>
      <c r="B55" s="78" t="s">
        <v>944</v>
      </c>
      <c r="C55" s="78" t="s">
        <v>3</v>
      </c>
      <c r="D55" s="78" t="s">
        <v>1608</v>
      </c>
      <c r="E55" s="78">
        <v>0</v>
      </c>
      <c r="F55" s="78">
        <v>0</v>
      </c>
      <c r="G55" s="189">
        <f t="shared" si="0"/>
        <v>0</v>
      </c>
      <c r="H55" s="64" t="str">
        <f>IFERROR(MATCH(A55,'LISTA '!D:D,0),"FORA DA TABELA")</f>
        <v>FORA DA TABELA</v>
      </c>
      <c r="I55" s="64" t="str">
        <f t="shared" si="1"/>
        <v/>
      </c>
      <c r="J55" s="64" t="str">
        <f>IF(I55="VERIFICAR",(MAX(J$1:$J54))+1,"")</f>
        <v/>
      </c>
      <c r="K55" s="82">
        <f>MATCH(A55,Peso!A:A,0)</f>
        <v>51</v>
      </c>
    </row>
    <row r="56" spans="1:11" ht="15" customHeight="1" x14ac:dyDescent="0.3">
      <c r="A56" s="79">
        <v>50011</v>
      </c>
      <c r="B56" s="78" t="s">
        <v>944</v>
      </c>
      <c r="C56" s="78" t="s">
        <v>3</v>
      </c>
      <c r="D56" s="78" t="s">
        <v>1608</v>
      </c>
      <c r="E56" s="78">
        <v>0</v>
      </c>
      <c r="F56" s="78">
        <v>0</v>
      </c>
      <c r="G56" s="189">
        <f t="shared" si="0"/>
        <v>0</v>
      </c>
      <c r="H56" s="64" t="str">
        <f>IFERROR(MATCH(A56,'LISTA '!D:D,0),"FORA DA TABELA")</f>
        <v>FORA DA TABELA</v>
      </c>
      <c r="I56" s="64" t="str">
        <f t="shared" si="1"/>
        <v/>
      </c>
      <c r="J56" s="64" t="str">
        <f>IF(I56="VERIFICAR",(MAX(J$1:$J55))+1,"")</f>
        <v/>
      </c>
      <c r="K56" s="82">
        <f>MATCH(A56,Peso!A:A,0)</f>
        <v>2441</v>
      </c>
    </row>
    <row r="57" spans="1:11" ht="15" customHeight="1" x14ac:dyDescent="0.3">
      <c r="A57" s="79">
        <v>21313</v>
      </c>
      <c r="B57" s="78" t="s">
        <v>1633</v>
      </c>
      <c r="C57" s="78" t="s">
        <v>3</v>
      </c>
      <c r="D57" s="78" t="s">
        <v>1608</v>
      </c>
      <c r="E57" s="78">
        <v>0</v>
      </c>
      <c r="F57" s="78">
        <v>0</v>
      </c>
      <c r="G57" s="189">
        <f t="shared" si="0"/>
        <v>0</v>
      </c>
      <c r="H57" s="64" t="str">
        <f>IFERROR(MATCH(A57,'LISTA '!D:D,0),"FORA DA TABELA")</f>
        <v>FORA DA TABELA</v>
      </c>
      <c r="I57" s="64" t="str">
        <f t="shared" si="1"/>
        <v/>
      </c>
      <c r="J57" s="64" t="str">
        <f>IF(I57="VERIFICAR",(MAX(J$1:$J56))+1,"")</f>
        <v/>
      </c>
      <c r="K57" s="82">
        <f>MATCH(A57,Peso!A:A,0)</f>
        <v>52</v>
      </c>
    </row>
    <row r="58" spans="1:11" ht="15" customHeight="1" x14ac:dyDescent="0.3">
      <c r="A58" s="79">
        <v>21456</v>
      </c>
      <c r="B58" s="78" t="s">
        <v>1085</v>
      </c>
      <c r="C58" s="78" t="s">
        <v>3</v>
      </c>
      <c r="D58" s="78" t="s">
        <v>1608</v>
      </c>
      <c r="E58" s="78">
        <v>98</v>
      </c>
      <c r="F58" s="78">
        <v>13</v>
      </c>
      <c r="G58" s="189">
        <f t="shared" si="0"/>
        <v>85</v>
      </c>
      <c r="H58" s="64">
        <f>IFERROR(MATCH(A58,'LISTA '!D:D,0),"FORA DA TABELA")</f>
        <v>33</v>
      </c>
      <c r="I58" s="64" t="str">
        <f t="shared" si="1"/>
        <v/>
      </c>
      <c r="J58" s="64" t="str">
        <f>IF(I58="VERIFICAR",(MAX(J$1:$J57))+1,"")</f>
        <v/>
      </c>
      <c r="K58" s="82">
        <f>MATCH(A58,Peso!A:A,0)</f>
        <v>55</v>
      </c>
    </row>
    <row r="59" spans="1:11" ht="15" customHeight="1" x14ac:dyDescent="0.3">
      <c r="A59" s="79">
        <v>20401</v>
      </c>
      <c r="B59" s="78" t="s">
        <v>1634</v>
      </c>
      <c r="C59" s="78" t="s">
        <v>3</v>
      </c>
      <c r="D59" s="78" t="s">
        <v>1608</v>
      </c>
      <c r="E59" s="78">
        <v>203</v>
      </c>
      <c r="F59" s="78">
        <v>36</v>
      </c>
      <c r="G59" s="189">
        <f t="shared" si="0"/>
        <v>167</v>
      </c>
      <c r="H59" s="64">
        <f>IFERROR(MATCH(A59,'LISTA '!D:D,0),"FORA DA TABELA")</f>
        <v>34</v>
      </c>
      <c r="I59" s="64" t="str">
        <f t="shared" si="1"/>
        <v/>
      </c>
      <c r="J59" s="64" t="str">
        <f>IF(I59="VERIFICAR",(MAX(J$1:$J58))+1,"")</f>
        <v/>
      </c>
      <c r="K59" s="82">
        <f>MATCH(A59,Peso!A:A,0)</f>
        <v>54</v>
      </c>
    </row>
    <row r="60" spans="1:11" ht="15" customHeight="1" x14ac:dyDescent="0.3">
      <c r="A60" s="79">
        <v>21577</v>
      </c>
      <c r="B60" s="78" t="s">
        <v>1635</v>
      </c>
      <c r="C60" s="78" t="s">
        <v>3</v>
      </c>
      <c r="D60" s="78" t="s">
        <v>1608</v>
      </c>
      <c r="E60" s="78">
        <v>0</v>
      </c>
      <c r="F60" s="78">
        <v>0</v>
      </c>
      <c r="G60" s="189">
        <f t="shared" si="0"/>
        <v>0</v>
      </c>
      <c r="H60" s="64" t="str">
        <f>IFERROR(MATCH(A60,'LISTA '!D:D,0),"FORA DA TABELA")</f>
        <v>FORA DA TABELA</v>
      </c>
      <c r="I60" s="64" t="str">
        <f t="shared" si="1"/>
        <v/>
      </c>
      <c r="J60" s="64" t="str">
        <f>IF(I60="VERIFICAR",(MAX(J$1:$J59))+1,"")</f>
        <v/>
      </c>
      <c r="K60" s="82">
        <f>MATCH(A60,Peso!A:A,0)</f>
        <v>56</v>
      </c>
    </row>
    <row r="61" spans="1:11" ht="15" customHeight="1" x14ac:dyDescent="0.3">
      <c r="A61" s="79">
        <v>10014</v>
      </c>
      <c r="B61" s="78" t="s">
        <v>966</v>
      </c>
      <c r="C61" s="78" t="s">
        <v>3</v>
      </c>
      <c r="D61" s="78" t="s">
        <v>1608</v>
      </c>
      <c r="E61" s="78">
        <v>169</v>
      </c>
      <c r="F61" s="78">
        <v>4</v>
      </c>
      <c r="G61" s="189">
        <f t="shared" si="0"/>
        <v>165</v>
      </c>
      <c r="H61" s="64">
        <f>IFERROR(MATCH(A61,'LISTA '!D:D,0),"FORA DA TABELA")</f>
        <v>35</v>
      </c>
      <c r="I61" s="64" t="str">
        <f t="shared" si="1"/>
        <v/>
      </c>
      <c r="J61" s="64" t="str">
        <f>IF(I61="VERIFICAR",(MAX(J$1:$J60))+1,"")</f>
        <v/>
      </c>
      <c r="K61" s="82">
        <f>MATCH(A61,Peso!A:A,0)</f>
        <v>58</v>
      </c>
    </row>
    <row r="62" spans="1:11" ht="15" customHeight="1" x14ac:dyDescent="0.3">
      <c r="A62" s="79">
        <v>20060</v>
      </c>
      <c r="B62" s="78" t="s">
        <v>966</v>
      </c>
      <c r="C62" s="78" t="s">
        <v>3</v>
      </c>
      <c r="D62" s="78" t="s">
        <v>1608</v>
      </c>
      <c r="E62" s="78">
        <v>0</v>
      </c>
      <c r="F62" s="78">
        <v>0</v>
      </c>
      <c r="G62" s="189">
        <f t="shared" si="0"/>
        <v>0</v>
      </c>
      <c r="H62" s="64" t="str">
        <f>IFERROR(MATCH(A62,'LISTA '!D:D,0),"FORA DA TABELA")</f>
        <v>FORA DA TABELA</v>
      </c>
      <c r="I62" s="64" t="str">
        <f t="shared" si="1"/>
        <v/>
      </c>
      <c r="J62" s="64" t="str">
        <f>IF(I62="VERIFICAR",(MAX(J$1:$J61))+1,"")</f>
        <v/>
      </c>
      <c r="K62" s="82">
        <f>MATCH(A62,Peso!A:A,0)</f>
        <v>57</v>
      </c>
    </row>
    <row r="63" spans="1:11" ht="15" customHeight="1" x14ac:dyDescent="0.3">
      <c r="A63" s="79">
        <v>50038</v>
      </c>
      <c r="B63" s="78" t="s">
        <v>967</v>
      </c>
      <c r="C63" s="78" t="s">
        <v>7</v>
      </c>
      <c r="D63" s="78" t="s">
        <v>1608</v>
      </c>
      <c r="E63" s="78">
        <v>14</v>
      </c>
      <c r="F63" s="78">
        <v>0</v>
      </c>
      <c r="G63" s="189">
        <f t="shared" si="0"/>
        <v>14</v>
      </c>
      <c r="H63" s="64" t="str">
        <f>IFERROR(MATCH(A63,'LISTA '!D:D,0),"FORA DA TABELA")</f>
        <v>FORA DA TABELA</v>
      </c>
      <c r="I63" s="64" t="str">
        <f t="shared" si="1"/>
        <v>VERIFICAR</v>
      </c>
      <c r="J63" s="64">
        <f>IF(I63="VERIFICAR",(MAX(J$1:$J62))+1,"")</f>
        <v>2</v>
      </c>
      <c r="K63" s="82">
        <f>MATCH(A63,Peso!A:A,0)</f>
        <v>2501</v>
      </c>
    </row>
    <row r="64" spans="1:11" ht="15" customHeight="1" x14ac:dyDescent="0.3">
      <c r="A64" s="79">
        <v>21457</v>
      </c>
      <c r="B64" s="78" t="s">
        <v>1086</v>
      </c>
      <c r="C64" s="78" t="s">
        <v>7</v>
      </c>
      <c r="D64" s="78" t="s">
        <v>1608</v>
      </c>
      <c r="E64" s="78">
        <v>36</v>
      </c>
      <c r="F64" s="78">
        <v>5</v>
      </c>
      <c r="G64" s="189">
        <f t="shared" si="0"/>
        <v>31</v>
      </c>
      <c r="H64" s="64">
        <f>IFERROR(MATCH(A64,'LISTA '!D:D,0),"FORA DA TABELA")</f>
        <v>36</v>
      </c>
      <c r="I64" s="64" t="str">
        <f t="shared" si="1"/>
        <v/>
      </c>
      <c r="J64" s="64" t="str">
        <f>IF(I64="VERIFICAR",(MAX(J$1:$J63))+1,"")</f>
        <v/>
      </c>
      <c r="K64" s="82">
        <f>MATCH(A64,Peso!A:A,0)</f>
        <v>60</v>
      </c>
    </row>
    <row r="65" spans="1:11" ht="15" customHeight="1" x14ac:dyDescent="0.3">
      <c r="A65" s="79">
        <v>20399</v>
      </c>
      <c r="B65" s="78" t="s">
        <v>1087</v>
      </c>
      <c r="C65" s="78" t="s">
        <v>3</v>
      </c>
      <c r="D65" s="78" t="s">
        <v>1608</v>
      </c>
      <c r="E65" s="78">
        <v>199</v>
      </c>
      <c r="F65" s="78">
        <v>15</v>
      </c>
      <c r="G65" s="189">
        <f t="shared" si="0"/>
        <v>184</v>
      </c>
      <c r="H65" s="64">
        <f>IFERROR(MATCH(A65,'LISTA '!D:D,0),"FORA DA TABELA")</f>
        <v>37</v>
      </c>
      <c r="I65" s="64" t="str">
        <f t="shared" si="1"/>
        <v/>
      </c>
      <c r="J65" s="64" t="str">
        <f>IF(I65="VERIFICAR",(MAX(J$1:$J64))+1,"")</f>
        <v/>
      </c>
      <c r="K65" s="82">
        <f>MATCH(A65,Peso!A:A,0)</f>
        <v>59</v>
      </c>
    </row>
    <row r="66" spans="1:11" ht="15" customHeight="1" x14ac:dyDescent="0.3">
      <c r="A66" s="79">
        <v>21783</v>
      </c>
      <c r="B66" s="78" t="s">
        <v>917</v>
      </c>
      <c r="C66" s="78" t="s">
        <v>7</v>
      </c>
      <c r="D66" s="78" t="s">
        <v>1608</v>
      </c>
      <c r="E66" s="78">
        <v>0</v>
      </c>
      <c r="F66" s="78">
        <v>0</v>
      </c>
      <c r="G66" s="189">
        <f t="shared" si="0"/>
        <v>0</v>
      </c>
      <c r="H66" s="64" t="str">
        <f>IFERROR(MATCH(A66,'LISTA '!D:D,0),"FORA DA TABELA")</f>
        <v>FORA DA TABELA</v>
      </c>
      <c r="I66" s="64" t="str">
        <f t="shared" si="1"/>
        <v/>
      </c>
      <c r="J66" s="64" t="str">
        <f>IF(I66="VERIFICAR",(MAX(J$1:$J65))+1,"")</f>
        <v/>
      </c>
      <c r="K66" s="82">
        <f>MATCH(A66,Peso!A:A,0)</f>
        <v>2387</v>
      </c>
    </row>
    <row r="67" spans="1:11" ht="15" customHeight="1" x14ac:dyDescent="0.3">
      <c r="A67" s="79">
        <v>21795</v>
      </c>
      <c r="B67" s="78" t="s">
        <v>1390</v>
      </c>
      <c r="C67" s="78" t="s">
        <v>28</v>
      </c>
      <c r="D67" s="78" t="s">
        <v>1608</v>
      </c>
      <c r="E67" s="78">
        <v>0</v>
      </c>
      <c r="F67" s="78">
        <v>0</v>
      </c>
      <c r="G67" s="189">
        <f t="shared" ref="G67:G130" si="2">E67-F67</f>
        <v>0</v>
      </c>
      <c r="H67" s="64" t="str">
        <f>IFERROR(MATCH(A67,'LISTA '!D:D,0),"FORA DA TABELA")</f>
        <v>FORA DA TABELA</v>
      </c>
      <c r="I67" s="64" t="str">
        <f t="shared" ref="I67:I130" si="3">IF(AND(G67&gt;0,H67="FORA DA TABELA"),"VERIFICAR","")</f>
        <v/>
      </c>
      <c r="J67" s="64" t="str">
        <f>IF(I67="VERIFICAR",(MAX(J$1:$J66))+1,"")</f>
        <v/>
      </c>
      <c r="K67" s="82">
        <f>MATCH(A67,Peso!A:A,0)</f>
        <v>2520</v>
      </c>
    </row>
    <row r="68" spans="1:11" ht="15" customHeight="1" x14ac:dyDescent="0.3">
      <c r="A68" s="79">
        <v>1889</v>
      </c>
      <c r="B68" s="78" t="s">
        <v>1088</v>
      </c>
      <c r="C68" s="78" t="s">
        <v>7</v>
      </c>
      <c r="D68" s="78" t="s">
        <v>1608</v>
      </c>
      <c r="E68" s="78">
        <v>20</v>
      </c>
      <c r="F68" s="78">
        <v>2</v>
      </c>
      <c r="G68" s="189">
        <f t="shared" si="2"/>
        <v>18</v>
      </c>
      <c r="H68" s="64">
        <f>IFERROR(MATCH(A68,'LISTA '!D:D,0),"FORA DA TABELA")</f>
        <v>38</v>
      </c>
      <c r="I68" s="64" t="str">
        <f t="shared" si="3"/>
        <v/>
      </c>
      <c r="J68" s="64" t="str">
        <f>IF(I68="VERIFICAR",(MAX(J$1:$J67))+1,"")</f>
        <v/>
      </c>
      <c r="K68" s="82">
        <f>MATCH(A68,Peso!A:A,0)</f>
        <v>2032</v>
      </c>
    </row>
    <row r="69" spans="1:11" ht="15" customHeight="1" x14ac:dyDescent="0.3">
      <c r="A69" s="79">
        <v>1257</v>
      </c>
      <c r="B69" s="78" t="s">
        <v>1636</v>
      </c>
      <c r="C69" s="78" t="s">
        <v>7</v>
      </c>
      <c r="D69" s="78" t="s">
        <v>1608</v>
      </c>
      <c r="E69" s="78">
        <v>106</v>
      </c>
      <c r="F69" s="78">
        <v>9</v>
      </c>
      <c r="G69" s="189">
        <f t="shared" si="2"/>
        <v>97</v>
      </c>
      <c r="H69" s="64">
        <f>IFERROR(MATCH(A69,'LISTA '!D:D,0),"FORA DA TABELA")</f>
        <v>39</v>
      </c>
      <c r="I69" s="64" t="str">
        <f t="shared" si="3"/>
        <v/>
      </c>
      <c r="J69" s="64" t="str">
        <f>IF(I69="VERIFICAR",(MAX(J$1:$J68))+1,"")</f>
        <v/>
      </c>
      <c r="K69" s="82">
        <f>MATCH(A69,Peso!A:A,0)</f>
        <v>2031</v>
      </c>
    </row>
    <row r="70" spans="1:11" ht="15" customHeight="1" x14ac:dyDescent="0.3">
      <c r="A70" s="79">
        <v>20298</v>
      </c>
      <c r="B70" s="78" t="s">
        <v>1637</v>
      </c>
      <c r="C70" s="78" t="s">
        <v>7</v>
      </c>
      <c r="D70" s="78" t="s">
        <v>1608</v>
      </c>
      <c r="E70" s="78">
        <v>0</v>
      </c>
      <c r="F70" s="78">
        <v>0</v>
      </c>
      <c r="G70" s="189">
        <f t="shared" si="2"/>
        <v>0</v>
      </c>
      <c r="H70" s="64" t="str">
        <f>IFERROR(MATCH(A70,'LISTA '!D:D,0),"FORA DA TABELA")</f>
        <v>FORA DA TABELA</v>
      </c>
      <c r="I70" s="64" t="str">
        <f t="shared" si="3"/>
        <v/>
      </c>
      <c r="J70" s="64" t="str">
        <f>IF(I70="VERIFICAR",(MAX(J$1:$J69))+1,"")</f>
        <v/>
      </c>
      <c r="K70" s="82">
        <f>MATCH(A70,Peso!A:A,0)</f>
        <v>61</v>
      </c>
    </row>
    <row r="71" spans="1:11" ht="15" customHeight="1" x14ac:dyDescent="0.3">
      <c r="A71" s="79">
        <v>20893</v>
      </c>
      <c r="B71" s="78" t="s">
        <v>1638</v>
      </c>
      <c r="C71" s="78" t="s">
        <v>7</v>
      </c>
      <c r="D71" s="78" t="s">
        <v>1608</v>
      </c>
      <c r="E71" s="78">
        <v>0</v>
      </c>
      <c r="F71" s="78">
        <v>0</v>
      </c>
      <c r="G71" s="189">
        <f t="shared" si="2"/>
        <v>0</v>
      </c>
      <c r="H71" s="64" t="str">
        <f>IFERROR(MATCH(A71,'LISTA '!D:D,0),"FORA DA TABELA")</f>
        <v>FORA DA TABELA</v>
      </c>
      <c r="I71" s="64" t="str">
        <f t="shared" si="3"/>
        <v/>
      </c>
      <c r="J71" s="64" t="str">
        <f>IF(I71="VERIFICAR",(MAX(J$1:$J70))+1,"")</f>
        <v/>
      </c>
      <c r="K71" s="82">
        <f>MATCH(A71,Peso!A:A,0)</f>
        <v>62</v>
      </c>
    </row>
    <row r="72" spans="1:11" ht="15" customHeight="1" x14ac:dyDescent="0.3">
      <c r="A72" s="79">
        <v>21495</v>
      </c>
      <c r="B72" s="78" t="s">
        <v>1639</v>
      </c>
      <c r="C72" s="78" t="s">
        <v>7</v>
      </c>
      <c r="D72" s="78" t="s">
        <v>1608</v>
      </c>
      <c r="E72" s="78">
        <v>43</v>
      </c>
      <c r="F72" s="78">
        <v>34</v>
      </c>
      <c r="G72" s="189">
        <f t="shared" si="2"/>
        <v>9</v>
      </c>
      <c r="H72" s="64">
        <f>IFERROR(MATCH(A72,'LISTA '!D:D,0),"FORA DA TABELA")</f>
        <v>40</v>
      </c>
      <c r="I72" s="64" t="str">
        <f t="shared" si="3"/>
        <v/>
      </c>
      <c r="J72" s="64" t="str">
        <f>IF(I72="VERIFICAR",(MAX(J$1:$J71))+1,"")</f>
        <v/>
      </c>
      <c r="K72" s="82">
        <f>MATCH(A72,Peso!A:A,0)</f>
        <v>65</v>
      </c>
    </row>
    <row r="73" spans="1:11" ht="15" customHeight="1" x14ac:dyDescent="0.3">
      <c r="A73" s="79">
        <v>20351</v>
      </c>
      <c r="B73" s="78" t="s">
        <v>1640</v>
      </c>
      <c r="C73" s="78" t="s">
        <v>7</v>
      </c>
      <c r="D73" s="78" t="s">
        <v>1608</v>
      </c>
      <c r="E73" s="78">
        <v>3</v>
      </c>
      <c r="F73" s="78">
        <v>3</v>
      </c>
      <c r="G73" s="189">
        <f t="shared" si="2"/>
        <v>0</v>
      </c>
      <c r="H73" s="64">
        <f>IFERROR(MATCH(A73,'LISTA '!D:D,0),"FORA DA TABELA")</f>
        <v>41</v>
      </c>
      <c r="I73" s="64" t="str">
        <f t="shared" si="3"/>
        <v/>
      </c>
      <c r="J73" s="64" t="str">
        <f>IF(I73="VERIFICAR",(MAX(J$1:$J72))+1,"")</f>
        <v/>
      </c>
      <c r="K73" s="82">
        <f>MATCH(A73,Peso!A:A,0)</f>
        <v>64</v>
      </c>
    </row>
    <row r="74" spans="1:11" ht="15" customHeight="1" x14ac:dyDescent="0.3">
      <c r="A74" s="79">
        <v>20429</v>
      </c>
      <c r="B74" s="78" t="s">
        <v>960</v>
      </c>
      <c r="C74" s="78" t="s">
        <v>7</v>
      </c>
      <c r="D74" s="78" t="s">
        <v>1608</v>
      </c>
      <c r="E74" s="78">
        <v>16</v>
      </c>
      <c r="F74" s="78">
        <v>16</v>
      </c>
      <c r="G74" s="189">
        <f t="shared" si="2"/>
        <v>0</v>
      </c>
      <c r="H74" s="64">
        <f>IFERROR(MATCH(A74,'LISTA '!D:D,0),"FORA DA TABELA")</f>
        <v>42</v>
      </c>
      <c r="I74" s="64" t="str">
        <f t="shared" si="3"/>
        <v/>
      </c>
      <c r="J74" s="64" t="str">
        <f>IF(I74="VERIFICAR",(MAX(J$1:$J73))+1,"")</f>
        <v/>
      </c>
      <c r="K74" s="82">
        <f>MATCH(A74,Peso!A:A,0)</f>
        <v>63</v>
      </c>
    </row>
    <row r="75" spans="1:11" ht="15" customHeight="1" x14ac:dyDescent="0.3">
      <c r="A75" s="79">
        <v>21394</v>
      </c>
      <c r="B75" s="78" t="s">
        <v>1089</v>
      </c>
      <c r="C75" s="78" t="s">
        <v>7</v>
      </c>
      <c r="D75" s="78" t="s">
        <v>1608</v>
      </c>
      <c r="E75" s="78">
        <v>19</v>
      </c>
      <c r="F75" s="78">
        <v>3</v>
      </c>
      <c r="G75" s="189">
        <f t="shared" si="2"/>
        <v>16</v>
      </c>
      <c r="H75" s="64">
        <f>IFERROR(MATCH(A75,'LISTA '!D:D,0),"FORA DA TABELA")</f>
        <v>43</v>
      </c>
      <c r="I75" s="64" t="str">
        <f t="shared" si="3"/>
        <v/>
      </c>
      <c r="J75" s="64" t="str">
        <f>IF(I75="VERIFICAR",(MAX(J$1:$J74))+1,"")</f>
        <v/>
      </c>
      <c r="K75" s="82">
        <f>MATCH(A75,Peso!A:A,0)</f>
        <v>68</v>
      </c>
    </row>
    <row r="76" spans="1:11" ht="15" customHeight="1" x14ac:dyDescent="0.3">
      <c r="A76" s="79">
        <v>21028</v>
      </c>
      <c r="B76" s="78" t="s">
        <v>1641</v>
      </c>
      <c r="C76" s="78" t="s">
        <v>7</v>
      </c>
      <c r="D76" s="78" t="s">
        <v>1608</v>
      </c>
      <c r="E76" s="78">
        <v>26</v>
      </c>
      <c r="F76" s="78">
        <v>1</v>
      </c>
      <c r="G76" s="189">
        <f t="shared" si="2"/>
        <v>25</v>
      </c>
      <c r="H76" s="64">
        <f>IFERROR(MATCH(A76,'LISTA '!D:D,0),"FORA DA TABELA")</f>
        <v>44</v>
      </c>
      <c r="I76" s="64" t="str">
        <f t="shared" si="3"/>
        <v/>
      </c>
      <c r="J76" s="64" t="str">
        <f>IF(I76="VERIFICAR",(MAX(J$1:$J75))+1,"")</f>
        <v/>
      </c>
      <c r="K76" s="82">
        <f>MATCH(A76,Peso!A:A,0)</f>
        <v>67</v>
      </c>
    </row>
    <row r="77" spans="1:11" ht="15" customHeight="1" x14ac:dyDescent="0.3">
      <c r="A77" s="79">
        <v>20107</v>
      </c>
      <c r="B77" s="78" t="s">
        <v>1642</v>
      </c>
      <c r="C77" s="78" t="s">
        <v>7</v>
      </c>
      <c r="D77" s="78" t="s">
        <v>1608</v>
      </c>
      <c r="E77" s="78">
        <v>41</v>
      </c>
      <c r="F77" s="78">
        <v>1</v>
      </c>
      <c r="G77" s="189">
        <f t="shared" si="2"/>
        <v>40</v>
      </c>
      <c r="H77" s="64">
        <f>IFERROR(MATCH(A77,'LISTA '!D:D,0),"FORA DA TABELA")</f>
        <v>45</v>
      </c>
      <c r="I77" s="64" t="str">
        <f t="shared" si="3"/>
        <v/>
      </c>
      <c r="J77" s="64" t="str">
        <f>IF(I77="VERIFICAR",(MAX(J$1:$J76))+1,"")</f>
        <v/>
      </c>
      <c r="K77" s="82">
        <f>MATCH(A77,Peso!A:A,0)</f>
        <v>66</v>
      </c>
    </row>
    <row r="78" spans="1:11" ht="15" customHeight="1" x14ac:dyDescent="0.3">
      <c r="A78" s="79">
        <v>21194</v>
      </c>
      <c r="B78" s="78" t="s">
        <v>100</v>
      </c>
      <c r="C78" s="78" t="s">
        <v>3</v>
      </c>
      <c r="D78" s="78" t="s">
        <v>1608</v>
      </c>
      <c r="E78" s="78">
        <v>0</v>
      </c>
      <c r="F78" s="78">
        <v>0</v>
      </c>
      <c r="G78" s="189">
        <f t="shared" si="2"/>
        <v>0</v>
      </c>
      <c r="H78" s="64" t="str">
        <f>IFERROR(MATCH(A78,'LISTA '!D:D,0),"FORA DA TABELA")</f>
        <v>FORA DA TABELA</v>
      </c>
      <c r="I78" s="64" t="str">
        <f t="shared" si="3"/>
        <v/>
      </c>
      <c r="J78" s="64" t="str">
        <f>IF(I78="VERIFICAR",(MAX(J$1:$J77))+1,"")</f>
        <v/>
      </c>
      <c r="K78" s="82">
        <f>MATCH(A78,Peso!A:A,0)</f>
        <v>73</v>
      </c>
    </row>
    <row r="79" spans="1:11" ht="15" customHeight="1" x14ac:dyDescent="0.3">
      <c r="A79" s="79">
        <v>21771</v>
      </c>
      <c r="B79" s="78" t="s">
        <v>888</v>
      </c>
      <c r="C79" s="78" t="s">
        <v>28</v>
      </c>
      <c r="D79" s="78" t="s">
        <v>1608</v>
      </c>
      <c r="E79" s="78">
        <v>354</v>
      </c>
      <c r="F79" s="78">
        <v>36</v>
      </c>
      <c r="G79" s="189">
        <f t="shared" si="2"/>
        <v>318</v>
      </c>
      <c r="H79" s="64">
        <f>IFERROR(MATCH(A79,'LISTA '!D:D,0),"FORA DA TABELA")</f>
        <v>46</v>
      </c>
      <c r="I79" s="64" t="str">
        <f t="shared" si="3"/>
        <v/>
      </c>
      <c r="J79" s="64" t="str">
        <f>IF(I79="VERIFICAR",(MAX(J$1:$J78))+1,"")</f>
        <v/>
      </c>
      <c r="K79" s="82">
        <f>MATCH(A79,Peso!A:A,0)</f>
        <v>2357</v>
      </c>
    </row>
    <row r="80" spans="1:11" ht="15" customHeight="1" x14ac:dyDescent="0.3">
      <c r="A80" s="79">
        <v>21675</v>
      </c>
      <c r="B80" s="78" t="s">
        <v>743</v>
      </c>
      <c r="C80" s="78" t="s">
        <v>28</v>
      </c>
      <c r="D80" s="78" t="s">
        <v>1608</v>
      </c>
      <c r="E80" s="78">
        <v>0</v>
      </c>
      <c r="F80" s="78">
        <v>0</v>
      </c>
      <c r="G80" s="189">
        <f t="shared" si="2"/>
        <v>0</v>
      </c>
      <c r="H80" s="64" t="str">
        <f>IFERROR(MATCH(A80,'LISTA '!D:D,0),"FORA DA TABELA")</f>
        <v>FORA DA TABELA</v>
      </c>
      <c r="I80" s="64" t="str">
        <f t="shared" si="3"/>
        <v/>
      </c>
      <c r="J80" s="64" t="str">
        <f>IF(I80="VERIFICAR",(MAX(J$1:$J79))+1,"")</f>
        <v/>
      </c>
      <c r="K80" s="82">
        <f>MATCH(A80,Peso!A:A,0)</f>
        <v>74</v>
      </c>
    </row>
    <row r="81" spans="1:11" ht="15" customHeight="1" x14ac:dyDescent="0.3">
      <c r="A81" s="79">
        <v>21825</v>
      </c>
      <c r="B81" s="78" t="s">
        <v>1555</v>
      </c>
      <c r="C81" s="78" t="s">
        <v>3</v>
      </c>
      <c r="D81" s="78" t="s">
        <v>1608</v>
      </c>
      <c r="E81" s="78">
        <v>1033</v>
      </c>
      <c r="F81" s="78">
        <v>0</v>
      </c>
      <c r="G81" s="189">
        <f t="shared" si="2"/>
        <v>1033</v>
      </c>
      <c r="H81" s="64" t="str">
        <f>IFERROR(MATCH(A81,'LISTA '!D:D,0),"FORA DA TABELA")</f>
        <v>FORA DA TABELA</v>
      </c>
      <c r="I81" s="64" t="str">
        <f t="shared" si="3"/>
        <v>VERIFICAR</v>
      </c>
      <c r="J81" s="64">
        <f>IF(I81="VERIFICAR",(MAX(J$1:$J80))+1,"")</f>
        <v>3</v>
      </c>
      <c r="K81" s="82">
        <f>MATCH(A81,Peso!A:A,0)</f>
        <v>2565</v>
      </c>
    </row>
    <row r="82" spans="1:11" ht="15" customHeight="1" x14ac:dyDescent="0.3">
      <c r="A82" s="79">
        <v>21731</v>
      </c>
      <c r="B82" s="78" t="s">
        <v>1643</v>
      </c>
      <c r="C82" s="78" t="s">
        <v>3</v>
      </c>
      <c r="D82" s="78" t="s">
        <v>1608</v>
      </c>
      <c r="E82" s="78">
        <v>0</v>
      </c>
      <c r="F82" s="78">
        <v>0</v>
      </c>
      <c r="G82" s="189">
        <f t="shared" si="2"/>
        <v>0</v>
      </c>
      <c r="H82" s="64" t="str">
        <f>IFERROR(MATCH(A82,'LISTA '!D:D,0),"FORA DA TABELA")</f>
        <v>FORA DA TABELA</v>
      </c>
      <c r="I82" s="64" t="str">
        <f t="shared" si="3"/>
        <v/>
      </c>
      <c r="J82" s="64" t="str">
        <f>IF(I82="VERIFICAR",(MAX(J$1:$J81))+1,"")</f>
        <v/>
      </c>
      <c r="K82" s="82">
        <f>MATCH(A82,Peso!A:A,0)</f>
        <v>2286</v>
      </c>
    </row>
    <row r="83" spans="1:11" ht="15" customHeight="1" x14ac:dyDescent="0.3">
      <c r="A83" s="79">
        <v>21195</v>
      </c>
      <c r="B83" s="78" t="s">
        <v>101</v>
      </c>
      <c r="C83" s="78" t="s">
        <v>3</v>
      </c>
      <c r="D83" s="78" t="s">
        <v>1608</v>
      </c>
      <c r="E83" s="78">
        <v>0</v>
      </c>
      <c r="F83" s="78">
        <v>0</v>
      </c>
      <c r="G83" s="189">
        <f t="shared" si="2"/>
        <v>0</v>
      </c>
      <c r="H83" s="64" t="str">
        <f>IFERROR(MATCH(A83,'LISTA '!D:D,0),"FORA DA TABELA")</f>
        <v>FORA DA TABELA</v>
      </c>
      <c r="I83" s="64" t="str">
        <f t="shared" si="3"/>
        <v/>
      </c>
      <c r="J83" s="64" t="str">
        <f>IF(I83="VERIFICAR",(MAX(J$1:$J82))+1,"")</f>
        <v/>
      </c>
      <c r="K83" s="82">
        <f>MATCH(A83,Peso!A:A,0)</f>
        <v>76</v>
      </c>
    </row>
    <row r="84" spans="1:11" ht="15" customHeight="1" x14ac:dyDescent="0.3">
      <c r="A84" s="79">
        <v>21772</v>
      </c>
      <c r="B84" s="78" t="s">
        <v>889</v>
      </c>
      <c r="C84" s="78" t="s">
        <v>28</v>
      </c>
      <c r="D84" s="78" t="s">
        <v>1608</v>
      </c>
      <c r="E84" s="78">
        <v>0</v>
      </c>
      <c r="F84" s="78">
        <v>0</v>
      </c>
      <c r="G84" s="189">
        <f t="shared" si="2"/>
        <v>0</v>
      </c>
      <c r="H84" s="64" t="str">
        <f>IFERROR(MATCH(A84,'LISTA '!D:D,0),"FORA DA TABELA")</f>
        <v>FORA DA TABELA</v>
      </c>
      <c r="I84" s="64" t="str">
        <f t="shared" si="3"/>
        <v/>
      </c>
      <c r="J84" s="64" t="str">
        <f>IF(I84="VERIFICAR",(MAX(J$1:$J83))+1,"")</f>
        <v/>
      </c>
      <c r="K84" s="82">
        <f>MATCH(A84,Peso!A:A,0)</f>
        <v>2358</v>
      </c>
    </row>
    <row r="85" spans="1:11" ht="15" customHeight="1" x14ac:dyDescent="0.3">
      <c r="A85" s="79">
        <v>21676</v>
      </c>
      <c r="B85" s="78" t="s">
        <v>744</v>
      </c>
      <c r="C85" s="78" t="s">
        <v>28</v>
      </c>
      <c r="D85" s="78" t="s">
        <v>1608</v>
      </c>
      <c r="E85" s="78">
        <v>0</v>
      </c>
      <c r="F85" s="78">
        <v>0</v>
      </c>
      <c r="G85" s="189">
        <f t="shared" si="2"/>
        <v>0</v>
      </c>
      <c r="H85" s="64" t="str">
        <f>IFERROR(MATCH(A85,'LISTA '!D:D,0),"FORA DA TABELA")</f>
        <v>FORA DA TABELA</v>
      </c>
      <c r="I85" s="64" t="str">
        <f t="shared" si="3"/>
        <v/>
      </c>
      <c r="J85" s="64" t="str">
        <f>IF(I85="VERIFICAR",(MAX(J$1:$J84))+1,"")</f>
        <v/>
      </c>
      <c r="K85" s="82">
        <f>MATCH(A85,Peso!A:A,0)</f>
        <v>77</v>
      </c>
    </row>
    <row r="86" spans="1:11" ht="15" customHeight="1" x14ac:dyDescent="0.3">
      <c r="A86" s="79">
        <v>21732</v>
      </c>
      <c r="B86" s="78" t="s">
        <v>1644</v>
      </c>
      <c r="C86" s="78" t="s">
        <v>3</v>
      </c>
      <c r="D86" s="78" t="s">
        <v>1608</v>
      </c>
      <c r="E86" s="78">
        <v>0</v>
      </c>
      <c r="F86" s="78">
        <v>0</v>
      </c>
      <c r="G86" s="189">
        <f t="shared" si="2"/>
        <v>0</v>
      </c>
      <c r="H86" s="64" t="str">
        <f>IFERROR(MATCH(A86,'LISTA '!D:D,0),"FORA DA TABELA")</f>
        <v>FORA DA TABELA</v>
      </c>
      <c r="I86" s="64" t="str">
        <f t="shared" si="3"/>
        <v/>
      </c>
      <c r="J86" s="64" t="str">
        <f>IF(I86="VERIFICAR",(MAX(J$1:$J85))+1,"")</f>
        <v/>
      </c>
      <c r="K86" s="82">
        <f>MATCH(A86,Peso!A:A,0)</f>
        <v>2287</v>
      </c>
    </row>
    <row r="87" spans="1:11" ht="15" customHeight="1" x14ac:dyDescent="0.3">
      <c r="A87" s="79">
        <v>21308</v>
      </c>
      <c r="B87" s="78" t="s">
        <v>167</v>
      </c>
      <c r="C87" s="78" t="s">
        <v>3</v>
      </c>
      <c r="D87" s="78" t="s">
        <v>1608</v>
      </c>
      <c r="E87" s="78">
        <v>0</v>
      </c>
      <c r="F87" s="78">
        <v>0</v>
      </c>
      <c r="G87" s="189">
        <f t="shared" si="2"/>
        <v>0</v>
      </c>
      <c r="H87" s="64" t="str">
        <f>IFERROR(MATCH(A87,'LISTA '!D:D,0),"FORA DA TABELA")</f>
        <v>FORA DA TABELA</v>
      </c>
      <c r="I87" s="64" t="str">
        <f t="shared" si="3"/>
        <v/>
      </c>
      <c r="J87" s="64" t="str">
        <f>IF(I87="VERIFICAR",(MAX(J$1:$J86))+1,"")</f>
        <v/>
      </c>
      <c r="K87" s="82">
        <f>MATCH(A87,Peso!A:A,0)</f>
        <v>78</v>
      </c>
    </row>
    <row r="88" spans="1:11" ht="15" customHeight="1" x14ac:dyDescent="0.3">
      <c r="A88" s="79">
        <v>21733</v>
      </c>
      <c r="B88" s="78" t="s">
        <v>1645</v>
      </c>
      <c r="C88" s="78" t="s">
        <v>3</v>
      </c>
      <c r="D88" s="78" t="s">
        <v>1608</v>
      </c>
      <c r="E88" s="78">
        <v>0</v>
      </c>
      <c r="F88" s="78">
        <v>0</v>
      </c>
      <c r="G88" s="189">
        <f t="shared" si="2"/>
        <v>0</v>
      </c>
      <c r="H88" s="64" t="str">
        <f>IFERROR(MATCH(A88,'LISTA '!D:D,0),"FORA DA TABELA")</f>
        <v>FORA DA TABELA</v>
      </c>
      <c r="I88" s="64" t="str">
        <f t="shared" si="3"/>
        <v/>
      </c>
      <c r="J88" s="64" t="str">
        <f>IF(I88="VERIFICAR",(MAX(J$1:$J87))+1,"")</f>
        <v/>
      </c>
      <c r="K88" s="82">
        <f>MATCH(A88,Peso!A:A,0)</f>
        <v>2288</v>
      </c>
    </row>
    <row r="89" spans="1:11" ht="15" customHeight="1" x14ac:dyDescent="0.3">
      <c r="A89" s="79">
        <v>21630</v>
      </c>
      <c r="B89" s="78" t="s">
        <v>702</v>
      </c>
      <c r="C89" s="78" t="s">
        <v>3</v>
      </c>
      <c r="D89" s="78" t="s">
        <v>1608</v>
      </c>
      <c r="E89" s="78">
        <v>0</v>
      </c>
      <c r="F89" s="78">
        <v>0</v>
      </c>
      <c r="G89" s="189">
        <f t="shared" si="2"/>
        <v>0</v>
      </c>
      <c r="H89" s="64" t="str">
        <f>IFERROR(MATCH(A89,'LISTA '!D:D,0),"FORA DA TABELA")</f>
        <v>FORA DA TABELA</v>
      </c>
      <c r="I89" s="64" t="str">
        <f t="shared" si="3"/>
        <v/>
      </c>
      <c r="J89" s="64" t="str">
        <f>IF(I89="VERIFICAR",(MAX(J$1:$J88))+1,"")</f>
        <v/>
      </c>
      <c r="K89" s="82">
        <f>MATCH(A89,Peso!A:A,0)</f>
        <v>79</v>
      </c>
    </row>
    <row r="90" spans="1:11" ht="15" customHeight="1" x14ac:dyDescent="0.3">
      <c r="A90" s="79">
        <v>21611</v>
      </c>
      <c r="B90" s="78" t="s">
        <v>647</v>
      </c>
      <c r="C90" s="78" t="s">
        <v>3</v>
      </c>
      <c r="D90" s="78" t="s">
        <v>1608</v>
      </c>
      <c r="E90" s="78">
        <v>0</v>
      </c>
      <c r="F90" s="78">
        <v>0</v>
      </c>
      <c r="G90" s="189">
        <f t="shared" si="2"/>
        <v>0</v>
      </c>
      <c r="H90" s="64" t="str">
        <f>IFERROR(MATCH(A90,'LISTA '!D:D,0),"FORA DA TABELA")</f>
        <v>FORA DA TABELA</v>
      </c>
      <c r="I90" s="64" t="str">
        <f t="shared" si="3"/>
        <v/>
      </c>
      <c r="J90" s="64" t="str">
        <f>IF(I90="VERIFICAR",(MAX(J$1:$J89))+1,"")</f>
        <v/>
      </c>
      <c r="K90" s="82">
        <f>MATCH(A90,Peso!A:A,0)</f>
        <v>80</v>
      </c>
    </row>
    <row r="91" spans="1:11" ht="15" customHeight="1" x14ac:dyDescent="0.3">
      <c r="A91" s="79">
        <v>21666</v>
      </c>
      <c r="B91" s="78" t="s">
        <v>731</v>
      </c>
      <c r="C91" s="78" t="s">
        <v>28</v>
      </c>
      <c r="D91" s="78" t="s">
        <v>1608</v>
      </c>
      <c r="E91" s="78">
        <v>0</v>
      </c>
      <c r="F91" s="78">
        <v>0</v>
      </c>
      <c r="G91" s="189">
        <f t="shared" si="2"/>
        <v>0</v>
      </c>
      <c r="H91" s="64" t="str">
        <f>IFERROR(MATCH(A91,'LISTA '!D:D,0),"FORA DA TABELA")</f>
        <v>FORA DA TABELA</v>
      </c>
      <c r="I91" s="64" t="str">
        <f t="shared" si="3"/>
        <v/>
      </c>
      <c r="J91" s="64" t="str">
        <f>IF(I91="VERIFICAR",(MAX(J$1:$J90))+1,"")</f>
        <v/>
      </c>
      <c r="K91" s="82">
        <f>MATCH(A91,Peso!A:A,0)</f>
        <v>81</v>
      </c>
    </row>
    <row r="92" spans="1:11" ht="15" customHeight="1" x14ac:dyDescent="0.3">
      <c r="A92" s="79">
        <v>21228</v>
      </c>
      <c r="B92" s="78" t="s">
        <v>1646</v>
      </c>
      <c r="C92" s="78" t="s">
        <v>3</v>
      </c>
      <c r="D92" s="78" t="s">
        <v>1608</v>
      </c>
      <c r="E92" s="78">
        <v>0</v>
      </c>
      <c r="F92" s="78">
        <v>0</v>
      </c>
      <c r="G92" s="189">
        <f t="shared" si="2"/>
        <v>0</v>
      </c>
      <c r="H92" s="64" t="str">
        <f>IFERROR(MATCH(A92,'LISTA '!D:D,0),"FORA DA TABELA")</f>
        <v>FORA DA TABELA</v>
      </c>
      <c r="I92" s="64" t="str">
        <f t="shared" si="3"/>
        <v/>
      </c>
      <c r="J92" s="64" t="str">
        <f>IF(I92="VERIFICAR",(MAX(J$1:$J91))+1,"")</f>
        <v/>
      </c>
      <c r="K92" s="82">
        <f>MATCH(A92,Peso!A:A,0)</f>
        <v>71</v>
      </c>
    </row>
    <row r="93" spans="1:11" ht="15" customHeight="1" x14ac:dyDescent="0.3">
      <c r="A93" s="79">
        <v>21770</v>
      </c>
      <c r="B93" s="78" t="s">
        <v>890</v>
      </c>
      <c r="C93" s="78" t="s">
        <v>28</v>
      </c>
      <c r="D93" s="78" t="s">
        <v>1608</v>
      </c>
      <c r="E93" s="78">
        <v>798</v>
      </c>
      <c r="F93" s="78">
        <v>0</v>
      </c>
      <c r="G93" s="189">
        <f t="shared" si="2"/>
        <v>798</v>
      </c>
      <c r="H93" s="64" t="str">
        <f>IFERROR(MATCH(A93,'LISTA '!D:D,0),"FORA DA TABELA")</f>
        <v>FORA DA TABELA</v>
      </c>
      <c r="I93" s="64" t="str">
        <f t="shared" si="3"/>
        <v>VERIFICAR</v>
      </c>
      <c r="J93" s="64">
        <f>IF(I93="VERIFICAR",(MAX(J$1:$J92))+1,"")</f>
        <v>4</v>
      </c>
      <c r="K93" s="82">
        <f>MATCH(A93,Peso!A:A,0)</f>
        <v>2359</v>
      </c>
    </row>
    <row r="94" spans="1:11" ht="15" customHeight="1" x14ac:dyDescent="0.3">
      <c r="A94" s="79">
        <v>21669</v>
      </c>
      <c r="B94" s="78" t="s">
        <v>1647</v>
      </c>
      <c r="C94" s="78" t="s">
        <v>28</v>
      </c>
      <c r="D94" s="78" t="s">
        <v>1608</v>
      </c>
      <c r="E94" s="78">
        <v>541</v>
      </c>
      <c r="F94" s="78">
        <v>28</v>
      </c>
      <c r="G94" s="189">
        <f t="shared" si="2"/>
        <v>513</v>
      </c>
      <c r="H94" s="64">
        <f>IFERROR(MATCH(A94,'LISTA '!D:D,0),"FORA DA TABELA")</f>
        <v>47</v>
      </c>
      <c r="I94" s="64" t="str">
        <f t="shared" si="3"/>
        <v/>
      </c>
      <c r="J94" s="64" t="str">
        <f>IF(I94="VERIFICAR",(MAX(J$1:$J93))+1,"")</f>
        <v/>
      </c>
      <c r="K94" s="82">
        <f>MATCH(A94,Peso!A:A,0)</f>
        <v>72</v>
      </c>
    </row>
    <row r="95" spans="1:11" ht="15" customHeight="1" x14ac:dyDescent="0.3">
      <c r="A95" s="79">
        <v>21674</v>
      </c>
      <c r="B95" s="78" t="s">
        <v>742</v>
      </c>
      <c r="C95" s="78" t="s">
        <v>28</v>
      </c>
      <c r="D95" s="78" t="s">
        <v>1608</v>
      </c>
      <c r="E95" s="78">
        <v>0</v>
      </c>
      <c r="F95" s="78">
        <v>0</v>
      </c>
      <c r="G95" s="189">
        <f t="shared" si="2"/>
        <v>0</v>
      </c>
      <c r="H95" s="64" t="str">
        <f>IFERROR(MATCH(A95,'LISTA '!D:D,0),"FORA DA TABELA")</f>
        <v>FORA DA TABELA</v>
      </c>
      <c r="I95" s="64" t="str">
        <f t="shared" si="3"/>
        <v/>
      </c>
      <c r="J95" s="64" t="str">
        <f>IF(I95="VERIFICAR",(MAX(J$1:$J94))+1,"")</f>
        <v/>
      </c>
      <c r="K95" s="82">
        <f>MATCH(A95,Peso!A:A,0)</f>
        <v>82</v>
      </c>
    </row>
    <row r="96" spans="1:11" ht="15" customHeight="1" x14ac:dyDescent="0.3">
      <c r="A96" s="79">
        <v>21824</v>
      </c>
      <c r="B96" s="78" t="s">
        <v>1556</v>
      </c>
      <c r="C96" s="78" t="s">
        <v>3</v>
      </c>
      <c r="D96" s="78" t="s">
        <v>1608</v>
      </c>
      <c r="E96" s="78">
        <v>501</v>
      </c>
      <c r="F96" s="78">
        <v>0</v>
      </c>
      <c r="G96" s="189">
        <f t="shared" si="2"/>
        <v>501</v>
      </c>
      <c r="H96" s="64" t="str">
        <f>IFERROR(MATCH(A96,'LISTA '!D:D,0),"FORA DA TABELA")</f>
        <v>FORA DA TABELA</v>
      </c>
      <c r="I96" s="64" t="str">
        <f t="shared" si="3"/>
        <v>VERIFICAR</v>
      </c>
      <c r="J96" s="64">
        <f>IF(I96="VERIFICAR",(MAX(J$1:$J95))+1,"")</f>
        <v>5</v>
      </c>
      <c r="K96" s="82">
        <f>MATCH(A96,Peso!A:A,0)</f>
        <v>2566</v>
      </c>
    </row>
    <row r="97" spans="1:11" ht="15" customHeight="1" x14ac:dyDescent="0.3">
      <c r="A97" s="79">
        <v>21730</v>
      </c>
      <c r="B97" s="78" t="s">
        <v>1648</v>
      </c>
      <c r="C97" s="78" t="s">
        <v>3</v>
      </c>
      <c r="D97" s="78" t="s">
        <v>1608</v>
      </c>
      <c r="E97" s="78">
        <v>0</v>
      </c>
      <c r="F97" s="78">
        <v>0</v>
      </c>
      <c r="G97" s="189">
        <f t="shared" si="2"/>
        <v>0</v>
      </c>
      <c r="H97" s="64" t="str">
        <f>IFERROR(MATCH(A97,'LISTA '!D:D,0),"FORA DA TABELA")</f>
        <v>FORA DA TABELA</v>
      </c>
      <c r="I97" s="64" t="str">
        <f t="shared" si="3"/>
        <v/>
      </c>
      <c r="J97" s="64" t="str">
        <f>IF(I97="VERIFICAR",(MAX(J$1:$J96))+1,"")</f>
        <v/>
      </c>
      <c r="K97" s="82">
        <f>MATCH(A97,Peso!A:A,0)</f>
        <v>2285</v>
      </c>
    </row>
    <row r="98" spans="1:11" ht="15" customHeight="1" x14ac:dyDescent="0.3">
      <c r="A98" s="79">
        <v>21670</v>
      </c>
      <c r="B98" s="78" t="s">
        <v>1649</v>
      </c>
      <c r="C98" s="78" t="s">
        <v>28</v>
      </c>
      <c r="D98" s="78" t="s">
        <v>1608</v>
      </c>
      <c r="E98" s="78">
        <v>0</v>
      </c>
      <c r="F98" s="78">
        <v>0</v>
      </c>
      <c r="G98" s="189">
        <f t="shared" si="2"/>
        <v>0</v>
      </c>
      <c r="H98" s="64" t="str">
        <f>IFERROR(MATCH(A98,'LISTA '!D:D,0),"FORA DA TABELA")</f>
        <v>FORA DA TABELA</v>
      </c>
      <c r="I98" s="64" t="str">
        <f t="shared" si="3"/>
        <v/>
      </c>
      <c r="J98" s="64" t="str">
        <f>IF(I98="VERIFICAR",(MAX(J$1:$J97))+1,"")</f>
        <v/>
      </c>
      <c r="K98" s="82">
        <f>MATCH(A98,Peso!A:A,0)</f>
        <v>70</v>
      </c>
    </row>
    <row r="99" spans="1:11" ht="15" customHeight="1" x14ac:dyDescent="0.3">
      <c r="A99" s="79">
        <v>21787</v>
      </c>
      <c r="B99" s="78" t="s">
        <v>1650</v>
      </c>
      <c r="C99" s="78" t="s">
        <v>3</v>
      </c>
      <c r="D99" s="78" t="s">
        <v>1608</v>
      </c>
      <c r="E99" s="78">
        <v>0</v>
      </c>
      <c r="F99" s="78">
        <v>0</v>
      </c>
      <c r="G99" s="189">
        <f t="shared" si="2"/>
        <v>0</v>
      </c>
      <c r="H99" s="64" t="str">
        <f>IFERROR(MATCH(A99,'LISTA '!D:D,0),"FORA DA TABELA")</f>
        <v>FORA DA TABELA</v>
      </c>
      <c r="I99" s="64" t="str">
        <f t="shared" si="3"/>
        <v/>
      </c>
      <c r="J99" s="64" t="str">
        <f>IF(I99="VERIFICAR",(MAX(J$1:$J98))+1,"")</f>
        <v/>
      </c>
      <c r="K99" s="82">
        <f>MATCH(A99,Peso!A:A,0)</f>
        <v>2425</v>
      </c>
    </row>
    <row r="100" spans="1:11" ht="15" customHeight="1" x14ac:dyDescent="0.3">
      <c r="A100" s="79">
        <v>21502</v>
      </c>
      <c r="B100" s="78" t="s">
        <v>1090</v>
      </c>
      <c r="C100" s="78" t="s">
        <v>3</v>
      </c>
      <c r="D100" s="78" t="s">
        <v>1608</v>
      </c>
      <c r="E100" s="78">
        <v>80</v>
      </c>
      <c r="F100" s="78">
        <v>12</v>
      </c>
      <c r="G100" s="189">
        <f t="shared" si="2"/>
        <v>68</v>
      </c>
      <c r="H100" s="64">
        <f>IFERROR(MATCH(A100,'LISTA '!D:D,0),"FORA DA TABELA")</f>
        <v>48</v>
      </c>
      <c r="I100" s="64" t="str">
        <f t="shared" si="3"/>
        <v/>
      </c>
      <c r="J100" s="64" t="str">
        <f>IF(I100="VERIFICAR",(MAX(J$1:$J99))+1,"")</f>
        <v/>
      </c>
      <c r="K100" s="82">
        <f>MATCH(A100,Peso!A:A,0)</f>
        <v>75</v>
      </c>
    </row>
    <row r="101" spans="1:11" ht="15" customHeight="1" x14ac:dyDescent="0.3">
      <c r="A101" s="79">
        <v>21788</v>
      </c>
      <c r="B101" s="78" t="s">
        <v>1492</v>
      </c>
      <c r="C101" s="78" t="s">
        <v>3</v>
      </c>
      <c r="D101" s="78" t="s">
        <v>1608</v>
      </c>
      <c r="E101" s="78">
        <v>0</v>
      </c>
      <c r="F101" s="78">
        <v>0</v>
      </c>
      <c r="G101" s="189">
        <f t="shared" si="2"/>
        <v>0</v>
      </c>
      <c r="H101" s="64" t="str">
        <f>IFERROR(MATCH(A101,'LISTA '!D:D,0),"FORA DA TABELA")</f>
        <v>FORA DA TABELA</v>
      </c>
      <c r="I101" s="64" t="str">
        <f t="shared" si="3"/>
        <v/>
      </c>
      <c r="J101" s="64" t="str">
        <f>IF(I101="VERIFICAR",(MAX(J$1:$J100))+1,"")</f>
        <v/>
      </c>
      <c r="K101" s="82">
        <f>MATCH(A101,Peso!A:A,0)</f>
        <v>2426</v>
      </c>
    </row>
    <row r="102" spans="1:11" ht="15" customHeight="1" x14ac:dyDescent="0.3">
      <c r="A102" s="79">
        <v>21789</v>
      </c>
      <c r="B102" s="78" t="s">
        <v>1485</v>
      </c>
      <c r="C102" s="78" t="s">
        <v>3</v>
      </c>
      <c r="D102" s="78" t="s">
        <v>1608</v>
      </c>
      <c r="E102" s="78">
        <v>3</v>
      </c>
      <c r="F102" s="78">
        <v>0</v>
      </c>
      <c r="G102" s="189">
        <f t="shared" si="2"/>
        <v>3</v>
      </c>
      <c r="H102" s="64" t="str">
        <f>IFERROR(MATCH(A102,'LISTA '!D:D,0),"FORA DA TABELA")</f>
        <v>FORA DA TABELA</v>
      </c>
      <c r="I102" s="64" t="str">
        <f t="shared" si="3"/>
        <v>VERIFICAR</v>
      </c>
      <c r="J102" s="64">
        <f>IF(I102="VERIFICAR",(MAX(J$1:$J101))+1,"")</f>
        <v>6</v>
      </c>
      <c r="K102" s="82">
        <f>MATCH(A102,Peso!A:A,0)</f>
        <v>2427</v>
      </c>
    </row>
    <row r="103" spans="1:11" ht="15" customHeight="1" x14ac:dyDescent="0.3">
      <c r="A103" s="79">
        <v>372</v>
      </c>
      <c r="B103" s="78" t="s">
        <v>1651</v>
      </c>
      <c r="C103" s="78" t="s">
        <v>3</v>
      </c>
      <c r="D103" s="78" t="s">
        <v>1608</v>
      </c>
      <c r="E103" s="78">
        <v>21</v>
      </c>
      <c r="F103" s="78">
        <v>0</v>
      </c>
      <c r="G103" s="189">
        <f t="shared" si="2"/>
        <v>21</v>
      </c>
      <c r="H103" s="64">
        <f>IFERROR(MATCH(A103,'LISTA '!D:D,0),"FORA DA TABELA")</f>
        <v>49</v>
      </c>
      <c r="I103" s="64" t="str">
        <f t="shared" si="3"/>
        <v/>
      </c>
      <c r="J103" s="64" t="str">
        <f>IF(I103="VERIFICAR",(MAX(J$1:$J102))+1,"")</f>
        <v/>
      </c>
      <c r="K103" s="82">
        <f>MATCH(A103,Peso!A:A,0)</f>
        <v>84</v>
      </c>
    </row>
    <row r="104" spans="1:11" ht="15" customHeight="1" x14ac:dyDescent="0.3">
      <c r="A104" s="79">
        <v>1581</v>
      </c>
      <c r="B104" s="78" t="s">
        <v>1091</v>
      </c>
      <c r="C104" s="78" t="s">
        <v>3</v>
      </c>
      <c r="D104" s="78" t="s">
        <v>1608</v>
      </c>
      <c r="E104" s="78">
        <v>26</v>
      </c>
      <c r="F104" s="78">
        <v>0</v>
      </c>
      <c r="G104" s="189">
        <f t="shared" si="2"/>
        <v>26</v>
      </c>
      <c r="H104" s="64">
        <f>IFERROR(MATCH(A104,'LISTA '!D:D,0),"FORA DA TABELA")</f>
        <v>50</v>
      </c>
      <c r="I104" s="64" t="str">
        <f t="shared" si="3"/>
        <v/>
      </c>
      <c r="J104" s="64" t="str">
        <f>IF(I104="VERIFICAR",(MAX(J$1:$J103))+1,"")</f>
        <v/>
      </c>
      <c r="K104" s="82">
        <f>MATCH(A104,Peso!A:A,0)</f>
        <v>86</v>
      </c>
    </row>
    <row r="105" spans="1:11" ht="15" customHeight="1" x14ac:dyDescent="0.3">
      <c r="A105" s="79">
        <v>1039</v>
      </c>
      <c r="B105" s="78" t="s">
        <v>1652</v>
      </c>
      <c r="C105" s="78" t="s">
        <v>3</v>
      </c>
      <c r="D105" s="78" t="s">
        <v>1608</v>
      </c>
      <c r="E105" s="78">
        <v>15</v>
      </c>
      <c r="F105" s="78">
        <v>0</v>
      </c>
      <c r="G105" s="189">
        <f t="shared" si="2"/>
        <v>15</v>
      </c>
      <c r="H105" s="64">
        <f>IFERROR(MATCH(A105,'LISTA '!D:D,0),"FORA DA TABELA")</f>
        <v>51</v>
      </c>
      <c r="I105" s="64" t="str">
        <f t="shared" si="3"/>
        <v/>
      </c>
      <c r="J105" s="64" t="str">
        <f>IF(I105="VERIFICAR",(MAX(J$1:$J104))+1,"")</f>
        <v/>
      </c>
      <c r="K105" s="82">
        <f>MATCH(A105,Peso!A:A,0)</f>
        <v>85</v>
      </c>
    </row>
    <row r="106" spans="1:11" ht="15" customHeight="1" x14ac:dyDescent="0.3">
      <c r="A106" s="79">
        <v>163</v>
      </c>
      <c r="B106" s="78" t="s">
        <v>1653</v>
      </c>
      <c r="C106" s="78" t="s">
        <v>3</v>
      </c>
      <c r="D106" s="78" t="s">
        <v>1608</v>
      </c>
      <c r="E106" s="78">
        <v>12</v>
      </c>
      <c r="F106" s="78">
        <v>1</v>
      </c>
      <c r="G106" s="189">
        <f t="shared" si="2"/>
        <v>11</v>
      </c>
      <c r="H106" s="64">
        <f>IFERROR(MATCH(A106,'LISTA '!D:D,0),"FORA DA TABELA")</f>
        <v>52</v>
      </c>
      <c r="I106" s="64" t="str">
        <f t="shared" si="3"/>
        <v/>
      </c>
      <c r="J106" s="64" t="str">
        <f>IF(I106="VERIFICAR",(MAX(J$1:$J105))+1,"")</f>
        <v/>
      </c>
      <c r="K106" s="82">
        <f>MATCH(A106,Peso!A:A,0)</f>
        <v>87</v>
      </c>
    </row>
    <row r="107" spans="1:11" ht="15" customHeight="1" x14ac:dyDescent="0.3">
      <c r="A107" s="79">
        <v>1582</v>
      </c>
      <c r="B107" s="78" t="s">
        <v>1092</v>
      </c>
      <c r="C107" s="78" t="s">
        <v>3</v>
      </c>
      <c r="D107" s="78" t="s">
        <v>1608</v>
      </c>
      <c r="E107" s="78">
        <v>23</v>
      </c>
      <c r="F107" s="78">
        <v>2</v>
      </c>
      <c r="G107" s="189">
        <f t="shared" si="2"/>
        <v>21</v>
      </c>
      <c r="H107" s="64">
        <f>IFERROR(MATCH(A107,'LISTA '!D:D,0),"FORA DA TABELA")</f>
        <v>53</v>
      </c>
      <c r="I107" s="64" t="str">
        <f t="shared" si="3"/>
        <v/>
      </c>
      <c r="J107" s="64" t="str">
        <f>IF(I107="VERIFICAR",(MAX(J$1:$J106))+1,"")</f>
        <v/>
      </c>
      <c r="K107" s="82">
        <f>MATCH(A107,Peso!A:A,0)</f>
        <v>89</v>
      </c>
    </row>
    <row r="108" spans="1:11" ht="15" customHeight="1" x14ac:dyDescent="0.3">
      <c r="A108" s="79">
        <v>1040</v>
      </c>
      <c r="B108" s="78" t="s">
        <v>1654</v>
      </c>
      <c r="C108" s="78" t="s">
        <v>3</v>
      </c>
      <c r="D108" s="78" t="s">
        <v>1608</v>
      </c>
      <c r="E108" s="78">
        <v>20</v>
      </c>
      <c r="F108" s="78">
        <v>1</v>
      </c>
      <c r="G108" s="189">
        <f t="shared" si="2"/>
        <v>19</v>
      </c>
      <c r="H108" s="64">
        <f>IFERROR(MATCH(A108,'LISTA '!D:D,0),"FORA DA TABELA")</f>
        <v>54</v>
      </c>
      <c r="I108" s="64" t="str">
        <f t="shared" si="3"/>
        <v/>
      </c>
      <c r="J108" s="64" t="str">
        <f>IF(I108="VERIFICAR",(MAX(J$1:$J107))+1,"")</f>
        <v/>
      </c>
      <c r="K108" s="82">
        <f>MATCH(A108,Peso!A:A,0)</f>
        <v>88</v>
      </c>
    </row>
    <row r="109" spans="1:11" ht="15" customHeight="1" x14ac:dyDescent="0.3">
      <c r="A109" s="79">
        <v>21746</v>
      </c>
      <c r="B109" s="78" t="s">
        <v>834</v>
      </c>
      <c r="C109" s="78" t="s">
        <v>3</v>
      </c>
      <c r="D109" s="78" t="s">
        <v>1608</v>
      </c>
      <c r="E109" s="78">
        <v>370</v>
      </c>
      <c r="F109" s="78">
        <v>9</v>
      </c>
      <c r="G109" s="189">
        <f t="shared" si="2"/>
        <v>361</v>
      </c>
      <c r="H109" s="64">
        <f>IFERROR(MATCH(A109,'LISTA '!D:D,0),"FORA DA TABELA")</f>
        <v>55</v>
      </c>
      <c r="I109" s="64" t="str">
        <f t="shared" si="3"/>
        <v/>
      </c>
      <c r="J109" s="64" t="str">
        <f>IF(I109="VERIFICAR",(MAX(J$1:$J108))+1,"")</f>
        <v/>
      </c>
      <c r="K109" s="82">
        <f>MATCH(A109,Peso!A:A,0)</f>
        <v>2307</v>
      </c>
    </row>
    <row r="110" spans="1:11" ht="15" customHeight="1" x14ac:dyDescent="0.3">
      <c r="A110" s="79">
        <v>20013</v>
      </c>
      <c r="B110" s="78" t="s">
        <v>1655</v>
      </c>
      <c r="C110" s="78" t="s">
        <v>3</v>
      </c>
      <c r="D110" s="78" t="s">
        <v>1608</v>
      </c>
      <c r="E110" s="78">
        <v>0</v>
      </c>
      <c r="F110" s="78">
        <v>0</v>
      </c>
      <c r="G110" s="189">
        <f t="shared" si="2"/>
        <v>0</v>
      </c>
      <c r="H110" s="64" t="str">
        <f>IFERROR(MATCH(A110,'LISTA '!D:D,0),"FORA DA TABELA")</f>
        <v>FORA DA TABELA</v>
      </c>
      <c r="I110" s="64" t="str">
        <f t="shared" si="3"/>
        <v/>
      </c>
      <c r="J110" s="64" t="str">
        <f>IF(I110="VERIFICAR",(MAX(J$1:$J109))+1,"")</f>
        <v/>
      </c>
      <c r="K110" s="82">
        <f>MATCH(A110,Peso!A:A,0)</f>
        <v>92</v>
      </c>
    </row>
    <row r="111" spans="1:11" ht="15" customHeight="1" x14ac:dyDescent="0.3">
      <c r="A111" s="79">
        <v>21644</v>
      </c>
      <c r="B111" s="78" t="s">
        <v>1656</v>
      </c>
      <c r="C111" s="78" t="s">
        <v>28</v>
      </c>
      <c r="D111" s="78" t="s">
        <v>1608</v>
      </c>
      <c r="E111" s="78">
        <v>0</v>
      </c>
      <c r="F111" s="78">
        <v>0</v>
      </c>
      <c r="G111" s="189">
        <f t="shared" si="2"/>
        <v>0</v>
      </c>
      <c r="H111" s="64" t="str">
        <f>IFERROR(MATCH(A111,'LISTA '!D:D,0),"FORA DA TABELA")</f>
        <v>FORA DA TABELA</v>
      </c>
      <c r="I111" s="64" t="str">
        <f t="shared" si="3"/>
        <v/>
      </c>
      <c r="J111" s="64" t="str">
        <f>IF(I111="VERIFICAR",(MAX(J$1:$J110))+1,"")</f>
        <v/>
      </c>
      <c r="K111" s="82">
        <f>MATCH(A111,Peso!A:A,0)</f>
        <v>94</v>
      </c>
    </row>
    <row r="112" spans="1:11" ht="15" customHeight="1" x14ac:dyDescent="0.3">
      <c r="A112" s="79">
        <v>21373</v>
      </c>
      <c r="B112" s="78" t="s">
        <v>1657</v>
      </c>
      <c r="C112" s="78" t="s">
        <v>7</v>
      </c>
      <c r="D112" s="78" t="s">
        <v>1608</v>
      </c>
      <c r="E112" s="78">
        <v>59</v>
      </c>
      <c r="F112" s="78">
        <v>14</v>
      </c>
      <c r="G112" s="189">
        <f t="shared" si="2"/>
        <v>45</v>
      </c>
      <c r="H112" s="64">
        <f>IFERROR(MATCH(A112,'LISTA '!D:D,0),"FORA DA TABELA")</f>
        <v>56</v>
      </c>
      <c r="I112" s="64" t="str">
        <f t="shared" si="3"/>
        <v/>
      </c>
      <c r="J112" s="64" t="str">
        <f>IF(I112="VERIFICAR",(MAX(J$1:$J111))+1,"")</f>
        <v/>
      </c>
      <c r="K112" s="82">
        <f>MATCH(A112,Peso!A:A,0)</f>
        <v>95</v>
      </c>
    </row>
    <row r="113" spans="1:11" ht="15" customHeight="1" x14ac:dyDescent="0.3">
      <c r="A113" s="79">
        <v>20403</v>
      </c>
      <c r="B113" s="78" t="s">
        <v>1658</v>
      </c>
      <c r="C113" s="78" t="s">
        <v>3</v>
      </c>
      <c r="D113" s="78" t="s">
        <v>1608</v>
      </c>
      <c r="E113" s="78">
        <v>57</v>
      </c>
      <c r="F113" s="78">
        <v>8</v>
      </c>
      <c r="G113" s="189">
        <f t="shared" si="2"/>
        <v>49</v>
      </c>
      <c r="H113" s="64">
        <f>IFERROR(MATCH(A113,'LISTA '!D:D,0),"FORA DA TABELA")</f>
        <v>57</v>
      </c>
      <c r="I113" s="64" t="str">
        <f t="shared" si="3"/>
        <v/>
      </c>
      <c r="J113" s="64" t="str">
        <f>IF(I113="VERIFICAR",(MAX(J$1:$J112))+1,"")</f>
        <v/>
      </c>
      <c r="K113" s="82">
        <f>MATCH(A113,Peso!A:A,0)</f>
        <v>93</v>
      </c>
    </row>
    <row r="114" spans="1:11" ht="15" customHeight="1" x14ac:dyDescent="0.3">
      <c r="A114" s="79">
        <v>21739</v>
      </c>
      <c r="B114" s="78" t="s">
        <v>1659</v>
      </c>
      <c r="C114" s="78" t="s">
        <v>3</v>
      </c>
      <c r="D114" s="78" t="s">
        <v>1608</v>
      </c>
      <c r="E114" s="78">
        <v>0</v>
      </c>
      <c r="F114" s="78">
        <v>0</v>
      </c>
      <c r="G114" s="189">
        <f t="shared" si="2"/>
        <v>0</v>
      </c>
      <c r="H114" s="64" t="str">
        <f>IFERROR(MATCH(A114,'LISTA '!D:D,0),"FORA DA TABELA")</f>
        <v>FORA DA TABELA</v>
      </c>
      <c r="I114" s="64" t="str">
        <f t="shared" si="3"/>
        <v/>
      </c>
      <c r="J114" s="64" t="str">
        <f>IF(I114="VERIFICAR",(MAX(J$1:$J113))+1,"")</f>
        <v/>
      </c>
      <c r="K114" s="82">
        <f>MATCH(A114,Peso!A:A,0)</f>
        <v>2300</v>
      </c>
    </row>
    <row r="115" spans="1:11" ht="15" customHeight="1" x14ac:dyDescent="0.3">
      <c r="A115" s="79">
        <v>21535</v>
      </c>
      <c r="B115" s="78" t="s">
        <v>338</v>
      </c>
      <c r="C115" s="78" t="s">
        <v>3</v>
      </c>
      <c r="D115" s="78" t="s">
        <v>1608</v>
      </c>
      <c r="E115" s="78">
        <v>0</v>
      </c>
      <c r="F115" s="78">
        <v>0</v>
      </c>
      <c r="G115" s="189">
        <f t="shared" si="2"/>
        <v>0</v>
      </c>
      <c r="H115" s="64" t="str">
        <f>IFERROR(MATCH(A115,'LISTA '!D:D,0),"FORA DA TABELA")</f>
        <v>FORA DA TABELA</v>
      </c>
      <c r="I115" s="64" t="str">
        <f t="shared" si="3"/>
        <v/>
      </c>
      <c r="J115" s="64" t="str">
        <f>IF(I115="VERIFICAR",(MAX(J$1:$J114))+1,"")</f>
        <v/>
      </c>
      <c r="K115" s="82">
        <f>MATCH(A115,Peso!A:A,0)</f>
        <v>96</v>
      </c>
    </row>
    <row r="116" spans="1:11" ht="15" customHeight="1" x14ac:dyDescent="0.3">
      <c r="A116" s="79">
        <v>21792</v>
      </c>
      <c r="B116" s="78" t="s">
        <v>1562</v>
      </c>
      <c r="C116" s="78" t="s">
        <v>3</v>
      </c>
      <c r="D116" s="78" t="s">
        <v>1608</v>
      </c>
      <c r="E116" s="78">
        <v>15</v>
      </c>
      <c r="F116" s="78">
        <v>14</v>
      </c>
      <c r="G116" s="189">
        <f t="shared" si="2"/>
        <v>1</v>
      </c>
      <c r="H116" s="64">
        <f>IFERROR(MATCH(A116,'LISTA '!D:D,0),"FORA DA TABELA")</f>
        <v>58</v>
      </c>
      <c r="I116" s="64" t="str">
        <f t="shared" si="3"/>
        <v/>
      </c>
      <c r="J116" s="64" t="str">
        <f>IF(I116="VERIFICAR",(MAX(J$1:$J115))+1,"")</f>
        <v/>
      </c>
      <c r="K116" s="82">
        <f>MATCH(A116,Peso!A:A,0)</f>
        <v>2506</v>
      </c>
    </row>
    <row r="117" spans="1:11" ht="15" customHeight="1" x14ac:dyDescent="0.3">
      <c r="A117" s="79">
        <v>21571</v>
      </c>
      <c r="B117" s="78" t="s">
        <v>421</v>
      </c>
      <c r="C117" s="78" t="s">
        <v>3</v>
      </c>
      <c r="D117" s="78" t="s">
        <v>1608</v>
      </c>
      <c r="E117" s="78">
        <v>0</v>
      </c>
      <c r="F117" s="78">
        <v>0</v>
      </c>
      <c r="G117" s="189">
        <f t="shared" si="2"/>
        <v>0</v>
      </c>
      <c r="H117" s="64" t="str">
        <f>IFERROR(MATCH(A117,'LISTA '!D:D,0),"FORA DA TABELA")</f>
        <v>FORA DA TABELA</v>
      </c>
      <c r="I117" s="64" t="str">
        <f t="shared" si="3"/>
        <v/>
      </c>
      <c r="J117" s="64" t="str">
        <f>IF(I117="VERIFICAR",(MAX(J$1:$J116))+1,"")</f>
        <v/>
      </c>
      <c r="K117" s="82">
        <f>MATCH(A117,Peso!A:A,0)</f>
        <v>98</v>
      </c>
    </row>
    <row r="118" spans="1:11" ht="15" customHeight="1" x14ac:dyDescent="0.3">
      <c r="A118" s="79">
        <v>21804</v>
      </c>
      <c r="B118" s="78" t="s">
        <v>1502</v>
      </c>
      <c r="C118" s="78" t="s">
        <v>3</v>
      </c>
      <c r="D118" s="78" t="s">
        <v>1608</v>
      </c>
      <c r="E118" s="78">
        <v>663</v>
      </c>
      <c r="F118" s="78">
        <v>8</v>
      </c>
      <c r="G118" s="189">
        <f t="shared" si="2"/>
        <v>655</v>
      </c>
      <c r="H118" s="64">
        <f>IFERROR(MATCH(A118,'LISTA '!D:D,0),"FORA DA TABELA")</f>
        <v>59</v>
      </c>
      <c r="I118" s="64" t="str">
        <f t="shared" si="3"/>
        <v/>
      </c>
      <c r="J118" s="64" t="str">
        <f>IF(I118="VERIFICAR",(MAX(J$1:$J117))+1,"")</f>
        <v/>
      </c>
      <c r="K118" s="82">
        <f>MATCH(A118,Peso!A:A,0)</f>
        <v>2526</v>
      </c>
    </row>
    <row r="119" spans="1:11" ht="15" customHeight="1" x14ac:dyDescent="0.3">
      <c r="A119" s="79">
        <v>21801</v>
      </c>
      <c r="B119" s="78" t="s">
        <v>1503</v>
      </c>
      <c r="C119" s="78" t="s">
        <v>3</v>
      </c>
      <c r="D119" s="78" t="s">
        <v>1608</v>
      </c>
      <c r="E119" s="78">
        <v>1</v>
      </c>
      <c r="F119" s="78">
        <v>0</v>
      </c>
      <c r="G119" s="189">
        <f t="shared" si="2"/>
        <v>1</v>
      </c>
      <c r="H119" s="64" t="str">
        <f>IFERROR(MATCH(A119,'LISTA '!D:D,0),"FORA DA TABELA")</f>
        <v>FORA DA TABELA</v>
      </c>
      <c r="I119" s="64" t="str">
        <f t="shared" si="3"/>
        <v>VERIFICAR</v>
      </c>
      <c r="J119" s="64">
        <f>IF(I119="VERIFICAR",(MAX(J$1:$J118))+1,"")</f>
        <v>7</v>
      </c>
      <c r="K119" s="82">
        <f>MATCH(A119,Peso!A:A,0)</f>
        <v>2527</v>
      </c>
    </row>
    <row r="120" spans="1:11" ht="15" customHeight="1" x14ac:dyDescent="0.3">
      <c r="A120" s="79">
        <v>21334</v>
      </c>
      <c r="B120" s="78" t="s">
        <v>420</v>
      </c>
      <c r="C120" s="78" t="s">
        <v>3</v>
      </c>
      <c r="D120" s="78" t="s">
        <v>1608</v>
      </c>
      <c r="E120" s="78">
        <v>0</v>
      </c>
      <c r="F120" s="78">
        <v>0</v>
      </c>
      <c r="G120" s="189">
        <f t="shared" si="2"/>
        <v>0</v>
      </c>
      <c r="H120" s="64" t="str">
        <f>IFERROR(MATCH(A120,'LISTA '!D:D,0),"FORA DA TABELA")</f>
        <v>FORA DA TABELA</v>
      </c>
      <c r="I120" s="64" t="str">
        <f t="shared" si="3"/>
        <v/>
      </c>
      <c r="J120" s="64" t="str">
        <f>IF(I120="VERIFICAR",(MAX(J$1:$J119))+1,"")</f>
        <v/>
      </c>
      <c r="K120" s="82">
        <f>MATCH(A120,Peso!A:A,0)</f>
        <v>99</v>
      </c>
    </row>
    <row r="121" spans="1:11" ht="15" customHeight="1" x14ac:dyDescent="0.3">
      <c r="A121" s="79">
        <v>21237</v>
      </c>
      <c r="B121" s="78" t="s">
        <v>352</v>
      </c>
      <c r="C121" s="78" t="s">
        <v>3</v>
      </c>
      <c r="D121" s="78" t="s">
        <v>1608</v>
      </c>
      <c r="E121" s="78">
        <v>0</v>
      </c>
      <c r="F121" s="78">
        <v>0</v>
      </c>
      <c r="G121" s="189">
        <f t="shared" si="2"/>
        <v>0</v>
      </c>
      <c r="H121" s="64" t="str">
        <f>IFERROR(MATCH(A121,'LISTA '!D:D,0),"FORA DA TABELA")</f>
        <v>FORA DA TABELA</v>
      </c>
      <c r="I121" s="64" t="str">
        <f t="shared" si="3"/>
        <v/>
      </c>
      <c r="J121" s="64" t="str">
        <f>IF(I121="VERIFICAR",(MAX(J$1:$J120))+1,"")</f>
        <v/>
      </c>
      <c r="K121" s="82">
        <f>MATCH(A121,Peso!A:A,0)</f>
        <v>100</v>
      </c>
    </row>
    <row r="122" spans="1:11" ht="15" customHeight="1" x14ac:dyDescent="0.3">
      <c r="A122" s="79">
        <v>21579</v>
      </c>
      <c r="B122" s="78" t="s">
        <v>430</v>
      </c>
      <c r="C122" s="78" t="s">
        <v>3</v>
      </c>
      <c r="D122" s="78" t="s">
        <v>1608</v>
      </c>
      <c r="E122" s="78">
        <v>0</v>
      </c>
      <c r="F122" s="78">
        <v>0</v>
      </c>
      <c r="G122" s="189">
        <f t="shared" si="2"/>
        <v>0</v>
      </c>
      <c r="H122" s="64" t="str">
        <f>IFERROR(MATCH(A122,'LISTA '!D:D,0),"FORA DA TABELA")</f>
        <v>FORA DA TABELA</v>
      </c>
      <c r="I122" s="64" t="str">
        <f t="shared" si="3"/>
        <v/>
      </c>
      <c r="J122" s="64" t="str">
        <f>IF(I122="VERIFICAR",(MAX(J$1:$J121))+1,"")</f>
        <v/>
      </c>
      <c r="K122" s="82">
        <f>MATCH(A122,Peso!A:A,0)</f>
        <v>101</v>
      </c>
    </row>
    <row r="123" spans="1:11" ht="15" customHeight="1" x14ac:dyDescent="0.3">
      <c r="A123" s="79">
        <v>21722</v>
      </c>
      <c r="B123" s="78" t="s">
        <v>790</v>
      </c>
      <c r="C123" s="78" t="s">
        <v>3</v>
      </c>
      <c r="D123" s="78" t="s">
        <v>1608</v>
      </c>
      <c r="E123" s="78">
        <v>0</v>
      </c>
      <c r="F123" s="78">
        <v>0</v>
      </c>
      <c r="G123" s="189">
        <f t="shared" si="2"/>
        <v>0</v>
      </c>
      <c r="H123" s="64" t="str">
        <f>IFERROR(MATCH(A123,'LISTA '!D:D,0),"FORA DA TABELA")</f>
        <v>FORA DA TABELA</v>
      </c>
      <c r="I123" s="64" t="str">
        <f t="shared" si="3"/>
        <v/>
      </c>
      <c r="J123" s="64" t="str">
        <f>IF(I123="VERIFICAR",(MAX(J$1:$J122))+1,"")</f>
        <v/>
      </c>
      <c r="K123" s="82">
        <f>MATCH(A123,Peso!A:A,0)</f>
        <v>2274</v>
      </c>
    </row>
    <row r="124" spans="1:11" ht="15" customHeight="1" x14ac:dyDescent="0.3">
      <c r="A124" s="79">
        <v>21714</v>
      </c>
      <c r="B124" s="78" t="s">
        <v>783</v>
      </c>
      <c r="C124" s="78" t="s">
        <v>28</v>
      </c>
      <c r="D124" s="78" t="s">
        <v>1608</v>
      </c>
      <c r="E124" s="78">
        <v>1</v>
      </c>
      <c r="F124" s="78">
        <v>0</v>
      </c>
      <c r="G124" s="189">
        <f t="shared" si="2"/>
        <v>1</v>
      </c>
      <c r="H124" s="64">
        <f>IFERROR(MATCH(A124,'LISTA '!D:D,0),"FORA DA TABELA")</f>
        <v>60</v>
      </c>
      <c r="I124" s="64" t="str">
        <f t="shared" si="3"/>
        <v/>
      </c>
      <c r="J124" s="64" t="str">
        <f>IF(I124="VERIFICAR",(MAX(J$1:$J123))+1,"")</f>
        <v/>
      </c>
      <c r="K124" s="82">
        <f>MATCH(A124,Peso!A:A,0)</f>
        <v>2269</v>
      </c>
    </row>
    <row r="125" spans="1:11" ht="15" customHeight="1" x14ac:dyDescent="0.3">
      <c r="A125" s="79">
        <v>21738</v>
      </c>
      <c r="B125" s="78" t="s">
        <v>985</v>
      </c>
      <c r="C125" s="78" t="s">
        <v>3</v>
      </c>
      <c r="D125" s="78" t="s">
        <v>1608</v>
      </c>
      <c r="E125" s="78">
        <v>0</v>
      </c>
      <c r="F125" s="78">
        <v>0</v>
      </c>
      <c r="G125" s="189">
        <f t="shared" si="2"/>
        <v>0</v>
      </c>
      <c r="H125" s="64" t="str">
        <f>IFERROR(MATCH(A125,'LISTA '!D:D,0),"FORA DA TABELA")</f>
        <v>FORA DA TABELA</v>
      </c>
      <c r="I125" s="64" t="str">
        <f t="shared" si="3"/>
        <v/>
      </c>
      <c r="J125" s="64" t="str">
        <f>IF(I125="VERIFICAR",(MAX(J$1:$J124))+1,"")</f>
        <v/>
      </c>
      <c r="K125" s="82">
        <f>MATCH(A125,Peso!A:A,0)</f>
        <v>2299</v>
      </c>
    </row>
    <row r="126" spans="1:11" ht="15" customHeight="1" x14ac:dyDescent="0.3">
      <c r="A126" s="79">
        <v>21677</v>
      </c>
      <c r="B126" s="78" t="s">
        <v>745</v>
      </c>
      <c r="C126" s="78" t="s">
        <v>3</v>
      </c>
      <c r="D126" s="78" t="s">
        <v>1608</v>
      </c>
      <c r="E126" s="78">
        <v>0</v>
      </c>
      <c r="F126" s="78">
        <v>0</v>
      </c>
      <c r="G126" s="189">
        <f t="shared" si="2"/>
        <v>0</v>
      </c>
      <c r="H126" s="64" t="str">
        <f>IFERROR(MATCH(A126,'LISTA '!D:D,0),"FORA DA TABELA")</f>
        <v>FORA DA TABELA</v>
      </c>
      <c r="I126" s="64" t="str">
        <f t="shared" si="3"/>
        <v/>
      </c>
      <c r="J126" s="64" t="str">
        <f>IF(I126="VERIFICAR",(MAX(J$1:$J125))+1,"")</f>
        <v/>
      </c>
      <c r="K126" s="82">
        <f>MATCH(A126,Peso!A:A,0)</f>
        <v>102</v>
      </c>
    </row>
    <row r="127" spans="1:11" ht="15" customHeight="1" x14ac:dyDescent="0.3">
      <c r="A127" s="79">
        <v>21667</v>
      </c>
      <c r="B127" s="78" t="s">
        <v>728</v>
      </c>
      <c r="C127" s="78" t="s">
        <v>28</v>
      </c>
      <c r="D127" s="78" t="s">
        <v>1608</v>
      </c>
      <c r="E127" s="78">
        <v>0</v>
      </c>
      <c r="F127" s="78">
        <v>0</v>
      </c>
      <c r="G127" s="189">
        <f t="shared" si="2"/>
        <v>0</v>
      </c>
      <c r="H127" s="64" t="str">
        <f>IFERROR(MATCH(A127,'LISTA '!D:D,0),"FORA DA TABELA")</f>
        <v>FORA DA TABELA</v>
      </c>
      <c r="I127" s="64" t="str">
        <f t="shared" si="3"/>
        <v/>
      </c>
      <c r="J127" s="64" t="str">
        <f>IF(I127="VERIFICAR",(MAX(J$1:$J126))+1,"")</f>
        <v/>
      </c>
      <c r="K127" s="82">
        <f>MATCH(A127,Peso!A:A,0)</f>
        <v>103</v>
      </c>
    </row>
    <row r="128" spans="1:11" ht="15" customHeight="1" x14ac:dyDescent="0.3">
      <c r="A128" s="79">
        <v>21596</v>
      </c>
      <c r="B128" s="78" t="s">
        <v>1660</v>
      </c>
      <c r="C128" s="78" t="s">
        <v>3</v>
      </c>
      <c r="D128" s="78" t="s">
        <v>1608</v>
      </c>
      <c r="E128" s="78">
        <v>0</v>
      </c>
      <c r="F128" s="78">
        <v>0</v>
      </c>
      <c r="G128" s="189">
        <f t="shared" si="2"/>
        <v>0</v>
      </c>
      <c r="H128" s="64" t="str">
        <f>IFERROR(MATCH(A128,'LISTA '!D:D,0),"FORA DA TABELA")</f>
        <v>FORA DA TABELA</v>
      </c>
      <c r="I128" s="64" t="str">
        <f t="shared" si="3"/>
        <v/>
      </c>
      <c r="J128" s="64" t="str">
        <f>IF(I128="VERIFICAR",(MAX(J$1:$J127))+1,"")</f>
        <v/>
      </c>
      <c r="K128" s="82">
        <f>MATCH(A128,Peso!A:A,0)</f>
        <v>105</v>
      </c>
    </row>
    <row r="129" spans="1:11" ht="15" customHeight="1" x14ac:dyDescent="0.3">
      <c r="A129" s="79">
        <v>21622</v>
      </c>
      <c r="B129" s="78" t="s">
        <v>1661</v>
      </c>
      <c r="C129" s="78" t="s">
        <v>3</v>
      </c>
      <c r="D129" s="78" t="s">
        <v>1608</v>
      </c>
      <c r="E129" s="78">
        <v>0</v>
      </c>
      <c r="F129" s="78">
        <v>0</v>
      </c>
      <c r="G129" s="189">
        <f t="shared" si="2"/>
        <v>0</v>
      </c>
      <c r="H129" s="64" t="str">
        <f>IFERROR(MATCH(A129,'LISTA '!D:D,0),"FORA DA TABELA")</f>
        <v>FORA DA TABELA</v>
      </c>
      <c r="I129" s="64" t="str">
        <f t="shared" si="3"/>
        <v/>
      </c>
      <c r="J129" s="64" t="str">
        <f>IF(I129="VERIFICAR",(MAX(J$1:$J128))+1,"")</f>
        <v/>
      </c>
      <c r="K129" s="82">
        <f>MATCH(A129,Peso!A:A,0)</f>
        <v>104</v>
      </c>
    </row>
    <row r="130" spans="1:11" ht="15" customHeight="1" x14ac:dyDescent="0.3">
      <c r="A130" s="79">
        <v>21837</v>
      </c>
      <c r="B130" s="78" t="s">
        <v>1606</v>
      </c>
      <c r="C130" s="78" t="s">
        <v>3</v>
      </c>
      <c r="D130" s="78" t="s">
        <v>1608</v>
      </c>
      <c r="E130" s="78">
        <v>0</v>
      </c>
      <c r="F130" s="78">
        <v>0</v>
      </c>
      <c r="G130" s="189">
        <f t="shared" si="2"/>
        <v>0</v>
      </c>
      <c r="H130" s="64" t="str">
        <f>IFERROR(MATCH(A130,'LISTA '!D:D,0),"FORA DA TABELA")</f>
        <v>FORA DA TABELA</v>
      </c>
      <c r="I130" s="64" t="str">
        <f t="shared" si="3"/>
        <v/>
      </c>
      <c r="J130" s="64" t="str">
        <f>IF(I130="VERIFICAR",(MAX(J$1:$J129))+1,"")</f>
        <v/>
      </c>
      <c r="K130" s="82">
        <f>MATCH(A130,Peso!A:A,0)</f>
        <v>2598</v>
      </c>
    </row>
    <row r="131" spans="1:11" ht="15" customHeight="1" x14ac:dyDescent="0.3">
      <c r="A131" s="79">
        <v>20192</v>
      </c>
      <c r="B131" s="78" t="s">
        <v>1662</v>
      </c>
      <c r="C131" s="78" t="s">
        <v>3</v>
      </c>
      <c r="D131" s="78" t="s">
        <v>1608</v>
      </c>
      <c r="E131" s="78">
        <v>0</v>
      </c>
      <c r="F131" s="78">
        <v>0</v>
      </c>
      <c r="G131" s="189">
        <f t="shared" ref="G131:G194" si="4">E131-F131</f>
        <v>0</v>
      </c>
      <c r="H131" s="64" t="str">
        <f>IFERROR(MATCH(A131,'LISTA '!D:D,0),"FORA DA TABELA")</f>
        <v>FORA DA TABELA</v>
      </c>
      <c r="I131" s="64" t="str">
        <f t="shared" ref="I131:I194" si="5">IF(AND(G131&gt;0,H131="FORA DA TABELA"),"VERIFICAR","")</f>
        <v/>
      </c>
      <c r="J131" s="64" t="str">
        <f>IF(I131="VERIFICAR",(MAX(J$1:$J130))+1,"")</f>
        <v/>
      </c>
      <c r="K131" s="82">
        <f>MATCH(A131,Peso!A:A,0)</f>
        <v>106</v>
      </c>
    </row>
    <row r="132" spans="1:11" ht="15" customHeight="1" x14ac:dyDescent="0.3">
      <c r="A132" s="79">
        <v>21650</v>
      </c>
      <c r="B132" s="78" t="s">
        <v>1663</v>
      </c>
      <c r="C132" s="78" t="s">
        <v>3</v>
      </c>
      <c r="D132" s="78" t="s">
        <v>1608</v>
      </c>
      <c r="E132" s="78">
        <v>0</v>
      </c>
      <c r="F132" s="78">
        <v>0</v>
      </c>
      <c r="G132" s="189">
        <f t="shared" si="4"/>
        <v>0</v>
      </c>
      <c r="H132" s="64" t="str">
        <f>IFERROR(MATCH(A132,'LISTA '!D:D,0),"FORA DA TABELA")</f>
        <v>FORA DA TABELA</v>
      </c>
      <c r="I132" s="64" t="str">
        <f t="shared" si="5"/>
        <v/>
      </c>
      <c r="J132" s="64" t="str">
        <f>IF(I132="VERIFICAR",(MAX(J$1:$J131))+1,"")</f>
        <v/>
      </c>
      <c r="K132" s="82">
        <f>MATCH(A132,Peso!A:A,0)</f>
        <v>107</v>
      </c>
    </row>
    <row r="133" spans="1:11" ht="15" customHeight="1" x14ac:dyDescent="0.3">
      <c r="A133" s="79">
        <v>21364</v>
      </c>
      <c r="B133" s="78" t="s">
        <v>239</v>
      </c>
      <c r="C133" s="78" t="s">
        <v>3</v>
      </c>
      <c r="D133" s="78" t="s">
        <v>1608</v>
      </c>
      <c r="E133" s="78">
        <v>0</v>
      </c>
      <c r="F133" s="78">
        <v>0</v>
      </c>
      <c r="G133" s="189">
        <f t="shared" si="4"/>
        <v>0</v>
      </c>
      <c r="H133" s="64" t="str">
        <f>IFERROR(MATCH(A133,'LISTA '!D:D,0),"FORA DA TABELA")</f>
        <v>FORA DA TABELA</v>
      </c>
      <c r="I133" s="64" t="str">
        <f t="shared" si="5"/>
        <v/>
      </c>
      <c r="J133" s="64" t="str">
        <f>IF(I133="VERIFICAR",(MAX(J$1:$J132))+1,"")</f>
        <v/>
      </c>
      <c r="K133" s="82">
        <f>MATCH(A133,Peso!A:A,0)</f>
        <v>108</v>
      </c>
    </row>
    <row r="134" spans="1:11" ht="15" customHeight="1" x14ac:dyDescent="0.3">
      <c r="A134" s="79">
        <v>21484</v>
      </c>
      <c r="B134" s="78" t="s">
        <v>305</v>
      </c>
      <c r="C134" s="78" t="s">
        <v>3</v>
      </c>
      <c r="D134" s="78" t="s">
        <v>1608</v>
      </c>
      <c r="E134" s="78">
        <v>0</v>
      </c>
      <c r="F134" s="78">
        <v>0</v>
      </c>
      <c r="G134" s="189">
        <f t="shared" si="4"/>
        <v>0</v>
      </c>
      <c r="H134" s="64" t="str">
        <f>IFERROR(MATCH(A134,'LISTA '!D:D,0),"FORA DA TABELA")</f>
        <v>FORA DA TABELA</v>
      </c>
      <c r="I134" s="64" t="str">
        <f t="shared" si="5"/>
        <v/>
      </c>
      <c r="J134" s="64" t="str">
        <f>IF(I134="VERIFICAR",(MAX(J$1:$J133))+1,"")</f>
        <v/>
      </c>
      <c r="K134" s="82">
        <f>MATCH(A134,Peso!A:A,0)</f>
        <v>109</v>
      </c>
    </row>
    <row r="135" spans="1:11" ht="15" customHeight="1" x14ac:dyDescent="0.3">
      <c r="A135" s="79">
        <v>21673</v>
      </c>
      <c r="B135" s="78" t="s">
        <v>741</v>
      </c>
      <c r="C135" s="78" t="s">
        <v>28</v>
      </c>
      <c r="D135" s="78" t="s">
        <v>1608</v>
      </c>
      <c r="E135" s="78">
        <v>0</v>
      </c>
      <c r="F135" s="78">
        <v>0</v>
      </c>
      <c r="G135" s="189">
        <f t="shared" si="4"/>
        <v>0</v>
      </c>
      <c r="H135" s="64" t="str">
        <f>IFERROR(MATCH(A135,'LISTA '!D:D,0),"FORA DA TABELA")</f>
        <v>FORA DA TABELA</v>
      </c>
      <c r="I135" s="64" t="str">
        <f t="shared" si="5"/>
        <v/>
      </c>
      <c r="J135" s="64" t="str">
        <f>IF(I135="VERIFICAR",(MAX(J$1:$J134))+1,"")</f>
        <v/>
      </c>
      <c r="K135" s="82">
        <f>MATCH(A135,Peso!A:A,0)</f>
        <v>110</v>
      </c>
    </row>
    <row r="136" spans="1:11" ht="15" customHeight="1" x14ac:dyDescent="0.3">
      <c r="A136" s="79">
        <v>21511</v>
      </c>
      <c r="B136" s="78" t="s">
        <v>331</v>
      </c>
      <c r="C136" s="78" t="s">
        <v>3</v>
      </c>
      <c r="D136" s="78" t="s">
        <v>1608</v>
      </c>
      <c r="E136" s="78">
        <v>68</v>
      </c>
      <c r="F136" s="78">
        <v>8</v>
      </c>
      <c r="G136" s="189">
        <f t="shared" si="4"/>
        <v>60</v>
      </c>
      <c r="H136" s="64">
        <f>IFERROR(MATCH(A136,'LISTA '!D:D,0),"FORA DA TABELA")</f>
        <v>61</v>
      </c>
      <c r="I136" s="64" t="str">
        <f t="shared" si="5"/>
        <v/>
      </c>
      <c r="J136" s="64" t="str">
        <f>IF(I136="VERIFICAR",(MAX(J$1:$J135))+1,"")</f>
        <v/>
      </c>
      <c r="K136" s="82">
        <f>MATCH(A136,Peso!A:A,0)</f>
        <v>111</v>
      </c>
    </row>
    <row r="137" spans="1:11" ht="15" customHeight="1" x14ac:dyDescent="0.3">
      <c r="A137" s="79">
        <v>20215</v>
      </c>
      <c r="B137" s="78" t="s">
        <v>747</v>
      </c>
      <c r="C137" s="78" t="s">
        <v>3</v>
      </c>
      <c r="D137" s="78" t="s">
        <v>1608</v>
      </c>
      <c r="E137" s="78">
        <v>0</v>
      </c>
      <c r="F137" s="78">
        <v>0</v>
      </c>
      <c r="G137" s="189">
        <f t="shared" si="4"/>
        <v>0</v>
      </c>
      <c r="H137" s="64" t="str">
        <f>IFERROR(MATCH(A137,'LISTA '!D:D,0),"FORA DA TABELA")</f>
        <v>FORA DA TABELA</v>
      </c>
      <c r="I137" s="64" t="str">
        <f t="shared" si="5"/>
        <v/>
      </c>
      <c r="J137" s="64" t="str">
        <f>IF(I137="VERIFICAR",(MAX(J$1:$J136))+1,"")</f>
        <v/>
      </c>
      <c r="K137" s="82">
        <f>MATCH(A137,Peso!A:A,0)</f>
        <v>119</v>
      </c>
    </row>
    <row r="138" spans="1:11" ht="15" customHeight="1" x14ac:dyDescent="0.3">
      <c r="A138" s="79">
        <v>21452</v>
      </c>
      <c r="B138" s="78" t="s">
        <v>1093</v>
      </c>
      <c r="C138" s="78" t="s">
        <v>3</v>
      </c>
      <c r="D138" s="78" t="s">
        <v>1608</v>
      </c>
      <c r="E138" s="78">
        <v>10</v>
      </c>
      <c r="F138" s="78">
        <v>8</v>
      </c>
      <c r="G138" s="189">
        <f t="shared" si="4"/>
        <v>2</v>
      </c>
      <c r="H138" s="64">
        <f>IFERROR(MATCH(A138,'LISTA '!D:D,0),"FORA DA TABELA")</f>
        <v>62</v>
      </c>
      <c r="I138" s="64" t="str">
        <f t="shared" si="5"/>
        <v/>
      </c>
      <c r="J138" s="64" t="str">
        <f>IF(I138="VERIFICAR",(MAX(J$1:$J137))+1,"")</f>
        <v/>
      </c>
      <c r="K138" s="82">
        <f>MATCH(A138,Peso!A:A,0)</f>
        <v>91</v>
      </c>
    </row>
    <row r="139" spans="1:11" ht="15" customHeight="1" x14ac:dyDescent="0.3">
      <c r="A139" s="79">
        <v>20991</v>
      </c>
      <c r="B139" s="78" t="s">
        <v>1664</v>
      </c>
      <c r="C139" s="78" t="s">
        <v>3</v>
      </c>
      <c r="D139" s="78" t="s">
        <v>1608</v>
      </c>
      <c r="E139" s="78">
        <v>29</v>
      </c>
      <c r="F139" s="78">
        <v>16</v>
      </c>
      <c r="G139" s="189">
        <f t="shared" si="4"/>
        <v>13</v>
      </c>
      <c r="H139" s="64">
        <f>IFERROR(MATCH(A139,'LISTA '!D:D,0),"FORA DA TABELA")</f>
        <v>63</v>
      </c>
      <c r="I139" s="64" t="str">
        <f t="shared" si="5"/>
        <v/>
      </c>
      <c r="J139" s="64" t="str">
        <f>IF(I139="VERIFICAR",(MAX(J$1:$J138))+1,"")</f>
        <v/>
      </c>
      <c r="K139" s="82">
        <f>MATCH(A139,Peso!A:A,0)</f>
        <v>90</v>
      </c>
    </row>
    <row r="140" spans="1:11" ht="15" customHeight="1" x14ac:dyDescent="0.3">
      <c r="A140" s="79">
        <v>20179</v>
      </c>
      <c r="B140" s="78" t="s">
        <v>803</v>
      </c>
      <c r="C140" s="78" t="s">
        <v>3</v>
      </c>
      <c r="D140" s="78" t="s">
        <v>1608</v>
      </c>
      <c r="E140" s="78">
        <v>691</v>
      </c>
      <c r="F140" s="78">
        <v>2</v>
      </c>
      <c r="G140" s="189">
        <f t="shared" si="4"/>
        <v>689</v>
      </c>
      <c r="H140" s="64">
        <f>IFERROR(MATCH(A140,'LISTA '!D:D,0),"FORA DA TABELA")</f>
        <v>64</v>
      </c>
      <c r="I140" s="64" t="str">
        <f t="shared" si="5"/>
        <v/>
      </c>
      <c r="J140" s="64" t="str">
        <f>IF(I140="VERIFICAR",(MAX(J$1:$J139))+1,"")</f>
        <v/>
      </c>
      <c r="K140" s="82">
        <f>MATCH(A140,Peso!A:A,0)</f>
        <v>120</v>
      </c>
    </row>
    <row r="141" spans="1:11" ht="15" customHeight="1" x14ac:dyDescent="0.3">
      <c r="A141" s="79">
        <v>21395</v>
      </c>
      <c r="B141" s="78" t="s">
        <v>1094</v>
      </c>
      <c r="C141" s="78" t="s">
        <v>3</v>
      </c>
      <c r="D141" s="78" t="s">
        <v>1608</v>
      </c>
      <c r="E141" s="78">
        <v>91</v>
      </c>
      <c r="F141" s="78">
        <v>4</v>
      </c>
      <c r="G141" s="189">
        <f t="shared" si="4"/>
        <v>87</v>
      </c>
      <c r="H141" s="64">
        <f>IFERROR(MATCH(A141,'LISTA '!D:D,0),"FORA DA TABELA")</f>
        <v>65</v>
      </c>
      <c r="I141" s="64" t="str">
        <f t="shared" si="5"/>
        <v/>
      </c>
      <c r="J141" s="64" t="str">
        <f>IF(I141="VERIFICAR",(MAX(J$1:$J140))+1,"")</f>
        <v/>
      </c>
      <c r="K141" s="82">
        <f>MATCH(A141,Peso!A:A,0)</f>
        <v>115</v>
      </c>
    </row>
    <row r="142" spans="1:11" ht="15" customHeight="1" x14ac:dyDescent="0.3">
      <c r="A142" s="79">
        <v>20428</v>
      </c>
      <c r="B142" s="78" t="s">
        <v>1665</v>
      </c>
      <c r="C142" s="78" t="s">
        <v>3</v>
      </c>
      <c r="D142" s="78" t="s">
        <v>1608</v>
      </c>
      <c r="E142" s="78">
        <v>117</v>
      </c>
      <c r="F142" s="78">
        <v>6</v>
      </c>
      <c r="G142" s="189">
        <f t="shared" si="4"/>
        <v>111</v>
      </c>
      <c r="H142" s="64">
        <f>IFERROR(MATCH(A142,'LISTA '!D:D,0),"FORA DA TABELA")</f>
        <v>66</v>
      </c>
      <c r="I142" s="64" t="str">
        <f t="shared" si="5"/>
        <v/>
      </c>
      <c r="J142" s="64" t="str">
        <f>IF(I142="VERIFICAR",(MAX(J$1:$J141))+1,"")</f>
        <v/>
      </c>
      <c r="K142" s="82">
        <f>MATCH(A142,Peso!A:A,0)</f>
        <v>113</v>
      </c>
    </row>
    <row r="143" spans="1:11" ht="15" customHeight="1" x14ac:dyDescent="0.3">
      <c r="A143" s="79">
        <v>20149</v>
      </c>
      <c r="B143" s="78" t="s">
        <v>802</v>
      </c>
      <c r="C143" s="78" t="s">
        <v>3</v>
      </c>
      <c r="D143" s="78" t="s">
        <v>1608</v>
      </c>
      <c r="E143" s="78">
        <v>284</v>
      </c>
      <c r="F143" s="78">
        <v>3</v>
      </c>
      <c r="G143" s="189">
        <f t="shared" si="4"/>
        <v>281</v>
      </c>
      <c r="H143" s="64">
        <f>IFERROR(MATCH(A143,'LISTA '!D:D,0),"FORA DA TABELA")</f>
        <v>67</v>
      </c>
      <c r="I143" s="64" t="str">
        <f t="shared" si="5"/>
        <v/>
      </c>
      <c r="J143" s="64" t="str">
        <f>IF(I143="VERIFICAR",(MAX(J$1:$J142))+1,"")</f>
        <v/>
      </c>
      <c r="K143" s="82">
        <f>MATCH(A143,Peso!A:A,0)</f>
        <v>121</v>
      </c>
    </row>
    <row r="144" spans="1:11" ht="15" customHeight="1" x14ac:dyDescent="0.3">
      <c r="A144" s="79">
        <v>21396</v>
      </c>
      <c r="B144" s="78" t="s">
        <v>1095</v>
      </c>
      <c r="C144" s="78" t="s">
        <v>3</v>
      </c>
      <c r="D144" s="78" t="s">
        <v>1608</v>
      </c>
      <c r="E144" s="78">
        <v>12</v>
      </c>
      <c r="F144" s="78">
        <v>1</v>
      </c>
      <c r="G144" s="189">
        <f t="shared" si="4"/>
        <v>11</v>
      </c>
      <c r="H144" s="64">
        <f>IFERROR(MATCH(A144,'LISTA '!D:D,0),"FORA DA TABELA")</f>
        <v>68</v>
      </c>
      <c r="I144" s="64" t="str">
        <f t="shared" si="5"/>
        <v/>
      </c>
      <c r="J144" s="64" t="str">
        <f>IF(I144="VERIFICAR",(MAX(J$1:$J143))+1,"")</f>
        <v/>
      </c>
      <c r="K144" s="82">
        <f>MATCH(A144,Peso!A:A,0)</f>
        <v>118</v>
      </c>
    </row>
    <row r="145" spans="1:11" ht="15" customHeight="1" x14ac:dyDescent="0.3">
      <c r="A145" s="79">
        <v>20427</v>
      </c>
      <c r="B145" s="78" t="s">
        <v>1666</v>
      </c>
      <c r="C145" s="78" t="s">
        <v>3</v>
      </c>
      <c r="D145" s="78" t="s">
        <v>1608</v>
      </c>
      <c r="E145" s="78">
        <v>63</v>
      </c>
      <c r="F145" s="78">
        <v>0</v>
      </c>
      <c r="G145" s="189">
        <f t="shared" si="4"/>
        <v>63</v>
      </c>
      <c r="H145" s="64">
        <f>IFERROR(MATCH(A145,'LISTA '!D:D,0),"FORA DA TABELA")</f>
        <v>69</v>
      </c>
      <c r="I145" s="64" t="str">
        <f t="shared" si="5"/>
        <v/>
      </c>
      <c r="J145" s="64" t="str">
        <f>IF(I145="VERIFICAR",(MAX(J$1:$J144))+1,"")</f>
        <v/>
      </c>
      <c r="K145" s="82">
        <f>MATCH(A145,Peso!A:A,0)</f>
        <v>116</v>
      </c>
    </row>
    <row r="146" spans="1:11" ht="15" customHeight="1" x14ac:dyDescent="0.3">
      <c r="A146" s="79">
        <v>1615</v>
      </c>
      <c r="B146" s="78" t="s">
        <v>248</v>
      </c>
      <c r="C146" s="78" t="s">
        <v>3</v>
      </c>
      <c r="D146" s="78" t="s">
        <v>1608</v>
      </c>
      <c r="E146" s="78">
        <v>38</v>
      </c>
      <c r="F146" s="78">
        <v>0</v>
      </c>
      <c r="G146" s="189">
        <f t="shared" si="4"/>
        <v>38</v>
      </c>
      <c r="H146" s="64">
        <f>IFERROR(MATCH(A146,'LISTA '!D:D,0),"FORA DA TABELA")</f>
        <v>70</v>
      </c>
      <c r="I146" s="64" t="str">
        <f t="shared" si="5"/>
        <v/>
      </c>
      <c r="J146" s="64" t="str">
        <f>IF(I146="VERIFICAR",(MAX(J$1:$J145))+1,"")</f>
        <v/>
      </c>
      <c r="K146" s="82">
        <f>MATCH(A146,Peso!A:A,0)</f>
        <v>122</v>
      </c>
    </row>
    <row r="147" spans="1:11" ht="15" customHeight="1" x14ac:dyDescent="0.3">
      <c r="A147" s="79">
        <v>1625</v>
      </c>
      <c r="B147" s="78" t="s">
        <v>1096</v>
      </c>
      <c r="C147" s="78" t="s">
        <v>237</v>
      </c>
      <c r="D147" s="78" t="s">
        <v>1608</v>
      </c>
      <c r="E147" s="78">
        <v>12</v>
      </c>
      <c r="F147" s="78">
        <v>1</v>
      </c>
      <c r="G147" s="189">
        <f t="shared" si="4"/>
        <v>11</v>
      </c>
      <c r="H147" s="64">
        <f>IFERROR(MATCH(A147,'LISTA '!D:D,0),"FORA DA TABELA")</f>
        <v>71</v>
      </c>
      <c r="I147" s="64" t="str">
        <f t="shared" si="5"/>
        <v/>
      </c>
      <c r="J147" s="64" t="str">
        <f>IF(I147="VERIFICAR",(MAX(J$1:$J146))+1,"")</f>
        <v/>
      </c>
      <c r="K147" s="82">
        <f>MATCH(A147,Peso!A:A,0)</f>
        <v>123</v>
      </c>
    </row>
    <row r="148" spans="1:11" ht="15" customHeight="1" x14ac:dyDescent="0.3">
      <c r="A148" s="79">
        <v>1614</v>
      </c>
      <c r="B148" s="78" t="s">
        <v>247</v>
      </c>
      <c r="C148" s="78" t="s">
        <v>3</v>
      </c>
      <c r="D148" s="78" t="s">
        <v>1608</v>
      </c>
      <c r="E148" s="78">
        <v>29</v>
      </c>
      <c r="F148" s="78">
        <v>0</v>
      </c>
      <c r="G148" s="189">
        <f t="shared" si="4"/>
        <v>29</v>
      </c>
      <c r="H148" s="64">
        <f>IFERROR(MATCH(A148,'LISTA '!D:D,0),"FORA DA TABELA")</f>
        <v>72</v>
      </c>
      <c r="I148" s="64" t="str">
        <f t="shared" si="5"/>
        <v/>
      </c>
      <c r="J148" s="64" t="str">
        <f>IF(I148="VERIFICAR",(MAX(J$1:$J147))+1,"")</f>
        <v/>
      </c>
      <c r="K148" s="82">
        <f>MATCH(A148,Peso!A:A,0)</f>
        <v>124</v>
      </c>
    </row>
    <row r="149" spans="1:11" ht="15" customHeight="1" x14ac:dyDescent="0.3">
      <c r="A149" s="79">
        <v>1624</v>
      </c>
      <c r="B149" s="78" t="s">
        <v>1097</v>
      </c>
      <c r="C149" s="78" t="s">
        <v>237</v>
      </c>
      <c r="D149" s="78" t="s">
        <v>1608</v>
      </c>
      <c r="E149" s="78">
        <v>37</v>
      </c>
      <c r="F149" s="78">
        <v>0</v>
      </c>
      <c r="G149" s="189">
        <f t="shared" si="4"/>
        <v>37</v>
      </c>
      <c r="H149" s="64">
        <f>IFERROR(MATCH(A149,'LISTA '!D:D,0),"FORA DA TABELA")</f>
        <v>73</v>
      </c>
      <c r="I149" s="64" t="str">
        <f t="shared" si="5"/>
        <v/>
      </c>
      <c r="J149" s="64" t="str">
        <f>IF(I149="VERIFICAR",(MAX(J$1:$J148))+1,"")</f>
        <v/>
      </c>
      <c r="K149" s="82">
        <f>MATCH(A149,Peso!A:A,0)</f>
        <v>125</v>
      </c>
    </row>
    <row r="150" spans="1:11" ht="15" customHeight="1" x14ac:dyDescent="0.3">
      <c r="A150" s="79">
        <v>115</v>
      </c>
      <c r="B150" s="78" t="s">
        <v>23</v>
      </c>
      <c r="C150" s="78" t="s">
        <v>3</v>
      </c>
      <c r="D150" s="78" t="s">
        <v>1608</v>
      </c>
      <c r="E150" s="78">
        <v>11</v>
      </c>
      <c r="F150" s="78">
        <v>3</v>
      </c>
      <c r="G150" s="189">
        <f t="shared" si="4"/>
        <v>8</v>
      </c>
      <c r="H150" s="64">
        <f>IFERROR(MATCH(A150,'LISTA '!D:D,0),"FORA DA TABELA")</f>
        <v>74</v>
      </c>
      <c r="I150" s="64" t="str">
        <f t="shared" si="5"/>
        <v/>
      </c>
      <c r="J150" s="64" t="str">
        <f>IF(I150="VERIFICAR",(MAX(J$1:$J149))+1,"")</f>
        <v/>
      </c>
      <c r="K150" s="82">
        <f>MATCH(A150,Peso!A:A,0)</f>
        <v>126</v>
      </c>
    </row>
    <row r="151" spans="1:11" ht="15" customHeight="1" x14ac:dyDescent="0.3">
      <c r="A151" s="79">
        <v>1044</v>
      </c>
      <c r="B151" s="78" t="s">
        <v>1098</v>
      </c>
      <c r="C151" s="78" t="s">
        <v>3</v>
      </c>
      <c r="D151" s="78" t="s">
        <v>1608</v>
      </c>
      <c r="E151" s="78">
        <v>23</v>
      </c>
      <c r="F151" s="78">
        <v>6</v>
      </c>
      <c r="G151" s="189">
        <f t="shared" si="4"/>
        <v>17</v>
      </c>
      <c r="H151" s="64">
        <f>IFERROR(MATCH(A151,'LISTA '!D:D,0),"FORA DA TABELA")</f>
        <v>75</v>
      </c>
      <c r="I151" s="64" t="str">
        <f t="shared" si="5"/>
        <v/>
      </c>
      <c r="J151" s="64" t="str">
        <f>IF(I151="VERIFICAR",(MAX(J$1:$J150))+1,"")</f>
        <v/>
      </c>
      <c r="K151" s="82">
        <f>MATCH(A151,Peso!A:A,0)</f>
        <v>127</v>
      </c>
    </row>
    <row r="152" spans="1:11" ht="15" customHeight="1" x14ac:dyDescent="0.3">
      <c r="A152" s="79">
        <v>114</v>
      </c>
      <c r="B152" s="78" t="s">
        <v>22</v>
      </c>
      <c r="C152" s="78" t="s">
        <v>3</v>
      </c>
      <c r="D152" s="78" t="s">
        <v>1608</v>
      </c>
      <c r="E152" s="78">
        <v>5</v>
      </c>
      <c r="F152" s="78">
        <v>4</v>
      </c>
      <c r="G152" s="189">
        <f t="shared" si="4"/>
        <v>1</v>
      </c>
      <c r="H152" s="64">
        <f>IFERROR(MATCH(A152,'LISTA '!D:D,0),"FORA DA TABELA")</f>
        <v>76</v>
      </c>
      <c r="I152" s="64" t="str">
        <f t="shared" si="5"/>
        <v/>
      </c>
      <c r="J152" s="64" t="str">
        <f>IF(I152="VERIFICAR",(MAX(J$1:$J151))+1,"")</f>
        <v/>
      </c>
      <c r="K152" s="82">
        <f>MATCH(A152,Peso!A:A,0)</f>
        <v>128</v>
      </c>
    </row>
    <row r="153" spans="1:11" ht="15" customHeight="1" x14ac:dyDescent="0.3">
      <c r="A153" s="79">
        <v>1045</v>
      </c>
      <c r="B153" s="78" t="s">
        <v>1099</v>
      </c>
      <c r="C153" s="78" t="s">
        <v>3</v>
      </c>
      <c r="D153" s="78" t="s">
        <v>1608</v>
      </c>
      <c r="E153" s="78">
        <v>4</v>
      </c>
      <c r="F153" s="78">
        <v>3</v>
      </c>
      <c r="G153" s="189">
        <f t="shared" si="4"/>
        <v>1</v>
      </c>
      <c r="H153" s="64">
        <f>IFERROR(MATCH(A153,'LISTA '!D:D,0),"FORA DA TABELA")</f>
        <v>77</v>
      </c>
      <c r="I153" s="64" t="str">
        <f t="shared" si="5"/>
        <v/>
      </c>
      <c r="J153" s="64" t="str">
        <f>IF(I153="VERIFICAR",(MAX(J$1:$J152))+1,"")</f>
        <v/>
      </c>
      <c r="K153" s="82">
        <f>MATCH(A153,Peso!A:A,0)</f>
        <v>129</v>
      </c>
    </row>
    <row r="154" spans="1:11" ht="15" customHeight="1" x14ac:dyDescent="0.3">
      <c r="A154" s="79">
        <v>113</v>
      </c>
      <c r="B154" s="78" t="s">
        <v>45</v>
      </c>
      <c r="C154" s="78" t="s">
        <v>3</v>
      </c>
      <c r="D154" s="78" t="s">
        <v>1608</v>
      </c>
      <c r="E154" s="78">
        <v>0</v>
      </c>
      <c r="F154" s="78">
        <v>0</v>
      </c>
      <c r="G154" s="189">
        <f t="shared" si="4"/>
        <v>0</v>
      </c>
      <c r="H154" s="64">
        <f>IFERROR(MATCH(A154,'LISTA '!D:D,0),"FORA DA TABELA")</f>
        <v>78</v>
      </c>
      <c r="I154" s="64" t="str">
        <f t="shared" si="5"/>
        <v/>
      </c>
      <c r="J154" s="64" t="str">
        <f>IF(I154="VERIFICAR",(MAX(J$1:$J153))+1,"")</f>
        <v/>
      </c>
      <c r="K154" s="82">
        <f>MATCH(A154,Peso!A:A,0)</f>
        <v>130</v>
      </c>
    </row>
    <row r="155" spans="1:11" ht="15" customHeight="1" x14ac:dyDescent="0.3">
      <c r="A155" s="79">
        <v>1046</v>
      </c>
      <c r="B155" s="78" t="s">
        <v>1100</v>
      </c>
      <c r="C155" s="78" t="s">
        <v>3</v>
      </c>
      <c r="D155" s="78" t="s">
        <v>1608</v>
      </c>
      <c r="E155" s="78">
        <v>11</v>
      </c>
      <c r="F155" s="78">
        <v>9</v>
      </c>
      <c r="G155" s="189">
        <f t="shared" si="4"/>
        <v>2</v>
      </c>
      <c r="H155" s="64">
        <f>IFERROR(MATCH(A155,'LISTA '!D:D,0),"FORA DA TABELA")</f>
        <v>79</v>
      </c>
      <c r="I155" s="64" t="str">
        <f t="shared" si="5"/>
        <v/>
      </c>
      <c r="J155" s="64" t="str">
        <f>IF(I155="VERIFICAR",(MAX(J$1:$J154))+1,"")</f>
        <v/>
      </c>
      <c r="K155" s="82">
        <f>MATCH(A155,Peso!A:A,0)</f>
        <v>131</v>
      </c>
    </row>
    <row r="156" spans="1:11" ht="15" customHeight="1" x14ac:dyDescent="0.3">
      <c r="A156" s="79">
        <v>1305</v>
      </c>
      <c r="B156" s="78" t="s">
        <v>140</v>
      </c>
      <c r="C156" s="78" t="s">
        <v>3</v>
      </c>
      <c r="D156" s="78" t="s">
        <v>1608</v>
      </c>
      <c r="E156" s="78">
        <v>0</v>
      </c>
      <c r="F156" s="78">
        <v>0</v>
      </c>
      <c r="G156" s="189">
        <f t="shared" si="4"/>
        <v>0</v>
      </c>
      <c r="H156" s="64">
        <f>IFERROR(MATCH(A156,'LISTA '!D:D,0),"FORA DA TABELA")</f>
        <v>80</v>
      </c>
      <c r="I156" s="64" t="str">
        <f t="shared" si="5"/>
        <v/>
      </c>
      <c r="J156" s="64" t="str">
        <f>IF(I156="VERIFICAR",(MAX(J$1:$J155))+1,"")</f>
        <v/>
      </c>
      <c r="K156" s="82">
        <f>MATCH(A156,Peso!A:A,0)</f>
        <v>132</v>
      </c>
    </row>
    <row r="157" spans="1:11" ht="15" customHeight="1" x14ac:dyDescent="0.3">
      <c r="A157" s="79">
        <v>1306</v>
      </c>
      <c r="B157" s="78" t="s">
        <v>1101</v>
      </c>
      <c r="C157" s="78" t="s">
        <v>3</v>
      </c>
      <c r="D157" s="78" t="s">
        <v>1608</v>
      </c>
      <c r="E157" s="78">
        <v>7</v>
      </c>
      <c r="F157" s="78">
        <v>6</v>
      </c>
      <c r="G157" s="189">
        <f t="shared" si="4"/>
        <v>1</v>
      </c>
      <c r="H157" s="64">
        <f>IFERROR(MATCH(A157,'LISTA '!D:D,0),"FORA DA TABELA")</f>
        <v>81</v>
      </c>
      <c r="I157" s="64" t="str">
        <f t="shared" si="5"/>
        <v/>
      </c>
      <c r="J157" s="64" t="str">
        <f>IF(I157="VERIFICAR",(MAX(J$1:$J156))+1,"")</f>
        <v/>
      </c>
      <c r="K157" s="82">
        <f>MATCH(A157,Peso!A:A,0)</f>
        <v>133</v>
      </c>
    </row>
    <row r="158" spans="1:11" ht="15" customHeight="1" x14ac:dyDescent="0.3">
      <c r="A158" s="79">
        <v>122</v>
      </c>
      <c r="B158" s="78" t="s">
        <v>21</v>
      </c>
      <c r="C158" s="78" t="s">
        <v>3</v>
      </c>
      <c r="D158" s="78" t="s">
        <v>1608</v>
      </c>
      <c r="E158" s="78">
        <v>29</v>
      </c>
      <c r="F158" s="78">
        <v>1</v>
      </c>
      <c r="G158" s="189">
        <f t="shared" si="4"/>
        <v>28</v>
      </c>
      <c r="H158" s="64">
        <f>IFERROR(MATCH(A158,'LISTA '!D:D,0),"FORA DA TABELA")</f>
        <v>82</v>
      </c>
      <c r="I158" s="64" t="str">
        <f t="shared" si="5"/>
        <v/>
      </c>
      <c r="J158" s="64" t="str">
        <f>IF(I158="VERIFICAR",(MAX(J$1:$J157))+1,"")</f>
        <v/>
      </c>
      <c r="K158" s="82">
        <f>MATCH(A158,Peso!A:A,0)</f>
        <v>134</v>
      </c>
    </row>
    <row r="159" spans="1:11" ht="15" customHeight="1" x14ac:dyDescent="0.3">
      <c r="A159" s="79">
        <v>1047</v>
      </c>
      <c r="B159" s="78" t="s">
        <v>1102</v>
      </c>
      <c r="C159" s="78" t="s">
        <v>3</v>
      </c>
      <c r="D159" s="78" t="s">
        <v>1608</v>
      </c>
      <c r="E159" s="78">
        <v>38</v>
      </c>
      <c r="F159" s="78">
        <v>1</v>
      </c>
      <c r="G159" s="189">
        <f t="shared" si="4"/>
        <v>37</v>
      </c>
      <c r="H159" s="64">
        <f>IFERROR(MATCH(A159,'LISTA '!D:D,0),"FORA DA TABELA")</f>
        <v>83</v>
      </c>
      <c r="I159" s="64" t="str">
        <f t="shared" si="5"/>
        <v/>
      </c>
      <c r="J159" s="64" t="str">
        <f>IF(I159="VERIFICAR",(MAX(J$1:$J158))+1,"")</f>
        <v/>
      </c>
      <c r="K159" s="82">
        <f>MATCH(A159,Peso!A:A,0)</f>
        <v>135</v>
      </c>
    </row>
    <row r="160" spans="1:11" ht="15" customHeight="1" x14ac:dyDescent="0.3">
      <c r="A160" s="79">
        <v>116</v>
      </c>
      <c r="B160" s="78" t="s">
        <v>20</v>
      </c>
      <c r="C160" s="78" t="s">
        <v>3</v>
      </c>
      <c r="D160" s="78" t="s">
        <v>1608</v>
      </c>
      <c r="E160" s="78">
        <v>33</v>
      </c>
      <c r="F160" s="78">
        <v>5</v>
      </c>
      <c r="G160" s="189">
        <f t="shared" si="4"/>
        <v>28</v>
      </c>
      <c r="H160" s="64">
        <f>IFERROR(MATCH(A160,'LISTA '!D:D,0),"FORA DA TABELA")</f>
        <v>84</v>
      </c>
      <c r="I160" s="64" t="str">
        <f t="shared" si="5"/>
        <v/>
      </c>
      <c r="J160" s="64" t="str">
        <f>IF(I160="VERIFICAR",(MAX(J$1:$J159))+1,"")</f>
        <v/>
      </c>
      <c r="K160" s="82">
        <f>MATCH(A160,Peso!A:A,0)</f>
        <v>136</v>
      </c>
    </row>
    <row r="161" spans="1:11" ht="15" customHeight="1" x14ac:dyDescent="0.3">
      <c r="A161" s="79">
        <v>1048</v>
      </c>
      <c r="B161" s="78" t="s">
        <v>1103</v>
      </c>
      <c r="C161" s="78" t="s">
        <v>3</v>
      </c>
      <c r="D161" s="78" t="s">
        <v>1608</v>
      </c>
      <c r="E161" s="78">
        <v>21</v>
      </c>
      <c r="F161" s="78">
        <v>3</v>
      </c>
      <c r="G161" s="189">
        <f t="shared" si="4"/>
        <v>18</v>
      </c>
      <c r="H161" s="64">
        <f>IFERROR(MATCH(A161,'LISTA '!D:D,0),"FORA DA TABELA")</f>
        <v>85</v>
      </c>
      <c r="I161" s="64" t="str">
        <f t="shared" si="5"/>
        <v/>
      </c>
      <c r="J161" s="64" t="str">
        <f>IF(I161="VERIFICAR",(MAX(J$1:$J160))+1,"")</f>
        <v/>
      </c>
      <c r="K161" s="82">
        <f>MATCH(A161,Peso!A:A,0)</f>
        <v>137</v>
      </c>
    </row>
    <row r="162" spans="1:11" ht="15" customHeight="1" x14ac:dyDescent="0.3">
      <c r="A162" s="79">
        <v>2376</v>
      </c>
      <c r="B162" s="78" t="s">
        <v>1667</v>
      </c>
      <c r="C162" s="78" t="s">
        <v>3</v>
      </c>
      <c r="D162" s="78" t="s">
        <v>1608</v>
      </c>
      <c r="E162" s="78">
        <v>0</v>
      </c>
      <c r="F162" s="78">
        <v>0</v>
      </c>
      <c r="G162" s="189">
        <f t="shared" si="4"/>
        <v>0</v>
      </c>
      <c r="H162" s="64">
        <f>IFERROR(MATCH(A162,'LISTA '!D:D,0),"FORA DA TABELA")</f>
        <v>86</v>
      </c>
      <c r="I162" s="64" t="str">
        <f t="shared" si="5"/>
        <v/>
      </c>
      <c r="J162" s="64" t="str">
        <f>IF(I162="VERIFICAR",(MAX(J$1:$J161))+1,"")</f>
        <v/>
      </c>
      <c r="K162" s="82">
        <f>MATCH(A162,Peso!A:A,0)</f>
        <v>2523</v>
      </c>
    </row>
    <row r="163" spans="1:11" ht="15" customHeight="1" x14ac:dyDescent="0.3">
      <c r="A163" s="79">
        <v>2379</v>
      </c>
      <c r="B163" s="78" t="s">
        <v>1510</v>
      </c>
      <c r="C163" s="78" t="s">
        <v>3</v>
      </c>
      <c r="D163" s="78" t="s">
        <v>1608</v>
      </c>
      <c r="E163" s="78">
        <v>6</v>
      </c>
      <c r="F163" s="78">
        <v>2</v>
      </c>
      <c r="G163" s="189">
        <f t="shared" si="4"/>
        <v>4</v>
      </c>
      <c r="H163" s="64">
        <f>IFERROR(MATCH(A163,'LISTA '!D:D,0),"FORA DA TABELA")</f>
        <v>87</v>
      </c>
      <c r="I163" s="64" t="str">
        <f t="shared" si="5"/>
        <v/>
      </c>
      <c r="J163" s="64" t="str">
        <f>IF(I163="VERIFICAR",(MAX(J$1:$J162))+1,"")</f>
        <v/>
      </c>
      <c r="K163" s="82">
        <f>MATCH(A163,Peso!A:A,0)</f>
        <v>2535</v>
      </c>
    </row>
    <row r="164" spans="1:11" ht="15" customHeight="1" x14ac:dyDescent="0.3">
      <c r="A164" s="79">
        <v>118</v>
      </c>
      <c r="B164" s="78" t="s">
        <v>19</v>
      </c>
      <c r="C164" s="78" t="s">
        <v>3</v>
      </c>
      <c r="D164" s="78" t="s">
        <v>1608</v>
      </c>
      <c r="E164" s="78">
        <v>0</v>
      </c>
      <c r="F164" s="78">
        <v>0</v>
      </c>
      <c r="G164" s="189">
        <f t="shared" si="4"/>
        <v>0</v>
      </c>
      <c r="H164" s="64" t="str">
        <f>IFERROR(MATCH(A164,'LISTA '!D:D,0),"FORA DA TABELA")</f>
        <v>FORA DA TABELA</v>
      </c>
      <c r="I164" s="64" t="str">
        <f t="shared" si="5"/>
        <v/>
      </c>
      <c r="J164" s="64" t="str">
        <f>IF(I164="VERIFICAR",(MAX(J$1:$J163))+1,"")</f>
        <v/>
      </c>
      <c r="K164" s="82">
        <f>MATCH(A164,Peso!A:A,0)</f>
        <v>138</v>
      </c>
    </row>
    <row r="165" spans="1:11" ht="15" customHeight="1" x14ac:dyDescent="0.3">
      <c r="A165" s="79">
        <v>1050</v>
      </c>
      <c r="B165" s="78" t="s">
        <v>1668</v>
      </c>
      <c r="C165" s="78" t="s">
        <v>3</v>
      </c>
      <c r="D165" s="78" t="s">
        <v>1608</v>
      </c>
      <c r="E165" s="78">
        <v>0</v>
      </c>
      <c r="F165" s="78">
        <v>0</v>
      </c>
      <c r="G165" s="189">
        <f t="shared" si="4"/>
        <v>0</v>
      </c>
      <c r="H165" s="64" t="str">
        <f>IFERROR(MATCH(A165,'LISTA '!D:D,0),"FORA DA TABELA")</f>
        <v>FORA DA TABELA</v>
      </c>
      <c r="I165" s="64" t="str">
        <f t="shared" si="5"/>
        <v/>
      </c>
      <c r="J165" s="64" t="str">
        <f>IF(I165="VERIFICAR",(MAX(J$1:$J164))+1,"")</f>
        <v/>
      </c>
      <c r="K165" s="82">
        <f>MATCH(A165,Peso!A:A,0)</f>
        <v>139</v>
      </c>
    </row>
    <row r="166" spans="1:11" ht="15" customHeight="1" x14ac:dyDescent="0.3">
      <c r="A166" s="79">
        <v>1626</v>
      </c>
      <c r="B166" s="78" t="s">
        <v>1104</v>
      </c>
      <c r="C166" s="78" t="s">
        <v>3</v>
      </c>
      <c r="D166" s="78" t="s">
        <v>1608</v>
      </c>
      <c r="E166" s="78">
        <v>12</v>
      </c>
      <c r="F166" s="78">
        <v>1</v>
      </c>
      <c r="G166" s="189">
        <f t="shared" si="4"/>
        <v>11</v>
      </c>
      <c r="H166" s="64">
        <f>IFERROR(MATCH(A166,'LISTA '!D:D,0),"FORA DA TABELA")</f>
        <v>88</v>
      </c>
      <c r="I166" s="64" t="str">
        <f t="shared" si="5"/>
        <v/>
      </c>
      <c r="J166" s="64" t="str">
        <f>IF(I166="VERIFICAR",(MAX(J$1:$J165))+1,"")</f>
        <v/>
      </c>
      <c r="K166" s="82">
        <f>MATCH(A166,Peso!A:A,0)</f>
        <v>141</v>
      </c>
    </row>
    <row r="167" spans="1:11" ht="15" customHeight="1" x14ac:dyDescent="0.3">
      <c r="A167" s="79">
        <v>1603</v>
      </c>
      <c r="B167" s="78" t="s">
        <v>1669</v>
      </c>
      <c r="C167" s="78" t="s">
        <v>3</v>
      </c>
      <c r="D167" s="78" t="s">
        <v>1608</v>
      </c>
      <c r="E167" s="78">
        <v>20</v>
      </c>
      <c r="F167" s="78">
        <v>20</v>
      </c>
      <c r="G167" s="189">
        <f t="shared" si="4"/>
        <v>0</v>
      </c>
      <c r="H167" s="64" t="str">
        <f>IFERROR(MATCH(A167,'LISTA '!D:D,0),"FORA DA TABELA")</f>
        <v>FORA DA TABELA</v>
      </c>
      <c r="I167" s="64" t="str">
        <f t="shared" si="5"/>
        <v/>
      </c>
      <c r="J167" s="64" t="str">
        <f>IF(I167="VERIFICAR",(MAX(J$1:$J166))+1,"")</f>
        <v/>
      </c>
      <c r="K167" s="82">
        <f>MATCH(A167,Peso!A:A,0)</f>
        <v>140</v>
      </c>
    </row>
    <row r="168" spans="1:11" ht="15" customHeight="1" x14ac:dyDescent="0.3">
      <c r="A168" s="79">
        <v>519</v>
      </c>
      <c r="B168" s="78" t="s">
        <v>53</v>
      </c>
      <c r="C168" s="78" t="s">
        <v>7</v>
      </c>
      <c r="D168" s="78" t="s">
        <v>1608</v>
      </c>
      <c r="E168" s="78">
        <v>0</v>
      </c>
      <c r="F168" s="78">
        <v>0</v>
      </c>
      <c r="G168" s="189">
        <f t="shared" si="4"/>
        <v>0</v>
      </c>
      <c r="H168" s="64" t="str">
        <f>IFERROR(MATCH(A168,'LISTA '!D:D,0),"FORA DA TABELA")</f>
        <v>FORA DA TABELA</v>
      </c>
      <c r="I168" s="64" t="str">
        <f t="shared" si="5"/>
        <v/>
      </c>
      <c r="J168" s="64" t="str">
        <f>IF(I168="VERIFICAR",(MAX(J$1:$J167))+1,"")</f>
        <v/>
      </c>
      <c r="K168" s="82">
        <f>MATCH(A168,Peso!A:A,0)</f>
        <v>143</v>
      </c>
    </row>
    <row r="169" spans="1:11" ht="15" customHeight="1" x14ac:dyDescent="0.3">
      <c r="A169" s="79">
        <v>1292</v>
      </c>
      <c r="B169" s="78" t="s">
        <v>1105</v>
      </c>
      <c r="C169" s="78" t="s">
        <v>7</v>
      </c>
      <c r="D169" s="78" t="s">
        <v>1608</v>
      </c>
      <c r="E169" s="78">
        <v>67</v>
      </c>
      <c r="F169" s="78">
        <v>5</v>
      </c>
      <c r="G169" s="189">
        <f t="shared" si="4"/>
        <v>62</v>
      </c>
      <c r="H169" s="64">
        <f>IFERROR(MATCH(A169,'LISTA '!D:D,0),"FORA DA TABELA")</f>
        <v>89</v>
      </c>
      <c r="I169" s="64" t="str">
        <f t="shared" si="5"/>
        <v/>
      </c>
      <c r="J169" s="64" t="str">
        <f>IF(I169="VERIFICAR",(MAX(J$1:$J168))+1,"")</f>
        <v/>
      </c>
      <c r="K169" s="82">
        <f>MATCH(A169,Peso!A:A,0)</f>
        <v>144</v>
      </c>
    </row>
    <row r="170" spans="1:11" ht="15" customHeight="1" x14ac:dyDescent="0.3">
      <c r="A170" s="79">
        <v>1262</v>
      </c>
      <c r="B170" s="78" t="s">
        <v>290</v>
      </c>
      <c r="C170" s="78" t="s">
        <v>3</v>
      </c>
      <c r="D170" s="78" t="s">
        <v>1608</v>
      </c>
      <c r="E170" s="78">
        <v>11</v>
      </c>
      <c r="F170" s="78">
        <v>0</v>
      </c>
      <c r="G170" s="189">
        <f t="shared" si="4"/>
        <v>11</v>
      </c>
      <c r="H170" s="64">
        <f>IFERROR(MATCH(A170,'LISTA '!D:D,0),"FORA DA TABELA")</f>
        <v>90</v>
      </c>
      <c r="I170" s="64" t="str">
        <f t="shared" si="5"/>
        <v/>
      </c>
      <c r="J170" s="64" t="str">
        <f>IF(I170="VERIFICAR",(MAX(J$1:$J169))+1,"")</f>
        <v/>
      </c>
      <c r="K170" s="82">
        <f>MATCH(A170,Peso!A:A,0)</f>
        <v>145</v>
      </c>
    </row>
    <row r="171" spans="1:11" ht="15" customHeight="1" x14ac:dyDescent="0.3">
      <c r="A171" s="79">
        <v>1263</v>
      </c>
      <c r="B171" s="78" t="s">
        <v>1106</v>
      </c>
      <c r="C171" s="78" t="s">
        <v>3</v>
      </c>
      <c r="D171" s="78" t="s">
        <v>1608</v>
      </c>
      <c r="E171" s="78">
        <v>51</v>
      </c>
      <c r="F171" s="78">
        <v>5</v>
      </c>
      <c r="G171" s="189">
        <f t="shared" si="4"/>
        <v>46</v>
      </c>
      <c r="H171" s="64">
        <f>IFERROR(MATCH(A171,'LISTA '!D:D,0),"FORA DA TABELA")</f>
        <v>91</v>
      </c>
      <c r="I171" s="64" t="str">
        <f t="shared" si="5"/>
        <v/>
      </c>
      <c r="J171" s="64" t="str">
        <f>IF(I171="VERIFICAR",(MAX(J$1:$J170))+1,"")</f>
        <v/>
      </c>
      <c r="K171" s="82">
        <f>MATCH(A171,Peso!A:A,0)</f>
        <v>146</v>
      </c>
    </row>
    <row r="172" spans="1:11" ht="15" customHeight="1" x14ac:dyDescent="0.3">
      <c r="A172" s="79">
        <v>121</v>
      </c>
      <c r="B172" s="78" t="s">
        <v>219</v>
      </c>
      <c r="C172" s="78" t="s">
        <v>3</v>
      </c>
      <c r="D172" s="78" t="s">
        <v>1608</v>
      </c>
      <c r="E172" s="78">
        <v>0</v>
      </c>
      <c r="F172" s="78">
        <v>0</v>
      </c>
      <c r="G172" s="189">
        <f t="shared" si="4"/>
        <v>0</v>
      </c>
      <c r="H172" s="64" t="str">
        <f>IFERROR(MATCH(A172,'LISTA '!D:D,0),"FORA DA TABELA")</f>
        <v>FORA DA TABELA</v>
      </c>
      <c r="I172" s="64" t="str">
        <f t="shared" si="5"/>
        <v/>
      </c>
      <c r="J172" s="64" t="str">
        <f>IF(I172="VERIFICAR",(MAX(J$1:$J171))+1,"")</f>
        <v/>
      </c>
      <c r="K172" s="82">
        <f>MATCH(A172,Peso!A:A,0)</f>
        <v>147</v>
      </c>
    </row>
    <row r="173" spans="1:11" ht="15" customHeight="1" x14ac:dyDescent="0.3">
      <c r="A173" s="79">
        <v>1042</v>
      </c>
      <c r="B173" s="78" t="s">
        <v>1107</v>
      </c>
      <c r="C173" s="78" t="s">
        <v>3</v>
      </c>
      <c r="D173" s="78" t="s">
        <v>1608</v>
      </c>
      <c r="E173" s="78">
        <v>123</v>
      </c>
      <c r="F173" s="78">
        <v>21</v>
      </c>
      <c r="G173" s="189">
        <f t="shared" si="4"/>
        <v>102</v>
      </c>
      <c r="H173" s="64">
        <f>IFERROR(MATCH(A173,'LISTA '!D:D,0),"FORA DA TABELA")</f>
        <v>92</v>
      </c>
      <c r="I173" s="64" t="str">
        <f t="shared" si="5"/>
        <v/>
      </c>
      <c r="J173" s="64" t="str">
        <f>IF(I173="VERIFICAR",(MAX(J$1:$J172))+1,"")</f>
        <v/>
      </c>
      <c r="K173" s="82">
        <f>MATCH(A173,Peso!A:A,0)</f>
        <v>148</v>
      </c>
    </row>
    <row r="174" spans="1:11" ht="15" customHeight="1" x14ac:dyDescent="0.3">
      <c r="A174" s="79">
        <v>2801</v>
      </c>
      <c r="B174" s="78" t="s">
        <v>675</v>
      </c>
      <c r="C174" s="78" t="s">
        <v>3</v>
      </c>
      <c r="D174" s="78" t="s">
        <v>1608</v>
      </c>
      <c r="E174" s="78">
        <v>31</v>
      </c>
      <c r="F174" s="78">
        <v>10</v>
      </c>
      <c r="G174" s="189">
        <f t="shared" si="4"/>
        <v>21</v>
      </c>
      <c r="H174" s="64">
        <f>IFERROR(MATCH(A174,'LISTA '!D:D,0),"FORA DA TABELA")</f>
        <v>93</v>
      </c>
      <c r="I174" s="64" t="str">
        <f t="shared" si="5"/>
        <v/>
      </c>
      <c r="J174" s="64" t="str">
        <f>IF(I174="VERIFICAR",(MAX(J$1:$J173))+1,"")</f>
        <v/>
      </c>
      <c r="K174" s="82">
        <f>MATCH(A174,Peso!A:A,0)</f>
        <v>149</v>
      </c>
    </row>
    <row r="175" spans="1:11" ht="15" customHeight="1" x14ac:dyDescent="0.3">
      <c r="A175" s="79">
        <v>120</v>
      </c>
      <c r="B175" s="78" t="s">
        <v>220</v>
      </c>
      <c r="C175" s="78" t="s">
        <v>3</v>
      </c>
      <c r="D175" s="78" t="s">
        <v>1608</v>
      </c>
      <c r="E175" s="78">
        <v>0</v>
      </c>
      <c r="F175" s="78">
        <v>0</v>
      </c>
      <c r="G175" s="189">
        <f t="shared" si="4"/>
        <v>0</v>
      </c>
      <c r="H175" s="64" t="str">
        <f>IFERROR(MATCH(A175,'LISTA '!D:D,0),"FORA DA TABELA")</f>
        <v>FORA DA TABELA</v>
      </c>
      <c r="I175" s="64" t="str">
        <f t="shared" si="5"/>
        <v/>
      </c>
      <c r="J175" s="64" t="str">
        <f>IF(I175="VERIFICAR",(MAX(J$1:$J174))+1,"")</f>
        <v/>
      </c>
      <c r="K175" s="82">
        <f>MATCH(A175,Peso!A:A,0)</f>
        <v>150</v>
      </c>
    </row>
    <row r="176" spans="1:11" ht="15" customHeight="1" x14ac:dyDescent="0.3">
      <c r="A176" s="79">
        <v>1043</v>
      </c>
      <c r="B176" s="78" t="s">
        <v>1108</v>
      </c>
      <c r="C176" s="78" t="s">
        <v>3</v>
      </c>
      <c r="D176" s="78" t="s">
        <v>1608</v>
      </c>
      <c r="E176" s="78">
        <v>47</v>
      </c>
      <c r="F176" s="78">
        <v>16</v>
      </c>
      <c r="G176" s="189">
        <f t="shared" si="4"/>
        <v>31</v>
      </c>
      <c r="H176" s="64">
        <f>IFERROR(MATCH(A176,'LISTA '!D:D,0),"FORA DA TABELA")</f>
        <v>94</v>
      </c>
      <c r="I176" s="64" t="str">
        <f t="shared" si="5"/>
        <v/>
      </c>
      <c r="J176" s="64" t="str">
        <f>IF(I176="VERIFICAR",(MAX(J$1:$J175))+1,"")</f>
        <v/>
      </c>
      <c r="K176" s="82">
        <f>MATCH(A176,Peso!A:A,0)</f>
        <v>151</v>
      </c>
    </row>
    <row r="177" spans="1:11" ht="15" customHeight="1" x14ac:dyDescent="0.3">
      <c r="A177" s="79">
        <v>2802</v>
      </c>
      <c r="B177" s="78" t="s">
        <v>676</v>
      </c>
      <c r="C177" s="78" t="s">
        <v>3</v>
      </c>
      <c r="D177" s="78" t="s">
        <v>1608</v>
      </c>
      <c r="E177" s="78">
        <v>30</v>
      </c>
      <c r="F177" s="78">
        <v>0</v>
      </c>
      <c r="G177" s="189">
        <f t="shared" si="4"/>
        <v>30</v>
      </c>
      <c r="H177" s="64">
        <f>IFERROR(MATCH(A177,'LISTA '!D:D,0),"FORA DA TABELA")</f>
        <v>95</v>
      </c>
      <c r="I177" s="64" t="str">
        <f t="shared" si="5"/>
        <v/>
      </c>
      <c r="J177" s="64" t="str">
        <f>IF(I177="VERIFICAR",(MAX(J$1:$J176))+1,"")</f>
        <v/>
      </c>
      <c r="K177" s="82">
        <f>MATCH(A177,Peso!A:A,0)</f>
        <v>152</v>
      </c>
    </row>
    <row r="178" spans="1:11" ht="15" customHeight="1" x14ac:dyDescent="0.3">
      <c r="A178" s="79">
        <v>2273</v>
      </c>
      <c r="B178" s="78" t="s">
        <v>786</v>
      </c>
      <c r="C178" s="78" t="s">
        <v>28</v>
      </c>
      <c r="D178" s="78" t="s">
        <v>1608</v>
      </c>
      <c r="E178" s="78">
        <v>0</v>
      </c>
      <c r="F178" s="78">
        <v>0</v>
      </c>
      <c r="G178" s="189">
        <f t="shared" si="4"/>
        <v>0</v>
      </c>
      <c r="H178" s="64" t="str">
        <f>IFERROR(MATCH(A178,'LISTA '!D:D,0),"FORA DA TABELA")</f>
        <v>FORA DA TABELA</v>
      </c>
      <c r="I178" s="64" t="str">
        <f t="shared" si="5"/>
        <v/>
      </c>
      <c r="J178" s="64" t="str">
        <f>IF(I178="VERIFICAR",(MAX(J$1:$J177))+1,"")</f>
        <v/>
      </c>
      <c r="K178" s="82">
        <f>MATCH(A178,Peso!A:A,0)</f>
        <v>2272</v>
      </c>
    </row>
    <row r="179" spans="1:11" ht="15" customHeight="1" x14ac:dyDescent="0.3">
      <c r="A179" s="79">
        <v>2375</v>
      </c>
      <c r="B179" s="78" t="s">
        <v>1391</v>
      </c>
      <c r="C179" s="78" t="s">
        <v>28</v>
      </c>
      <c r="D179" s="78" t="s">
        <v>1608</v>
      </c>
      <c r="E179" s="78">
        <v>7</v>
      </c>
      <c r="F179" s="78">
        <v>2</v>
      </c>
      <c r="G179" s="189">
        <f t="shared" si="4"/>
        <v>5</v>
      </c>
      <c r="H179" s="64">
        <f>IFERROR(MATCH(A179,'LISTA '!D:D,0),"FORA DA TABELA")</f>
        <v>96</v>
      </c>
      <c r="I179" s="64" t="str">
        <f t="shared" si="5"/>
        <v/>
      </c>
      <c r="J179" s="64" t="str">
        <f>IF(I179="VERIFICAR",(MAX(J$1:$J178))+1,"")</f>
        <v/>
      </c>
      <c r="K179" s="82">
        <f>MATCH(A179,Peso!A:A,0)</f>
        <v>2521</v>
      </c>
    </row>
    <row r="180" spans="1:11" ht="15" customHeight="1" x14ac:dyDescent="0.3">
      <c r="A180" s="79">
        <v>174</v>
      </c>
      <c r="B180" s="78" t="s">
        <v>12</v>
      </c>
      <c r="C180" s="78" t="s">
        <v>7</v>
      </c>
      <c r="D180" s="78" t="s">
        <v>1608</v>
      </c>
      <c r="E180" s="78">
        <v>326</v>
      </c>
      <c r="F180" s="78">
        <v>6</v>
      </c>
      <c r="G180" s="189">
        <f t="shared" si="4"/>
        <v>320</v>
      </c>
      <c r="H180" s="64">
        <f>IFERROR(MATCH(A180,'LISTA '!D:D,0),"FORA DA TABELA")</f>
        <v>97</v>
      </c>
      <c r="I180" s="64" t="str">
        <f t="shared" si="5"/>
        <v/>
      </c>
      <c r="J180" s="64" t="str">
        <f>IF(I180="VERIFICAR",(MAX(J$1:$J179))+1,"")</f>
        <v/>
      </c>
      <c r="K180" s="82">
        <f>MATCH(A180,Peso!A:A,0)</f>
        <v>153</v>
      </c>
    </row>
    <row r="181" spans="1:11" ht="15" customHeight="1" x14ac:dyDescent="0.3">
      <c r="A181" s="79">
        <v>50013</v>
      </c>
      <c r="B181" s="78" t="s">
        <v>12</v>
      </c>
      <c r="C181" s="78" t="s">
        <v>7</v>
      </c>
      <c r="D181" s="78" t="s">
        <v>1608</v>
      </c>
      <c r="E181" s="78">
        <v>0</v>
      </c>
      <c r="F181" s="78">
        <v>0</v>
      </c>
      <c r="G181" s="189">
        <f t="shared" si="4"/>
        <v>0</v>
      </c>
      <c r="H181" s="64" t="str">
        <f>IFERROR(MATCH(A181,'LISTA '!D:D,0),"FORA DA TABELA")</f>
        <v>FORA DA TABELA</v>
      </c>
      <c r="I181" s="64" t="str">
        <f t="shared" si="5"/>
        <v/>
      </c>
      <c r="J181" s="64" t="str">
        <f>IF(I181="VERIFICAR",(MAX(J$1:$J180))+1,"")</f>
        <v/>
      </c>
      <c r="K181" s="82">
        <f>MATCH(A181,Peso!A:A,0)</f>
        <v>2442</v>
      </c>
    </row>
    <row r="182" spans="1:11" ht="15" customHeight="1" x14ac:dyDescent="0.3">
      <c r="A182" s="79">
        <v>1023</v>
      </c>
      <c r="B182" s="78" t="s">
        <v>1109</v>
      </c>
      <c r="C182" s="78" t="s">
        <v>7</v>
      </c>
      <c r="D182" s="78" t="s">
        <v>1608</v>
      </c>
      <c r="E182" s="78">
        <v>68</v>
      </c>
      <c r="F182" s="78">
        <v>16</v>
      </c>
      <c r="G182" s="189">
        <f t="shared" si="4"/>
        <v>52</v>
      </c>
      <c r="H182" s="64">
        <f>IFERROR(MATCH(A182,'LISTA '!D:D,0),"FORA DA TABELA")</f>
        <v>98</v>
      </c>
      <c r="I182" s="64" t="str">
        <f t="shared" si="5"/>
        <v/>
      </c>
      <c r="J182" s="64" t="str">
        <f>IF(I182="VERIFICAR",(MAX(J$1:$J181))+1,"")</f>
        <v/>
      </c>
      <c r="K182" s="82">
        <f>MATCH(A182,Peso!A:A,0)</f>
        <v>154</v>
      </c>
    </row>
    <row r="183" spans="1:11" ht="15" customHeight="1" x14ac:dyDescent="0.3">
      <c r="A183" s="79">
        <v>2747</v>
      </c>
      <c r="B183" s="78" t="s">
        <v>562</v>
      </c>
      <c r="C183" s="78" t="s">
        <v>126</v>
      </c>
      <c r="D183" s="78" t="s">
        <v>1608</v>
      </c>
      <c r="E183" s="78">
        <v>0</v>
      </c>
      <c r="F183" s="78">
        <v>0</v>
      </c>
      <c r="G183" s="189">
        <f t="shared" si="4"/>
        <v>0</v>
      </c>
      <c r="H183" s="64" t="str">
        <f>IFERROR(MATCH(A183,'LISTA '!D:D,0),"FORA DA TABELA")</f>
        <v>FORA DA TABELA</v>
      </c>
      <c r="I183" s="64" t="str">
        <f t="shared" si="5"/>
        <v/>
      </c>
      <c r="J183" s="64" t="str">
        <f>IF(I183="VERIFICAR",(MAX(J$1:$J182))+1,"")</f>
        <v/>
      </c>
      <c r="K183" s="82">
        <f>MATCH(A183,Peso!A:A,0)</f>
        <v>156</v>
      </c>
    </row>
    <row r="184" spans="1:11" ht="15" customHeight="1" x14ac:dyDescent="0.3">
      <c r="A184" s="79">
        <v>20205</v>
      </c>
      <c r="B184" s="78" t="s">
        <v>1670</v>
      </c>
      <c r="C184" s="78" t="s">
        <v>7</v>
      </c>
      <c r="D184" s="78" t="s">
        <v>1608</v>
      </c>
      <c r="E184" s="78">
        <v>0</v>
      </c>
      <c r="F184" s="78">
        <v>0</v>
      </c>
      <c r="G184" s="189">
        <f t="shared" si="4"/>
        <v>0</v>
      </c>
      <c r="H184" s="64">
        <f>IFERROR(MATCH(A184,'LISTA '!D:D,0),"FORA DA TABELA")</f>
        <v>99</v>
      </c>
      <c r="I184" s="64" t="str">
        <f t="shared" si="5"/>
        <v/>
      </c>
      <c r="J184" s="64" t="str">
        <f>IF(I184="VERIFICAR",(MAX(J$1:$J183))+1,"")</f>
        <v/>
      </c>
      <c r="K184" s="82">
        <f>MATCH(A184,Peso!A:A,0)</f>
        <v>157</v>
      </c>
    </row>
    <row r="185" spans="1:11" ht="15" customHeight="1" x14ac:dyDescent="0.3">
      <c r="A185" s="79">
        <v>21157</v>
      </c>
      <c r="B185" s="78" t="s">
        <v>1671</v>
      </c>
      <c r="C185" s="78" t="s">
        <v>3</v>
      </c>
      <c r="D185" s="78" t="s">
        <v>1608</v>
      </c>
      <c r="E185" s="78">
        <v>0</v>
      </c>
      <c r="F185" s="78">
        <v>0</v>
      </c>
      <c r="G185" s="189">
        <f t="shared" si="4"/>
        <v>0</v>
      </c>
      <c r="H185" s="64" t="str">
        <f>IFERROR(MATCH(A185,'LISTA '!D:D,0),"FORA DA TABELA")</f>
        <v>FORA DA TABELA</v>
      </c>
      <c r="I185" s="64" t="str">
        <f t="shared" si="5"/>
        <v/>
      </c>
      <c r="J185" s="64" t="str">
        <f>IF(I185="VERIFICAR",(MAX(J$1:$J184))+1,"")</f>
        <v/>
      </c>
      <c r="K185" s="82">
        <f>MATCH(A185,Peso!A:A,0)</f>
        <v>158</v>
      </c>
    </row>
    <row r="186" spans="1:11" ht="15" customHeight="1" x14ac:dyDescent="0.3">
      <c r="A186" s="79">
        <v>21365</v>
      </c>
      <c r="B186" s="78" t="s">
        <v>1110</v>
      </c>
      <c r="C186" s="78" t="s">
        <v>7</v>
      </c>
      <c r="D186" s="78" t="s">
        <v>1608</v>
      </c>
      <c r="E186" s="78">
        <v>3</v>
      </c>
      <c r="F186" s="78">
        <v>3</v>
      </c>
      <c r="G186" s="189">
        <f t="shared" si="4"/>
        <v>0</v>
      </c>
      <c r="H186" s="64">
        <f>IFERROR(MATCH(A186,'LISTA '!D:D,0),"FORA DA TABELA")</f>
        <v>100</v>
      </c>
      <c r="I186" s="64" t="str">
        <f t="shared" si="5"/>
        <v/>
      </c>
      <c r="J186" s="64" t="str">
        <f>IF(I186="VERIFICAR",(MAX(J$1:$J185))+1,"")</f>
        <v/>
      </c>
      <c r="K186" s="82">
        <f>MATCH(A186,Peso!A:A,0)</f>
        <v>160</v>
      </c>
    </row>
    <row r="187" spans="1:11" ht="15" customHeight="1" x14ac:dyDescent="0.3">
      <c r="A187" s="79">
        <v>21038</v>
      </c>
      <c r="B187" s="78" t="s">
        <v>1672</v>
      </c>
      <c r="C187" s="78" t="s">
        <v>7</v>
      </c>
      <c r="D187" s="78" t="s">
        <v>1608</v>
      </c>
      <c r="E187" s="78">
        <v>8</v>
      </c>
      <c r="F187" s="78">
        <v>4</v>
      </c>
      <c r="G187" s="189">
        <f t="shared" si="4"/>
        <v>4</v>
      </c>
      <c r="H187" s="64">
        <f>IFERROR(MATCH(A187,'LISTA '!D:D,0),"FORA DA TABELA")</f>
        <v>101</v>
      </c>
      <c r="I187" s="64" t="str">
        <f t="shared" si="5"/>
        <v/>
      </c>
      <c r="J187" s="64" t="str">
        <f>IF(I187="VERIFICAR",(MAX(J$1:$J186))+1,"")</f>
        <v/>
      </c>
      <c r="K187" s="82">
        <f>MATCH(A187,Peso!A:A,0)</f>
        <v>159</v>
      </c>
    </row>
    <row r="188" spans="1:11" ht="15" customHeight="1" x14ac:dyDescent="0.3">
      <c r="A188" s="79" t="s">
        <v>852</v>
      </c>
      <c r="B188" s="78" t="s">
        <v>1576</v>
      </c>
      <c r="C188" s="78" t="s">
        <v>28</v>
      </c>
      <c r="D188" s="78" t="s">
        <v>1608</v>
      </c>
      <c r="E188" s="78">
        <v>0</v>
      </c>
      <c r="F188" s="78">
        <v>0</v>
      </c>
      <c r="G188" s="189">
        <f t="shared" si="4"/>
        <v>0</v>
      </c>
      <c r="H188" s="64" t="str">
        <f>IFERROR(MATCH(A188,'LISTA '!D:D,0),"FORA DA TABELA")</f>
        <v>FORA DA TABELA</v>
      </c>
      <c r="I188" s="64" t="str">
        <f t="shared" si="5"/>
        <v/>
      </c>
      <c r="J188" s="64" t="str">
        <f>IF(I188="VERIFICAR",(MAX(J$1:$J187))+1,"")</f>
        <v/>
      </c>
      <c r="K188" s="82" t="e">
        <f>MATCH(A188,Peso!A:A,0)</f>
        <v>#N/A</v>
      </c>
    </row>
    <row r="189" spans="1:11" ht="15" customHeight="1" x14ac:dyDescent="0.3">
      <c r="A189" s="79" t="s">
        <v>858</v>
      </c>
      <c r="B189" s="78" t="s">
        <v>930</v>
      </c>
      <c r="C189" s="78" t="s">
        <v>28</v>
      </c>
      <c r="D189" s="78" t="s">
        <v>1608</v>
      </c>
      <c r="E189" s="78">
        <v>0</v>
      </c>
      <c r="F189" s="78">
        <v>0</v>
      </c>
      <c r="G189" s="189">
        <f t="shared" si="4"/>
        <v>0</v>
      </c>
      <c r="H189" s="64" t="str">
        <f>IFERROR(MATCH(A189,'LISTA '!D:D,0),"FORA DA TABELA")</f>
        <v>FORA DA TABELA</v>
      </c>
      <c r="I189" s="64" t="str">
        <f t="shared" si="5"/>
        <v/>
      </c>
      <c r="J189" s="64" t="str">
        <f>IF(I189="VERIFICAR",(MAX(J$1:$J188))+1,"")</f>
        <v/>
      </c>
      <c r="K189" s="82" t="e">
        <f>MATCH(A189,Peso!A:A,0)</f>
        <v>#N/A</v>
      </c>
    </row>
    <row r="190" spans="1:11" ht="15" customHeight="1" x14ac:dyDescent="0.3">
      <c r="A190" s="79">
        <v>2760</v>
      </c>
      <c r="B190" s="78" t="s">
        <v>622</v>
      </c>
      <c r="C190" s="78" t="s">
        <v>7</v>
      </c>
      <c r="D190" s="78" t="s">
        <v>1608</v>
      </c>
      <c r="E190" s="78">
        <v>56</v>
      </c>
      <c r="F190" s="78">
        <v>4</v>
      </c>
      <c r="G190" s="189">
        <f t="shared" si="4"/>
        <v>52</v>
      </c>
      <c r="H190" s="64">
        <f>IFERROR(MATCH(A190,'LISTA '!D:D,0),"FORA DA TABELA")</f>
        <v>102</v>
      </c>
      <c r="I190" s="64" t="str">
        <f t="shared" si="5"/>
        <v/>
      </c>
      <c r="J190" s="64" t="str">
        <f>IF(I190="VERIFICAR",(MAX(J$1:$J189))+1,"")</f>
        <v/>
      </c>
      <c r="K190" s="82">
        <f>MATCH(A190,Peso!A:A,0)</f>
        <v>161</v>
      </c>
    </row>
    <row r="191" spans="1:11" ht="15" customHeight="1" x14ac:dyDescent="0.3">
      <c r="A191" s="79">
        <v>1895</v>
      </c>
      <c r="B191" s="78" t="s">
        <v>1111</v>
      </c>
      <c r="C191" s="78" t="s">
        <v>7</v>
      </c>
      <c r="D191" s="78" t="s">
        <v>1608</v>
      </c>
      <c r="E191" s="78">
        <v>16</v>
      </c>
      <c r="F191" s="78">
        <v>2</v>
      </c>
      <c r="G191" s="189">
        <f t="shared" si="4"/>
        <v>14</v>
      </c>
      <c r="H191" s="64">
        <f>IFERROR(MATCH(A191,'LISTA '!D:D,0),"FORA DA TABELA")</f>
        <v>103</v>
      </c>
      <c r="I191" s="64" t="str">
        <f t="shared" si="5"/>
        <v/>
      </c>
      <c r="J191" s="64" t="str">
        <f>IF(I191="VERIFICAR",(MAX(J$1:$J190))+1,"")</f>
        <v/>
      </c>
      <c r="K191" s="82">
        <f>MATCH(A191,Peso!A:A,0)</f>
        <v>985</v>
      </c>
    </row>
    <row r="192" spans="1:11" ht="15" customHeight="1" x14ac:dyDescent="0.3">
      <c r="A192" s="79">
        <v>1101</v>
      </c>
      <c r="B192" s="78" t="s">
        <v>1673</v>
      </c>
      <c r="C192" s="78" t="s">
        <v>7</v>
      </c>
      <c r="D192" s="78" t="s">
        <v>1608</v>
      </c>
      <c r="E192" s="78">
        <v>32</v>
      </c>
      <c r="F192" s="78">
        <v>1</v>
      </c>
      <c r="G192" s="189">
        <f t="shared" si="4"/>
        <v>31</v>
      </c>
      <c r="H192" s="64">
        <f>IFERROR(MATCH(A192,'LISTA '!D:D,0),"FORA DA TABELA")</f>
        <v>104</v>
      </c>
      <c r="I192" s="64" t="str">
        <f t="shared" si="5"/>
        <v/>
      </c>
      <c r="J192" s="64" t="str">
        <f>IF(I192="VERIFICAR",(MAX(J$1:$J191))+1,"")</f>
        <v/>
      </c>
      <c r="K192" s="82">
        <f>MATCH(A192,Peso!A:A,0)</f>
        <v>984</v>
      </c>
    </row>
    <row r="193" spans="1:11" ht="15" customHeight="1" x14ac:dyDescent="0.3">
      <c r="A193" s="79">
        <v>2313</v>
      </c>
      <c r="B193" s="78" t="s">
        <v>925</v>
      </c>
      <c r="C193" s="78" t="s">
        <v>7</v>
      </c>
      <c r="D193" s="78" t="s">
        <v>1608</v>
      </c>
      <c r="E193" s="78">
        <v>2</v>
      </c>
      <c r="F193" s="78">
        <v>0</v>
      </c>
      <c r="G193" s="189">
        <f t="shared" si="4"/>
        <v>2</v>
      </c>
      <c r="H193" s="64" t="str">
        <f>IFERROR(MATCH(A193,'LISTA '!D:D,0),"FORA DA TABELA")</f>
        <v>FORA DA TABELA</v>
      </c>
      <c r="I193" s="64" t="str">
        <f t="shared" si="5"/>
        <v>VERIFICAR</v>
      </c>
      <c r="J193" s="64">
        <f>IF(I193="VERIFICAR",(MAX(J$1:$J192))+1,"")</f>
        <v>8</v>
      </c>
      <c r="K193" s="82">
        <f>MATCH(A193,Peso!A:A,0)</f>
        <v>2393</v>
      </c>
    </row>
    <row r="194" spans="1:11" ht="15" customHeight="1" x14ac:dyDescent="0.3">
      <c r="A194" s="79">
        <v>50014</v>
      </c>
      <c r="B194" s="78" t="s">
        <v>925</v>
      </c>
      <c r="C194" s="78" t="s">
        <v>7</v>
      </c>
      <c r="D194" s="78" t="s">
        <v>1608</v>
      </c>
      <c r="E194" s="78">
        <v>1</v>
      </c>
      <c r="F194" s="78">
        <v>0</v>
      </c>
      <c r="G194" s="189">
        <f t="shared" si="4"/>
        <v>1</v>
      </c>
      <c r="H194" s="64" t="str">
        <f>IFERROR(MATCH(A194,'LISTA '!D:D,0),"FORA DA TABELA")</f>
        <v>FORA DA TABELA</v>
      </c>
      <c r="I194" s="64" t="str">
        <f t="shared" si="5"/>
        <v>VERIFICAR</v>
      </c>
      <c r="J194" s="64">
        <f>IF(I194="VERIFICAR",(MAX(J$1:$J193))+1,"")</f>
        <v>9</v>
      </c>
      <c r="K194" s="82">
        <f>MATCH(A194,Peso!A:A,0)</f>
        <v>2443</v>
      </c>
    </row>
    <row r="195" spans="1:11" ht="15" customHeight="1" x14ac:dyDescent="0.3">
      <c r="A195" s="79">
        <v>50039</v>
      </c>
      <c r="B195" s="78" t="s">
        <v>974</v>
      </c>
      <c r="C195" s="78" t="s">
        <v>28</v>
      </c>
      <c r="D195" s="78" t="s">
        <v>1608</v>
      </c>
      <c r="E195" s="78">
        <v>2</v>
      </c>
      <c r="F195" s="78">
        <v>0</v>
      </c>
      <c r="G195" s="189">
        <f t="shared" ref="G195:G258" si="6">E195-F195</f>
        <v>2</v>
      </c>
      <c r="H195" s="64" t="str">
        <f>IFERROR(MATCH(A195,'LISTA '!D:D,0),"FORA DA TABELA")</f>
        <v>FORA DA TABELA</v>
      </c>
      <c r="I195" s="64" t="str">
        <f t="shared" ref="I195:I258" si="7">IF(AND(G195&gt;0,H195="FORA DA TABELA"),"VERIFICAR","")</f>
        <v>VERIFICAR</v>
      </c>
      <c r="J195" s="64">
        <f>IF(I195="VERIFICAR",(MAX(J$1:$J194))+1,"")</f>
        <v>10</v>
      </c>
      <c r="K195" s="82">
        <f>MATCH(A195,Peso!A:A,0)</f>
        <v>2508</v>
      </c>
    </row>
    <row r="196" spans="1:11" ht="15" customHeight="1" x14ac:dyDescent="0.3">
      <c r="A196" s="79">
        <v>2309</v>
      </c>
      <c r="B196" s="78" t="s">
        <v>926</v>
      </c>
      <c r="C196" s="78" t="s">
        <v>7</v>
      </c>
      <c r="D196" s="78" t="s">
        <v>1608</v>
      </c>
      <c r="E196" s="78">
        <v>0</v>
      </c>
      <c r="F196" s="78">
        <v>0</v>
      </c>
      <c r="G196" s="189">
        <f t="shared" si="6"/>
        <v>0</v>
      </c>
      <c r="H196" s="64" t="str">
        <f>IFERROR(MATCH(A196,'LISTA '!D:D,0),"FORA DA TABELA")</f>
        <v>FORA DA TABELA</v>
      </c>
      <c r="I196" s="64" t="str">
        <f t="shared" si="7"/>
        <v/>
      </c>
      <c r="J196" s="64" t="str">
        <f>IF(I196="VERIFICAR",(MAX(J$1:$J195))+1,"")</f>
        <v/>
      </c>
      <c r="K196" s="82">
        <f>MATCH(A196,Peso!A:A,0)</f>
        <v>2394</v>
      </c>
    </row>
    <row r="197" spans="1:11" ht="15" customHeight="1" x14ac:dyDescent="0.3">
      <c r="A197" s="79">
        <v>50015</v>
      </c>
      <c r="B197" s="78" t="s">
        <v>926</v>
      </c>
      <c r="C197" s="78" t="s">
        <v>7</v>
      </c>
      <c r="D197" s="78" t="s">
        <v>1608</v>
      </c>
      <c r="E197" s="78">
        <v>0</v>
      </c>
      <c r="F197" s="78">
        <v>0</v>
      </c>
      <c r="G197" s="189">
        <f t="shared" si="6"/>
        <v>0</v>
      </c>
      <c r="H197" s="64" t="str">
        <f>IFERROR(MATCH(A197,'LISTA '!D:D,0),"FORA DA TABELA")</f>
        <v>FORA DA TABELA</v>
      </c>
      <c r="I197" s="64" t="str">
        <f t="shared" si="7"/>
        <v/>
      </c>
      <c r="J197" s="64" t="str">
        <f>IF(I197="VERIFICAR",(MAX(J$1:$J196))+1,"")</f>
        <v/>
      </c>
      <c r="K197" s="82">
        <f>MATCH(A197,Peso!A:A,0)</f>
        <v>2444</v>
      </c>
    </row>
    <row r="198" spans="1:11" ht="15" customHeight="1" x14ac:dyDescent="0.3">
      <c r="A198" s="79">
        <v>2312</v>
      </c>
      <c r="B198" s="78" t="s">
        <v>927</v>
      </c>
      <c r="C198" s="78" t="s">
        <v>28</v>
      </c>
      <c r="D198" s="78" t="s">
        <v>1608</v>
      </c>
      <c r="E198" s="78">
        <v>16</v>
      </c>
      <c r="F198" s="78">
        <v>0</v>
      </c>
      <c r="G198" s="189">
        <f t="shared" si="6"/>
        <v>16</v>
      </c>
      <c r="H198" s="64" t="str">
        <f>IFERROR(MATCH(A198,'LISTA '!D:D,0),"FORA DA TABELA")</f>
        <v>FORA DA TABELA</v>
      </c>
      <c r="I198" s="64" t="str">
        <f t="shared" si="7"/>
        <v>VERIFICAR</v>
      </c>
      <c r="J198" s="64">
        <f>IF(I198="VERIFICAR",(MAX(J$1:$J197))+1,"")</f>
        <v>11</v>
      </c>
      <c r="K198" s="82">
        <f>MATCH(A198,Peso!A:A,0)</f>
        <v>2395</v>
      </c>
    </row>
    <row r="199" spans="1:11" ht="15" customHeight="1" x14ac:dyDescent="0.3">
      <c r="A199" s="79">
        <v>50016</v>
      </c>
      <c r="B199" s="78" t="s">
        <v>927</v>
      </c>
      <c r="C199" s="78" t="s">
        <v>7</v>
      </c>
      <c r="D199" s="78" t="s">
        <v>1608</v>
      </c>
      <c r="E199" s="78">
        <v>5</v>
      </c>
      <c r="F199" s="78">
        <v>0</v>
      </c>
      <c r="G199" s="189">
        <f t="shared" si="6"/>
        <v>5</v>
      </c>
      <c r="H199" s="64" t="str">
        <f>IFERROR(MATCH(A199,'LISTA '!D:D,0),"FORA DA TABELA")</f>
        <v>FORA DA TABELA</v>
      </c>
      <c r="I199" s="64" t="str">
        <f t="shared" si="7"/>
        <v>VERIFICAR</v>
      </c>
      <c r="J199" s="64">
        <f>IF(I199="VERIFICAR",(MAX(J$1:$J198))+1,"")</f>
        <v>12</v>
      </c>
      <c r="K199" s="82">
        <f>MATCH(A199,Peso!A:A,0)</f>
        <v>2445</v>
      </c>
    </row>
    <row r="200" spans="1:11" ht="15" customHeight="1" x14ac:dyDescent="0.3">
      <c r="A200" s="79">
        <v>2311</v>
      </c>
      <c r="B200" s="78" t="s">
        <v>928</v>
      </c>
      <c r="C200" s="78" t="s">
        <v>28</v>
      </c>
      <c r="D200" s="78" t="s">
        <v>1608</v>
      </c>
      <c r="E200" s="78">
        <v>2</v>
      </c>
      <c r="F200" s="78">
        <v>0</v>
      </c>
      <c r="G200" s="189">
        <f t="shared" si="6"/>
        <v>2</v>
      </c>
      <c r="H200" s="64" t="str">
        <f>IFERROR(MATCH(A200,'LISTA '!D:D,0),"FORA DA TABELA")</f>
        <v>FORA DA TABELA</v>
      </c>
      <c r="I200" s="64" t="str">
        <f t="shared" si="7"/>
        <v>VERIFICAR</v>
      </c>
      <c r="J200" s="64">
        <f>IF(I200="VERIFICAR",(MAX(J$1:$J199))+1,"")</f>
        <v>13</v>
      </c>
      <c r="K200" s="82">
        <f>MATCH(A200,Peso!A:A,0)</f>
        <v>2396</v>
      </c>
    </row>
    <row r="201" spans="1:11" ht="15" customHeight="1" x14ac:dyDescent="0.3">
      <c r="A201" s="79">
        <v>50017</v>
      </c>
      <c r="B201" s="78" t="s">
        <v>928</v>
      </c>
      <c r="C201" s="78" t="s">
        <v>7</v>
      </c>
      <c r="D201" s="78" t="s">
        <v>1608</v>
      </c>
      <c r="E201" s="78">
        <v>0</v>
      </c>
      <c r="F201" s="78">
        <v>0</v>
      </c>
      <c r="G201" s="189">
        <f t="shared" si="6"/>
        <v>0</v>
      </c>
      <c r="H201" s="64" t="str">
        <f>IFERROR(MATCH(A201,'LISTA '!D:D,0),"FORA DA TABELA")</f>
        <v>FORA DA TABELA</v>
      </c>
      <c r="I201" s="64" t="str">
        <f t="shared" si="7"/>
        <v/>
      </c>
      <c r="J201" s="64" t="str">
        <f>IF(I201="VERIFICAR",(MAX(J$1:$J200))+1,"")</f>
        <v/>
      </c>
      <c r="K201" s="82">
        <f>MATCH(A201,Peso!A:A,0)</f>
        <v>2446</v>
      </c>
    </row>
    <row r="202" spans="1:11" ht="15" customHeight="1" x14ac:dyDescent="0.3">
      <c r="A202" s="79">
        <v>2310</v>
      </c>
      <c r="B202" s="78" t="s">
        <v>929</v>
      </c>
      <c r="C202" s="78" t="s">
        <v>28</v>
      </c>
      <c r="D202" s="78" t="s">
        <v>1608</v>
      </c>
      <c r="E202" s="78">
        <v>13</v>
      </c>
      <c r="F202" s="78">
        <v>0</v>
      </c>
      <c r="G202" s="189">
        <f t="shared" si="6"/>
        <v>13</v>
      </c>
      <c r="H202" s="64" t="str">
        <f>IFERROR(MATCH(A202,'LISTA '!D:D,0),"FORA DA TABELA")</f>
        <v>FORA DA TABELA</v>
      </c>
      <c r="I202" s="64" t="str">
        <f t="shared" si="7"/>
        <v>VERIFICAR</v>
      </c>
      <c r="J202" s="64">
        <f>IF(I202="VERIFICAR",(MAX(J$1:$J201))+1,"")</f>
        <v>14</v>
      </c>
      <c r="K202" s="82">
        <f>MATCH(A202,Peso!A:A,0)</f>
        <v>2397</v>
      </c>
    </row>
    <row r="203" spans="1:11" ht="15" customHeight="1" x14ac:dyDescent="0.3">
      <c r="A203" s="79">
        <v>50018</v>
      </c>
      <c r="B203" s="78" t="s">
        <v>929</v>
      </c>
      <c r="C203" s="78" t="s">
        <v>7</v>
      </c>
      <c r="D203" s="78" t="s">
        <v>1608</v>
      </c>
      <c r="E203" s="78">
        <v>0</v>
      </c>
      <c r="F203" s="78">
        <v>0</v>
      </c>
      <c r="G203" s="189">
        <f t="shared" si="6"/>
        <v>0</v>
      </c>
      <c r="H203" s="64" t="str">
        <f>IFERROR(MATCH(A203,'LISTA '!D:D,0),"FORA DA TABELA")</f>
        <v>FORA DA TABELA</v>
      </c>
      <c r="I203" s="64" t="str">
        <f t="shared" si="7"/>
        <v/>
      </c>
      <c r="J203" s="64" t="str">
        <f>IF(I203="VERIFICAR",(MAX(J$1:$J202))+1,"")</f>
        <v/>
      </c>
      <c r="K203" s="82">
        <f>MATCH(A203,Peso!A:A,0)</f>
        <v>2447</v>
      </c>
    </row>
    <row r="204" spans="1:11" ht="15" customHeight="1" x14ac:dyDescent="0.3">
      <c r="A204" s="79">
        <v>127</v>
      </c>
      <c r="B204" s="78" t="s">
        <v>297</v>
      </c>
      <c r="C204" s="78" t="s">
        <v>165</v>
      </c>
      <c r="D204" s="78" t="s">
        <v>1608</v>
      </c>
      <c r="E204" s="78">
        <v>25</v>
      </c>
      <c r="F204" s="78">
        <v>0</v>
      </c>
      <c r="G204" s="189">
        <f t="shared" si="6"/>
        <v>25</v>
      </c>
      <c r="H204" s="64">
        <f>IFERROR(MATCH(A204,'LISTA '!D:D,0),"FORA DA TABELA")</f>
        <v>105</v>
      </c>
      <c r="I204" s="64" t="str">
        <f t="shared" si="7"/>
        <v/>
      </c>
      <c r="J204" s="64" t="str">
        <f>IF(I204="VERIFICAR",(MAX(J$1:$J203))+1,"")</f>
        <v/>
      </c>
      <c r="K204" s="82">
        <f>MATCH(A204,Peso!A:A,0)</f>
        <v>162</v>
      </c>
    </row>
    <row r="205" spans="1:11" ht="15" customHeight="1" x14ac:dyDescent="0.3">
      <c r="A205" s="79">
        <v>214</v>
      </c>
      <c r="B205" s="78" t="s">
        <v>298</v>
      </c>
      <c r="C205" s="78" t="s">
        <v>165</v>
      </c>
      <c r="D205" s="78" t="s">
        <v>1608</v>
      </c>
      <c r="E205" s="78">
        <v>26</v>
      </c>
      <c r="F205" s="78">
        <v>4</v>
      </c>
      <c r="G205" s="189">
        <f t="shared" si="6"/>
        <v>22</v>
      </c>
      <c r="H205" s="64">
        <f>IFERROR(MATCH(A205,'LISTA '!D:D,0),"FORA DA TABELA")</f>
        <v>106</v>
      </c>
      <c r="I205" s="64" t="str">
        <f t="shared" si="7"/>
        <v/>
      </c>
      <c r="J205" s="64" t="str">
        <f>IF(I205="VERIFICAR",(MAX(J$1:$J204))+1,"")</f>
        <v/>
      </c>
      <c r="K205" s="82">
        <f>MATCH(A205,Peso!A:A,0)</f>
        <v>163</v>
      </c>
    </row>
    <row r="206" spans="1:11" ht="15" customHeight="1" x14ac:dyDescent="0.3">
      <c r="A206" s="79">
        <v>243</v>
      </c>
      <c r="B206" s="78" t="s">
        <v>304</v>
      </c>
      <c r="C206" s="78" t="s">
        <v>7</v>
      </c>
      <c r="D206" s="78" t="s">
        <v>1608</v>
      </c>
      <c r="E206" s="78">
        <v>22</v>
      </c>
      <c r="F206" s="78">
        <v>2</v>
      </c>
      <c r="G206" s="189">
        <f t="shared" si="6"/>
        <v>20</v>
      </c>
      <c r="H206" s="64">
        <f>IFERROR(MATCH(A206,'LISTA '!D:D,0),"FORA DA TABELA")</f>
        <v>107</v>
      </c>
      <c r="I206" s="64" t="str">
        <f t="shared" si="7"/>
        <v/>
      </c>
      <c r="J206" s="64" t="str">
        <f>IF(I206="VERIFICAR",(MAX(J$1:$J205))+1,"")</f>
        <v/>
      </c>
      <c r="K206" s="82">
        <f>MATCH(A206,Peso!A:A,0)</f>
        <v>164</v>
      </c>
    </row>
    <row r="207" spans="1:11" ht="15" customHeight="1" x14ac:dyDescent="0.3">
      <c r="A207" s="79">
        <v>1051</v>
      </c>
      <c r="B207" s="78" t="s">
        <v>1112</v>
      </c>
      <c r="C207" s="78" t="s">
        <v>7</v>
      </c>
      <c r="D207" s="78" t="s">
        <v>1608</v>
      </c>
      <c r="E207" s="78">
        <v>17</v>
      </c>
      <c r="F207" s="78">
        <v>0</v>
      </c>
      <c r="G207" s="189">
        <f t="shared" si="6"/>
        <v>17</v>
      </c>
      <c r="H207" s="64">
        <f>IFERROR(MATCH(A207,'LISTA '!D:D,0),"FORA DA TABELA")</f>
        <v>108</v>
      </c>
      <c r="I207" s="64" t="str">
        <f t="shared" si="7"/>
        <v/>
      </c>
      <c r="J207" s="64" t="str">
        <f>IF(I207="VERIFICAR",(MAX(J$1:$J206))+1,"")</f>
        <v/>
      </c>
      <c r="K207" s="82">
        <f>MATCH(A207,Peso!A:A,0)</f>
        <v>165</v>
      </c>
    </row>
    <row r="208" spans="1:11" ht="15" customHeight="1" x14ac:dyDescent="0.3">
      <c r="A208" s="79">
        <v>2403</v>
      </c>
      <c r="B208" s="78" t="s">
        <v>1599</v>
      </c>
      <c r="C208" s="78" t="s">
        <v>7</v>
      </c>
      <c r="D208" s="78" t="s">
        <v>1608</v>
      </c>
      <c r="E208" s="78">
        <v>19</v>
      </c>
      <c r="F208" s="78">
        <v>0</v>
      </c>
      <c r="G208" s="189">
        <f t="shared" si="6"/>
        <v>19</v>
      </c>
      <c r="H208" s="64">
        <f>IFERROR(MATCH(A208,'LISTA '!D:D,0),"FORA DA TABELA")</f>
        <v>109</v>
      </c>
      <c r="I208" s="64" t="str">
        <f t="shared" si="7"/>
        <v/>
      </c>
      <c r="J208" s="64" t="str">
        <f>IF(I208="VERIFICAR",(MAX(J$1:$J207))+1,"")</f>
        <v/>
      </c>
      <c r="K208" s="82">
        <f>MATCH(A208,Peso!A:A,0)</f>
        <v>2595</v>
      </c>
    </row>
    <row r="209" spans="1:11" ht="15" customHeight="1" x14ac:dyDescent="0.3">
      <c r="A209" s="79">
        <v>1329</v>
      </c>
      <c r="B209" s="78" t="s">
        <v>513</v>
      </c>
      <c r="C209" s="78" t="s">
        <v>165</v>
      </c>
      <c r="D209" s="78" t="s">
        <v>1608</v>
      </c>
      <c r="E209" s="78">
        <v>187</v>
      </c>
      <c r="F209" s="78">
        <v>1</v>
      </c>
      <c r="G209" s="189">
        <f t="shared" si="6"/>
        <v>186</v>
      </c>
      <c r="H209" s="64">
        <f>IFERROR(MATCH(A209,'LISTA '!D:D,0),"FORA DA TABELA")</f>
        <v>110</v>
      </c>
      <c r="I209" s="64" t="str">
        <f t="shared" si="7"/>
        <v/>
      </c>
      <c r="J209" s="64" t="str">
        <f>IF(I209="VERIFICAR",(MAX(J$1:$J208))+1,"")</f>
        <v/>
      </c>
      <c r="K209" s="82">
        <f>MATCH(A209,Peso!A:A,0)</f>
        <v>167</v>
      </c>
    </row>
    <row r="210" spans="1:11" ht="15" customHeight="1" x14ac:dyDescent="0.3">
      <c r="A210" s="79">
        <v>543</v>
      </c>
      <c r="B210" s="78" t="s">
        <v>1113</v>
      </c>
      <c r="C210" s="78" t="s">
        <v>7</v>
      </c>
      <c r="D210" s="78" t="s">
        <v>1608</v>
      </c>
      <c r="E210" s="78">
        <v>24</v>
      </c>
      <c r="F210" s="78">
        <v>0</v>
      </c>
      <c r="G210" s="189">
        <f t="shared" si="6"/>
        <v>24</v>
      </c>
      <c r="H210" s="64">
        <f>IFERROR(MATCH(A210,'LISTA '!D:D,0),"FORA DA TABELA")</f>
        <v>111</v>
      </c>
      <c r="I210" s="64" t="str">
        <f t="shared" si="7"/>
        <v/>
      </c>
      <c r="J210" s="64" t="str">
        <f>IF(I210="VERIFICAR",(MAX(J$1:$J209))+1,"")</f>
        <v/>
      </c>
      <c r="K210" s="82">
        <f>MATCH(A210,Peso!A:A,0)</f>
        <v>169</v>
      </c>
    </row>
    <row r="211" spans="1:11" ht="15" customHeight="1" x14ac:dyDescent="0.3">
      <c r="A211" s="79">
        <v>1019</v>
      </c>
      <c r="B211" s="78" t="s">
        <v>1674</v>
      </c>
      <c r="C211" s="78" t="s">
        <v>7</v>
      </c>
      <c r="D211" s="78" t="s">
        <v>1608</v>
      </c>
      <c r="E211" s="78">
        <v>31</v>
      </c>
      <c r="F211" s="78">
        <v>0</v>
      </c>
      <c r="G211" s="189">
        <f t="shared" si="6"/>
        <v>31</v>
      </c>
      <c r="H211" s="64">
        <f>IFERROR(MATCH(A211,'LISTA '!D:D,0),"FORA DA TABELA")</f>
        <v>112</v>
      </c>
      <c r="I211" s="64" t="str">
        <f t="shared" si="7"/>
        <v/>
      </c>
      <c r="J211" s="64" t="str">
        <f>IF(I211="VERIFICAR",(MAX(J$1:$J210))+1,"")</f>
        <v/>
      </c>
      <c r="K211" s="82">
        <f>MATCH(A211,Peso!A:A,0)</f>
        <v>168</v>
      </c>
    </row>
    <row r="212" spans="1:11" ht="15" customHeight="1" x14ac:dyDescent="0.3">
      <c r="A212" s="79">
        <v>545</v>
      </c>
      <c r="B212" s="78" t="s">
        <v>1114</v>
      </c>
      <c r="C212" s="78" t="s">
        <v>7</v>
      </c>
      <c r="D212" s="78" t="s">
        <v>1608</v>
      </c>
      <c r="E212" s="78">
        <v>40</v>
      </c>
      <c r="F212" s="78">
        <v>1</v>
      </c>
      <c r="G212" s="189">
        <f t="shared" si="6"/>
        <v>39</v>
      </c>
      <c r="H212" s="64">
        <f>IFERROR(MATCH(A212,'LISTA '!D:D,0),"FORA DA TABELA")</f>
        <v>113</v>
      </c>
      <c r="I212" s="64" t="str">
        <f t="shared" si="7"/>
        <v/>
      </c>
      <c r="J212" s="64" t="str">
        <f>IF(I212="VERIFICAR",(MAX(J$1:$J211))+1,"")</f>
        <v/>
      </c>
      <c r="K212" s="82">
        <f>MATCH(A212,Peso!A:A,0)</f>
        <v>171</v>
      </c>
    </row>
    <row r="213" spans="1:11" ht="15" customHeight="1" x14ac:dyDescent="0.3">
      <c r="A213" s="79">
        <v>1011</v>
      </c>
      <c r="B213" s="78" t="s">
        <v>1675</v>
      </c>
      <c r="C213" s="78" t="s">
        <v>7</v>
      </c>
      <c r="D213" s="78" t="s">
        <v>1608</v>
      </c>
      <c r="E213" s="78">
        <v>17</v>
      </c>
      <c r="F213" s="78">
        <v>1</v>
      </c>
      <c r="G213" s="189">
        <f t="shared" si="6"/>
        <v>16</v>
      </c>
      <c r="H213" s="64">
        <f>IFERROR(MATCH(A213,'LISTA '!D:D,0),"FORA DA TABELA")</f>
        <v>114</v>
      </c>
      <c r="I213" s="64" t="str">
        <f t="shared" si="7"/>
        <v/>
      </c>
      <c r="J213" s="64" t="str">
        <f>IF(I213="VERIFICAR",(MAX(J$1:$J212))+1,"")</f>
        <v/>
      </c>
      <c r="K213" s="82">
        <f>MATCH(A213,Peso!A:A,0)</f>
        <v>170</v>
      </c>
    </row>
    <row r="214" spans="1:11" ht="15" customHeight="1" x14ac:dyDescent="0.3">
      <c r="A214" s="79">
        <v>544</v>
      </c>
      <c r="B214" s="78" t="s">
        <v>1676</v>
      </c>
      <c r="C214" s="78" t="s">
        <v>7</v>
      </c>
      <c r="D214" s="78" t="s">
        <v>1608</v>
      </c>
      <c r="E214" s="78">
        <v>7</v>
      </c>
      <c r="F214" s="78">
        <v>1</v>
      </c>
      <c r="G214" s="189">
        <f t="shared" si="6"/>
        <v>6</v>
      </c>
      <c r="H214" s="64">
        <f>IFERROR(MATCH(A214,'LISTA '!D:D,0),"FORA DA TABELA")</f>
        <v>115</v>
      </c>
      <c r="I214" s="64" t="str">
        <f t="shared" si="7"/>
        <v/>
      </c>
      <c r="J214" s="64" t="str">
        <f>IF(I214="VERIFICAR",(MAX(J$1:$J213))+1,"")</f>
        <v/>
      </c>
      <c r="K214" s="82">
        <f>MATCH(A214,Peso!A:A,0)</f>
        <v>173</v>
      </c>
    </row>
    <row r="215" spans="1:11" ht="15" customHeight="1" x14ac:dyDescent="0.3">
      <c r="A215" s="79">
        <v>1009</v>
      </c>
      <c r="B215" s="78" t="s">
        <v>1677</v>
      </c>
      <c r="C215" s="78" t="s">
        <v>7</v>
      </c>
      <c r="D215" s="78" t="s">
        <v>1608</v>
      </c>
      <c r="E215" s="78">
        <v>10</v>
      </c>
      <c r="F215" s="78">
        <v>1</v>
      </c>
      <c r="G215" s="189">
        <f t="shared" si="6"/>
        <v>9</v>
      </c>
      <c r="H215" s="64">
        <f>IFERROR(MATCH(A215,'LISTA '!D:D,0),"FORA DA TABELA")</f>
        <v>116</v>
      </c>
      <c r="I215" s="64" t="str">
        <f t="shared" si="7"/>
        <v/>
      </c>
      <c r="J215" s="64" t="str">
        <f>IF(I215="VERIFICAR",(MAX(J$1:$J214))+1,"")</f>
        <v/>
      </c>
      <c r="K215" s="82">
        <f>MATCH(A215,Peso!A:A,0)</f>
        <v>172</v>
      </c>
    </row>
    <row r="216" spans="1:11" ht="15" customHeight="1" x14ac:dyDescent="0.3">
      <c r="A216" s="79">
        <v>546</v>
      </c>
      <c r="B216" s="78" t="s">
        <v>1115</v>
      </c>
      <c r="C216" s="78" t="s">
        <v>7</v>
      </c>
      <c r="D216" s="78" t="s">
        <v>1608</v>
      </c>
      <c r="E216" s="78">
        <v>21</v>
      </c>
      <c r="F216" s="78">
        <v>1</v>
      </c>
      <c r="G216" s="189">
        <f t="shared" si="6"/>
        <v>20</v>
      </c>
      <c r="H216" s="64">
        <f>IFERROR(MATCH(A216,'LISTA '!D:D,0),"FORA DA TABELA")</f>
        <v>117</v>
      </c>
      <c r="I216" s="64" t="str">
        <f t="shared" si="7"/>
        <v/>
      </c>
      <c r="J216" s="64" t="str">
        <f>IF(I216="VERIFICAR",(MAX(J$1:$J215))+1,"")</f>
        <v/>
      </c>
      <c r="K216" s="82">
        <f>MATCH(A216,Peso!A:A,0)</f>
        <v>175</v>
      </c>
    </row>
    <row r="217" spans="1:11" ht="15" customHeight="1" x14ac:dyDescent="0.3">
      <c r="A217" s="79">
        <v>915</v>
      </c>
      <c r="B217" s="78" t="s">
        <v>1678</v>
      </c>
      <c r="C217" s="78" t="s">
        <v>7</v>
      </c>
      <c r="D217" s="78" t="s">
        <v>1608</v>
      </c>
      <c r="E217" s="78">
        <v>14</v>
      </c>
      <c r="F217" s="78">
        <v>4</v>
      </c>
      <c r="G217" s="189">
        <f t="shared" si="6"/>
        <v>10</v>
      </c>
      <c r="H217" s="64">
        <f>IFERROR(MATCH(A217,'LISTA '!D:D,0),"FORA DA TABELA")</f>
        <v>118</v>
      </c>
      <c r="I217" s="64" t="str">
        <f t="shared" si="7"/>
        <v/>
      </c>
      <c r="J217" s="64" t="str">
        <f>IF(I217="VERIFICAR",(MAX(J$1:$J216))+1,"")</f>
        <v/>
      </c>
      <c r="K217" s="82">
        <f>MATCH(A217,Peso!A:A,0)</f>
        <v>174</v>
      </c>
    </row>
    <row r="218" spans="1:11" ht="15" customHeight="1" x14ac:dyDescent="0.3">
      <c r="A218" s="79">
        <v>1018</v>
      </c>
      <c r="B218" s="78" t="s">
        <v>479</v>
      </c>
      <c r="C218" s="78" t="s">
        <v>3</v>
      </c>
      <c r="D218" s="78" t="s">
        <v>1608</v>
      </c>
      <c r="E218" s="78">
        <v>0</v>
      </c>
      <c r="F218" s="78">
        <v>0</v>
      </c>
      <c r="G218" s="189">
        <f t="shared" si="6"/>
        <v>0</v>
      </c>
      <c r="H218" s="64" t="str">
        <f>IFERROR(MATCH(A218,'LISTA '!D:D,0),"FORA DA TABELA")</f>
        <v>FORA DA TABELA</v>
      </c>
      <c r="I218" s="64" t="str">
        <f t="shared" si="7"/>
        <v/>
      </c>
      <c r="J218" s="64" t="str">
        <f>IF(I218="VERIFICAR",(MAX(J$1:$J217))+1,"")</f>
        <v/>
      </c>
      <c r="K218" s="82">
        <f>MATCH(A218,Peso!A:A,0)</f>
        <v>183</v>
      </c>
    </row>
    <row r="219" spans="1:11" ht="15" customHeight="1" x14ac:dyDescent="0.3">
      <c r="A219" s="79">
        <v>1328</v>
      </c>
      <c r="B219" s="78" t="s">
        <v>543</v>
      </c>
      <c r="C219" s="78" t="s">
        <v>165</v>
      </c>
      <c r="D219" s="78" t="s">
        <v>1608</v>
      </c>
      <c r="E219" s="78">
        <v>35</v>
      </c>
      <c r="F219" s="78">
        <v>4</v>
      </c>
      <c r="G219" s="189">
        <f t="shared" si="6"/>
        <v>31</v>
      </c>
      <c r="H219" s="64">
        <f>IFERROR(MATCH(A219,'LISTA '!D:D,0),"FORA DA TABELA")</f>
        <v>119</v>
      </c>
      <c r="I219" s="64" t="str">
        <f t="shared" si="7"/>
        <v/>
      </c>
      <c r="J219" s="64" t="str">
        <f>IF(I219="VERIFICAR",(MAX(J$1:$J218))+1,"")</f>
        <v/>
      </c>
      <c r="K219" s="82">
        <f>MATCH(A219,Peso!A:A,0)</f>
        <v>184</v>
      </c>
    </row>
    <row r="220" spans="1:11" ht="15" customHeight="1" x14ac:dyDescent="0.3">
      <c r="A220" s="79">
        <v>1330</v>
      </c>
      <c r="B220" s="78" t="s">
        <v>476</v>
      </c>
      <c r="C220" s="78" t="s">
        <v>165</v>
      </c>
      <c r="D220" s="78" t="s">
        <v>1608</v>
      </c>
      <c r="E220" s="78">
        <v>59</v>
      </c>
      <c r="F220" s="78">
        <v>2</v>
      </c>
      <c r="G220" s="189">
        <f t="shared" si="6"/>
        <v>57</v>
      </c>
      <c r="H220" s="64">
        <f>IFERROR(MATCH(A220,'LISTA '!D:D,0),"FORA DA TABELA")</f>
        <v>120</v>
      </c>
      <c r="I220" s="64" t="str">
        <f t="shared" si="7"/>
        <v/>
      </c>
      <c r="J220" s="64" t="str">
        <f>IF(I220="VERIFICAR",(MAX(J$1:$J219))+1,"")</f>
        <v/>
      </c>
      <c r="K220" s="82">
        <f>MATCH(A220,Peso!A:A,0)</f>
        <v>185</v>
      </c>
    </row>
    <row r="221" spans="1:11" ht="15" customHeight="1" x14ac:dyDescent="0.3">
      <c r="A221" s="79">
        <v>916</v>
      </c>
      <c r="B221" s="78" t="s">
        <v>1679</v>
      </c>
      <c r="C221" s="78" t="s">
        <v>7</v>
      </c>
      <c r="D221" s="78" t="s">
        <v>1608</v>
      </c>
      <c r="E221" s="78">
        <v>12</v>
      </c>
      <c r="F221" s="78">
        <v>1</v>
      </c>
      <c r="G221" s="189">
        <f t="shared" si="6"/>
        <v>11</v>
      </c>
      <c r="H221" s="64">
        <f>IFERROR(MATCH(A221,'LISTA '!D:D,0),"FORA DA TABELA")</f>
        <v>121</v>
      </c>
      <c r="I221" s="64" t="str">
        <f t="shared" si="7"/>
        <v/>
      </c>
      <c r="J221" s="64" t="str">
        <f>IF(I221="VERIFICAR",(MAX(J$1:$J220))+1,"")</f>
        <v/>
      </c>
      <c r="K221" s="82">
        <f>MATCH(A221,Peso!A:A,0)</f>
        <v>176</v>
      </c>
    </row>
    <row r="222" spans="1:11" ht="15" customHeight="1" x14ac:dyDescent="0.3">
      <c r="A222" s="79">
        <v>1741</v>
      </c>
      <c r="B222" s="78" t="s">
        <v>1116</v>
      </c>
      <c r="C222" s="78" t="s">
        <v>7</v>
      </c>
      <c r="D222" s="78" t="s">
        <v>1608</v>
      </c>
      <c r="E222" s="78">
        <v>25</v>
      </c>
      <c r="F222" s="78">
        <v>0</v>
      </c>
      <c r="G222" s="189">
        <f t="shared" si="6"/>
        <v>25</v>
      </c>
      <c r="H222" s="64">
        <f>IFERROR(MATCH(A222,'LISTA '!D:D,0),"FORA DA TABELA")</f>
        <v>122</v>
      </c>
      <c r="I222" s="64" t="str">
        <f t="shared" si="7"/>
        <v/>
      </c>
      <c r="J222" s="64" t="str">
        <f>IF(I222="VERIFICAR",(MAX(J$1:$J221))+1,"")</f>
        <v/>
      </c>
      <c r="K222" s="82">
        <f>MATCH(A222,Peso!A:A,0)</f>
        <v>177</v>
      </c>
    </row>
    <row r="223" spans="1:11" ht="15" customHeight="1" x14ac:dyDescent="0.3">
      <c r="A223" s="79">
        <v>1325</v>
      </c>
      <c r="B223" s="78" t="s">
        <v>211</v>
      </c>
      <c r="C223" s="78" t="s">
        <v>165</v>
      </c>
      <c r="D223" s="78" t="s">
        <v>1608</v>
      </c>
      <c r="E223" s="78">
        <v>40</v>
      </c>
      <c r="F223" s="78">
        <v>8</v>
      </c>
      <c r="G223" s="189">
        <f t="shared" si="6"/>
        <v>32</v>
      </c>
      <c r="H223" s="64">
        <f>IFERROR(MATCH(A223,'LISTA '!D:D,0),"FORA DA TABELA")</f>
        <v>123</v>
      </c>
      <c r="I223" s="64" t="str">
        <f t="shared" si="7"/>
        <v/>
      </c>
      <c r="J223" s="64" t="str">
        <f>IF(I223="VERIFICAR",(MAX(J$1:$J222))+1,"")</f>
        <v/>
      </c>
      <c r="K223" s="82">
        <f>MATCH(A223,Peso!A:A,0)</f>
        <v>180</v>
      </c>
    </row>
    <row r="224" spans="1:11" ht="15" customHeight="1" x14ac:dyDescent="0.3">
      <c r="A224" s="79">
        <v>2769</v>
      </c>
      <c r="B224" s="78" t="s">
        <v>629</v>
      </c>
      <c r="C224" s="78" t="s">
        <v>7</v>
      </c>
      <c r="D224" s="78" t="s">
        <v>1608</v>
      </c>
      <c r="E224" s="78">
        <v>20</v>
      </c>
      <c r="F224" s="78">
        <v>2</v>
      </c>
      <c r="G224" s="189">
        <f t="shared" si="6"/>
        <v>18</v>
      </c>
      <c r="H224" s="64">
        <f>IFERROR(MATCH(A224,'LISTA '!D:D,0),"FORA DA TABELA")</f>
        <v>124</v>
      </c>
      <c r="I224" s="64" t="str">
        <f t="shared" si="7"/>
        <v/>
      </c>
      <c r="J224" s="64" t="str">
        <f>IF(I224="VERIFICAR",(MAX(J$1:$J223))+1,"")</f>
        <v/>
      </c>
      <c r="K224" s="82">
        <f>MATCH(A224,Peso!A:A,0)</f>
        <v>187</v>
      </c>
    </row>
    <row r="225" spans="1:11" ht="15" customHeight="1" x14ac:dyDescent="0.3">
      <c r="A225" s="79">
        <v>30</v>
      </c>
      <c r="B225" s="78" t="s">
        <v>205</v>
      </c>
      <c r="C225" s="78" t="s">
        <v>7</v>
      </c>
      <c r="D225" s="78" t="s">
        <v>1608</v>
      </c>
      <c r="E225" s="78">
        <v>417</v>
      </c>
      <c r="F225" s="78">
        <v>20</v>
      </c>
      <c r="G225" s="189">
        <f t="shared" si="6"/>
        <v>397</v>
      </c>
      <c r="H225" s="64">
        <f>IFERROR(MATCH(A225,'LISTA '!D:D,0),"FORA DA TABELA")</f>
        <v>125</v>
      </c>
      <c r="I225" s="64" t="str">
        <f t="shared" si="7"/>
        <v/>
      </c>
      <c r="J225" s="64" t="str">
        <f>IF(I225="VERIFICAR",(MAX(J$1:$J224))+1,"")</f>
        <v/>
      </c>
      <c r="K225" s="82">
        <f>MATCH(A225,Peso!A:A,0)</f>
        <v>188</v>
      </c>
    </row>
    <row r="226" spans="1:11" ht="15" customHeight="1" x14ac:dyDescent="0.3">
      <c r="A226" s="79">
        <v>62</v>
      </c>
      <c r="B226" s="78" t="s">
        <v>1680</v>
      </c>
      <c r="C226" s="78" t="s">
        <v>7</v>
      </c>
      <c r="D226" s="78" t="s">
        <v>1608</v>
      </c>
      <c r="E226" s="78">
        <v>533</v>
      </c>
      <c r="F226" s="78">
        <v>126</v>
      </c>
      <c r="G226" s="189">
        <f t="shared" si="6"/>
        <v>407</v>
      </c>
      <c r="H226" s="64">
        <f>IFERROR(MATCH(A226,'LISTA '!D:D,0),"FORA DA TABELA")</f>
        <v>126</v>
      </c>
      <c r="I226" s="64" t="str">
        <f t="shared" si="7"/>
        <v/>
      </c>
      <c r="J226" s="64" t="str">
        <f>IF(I226="VERIFICAR",(MAX(J$1:$J225))+1,"")</f>
        <v/>
      </c>
      <c r="K226" s="82">
        <f>MATCH(A226,Peso!A:A,0)</f>
        <v>189</v>
      </c>
    </row>
    <row r="227" spans="1:11" ht="15" customHeight="1" x14ac:dyDescent="0.3">
      <c r="A227" s="79">
        <v>983</v>
      </c>
      <c r="B227" s="78" t="s">
        <v>1681</v>
      </c>
      <c r="C227" s="78" t="s">
        <v>7</v>
      </c>
      <c r="D227" s="78" t="s">
        <v>1608</v>
      </c>
      <c r="E227" s="78">
        <v>107</v>
      </c>
      <c r="F227" s="78">
        <v>31</v>
      </c>
      <c r="G227" s="189">
        <f t="shared" si="6"/>
        <v>76</v>
      </c>
      <c r="H227" s="64">
        <f>IFERROR(MATCH(A227,'LISTA '!D:D,0),"FORA DA TABELA")</f>
        <v>127</v>
      </c>
      <c r="I227" s="64" t="str">
        <f t="shared" si="7"/>
        <v/>
      </c>
      <c r="J227" s="64" t="str">
        <f>IF(I227="VERIFICAR",(MAX(J$1:$J226))+1,"")</f>
        <v/>
      </c>
      <c r="K227" s="82">
        <f>MATCH(A227,Peso!A:A,0)</f>
        <v>190</v>
      </c>
    </row>
    <row r="228" spans="1:11" ht="15" customHeight="1" x14ac:dyDescent="0.3">
      <c r="A228" s="79">
        <v>2358</v>
      </c>
      <c r="B228" s="78" t="s">
        <v>961</v>
      </c>
      <c r="C228" s="78" t="s">
        <v>7</v>
      </c>
      <c r="D228" s="78" t="s">
        <v>1608</v>
      </c>
      <c r="E228" s="78">
        <v>167</v>
      </c>
      <c r="F228" s="78">
        <v>35</v>
      </c>
      <c r="G228" s="189">
        <f t="shared" si="6"/>
        <v>132</v>
      </c>
      <c r="H228" s="64">
        <f>IFERROR(MATCH(A228,'LISTA '!D:D,0),"FORA DA TABELA")</f>
        <v>128</v>
      </c>
      <c r="I228" s="64" t="str">
        <f t="shared" si="7"/>
        <v/>
      </c>
      <c r="J228" s="64" t="str">
        <f>IF(I228="VERIFICAR",(MAX(J$1:$J227))+1,"")</f>
        <v/>
      </c>
      <c r="K228" s="82">
        <f>MATCH(A228,Peso!A:A,0)</f>
        <v>2486</v>
      </c>
    </row>
    <row r="229" spans="1:11" ht="15" customHeight="1" x14ac:dyDescent="0.3">
      <c r="A229" s="79">
        <v>937</v>
      </c>
      <c r="B229" s="78" t="s">
        <v>202</v>
      </c>
      <c r="C229" s="78" t="s">
        <v>7</v>
      </c>
      <c r="D229" s="78" t="s">
        <v>1608</v>
      </c>
      <c r="E229" s="78">
        <v>0</v>
      </c>
      <c r="F229" s="78">
        <v>0</v>
      </c>
      <c r="G229" s="189">
        <f t="shared" si="6"/>
        <v>0</v>
      </c>
      <c r="H229" s="64" t="str">
        <f>IFERROR(MATCH(A229,'LISTA '!D:D,0),"FORA DA TABELA")</f>
        <v>FORA DA TABELA</v>
      </c>
      <c r="I229" s="64" t="str">
        <f t="shared" si="7"/>
        <v/>
      </c>
      <c r="J229" s="64" t="str">
        <f>IF(I229="VERIFICAR",(MAX(J$1:$J228))+1,"")</f>
        <v/>
      </c>
      <c r="K229" s="82">
        <f>MATCH(A229,Peso!A:A,0)</f>
        <v>191</v>
      </c>
    </row>
    <row r="230" spans="1:11" ht="15" customHeight="1" x14ac:dyDescent="0.3">
      <c r="A230" s="79">
        <v>31</v>
      </c>
      <c r="B230" s="78" t="s">
        <v>206</v>
      </c>
      <c r="C230" s="78" t="s">
        <v>7</v>
      </c>
      <c r="D230" s="78" t="s">
        <v>1608</v>
      </c>
      <c r="E230" s="78">
        <v>92</v>
      </c>
      <c r="F230" s="78">
        <v>16</v>
      </c>
      <c r="G230" s="189">
        <f t="shared" si="6"/>
        <v>76</v>
      </c>
      <c r="H230" s="64">
        <f>IFERROR(MATCH(A230,'LISTA '!D:D,0),"FORA DA TABELA")</f>
        <v>129</v>
      </c>
      <c r="I230" s="64" t="str">
        <f t="shared" si="7"/>
        <v/>
      </c>
      <c r="J230" s="64" t="str">
        <f>IF(I230="VERIFICAR",(MAX(J$1:$J229))+1,"")</f>
        <v/>
      </c>
      <c r="K230" s="82">
        <f>MATCH(A230,Peso!A:A,0)</f>
        <v>192</v>
      </c>
    </row>
    <row r="231" spans="1:11" ht="15" customHeight="1" x14ac:dyDescent="0.3">
      <c r="A231" s="79">
        <v>63</v>
      </c>
      <c r="B231" s="78" t="s">
        <v>1682</v>
      </c>
      <c r="C231" s="78" t="s">
        <v>7</v>
      </c>
      <c r="D231" s="78" t="s">
        <v>1608</v>
      </c>
      <c r="E231" s="78">
        <v>384</v>
      </c>
      <c r="F231" s="78">
        <v>65</v>
      </c>
      <c r="G231" s="189">
        <f t="shared" si="6"/>
        <v>319</v>
      </c>
      <c r="H231" s="64">
        <f>IFERROR(MATCH(A231,'LISTA '!D:D,0),"FORA DA TABELA")</f>
        <v>130</v>
      </c>
      <c r="I231" s="64" t="str">
        <f t="shared" si="7"/>
        <v/>
      </c>
      <c r="J231" s="64" t="str">
        <f>IF(I231="VERIFICAR",(MAX(J$1:$J230))+1,"")</f>
        <v/>
      </c>
      <c r="K231" s="82">
        <f>MATCH(A231,Peso!A:A,0)</f>
        <v>193</v>
      </c>
    </row>
    <row r="232" spans="1:11" ht="15" customHeight="1" x14ac:dyDescent="0.3">
      <c r="A232" s="79">
        <v>1027</v>
      </c>
      <c r="B232" s="78" t="s">
        <v>1683</v>
      </c>
      <c r="C232" s="78" t="s">
        <v>7</v>
      </c>
      <c r="D232" s="78" t="s">
        <v>1608</v>
      </c>
      <c r="E232" s="78">
        <v>120</v>
      </c>
      <c r="F232" s="78">
        <v>23</v>
      </c>
      <c r="G232" s="189">
        <f t="shared" si="6"/>
        <v>97</v>
      </c>
      <c r="H232" s="64">
        <f>IFERROR(MATCH(A232,'LISTA '!D:D,0),"FORA DA TABELA")</f>
        <v>131</v>
      </c>
      <c r="I232" s="64" t="str">
        <f t="shared" si="7"/>
        <v/>
      </c>
      <c r="J232" s="64" t="str">
        <f>IF(I232="VERIFICAR",(MAX(J$1:$J231))+1,"")</f>
        <v/>
      </c>
      <c r="K232" s="82">
        <f>MATCH(A232,Peso!A:A,0)</f>
        <v>194</v>
      </c>
    </row>
    <row r="233" spans="1:11" ht="15" customHeight="1" x14ac:dyDescent="0.3">
      <c r="A233" s="79">
        <v>2357</v>
      </c>
      <c r="B233" s="78" t="s">
        <v>962</v>
      </c>
      <c r="C233" s="78" t="s">
        <v>7</v>
      </c>
      <c r="D233" s="78" t="s">
        <v>1608</v>
      </c>
      <c r="E233" s="78">
        <v>57</v>
      </c>
      <c r="F233" s="78">
        <v>8</v>
      </c>
      <c r="G233" s="189">
        <f t="shared" si="6"/>
        <v>49</v>
      </c>
      <c r="H233" s="64">
        <f>IFERROR(MATCH(A233,'LISTA '!D:D,0),"FORA DA TABELA")</f>
        <v>132</v>
      </c>
      <c r="I233" s="64" t="str">
        <f t="shared" si="7"/>
        <v/>
      </c>
      <c r="J233" s="64" t="str">
        <f>IF(I233="VERIFICAR",(MAX(J$1:$J232))+1,"")</f>
        <v/>
      </c>
      <c r="K233" s="82">
        <f>MATCH(A233,Peso!A:A,0)</f>
        <v>2487</v>
      </c>
    </row>
    <row r="234" spans="1:11" ht="15" customHeight="1" x14ac:dyDescent="0.3">
      <c r="A234" s="79">
        <v>938</v>
      </c>
      <c r="B234" s="78" t="s">
        <v>203</v>
      </c>
      <c r="C234" s="78" t="s">
        <v>7</v>
      </c>
      <c r="D234" s="78" t="s">
        <v>1608</v>
      </c>
      <c r="E234" s="78">
        <v>0</v>
      </c>
      <c r="F234" s="78">
        <v>0</v>
      </c>
      <c r="G234" s="189">
        <f t="shared" si="6"/>
        <v>0</v>
      </c>
      <c r="H234" s="64" t="str">
        <f>IFERROR(MATCH(A234,'LISTA '!D:D,0),"FORA DA TABELA")</f>
        <v>FORA DA TABELA</v>
      </c>
      <c r="I234" s="64" t="str">
        <f t="shared" si="7"/>
        <v/>
      </c>
      <c r="J234" s="64" t="str">
        <f>IF(I234="VERIFICAR",(MAX(J$1:$J233))+1,"")</f>
        <v/>
      </c>
      <c r="K234" s="82">
        <f>MATCH(A234,Peso!A:A,0)</f>
        <v>195</v>
      </c>
    </row>
    <row r="235" spans="1:11" ht="15" customHeight="1" x14ac:dyDescent="0.3">
      <c r="A235" s="79">
        <v>20186</v>
      </c>
      <c r="B235" s="78" t="s">
        <v>1684</v>
      </c>
      <c r="C235" s="78" t="s">
        <v>3</v>
      </c>
      <c r="D235" s="78" t="s">
        <v>1608</v>
      </c>
      <c r="E235" s="78">
        <v>209</v>
      </c>
      <c r="F235" s="78">
        <v>0</v>
      </c>
      <c r="G235" s="189">
        <f t="shared" si="6"/>
        <v>209</v>
      </c>
      <c r="H235" s="64" t="str">
        <f>IFERROR(MATCH(A235,'LISTA '!D:D,0),"FORA DA TABELA")</f>
        <v>FORA DA TABELA</v>
      </c>
      <c r="I235" s="64" t="str">
        <f t="shared" si="7"/>
        <v>VERIFICAR</v>
      </c>
      <c r="J235" s="64">
        <f>IF(I235="VERIFICAR",(MAX(J$1:$J234))+1,"")</f>
        <v>15</v>
      </c>
      <c r="K235" s="82">
        <f>MATCH(A235,Peso!A:A,0)</f>
        <v>196</v>
      </c>
    </row>
    <row r="236" spans="1:11" ht="15" customHeight="1" x14ac:dyDescent="0.3">
      <c r="A236" s="79">
        <v>21719</v>
      </c>
      <c r="B236" s="78" t="s">
        <v>909</v>
      </c>
      <c r="C236" s="78" t="s">
        <v>28</v>
      </c>
      <c r="D236" s="78" t="s">
        <v>1608</v>
      </c>
      <c r="E236" s="78">
        <v>0</v>
      </c>
      <c r="F236" s="78">
        <v>0</v>
      </c>
      <c r="G236" s="189">
        <f t="shared" si="6"/>
        <v>0</v>
      </c>
      <c r="H236" s="64" t="str">
        <f>IFERROR(MATCH(A236,'LISTA '!D:D,0),"FORA DA TABELA")</f>
        <v>FORA DA TABELA</v>
      </c>
      <c r="I236" s="64" t="str">
        <f t="shared" si="7"/>
        <v/>
      </c>
      <c r="J236" s="64" t="str">
        <f>IF(I236="VERIFICAR",(MAX(J$1:$J235))+1,"")</f>
        <v/>
      </c>
      <c r="K236" s="82">
        <f>MATCH(A236,Peso!A:A,0)</f>
        <v>2276</v>
      </c>
    </row>
    <row r="237" spans="1:11" ht="15" customHeight="1" x14ac:dyDescent="0.3">
      <c r="A237" s="79">
        <v>21751</v>
      </c>
      <c r="B237" s="78" t="s">
        <v>910</v>
      </c>
      <c r="C237" s="78" t="s">
        <v>28</v>
      </c>
      <c r="D237" s="78" t="s">
        <v>1608</v>
      </c>
      <c r="E237" s="78">
        <v>65</v>
      </c>
      <c r="F237" s="78">
        <v>0</v>
      </c>
      <c r="G237" s="189">
        <f t="shared" si="6"/>
        <v>65</v>
      </c>
      <c r="H237" s="64">
        <f>IFERROR(MATCH(A237,'LISTA '!D:D,0),"FORA DA TABELA")</f>
        <v>133</v>
      </c>
      <c r="I237" s="64" t="str">
        <f t="shared" si="7"/>
        <v/>
      </c>
      <c r="J237" s="64" t="str">
        <f>IF(I237="VERIFICAR",(MAX(J$1:$J236))+1,"")</f>
        <v/>
      </c>
      <c r="K237" s="82">
        <f>MATCH(A237,Peso!A:A,0)</f>
        <v>2315</v>
      </c>
    </row>
    <row r="238" spans="1:11" ht="15" customHeight="1" x14ac:dyDescent="0.3">
      <c r="A238" s="79">
        <v>20669</v>
      </c>
      <c r="B238" s="78" t="s">
        <v>1685</v>
      </c>
      <c r="C238" s="78" t="s">
        <v>3</v>
      </c>
      <c r="D238" s="78" t="s">
        <v>1608</v>
      </c>
      <c r="E238" s="78">
        <v>0</v>
      </c>
      <c r="F238" s="78">
        <v>0</v>
      </c>
      <c r="G238" s="189">
        <f t="shared" si="6"/>
        <v>0</v>
      </c>
      <c r="H238" s="64" t="str">
        <f>IFERROR(MATCH(A238,'LISTA '!D:D,0),"FORA DA TABELA")</f>
        <v>FORA DA TABELA</v>
      </c>
      <c r="I238" s="64" t="str">
        <f t="shared" si="7"/>
        <v/>
      </c>
      <c r="J238" s="64" t="str">
        <f>IF(I238="VERIFICAR",(MAX(J$1:$J237))+1,"")</f>
        <v/>
      </c>
      <c r="K238" s="82">
        <f>MATCH(A238,Peso!A:A,0)</f>
        <v>198</v>
      </c>
    </row>
    <row r="239" spans="1:11" ht="15" customHeight="1" x14ac:dyDescent="0.3">
      <c r="A239" s="79">
        <v>21371</v>
      </c>
      <c r="B239" s="78" t="s">
        <v>1117</v>
      </c>
      <c r="C239" s="78" t="s">
        <v>3</v>
      </c>
      <c r="D239" s="78" t="s">
        <v>1608</v>
      </c>
      <c r="E239" s="78">
        <v>64</v>
      </c>
      <c r="F239" s="78">
        <v>1</v>
      </c>
      <c r="G239" s="189">
        <f t="shared" si="6"/>
        <v>63</v>
      </c>
      <c r="H239" s="64">
        <f>IFERROR(MATCH(A239,'LISTA '!D:D,0),"FORA DA TABELA")</f>
        <v>134</v>
      </c>
      <c r="I239" s="64" t="str">
        <f t="shared" si="7"/>
        <v/>
      </c>
      <c r="J239" s="64" t="str">
        <f>IF(I239="VERIFICAR",(MAX(J$1:$J238))+1,"")</f>
        <v/>
      </c>
      <c r="K239" s="82">
        <f>MATCH(A239,Peso!A:A,0)</f>
        <v>199</v>
      </c>
    </row>
    <row r="240" spans="1:11" ht="15" customHeight="1" x14ac:dyDescent="0.3">
      <c r="A240" s="79">
        <v>21007</v>
      </c>
      <c r="B240" s="78" t="s">
        <v>1686</v>
      </c>
      <c r="C240" s="78" t="s">
        <v>3</v>
      </c>
      <c r="D240" s="78" t="s">
        <v>1608</v>
      </c>
      <c r="E240" s="78">
        <v>34</v>
      </c>
      <c r="F240" s="78">
        <v>1</v>
      </c>
      <c r="G240" s="189">
        <f t="shared" si="6"/>
        <v>33</v>
      </c>
      <c r="H240" s="64">
        <f>IFERROR(MATCH(A240,'LISTA '!D:D,0),"FORA DA TABELA")</f>
        <v>135</v>
      </c>
      <c r="I240" s="64" t="str">
        <f t="shared" si="7"/>
        <v/>
      </c>
      <c r="J240" s="64" t="str">
        <f>IF(I240="VERIFICAR",(MAX(J$1:$J239))+1,"")</f>
        <v/>
      </c>
      <c r="K240" s="82">
        <f>MATCH(A240,Peso!A:A,0)</f>
        <v>197</v>
      </c>
    </row>
    <row r="241" spans="1:11" ht="15" customHeight="1" x14ac:dyDescent="0.3">
      <c r="A241" s="79">
        <v>21372</v>
      </c>
      <c r="B241" s="78" t="s">
        <v>1118</v>
      </c>
      <c r="C241" s="78" t="s">
        <v>3</v>
      </c>
      <c r="D241" s="78" t="s">
        <v>1608</v>
      </c>
      <c r="E241" s="78">
        <v>41</v>
      </c>
      <c r="F241" s="78">
        <v>1</v>
      </c>
      <c r="G241" s="189">
        <f t="shared" si="6"/>
        <v>40</v>
      </c>
      <c r="H241" s="64">
        <f>IFERROR(MATCH(A241,'LISTA '!D:D,0),"FORA DA TABELA")</f>
        <v>136</v>
      </c>
      <c r="I241" s="64" t="str">
        <f t="shared" si="7"/>
        <v/>
      </c>
      <c r="J241" s="64" t="str">
        <f>IF(I241="VERIFICAR",(MAX(J$1:$J240))+1,"")</f>
        <v/>
      </c>
      <c r="K241" s="82">
        <f>MATCH(A241,Peso!A:A,0)</f>
        <v>204</v>
      </c>
    </row>
    <row r="242" spans="1:11" ht="15" customHeight="1" x14ac:dyDescent="0.3">
      <c r="A242" s="79">
        <v>21220</v>
      </c>
      <c r="B242" s="78" t="s">
        <v>1687</v>
      </c>
      <c r="C242" s="78" t="s">
        <v>3</v>
      </c>
      <c r="D242" s="78" t="s">
        <v>1608</v>
      </c>
      <c r="E242" s="78">
        <v>23</v>
      </c>
      <c r="F242" s="78">
        <v>4</v>
      </c>
      <c r="G242" s="189">
        <f t="shared" si="6"/>
        <v>19</v>
      </c>
      <c r="H242" s="64">
        <f>IFERROR(MATCH(A242,'LISTA '!D:D,0),"FORA DA TABELA")</f>
        <v>137</v>
      </c>
      <c r="I242" s="64" t="str">
        <f t="shared" si="7"/>
        <v/>
      </c>
      <c r="J242" s="64" t="str">
        <f>IF(I242="VERIFICAR",(MAX(J$1:$J241))+1,"")</f>
        <v/>
      </c>
      <c r="K242" s="82">
        <f>MATCH(A242,Peso!A:A,0)</f>
        <v>203</v>
      </c>
    </row>
    <row r="243" spans="1:11" ht="15" customHeight="1" x14ac:dyDescent="0.3">
      <c r="A243" s="79">
        <v>21757</v>
      </c>
      <c r="B243" s="78" t="s">
        <v>911</v>
      </c>
      <c r="C243" s="78" t="s">
        <v>28</v>
      </c>
      <c r="D243" s="78" t="s">
        <v>1608</v>
      </c>
      <c r="E243" s="78">
        <v>37</v>
      </c>
      <c r="F243" s="78">
        <v>0</v>
      </c>
      <c r="G243" s="189">
        <f t="shared" si="6"/>
        <v>37</v>
      </c>
      <c r="H243" s="64">
        <f>IFERROR(MATCH(A243,'LISTA '!D:D,0),"FORA DA TABELA")</f>
        <v>138</v>
      </c>
      <c r="I243" s="64" t="str">
        <f t="shared" si="7"/>
        <v/>
      </c>
      <c r="J243" s="64" t="str">
        <f>IF(I243="VERIFICAR",(MAX(J$1:$J242))+1,"")</f>
        <v/>
      </c>
      <c r="K243" s="82">
        <f>MATCH(A243,Peso!A:A,0)</f>
        <v>2323</v>
      </c>
    </row>
    <row r="244" spans="1:11" ht="15" customHeight="1" x14ac:dyDescent="0.3">
      <c r="A244" s="79">
        <v>21750</v>
      </c>
      <c r="B244" s="78" t="s">
        <v>1119</v>
      </c>
      <c r="C244" s="78" t="s">
        <v>3</v>
      </c>
      <c r="D244" s="78" t="s">
        <v>1608</v>
      </c>
      <c r="E244" s="78">
        <v>194</v>
      </c>
      <c r="F244" s="78">
        <v>0</v>
      </c>
      <c r="G244" s="189">
        <f t="shared" si="6"/>
        <v>194</v>
      </c>
      <c r="H244" s="64">
        <f>IFERROR(MATCH(A244,'LISTA '!D:D,0),"FORA DA TABELA")</f>
        <v>139</v>
      </c>
      <c r="I244" s="64" t="str">
        <f t="shared" si="7"/>
        <v/>
      </c>
      <c r="J244" s="64" t="str">
        <f>IF(I244="VERIFICAR",(MAX(J$1:$J243))+1,"")</f>
        <v/>
      </c>
      <c r="K244" s="82">
        <f>MATCH(A244,Peso!A:A,0)</f>
        <v>2311</v>
      </c>
    </row>
    <row r="245" spans="1:11" ht="15" customHeight="1" x14ac:dyDescent="0.3">
      <c r="A245" s="79">
        <v>21517</v>
      </c>
      <c r="B245" s="78" t="s">
        <v>1688</v>
      </c>
      <c r="C245" s="78" t="s">
        <v>3</v>
      </c>
      <c r="D245" s="78" t="s">
        <v>1608</v>
      </c>
      <c r="E245" s="78">
        <v>47</v>
      </c>
      <c r="F245" s="78">
        <v>0</v>
      </c>
      <c r="G245" s="189">
        <f t="shared" si="6"/>
        <v>47</v>
      </c>
      <c r="H245" s="64" t="str">
        <f>IFERROR(MATCH(A245,'LISTA '!D:D,0),"FORA DA TABELA")</f>
        <v>FORA DA TABELA</v>
      </c>
      <c r="I245" s="64" t="str">
        <f t="shared" si="7"/>
        <v>VERIFICAR</v>
      </c>
      <c r="J245" s="64">
        <f>IF(I245="VERIFICAR",(MAX(J$1:$J244))+1,"")</f>
        <v>16</v>
      </c>
      <c r="K245" s="82">
        <f>MATCH(A245,Peso!A:A,0)</f>
        <v>200</v>
      </c>
    </row>
    <row r="246" spans="1:11" ht="15" customHeight="1" x14ac:dyDescent="0.3">
      <c r="A246" s="79">
        <v>21720</v>
      </c>
      <c r="B246" s="78" t="s">
        <v>792</v>
      </c>
      <c r="C246" s="78" t="s">
        <v>28</v>
      </c>
      <c r="D246" s="78" t="s">
        <v>1608</v>
      </c>
      <c r="E246" s="78">
        <v>0</v>
      </c>
      <c r="F246" s="78">
        <v>0</v>
      </c>
      <c r="G246" s="189">
        <f t="shared" si="6"/>
        <v>0</v>
      </c>
      <c r="H246" s="64" t="str">
        <f>IFERROR(MATCH(A246,'LISTA '!D:D,0),"FORA DA TABELA")</f>
        <v>FORA DA TABELA</v>
      </c>
      <c r="I246" s="64" t="str">
        <f t="shared" si="7"/>
        <v/>
      </c>
      <c r="J246" s="64" t="str">
        <f>IF(I246="VERIFICAR",(MAX(J$1:$J245))+1,"")</f>
        <v/>
      </c>
      <c r="K246" s="82">
        <f>MATCH(A246,Peso!A:A,0)</f>
        <v>2275</v>
      </c>
    </row>
    <row r="247" spans="1:11" ht="15" customHeight="1" x14ac:dyDescent="0.3">
      <c r="A247" s="79">
        <v>21561</v>
      </c>
      <c r="B247" s="78" t="s">
        <v>1120</v>
      </c>
      <c r="C247" s="78" t="s">
        <v>7</v>
      </c>
      <c r="D247" s="78" t="s">
        <v>1608</v>
      </c>
      <c r="E247" s="78">
        <v>43</v>
      </c>
      <c r="F247" s="78">
        <v>1</v>
      </c>
      <c r="G247" s="189">
        <f t="shared" si="6"/>
        <v>42</v>
      </c>
      <c r="H247" s="64">
        <f>IFERROR(MATCH(A247,'LISTA '!D:D,0),"FORA DA TABELA")</f>
        <v>140</v>
      </c>
      <c r="I247" s="64" t="str">
        <f t="shared" si="7"/>
        <v/>
      </c>
      <c r="J247" s="64" t="str">
        <f>IF(I247="VERIFICAR",(MAX(J$1:$J246))+1,"")</f>
        <v/>
      </c>
      <c r="K247" s="82">
        <f>MATCH(A247,Peso!A:A,0)</f>
        <v>202</v>
      </c>
    </row>
    <row r="248" spans="1:11" ht="15" customHeight="1" x14ac:dyDescent="0.3">
      <c r="A248" s="79">
        <v>21560</v>
      </c>
      <c r="B248" s="78" t="s">
        <v>1689</v>
      </c>
      <c r="C248" s="78" t="s">
        <v>3</v>
      </c>
      <c r="D248" s="78" t="s">
        <v>1608</v>
      </c>
      <c r="E248" s="78">
        <v>9</v>
      </c>
      <c r="F248" s="78">
        <v>1</v>
      </c>
      <c r="G248" s="189">
        <f t="shared" si="6"/>
        <v>8</v>
      </c>
      <c r="H248" s="64">
        <f>IFERROR(MATCH(A248,'LISTA '!D:D,0),"FORA DA TABELA")</f>
        <v>141</v>
      </c>
      <c r="I248" s="64" t="str">
        <f t="shared" si="7"/>
        <v/>
      </c>
      <c r="J248" s="64" t="str">
        <f>IF(I248="VERIFICAR",(MAX(J$1:$J247))+1,"")</f>
        <v/>
      </c>
      <c r="K248" s="82">
        <f>MATCH(A248,Peso!A:A,0)</f>
        <v>201</v>
      </c>
    </row>
    <row r="249" spans="1:11" ht="15" customHeight="1" x14ac:dyDescent="0.3">
      <c r="A249" s="79">
        <v>21797</v>
      </c>
      <c r="B249" s="78" t="s">
        <v>2072</v>
      </c>
      <c r="C249" s="78" t="s">
        <v>3</v>
      </c>
      <c r="D249" s="78" t="s">
        <v>1608</v>
      </c>
      <c r="E249" s="78">
        <v>34</v>
      </c>
      <c r="F249" s="78">
        <v>0</v>
      </c>
      <c r="G249" s="189">
        <f t="shared" si="6"/>
        <v>34</v>
      </c>
      <c r="H249" s="64" t="str">
        <f>IFERROR(MATCH(A249,'LISTA '!D:D,0),"FORA DA TABELA")</f>
        <v>FORA DA TABELA</v>
      </c>
      <c r="I249" s="64" t="str">
        <f t="shared" si="7"/>
        <v>VERIFICAR</v>
      </c>
      <c r="J249" s="64">
        <f>IF(I249="VERIFICAR",(MAX(J$1:$J248))+1,"")</f>
        <v>17</v>
      </c>
      <c r="K249" s="82">
        <f>MATCH(A249,Peso!A:A,0)</f>
        <v>2528</v>
      </c>
    </row>
    <row r="250" spans="1:11" ht="15" customHeight="1" x14ac:dyDescent="0.3">
      <c r="A250" s="79">
        <v>21763</v>
      </c>
      <c r="B250" s="78" t="s">
        <v>1690</v>
      </c>
      <c r="C250" s="78" t="s">
        <v>3</v>
      </c>
      <c r="D250" s="78" t="s">
        <v>1608</v>
      </c>
      <c r="E250" s="78">
        <v>0</v>
      </c>
      <c r="F250" s="78">
        <v>0</v>
      </c>
      <c r="G250" s="189">
        <f t="shared" si="6"/>
        <v>0</v>
      </c>
      <c r="H250" s="64" t="str">
        <f>IFERROR(MATCH(A250,'LISTA '!D:D,0),"FORA DA TABELA")</f>
        <v>FORA DA TABELA</v>
      </c>
      <c r="I250" s="64" t="str">
        <f t="shared" si="7"/>
        <v/>
      </c>
      <c r="J250" s="64" t="str">
        <f>IF(I250="VERIFICAR",(MAX(J$1:$J249))+1,"")</f>
        <v/>
      </c>
      <c r="K250" s="82">
        <f>MATCH(A250,Peso!A:A,0)</f>
        <v>2350</v>
      </c>
    </row>
    <row r="251" spans="1:11" ht="15" customHeight="1" x14ac:dyDescent="0.3">
      <c r="A251" s="79">
        <v>21671</v>
      </c>
      <c r="B251" s="78" t="s">
        <v>1691</v>
      </c>
      <c r="C251" s="78" t="s">
        <v>3</v>
      </c>
      <c r="D251" s="78" t="s">
        <v>1608</v>
      </c>
      <c r="E251" s="78">
        <v>0</v>
      </c>
      <c r="F251" s="78">
        <v>0</v>
      </c>
      <c r="G251" s="189">
        <f t="shared" si="6"/>
        <v>0</v>
      </c>
      <c r="H251" s="64" t="str">
        <f>IFERROR(MATCH(A251,'LISTA '!D:D,0),"FORA DA TABELA")</f>
        <v>FORA DA TABELA</v>
      </c>
      <c r="I251" s="64" t="str">
        <f t="shared" si="7"/>
        <v/>
      </c>
      <c r="J251" s="64" t="str">
        <f>IF(I251="VERIFICAR",(MAX(J$1:$J250))+1,"")</f>
        <v/>
      </c>
      <c r="K251" s="82">
        <f>MATCH(A251,Peso!A:A,0)</f>
        <v>205</v>
      </c>
    </row>
    <row r="252" spans="1:11" ht="15" customHeight="1" x14ac:dyDescent="0.3">
      <c r="A252" s="79">
        <v>21672</v>
      </c>
      <c r="B252" s="78" t="s">
        <v>1692</v>
      </c>
      <c r="C252" s="78" t="s">
        <v>3</v>
      </c>
      <c r="D252" s="78" t="s">
        <v>1608</v>
      </c>
      <c r="E252" s="78">
        <v>58</v>
      </c>
      <c r="F252" s="78">
        <v>0</v>
      </c>
      <c r="G252" s="189">
        <f t="shared" si="6"/>
        <v>58</v>
      </c>
      <c r="H252" s="64">
        <f>IFERROR(MATCH(A252,'LISTA '!D:D,0),"FORA DA TABELA")</f>
        <v>142</v>
      </c>
      <c r="I252" s="64" t="str">
        <f t="shared" si="7"/>
        <v/>
      </c>
      <c r="J252" s="64" t="str">
        <f>IF(I252="VERIFICAR",(MAX(J$1:$J251))+1,"")</f>
        <v/>
      </c>
      <c r="K252" s="82">
        <f>MATCH(A252,Peso!A:A,0)</f>
        <v>206</v>
      </c>
    </row>
    <row r="253" spans="1:11" ht="15" customHeight="1" x14ac:dyDescent="0.3">
      <c r="A253" s="79">
        <v>1612</v>
      </c>
      <c r="B253" s="78" t="s">
        <v>1693</v>
      </c>
      <c r="C253" s="78" t="s">
        <v>3</v>
      </c>
      <c r="D253" s="78" t="s">
        <v>1608</v>
      </c>
      <c r="E253" s="78">
        <v>9</v>
      </c>
      <c r="F253" s="78">
        <v>0</v>
      </c>
      <c r="G253" s="189">
        <f t="shared" si="6"/>
        <v>9</v>
      </c>
      <c r="H253" s="64">
        <f>IFERROR(MATCH(A253,'LISTA '!D:D,0),"FORA DA TABELA")</f>
        <v>143</v>
      </c>
      <c r="I253" s="64" t="str">
        <f t="shared" si="7"/>
        <v/>
      </c>
      <c r="J253" s="64" t="str">
        <f>IF(I253="VERIFICAR",(MAX(J$1:$J252))+1,"")</f>
        <v/>
      </c>
      <c r="K253" s="82">
        <f>MATCH(A253,Peso!A:A,0)</f>
        <v>245</v>
      </c>
    </row>
    <row r="254" spans="1:11" ht="15" customHeight="1" x14ac:dyDescent="0.3">
      <c r="A254" s="79">
        <v>1622</v>
      </c>
      <c r="B254" s="78" t="s">
        <v>1694</v>
      </c>
      <c r="C254" s="78" t="s">
        <v>237</v>
      </c>
      <c r="D254" s="78" t="s">
        <v>1608</v>
      </c>
      <c r="E254" s="78">
        <v>14</v>
      </c>
      <c r="F254" s="78">
        <v>1</v>
      </c>
      <c r="G254" s="189">
        <f t="shared" si="6"/>
        <v>13</v>
      </c>
      <c r="H254" s="64">
        <f>IFERROR(MATCH(A254,'LISTA '!D:D,0),"FORA DA TABELA")</f>
        <v>144</v>
      </c>
      <c r="I254" s="64" t="str">
        <f t="shared" si="7"/>
        <v/>
      </c>
      <c r="J254" s="64" t="str">
        <f>IF(I254="VERIFICAR",(MAX(J$1:$J253))+1,"")</f>
        <v/>
      </c>
      <c r="K254" s="82">
        <f>MATCH(A254,Peso!A:A,0)</f>
        <v>246</v>
      </c>
    </row>
    <row r="255" spans="1:11" ht="15" customHeight="1" x14ac:dyDescent="0.3">
      <c r="A255" s="79">
        <v>1609</v>
      </c>
      <c r="B255" s="78" t="s">
        <v>1695</v>
      </c>
      <c r="C255" s="78" t="s">
        <v>3</v>
      </c>
      <c r="D255" s="78" t="s">
        <v>1608</v>
      </c>
      <c r="E255" s="78">
        <v>98</v>
      </c>
      <c r="F255" s="78">
        <v>0</v>
      </c>
      <c r="G255" s="189">
        <f t="shared" si="6"/>
        <v>98</v>
      </c>
      <c r="H255" s="64">
        <f>IFERROR(MATCH(A255,'LISTA '!D:D,0),"FORA DA TABELA")</f>
        <v>145</v>
      </c>
      <c r="I255" s="64" t="str">
        <f t="shared" si="7"/>
        <v/>
      </c>
      <c r="J255" s="64" t="str">
        <f>IF(I255="VERIFICAR",(MAX(J$1:$J254))+1,"")</f>
        <v/>
      </c>
      <c r="K255" s="82">
        <f>MATCH(A255,Peso!A:A,0)</f>
        <v>247</v>
      </c>
    </row>
    <row r="256" spans="1:11" ht="15" customHeight="1" x14ac:dyDescent="0.3">
      <c r="A256" s="79">
        <v>1619</v>
      </c>
      <c r="B256" s="78" t="s">
        <v>1121</v>
      </c>
      <c r="C256" s="78" t="s">
        <v>237</v>
      </c>
      <c r="D256" s="78" t="s">
        <v>1608</v>
      </c>
      <c r="E256" s="78">
        <v>13</v>
      </c>
      <c r="F256" s="78">
        <v>1</v>
      </c>
      <c r="G256" s="189">
        <f t="shared" si="6"/>
        <v>12</v>
      </c>
      <c r="H256" s="64">
        <f>IFERROR(MATCH(A256,'LISTA '!D:D,0),"FORA DA TABELA")</f>
        <v>146</v>
      </c>
      <c r="I256" s="64" t="str">
        <f t="shared" si="7"/>
        <v/>
      </c>
      <c r="J256" s="64" t="str">
        <f>IF(I256="VERIFICAR",(MAX(J$1:$J255))+1,"")</f>
        <v/>
      </c>
      <c r="K256" s="82">
        <f>MATCH(A256,Peso!A:A,0)</f>
        <v>248</v>
      </c>
    </row>
    <row r="257" spans="1:11" ht="15" customHeight="1" x14ac:dyDescent="0.3">
      <c r="A257" s="79">
        <v>1605</v>
      </c>
      <c r="B257" s="78" t="s">
        <v>473</v>
      </c>
      <c r="C257" s="78" t="s">
        <v>3</v>
      </c>
      <c r="D257" s="78" t="s">
        <v>1608</v>
      </c>
      <c r="E257" s="78">
        <v>175</v>
      </c>
      <c r="F257" s="78">
        <v>1</v>
      </c>
      <c r="G257" s="189">
        <f t="shared" si="6"/>
        <v>174</v>
      </c>
      <c r="H257" s="64">
        <f>IFERROR(MATCH(A257,'LISTA '!D:D,0),"FORA DA TABELA")</f>
        <v>147</v>
      </c>
      <c r="I257" s="64" t="str">
        <f t="shared" si="7"/>
        <v/>
      </c>
      <c r="J257" s="64" t="str">
        <f>IF(I257="VERIFICAR",(MAX(J$1:$J256))+1,"")</f>
        <v/>
      </c>
      <c r="K257" s="82">
        <f>MATCH(A257,Peso!A:A,0)</f>
        <v>258</v>
      </c>
    </row>
    <row r="258" spans="1:11" ht="15" customHeight="1" x14ac:dyDescent="0.3">
      <c r="A258" s="79">
        <v>1628</v>
      </c>
      <c r="B258" s="78" t="s">
        <v>1122</v>
      </c>
      <c r="C258" s="78" t="s">
        <v>237</v>
      </c>
      <c r="D258" s="78" t="s">
        <v>1608</v>
      </c>
      <c r="E258" s="78">
        <v>49</v>
      </c>
      <c r="F258" s="78">
        <v>2</v>
      </c>
      <c r="G258" s="189">
        <f t="shared" si="6"/>
        <v>47</v>
      </c>
      <c r="H258" s="64">
        <f>IFERROR(MATCH(A258,'LISTA '!D:D,0),"FORA DA TABELA")</f>
        <v>148</v>
      </c>
      <c r="I258" s="64" t="str">
        <f t="shared" si="7"/>
        <v/>
      </c>
      <c r="J258" s="64" t="str">
        <f>IF(I258="VERIFICAR",(MAX(J$1:$J257))+1,"")</f>
        <v/>
      </c>
      <c r="K258" s="82">
        <f>MATCH(A258,Peso!A:A,0)</f>
        <v>259</v>
      </c>
    </row>
    <row r="259" spans="1:11" ht="15" customHeight="1" x14ac:dyDescent="0.3">
      <c r="A259" s="79">
        <v>1604</v>
      </c>
      <c r="B259" s="78" t="s">
        <v>472</v>
      </c>
      <c r="C259" s="78" t="s">
        <v>3</v>
      </c>
      <c r="D259" s="78" t="s">
        <v>1608</v>
      </c>
      <c r="E259" s="78">
        <v>92</v>
      </c>
      <c r="F259" s="78">
        <v>0</v>
      </c>
      <c r="G259" s="189">
        <f t="shared" ref="G259:G322" si="8">E259-F259</f>
        <v>92</v>
      </c>
      <c r="H259" s="64">
        <f>IFERROR(MATCH(A259,'LISTA '!D:D,0),"FORA DA TABELA")</f>
        <v>149</v>
      </c>
      <c r="I259" s="64" t="str">
        <f t="shared" ref="I259:I322" si="9">IF(AND(G259&gt;0,H259="FORA DA TABELA"),"VERIFICAR","")</f>
        <v/>
      </c>
      <c r="J259" s="64" t="str">
        <f>IF(I259="VERIFICAR",(MAX(J$1:$J258))+1,"")</f>
        <v/>
      </c>
      <c r="K259" s="82">
        <f>MATCH(A259,Peso!A:A,0)</f>
        <v>260</v>
      </c>
    </row>
    <row r="260" spans="1:11" ht="15" customHeight="1" x14ac:dyDescent="0.3">
      <c r="A260" s="79">
        <v>1627</v>
      </c>
      <c r="B260" s="78" t="s">
        <v>474</v>
      </c>
      <c r="C260" s="78" t="s">
        <v>237</v>
      </c>
      <c r="D260" s="78" t="s">
        <v>1608</v>
      </c>
      <c r="E260" s="78">
        <v>24</v>
      </c>
      <c r="F260" s="78">
        <v>0</v>
      </c>
      <c r="G260" s="189">
        <f t="shared" si="8"/>
        <v>24</v>
      </c>
      <c r="H260" s="64">
        <f>IFERROR(MATCH(A260,'LISTA '!D:D,0),"FORA DA TABELA")</f>
        <v>150</v>
      </c>
      <c r="I260" s="64" t="str">
        <f t="shared" si="9"/>
        <v/>
      </c>
      <c r="J260" s="64" t="str">
        <f>IF(I260="VERIFICAR",(MAX(J$1:$J259))+1,"")</f>
        <v/>
      </c>
      <c r="K260" s="82">
        <f>MATCH(A260,Peso!A:A,0)</f>
        <v>261</v>
      </c>
    </row>
    <row r="261" spans="1:11" ht="15" customHeight="1" x14ac:dyDescent="0.3">
      <c r="A261" s="79">
        <v>1671</v>
      </c>
      <c r="B261" s="78" t="s">
        <v>259</v>
      </c>
      <c r="C261" s="78" t="s">
        <v>3</v>
      </c>
      <c r="D261" s="78" t="s">
        <v>1608</v>
      </c>
      <c r="E261" s="78">
        <v>221</v>
      </c>
      <c r="F261" s="78">
        <v>0</v>
      </c>
      <c r="G261" s="189">
        <f t="shared" si="8"/>
        <v>221</v>
      </c>
      <c r="H261" s="64">
        <f>IFERROR(MATCH(A261,'LISTA '!D:D,0),"FORA DA TABELA")</f>
        <v>151</v>
      </c>
      <c r="I261" s="64" t="str">
        <f t="shared" si="9"/>
        <v/>
      </c>
      <c r="J261" s="64" t="str">
        <f>IF(I261="VERIFICAR",(MAX(J$1:$J260))+1,"")</f>
        <v/>
      </c>
      <c r="K261" s="82">
        <f>MATCH(A261,Peso!A:A,0)</f>
        <v>273</v>
      </c>
    </row>
    <row r="262" spans="1:11" ht="15" customHeight="1" x14ac:dyDescent="0.3">
      <c r="A262" s="79">
        <v>183</v>
      </c>
      <c r="B262" s="78" t="s">
        <v>210</v>
      </c>
      <c r="C262" s="78" t="s">
        <v>3</v>
      </c>
      <c r="D262" s="78" t="s">
        <v>1608</v>
      </c>
      <c r="E262" s="78">
        <v>0</v>
      </c>
      <c r="F262" s="78">
        <v>0</v>
      </c>
      <c r="G262" s="189">
        <f t="shared" si="8"/>
        <v>0</v>
      </c>
      <c r="H262" s="64">
        <f>IFERROR(MATCH(A262,'LISTA '!D:D,0),"FORA DA TABELA")</f>
        <v>152</v>
      </c>
      <c r="I262" s="64" t="str">
        <f t="shared" si="9"/>
        <v/>
      </c>
      <c r="J262" s="64" t="str">
        <f>IF(I262="VERIFICAR",(MAX(J$1:$J261))+1,"")</f>
        <v/>
      </c>
      <c r="K262" s="82">
        <f>MATCH(A262,Peso!A:A,0)</f>
        <v>274</v>
      </c>
    </row>
    <row r="263" spans="1:11" ht="15" customHeight="1" x14ac:dyDescent="0.3">
      <c r="A263" s="79">
        <v>1708</v>
      </c>
      <c r="B263" s="78" t="s">
        <v>337</v>
      </c>
      <c r="C263" s="78" t="s">
        <v>3</v>
      </c>
      <c r="D263" s="78" t="s">
        <v>1608</v>
      </c>
      <c r="E263" s="78">
        <v>0</v>
      </c>
      <c r="F263" s="78">
        <v>0</v>
      </c>
      <c r="G263" s="189">
        <f t="shared" si="8"/>
        <v>0</v>
      </c>
      <c r="H263" s="64" t="str">
        <f>IFERROR(MATCH(A263,'LISTA '!D:D,0),"FORA DA TABELA")</f>
        <v>FORA DA TABELA</v>
      </c>
      <c r="I263" s="64" t="str">
        <f t="shared" si="9"/>
        <v/>
      </c>
      <c r="J263" s="64" t="str">
        <f>IF(I263="VERIFICAR",(MAX(J$1:$J262))+1,"")</f>
        <v/>
      </c>
      <c r="K263" s="82">
        <f>MATCH(A263,Peso!A:A,0)</f>
        <v>275</v>
      </c>
    </row>
    <row r="264" spans="1:11" ht="15" customHeight="1" x14ac:dyDescent="0.3">
      <c r="A264" s="79">
        <v>2162</v>
      </c>
      <c r="B264" s="78" t="s">
        <v>1123</v>
      </c>
      <c r="C264" s="78" t="s">
        <v>7</v>
      </c>
      <c r="D264" s="78" t="s">
        <v>1608</v>
      </c>
      <c r="E264" s="78">
        <v>49</v>
      </c>
      <c r="F264" s="78">
        <v>3</v>
      </c>
      <c r="G264" s="189">
        <f t="shared" si="8"/>
        <v>46</v>
      </c>
      <c r="H264" s="64">
        <f>IFERROR(MATCH(A264,'LISTA '!D:D,0),"FORA DA TABELA")</f>
        <v>153</v>
      </c>
      <c r="I264" s="64" t="str">
        <f t="shared" si="9"/>
        <v/>
      </c>
      <c r="J264" s="64" t="str">
        <f>IF(I264="VERIFICAR",(MAX(J$1:$J263))+1,"")</f>
        <v/>
      </c>
      <c r="K264" s="82">
        <f>MATCH(A264,Peso!A:A,0)</f>
        <v>290</v>
      </c>
    </row>
    <row r="265" spans="1:11" ht="15" customHeight="1" x14ac:dyDescent="0.3">
      <c r="A265" s="79">
        <v>548</v>
      </c>
      <c r="B265" s="78" t="s">
        <v>1696</v>
      </c>
      <c r="C265" s="78" t="s">
        <v>7</v>
      </c>
      <c r="D265" s="78" t="s">
        <v>1608</v>
      </c>
      <c r="E265" s="78">
        <v>145</v>
      </c>
      <c r="F265" s="78">
        <v>5</v>
      </c>
      <c r="G265" s="189">
        <f t="shared" si="8"/>
        <v>140</v>
      </c>
      <c r="H265" s="64">
        <f>IFERROR(MATCH(A265,'LISTA '!D:D,0),"FORA DA TABELA")</f>
        <v>154</v>
      </c>
      <c r="I265" s="64" t="str">
        <f t="shared" si="9"/>
        <v/>
      </c>
      <c r="J265" s="64" t="str">
        <f>IF(I265="VERIFICAR",(MAX(J$1:$J264))+1,"")</f>
        <v/>
      </c>
      <c r="K265" s="82">
        <f>MATCH(A265,Peso!A:A,0)</f>
        <v>986</v>
      </c>
    </row>
    <row r="266" spans="1:11" ht="15" customHeight="1" x14ac:dyDescent="0.3">
      <c r="A266" s="79">
        <v>2163</v>
      </c>
      <c r="B266" s="78" t="s">
        <v>563</v>
      </c>
      <c r="C266" s="78" t="s">
        <v>7</v>
      </c>
      <c r="D266" s="78" t="s">
        <v>1608</v>
      </c>
      <c r="E266" s="78">
        <v>91</v>
      </c>
      <c r="F266" s="78">
        <v>3</v>
      </c>
      <c r="G266" s="189">
        <f t="shared" si="8"/>
        <v>88</v>
      </c>
      <c r="H266" s="64">
        <f>IFERROR(MATCH(A266,'LISTA '!D:D,0),"FORA DA TABELA")</f>
        <v>155</v>
      </c>
      <c r="I266" s="64" t="str">
        <f t="shared" si="9"/>
        <v/>
      </c>
      <c r="J266" s="64" t="str">
        <f>IF(I266="VERIFICAR",(MAX(J$1:$J265))+1,"")</f>
        <v/>
      </c>
      <c r="K266" s="82">
        <f>MATCH(A266,Peso!A:A,0)</f>
        <v>291</v>
      </c>
    </row>
    <row r="267" spans="1:11" ht="15" customHeight="1" x14ac:dyDescent="0.3">
      <c r="A267" s="79">
        <v>1100</v>
      </c>
      <c r="B267" s="78" t="s">
        <v>1697</v>
      </c>
      <c r="C267" s="78" t="s">
        <v>7</v>
      </c>
      <c r="D267" s="78" t="s">
        <v>1608</v>
      </c>
      <c r="E267" s="78">
        <v>37</v>
      </c>
      <c r="F267" s="78">
        <v>10</v>
      </c>
      <c r="G267" s="189">
        <f t="shared" si="8"/>
        <v>27</v>
      </c>
      <c r="H267" s="64">
        <f>IFERROR(MATCH(A267,'LISTA '!D:D,0),"FORA DA TABELA")</f>
        <v>156</v>
      </c>
      <c r="I267" s="64" t="str">
        <f t="shared" si="9"/>
        <v/>
      </c>
      <c r="J267" s="64" t="str">
        <f>IF(I267="VERIFICAR",(MAX(J$1:$J266))+1,"")</f>
        <v/>
      </c>
      <c r="K267" s="82">
        <f>MATCH(A267,Peso!A:A,0)</f>
        <v>987</v>
      </c>
    </row>
    <row r="268" spans="1:11" ht="15" customHeight="1" x14ac:dyDescent="0.3">
      <c r="A268" s="79">
        <v>1480</v>
      </c>
      <c r="B268" s="78" t="s">
        <v>307</v>
      </c>
      <c r="C268" s="78" t="s">
        <v>3</v>
      </c>
      <c r="D268" s="78" t="s">
        <v>1608</v>
      </c>
      <c r="E268" s="78">
        <v>0</v>
      </c>
      <c r="F268" s="78">
        <v>0</v>
      </c>
      <c r="G268" s="189">
        <f t="shared" si="8"/>
        <v>0</v>
      </c>
      <c r="H268" s="64" t="str">
        <f>IFERROR(MATCH(A268,'LISTA '!D:D,0),"FORA DA TABELA")</f>
        <v>FORA DA TABELA</v>
      </c>
      <c r="I268" s="64" t="str">
        <f t="shared" si="9"/>
        <v/>
      </c>
      <c r="J268" s="64" t="str">
        <f>IF(I268="VERIFICAR",(MAX(J$1:$J267))+1,"")</f>
        <v/>
      </c>
      <c r="K268" s="82">
        <f>MATCH(A268,Peso!A:A,0)</f>
        <v>292</v>
      </c>
    </row>
    <row r="269" spans="1:11" ht="15" customHeight="1" x14ac:dyDescent="0.3">
      <c r="A269" s="79">
        <v>1499</v>
      </c>
      <c r="B269" s="78" t="s">
        <v>1415</v>
      </c>
      <c r="C269" s="78" t="s">
        <v>3</v>
      </c>
      <c r="D269" s="78" t="s">
        <v>1608</v>
      </c>
      <c r="E269" s="78">
        <v>6</v>
      </c>
      <c r="F269" s="78">
        <v>0</v>
      </c>
      <c r="G269" s="189">
        <f t="shared" si="8"/>
        <v>6</v>
      </c>
      <c r="H269" s="64">
        <f>IFERROR(MATCH(A269,'LISTA '!D:D,0),"FORA DA TABELA")</f>
        <v>157</v>
      </c>
      <c r="I269" s="64" t="str">
        <f t="shared" si="9"/>
        <v/>
      </c>
      <c r="J269" s="64" t="str">
        <f>IF(I269="VERIFICAR",(MAX(J$1:$J268))+1,"")</f>
        <v/>
      </c>
      <c r="K269" s="82">
        <f>MATCH(A269,Peso!A:A,0)</f>
        <v>293</v>
      </c>
    </row>
    <row r="270" spans="1:11" ht="15" customHeight="1" x14ac:dyDescent="0.3">
      <c r="A270" s="79">
        <v>1481</v>
      </c>
      <c r="B270" s="78" t="s">
        <v>308</v>
      </c>
      <c r="C270" s="78" t="s">
        <v>3</v>
      </c>
      <c r="D270" s="78" t="s">
        <v>1608</v>
      </c>
      <c r="E270" s="78">
        <v>6</v>
      </c>
      <c r="F270" s="78">
        <v>0</v>
      </c>
      <c r="G270" s="189">
        <f t="shared" si="8"/>
        <v>6</v>
      </c>
      <c r="H270" s="64" t="str">
        <f>IFERROR(MATCH(A270,'LISTA '!D:D,0),"FORA DA TABELA")</f>
        <v>FORA DA TABELA</v>
      </c>
      <c r="I270" s="64" t="str">
        <f t="shared" si="9"/>
        <v>VERIFICAR</v>
      </c>
      <c r="J270" s="64">
        <f>IF(I270="VERIFICAR",(MAX(J$1:$J269))+1,"")</f>
        <v>18</v>
      </c>
      <c r="K270" s="82">
        <f>MATCH(A270,Peso!A:A,0)</f>
        <v>294</v>
      </c>
    </row>
    <row r="271" spans="1:11" ht="15" customHeight="1" x14ac:dyDescent="0.3">
      <c r="A271" s="79">
        <v>1500</v>
      </c>
      <c r="B271" s="78" t="s">
        <v>1416</v>
      </c>
      <c r="C271" s="78" t="s">
        <v>3</v>
      </c>
      <c r="D271" s="78" t="s">
        <v>1608</v>
      </c>
      <c r="E271" s="78">
        <v>11</v>
      </c>
      <c r="F271" s="78">
        <v>0</v>
      </c>
      <c r="G271" s="189">
        <f t="shared" si="8"/>
        <v>11</v>
      </c>
      <c r="H271" s="64">
        <f>IFERROR(MATCH(A271,'LISTA '!D:D,0),"FORA DA TABELA")</f>
        <v>158</v>
      </c>
      <c r="I271" s="64" t="str">
        <f t="shared" si="9"/>
        <v/>
      </c>
      <c r="J271" s="64" t="str">
        <f>IF(I271="VERIFICAR",(MAX(J$1:$J270))+1,"")</f>
        <v/>
      </c>
      <c r="K271" s="82">
        <f>MATCH(A271,Peso!A:A,0)</f>
        <v>295</v>
      </c>
    </row>
    <row r="272" spans="1:11" ht="15" customHeight="1" x14ac:dyDescent="0.3">
      <c r="A272" s="79">
        <v>1482</v>
      </c>
      <c r="B272" s="78" t="s">
        <v>406</v>
      </c>
      <c r="C272" s="78" t="s">
        <v>3</v>
      </c>
      <c r="D272" s="78" t="s">
        <v>1608</v>
      </c>
      <c r="E272" s="78">
        <v>0</v>
      </c>
      <c r="F272" s="78">
        <v>0</v>
      </c>
      <c r="G272" s="189">
        <f t="shared" si="8"/>
        <v>0</v>
      </c>
      <c r="H272" s="64" t="str">
        <f>IFERROR(MATCH(A272,'LISTA '!D:D,0),"FORA DA TABELA")</f>
        <v>FORA DA TABELA</v>
      </c>
      <c r="I272" s="64" t="str">
        <f t="shared" si="9"/>
        <v/>
      </c>
      <c r="J272" s="64" t="str">
        <f>IF(I272="VERIFICAR",(MAX(J$1:$J271))+1,"")</f>
        <v/>
      </c>
      <c r="K272" s="82">
        <f>MATCH(A272,Peso!A:A,0)</f>
        <v>298</v>
      </c>
    </row>
    <row r="273" spans="1:11" ht="15" customHeight="1" x14ac:dyDescent="0.3">
      <c r="A273" s="79">
        <v>1501</v>
      </c>
      <c r="B273" s="78" t="s">
        <v>1417</v>
      </c>
      <c r="C273" s="78" t="s">
        <v>3</v>
      </c>
      <c r="D273" s="78" t="s">
        <v>1608</v>
      </c>
      <c r="E273" s="78">
        <v>28</v>
      </c>
      <c r="F273" s="78">
        <v>1</v>
      </c>
      <c r="G273" s="189">
        <f t="shared" si="8"/>
        <v>27</v>
      </c>
      <c r="H273" s="64">
        <f>IFERROR(MATCH(A273,'LISTA '!D:D,0),"FORA DA TABELA")</f>
        <v>159</v>
      </c>
      <c r="I273" s="64" t="str">
        <f t="shared" si="9"/>
        <v/>
      </c>
      <c r="J273" s="64" t="str">
        <f>IF(I273="VERIFICAR",(MAX(J$1:$J272))+1,"")</f>
        <v/>
      </c>
      <c r="K273" s="82">
        <f>MATCH(A273,Peso!A:A,0)</f>
        <v>299</v>
      </c>
    </row>
    <row r="274" spans="1:11" ht="15" customHeight="1" x14ac:dyDescent="0.3">
      <c r="A274" s="79">
        <v>2810</v>
      </c>
      <c r="B274" s="78" t="s">
        <v>1418</v>
      </c>
      <c r="C274" s="78" t="s">
        <v>3</v>
      </c>
      <c r="D274" s="78" t="s">
        <v>1608</v>
      </c>
      <c r="E274" s="78">
        <v>20</v>
      </c>
      <c r="F274" s="78">
        <v>0</v>
      </c>
      <c r="G274" s="189">
        <f t="shared" si="8"/>
        <v>20</v>
      </c>
      <c r="H274" s="64">
        <f>IFERROR(MATCH(A274,'LISTA '!D:D,0),"FORA DA TABELA")</f>
        <v>160</v>
      </c>
      <c r="I274" s="64" t="str">
        <f t="shared" si="9"/>
        <v/>
      </c>
      <c r="J274" s="64" t="str">
        <f>IF(I274="VERIFICAR",(MAX(J$1:$J273))+1,"")</f>
        <v/>
      </c>
      <c r="K274" s="82">
        <f>MATCH(A274,Peso!A:A,0)</f>
        <v>300</v>
      </c>
    </row>
    <row r="275" spans="1:11" ht="15" customHeight="1" x14ac:dyDescent="0.3">
      <c r="A275" s="79">
        <v>2215</v>
      </c>
      <c r="B275" s="78" t="s">
        <v>706</v>
      </c>
      <c r="C275" s="78" t="s">
        <v>3</v>
      </c>
      <c r="D275" s="78" t="s">
        <v>1608</v>
      </c>
      <c r="E275" s="78">
        <v>0</v>
      </c>
      <c r="F275" s="78">
        <v>0</v>
      </c>
      <c r="G275" s="189">
        <f t="shared" si="8"/>
        <v>0</v>
      </c>
      <c r="H275" s="64" t="str">
        <f>IFERROR(MATCH(A275,'LISTA '!D:D,0),"FORA DA TABELA")</f>
        <v>FORA DA TABELA</v>
      </c>
      <c r="I275" s="64" t="str">
        <f t="shared" si="9"/>
        <v/>
      </c>
      <c r="J275" s="64" t="str">
        <f>IF(I275="VERIFICAR",(MAX(J$1:$J274))+1,"")</f>
        <v/>
      </c>
      <c r="K275" s="82">
        <f>MATCH(A275,Peso!A:A,0)</f>
        <v>301</v>
      </c>
    </row>
    <row r="276" spans="1:11" ht="15" customHeight="1" x14ac:dyDescent="0.3">
      <c r="A276" s="79">
        <v>1483</v>
      </c>
      <c r="B276" s="78" t="s">
        <v>523</v>
      </c>
      <c r="C276" s="78" t="s">
        <v>3</v>
      </c>
      <c r="D276" s="78" t="s">
        <v>1608</v>
      </c>
      <c r="E276" s="78">
        <v>0</v>
      </c>
      <c r="F276" s="78">
        <v>0</v>
      </c>
      <c r="G276" s="189">
        <f t="shared" si="8"/>
        <v>0</v>
      </c>
      <c r="H276" s="64" t="str">
        <f>IFERROR(MATCH(A276,'LISTA '!D:D,0),"FORA DA TABELA")</f>
        <v>FORA DA TABELA</v>
      </c>
      <c r="I276" s="64" t="str">
        <f t="shared" si="9"/>
        <v/>
      </c>
      <c r="J276" s="64" t="str">
        <f>IF(I276="VERIFICAR",(MAX(J$1:$J275))+1,"")</f>
        <v/>
      </c>
      <c r="K276" s="82">
        <f>MATCH(A276,Peso!A:A,0)</f>
        <v>302</v>
      </c>
    </row>
    <row r="277" spans="1:11" ht="15" customHeight="1" x14ac:dyDescent="0.3">
      <c r="A277" s="79">
        <v>1502</v>
      </c>
      <c r="B277" s="78" t="s">
        <v>1419</v>
      </c>
      <c r="C277" s="78" t="s">
        <v>3</v>
      </c>
      <c r="D277" s="78" t="s">
        <v>1608</v>
      </c>
      <c r="E277" s="78">
        <v>44</v>
      </c>
      <c r="F277" s="78">
        <v>3</v>
      </c>
      <c r="G277" s="189">
        <f t="shared" si="8"/>
        <v>41</v>
      </c>
      <c r="H277" s="64">
        <f>IFERROR(MATCH(A277,'LISTA '!D:D,0),"FORA DA TABELA")</f>
        <v>161</v>
      </c>
      <c r="I277" s="64" t="str">
        <f t="shared" si="9"/>
        <v/>
      </c>
      <c r="J277" s="64" t="str">
        <f>IF(I277="VERIFICAR",(MAX(J$1:$J276))+1,"")</f>
        <v/>
      </c>
      <c r="K277" s="82">
        <f>MATCH(A277,Peso!A:A,0)</f>
        <v>303</v>
      </c>
    </row>
    <row r="278" spans="1:11" ht="15" customHeight="1" x14ac:dyDescent="0.3">
      <c r="A278" s="79">
        <v>2807</v>
      </c>
      <c r="B278" s="78" t="s">
        <v>1420</v>
      </c>
      <c r="C278" s="78" t="s">
        <v>3</v>
      </c>
      <c r="D278" s="78" t="s">
        <v>1608</v>
      </c>
      <c r="E278" s="78">
        <v>10</v>
      </c>
      <c r="F278" s="78">
        <v>1</v>
      </c>
      <c r="G278" s="189">
        <f t="shared" si="8"/>
        <v>9</v>
      </c>
      <c r="H278" s="64">
        <f>IFERROR(MATCH(A278,'LISTA '!D:D,0),"FORA DA TABELA")</f>
        <v>162</v>
      </c>
      <c r="I278" s="64" t="str">
        <f t="shared" si="9"/>
        <v/>
      </c>
      <c r="J278" s="64" t="str">
        <f>IF(I278="VERIFICAR",(MAX(J$1:$J277))+1,"")</f>
        <v/>
      </c>
      <c r="K278" s="82">
        <f>MATCH(A278,Peso!A:A,0)</f>
        <v>304</v>
      </c>
    </row>
    <row r="279" spans="1:11" ht="15" customHeight="1" x14ac:dyDescent="0.3">
      <c r="A279" s="79">
        <v>2212</v>
      </c>
      <c r="B279" s="78" t="s">
        <v>704</v>
      </c>
      <c r="C279" s="78" t="s">
        <v>3</v>
      </c>
      <c r="D279" s="78" t="s">
        <v>1608</v>
      </c>
      <c r="E279" s="78">
        <v>6</v>
      </c>
      <c r="F279" s="78">
        <v>0</v>
      </c>
      <c r="G279" s="189">
        <f t="shared" si="8"/>
        <v>6</v>
      </c>
      <c r="H279" s="64" t="str">
        <f>IFERROR(MATCH(A279,'LISTA '!D:D,0),"FORA DA TABELA")</f>
        <v>FORA DA TABELA</v>
      </c>
      <c r="I279" s="64" t="str">
        <f t="shared" si="9"/>
        <v>VERIFICAR</v>
      </c>
      <c r="J279" s="64">
        <f>IF(I279="VERIFICAR",(MAX(J$1:$J278))+1,"")</f>
        <v>19</v>
      </c>
      <c r="K279" s="82">
        <f>MATCH(A279,Peso!A:A,0)</f>
        <v>305</v>
      </c>
    </row>
    <row r="280" spans="1:11" ht="15" customHeight="1" x14ac:dyDescent="0.3">
      <c r="A280" s="79">
        <v>1484</v>
      </c>
      <c r="B280" s="78" t="s">
        <v>407</v>
      </c>
      <c r="C280" s="78" t="s">
        <v>3</v>
      </c>
      <c r="D280" s="78" t="s">
        <v>1608</v>
      </c>
      <c r="E280" s="78">
        <v>8</v>
      </c>
      <c r="F280" s="78">
        <v>0</v>
      </c>
      <c r="G280" s="189">
        <f t="shared" si="8"/>
        <v>8</v>
      </c>
      <c r="H280" s="64" t="str">
        <f>IFERROR(MATCH(A280,'LISTA '!D:D,0),"FORA DA TABELA")</f>
        <v>FORA DA TABELA</v>
      </c>
      <c r="I280" s="64" t="str">
        <f t="shared" si="9"/>
        <v>VERIFICAR</v>
      </c>
      <c r="J280" s="64">
        <f>IF(I280="VERIFICAR",(MAX(J$1:$J279))+1,"")</f>
        <v>20</v>
      </c>
      <c r="K280" s="82">
        <f>MATCH(A280,Peso!A:A,0)</f>
        <v>306</v>
      </c>
    </row>
    <row r="281" spans="1:11" ht="15" customHeight="1" x14ac:dyDescent="0.3">
      <c r="A281" s="79">
        <v>1503</v>
      </c>
      <c r="B281" s="78" t="s">
        <v>1421</v>
      </c>
      <c r="C281" s="78" t="s">
        <v>3</v>
      </c>
      <c r="D281" s="78" t="s">
        <v>1608</v>
      </c>
      <c r="E281" s="78">
        <v>17</v>
      </c>
      <c r="F281" s="78">
        <v>0</v>
      </c>
      <c r="G281" s="189">
        <f t="shared" si="8"/>
        <v>17</v>
      </c>
      <c r="H281" s="64">
        <f>IFERROR(MATCH(A281,'LISTA '!D:D,0),"FORA DA TABELA")</f>
        <v>163</v>
      </c>
      <c r="I281" s="64" t="str">
        <f t="shared" si="9"/>
        <v/>
      </c>
      <c r="J281" s="64" t="str">
        <f>IF(I281="VERIFICAR",(MAX(J$1:$J280))+1,"")</f>
        <v/>
      </c>
      <c r="K281" s="82">
        <f>MATCH(A281,Peso!A:A,0)</f>
        <v>307</v>
      </c>
    </row>
    <row r="282" spans="1:11" ht="15" customHeight="1" x14ac:dyDescent="0.3">
      <c r="A282" s="79">
        <v>1485</v>
      </c>
      <c r="B282" s="78" t="s">
        <v>309</v>
      </c>
      <c r="C282" s="78" t="s">
        <v>3</v>
      </c>
      <c r="D282" s="78" t="s">
        <v>1608</v>
      </c>
      <c r="E282" s="78">
        <v>5</v>
      </c>
      <c r="F282" s="78">
        <v>0</v>
      </c>
      <c r="G282" s="189">
        <f t="shared" si="8"/>
        <v>5</v>
      </c>
      <c r="H282" s="64" t="str">
        <f>IFERROR(MATCH(A282,'LISTA '!D:D,0),"FORA DA TABELA")</f>
        <v>FORA DA TABELA</v>
      </c>
      <c r="I282" s="64" t="str">
        <f t="shared" si="9"/>
        <v>VERIFICAR</v>
      </c>
      <c r="J282" s="64">
        <f>IF(I282="VERIFICAR",(MAX(J$1:$J281))+1,"")</f>
        <v>21</v>
      </c>
      <c r="K282" s="82">
        <f>MATCH(A282,Peso!A:A,0)</f>
        <v>308</v>
      </c>
    </row>
    <row r="283" spans="1:11" ht="15" customHeight="1" x14ac:dyDescent="0.3">
      <c r="A283" s="79">
        <v>1504</v>
      </c>
      <c r="B283" s="78" t="s">
        <v>1422</v>
      </c>
      <c r="C283" s="78" t="s">
        <v>3</v>
      </c>
      <c r="D283" s="78" t="s">
        <v>1608</v>
      </c>
      <c r="E283" s="78">
        <v>15</v>
      </c>
      <c r="F283" s="78">
        <v>0</v>
      </c>
      <c r="G283" s="189">
        <f t="shared" si="8"/>
        <v>15</v>
      </c>
      <c r="H283" s="64">
        <f>IFERROR(MATCH(A283,'LISTA '!D:D,0),"FORA DA TABELA")</f>
        <v>164</v>
      </c>
      <c r="I283" s="64" t="str">
        <f t="shared" si="9"/>
        <v/>
      </c>
      <c r="J283" s="64" t="str">
        <f>IF(I283="VERIFICAR",(MAX(J$1:$J282))+1,"")</f>
        <v/>
      </c>
      <c r="K283" s="82">
        <f>MATCH(A283,Peso!A:A,0)</f>
        <v>309</v>
      </c>
    </row>
    <row r="284" spans="1:11" ht="15" customHeight="1" x14ac:dyDescent="0.3">
      <c r="A284" s="79">
        <v>1487</v>
      </c>
      <c r="B284" s="78" t="s">
        <v>310</v>
      </c>
      <c r="C284" s="78" t="s">
        <v>3</v>
      </c>
      <c r="D284" s="78" t="s">
        <v>1608</v>
      </c>
      <c r="E284" s="78">
        <v>0</v>
      </c>
      <c r="F284" s="78">
        <v>0</v>
      </c>
      <c r="G284" s="189">
        <f t="shared" si="8"/>
        <v>0</v>
      </c>
      <c r="H284" s="64" t="str">
        <f>IFERROR(MATCH(A284,'LISTA '!D:D,0),"FORA DA TABELA")</f>
        <v>FORA DA TABELA</v>
      </c>
      <c r="I284" s="64" t="str">
        <f t="shared" si="9"/>
        <v/>
      </c>
      <c r="J284" s="64" t="str">
        <f>IF(I284="VERIFICAR",(MAX(J$1:$J283))+1,"")</f>
        <v/>
      </c>
      <c r="K284" s="82">
        <f>MATCH(A284,Peso!A:A,0)</f>
        <v>310</v>
      </c>
    </row>
    <row r="285" spans="1:11" ht="15" customHeight="1" x14ac:dyDescent="0.3">
      <c r="A285" s="79">
        <v>1506</v>
      </c>
      <c r="B285" s="78" t="s">
        <v>1423</v>
      </c>
      <c r="C285" s="78" t="s">
        <v>181</v>
      </c>
      <c r="D285" s="78" t="s">
        <v>1608</v>
      </c>
      <c r="E285" s="78">
        <v>36</v>
      </c>
      <c r="F285" s="78">
        <v>1</v>
      </c>
      <c r="G285" s="189">
        <f t="shared" si="8"/>
        <v>35</v>
      </c>
      <c r="H285" s="64">
        <f>IFERROR(MATCH(A285,'LISTA '!D:D,0),"FORA DA TABELA")</f>
        <v>165</v>
      </c>
      <c r="I285" s="64" t="str">
        <f t="shared" si="9"/>
        <v/>
      </c>
      <c r="J285" s="64" t="str">
        <f>IF(I285="VERIFICAR",(MAX(J$1:$J284))+1,"")</f>
        <v/>
      </c>
      <c r="K285" s="82">
        <f>MATCH(A285,Peso!A:A,0)</f>
        <v>311</v>
      </c>
    </row>
    <row r="286" spans="1:11" ht="15" customHeight="1" x14ac:dyDescent="0.3">
      <c r="A286" s="79">
        <v>1486</v>
      </c>
      <c r="B286" s="78" t="s">
        <v>408</v>
      </c>
      <c r="C286" s="78" t="s">
        <v>3</v>
      </c>
      <c r="D286" s="78" t="s">
        <v>1608</v>
      </c>
      <c r="E286" s="78">
        <v>10</v>
      </c>
      <c r="F286" s="78">
        <v>0</v>
      </c>
      <c r="G286" s="189">
        <f t="shared" si="8"/>
        <v>10</v>
      </c>
      <c r="H286" s="64" t="str">
        <f>IFERROR(MATCH(A286,'LISTA '!D:D,0),"FORA DA TABELA")</f>
        <v>FORA DA TABELA</v>
      </c>
      <c r="I286" s="64" t="str">
        <f t="shared" si="9"/>
        <v>VERIFICAR</v>
      </c>
      <c r="J286" s="64">
        <f>IF(I286="VERIFICAR",(MAX(J$1:$J285))+1,"")</f>
        <v>22</v>
      </c>
      <c r="K286" s="82">
        <f>MATCH(A286,Peso!A:A,0)</f>
        <v>312</v>
      </c>
    </row>
    <row r="287" spans="1:11" ht="15" customHeight="1" x14ac:dyDescent="0.3">
      <c r="A287" s="79">
        <v>1505</v>
      </c>
      <c r="B287" s="78" t="s">
        <v>1424</v>
      </c>
      <c r="C287" s="78" t="s">
        <v>3</v>
      </c>
      <c r="D287" s="78" t="s">
        <v>1608</v>
      </c>
      <c r="E287" s="78">
        <v>12</v>
      </c>
      <c r="F287" s="78">
        <v>0</v>
      </c>
      <c r="G287" s="189">
        <f t="shared" si="8"/>
        <v>12</v>
      </c>
      <c r="H287" s="64">
        <f>IFERROR(MATCH(A287,'LISTA '!D:D,0),"FORA DA TABELA")</f>
        <v>166</v>
      </c>
      <c r="I287" s="64" t="str">
        <f t="shared" si="9"/>
        <v/>
      </c>
      <c r="J287" s="64" t="str">
        <f>IF(I287="VERIFICAR",(MAX(J$1:$J286))+1,"")</f>
        <v/>
      </c>
      <c r="K287" s="82">
        <f>MATCH(A287,Peso!A:A,0)</f>
        <v>313</v>
      </c>
    </row>
    <row r="288" spans="1:11" ht="15" customHeight="1" x14ac:dyDescent="0.3">
      <c r="A288" s="79">
        <v>2809</v>
      </c>
      <c r="B288" s="78" t="s">
        <v>1425</v>
      </c>
      <c r="C288" s="78" t="s">
        <v>3</v>
      </c>
      <c r="D288" s="78" t="s">
        <v>1608</v>
      </c>
      <c r="E288" s="78">
        <v>13</v>
      </c>
      <c r="F288" s="78">
        <v>0</v>
      </c>
      <c r="G288" s="189">
        <f t="shared" si="8"/>
        <v>13</v>
      </c>
      <c r="H288" s="64">
        <f>IFERROR(MATCH(A288,'LISTA '!D:D,0),"FORA DA TABELA")</f>
        <v>167</v>
      </c>
      <c r="I288" s="64" t="str">
        <f t="shared" si="9"/>
        <v/>
      </c>
      <c r="J288" s="64" t="str">
        <f>IF(I288="VERIFICAR",(MAX(J$1:$J287))+1,"")</f>
        <v/>
      </c>
      <c r="K288" s="82">
        <f>MATCH(A288,Peso!A:A,0)</f>
        <v>314</v>
      </c>
    </row>
    <row r="289" spans="1:11" ht="15" customHeight="1" x14ac:dyDescent="0.3">
      <c r="A289" s="79">
        <v>2214</v>
      </c>
      <c r="B289" s="78" t="s">
        <v>705</v>
      </c>
      <c r="C289" s="78" t="s">
        <v>3</v>
      </c>
      <c r="D289" s="78" t="s">
        <v>1608</v>
      </c>
      <c r="E289" s="78">
        <v>0</v>
      </c>
      <c r="F289" s="78">
        <v>0</v>
      </c>
      <c r="G289" s="189">
        <f t="shared" si="8"/>
        <v>0</v>
      </c>
      <c r="H289" s="64" t="str">
        <f>IFERROR(MATCH(A289,'LISTA '!D:D,0),"FORA DA TABELA")</f>
        <v>FORA DA TABELA</v>
      </c>
      <c r="I289" s="64" t="str">
        <f t="shared" si="9"/>
        <v/>
      </c>
      <c r="J289" s="64" t="str">
        <f>IF(I289="VERIFICAR",(MAX(J$1:$J288))+1,"")</f>
        <v/>
      </c>
      <c r="K289" s="82">
        <f>MATCH(A289,Peso!A:A,0)</f>
        <v>315</v>
      </c>
    </row>
    <row r="290" spans="1:11" ht="15" customHeight="1" x14ac:dyDescent="0.3">
      <c r="A290" s="79">
        <v>1489</v>
      </c>
      <c r="B290" s="78" t="s">
        <v>311</v>
      </c>
      <c r="C290" s="78" t="s">
        <v>3</v>
      </c>
      <c r="D290" s="78" t="s">
        <v>1608</v>
      </c>
      <c r="E290" s="78">
        <v>10</v>
      </c>
      <c r="F290" s="78">
        <v>0</v>
      </c>
      <c r="G290" s="189">
        <f t="shared" si="8"/>
        <v>10</v>
      </c>
      <c r="H290" s="64" t="str">
        <f>IFERROR(MATCH(A290,'LISTA '!D:D,0),"FORA DA TABELA")</f>
        <v>FORA DA TABELA</v>
      </c>
      <c r="I290" s="64" t="str">
        <f t="shared" si="9"/>
        <v>VERIFICAR</v>
      </c>
      <c r="J290" s="64">
        <f>IF(I290="VERIFICAR",(MAX(J$1:$J289))+1,"")</f>
        <v>23</v>
      </c>
      <c r="K290" s="82">
        <f>MATCH(A290,Peso!A:A,0)</f>
        <v>316</v>
      </c>
    </row>
    <row r="291" spans="1:11" ht="15" customHeight="1" x14ac:dyDescent="0.3">
      <c r="A291" s="79">
        <v>1508</v>
      </c>
      <c r="B291" s="78" t="s">
        <v>1426</v>
      </c>
      <c r="C291" s="78" t="s">
        <v>3</v>
      </c>
      <c r="D291" s="78" t="s">
        <v>1608</v>
      </c>
      <c r="E291" s="78">
        <v>8</v>
      </c>
      <c r="F291" s="78">
        <v>3</v>
      </c>
      <c r="G291" s="189">
        <f t="shared" si="8"/>
        <v>5</v>
      </c>
      <c r="H291" s="64">
        <f>IFERROR(MATCH(A291,'LISTA '!D:D,0),"FORA DA TABELA")</f>
        <v>168</v>
      </c>
      <c r="I291" s="64" t="str">
        <f t="shared" si="9"/>
        <v/>
      </c>
      <c r="J291" s="64" t="str">
        <f>IF(I291="VERIFICAR",(MAX(J$1:$J290))+1,"")</f>
        <v/>
      </c>
      <c r="K291" s="82">
        <f>MATCH(A291,Peso!A:A,0)</f>
        <v>317</v>
      </c>
    </row>
    <row r="292" spans="1:11" ht="15" customHeight="1" x14ac:dyDescent="0.3">
      <c r="A292" s="79">
        <v>1491</v>
      </c>
      <c r="B292" s="78" t="s">
        <v>312</v>
      </c>
      <c r="C292" s="78" t="s">
        <v>3</v>
      </c>
      <c r="D292" s="78" t="s">
        <v>1608</v>
      </c>
      <c r="E292" s="78">
        <v>0</v>
      </c>
      <c r="F292" s="78">
        <v>0</v>
      </c>
      <c r="G292" s="189">
        <f t="shared" si="8"/>
        <v>0</v>
      </c>
      <c r="H292" s="64" t="str">
        <f>IFERROR(MATCH(A292,'LISTA '!D:D,0),"FORA DA TABELA")</f>
        <v>FORA DA TABELA</v>
      </c>
      <c r="I292" s="64" t="str">
        <f t="shared" si="9"/>
        <v/>
      </c>
      <c r="J292" s="64" t="str">
        <f>IF(I292="VERIFICAR",(MAX(J$1:$J291))+1,"")</f>
        <v/>
      </c>
      <c r="K292" s="82">
        <f>MATCH(A292,Peso!A:A,0)</f>
        <v>324</v>
      </c>
    </row>
    <row r="293" spans="1:11" ht="15" customHeight="1" x14ac:dyDescent="0.3">
      <c r="A293" s="79">
        <v>1510</v>
      </c>
      <c r="B293" s="78" t="s">
        <v>1427</v>
      </c>
      <c r="C293" s="78" t="s">
        <v>3</v>
      </c>
      <c r="D293" s="78" t="s">
        <v>1608</v>
      </c>
      <c r="E293" s="78">
        <v>14</v>
      </c>
      <c r="F293" s="78">
        <v>0</v>
      </c>
      <c r="G293" s="189">
        <f t="shared" si="8"/>
        <v>14</v>
      </c>
      <c r="H293" s="64">
        <f>IFERROR(MATCH(A293,'LISTA '!D:D,0),"FORA DA TABELA")</f>
        <v>169</v>
      </c>
      <c r="I293" s="64" t="str">
        <f t="shared" si="9"/>
        <v/>
      </c>
      <c r="J293" s="64" t="str">
        <f>IF(I293="VERIFICAR",(MAX(J$1:$J292))+1,"")</f>
        <v/>
      </c>
      <c r="K293" s="82">
        <f>MATCH(A293,Peso!A:A,0)</f>
        <v>325</v>
      </c>
    </row>
    <row r="294" spans="1:11" ht="15" customHeight="1" x14ac:dyDescent="0.3">
      <c r="A294" s="79">
        <v>1492</v>
      </c>
      <c r="B294" s="78" t="s">
        <v>667</v>
      </c>
      <c r="C294" s="78" t="s">
        <v>3</v>
      </c>
      <c r="D294" s="78" t="s">
        <v>1608</v>
      </c>
      <c r="E294" s="78">
        <v>0</v>
      </c>
      <c r="F294" s="78">
        <v>0</v>
      </c>
      <c r="G294" s="189">
        <f t="shared" si="8"/>
        <v>0</v>
      </c>
      <c r="H294" s="64" t="str">
        <f>IFERROR(MATCH(A294,'LISTA '!D:D,0),"FORA DA TABELA")</f>
        <v>FORA DA TABELA</v>
      </c>
      <c r="I294" s="64" t="str">
        <f t="shared" si="9"/>
        <v/>
      </c>
      <c r="J294" s="64" t="str">
        <f>IF(I294="VERIFICAR",(MAX(J$1:$J293))+1,"")</f>
        <v/>
      </c>
      <c r="K294" s="82">
        <f>MATCH(A294,Peso!A:A,0)</f>
        <v>328</v>
      </c>
    </row>
    <row r="295" spans="1:11" ht="15" customHeight="1" x14ac:dyDescent="0.3">
      <c r="A295" s="79">
        <v>1511</v>
      </c>
      <c r="B295" s="78" t="s">
        <v>1428</v>
      </c>
      <c r="C295" s="78" t="s">
        <v>3</v>
      </c>
      <c r="D295" s="78" t="s">
        <v>1608</v>
      </c>
      <c r="E295" s="78">
        <v>17</v>
      </c>
      <c r="F295" s="78">
        <v>1</v>
      </c>
      <c r="G295" s="189">
        <f t="shared" si="8"/>
        <v>16</v>
      </c>
      <c r="H295" s="64">
        <f>IFERROR(MATCH(A295,'LISTA '!D:D,0),"FORA DA TABELA")</f>
        <v>170</v>
      </c>
      <c r="I295" s="64" t="str">
        <f t="shared" si="9"/>
        <v/>
      </c>
      <c r="J295" s="64" t="str">
        <f>IF(I295="VERIFICAR",(MAX(J$1:$J294))+1,"")</f>
        <v/>
      </c>
      <c r="K295" s="82">
        <f>MATCH(A295,Peso!A:A,0)</f>
        <v>329</v>
      </c>
    </row>
    <row r="296" spans="1:11" ht="15" customHeight="1" x14ac:dyDescent="0.3">
      <c r="A296" s="79">
        <v>2364</v>
      </c>
      <c r="B296" s="78" t="s">
        <v>1393</v>
      </c>
      <c r="C296" s="78" t="s">
        <v>956</v>
      </c>
      <c r="D296" s="78" t="s">
        <v>1608</v>
      </c>
      <c r="E296" s="78">
        <v>11</v>
      </c>
      <c r="F296" s="78">
        <v>2</v>
      </c>
      <c r="G296" s="189">
        <f t="shared" si="8"/>
        <v>9</v>
      </c>
      <c r="H296" s="64">
        <f>IFERROR(MATCH(A296,'LISTA '!D:D,0),"FORA DA TABELA")</f>
        <v>171</v>
      </c>
      <c r="I296" s="64" t="str">
        <f t="shared" si="9"/>
        <v/>
      </c>
      <c r="J296" s="64" t="str">
        <f>IF(I296="VERIFICAR",(MAX(J$1:$J295))+1,"")</f>
        <v/>
      </c>
      <c r="K296" s="82">
        <f>MATCH(A296,Peso!A:A,0)</f>
        <v>2488</v>
      </c>
    </row>
    <row r="297" spans="1:11" ht="15" customHeight="1" x14ac:dyDescent="0.3">
      <c r="A297" s="79">
        <v>2351</v>
      </c>
      <c r="B297" s="78" t="s">
        <v>1394</v>
      </c>
      <c r="C297" s="78" t="s">
        <v>956</v>
      </c>
      <c r="D297" s="78" t="s">
        <v>1608</v>
      </c>
      <c r="E297" s="78">
        <v>3</v>
      </c>
      <c r="F297" s="78">
        <v>0</v>
      </c>
      <c r="G297" s="189">
        <f t="shared" si="8"/>
        <v>3</v>
      </c>
      <c r="H297" s="64">
        <f>IFERROR(MATCH(A297,'LISTA '!D:D,0),"FORA DA TABELA")</f>
        <v>172</v>
      </c>
      <c r="I297" s="64" t="str">
        <f t="shared" si="9"/>
        <v/>
      </c>
      <c r="J297" s="64" t="str">
        <f>IF(I297="VERIFICAR",(MAX(J$1:$J296))+1,"")</f>
        <v/>
      </c>
      <c r="K297" s="82">
        <f>MATCH(A297,Peso!A:A,0)</f>
        <v>2476</v>
      </c>
    </row>
    <row r="298" spans="1:11" ht="15" customHeight="1" x14ac:dyDescent="0.3">
      <c r="A298" s="79">
        <v>2361</v>
      </c>
      <c r="B298" s="78" t="s">
        <v>1600</v>
      </c>
      <c r="C298" s="78" t="s">
        <v>956</v>
      </c>
      <c r="D298" s="78" t="s">
        <v>1608</v>
      </c>
      <c r="E298" s="78">
        <v>8</v>
      </c>
      <c r="F298" s="78">
        <v>0</v>
      </c>
      <c r="G298" s="189">
        <f t="shared" si="8"/>
        <v>8</v>
      </c>
      <c r="H298" s="64">
        <f>IFERROR(MATCH(A298,'LISTA '!D:D,0),"FORA DA TABELA")</f>
        <v>173</v>
      </c>
      <c r="I298" s="64" t="str">
        <f t="shared" si="9"/>
        <v/>
      </c>
      <c r="J298" s="64" t="str">
        <f>IF(I298="VERIFICAR",(MAX(J$1:$J297))+1,"")</f>
        <v/>
      </c>
      <c r="K298" s="82">
        <f>MATCH(A298,Peso!A:A,0)</f>
        <v>2489</v>
      </c>
    </row>
    <row r="299" spans="1:11" ht="15" customHeight="1" x14ac:dyDescent="0.3">
      <c r="A299" s="79">
        <v>2354</v>
      </c>
      <c r="B299" s="78" t="s">
        <v>1601</v>
      </c>
      <c r="C299" s="78" t="s">
        <v>956</v>
      </c>
      <c r="D299" s="78" t="s">
        <v>1608</v>
      </c>
      <c r="E299" s="78">
        <v>0</v>
      </c>
      <c r="F299" s="78">
        <v>0</v>
      </c>
      <c r="G299" s="189">
        <f t="shared" si="8"/>
        <v>0</v>
      </c>
      <c r="H299" s="64" t="str">
        <f>IFERROR(MATCH(A299,'LISTA '!D:D,0),"FORA DA TABELA")</f>
        <v>FORA DA TABELA</v>
      </c>
      <c r="I299" s="64" t="str">
        <f t="shared" si="9"/>
        <v/>
      </c>
      <c r="J299" s="64" t="str">
        <f>IF(I299="VERIFICAR",(MAX(J$1:$J298))+1,"")</f>
        <v/>
      </c>
      <c r="K299" s="82">
        <f>MATCH(A299,Peso!A:A,0)</f>
        <v>2472</v>
      </c>
    </row>
    <row r="300" spans="1:11" ht="15" customHeight="1" x14ac:dyDescent="0.3">
      <c r="A300" s="79">
        <v>2362</v>
      </c>
      <c r="B300" s="78" t="s">
        <v>1698</v>
      </c>
      <c r="C300" s="78" t="s">
        <v>956</v>
      </c>
      <c r="D300" s="78" t="s">
        <v>1608</v>
      </c>
      <c r="E300" s="78">
        <v>14</v>
      </c>
      <c r="F300" s="78">
        <v>0</v>
      </c>
      <c r="G300" s="189">
        <f t="shared" si="8"/>
        <v>14</v>
      </c>
      <c r="H300" s="64">
        <f>IFERROR(MATCH(A300,'LISTA '!D:D,0),"FORA DA TABELA")</f>
        <v>174</v>
      </c>
      <c r="I300" s="64" t="str">
        <f t="shared" si="9"/>
        <v/>
      </c>
      <c r="J300" s="64" t="str">
        <f>IF(I300="VERIFICAR",(MAX(J$1:$J299))+1,"")</f>
        <v/>
      </c>
      <c r="K300" s="82">
        <f>MATCH(A300,Peso!A:A,0)</f>
        <v>2490</v>
      </c>
    </row>
    <row r="301" spans="1:11" ht="15" customHeight="1" x14ac:dyDescent="0.3">
      <c r="A301" s="79">
        <v>2353</v>
      </c>
      <c r="B301" s="78" t="s">
        <v>1699</v>
      </c>
      <c r="C301" s="78" t="s">
        <v>956</v>
      </c>
      <c r="D301" s="78" t="s">
        <v>1608</v>
      </c>
      <c r="E301" s="78">
        <v>3</v>
      </c>
      <c r="F301" s="78">
        <v>0</v>
      </c>
      <c r="G301" s="189">
        <f t="shared" si="8"/>
        <v>3</v>
      </c>
      <c r="H301" s="64">
        <f>IFERROR(MATCH(A301,'LISTA '!D:D,0),"FORA DA TABELA")</f>
        <v>175</v>
      </c>
      <c r="I301" s="64" t="str">
        <f t="shared" si="9"/>
        <v/>
      </c>
      <c r="J301" s="64" t="str">
        <f>IF(I301="VERIFICAR",(MAX(J$1:$J300))+1,"")</f>
        <v/>
      </c>
      <c r="K301" s="82">
        <f>MATCH(A301,Peso!A:A,0)</f>
        <v>2473</v>
      </c>
    </row>
    <row r="302" spans="1:11" ht="15" customHeight="1" x14ac:dyDescent="0.3">
      <c r="A302" s="79">
        <v>2345</v>
      </c>
      <c r="B302" s="78" t="s">
        <v>1395</v>
      </c>
      <c r="C302" s="78" t="s">
        <v>956</v>
      </c>
      <c r="D302" s="78" t="s">
        <v>1608</v>
      </c>
      <c r="E302" s="78">
        <v>11</v>
      </c>
      <c r="F302" s="78">
        <v>2</v>
      </c>
      <c r="G302" s="189">
        <f t="shared" si="8"/>
        <v>9</v>
      </c>
      <c r="H302" s="64">
        <f>IFERROR(MATCH(A302,'LISTA '!D:D,0),"FORA DA TABELA")</f>
        <v>176</v>
      </c>
      <c r="I302" s="64" t="str">
        <f t="shared" si="9"/>
        <v/>
      </c>
      <c r="J302" s="64" t="str">
        <f>IF(I302="VERIFICAR",(MAX(J$1:$J301))+1,"")</f>
        <v/>
      </c>
      <c r="K302" s="82">
        <f>MATCH(A302,Peso!A:A,0)</f>
        <v>2433</v>
      </c>
    </row>
    <row r="303" spans="1:11" ht="15" customHeight="1" x14ac:dyDescent="0.3">
      <c r="A303" s="79">
        <v>2337</v>
      </c>
      <c r="B303" s="78" t="s">
        <v>1396</v>
      </c>
      <c r="C303" s="78" t="s">
        <v>956</v>
      </c>
      <c r="D303" s="78" t="s">
        <v>1608</v>
      </c>
      <c r="E303" s="78">
        <v>6</v>
      </c>
      <c r="F303" s="78">
        <v>0</v>
      </c>
      <c r="G303" s="189">
        <f t="shared" si="8"/>
        <v>6</v>
      </c>
      <c r="H303" s="64">
        <f>IFERROR(MATCH(A303,'LISTA '!D:D,0),"FORA DA TABELA")</f>
        <v>177</v>
      </c>
      <c r="I303" s="64" t="str">
        <f t="shared" si="9"/>
        <v/>
      </c>
      <c r="J303" s="64" t="str">
        <f>IF(I303="VERIFICAR",(MAX(J$1:$J302))+1,"")</f>
        <v/>
      </c>
      <c r="K303" s="82">
        <f>MATCH(A303,Peso!A:A,0)</f>
        <v>2402</v>
      </c>
    </row>
    <row r="304" spans="1:11" ht="15" customHeight="1" x14ac:dyDescent="0.3">
      <c r="A304" s="79">
        <v>2346</v>
      </c>
      <c r="B304" s="78" t="s">
        <v>1397</v>
      </c>
      <c r="C304" s="78" t="s">
        <v>956</v>
      </c>
      <c r="D304" s="78" t="s">
        <v>1608</v>
      </c>
      <c r="E304" s="78">
        <v>6</v>
      </c>
      <c r="F304" s="78">
        <v>3</v>
      </c>
      <c r="G304" s="189">
        <f t="shared" si="8"/>
        <v>3</v>
      </c>
      <c r="H304" s="64">
        <f>IFERROR(MATCH(A304,'LISTA '!D:D,0),"FORA DA TABELA")</f>
        <v>178</v>
      </c>
      <c r="I304" s="64" t="str">
        <f t="shared" si="9"/>
        <v/>
      </c>
      <c r="J304" s="64" t="str">
        <f>IF(I304="VERIFICAR",(MAX(J$1:$J303))+1,"")</f>
        <v/>
      </c>
      <c r="K304" s="82">
        <f>MATCH(A304,Peso!A:A,0)</f>
        <v>2434</v>
      </c>
    </row>
    <row r="305" spans="1:11" ht="15" customHeight="1" x14ac:dyDescent="0.3">
      <c r="A305" s="79">
        <v>2335</v>
      </c>
      <c r="B305" s="78" t="s">
        <v>1398</v>
      </c>
      <c r="C305" s="78" t="s">
        <v>956</v>
      </c>
      <c r="D305" s="78" t="s">
        <v>1608</v>
      </c>
      <c r="E305" s="78">
        <v>0</v>
      </c>
      <c r="F305" s="78">
        <v>0</v>
      </c>
      <c r="G305" s="189">
        <f t="shared" si="8"/>
        <v>0</v>
      </c>
      <c r="H305" s="64" t="str">
        <f>IFERROR(MATCH(A305,'LISTA '!D:D,0),"FORA DA TABELA")</f>
        <v>FORA DA TABELA</v>
      </c>
      <c r="I305" s="64" t="str">
        <f t="shared" si="9"/>
        <v/>
      </c>
      <c r="J305" s="64" t="str">
        <f>IF(I305="VERIFICAR",(MAX(J$1:$J304))+1,"")</f>
        <v/>
      </c>
      <c r="K305" s="82">
        <f>MATCH(A305,Peso!A:A,0)</f>
        <v>2403</v>
      </c>
    </row>
    <row r="306" spans="1:11" ht="15" customHeight="1" x14ac:dyDescent="0.3">
      <c r="A306" s="79">
        <v>2347</v>
      </c>
      <c r="B306" s="78" t="s">
        <v>1399</v>
      </c>
      <c r="C306" s="78" t="s">
        <v>956</v>
      </c>
      <c r="D306" s="78" t="s">
        <v>1608</v>
      </c>
      <c r="E306" s="78">
        <v>5</v>
      </c>
      <c r="F306" s="78">
        <v>2</v>
      </c>
      <c r="G306" s="189">
        <f t="shared" si="8"/>
        <v>3</v>
      </c>
      <c r="H306" s="64">
        <f>IFERROR(MATCH(A306,'LISTA '!D:D,0),"FORA DA TABELA")</f>
        <v>179</v>
      </c>
      <c r="I306" s="64" t="str">
        <f t="shared" si="9"/>
        <v/>
      </c>
      <c r="J306" s="64" t="str">
        <f>IF(I306="VERIFICAR",(MAX(J$1:$J305))+1,"")</f>
        <v/>
      </c>
      <c r="K306" s="82">
        <f>MATCH(A306,Peso!A:A,0)</f>
        <v>2435</v>
      </c>
    </row>
    <row r="307" spans="1:11" ht="15" customHeight="1" x14ac:dyDescent="0.3">
      <c r="A307" s="79">
        <v>2332</v>
      </c>
      <c r="B307" s="78" t="s">
        <v>1400</v>
      </c>
      <c r="C307" s="78" t="s">
        <v>956</v>
      </c>
      <c r="D307" s="78" t="s">
        <v>1608</v>
      </c>
      <c r="E307" s="78">
        <v>0</v>
      </c>
      <c r="F307" s="78">
        <v>0</v>
      </c>
      <c r="G307" s="189">
        <f t="shared" si="8"/>
        <v>0</v>
      </c>
      <c r="H307" s="64" t="str">
        <f>IFERROR(MATCH(A307,'LISTA '!D:D,0),"FORA DA TABELA")</f>
        <v>FORA DA TABELA</v>
      </c>
      <c r="I307" s="64" t="str">
        <f t="shared" si="9"/>
        <v/>
      </c>
      <c r="J307" s="64" t="str">
        <f>IF(I307="VERIFICAR",(MAX(J$1:$J306))+1,"")</f>
        <v/>
      </c>
      <c r="K307" s="82">
        <f>MATCH(A307,Peso!A:A,0)</f>
        <v>2404</v>
      </c>
    </row>
    <row r="308" spans="1:11" ht="15" customHeight="1" x14ac:dyDescent="0.3">
      <c r="A308" s="79">
        <v>2365</v>
      </c>
      <c r="B308" s="78" t="s">
        <v>1401</v>
      </c>
      <c r="C308" s="78" t="s">
        <v>956</v>
      </c>
      <c r="D308" s="78" t="s">
        <v>1608</v>
      </c>
      <c r="E308" s="78">
        <v>32</v>
      </c>
      <c r="F308" s="78">
        <v>7</v>
      </c>
      <c r="G308" s="189">
        <f t="shared" si="8"/>
        <v>25</v>
      </c>
      <c r="H308" s="64">
        <f>IFERROR(MATCH(A308,'LISTA '!D:D,0),"FORA DA TABELA")</f>
        <v>180</v>
      </c>
      <c r="I308" s="64" t="str">
        <f t="shared" si="9"/>
        <v/>
      </c>
      <c r="J308" s="64" t="str">
        <f>IF(I308="VERIFICAR",(MAX(J$1:$J307))+1,"")</f>
        <v/>
      </c>
      <c r="K308" s="82">
        <f>MATCH(A308,Peso!A:A,0)</f>
        <v>2491</v>
      </c>
    </row>
    <row r="309" spans="1:11" ht="15" customHeight="1" x14ac:dyDescent="0.3">
      <c r="A309" s="79">
        <v>2349</v>
      </c>
      <c r="B309" s="78" t="s">
        <v>1402</v>
      </c>
      <c r="C309" s="78" t="s">
        <v>956</v>
      </c>
      <c r="D309" s="78" t="s">
        <v>1608</v>
      </c>
      <c r="E309" s="78">
        <v>0</v>
      </c>
      <c r="F309" s="78">
        <v>0</v>
      </c>
      <c r="G309" s="189">
        <f t="shared" si="8"/>
        <v>0</v>
      </c>
      <c r="H309" s="64" t="str">
        <f>IFERROR(MATCH(A309,'LISTA '!D:D,0),"FORA DA TABELA")</f>
        <v>FORA DA TABELA</v>
      </c>
      <c r="I309" s="64" t="str">
        <f t="shared" si="9"/>
        <v/>
      </c>
      <c r="J309" s="64" t="str">
        <f>IF(I309="VERIFICAR",(MAX(J$1:$J308))+1,"")</f>
        <v/>
      </c>
      <c r="K309" s="82">
        <f>MATCH(A309,Peso!A:A,0)</f>
        <v>2477</v>
      </c>
    </row>
    <row r="310" spans="1:11" ht="15" customHeight="1" x14ac:dyDescent="0.3">
      <c r="A310" s="79">
        <v>2366</v>
      </c>
      <c r="B310" s="78" t="s">
        <v>1403</v>
      </c>
      <c r="C310" s="78" t="s">
        <v>956</v>
      </c>
      <c r="D310" s="78" t="s">
        <v>1608</v>
      </c>
      <c r="E310" s="78">
        <v>3</v>
      </c>
      <c r="F310" s="78">
        <v>2</v>
      </c>
      <c r="G310" s="189">
        <f t="shared" si="8"/>
        <v>1</v>
      </c>
      <c r="H310" s="64">
        <f>IFERROR(MATCH(A310,'LISTA '!D:D,0),"FORA DA TABELA")</f>
        <v>181</v>
      </c>
      <c r="I310" s="64" t="str">
        <f t="shared" si="9"/>
        <v/>
      </c>
      <c r="J310" s="64" t="str">
        <f>IF(I310="VERIFICAR",(MAX(J$1:$J309))+1,"")</f>
        <v/>
      </c>
      <c r="K310" s="82">
        <f>MATCH(A310,Peso!A:A,0)</f>
        <v>2492</v>
      </c>
    </row>
    <row r="311" spans="1:11" ht="15" customHeight="1" x14ac:dyDescent="0.3">
      <c r="A311" s="79">
        <v>2350</v>
      </c>
      <c r="B311" s="78" t="s">
        <v>1404</v>
      </c>
      <c r="C311" s="78" t="s">
        <v>956</v>
      </c>
      <c r="D311" s="78" t="s">
        <v>1608</v>
      </c>
      <c r="E311" s="78">
        <v>0</v>
      </c>
      <c r="F311" s="78">
        <v>0</v>
      </c>
      <c r="G311" s="189">
        <f t="shared" si="8"/>
        <v>0</v>
      </c>
      <c r="H311" s="64" t="str">
        <f>IFERROR(MATCH(A311,'LISTA '!D:D,0),"FORA DA TABELA")</f>
        <v>FORA DA TABELA</v>
      </c>
      <c r="I311" s="64" t="str">
        <f t="shared" si="9"/>
        <v/>
      </c>
      <c r="J311" s="64" t="str">
        <f>IF(I311="VERIFICAR",(MAX(J$1:$J310))+1,"")</f>
        <v/>
      </c>
      <c r="K311" s="82">
        <f>MATCH(A311,Peso!A:A,0)</f>
        <v>2478</v>
      </c>
    </row>
    <row r="312" spans="1:11" ht="15" customHeight="1" x14ac:dyDescent="0.3">
      <c r="A312" s="79">
        <v>2236</v>
      </c>
      <c r="B312" s="78" t="s">
        <v>717</v>
      </c>
      <c r="C312" s="78" t="s">
        <v>28</v>
      </c>
      <c r="D312" s="78" t="s">
        <v>1608</v>
      </c>
      <c r="E312" s="78">
        <v>52</v>
      </c>
      <c r="F312" s="78">
        <v>1</v>
      </c>
      <c r="G312" s="189">
        <f t="shared" si="8"/>
        <v>51</v>
      </c>
      <c r="H312" s="64">
        <f>IFERROR(MATCH(A312,'LISTA '!D:D,0),"FORA DA TABELA")</f>
        <v>182</v>
      </c>
      <c r="I312" s="64" t="str">
        <f t="shared" si="9"/>
        <v/>
      </c>
      <c r="J312" s="64" t="str">
        <f>IF(I312="VERIFICAR",(MAX(J$1:$J311))+1,"")</f>
        <v/>
      </c>
      <c r="K312" s="82">
        <f>MATCH(A312,Peso!A:A,0)</f>
        <v>340</v>
      </c>
    </row>
    <row r="313" spans="1:11" ht="15" customHeight="1" x14ac:dyDescent="0.3">
      <c r="A313" s="79">
        <v>2237</v>
      </c>
      <c r="B313" s="78" t="s">
        <v>718</v>
      </c>
      <c r="C313" s="78" t="s">
        <v>28</v>
      </c>
      <c r="D313" s="78" t="s">
        <v>1608</v>
      </c>
      <c r="E313" s="78">
        <v>239</v>
      </c>
      <c r="F313" s="78">
        <v>3</v>
      </c>
      <c r="G313" s="189">
        <f t="shared" si="8"/>
        <v>236</v>
      </c>
      <c r="H313" s="64">
        <f>IFERROR(MATCH(A313,'LISTA '!D:D,0),"FORA DA TABELA")</f>
        <v>183</v>
      </c>
      <c r="I313" s="64" t="str">
        <f t="shared" si="9"/>
        <v/>
      </c>
      <c r="J313" s="64" t="str">
        <f>IF(I313="VERIFICAR",(MAX(J$1:$J312))+1,"")</f>
        <v/>
      </c>
      <c r="K313" s="82">
        <f>MATCH(A313,Peso!A:A,0)</f>
        <v>341</v>
      </c>
    </row>
    <row r="314" spans="1:11" ht="15" customHeight="1" x14ac:dyDescent="0.3">
      <c r="A314" s="79">
        <v>2238</v>
      </c>
      <c r="B314" s="78" t="s">
        <v>719</v>
      </c>
      <c r="C314" s="78" t="s">
        <v>28</v>
      </c>
      <c r="D314" s="78" t="s">
        <v>1608</v>
      </c>
      <c r="E314" s="78">
        <v>62</v>
      </c>
      <c r="F314" s="78">
        <v>9</v>
      </c>
      <c r="G314" s="189">
        <f t="shared" si="8"/>
        <v>53</v>
      </c>
      <c r="H314" s="64">
        <f>IFERROR(MATCH(A314,'LISTA '!D:D,0),"FORA DA TABELA")</f>
        <v>184</v>
      </c>
      <c r="I314" s="64" t="str">
        <f t="shared" si="9"/>
        <v/>
      </c>
      <c r="J314" s="64" t="str">
        <f>IF(I314="VERIFICAR",(MAX(J$1:$J313))+1,"")</f>
        <v/>
      </c>
      <c r="K314" s="82">
        <f>MATCH(A314,Peso!A:A,0)</f>
        <v>342</v>
      </c>
    </row>
    <row r="315" spans="1:11" ht="15" customHeight="1" x14ac:dyDescent="0.3">
      <c r="A315" s="79">
        <v>21478</v>
      </c>
      <c r="B315" s="78" t="s">
        <v>1700</v>
      </c>
      <c r="C315" s="78" t="s">
        <v>7</v>
      </c>
      <c r="D315" s="78" t="s">
        <v>1608</v>
      </c>
      <c r="E315" s="78">
        <v>0</v>
      </c>
      <c r="F315" s="78">
        <v>0</v>
      </c>
      <c r="G315" s="189">
        <f t="shared" si="8"/>
        <v>0</v>
      </c>
      <c r="H315" s="64" t="str">
        <f>IFERROR(MATCH(A315,'LISTA '!D:D,0),"FORA DA TABELA")</f>
        <v>FORA DA TABELA</v>
      </c>
      <c r="I315" s="64" t="str">
        <f t="shared" si="9"/>
        <v/>
      </c>
      <c r="J315" s="64" t="str">
        <f>IF(I315="VERIFICAR",(MAX(J$1:$J314))+1,"")</f>
        <v/>
      </c>
      <c r="K315" s="82">
        <f>MATCH(A315,Peso!A:A,0)</f>
        <v>1926</v>
      </c>
    </row>
    <row r="316" spans="1:11" ht="15" customHeight="1" x14ac:dyDescent="0.3">
      <c r="A316" s="79">
        <v>1530</v>
      </c>
      <c r="B316" s="78" t="s">
        <v>1124</v>
      </c>
      <c r="C316" s="78" t="s">
        <v>7</v>
      </c>
      <c r="D316" s="78" t="s">
        <v>1608</v>
      </c>
      <c r="E316" s="78">
        <v>7</v>
      </c>
      <c r="F316" s="78">
        <v>0</v>
      </c>
      <c r="G316" s="189">
        <f t="shared" si="8"/>
        <v>7</v>
      </c>
      <c r="H316" s="64">
        <f>IFERROR(MATCH(A316,'LISTA '!D:D,0),"FORA DA TABELA")</f>
        <v>185</v>
      </c>
      <c r="I316" s="64" t="str">
        <f t="shared" si="9"/>
        <v/>
      </c>
      <c r="J316" s="64" t="str">
        <f>IF(I316="VERIFICAR",(MAX(J$1:$J315))+1,"")</f>
        <v/>
      </c>
      <c r="K316" s="82">
        <f>MATCH(A316,Peso!A:A,0)</f>
        <v>1928</v>
      </c>
    </row>
    <row r="317" spans="1:11" ht="15" customHeight="1" x14ac:dyDescent="0.3">
      <c r="A317" s="79">
        <v>511</v>
      </c>
      <c r="B317" s="78" t="s">
        <v>1701</v>
      </c>
      <c r="C317" s="78" t="s">
        <v>7</v>
      </c>
      <c r="D317" s="78" t="s">
        <v>1608</v>
      </c>
      <c r="E317" s="78">
        <v>19</v>
      </c>
      <c r="F317" s="78">
        <v>0</v>
      </c>
      <c r="G317" s="189">
        <f t="shared" si="8"/>
        <v>19</v>
      </c>
      <c r="H317" s="64">
        <f>IFERROR(MATCH(A317,'LISTA '!D:D,0),"FORA DA TABELA")</f>
        <v>186</v>
      </c>
      <c r="I317" s="64" t="str">
        <f t="shared" si="9"/>
        <v/>
      </c>
      <c r="J317" s="64" t="str">
        <f>IF(I317="VERIFICAR",(MAX(J$1:$J316))+1,"")</f>
        <v/>
      </c>
      <c r="K317" s="82">
        <f>MATCH(A317,Peso!A:A,0)</f>
        <v>1927</v>
      </c>
    </row>
    <row r="318" spans="1:11" ht="15" customHeight="1" x14ac:dyDescent="0.3">
      <c r="A318" s="79">
        <v>29</v>
      </c>
      <c r="B318" s="78" t="s">
        <v>1532</v>
      </c>
      <c r="C318" s="78" t="s">
        <v>7</v>
      </c>
      <c r="D318" s="78" t="s">
        <v>1608</v>
      </c>
      <c r="E318" s="78">
        <v>233</v>
      </c>
      <c r="F318" s="78">
        <v>39</v>
      </c>
      <c r="G318" s="189">
        <f t="shared" si="8"/>
        <v>194</v>
      </c>
      <c r="H318" s="64">
        <f>IFERROR(MATCH(A318,'LISTA '!D:D,0),"FORA DA TABELA")</f>
        <v>187</v>
      </c>
      <c r="I318" s="64" t="str">
        <f t="shared" si="9"/>
        <v/>
      </c>
      <c r="J318" s="64" t="str">
        <f>IF(I318="VERIFICAR",(MAX(J$1:$J317))+1,"")</f>
        <v/>
      </c>
      <c r="K318" s="82">
        <f>MATCH(A318,Peso!A:A,0)</f>
        <v>343</v>
      </c>
    </row>
    <row r="319" spans="1:11" ht="15" customHeight="1" x14ac:dyDescent="0.3">
      <c r="A319" s="79">
        <v>948</v>
      </c>
      <c r="B319" s="78" t="s">
        <v>1535</v>
      </c>
      <c r="C319" s="78" t="s">
        <v>7</v>
      </c>
      <c r="D319" s="78" t="s">
        <v>1608</v>
      </c>
      <c r="E319" s="78">
        <v>505</v>
      </c>
      <c r="F319" s="78">
        <v>11</v>
      </c>
      <c r="G319" s="189">
        <f t="shared" si="8"/>
        <v>494</v>
      </c>
      <c r="H319" s="64">
        <f>IFERROR(MATCH(A319,'LISTA '!D:D,0),"FORA DA TABELA")</f>
        <v>188</v>
      </c>
      <c r="I319" s="64" t="str">
        <f t="shared" si="9"/>
        <v/>
      </c>
      <c r="J319" s="64" t="str">
        <f>IF(I319="VERIFICAR",(MAX(J$1:$J318))+1,"")</f>
        <v/>
      </c>
      <c r="K319" s="82">
        <f>MATCH(A319,Peso!A:A,0)</f>
        <v>346</v>
      </c>
    </row>
    <row r="320" spans="1:11" ht="15" customHeight="1" x14ac:dyDescent="0.3">
      <c r="A320" s="79">
        <v>1672</v>
      </c>
      <c r="B320" s="78" t="s">
        <v>262</v>
      </c>
      <c r="C320" s="78" t="s">
        <v>3</v>
      </c>
      <c r="D320" s="78" t="s">
        <v>1608</v>
      </c>
      <c r="E320" s="78">
        <v>9</v>
      </c>
      <c r="F320" s="78">
        <v>2</v>
      </c>
      <c r="G320" s="189">
        <f t="shared" si="8"/>
        <v>7</v>
      </c>
      <c r="H320" s="64">
        <f>IFERROR(MATCH(A320,'LISTA '!D:D,0),"FORA DA TABELA")</f>
        <v>189</v>
      </c>
      <c r="I320" s="64" t="str">
        <f t="shared" si="9"/>
        <v/>
      </c>
      <c r="J320" s="64" t="str">
        <f>IF(I320="VERIFICAR",(MAX(J$1:$J319))+1,"")</f>
        <v/>
      </c>
      <c r="K320" s="82">
        <f>MATCH(A320,Peso!A:A,0)</f>
        <v>348</v>
      </c>
    </row>
    <row r="321" spans="1:11" ht="15" customHeight="1" x14ac:dyDescent="0.3">
      <c r="A321" s="79">
        <v>192</v>
      </c>
      <c r="B321" s="78" t="s">
        <v>1125</v>
      </c>
      <c r="C321" s="78" t="s">
        <v>3</v>
      </c>
      <c r="D321" s="78" t="s">
        <v>1608</v>
      </c>
      <c r="E321" s="78">
        <v>38</v>
      </c>
      <c r="F321" s="78">
        <v>2</v>
      </c>
      <c r="G321" s="189">
        <f t="shared" si="8"/>
        <v>36</v>
      </c>
      <c r="H321" s="64">
        <f>IFERROR(MATCH(A321,'LISTA '!D:D,0),"FORA DA TABELA")</f>
        <v>190</v>
      </c>
      <c r="I321" s="64" t="str">
        <f t="shared" si="9"/>
        <v/>
      </c>
      <c r="J321" s="64" t="str">
        <f>IF(I321="VERIFICAR",(MAX(J$1:$J320))+1,"")</f>
        <v/>
      </c>
      <c r="K321" s="82">
        <f>MATCH(A321,Peso!A:A,0)</f>
        <v>349</v>
      </c>
    </row>
    <row r="322" spans="1:11" ht="15" customHeight="1" x14ac:dyDescent="0.3">
      <c r="A322" s="79">
        <v>1673</v>
      </c>
      <c r="B322" s="78" t="s">
        <v>263</v>
      </c>
      <c r="C322" s="78" t="s">
        <v>3</v>
      </c>
      <c r="D322" s="78" t="s">
        <v>1608</v>
      </c>
      <c r="E322" s="78">
        <v>35</v>
      </c>
      <c r="F322" s="78">
        <v>0</v>
      </c>
      <c r="G322" s="189">
        <f t="shared" si="8"/>
        <v>35</v>
      </c>
      <c r="H322" s="64">
        <f>IFERROR(MATCH(A322,'LISTA '!D:D,0),"FORA DA TABELA")</f>
        <v>191</v>
      </c>
      <c r="I322" s="64" t="str">
        <f t="shared" si="9"/>
        <v/>
      </c>
      <c r="J322" s="64" t="str">
        <f>IF(I322="VERIFICAR",(MAX(J$1:$J321))+1,"")</f>
        <v/>
      </c>
      <c r="K322" s="82">
        <f>MATCH(A322,Peso!A:A,0)</f>
        <v>350</v>
      </c>
    </row>
    <row r="323" spans="1:11" ht="15" customHeight="1" x14ac:dyDescent="0.3">
      <c r="A323" s="79">
        <v>1798</v>
      </c>
      <c r="B323" s="78" t="s">
        <v>1126</v>
      </c>
      <c r="C323" s="78" t="s">
        <v>3</v>
      </c>
      <c r="D323" s="78" t="s">
        <v>1608</v>
      </c>
      <c r="E323" s="78">
        <v>17</v>
      </c>
      <c r="F323" s="78">
        <v>1</v>
      </c>
      <c r="G323" s="189">
        <f t="shared" ref="G323:G386" si="10">E323-F323</f>
        <v>16</v>
      </c>
      <c r="H323" s="64">
        <f>IFERROR(MATCH(A323,'LISTA '!D:D,0),"FORA DA TABELA")</f>
        <v>192</v>
      </c>
      <c r="I323" s="64" t="str">
        <f t="shared" ref="I323:I386" si="11">IF(AND(G323&gt;0,H323="FORA DA TABELA"),"VERIFICAR","")</f>
        <v/>
      </c>
      <c r="J323" s="64" t="str">
        <f>IF(I323="VERIFICAR",(MAX(J$1:$J322))+1,"")</f>
        <v/>
      </c>
      <c r="K323" s="82">
        <f>MATCH(A323,Peso!A:A,0)</f>
        <v>351</v>
      </c>
    </row>
    <row r="324" spans="1:11" ht="15" customHeight="1" x14ac:dyDescent="0.3">
      <c r="A324" s="79">
        <v>2748</v>
      </c>
      <c r="B324" s="78" t="s">
        <v>564</v>
      </c>
      <c r="C324" s="78" t="s">
        <v>126</v>
      </c>
      <c r="D324" s="78" t="s">
        <v>1608</v>
      </c>
      <c r="E324" s="78">
        <v>0</v>
      </c>
      <c r="F324" s="78">
        <v>0</v>
      </c>
      <c r="G324" s="189">
        <f t="shared" si="10"/>
        <v>0</v>
      </c>
      <c r="H324" s="64" t="str">
        <f>IFERROR(MATCH(A324,'LISTA '!D:D,0),"FORA DA TABELA")</f>
        <v>FORA DA TABELA</v>
      </c>
      <c r="I324" s="64" t="str">
        <f t="shared" si="11"/>
        <v/>
      </c>
      <c r="J324" s="64" t="str">
        <f>IF(I324="VERIFICAR",(MAX(J$1:$J323))+1,"")</f>
        <v/>
      </c>
      <c r="K324" s="82">
        <f>MATCH(A324,Peso!A:A,0)</f>
        <v>352</v>
      </c>
    </row>
    <row r="325" spans="1:11" ht="15" customHeight="1" x14ac:dyDescent="0.3">
      <c r="A325" s="79">
        <v>2261</v>
      </c>
      <c r="B325" s="78" t="s">
        <v>727</v>
      </c>
      <c r="C325" s="78" t="s">
        <v>3</v>
      </c>
      <c r="D325" s="78" t="s">
        <v>1608</v>
      </c>
      <c r="E325" s="78">
        <v>0</v>
      </c>
      <c r="F325" s="78">
        <v>0</v>
      </c>
      <c r="G325" s="189">
        <f t="shared" si="10"/>
        <v>0</v>
      </c>
      <c r="H325" s="64" t="str">
        <f>IFERROR(MATCH(A325,'LISTA '!D:D,0),"FORA DA TABELA")</f>
        <v>FORA DA TABELA</v>
      </c>
      <c r="I325" s="64" t="str">
        <f t="shared" si="11"/>
        <v/>
      </c>
      <c r="J325" s="64" t="str">
        <f>IF(I325="VERIFICAR",(MAX(J$1:$J324))+1,"")</f>
        <v/>
      </c>
      <c r="K325" s="82">
        <f>MATCH(A325,Peso!A:A,0)</f>
        <v>358</v>
      </c>
    </row>
    <row r="326" spans="1:11" ht="15" customHeight="1" x14ac:dyDescent="0.3">
      <c r="A326" s="79">
        <v>21140</v>
      </c>
      <c r="B326" s="78" t="s">
        <v>1702</v>
      </c>
      <c r="C326" s="78" t="s">
        <v>3</v>
      </c>
      <c r="D326" s="78" t="s">
        <v>1608</v>
      </c>
      <c r="E326" s="78">
        <v>0</v>
      </c>
      <c r="F326" s="78">
        <v>0</v>
      </c>
      <c r="G326" s="189">
        <f t="shared" si="10"/>
        <v>0</v>
      </c>
      <c r="H326" s="64">
        <f>IFERROR(MATCH(A326,'LISTA '!D:D,0),"FORA DA TABELA")</f>
        <v>193</v>
      </c>
      <c r="I326" s="64" t="str">
        <f t="shared" si="11"/>
        <v/>
      </c>
      <c r="J326" s="64" t="str">
        <f>IF(I326="VERIFICAR",(MAX(J$1:$J325))+1,"")</f>
        <v/>
      </c>
      <c r="K326" s="82">
        <f>MATCH(A326,Peso!A:A,0)</f>
        <v>363</v>
      </c>
    </row>
    <row r="327" spans="1:11" ht="15" customHeight="1" x14ac:dyDescent="0.3">
      <c r="A327" s="79">
        <v>21142</v>
      </c>
      <c r="B327" s="78" t="s">
        <v>1703</v>
      </c>
      <c r="C327" s="78" t="s">
        <v>3</v>
      </c>
      <c r="D327" s="78" t="s">
        <v>1608</v>
      </c>
      <c r="E327" s="78">
        <v>0</v>
      </c>
      <c r="F327" s="78">
        <v>0</v>
      </c>
      <c r="G327" s="189">
        <f t="shared" si="10"/>
        <v>0</v>
      </c>
      <c r="H327" s="64" t="str">
        <f>IFERROR(MATCH(A327,'LISTA '!D:D,0),"FORA DA TABELA")</f>
        <v>FORA DA TABELA</v>
      </c>
      <c r="I327" s="64" t="str">
        <f t="shared" si="11"/>
        <v/>
      </c>
      <c r="J327" s="64" t="str">
        <f>IF(I327="VERIFICAR",(MAX(J$1:$J326))+1,"")</f>
        <v/>
      </c>
      <c r="K327" s="82">
        <f>MATCH(A327,Peso!A:A,0)</f>
        <v>364</v>
      </c>
    </row>
    <row r="328" spans="1:11" ht="15" customHeight="1" x14ac:dyDescent="0.3">
      <c r="A328" s="79">
        <v>21149</v>
      </c>
      <c r="B328" s="78" t="s">
        <v>1704</v>
      </c>
      <c r="C328" s="78" t="s">
        <v>3</v>
      </c>
      <c r="D328" s="78" t="s">
        <v>1608</v>
      </c>
      <c r="E328" s="78">
        <v>0</v>
      </c>
      <c r="F328" s="78">
        <v>0</v>
      </c>
      <c r="G328" s="189">
        <f t="shared" si="10"/>
        <v>0</v>
      </c>
      <c r="H328" s="64">
        <f>IFERROR(MATCH(A328,'LISTA '!D:D,0),"FORA DA TABELA")</f>
        <v>194</v>
      </c>
      <c r="I328" s="64" t="str">
        <f t="shared" si="11"/>
        <v/>
      </c>
      <c r="J328" s="64" t="str">
        <f>IF(I328="VERIFICAR",(MAX(J$1:$J327))+1,"")</f>
        <v/>
      </c>
      <c r="K328" s="82">
        <f>MATCH(A328,Peso!A:A,0)</f>
        <v>365</v>
      </c>
    </row>
    <row r="329" spans="1:11" ht="15" customHeight="1" x14ac:dyDescent="0.3">
      <c r="A329" s="79">
        <v>21171</v>
      </c>
      <c r="B329" s="78" t="s">
        <v>757</v>
      </c>
      <c r="C329" s="78" t="s">
        <v>3</v>
      </c>
      <c r="D329" s="78" t="s">
        <v>1608</v>
      </c>
      <c r="E329" s="78">
        <v>0</v>
      </c>
      <c r="F329" s="78">
        <v>0</v>
      </c>
      <c r="G329" s="189">
        <f t="shared" si="10"/>
        <v>0</v>
      </c>
      <c r="H329" s="64">
        <f>IFERROR(MATCH(A329,'LISTA '!D:D,0),"FORA DA TABELA")</f>
        <v>195</v>
      </c>
      <c r="I329" s="64" t="str">
        <f t="shared" si="11"/>
        <v/>
      </c>
      <c r="J329" s="64" t="str">
        <f>IF(I329="VERIFICAR",(MAX(J$1:$J328))+1,"")</f>
        <v/>
      </c>
      <c r="K329" s="82">
        <f>MATCH(A329,Peso!A:A,0)</f>
        <v>366</v>
      </c>
    </row>
    <row r="330" spans="1:11" ht="15" customHeight="1" x14ac:dyDescent="0.3">
      <c r="A330" s="79">
        <v>21282</v>
      </c>
      <c r="B330" s="78" t="s">
        <v>756</v>
      </c>
      <c r="C330" s="78" t="s">
        <v>3</v>
      </c>
      <c r="D330" s="78" t="s">
        <v>1608</v>
      </c>
      <c r="E330" s="78">
        <v>0</v>
      </c>
      <c r="F330" s="78">
        <v>0</v>
      </c>
      <c r="G330" s="189">
        <f t="shared" si="10"/>
        <v>0</v>
      </c>
      <c r="H330" s="64">
        <f>IFERROR(MATCH(A330,'LISTA '!D:D,0),"FORA DA TABELA")</f>
        <v>196</v>
      </c>
      <c r="I330" s="64" t="str">
        <f t="shared" si="11"/>
        <v/>
      </c>
      <c r="J330" s="64" t="str">
        <f>IF(I330="VERIFICAR",(MAX(J$1:$J329))+1,"")</f>
        <v/>
      </c>
      <c r="K330" s="82">
        <f>MATCH(A330,Peso!A:A,0)</f>
        <v>368</v>
      </c>
    </row>
    <row r="331" spans="1:11" ht="15" customHeight="1" x14ac:dyDescent="0.3">
      <c r="A331" s="79">
        <v>21281</v>
      </c>
      <c r="B331" s="78" t="s">
        <v>1705</v>
      </c>
      <c r="C331" s="78" t="s">
        <v>3</v>
      </c>
      <c r="D331" s="78" t="s">
        <v>1608</v>
      </c>
      <c r="E331" s="78">
        <v>0</v>
      </c>
      <c r="F331" s="78">
        <v>0</v>
      </c>
      <c r="G331" s="189">
        <f t="shared" si="10"/>
        <v>0</v>
      </c>
      <c r="H331" s="64" t="str">
        <f>IFERROR(MATCH(A331,'LISTA '!D:D,0),"FORA DA TABELA")</f>
        <v>FORA DA TABELA</v>
      </c>
      <c r="I331" s="64" t="str">
        <f t="shared" si="11"/>
        <v/>
      </c>
      <c r="J331" s="64" t="str">
        <f>IF(I331="VERIFICAR",(MAX(J$1:$J330))+1,"")</f>
        <v/>
      </c>
      <c r="K331" s="82">
        <f>MATCH(A331,Peso!A:A,0)</f>
        <v>367</v>
      </c>
    </row>
    <row r="332" spans="1:11" ht="15" customHeight="1" x14ac:dyDescent="0.3">
      <c r="A332" s="79">
        <v>21442</v>
      </c>
      <c r="B332" s="78" t="s">
        <v>1706</v>
      </c>
      <c r="C332" s="78" t="s">
        <v>3</v>
      </c>
      <c r="D332" s="78" t="s">
        <v>1608</v>
      </c>
      <c r="E332" s="78">
        <v>0</v>
      </c>
      <c r="F332" s="78">
        <v>0</v>
      </c>
      <c r="G332" s="189">
        <f t="shared" si="10"/>
        <v>0</v>
      </c>
      <c r="H332" s="64">
        <f>IFERROR(MATCH(A332,'LISTA '!D:D,0),"FORA DA TABELA")</f>
        <v>197</v>
      </c>
      <c r="I332" s="64" t="str">
        <f t="shared" si="11"/>
        <v/>
      </c>
      <c r="J332" s="64" t="str">
        <f>IF(I332="VERIFICAR",(MAX(J$1:$J331))+1,"")</f>
        <v/>
      </c>
      <c r="K332" s="82">
        <f>MATCH(A332,Peso!A:A,0)</f>
        <v>359</v>
      </c>
    </row>
    <row r="333" spans="1:11" ht="15" customHeight="1" x14ac:dyDescent="0.3">
      <c r="A333" s="79">
        <v>21443</v>
      </c>
      <c r="B333" s="78" t="s">
        <v>1707</v>
      </c>
      <c r="C333" s="78" t="s">
        <v>3</v>
      </c>
      <c r="D333" s="78" t="s">
        <v>1608</v>
      </c>
      <c r="E333" s="78">
        <v>9</v>
      </c>
      <c r="F333" s="78">
        <v>1</v>
      </c>
      <c r="G333" s="189">
        <f t="shared" si="10"/>
        <v>8</v>
      </c>
      <c r="H333" s="64">
        <f>IFERROR(MATCH(A333,'LISTA '!D:D,0),"FORA DA TABELA")</f>
        <v>198</v>
      </c>
      <c r="I333" s="64" t="str">
        <f t="shared" si="11"/>
        <v/>
      </c>
      <c r="J333" s="64" t="str">
        <f>IF(I333="VERIFICAR",(MAX(J$1:$J332))+1,"")</f>
        <v/>
      </c>
      <c r="K333" s="82">
        <f>MATCH(A333,Peso!A:A,0)</f>
        <v>360</v>
      </c>
    </row>
    <row r="334" spans="1:11" ht="15" customHeight="1" x14ac:dyDescent="0.3">
      <c r="A334" s="79">
        <v>21742</v>
      </c>
      <c r="B334" s="78" t="s">
        <v>1127</v>
      </c>
      <c r="C334" s="78" t="s">
        <v>3</v>
      </c>
      <c r="D334" s="78" t="s">
        <v>1608</v>
      </c>
      <c r="E334" s="78">
        <v>15</v>
      </c>
      <c r="F334" s="78">
        <v>1</v>
      </c>
      <c r="G334" s="189">
        <f t="shared" si="10"/>
        <v>14</v>
      </c>
      <c r="H334" s="64">
        <f>IFERROR(MATCH(A334,'LISTA '!D:D,0),"FORA DA TABELA")</f>
        <v>199</v>
      </c>
      <c r="I334" s="64" t="str">
        <f t="shared" si="11"/>
        <v/>
      </c>
      <c r="J334" s="64" t="str">
        <f>IF(I334="VERIFICAR",(MAX(J$1:$J333))+1,"")</f>
        <v/>
      </c>
      <c r="K334" s="82">
        <f>MATCH(A334,Peso!A:A,0)</f>
        <v>2304</v>
      </c>
    </row>
    <row r="335" spans="1:11" ht="15" customHeight="1" x14ac:dyDescent="0.3">
      <c r="A335" s="79">
        <v>21741</v>
      </c>
      <c r="B335" s="78" t="s">
        <v>811</v>
      </c>
      <c r="C335" s="78" t="s">
        <v>28</v>
      </c>
      <c r="D335" s="78" t="s">
        <v>1608</v>
      </c>
      <c r="E335" s="78">
        <v>274</v>
      </c>
      <c r="F335" s="78">
        <v>11</v>
      </c>
      <c r="G335" s="189">
        <f t="shared" si="10"/>
        <v>263</v>
      </c>
      <c r="H335" s="64">
        <f>IFERROR(MATCH(A335,'LISTA '!D:D,0),"FORA DA TABELA")</f>
        <v>200</v>
      </c>
      <c r="I335" s="64" t="str">
        <f t="shared" si="11"/>
        <v/>
      </c>
      <c r="J335" s="64" t="str">
        <f>IF(I335="VERIFICAR",(MAX(J$1:$J334))+1,"")</f>
        <v/>
      </c>
      <c r="K335" s="82">
        <f>MATCH(A335,Peso!A:A,0)</f>
        <v>2305</v>
      </c>
    </row>
    <row r="336" spans="1:11" ht="15" customHeight="1" x14ac:dyDescent="0.3">
      <c r="A336" s="79">
        <v>21128</v>
      </c>
      <c r="B336" s="78" t="s">
        <v>1708</v>
      </c>
      <c r="C336" s="78" t="s">
        <v>3</v>
      </c>
      <c r="D336" s="78" t="s">
        <v>1608</v>
      </c>
      <c r="E336" s="78">
        <v>2</v>
      </c>
      <c r="F336" s="78">
        <v>2</v>
      </c>
      <c r="G336" s="189">
        <f t="shared" si="10"/>
        <v>0</v>
      </c>
      <c r="H336" s="64">
        <f>IFERROR(MATCH(A336,'LISTA '!D:D,0),"FORA DA TABELA")</f>
        <v>201</v>
      </c>
      <c r="I336" s="64" t="str">
        <f t="shared" si="11"/>
        <v/>
      </c>
      <c r="J336" s="64" t="str">
        <f>IF(I336="VERIFICAR",(MAX(J$1:$J335))+1,"")</f>
        <v/>
      </c>
      <c r="K336" s="82">
        <f>MATCH(A336,Peso!A:A,0)</f>
        <v>372</v>
      </c>
    </row>
    <row r="337" spans="1:11" ht="15" customHeight="1" x14ac:dyDescent="0.3">
      <c r="A337" s="79">
        <v>21169</v>
      </c>
      <c r="B337" s="78" t="s">
        <v>1709</v>
      </c>
      <c r="C337" s="78" t="s">
        <v>3</v>
      </c>
      <c r="D337" s="78" t="s">
        <v>1608</v>
      </c>
      <c r="E337" s="78">
        <v>52</v>
      </c>
      <c r="F337" s="78">
        <v>19</v>
      </c>
      <c r="G337" s="189">
        <f t="shared" si="10"/>
        <v>33</v>
      </c>
      <c r="H337" s="64">
        <f>IFERROR(MATCH(A337,'LISTA '!D:D,0),"FORA DA TABELA")</f>
        <v>202</v>
      </c>
      <c r="I337" s="64" t="str">
        <f t="shared" si="11"/>
        <v/>
      </c>
      <c r="J337" s="64" t="str">
        <f>IF(I337="VERIFICAR",(MAX(J$1:$J336))+1,"")</f>
        <v/>
      </c>
      <c r="K337" s="82">
        <f>MATCH(A337,Peso!A:A,0)</f>
        <v>373</v>
      </c>
    </row>
    <row r="338" spans="1:11" ht="15" customHeight="1" x14ac:dyDescent="0.3">
      <c r="A338" s="79">
        <v>2259</v>
      </c>
      <c r="B338" s="78" t="s">
        <v>730</v>
      </c>
      <c r="C338" s="78" t="s">
        <v>28</v>
      </c>
      <c r="D338" s="78" t="s">
        <v>1608</v>
      </c>
      <c r="E338" s="78">
        <v>0</v>
      </c>
      <c r="F338" s="78">
        <v>0</v>
      </c>
      <c r="G338" s="189">
        <f t="shared" si="10"/>
        <v>0</v>
      </c>
      <c r="H338" s="64" t="str">
        <f>IFERROR(MATCH(A338,'LISTA '!D:D,0),"FORA DA TABELA")</f>
        <v>FORA DA TABELA</v>
      </c>
      <c r="I338" s="64" t="str">
        <f t="shared" si="11"/>
        <v/>
      </c>
      <c r="J338" s="64" t="str">
        <f>IF(I338="VERIFICAR",(MAX(J$1:$J337))+1,"")</f>
        <v/>
      </c>
      <c r="K338" s="82">
        <f>MATCH(A338,Peso!A:A,0)</f>
        <v>384</v>
      </c>
    </row>
    <row r="339" spans="1:11" ht="15" customHeight="1" x14ac:dyDescent="0.3">
      <c r="A339" s="79">
        <v>2279</v>
      </c>
      <c r="B339" s="78" t="s">
        <v>800</v>
      </c>
      <c r="C339" s="78" t="s">
        <v>28</v>
      </c>
      <c r="D339" s="78" t="s">
        <v>1608</v>
      </c>
      <c r="E339" s="78">
        <v>0</v>
      </c>
      <c r="F339" s="78">
        <v>0</v>
      </c>
      <c r="G339" s="189">
        <f t="shared" si="10"/>
        <v>0</v>
      </c>
      <c r="H339" s="64" t="str">
        <f>IFERROR(MATCH(A339,'LISTA '!D:D,0),"FORA DA TABELA")</f>
        <v>FORA DA TABELA</v>
      </c>
      <c r="I339" s="64" t="str">
        <f t="shared" si="11"/>
        <v/>
      </c>
      <c r="J339" s="64" t="str">
        <f>IF(I339="VERIFICAR",(MAX(J$1:$J338))+1,"")</f>
        <v/>
      </c>
      <c r="K339" s="82">
        <f>MATCH(A339,Peso!A:A,0)</f>
        <v>2297</v>
      </c>
    </row>
    <row r="340" spans="1:11" ht="15" customHeight="1" x14ac:dyDescent="0.3">
      <c r="A340" s="79">
        <v>20188</v>
      </c>
      <c r="B340" s="78" t="s">
        <v>1710</v>
      </c>
      <c r="C340" s="78" t="s">
        <v>3</v>
      </c>
      <c r="D340" s="78" t="s">
        <v>1608</v>
      </c>
      <c r="E340" s="78">
        <v>101</v>
      </c>
      <c r="F340" s="78">
        <v>3</v>
      </c>
      <c r="G340" s="189">
        <f t="shared" si="10"/>
        <v>98</v>
      </c>
      <c r="H340" s="64">
        <f>IFERROR(MATCH(A340,'LISTA '!D:D,0),"FORA DA TABELA")</f>
        <v>203</v>
      </c>
      <c r="I340" s="64" t="str">
        <f t="shared" si="11"/>
        <v/>
      </c>
      <c r="J340" s="64" t="str">
        <f>IF(I340="VERIFICAR",(MAX(J$1:$J339))+1,"")</f>
        <v/>
      </c>
      <c r="K340" s="82">
        <f>MATCH(A340,Peso!A:A,0)</f>
        <v>391</v>
      </c>
    </row>
    <row r="341" spans="1:11" ht="15" customHeight="1" x14ac:dyDescent="0.3">
      <c r="A341" s="79">
        <v>21366</v>
      </c>
      <c r="B341" s="78" t="s">
        <v>1128</v>
      </c>
      <c r="C341" s="78" t="s">
        <v>7</v>
      </c>
      <c r="D341" s="78" t="s">
        <v>1608</v>
      </c>
      <c r="E341" s="78">
        <v>29</v>
      </c>
      <c r="F341" s="78">
        <v>1</v>
      </c>
      <c r="G341" s="189">
        <f t="shared" si="10"/>
        <v>28</v>
      </c>
      <c r="H341" s="64">
        <f>IFERROR(MATCH(A341,'LISTA '!D:D,0),"FORA DA TABELA")</f>
        <v>204</v>
      </c>
      <c r="I341" s="64" t="str">
        <f t="shared" si="11"/>
        <v/>
      </c>
      <c r="J341" s="64" t="str">
        <f>IF(I341="VERIFICAR",(MAX(J$1:$J340))+1,"")</f>
        <v/>
      </c>
      <c r="K341" s="82">
        <f>MATCH(A341,Peso!A:A,0)</f>
        <v>393</v>
      </c>
    </row>
    <row r="342" spans="1:11" ht="15" customHeight="1" x14ac:dyDescent="0.3">
      <c r="A342" s="79">
        <v>20407</v>
      </c>
      <c r="B342" s="78" t="s">
        <v>1711</v>
      </c>
      <c r="C342" s="78" t="s">
        <v>3</v>
      </c>
      <c r="D342" s="78" t="s">
        <v>1608</v>
      </c>
      <c r="E342" s="78">
        <v>18</v>
      </c>
      <c r="F342" s="78">
        <v>2</v>
      </c>
      <c r="G342" s="189">
        <f t="shared" si="10"/>
        <v>16</v>
      </c>
      <c r="H342" s="64">
        <f>IFERROR(MATCH(A342,'LISTA '!D:D,0),"FORA DA TABELA")</f>
        <v>205</v>
      </c>
      <c r="I342" s="64" t="str">
        <f t="shared" si="11"/>
        <v/>
      </c>
      <c r="J342" s="64" t="str">
        <f>IF(I342="VERIFICAR",(MAX(J$1:$J341))+1,"")</f>
        <v/>
      </c>
      <c r="K342" s="82">
        <f>MATCH(A342,Peso!A:A,0)</f>
        <v>392</v>
      </c>
    </row>
    <row r="343" spans="1:11" ht="15" customHeight="1" x14ac:dyDescent="0.3">
      <c r="A343" s="79">
        <v>21832</v>
      </c>
      <c r="B343" s="78" t="s">
        <v>1568</v>
      </c>
      <c r="C343" s="78" t="s">
        <v>3</v>
      </c>
      <c r="D343" s="78" t="s">
        <v>1608</v>
      </c>
      <c r="E343" s="78">
        <v>0</v>
      </c>
      <c r="F343" s="78">
        <v>0</v>
      </c>
      <c r="G343" s="189">
        <f t="shared" si="10"/>
        <v>0</v>
      </c>
      <c r="H343" s="64" t="str">
        <f>IFERROR(MATCH(A343,'LISTA '!D:D,0),"FORA DA TABELA")</f>
        <v>FORA DA TABELA</v>
      </c>
      <c r="I343" s="64" t="str">
        <f t="shared" si="11"/>
        <v/>
      </c>
      <c r="J343" s="64" t="str">
        <f>IF(I343="VERIFICAR",(MAX(J$1:$J342))+1,"")</f>
        <v/>
      </c>
      <c r="K343" s="82">
        <f>MATCH(A343,Peso!A:A,0)</f>
        <v>2572</v>
      </c>
    </row>
    <row r="344" spans="1:11" ht="15" customHeight="1" x14ac:dyDescent="0.3">
      <c r="A344" s="79">
        <v>20492</v>
      </c>
      <c r="B344" s="78" t="s">
        <v>1712</v>
      </c>
      <c r="C344" s="78" t="s">
        <v>7</v>
      </c>
      <c r="D344" s="78" t="s">
        <v>1608</v>
      </c>
      <c r="E344" s="78">
        <v>12</v>
      </c>
      <c r="F344" s="78">
        <v>0</v>
      </c>
      <c r="G344" s="189">
        <f t="shared" si="10"/>
        <v>12</v>
      </c>
      <c r="H344" s="64" t="str">
        <f>IFERROR(MATCH(A344,'LISTA '!D:D,0),"FORA DA TABELA")</f>
        <v>FORA DA TABELA</v>
      </c>
      <c r="I344" s="64" t="str">
        <f t="shared" si="11"/>
        <v>VERIFICAR</v>
      </c>
      <c r="J344" s="64">
        <f>IF(I344="VERIFICAR",(MAX(J$1:$J343))+1,"")</f>
        <v>24</v>
      </c>
      <c r="K344" s="82">
        <f>MATCH(A344,Peso!A:A,0)</f>
        <v>989</v>
      </c>
    </row>
    <row r="345" spans="1:11" ht="15" customHeight="1" x14ac:dyDescent="0.3">
      <c r="A345" s="79">
        <v>20353</v>
      </c>
      <c r="B345" s="78" t="s">
        <v>970</v>
      </c>
      <c r="C345" s="78" t="s">
        <v>7</v>
      </c>
      <c r="D345" s="78" t="s">
        <v>1608</v>
      </c>
      <c r="E345" s="78">
        <v>0</v>
      </c>
      <c r="F345" s="78">
        <v>0</v>
      </c>
      <c r="G345" s="189">
        <f t="shared" si="10"/>
        <v>0</v>
      </c>
      <c r="H345" s="64">
        <f>IFERROR(MATCH(A345,'LISTA '!D:D,0),"FORA DA TABELA")</f>
        <v>206</v>
      </c>
      <c r="I345" s="64" t="str">
        <f t="shared" si="11"/>
        <v/>
      </c>
      <c r="J345" s="64" t="str">
        <f>IF(I345="VERIFICAR",(MAX(J$1:$J344))+1,"")</f>
        <v/>
      </c>
      <c r="K345" s="82">
        <f>MATCH(A345,Peso!A:A,0)</f>
        <v>2507</v>
      </c>
    </row>
    <row r="346" spans="1:11" ht="15" customHeight="1" x14ac:dyDescent="0.3">
      <c r="A346" s="79">
        <v>21548</v>
      </c>
      <c r="B346" s="78" t="s">
        <v>1129</v>
      </c>
      <c r="C346" s="78" t="s">
        <v>7</v>
      </c>
      <c r="D346" s="78" t="s">
        <v>1608</v>
      </c>
      <c r="E346" s="78">
        <v>56</v>
      </c>
      <c r="F346" s="78">
        <v>19</v>
      </c>
      <c r="G346" s="189">
        <f t="shared" si="10"/>
        <v>37</v>
      </c>
      <c r="H346" s="64">
        <f>IFERROR(MATCH(A346,'LISTA '!D:D,0),"FORA DA TABELA")</f>
        <v>207</v>
      </c>
      <c r="I346" s="64" t="str">
        <f t="shared" si="11"/>
        <v/>
      </c>
      <c r="J346" s="64" t="str">
        <f>IF(I346="VERIFICAR",(MAX(J$1:$J345))+1,"")</f>
        <v/>
      </c>
      <c r="K346" s="82">
        <f>MATCH(A346,Peso!A:A,0)</f>
        <v>991</v>
      </c>
    </row>
    <row r="347" spans="1:11" ht="15" customHeight="1" x14ac:dyDescent="0.3">
      <c r="A347" s="79">
        <v>21601</v>
      </c>
      <c r="B347" s="78" t="s">
        <v>1713</v>
      </c>
      <c r="C347" s="78" t="s">
        <v>7</v>
      </c>
      <c r="D347" s="78" t="s">
        <v>1608</v>
      </c>
      <c r="E347" s="78">
        <v>0</v>
      </c>
      <c r="F347" s="78">
        <v>0</v>
      </c>
      <c r="G347" s="189">
        <f t="shared" si="10"/>
        <v>0</v>
      </c>
      <c r="H347" s="64" t="str">
        <f>IFERROR(MATCH(A347,'LISTA '!D:D,0),"FORA DA TABELA")</f>
        <v>FORA DA TABELA</v>
      </c>
      <c r="I347" s="64" t="str">
        <f t="shared" si="11"/>
        <v/>
      </c>
      <c r="J347" s="64" t="str">
        <f>IF(I347="VERIFICAR",(MAX(J$1:$J346))+1,"")</f>
        <v/>
      </c>
      <c r="K347" s="82">
        <f>MATCH(A347,Peso!A:A,0)</f>
        <v>394</v>
      </c>
    </row>
    <row r="348" spans="1:11" ht="15" customHeight="1" x14ac:dyDescent="0.3">
      <c r="A348" s="79">
        <v>21232</v>
      </c>
      <c r="B348" s="78" t="s">
        <v>485</v>
      </c>
      <c r="C348" s="78" t="s">
        <v>7</v>
      </c>
      <c r="D348" s="78" t="s">
        <v>1608</v>
      </c>
      <c r="E348" s="78">
        <v>0</v>
      </c>
      <c r="F348" s="78">
        <v>0</v>
      </c>
      <c r="G348" s="189">
        <f t="shared" si="10"/>
        <v>0</v>
      </c>
      <c r="H348" s="64" t="str">
        <f>IFERROR(MATCH(A348,'LISTA '!D:D,0),"FORA DA TABELA")</f>
        <v>FORA DA TABELA</v>
      </c>
      <c r="I348" s="64" t="str">
        <f t="shared" si="11"/>
        <v/>
      </c>
      <c r="J348" s="64" t="str">
        <f>IF(I348="VERIFICAR",(MAX(J$1:$J347))+1,"")</f>
        <v/>
      </c>
      <c r="K348" s="82">
        <f>MATCH(A348,Peso!A:A,0)</f>
        <v>992</v>
      </c>
    </row>
    <row r="349" spans="1:11" ht="15" customHeight="1" x14ac:dyDescent="0.3">
      <c r="A349" s="79">
        <v>1342</v>
      </c>
      <c r="B349" s="78" t="s">
        <v>1714</v>
      </c>
      <c r="C349" s="78" t="s">
        <v>7</v>
      </c>
      <c r="D349" s="78" t="s">
        <v>1608</v>
      </c>
      <c r="E349" s="78">
        <v>17</v>
      </c>
      <c r="F349" s="78">
        <v>0</v>
      </c>
      <c r="G349" s="189">
        <f t="shared" si="10"/>
        <v>17</v>
      </c>
      <c r="H349" s="64">
        <f>IFERROR(MATCH(A349,'LISTA '!D:D,0),"FORA DA TABELA")</f>
        <v>208</v>
      </c>
      <c r="I349" s="64" t="str">
        <f t="shared" si="11"/>
        <v/>
      </c>
      <c r="J349" s="64" t="str">
        <f>IF(I349="VERIFICAR",(MAX(J$1:$J348))+1,"")</f>
        <v/>
      </c>
      <c r="K349" s="82">
        <f>MATCH(A349,Peso!A:A,0)</f>
        <v>993</v>
      </c>
    </row>
    <row r="350" spans="1:11" ht="15" customHeight="1" x14ac:dyDescent="0.3">
      <c r="A350" s="79">
        <v>1896</v>
      </c>
      <c r="B350" s="78" t="s">
        <v>1299</v>
      </c>
      <c r="C350" s="78" t="s">
        <v>7</v>
      </c>
      <c r="D350" s="78" t="s">
        <v>1608</v>
      </c>
      <c r="E350" s="78">
        <v>32</v>
      </c>
      <c r="F350" s="78">
        <v>1</v>
      </c>
      <c r="G350" s="189">
        <f t="shared" si="10"/>
        <v>31</v>
      </c>
      <c r="H350" s="64">
        <f>IFERROR(MATCH(A350,'LISTA '!D:D,0),"FORA DA TABELA")</f>
        <v>209</v>
      </c>
      <c r="I350" s="64" t="str">
        <f t="shared" si="11"/>
        <v/>
      </c>
      <c r="J350" s="64" t="str">
        <f>IF(I350="VERIFICAR",(MAX(J$1:$J349))+1,"")</f>
        <v/>
      </c>
      <c r="K350" s="82">
        <f>MATCH(A350,Peso!A:A,0)</f>
        <v>994</v>
      </c>
    </row>
    <row r="351" spans="1:11" ht="15" customHeight="1" x14ac:dyDescent="0.3">
      <c r="A351" s="79">
        <v>14</v>
      </c>
      <c r="B351" s="78" t="s">
        <v>1715</v>
      </c>
      <c r="C351" s="78" t="s">
        <v>7</v>
      </c>
      <c r="D351" s="78" t="s">
        <v>1608</v>
      </c>
      <c r="E351" s="78">
        <v>210</v>
      </c>
      <c r="F351" s="78">
        <v>5</v>
      </c>
      <c r="G351" s="189">
        <f t="shared" si="10"/>
        <v>205</v>
      </c>
      <c r="H351" s="64">
        <f>IFERROR(MATCH(A351,'LISTA '!D:D,0),"FORA DA TABELA")</f>
        <v>210</v>
      </c>
      <c r="I351" s="64" t="str">
        <f t="shared" si="11"/>
        <v/>
      </c>
      <c r="J351" s="64" t="str">
        <f>IF(I351="VERIFICAR",(MAX(J$1:$J350))+1,"")</f>
        <v/>
      </c>
      <c r="K351" s="82">
        <f>MATCH(A351,Peso!A:A,0)</f>
        <v>398</v>
      </c>
    </row>
    <row r="352" spans="1:11" ht="15" customHeight="1" x14ac:dyDescent="0.3">
      <c r="A352" s="79">
        <v>1638</v>
      </c>
      <c r="B352" s="78" t="s">
        <v>1300</v>
      </c>
      <c r="C352" s="78" t="s">
        <v>7</v>
      </c>
      <c r="D352" s="78" t="s">
        <v>1608</v>
      </c>
      <c r="E352" s="78">
        <v>179</v>
      </c>
      <c r="F352" s="78">
        <v>4</v>
      </c>
      <c r="G352" s="189">
        <f t="shared" si="10"/>
        <v>175</v>
      </c>
      <c r="H352" s="64">
        <f>IFERROR(MATCH(A352,'LISTA '!D:D,0),"FORA DA TABELA")</f>
        <v>211</v>
      </c>
      <c r="I352" s="64" t="str">
        <f t="shared" si="11"/>
        <v/>
      </c>
      <c r="J352" s="64" t="str">
        <f>IF(I352="VERIFICAR",(MAX(J$1:$J351))+1,"")</f>
        <v/>
      </c>
      <c r="K352" s="82">
        <f>MATCH(A352,Peso!A:A,0)</f>
        <v>401</v>
      </c>
    </row>
    <row r="353" spans="1:11" ht="15" customHeight="1" x14ac:dyDescent="0.3">
      <c r="A353" s="79">
        <v>1188</v>
      </c>
      <c r="B353" s="78" t="s">
        <v>1716</v>
      </c>
      <c r="C353" s="78" t="s">
        <v>7</v>
      </c>
      <c r="D353" s="78" t="s">
        <v>1608</v>
      </c>
      <c r="E353" s="78">
        <v>77</v>
      </c>
      <c r="F353" s="78">
        <v>31</v>
      </c>
      <c r="G353" s="189">
        <f t="shared" si="10"/>
        <v>46</v>
      </c>
      <c r="H353" s="64">
        <f>IFERROR(MATCH(A353,'LISTA '!D:D,0),"FORA DA TABELA")</f>
        <v>212</v>
      </c>
      <c r="I353" s="64" t="str">
        <f t="shared" si="11"/>
        <v/>
      </c>
      <c r="J353" s="64" t="str">
        <f>IF(I353="VERIFICAR",(MAX(J$1:$J352))+1,"")</f>
        <v/>
      </c>
      <c r="K353" s="82">
        <f>MATCH(A353,Peso!A:A,0)</f>
        <v>399</v>
      </c>
    </row>
    <row r="354" spans="1:11" ht="15" customHeight="1" x14ac:dyDescent="0.3">
      <c r="A354" s="79">
        <v>2778</v>
      </c>
      <c r="B354" s="78" t="s">
        <v>1717</v>
      </c>
      <c r="C354" s="78" t="s">
        <v>7</v>
      </c>
      <c r="D354" s="78" t="s">
        <v>1608</v>
      </c>
      <c r="E354" s="78">
        <v>0</v>
      </c>
      <c r="F354" s="78">
        <v>0</v>
      </c>
      <c r="G354" s="189">
        <f t="shared" si="10"/>
        <v>0</v>
      </c>
      <c r="H354" s="64" t="str">
        <f>IFERROR(MATCH(A354,'LISTA '!D:D,0),"FORA DA TABELA")</f>
        <v>FORA DA TABELA</v>
      </c>
      <c r="I354" s="64" t="str">
        <f t="shared" si="11"/>
        <v/>
      </c>
      <c r="J354" s="64" t="str">
        <f>IF(I354="VERIFICAR",(MAX(J$1:$J353))+1,"")</f>
        <v/>
      </c>
      <c r="K354" s="82">
        <f>MATCH(A354,Peso!A:A,0)</f>
        <v>404</v>
      </c>
    </row>
    <row r="355" spans="1:11" ht="15" customHeight="1" x14ac:dyDescent="0.3">
      <c r="A355" s="79">
        <v>1813</v>
      </c>
      <c r="B355" s="78" t="s">
        <v>1718</v>
      </c>
      <c r="C355" s="78" t="s">
        <v>7</v>
      </c>
      <c r="D355" s="78" t="s">
        <v>1608</v>
      </c>
      <c r="E355" s="78">
        <v>0</v>
      </c>
      <c r="F355" s="78">
        <v>0</v>
      </c>
      <c r="G355" s="189">
        <f t="shared" si="10"/>
        <v>0</v>
      </c>
      <c r="H355" s="64">
        <f>IFERROR(MATCH(A355,'LISTA '!D:D,0),"FORA DA TABELA")</f>
        <v>213</v>
      </c>
      <c r="I355" s="64" t="str">
        <f t="shared" si="11"/>
        <v/>
      </c>
      <c r="J355" s="64" t="str">
        <f>IF(I355="VERIFICAR",(MAX(J$1:$J354))+1,"")</f>
        <v/>
      </c>
      <c r="K355" s="82">
        <f>MATCH(A355,Peso!A:A,0)</f>
        <v>395</v>
      </c>
    </row>
    <row r="356" spans="1:11" ht="15" customHeight="1" x14ac:dyDescent="0.3">
      <c r="A356" s="79">
        <v>1823</v>
      </c>
      <c r="B356" s="78" t="s">
        <v>475</v>
      </c>
      <c r="C356" s="78" t="s">
        <v>7</v>
      </c>
      <c r="D356" s="78" t="s">
        <v>1608</v>
      </c>
      <c r="E356" s="78">
        <v>47</v>
      </c>
      <c r="F356" s="78">
        <v>1</v>
      </c>
      <c r="G356" s="189">
        <f t="shared" si="10"/>
        <v>46</v>
      </c>
      <c r="H356" s="64">
        <f>IFERROR(MATCH(A356,'LISTA '!D:D,0),"FORA DA TABELA")</f>
        <v>214</v>
      </c>
      <c r="I356" s="64" t="str">
        <f t="shared" si="11"/>
        <v/>
      </c>
      <c r="J356" s="64" t="str">
        <f>IF(I356="VERIFICAR",(MAX(J$1:$J355))+1,"")</f>
        <v/>
      </c>
      <c r="K356" s="82">
        <f>MATCH(A356,Peso!A:A,0)</f>
        <v>396</v>
      </c>
    </row>
    <row r="357" spans="1:11" ht="15" customHeight="1" x14ac:dyDescent="0.3">
      <c r="A357" s="79">
        <v>1803</v>
      </c>
      <c r="B357" s="78" t="s">
        <v>1719</v>
      </c>
      <c r="C357" s="78" t="s">
        <v>7</v>
      </c>
      <c r="D357" s="78" t="s">
        <v>1608</v>
      </c>
      <c r="E357" s="78">
        <v>0</v>
      </c>
      <c r="F357" s="78">
        <v>0</v>
      </c>
      <c r="G357" s="189">
        <f t="shared" si="10"/>
        <v>0</v>
      </c>
      <c r="H357" s="64" t="str">
        <f>IFERROR(MATCH(A357,'LISTA '!D:D,0),"FORA DA TABELA")</f>
        <v>FORA DA TABELA</v>
      </c>
      <c r="I357" s="64" t="str">
        <f t="shared" si="11"/>
        <v/>
      </c>
      <c r="J357" s="64" t="str">
        <f>IF(I357="VERIFICAR",(MAX(J$1:$J356))+1,"")</f>
        <v/>
      </c>
      <c r="K357" s="82">
        <f>MATCH(A357,Peso!A:A,0)</f>
        <v>405</v>
      </c>
    </row>
    <row r="358" spans="1:11" ht="15" customHeight="1" x14ac:dyDescent="0.3">
      <c r="A358" s="79">
        <v>15</v>
      </c>
      <c r="B358" s="78" t="s">
        <v>1720</v>
      </c>
      <c r="C358" s="78" t="s">
        <v>7</v>
      </c>
      <c r="D358" s="78" t="s">
        <v>1608</v>
      </c>
      <c r="E358" s="78">
        <v>149</v>
      </c>
      <c r="F358" s="78">
        <v>7</v>
      </c>
      <c r="G358" s="189">
        <f t="shared" si="10"/>
        <v>142</v>
      </c>
      <c r="H358" s="64">
        <f>IFERROR(MATCH(A358,'LISTA '!D:D,0),"FORA DA TABELA")</f>
        <v>215</v>
      </c>
      <c r="I358" s="64" t="str">
        <f t="shared" si="11"/>
        <v/>
      </c>
      <c r="J358" s="64" t="str">
        <f>IF(I358="VERIFICAR",(MAX(J$1:$J357))+1,"")</f>
        <v/>
      </c>
      <c r="K358" s="82">
        <f>MATCH(A358,Peso!A:A,0)</f>
        <v>406</v>
      </c>
    </row>
    <row r="359" spans="1:11" ht="15" customHeight="1" x14ac:dyDescent="0.3">
      <c r="A359" s="79">
        <v>2756</v>
      </c>
      <c r="B359" s="78" t="s">
        <v>1721</v>
      </c>
      <c r="C359" s="78" t="s">
        <v>7</v>
      </c>
      <c r="D359" s="78" t="s">
        <v>1608</v>
      </c>
      <c r="E359" s="78">
        <v>0</v>
      </c>
      <c r="F359" s="78">
        <v>0</v>
      </c>
      <c r="G359" s="189">
        <f t="shared" si="10"/>
        <v>0</v>
      </c>
      <c r="H359" s="64" t="str">
        <f>IFERROR(MATCH(A359,'LISTA '!D:D,0),"FORA DA TABELA")</f>
        <v>FORA DA TABELA</v>
      </c>
      <c r="I359" s="64" t="str">
        <f t="shared" si="11"/>
        <v/>
      </c>
      <c r="J359" s="64" t="str">
        <f>IF(I359="VERIFICAR",(MAX(J$1:$J358))+1,"")</f>
        <v/>
      </c>
      <c r="K359" s="82">
        <f>MATCH(A359,Peso!A:A,0)</f>
        <v>407</v>
      </c>
    </row>
    <row r="360" spans="1:11" ht="15" customHeight="1" x14ac:dyDescent="0.3">
      <c r="A360" s="79">
        <v>1639</v>
      </c>
      <c r="B360" s="78" t="s">
        <v>301</v>
      </c>
      <c r="C360" s="78" t="s">
        <v>7</v>
      </c>
      <c r="D360" s="78" t="s">
        <v>1608</v>
      </c>
      <c r="E360" s="78">
        <v>27</v>
      </c>
      <c r="F360" s="78">
        <v>2</v>
      </c>
      <c r="G360" s="189">
        <f t="shared" si="10"/>
        <v>25</v>
      </c>
      <c r="H360" s="64">
        <f>IFERROR(MATCH(A360,'LISTA '!D:D,0),"FORA DA TABELA")</f>
        <v>216</v>
      </c>
      <c r="I360" s="64" t="str">
        <f t="shared" si="11"/>
        <v/>
      </c>
      <c r="J360" s="64" t="str">
        <f>IF(I360="VERIFICAR",(MAX(J$1:$J359))+1,"")</f>
        <v/>
      </c>
      <c r="K360" s="82">
        <f>MATCH(A360,Peso!A:A,0)</f>
        <v>410</v>
      </c>
    </row>
    <row r="361" spans="1:11" ht="15" customHeight="1" x14ac:dyDescent="0.3">
      <c r="A361" s="79">
        <v>1184</v>
      </c>
      <c r="B361" s="78" t="s">
        <v>1722</v>
      </c>
      <c r="C361" s="78" t="s">
        <v>7</v>
      </c>
      <c r="D361" s="78" t="s">
        <v>1608</v>
      </c>
      <c r="E361" s="78">
        <v>157</v>
      </c>
      <c r="F361" s="78">
        <v>17</v>
      </c>
      <c r="G361" s="189">
        <f t="shared" si="10"/>
        <v>140</v>
      </c>
      <c r="H361" s="64">
        <f>IFERROR(MATCH(A361,'LISTA '!D:D,0),"FORA DA TABELA")</f>
        <v>217</v>
      </c>
      <c r="I361" s="64" t="str">
        <f t="shared" si="11"/>
        <v/>
      </c>
      <c r="J361" s="64" t="str">
        <f>IF(I361="VERIFICAR",(MAX(J$1:$J360))+1,"")</f>
        <v/>
      </c>
      <c r="K361" s="82">
        <f>MATCH(A361,Peso!A:A,0)</f>
        <v>408</v>
      </c>
    </row>
    <row r="362" spans="1:11" ht="15" customHeight="1" x14ac:dyDescent="0.3">
      <c r="A362" s="79">
        <v>1812</v>
      </c>
      <c r="B362" s="78" t="s">
        <v>1723</v>
      </c>
      <c r="C362" s="78" t="s">
        <v>7</v>
      </c>
      <c r="D362" s="78" t="s">
        <v>1608</v>
      </c>
      <c r="E362" s="78">
        <v>0</v>
      </c>
      <c r="F362" s="78">
        <v>0</v>
      </c>
      <c r="G362" s="189">
        <f t="shared" si="10"/>
        <v>0</v>
      </c>
      <c r="H362" s="64" t="str">
        <f>IFERROR(MATCH(A362,'LISTA '!D:D,0),"FORA DA TABELA")</f>
        <v>FORA DA TABELA</v>
      </c>
      <c r="I362" s="64" t="str">
        <f t="shared" si="11"/>
        <v/>
      </c>
      <c r="J362" s="64" t="str">
        <f>IF(I362="VERIFICAR",(MAX(J$1:$J361))+1,"")</f>
        <v/>
      </c>
      <c r="K362" s="82">
        <f>MATCH(A362,Peso!A:A,0)</f>
        <v>411</v>
      </c>
    </row>
    <row r="363" spans="1:11" ht="15" customHeight="1" x14ac:dyDescent="0.3">
      <c r="A363" s="79">
        <v>1824</v>
      </c>
      <c r="B363" s="78" t="s">
        <v>1063</v>
      </c>
      <c r="C363" s="78" t="s">
        <v>7</v>
      </c>
      <c r="D363" s="78" t="s">
        <v>1608</v>
      </c>
      <c r="E363" s="78">
        <v>2</v>
      </c>
      <c r="F363" s="78">
        <v>0</v>
      </c>
      <c r="G363" s="189">
        <f t="shared" si="10"/>
        <v>2</v>
      </c>
      <c r="H363" s="64" t="str">
        <f>IFERROR(MATCH(A363,'LISTA '!D:D,0),"FORA DA TABELA")</f>
        <v>FORA DA TABELA</v>
      </c>
      <c r="I363" s="64" t="str">
        <f t="shared" si="11"/>
        <v>VERIFICAR</v>
      </c>
      <c r="J363" s="64">
        <f>IF(I363="VERIFICAR",(MAX(J$1:$J362))+1,"")</f>
        <v>25</v>
      </c>
      <c r="K363" s="82">
        <f>MATCH(A363,Peso!A:A,0)</f>
        <v>412</v>
      </c>
    </row>
    <row r="364" spans="1:11" ht="15" customHeight="1" x14ac:dyDescent="0.3">
      <c r="A364" s="79">
        <v>50059</v>
      </c>
      <c r="B364" s="78" t="s">
        <v>1546</v>
      </c>
      <c r="C364" s="78" t="s">
        <v>3</v>
      </c>
      <c r="D364" s="78" t="s">
        <v>1608</v>
      </c>
      <c r="E364" s="78">
        <v>620</v>
      </c>
      <c r="F364" s="78">
        <v>0</v>
      </c>
      <c r="G364" s="189">
        <f t="shared" si="10"/>
        <v>620</v>
      </c>
      <c r="H364" s="64" t="str">
        <f>IFERROR(MATCH(A364,'LISTA '!D:D,0),"FORA DA TABELA")</f>
        <v>FORA DA TABELA</v>
      </c>
      <c r="I364" s="64" t="str">
        <f t="shared" si="11"/>
        <v>VERIFICAR</v>
      </c>
      <c r="J364" s="64">
        <f>IF(I364="VERIFICAR",(MAX(J$1:$J363))+1,"")</f>
        <v>26</v>
      </c>
      <c r="K364" s="82" t="e">
        <f>MATCH(A364,Peso!A:A,0)</f>
        <v>#N/A</v>
      </c>
    </row>
    <row r="365" spans="1:11" ht="15" customHeight="1" x14ac:dyDescent="0.3">
      <c r="A365" s="79">
        <v>50054</v>
      </c>
      <c r="B365" s="78" t="s">
        <v>377</v>
      </c>
      <c r="C365" s="78" t="s">
        <v>3</v>
      </c>
      <c r="D365" s="78" t="s">
        <v>1608</v>
      </c>
      <c r="E365" s="78">
        <v>1660</v>
      </c>
      <c r="F365" s="78">
        <v>0</v>
      </c>
      <c r="G365" s="189">
        <f t="shared" si="10"/>
        <v>1660</v>
      </c>
      <c r="H365" s="64" t="str">
        <f>IFERROR(MATCH(A365,'LISTA '!D:D,0),"FORA DA TABELA")</f>
        <v>FORA DA TABELA</v>
      </c>
      <c r="I365" s="64" t="str">
        <f t="shared" si="11"/>
        <v>VERIFICAR</v>
      </c>
      <c r="J365" s="64">
        <f>IF(I365="VERIFICAR",(MAX(J$1:$J364))+1,"")</f>
        <v>27</v>
      </c>
      <c r="K365" s="82" t="e">
        <f>MATCH(A365,Peso!A:A,0)</f>
        <v>#N/A</v>
      </c>
    </row>
    <row r="366" spans="1:11" ht="15" customHeight="1" x14ac:dyDescent="0.3">
      <c r="A366" s="79">
        <v>50055</v>
      </c>
      <c r="B366" s="78" t="s">
        <v>381</v>
      </c>
      <c r="C366" s="78" t="s">
        <v>3</v>
      </c>
      <c r="D366" s="78" t="s">
        <v>1608</v>
      </c>
      <c r="E366" s="78">
        <v>1875</v>
      </c>
      <c r="F366" s="78">
        <v>0</v>
      </c>
      <c r="G366" s="189">
        <f t="shared" si="10"/>
        <v>1875</v>
      </c>
      <c r="H366" s="64" t="str">
        <f>IFERROR(MATCH(A366,'LISTA '!D:D,0),"FORA DA TABELA")</f>
        <v>FORA DA TABELA</v>
      </c>
      <c r="I366" s="64" t="str">
        <f t="shared" si="11"/>
        <v>VERIFICAR</v>
      </c>
      <c r="J366" s="64">
        <f>IF(I366="VERIFICAR",(MAX(J$1:$J365))+1,"")</f>
        <v>28</v>
      </c>
      <c r="K366" s="82" t="e">
        <f>MATCH(A366,Peso!A:A,0)</f>
        <v>#N/A</v>
      </c>
    </row>
    <row r="367" spans="1:11" ht="15" customHeight="1" x14ac:dyDescent="0.3">
      <c r="A367" s="79">
        <v>50056</v>
      </c>
      <c r="B367" s="78" t="s">
        <v>931</v>
      </c>
      <c r="C367" s="78" t="s">
        <v>3</v>
      </c>
      <c r="D367" s="78" t="s">
        <v>1608</v>
      </c>
      <c r="E367" s="78">
        <v>0</v>
      </c>
      <c r="F367" s="78">
        <v>0</v>
      </c>
      <c r="G367" s="189">
        <f t="shared" si="10"/>
        <v>0</v>
      </c>
      <c r="H367" s="64" t="str">
        <f>IFERROR(MATCH(A367,'LISTA '!D:D,0),"FORA DA TABELA")</f>
        <v>FORA DA TABELA</v>
      </c>
      <c r="I367" s="64" t="str">
        <f t="shared" si="11"/>
        <v/>
      </c>
      <c r="J367" s="64" t="str">
        <f>IF(I367="VERIFICAR",(MAX(J$1:$J366))+1,"")</f>
        <v/>
      </c>
      <c r="K367" s="82" t="e">
        <f>MATCH(A367,Peso!A:A,0)</f>
        <v>#N/A</v>
      </c>
    </row>
    <row r="368" spans="1:11" ht="15" customHeight="1" x14ac:dyDescent="0.3">
      <c r="A368" s="79">
        <v>50058</v>
      </c>
      <c r="B368" s="78" t="s">
        <v>1724</v>
      </c>
      <c r="C368" s="78" t="s">
        <v>28</v>
      </c>
      <c r="D368" s="78" t="s">
        <v>1608</v>
      </c>
      <c r="E368" s="78">
        <v>5200</v>
      </c>
      <c r="F368" s="78">
        <v>0</v>
      </c>
      <c r="G368" s="189">
        <f t="shared" si="10"/>
        <v>5200</v>
      </c>
      <c r="H368" s="64" t="str">
        <f>IFERROR(MATCH(A368,'LISTA '!D:D,0),"FORA DA TABELA")</f>
        <v>FORA DA TABELA</v>
      </c>
      <c r="I368" s="64" t="str">
        <f t="shared" si="11"/>
        <v>VERIFICAR</v>
      </c>
      <c r="J368" s="64">
        <f>IF(I368="VERIFICAR",(MAX(J$1:$J367))+1,"")</f>
        <v>29</v>
      </c>
      <c r="K368" s="82" t="e">
        <f>MATCH(A368,Peso!A:A,0)</f>
        <v>#N/A</v>
      </c>
    </row>
    <row r="369" spans="1:11" ht="15" customHeight="1" x14ac:dyDescent="0.3">
      <c r="A369" s="79">
        <v>50057</v>
      </c>
      <c r="B369" s="78" t="s">
        <v>850</v>
      </c>
      <c r="C369" s="78" t="s">
        <v>28</v>
      </c>
      <c r="D369" s="78" t="s">
        <v>1608</v>
      </c>
      <c r="E369" s="78">
        <v>9225</v>
      </c>
      <c r="F369" s="78">
        <v>0</v>
      </c>
      <c r="G369" s="189">
        <f t="shared" si="10"/>
        <v>9225</v>
      </c>
      <c r="H369" s="64" t="str">
        <f>IFERROR(MATCH(A369,'LISTA '!D:D,0),"FORA DA TABELA")</f>
        <v>FORA DA TABELA</v>
      </c>
      <c r="I369" s="64" t="str">
        <f t="shared" si="11"/>
        <v>VERIFICAR</v>
      </c>
      <c r="J369" s="64">
        <f>IF(I369="VERIFICAR",(MAX(J$1:$J368))+1,"")</f>
        <v>30</v>
      </c>
      <c r="K369" s="82" t="e">
        <f>MATCH(A369,Peso!A:A,0)</f>
        <v>#N/A</v>
      </c>
    </row>
    <row r="370" spans="1:11" ht="15" customHeight="1" x14ac:dyDescent="0.3">
      <c r="A370" s="79">
        <v>2749</v>
      </c>
      <c r="B370" s="78" t="s">
        <v>565</v>
      </c>
      <c r="C370" s="78" t="s">
        <v>126</v>
      </c>
      <c r="D370" s="78" t="s">
        <v>1608</v>
      </c>
      <c r="E370" s="78">
        <v>0</v>
      </c>
      <c r="F370" s="78">
        <v>0</v>
      </c>
      <c r="G370" s="189">
        <f t="shared" si="10"/>
        <v>0</v>
      </c>
      <c r="H370" s="64" t="str">
        <f>IFERROR(MATCH(A370,'LISTA '!D:D,0),"FORA DA TABELA")</f>
        <v>FORA DA TABELA</v>
      </c>
      <c r="I370" s="64" t="str">
        <f t="shared" si="11"/>
        <v/>
      </c>
      <c r="J370" s="64" t="str">
        <f>IF(I370="VERIFICAR",(MAX(J$1:$J369))+1,"")</f>
        <v/>
      </c>
      <c r="K370" s="82">
        <f>MATCH(A370,Peso!A:A,0)</f>
        <v>416</v>
      </c>
    </row>
    <row r="371" spans="1:11" ht="15" customHeight="1" x14ac:dyDescent="0.3">
      <c r="A371" s="79">
        <v>1890</v>
      </c>
      <c r="B371" s="78" t="s">
        <v>1301</v>
      </c>
      <c r="C371" s="78" t="s">
        <v>7</v>
      </c>
      <c r="D371" s="78" t="s">
        <v>1608</v>
      </c>
      <c r="E371" s="78">
        <v>36</v>
      </c>
      <c r="F371" s="78">
        <v>5</v>
      </c>
      <c r="G371" s="189">
        <f t="shared" si="10"/>
        <v>31</v>
      </c>
      <c r="H371" s="64">
        <f>IFERROR(MATCH(A371,'LISTA '!D:D,0),"FORA DA TABELA")</f>
        <v>218</v>
      </c>
      <c r="I371" s="64" t="str">
        <f t="shared" si="11"/>
        <v/>
      </c>
      <c r="J371" s="64" t="str">
        <f>IF(I371="VERIFICAR",(MAX(J$1:$J370))+1,"")</f>
        <v/>
      </c>
      <c r="K371" s="82">
        <f>MATCH(A371,Peso!A:A,0)</f>
        <v>2041</v>
      </c>
    </row>
    <row r="372" spans="1:11" ht="15" customHeight="1" x14ac:dyDescent="0.3">
      <c r="A372" s="79">
        <v>1061</v>
      </c>
      <c r="B372" s="78" t="s">
        <v>1725</v>
      </c>
      <c r="C372" s="78" t="s">
        <v>7</v>
      </c>
      <c r="D372" s="78" t="s">
        <v>1608</v>
      </c>
      <c r="E372" s="78">
        <v>268</v>
      </c>
      <c r="F372" s="78">
        <v>11</v>
      </c>
      <c r="G372" s="189">
        <f t="shared" si="10"/>
        <v>257</v>
      </c>
      <c r="H372" s="64">
        <f>IFERROR(MATCH(A372,'LISTA '!D:D,0),"FORA DA TABELA")</f>
        <v>219</v>
      </c>
      <c r="I372" s="64" t="str">
        <f t="shared" si="11"/>
        <v/>
      </c>
      <c r="J372" s="64" t="str">
        <f>IF(I372="VERIFICAR",(MAX(J$1:$J371))+1,"")</f>
        <v/>
      </c>
      <c r="K372" s="82">
        <f>MATCH(A372,Peso!A:A,0)</f>
        <v>2040</v>
      </c>
    </row>
    <row r="373" spans="1:11" ht="15" customHeight="1" x14ac:dyDescent="0.3">
      <c r="A373" s="79">
        <v>2263</v>
      </c>
      <c r="B373" s="78" t="s">
        <v>1302</v>
      </c>
      <c r="C373" s="78" t="s">
        <v>28</v>
      </c>
      <c r="D373" s="78" t="s">
        <v>1608</v>
      </c>
      <c r="E373" s="78">
        <v>36</v>
      </c>
      <c r="F373" s="78">
        <v>7</v>
      </c>
      <c r="G373" s="189">
        <f t="shared" si="10"/>
        <v>29</v>
      </c>
      <c r="H373" s="64">
        <f>IFERROR(MATCH(A373,'LISTA '!D:D,0),"FORA DA TABELA")</f>
        <v>220</v>
      </c>
      <c r="I373" s="64" t="str">
        <f t="shared" si="11"/>
        <v/>
      </c>
      <c r="J373" s="64" t="str">
        <f>IF(I373="VERIFICAR",(MAX(J$1:$J372))+1,"")</f>
        <v/>
      </c>
      <c r="K373" s="82">
        <f>MATCH(A373,Peso!A:A,0)</f>
        <v>417</v>
      </c>
    </row>
    <row r="374" spans="1:11" ht="15" customHeight="1" x14ac:dyDescent="0.3">
      <c r="A374" s="79">
        <v>1062</v>
      </c>
      <c r="B374" s="78" t="s">
        <v>612</v>
      </c>
      <c r="C374" s="78" t="s">
        <v>7</v>
      </c>
      <c r="D374" s="78" t="s">
        <v>1608</v>
      </c>
      <c r="E374" s="78">
        <v>256</v>
      </c>
      <c r="F374" s="78">
        <v>16</v>
      </c>
      <c r="G374" s="189">
        <f t="shared" si="10"/>
        <v>240</v>
      </c>
      <c r="H374" s="64">
        <f>IFERROR(MATCH(A374,'LISTA '!D:D,0),"FORA DA TABELA")</f>
        <v>221</v>
      </c>
      <c r="I374" s="64" t="str">
        <f t="shared" si="11"/>
        <v/>
      </c>
      <c r="J374" s="64" t="str">
        <f>IF(I374="VERIFICAR",(MAX(J$1:$J373))+1,"")</f>
        <v/>
      </c>
      <c r="K374" s="82">
        <f>MATCH(A374,Peso!A:A,0)</f>
        <v>2042</v>
      </c>
    </row>
    <row r="375" spans="1:11" ht="15" customHeight="1" x14ac:dyDescent="0.3">
      <c r="A375" s="79">
        <v>1194</v>
      </c>
      <c r="B375" s="78" t="s">
        <v>1565</v>
      </c>
      <c r="C375" s="78" t="s">
        <v>7</v>
      </c>
      <c r="D375" s="78" t="s">
        <v>1608</v>
      </c>
      <c r="E375" s="78">
        <v>0</v>
      </c>
      <c r="F375" s="78">
        <v>0</v>
      </c>
      <c r="G375" s="189">
        <f t="shared" si="10"/>
        <v>0</v>
      </c>
      <c r="H375" s="64">
        <f>IFERROR(MATCH(A375,'LISTA '!D:D,0),"FORA DA TABELA")</f>
        <v>222</v>
      </c>
      <c r="I375" s="64" t="str">
        <f t="shared" si="11"/>
        <v/>
      </c>
      <c r="J375" s="64" t="str">
        <f>IF(I375="VERIFICAR",(MAX(J$1:$J374))+1,"")</f>
        <v/>
      </c>
      <c r="K375" s="82">
        <f>MATCH(A375,Peso!A:A,0)</f>
        <v>2510</v>
      </c>
    </row>
    <row r="376" spans="1:11" ht="15" customHeight="1" x14ac:dyDescent="0.3">
      <c r="A376" s="79">
        <v>2678</v>
      </c>
      <c r="B376" s="78" t="s">
        <v>1303</v>
      </c>
      <c r="C376" s="78" t="s">
        <v>7</v>
      </c>
      <c r="D376" s="78" t="s">
        <v>1608</v>
      </c>
      <c r="E376" s="78">
        <v>131</v>
      </c>
      <c r="F376" s="78">
        <v>8</v>
      </c>
      <c r="G376" s="189">
        <f t="shared" si="10"/>
        <v>123</v>
      </c>
      <c r="H376" s="64">
        <f>IFERROR(MATCH(A376,'LISTA '!D:D,0),"FORA DA TABELA")</f>
        <v>223</v>
      </c>
      <c r="I376" s="64" t="str">
        <f t="shared" si="11"/>
        <v/>
      </c>
      <c r="J376" s="64" t="str">
        <f>IF(I376="VERIFICAR",(MAX(J$1:$J375))+1,"")</f>
        <v/>
      </c>
      <c r="K376" s="82">
        <f>MATCH(A376,Peso!A:A,0)</f>
        <v>2044</v>
      </c>
    </row>
    <row r="377" spans="1:11" ht="15" customHeight="1" x14ac:dyDescent="0.3">
      <c r="A377" s="79">
        <v>1063</v>
      </c>
      <c r="B377" s="78" t="s">
        <v>1726</v>
      </c>
      <c r="C377" s="78" t="s">
        <v>7</v>
      </c>
      <c r="D377" s="78" t="s">
        <v>1608</v>
      </c>
      <c r="E377" s="78">
        <v>796</v>
      </c>
      <c r="F377" s="78">
        <v>31</v>
      </c>
      <c r="G377" s="189">
        <f t="shared" si="10"/>
        <v>765</v>
      </c>
      <c r="H377" s="64">
        <f>IFERROR(MATCH(A377,'LISTA '!D:D,0),"FORA DA TABELA")</f>
        <v>224</v>
      </c>
      <c r="I377" s="64" t="str">
        <f t="shared" si="11"/>
        <v/>
      </c>
      <c r="J377" s="64" t="str">
        <f>IF(I377="VERIFICAR",(MAX(J$1:$J376))+1,"")</f>
        <v/>
      </c>
      <c r="K377" s="82">
        <f>MATCH(A377,Peso!A:A,0)</f>
        <v>2043</v>
      </c>
    </row>
    <row r="378" spans="1:11" ht="15" customHeight="1" x14ac:dyDescent="0.3">
      <c r="A378" s="79">
        <v>2264</v>
      </c>
      <c r="B378" s="78" t="s">
        <v>1304</v>
      </c>
      <c r="C378" s="78" t="s">
        <v>28</v>
      </c>
      <c r="D378" s="78" t="s">
        <v>1608</v>
      </c>
      <c r="E378" s="78">
        <v>14</v>
      </c>
      <c r="F378" s="78">
        <v>1</v>
      </c>
      <c r="G378" s="189">
        <f t="shared" si="10"/>
        <v>13</v>
      </c>
      <c r="H378" s="64">
        <f>IFERROR(MATCH(A378,'LISTA '!D:D,0),"FORA DA TABELA")</f>
        <v>225</v>
      </c>
      <c r="I378" s="64" t="str">
        <f t="shared" si="11"/>
        <v/>
      </c>
      <c r="J378" s="64" t="str">
        <f>IF(I378="VERIFICAR",(MAX(J$1:$J377))+1,"")</f>
        <v/>
      </c>
      <c r="K378" s="82">
        <f>MATCH(A378,Peso!A:A,0)</f>
        <v>418</v>
      </c>
    </row>
    <row r="379" spans="1:11" ht="15" customHeight="1" x14ac:dyDescent="0.3">
      <c r="A379" s="79">
        <v>1064</v>
      </c>
      <c r="B379" s="78" t="s">
        <v>651</v>
      </c>
      <c r="C379" s="78" t="s">
        <v>7</v>
      </c>
      <c r="D379" s="78" t="s">
        <v>1608</v>
      </c>
      <c r="E379" s="78">
        <v>51</v>
      </c>
      <c r="F379" s="78">
        <v>0</v>
      </c>
      <c r="G379" s="189">
        <f t="shared" si="10"/>
        <v>51</v>
      </c>
      <c r="H379" s="64">
        <f>IFERROR(MATCH(A379,'LISTA '!D:D,0),"FORA DA TABELA")</f>
        <v>226</v>
      </c>
      <c r="I379" s="64" t="str">
        <f t="shared" si="11"/>
        <v/>
      </c>
      <c r="J379" s="64" t="str">
        <f>IF(I379="VERIFICAR",(MAX(J$1:$J378))+1,"")</f>
        <v/>
      </c>
      <c r="K379" s="82">
        <f>MATCH(A379,Peso!A:A,0)</f>
        <v>2045</v>
      </c>
    </row>
    <row r="380" spans="1:11" ht="15" customHeight="1" x14ac:dyDescent="0.3">
      <c r="A380" s="79">
        <v>2265</v>
      </c>
      <c r="B380" s="78" t="s">
        <v>1305</v>
      </c>
      <c r="C380" s="78" t="s">
        <v>28</v>
      </c>
      <c r="D380" s="78" t="s">
        <v>1608</v>
      </c>
      <c r="E380" s="78">
        <v>23</v>
      </c>
      <c r="F380" s="78">
        <v>2</v>
      </c>
      <c r="G380" s="189">
        <f t="shared" si="10"/>
        <v>21</v>
      </c>
      <c r="H380" s="64">
        <f>IFERROR(MATCH(A380,'LISTA '!D:D,0),"FORA DA TABELA")</f>
        <v>227</v>
      </c>
      <c r="I380" s="64" t="str">
        <f t="shared" si="11"/>
        <v/>
      </c>
      <c r="J380" s="64" t="str">
        <f>IF(I380="VERIFICAR",(MAX(J$1:$J379))+1,"")</f>
        <v/>
      </c>
      <c r="K380" s="82">
        <f>MATCH(A380,Peso!A:A,0)</f>
        <v>419</v>
      </c>
    </row>
    <row r="381" spans="1:11" ht="15" customHeight="1" x14ac:dyDescent="0.3">
      <c r="A381" s="79">
        <v>1225</v>
      </c>
      <c r="B381" s="78" t="s">
        <v>601</v>
      </c>
      <c r="C381" s="78" t="s">
        <v>7</v>
      </c>
      <c r="D381" s="78" t="s">
        <v>1608</v>
      </c>
      <c r="E381" s="78">
        <v>20</v>
      </c>
      <c r="F381" s="78">
        <v>0</v>
      </c>
      <c r="G381" s="189">
        <f t="shared" si="10"/>
        <v>20</v>
      </c>
      <c r="H381" s="64">
        <f>IFERROR(MATCH(A381,'LISTA '!D:D,0),"FORA DA TABELA")</f>
        <v>228</v>
      </c>
      <c r="I381" s="64" t="str">
        <f t="shared" si="11"/>
        <v/>
      </c>
      <c r="J381" s="64" t="str">
        <f>IF(I381="VERIFICAR",(MAX(J$1:$J380))+1,"")</f>
        <v/>
      </c>
      <c r="K381" s="82">
        <f>MATCH(A381,Peso!A:A,0)</f>
        <v>2046</v>
      </c>
    </row>
    <row r="382" spans="1:11" ht="15" customHeight="1" x14ac:dyDescent="0.3">
      <c r="A382" s="79">
        <v>1992</v>
      </c>
      <c r="B382" s="78" t="s">
        <v>1306</v>
      </c>
      <c r="C382" s="78" t="s">
        <v>7</v>
      </c>
      <c r="D382" s="78" t="s">
        <v>1608</v>
      </c>
      <c r="E382" s="78">
        <v>134</v>
      </c>
      <c r="F382" s="78">
        <v>21</v>
      </c>
      <c r="G382" s="189">
        <f t="shared" si="10"/>
        <v>113</v>
      </c>
      <c r="H382" s="64">
        <f>IFERROR(MATCH(A382,'LISTA '!D:D,0),"FORA DA TABELA")</f>
        <v>229</v>
      </c>
      <c r="I382" s="64" t="str">
        <f t="shared" si="11"/>
        <v/>
      </c>
      <c r="J382" s="64" t="str">
        <f>IF(I382="VERIFICAR",(MAX(J$1:$J381))+1,"")</f>
        <v/>
      </c>
      <c r="K382" s="82">
        <f>MATCH(A382,Peso!A:A,0)</f>
        <v>999</v>
      </c>
    </row>
    <row r="383" spans="1:11" ht="15" customHeight="1" x14ac:dyDescent="0.3">
      <c r="A383" s="79">
        <v>549</v>
      </c>
      <c r="B383" s="78" t="s">
        <v>1727</v>
      </c>
      <c r="C383" s="78" t="s">
        <v>7</v>
      </c>
      <c r="D383" s="78" t="s">
        <v>1608</v>
      </c>
      <c r="E383" s="78">
        <v>976</v>
      </c>
      <c r="F383" s="78">
        <v>74</v>
      </c>
      <c r="G383" s="189">
        <f t="shared" si="10"/>
        <v>902</v>
      </c>
      <c r="H383" s="64">
        <f>IFERROR(MATCH(A383,'LISTA '!D:D,0),"FORA DA TABELA")</f>
        <v>230</v>
      </c>
      <c r="I383" s="64" t="str">
        <f t="shared" si="11"/>
        <v/>
      </c>
      <c r="J383" s="64" t="str">
        <f>IF(I383="VERIFICAR",(MAX(J$1:$J382))+1,"")</f>
        <v/>
      </c>
      <c r="K383" s="82">
        <f>MATCH(A383,Peso!A:A,0)</f>
        <v>998</v>
      </c>
    </row>
    <row r="384" spans="1:11" ht="15" customHeight="1" x14ac:dyDescent="0.3">
      <c r="A384" s="79">
        <v>1897</v>
      </c>
      <c r="B384" s="78" t="s">
        <v>1307</v>
      </c>
      <c r="C384" s="78" t="s">
        <v>7</v>
      </c>
      <c r="D384" s="78" t="s">
        <v>1608</v>
      </c>
      <c r="E384" s="78">
        <v>0</v>
      </c>
      <c r="F384" s="78">
        <v>0</v>
      </c>
      <c r="G384" s="189">
        <f t="shared" si="10"/>
        <v>0</v>
      </c>
      <c r="H384" s="64">
        <f>IFERROR(MATCH(A384,'LISTA '!D:D,0),"FORA DA TABELA")</f>
        <v>231</v>
      </c>
      <c r="I384" s="64" t="str">
        <f t="shared" si="11"/>
        <v/>
      </c>
      <c r="J384" s="64" t="str">
        <f>IF(I384="VERIFICAR",(MAX(J$1:$J383))+1,"")</f>
        <v/>
      </c>
      <c r="K384" s="82">
        <f>MATCH(A384,Peso!A:A,0)</f>
        <v>1002</v>
      </c>
    </row>
    <row r="385" spans="1:11" ht="15" customHeight="1" x14ac:dyDescent="0.3">
      <c r="A385" s="79">
        <v>1217</v>
      </c>
      <c r="B385" s="78" t="s">
        <v>1728</v>
      </c>
      <c r="C385" s="78" t="s">
        <v>7</v>
      </c>
      <c r="D385" s="78" t="s">
        <v>1608</v>
      </c>
      <c r="E385" s="78">
        <v>0</v>
      </c>
      <c r="F385" s="78">
        <v>0</v>
      </c>
      <c r="G385" s="189">
        <f t="shared" si="10"/>
        <v>0</v>
      </c>
      <c r="H385" s="64" t="str">
        <f>IFERROR(MATCH(A385,'LISTA '!D:D,0),"FORA DA TABELA")</f>
        <v>FORA DA TABELA</v>
      </c>
      <c r="I385" s="64" t="str">
        <f t="shared" si="11"/>
        <v/>
      </c>
      <c r="J385" s="64" t="str">
        <f>IF(I385="VERIFICAR",(MAX(J$1:$J384))+1,"")</f>
        <v/>
      </c>
      <c r="K385" s="82">
        <f>MATCH(A385,Peso!A:A,0)</f>
        <v>1001</v>
      </c>
    </row>
    <row r="386" spans="1:11" ht="15" customHeight="1" x14ac:dyDescent="0.3">
      <c r="A386" s="79">
        <v>20354</v>
      </c>
      <c r="B386" s="78" t="s">
        <v>1729</v>
      </c>
      <c r="C386" s="78" t="s">
        <v>7</v>
      </c>
      <c r="D386" s="78" t="s">
        <v>1608</v>
      </c>
      <c r="E386" s="78">
        <v>0</v>
      </c>
      <c r="F386" s="78">
        <v>0</v>
      </c>
      <c r="G386" s="189">
        <f t="shared" si="10"/>
        <v>0</v>
      </c>
      <c r="H386" s="64" t="str">
        <f>IFERROR(MATCH(A386,'LISTA '!D:D,0),"FORA DA TABELA")</f>
        <v>FORA DA TABELA</v>
      </c>
      <c r="I386" s="64" t="str">
        <f t="shared" si="11"/>
        <v/>
      </c>
      <c r="J386" s="64" t="str">
        <f>IF(I386="VERIFICAR",(MAX(J$1:$J385))+1,"")</f>
        <v/>
      </c>
      <c r="K386" s="82">
        <f>MATCH(A386,Peso!A:A,0)</f>
        <v>424</v>
      </c>
    </row>
    <row r="387" spans="1:11" ht="15" customHeight="1" x14ac:dyDescent="0.3">
      <c r="A387" s="79">
        <v>21480</v>
      </c>
      <c r="B387" s="78" t="s">
        <v>1730</v>
      </c>
      <c r="C387" s="78" t="s">
        <v>7</v>
      </c>
      <c r="D387" s="78" t="s">
        <v>1608</v>
      </c>
      <c r="E387" s="78">
        <v>3</v>
      </c>
      <c r="F387" s="78">
        <v>3</v>
      </c>
      <c r="G387" s="189">
        <f t="shared" ref="G387:G450" si="12">E387-F387</f>
        <v>0</v>
      </c>
      <c r="H387" s="64" t="str">
        <f>IFERROR(MATCH(A387,'LISTA '!D:D,0),"FORA DA TABELA")</f>
        <v>FORA DA TABELA</v>
      </c>
      <c r="I387" s="64" t="str">
        <f t="shared" ref="I387:I450" si="13">IF(AND(G387&gt;0,H387="FORA DA TABELA"),"VERIFICAR","")</f>
        <v/>
      </c>
      <c r="J387" s="64" t="str">
        <f>IF(I387="VERIFICAR",(MAX(J$1:$J386))+1,"")</f>
        <v/>
      </c>
      <c r="K387" s="82">
        <f>MATCH(A387,Peso!A:A,0)</f>
        <v>421</v>
      </c>
    </row>
    <row r="388" spans="1:11" ht="15" customHeight="1" x14ac:dyDescent="0.3">
      <c r="A388" s="79">
        <v>20002</v>
      </c>
      <c r="B388" s="78" t="s">
        <v>1731</v>
      </c>
      <c r="C388" s="78" t="s">
        <v>3</v>
      </c>
      <c r="D388" s="78" t="s">
        <v>1608</v>
      </c>
      <c r="E388" s="78">
        <v>0</v>
      </c>
      <c r="F388" s="78">
        <v>0</v>
      </c>
      <c r="G388" s="189">
        <f t="shared" si="12"/>
        <v>0</v>
      </c>
      <c r="H388" s="64" t="str">
        <f>IFERROR(MATCH(A388,'LISTA '!D:D,0),"FORA DA TABELA")</f>
        <v>FORA DA TABELA</v>
      </c>
      <c r="I388" s="64" t="str">
        <f t="shared" si="13"/>
        <v/>
      </c>
      <c r="J388" s="64" t="str">
        <f>IF(I388="VERIFICAR",(MAX(J$1:$J387))+1,"")</f>
        <v/>
      </c>
      <c r="K388" s="82">
        <f>MATCH(A388,Peso!A:A,0)</f>
        <v>423</v>
      </c>
    </row>
    <row r="389" spans="1:11" ht="15" customHeight="1" x14ac:dyDescent="0.3">
      <c r="A389" s="79">
        <v>21435</v>
      </c>
      <c r="B389" s="78" t="s">
        <v>1732</v>
      </c>
      <c r="C389" s="78" t="s">
        <v>3</v>
      </c>
      <c r="D389" s="78" t="s">
        <v>1608</v>
      </c>
      <c r="E389" s="78">
        <v>0</v>
      </c>
      <c r="F389" s="78">
        <v>0</v>
      </c>
      <c r="G389" s="189">
        <f t="shared" si="12"/>
        <v>0</v>
      </c>
      <c r="H389" s="64" t="str">
        <f>IFERROR(MATCH(A389,'LISTA '!D:D,0),"FORA DA TABELA")</f>
        <v>FORA DA TABELA</v>
      </c>
      <c r="I389" s="64" t="str">
        <f t="shared" si="13"/>
        <v/>
      </c>
      <c r="J389" s="64" t="str">
        <f>IF(I389="VERIFICAR",(MAX(J$1:$J388))+1,"")</f>
        <v/>
      </c>
      <c r="K389" s="82">
        <f>MATCH(A389,Peso!A:A,0)</f>
        <v>420</v>
      </c>
    </row>
    <row r="390" spans="1:11" ht="15" customHeight="1" x14ac:dyDescent="0.3">
      <c r="A390" s="79">
        <v>21418</v>
      </c>
      <c r="B390" s="78" t="s">
        <v>539</v>
      </c>
      <c r="C390" s="78" t="s">
        <v>3</v>
      </c>
      <c r="D390" s="78" t="s">
        <v>1608</v>
      </c>
      <c r="E390" s="78">
        <v>305</v>
      </c>
      <c r="F390" s="78">
        <v>69</v>
      </c>
      <c r="G390" s="189">
        <f t="shared" si="12"/>
        <v>236</v>
      </c>
      <c r="H390" s="64">
        <f>IFERROR(MATCH(A390,'LISTA '!D:D,0),"FORA DA TABELA")</f>
        <v>232</v>
      </c>
      <c r="I390" s="64" t="str">
        <f t="shared" si="13"/>
        <v/>
      </c>
      <c r="J390" s="64" t="str">
        <f>IF(I390="VERIFICAR",(MAX(J$1:$J389))+1,"")</f>
        <v/>
      </c>
      <c r="K390" s="82">
        <f>MATCH(A390,Peso!A:A,0)</f>
        <v>422</v>
      </c>
    </row>
    <row r="391" spans="1:11" ht="15" customHeight="1" x14ac:dyDescent="0.3">
      <c r="A391" s="79">
        <v>20113</v>
      </c>
      <c r="B391" s="78" t="s">
        <v>1733</v>
      </c>
      <c r="C391" s="78" t="s">
        <v>7</v>
      </c>
      <c r="D391" s="78" t="s">
        <v>1608</v>
      </c>
      <c r="E391" s="78">
        <v>0</v>
      </c>
      <c r="F391" s="78">
        <v>0</v>
      </c>
      <c r="G391" s="189">
        <f t="shared" si="12"/>
        <v>0</v>
      </c>
      <c r="H391" s="64" t="str">
        <f>IFERROR(MATCH(A391,'LISTA '!D:D,0),"FORA DA TABELA")</f>
        <v>FORA DA TABELA</v>
      </c>
      <c r="I391" s="64" t="str">
        <f t="shared" si="13"/>
        <v/>
      </c>
      <c r="J391" s="64" t="str">
        <f>IF(I391="VERIFICAR",(MAX(J$1:$J390))+1,"")</f>
        <v/>
      </c>
      <c r="K391" s="82">
        <f>MATCH(A391,Peso!A:A,0)</f>
        <v>426</v>
      </c>
    </row>
    <row r="392" spans="1:11" ht="15" customHeight="1" x14ac:dyDescent="0.3">
      <c r="A392" s="79">
        <v>21419</v>
      </c>
      <c r="B392" s="78" t="s">
        <v>1308</v>
      </c>
      <c r="C392" s="78" t="s">
        <v>7</v>
      </c>
      <c r="D392" s="78" t="s">
        <v>1608</v>
      </c>
      <c r="E392" s="78">
        <v>179</v>
      </c>
      <c r="F392" s="78">
        <v>5</v>
      </c>
      <c r="G392" s="189">
        <f t="shared" si="12"/>
        <v>174</v>
      </c>
      <c r="H392" s="64">
        <f>IFERROR(MATCH(A392,'LISTA '!D:D,0),"FORA DA TABELA")</f>
        <v>233</v>
      </c>
      <c r="I392" s="64" t="str">
        <f t="shared" si="13"/>
        <v/>
      </c>
      <c r="J392" s="64" t="str">
        <f>IF(I392="VERIFICAR",(MAX(J$1:$J391))+1,"")</f>
        <v/>
      </c>
      <c r="K392" s="82">
        <f>MATCH(A392,Peso!A:A,0)</f>
        <v>428</v>
      </c>
    </row>
    <row r="393" spans="1:11" ht="15" customHeight="1" x14ac:dyDescent="0.3">
      <c r="A393" s="79">
        <v>21049</v>
      </c>
      <c r="B393" s="78" t="s">
        <v>1734</v>
      </c>
      <c r="C393" s="78" t="s">
        <v>7</v>
      </c>
      <c r="D393" s="78" t="s">
        <v>1608</v>
      </c>
      <c r="E393" s="78">
        <v>2891</v>
      </c>
      <c r="F393" s="78">
        <v>87</v>
      </c>
      <c r="G393" s="189">
        <f t="shared" si="12"/>
        <v>2804</v>
      </c>
      <c r="H393" s="64">
        <f>IFERROR(MATCH(A393,'LISTA '!D:D,0),"FORA DA TABELA")</f>
        <v>234</v>
      </c>
      <c r="I393" s="64" t="str">
        <f t="shared" si="13"/>
        <v/>
      </c>
      <c r="J393" s="64" t="str">
        <f>IF(I393="VERIFICAR",(MAX(J$1:$J392))+1,"")</f>
        <v/>
      </c>
      <c r="K393" s="82">
        <f>MATCH(A393,Peso!A:A,0)</f>
        <v>427</v>
      </c>
    </row>
    <row r="394" spans="1:11" ht="15" customHeight="1" x14ac:dyDescent="0.3">
      <c r="A394" s="79">
        <v>21701</v>
      </c>
      <c r="B394" s="78" t="s">
        <v>768</v>
      </c>
      <c r="C394" s="78" t="s">
        <v>7</v>
      </c>
      <c r="D394" s="78" t="s">
        <v>1608</v>
      </c>
      <c r="E394" s="78">
        <v>0</v>
      </c>
      <c r="F394" s="78">
        <v>0</v>
      </c>
      <c r="G394" s="189">
        <f t="shared" si="12"/>
        <v>0</v>
      </c>
      <c r="H394" s="64" t="str">
        <f>IFERROR(MATCH(A394,'LISTA '!D:D,0),"FORA DA TABELA")</f>
        <v>FORA DA TABELA</v>
      </c>
      <c r="I394" s="64" t="str">
        <f t="shared" si="13"/>
        <v/>
      </c>
      <c r="J394" s="64" t="str">
        <f>IF(I394="VERIFICAR",(MAX(J$1:$J393))+1,"")</f>
        <v/>
      </c>
      <c r="K394" s="82">
        <f>MATCH(A394,Peso!A:A,0)</f>
        <v>2246</v>
      </c>
    </row>
    <row r="395" spans="1:11" ht="15" customHeight="1" x14ac:dyDescent="0.3">
      <c r="A395" s="79">
        <v>20123</v>
      </c>
      <c r="B395" s="78" t="s">
        <v>33</v>
      </c>
      <c r="C395" s="78" t="s">
        <v>7</v>
      </c>
      <c r="D395" s="78" t="s">
        <v>1608</v>
      </c>
      <c r="E395" s="78">
        <v>0</v>
      </c>
      <c r="F395" s="78">
        <v>0</v>
      </c>
      <c r="G395" s="189">
        <f t="shared" si="12"/>
        <v>0</v>
      </c>
      <c r="H395" s="64" t="str">
        <f>IFERROR(MATCH(A395,'LISTA '!D:D,0),"FORA DA TABELA")</f>
        <v>FORA DA TABELA</v>
      </c>
      <c r="I395" s="64" t="str">
        <f t="shared" si="13"/>
        <v/>
      </c>
      <c r="J395" s="64" t="str">
        <f>IF(I395="VERIFICAR",(MAX(J$1:$J394))+1,"")</f>
        <v/>
      </c>
      <c r="K395" s="82">
        <f>MATCH(A395,Peso!A:A,0)</f>
        <v>431</v>
      </c>
    </row>
    <row r="396" spans="1:11" ht="15" customHeight="1" x14ac:dyDescent="0.3">
      <c r="A396" s="79">
        <v>21436</v>
      </c>
      <c r="B396" s="78" t="s">
        <v>1735</v>
      </c>
      <c r="C396" s="78" t="s">
        <v>7</v>
      </c>
      <c r="D396" s="78" t="s">
        <v>1608</v>
      </c>
      <c r="E396" s="78">
        <v>39</v>
      </c>
      <c r="F396" s="78">
        <v>0</v>
      </c>
      <c r="G396" s="189">
        <f t="shared" si="12"/>
        <v>39</v>
      </c>
      <c r="H396" s="64">
        <f>IFERROR(MATCH(A396,'LISTA '!D:D,0),"FORA DA TABELA")</f>
        <v>235</v>
      </c>
      <c r="I396" s="64" t="str">
        <f t="shared" si="13"/>
        <v/>
      </c>
      <c r="J396" s="64" t="str">
        <f>IF(I396="VERIFICAR",(MAX(J$1:$J395))+1,"")</f>
        <v/>
      </c>
      <c r="K396" s="82">
        <f>MATCH(A396,Peso!A:A,0)</f>
        <v>429</v>
      </c>
    </row>
    <row r="397" spans="1:11" ht="15" customHeight="1" x14ac:dyDescent="0.3">
      <c r="A397" s="79">
        <v>21777</v>
      </c>
      <c r="B397" s="78" t="s">
        <v>904</v>
      </c>
      <c r="C397" s="78" t="s">
        <v>28</v>
      </c>
      <c r="D397" s="78" t="s">
        <v>1608</v>
      </c>
      <c r="E397" s="78">
        <v>71</v>
      </c>
      <c r="F397" s="78">
        <v>5</v>
      </c>
      <c r="G397" s="189">
        <f t="shared" si="12"/>
        <v>66</v>
      </c>
      <c r="H397" s="64">
        <f>IFERROR(MATCH(A397,'LISTA '!D:D,0),"FORA DA TABELA")</f>
        <v>236</v>
      </c>
      <c r="I397" s="64" t="str">
        <f t="shared" si="13"/>
        <v/>
      </c>
      <c r="J397" s="64" t="str">
        <f>IF(I397="VERIFICAR",(MAX(J$1:$J396))+1,"")</f>
        <v/>
      </c>
      <c r="K397" s="82">
        <f>MATCH(A397,Peso!A:A,0)</f>
        <v>2379</v>
      </c>
    </row>
    <row r="398" spans="1:11" ht="15" customHeight="1" x14ac:dyDescent="0.3">
      <c r="A398" s="79">
        <v>20206</v>
      </c>
      <c r="B398" s="78" t="s">
        <v>1736</v>
      </c>
      <c r="C398" s="78" t="s">
        <v>7</v>
      </c>
      <c r="D398" s="78" t="s">
        <v>1608</v>
      </c>
      <c r="E398" s="78">
        <v>0</v>
      </c>
      <c r="F398" s="78">
        <v>0</v>
      </c>
      <c r="G398" s="189">
        <f t="shared" si="12"/>
        <v>0</v>
      </c>
      <c r="H398" s="64" t="str">
        <f>IFERROR(MATCH(A398,'LISTA '!D:D,0),"FORA DA TABELA")</f>
        <v>FORA DA TABELA</v>
      </c>
      <c r="I398" s="64" t="str">
        <f t="shared" si="13"/>
        <v/>
      </c>
      <c r="J398" s="64" t="str">
        <f>IF(I398="VERIFICAR",(MAX(J$1:$J397))+1,"")</f>
        <v/>
      </c>
      <c r="K398" s="82">
        <f>MATCH(A398,Peso!A:A,0)</f>
        <v>430</v>
      </c>
    </row>
    <row r="399" spans="1:11" ht="15" customHeight="1" x14ac:dyDescent="0.3">
      <c r="A399" s="79">
        <v>21776</v>
      </c>
      <c r="B399" s="78" t="s">
        <v>903</v>
      </c>
      <c r="C399" s="78" t="s">
        <v>28</v>
      </c>
      <c r="D399" s="78" t="s">
        <v>1608</v>
      </c>
      <c r="E399" s="78">
        <v>0</v>
      </c>
      <c r="F399" s="78">
        <v>0</v>
      </c>
      <c r="G399" s="189">
        <f t="shared" si="12"/>
        <v>0</v>
      </c>
      <c r="H399" s="64">
        <f>IFERROR(MATCH(A399,'LISTA '!D:D,0),"FORA DA TABELA")</f>
        <v>237</v>
      </c>
      <c r="I399" s="64" t="str">
        <f t="shared" si="13"/>
        <v/>
      </c>
      <c r="J399" s="64" t="str">
        <f>IF(I399="VERIFICAR",(MAX(J$1:$J398))+1,"")</f>
        <v/>
      </c>
      <c r="K399" s="82">
        <f>MATCH(A399,Peso!A:A,0)</f>
        <v>2378</v>
      </c>
    </row>
    <row r="400" spans="1:11" ht="15" customHeight="1" x14ac:dyDescent="0.3">
      <c r="A400" s="79">
        <v>2714</v>
      </c>
      <c r="B400" s="78" t="s">
        <v>448</v>
      </c>
      <c r="C400" s="78" t="s">
        <v>7</v>
      </c>
      <c r="D400" s="78" t="s">
        <v>1608</v>
      </c>
      <c r="E400" s="78">
        <v>25</v>
      </c>
      <c r="F400" s="78">
        <v>0</v>
      </c>
      <c r="G400" s="189">
        <f t="shared" si="12"/>
        <v>25</v>
      </c>
      <c r="H400" s="64">
        <f>IFERROR(MATCH(A400,'LISTA '!D:D,0),"FORA DA TABELA")</f>
        <v>238</v>
      </c>
      <c r="I400" s="64" t="str">
        <f t="shared" si="13"/>
        <v/>
      </c>
      <c r="J400" s="64" t="str">
        <f>IF(I400="VERIFICAR",(MAX(J$1:$J399))+1,"")</f>
        <v/>
      </c>
      <c r="K400" s="82">
        <f>MATCH(A400,Peso!A:A,0)</f>
        <v>439</v>
      </c>
    </row>
    <row r="401" spans="1:11" ht="15" customHeight="1" x14ac:dyDescent="0.3">
      <c r="A401" s="79">
        <v>2172</v>
      </c>
      <c r="B401" s="78" t="s">
        <v>649</v>
      </c>
      <c r="C401" s="78" t="s">
        <v>7</v>
      </c>
      <c r="D401" s="78" t="s">
        <v>1608</v>
      </c>
      <c r="E401" s="78">
        <v>0</v>
      </c>
      <c r="F401" s="78">
        <v>0</v>
      </c>
      <c r="G401" s="189">
        <f t="shared" si="12"/>
        <v>0</v>
      </c>
      <c r="H401" s="64" t="str">
        <f>IFERROR(MATCH(A401,'LISTA '!D:D,0),"FORA DA TABELA")</f>
        <v>FORA DA TABELA</v>
      </c>
      <c r="I401" s="64" t="str">
        <f t="shared" si="13"/>
        <v/>
      </c>
      <c r="J401" s="64" t="str">
        <f>IF(I401="VERIFICAR",(MAX(J$1:$J400))+1,"")</f>
        <v/>
      </c>
      <c r="K401" s="82">
        <f>MATCH(A401,Peso!A:A,0)</f>
        <v>433</v>
      </c>
    </row>
    <row r="402" spans="1:11" ht="15" customHeight="1" x14ac:dyDescent="0.3">
      <c r="A402" s="79">
        <v>2135</v>
      </c>
      <c r="B402" s="78" t="s">
        <v>1309</v>
      </c>
      <c r="C402" s="78" t="s">
        <v>7</v>
      </c>
      <c r="D402" s="78" t="s">
        <v>1608</v>
      </c>
      <c r="E402" s="78">
        <v>68</v>
      </c>
      <c r="F402" s="78">
        <v>3</v>
      </c>
      <c r="G402" s="189">
        <f t="shared" si="12"/>
        <v>65</v>
      </c>
      <c r="H402" s="64">
        <f>IFERROR(MATCH(A402,'LISTA '!D:D,0),"FORA DA TABELA")</f>
        <v>239</v>
      </c>
      <c r="I402" s="64" t="str">
        <f t="shared" si="13"/>
        <v/>
      </c>
      <c r="J402" s="64" t="str">
        <f>IF(I402="VERIFICAR",(MAX(J$1:$J401))+1,"")</f>
        <v/>
      </c>
      <c r="K402" s="82">
        <f>MATCH(A402,Peso!A:A,0)</f>
        <v>434</v>
      </c>
    </row>
    <row r="403" spans="1:11" ht="15" customHeight="1" x14ac:dyDescent="0.3">
      <c r="A403" s="79">
        <v>1277</v>
      </c>
      <c r="B403" s="78" t="s">
        <v>666</v>
      </c>
      <c r="C403" s="78" t="s">
        <v>7</v>
      </c>
      <c r="D403" s="78" t="s">
        <v>1608</v>
      </c>
      <c r="E403" s="78">
        <v>15</v>
      </c>
      <c r="F403" s="78">
        <v>0</v>
      </c>
      <c r="G403" s="189">
        <f t="shared" si="12"/>
        <v>15</v>
      </c>
      <c r="H403" s="64">
        <f>IFERROR(MATCH(A403,'LISTA '!D:D,0),"FORA DA TABELA")</f>
        <v>240</v>
      </c>
      <c r="I403" s="64" t="str">
        <f t="shared" si="13"/>
        <v/>
      </c>
      <c r="J403" s="64" t="str">
        <f>IF(I403="VERIFICAR",(MAX(J$1:$J402))+1,"")</f>
        <v/>
      </c>
      <c r="K403" s="82">
        <f>MATCH(A403,Peso!A:A,0)</f>
        <v>436</v>
      </c>
    </row>
    <row r="404" spans="1:11" ht="15" customHeight="1" x14ac:dyDescent="0.3">
      <c r="A404" s="79">
        <v>2715</v>
      </c>
      <c r="B404" s="78" t="s">
        <v>449</v>
      </c>
      <c r="C404" s="78" t="s">
        <v>7</v>
      </c>
      <c r="D404" s="78" t="s">
        <v>1608</v>
      </c>
      <c r="E404" s="78">
        <v>0</v>
      </c>
      <c r="F404" s="78">
        <v>0</v>
      </c>
      <c r="G404" s="189">
        <f t="shared" si="12"/>
        <v>0</v>
      </c>
      <c r="H404" s="64" t="str">
        <f>IFERROR(MATCH(A404,'LISTA '!D:D,0),"FORA DA TABELA")</f>
        <v>FORA DA TABELA</v>
      </c>
      <c r="I404" s="64" t="str">
        <f t="shared" si="13"/>
        <v/>
      </c>
      <c r="J404" s="64" t="str">
        <f>IF(I404="VERIFICAR",(MAX(J$1:$J403))+1,"")</f>
        <v/>
      </c>
      <c r="K404" s="82">
        <f>MATCH(A404,Peso!A:A,0)</f>
        <v>440</v>
      </c>
    </row>
    <row r="405" spans="1:11" ht="15" customHeight="1" x14ac:dyDescent="0.3">
      <c r="A405" s="79">
        <v>1278</v>
      </c>
      <c r="B405" s="78" t="s">
        <v>1310</v>
      </c>
      <c r="C405" s="78" t="s">
        <v>7</v>
      </c>
      <c r="D405" s="78" t="s">
        <v>1608</v>
      </c>
      <c r="E405" s="78">
        <v>123</v>
      </c>
      <c r="F405" s="78">
        <v>1</v>
      </c>
      <c r="G405" s="189">
        <f t="shared" si="12"/>
        <v>122</v>
      </c>
      <c r="H405" s="64">
        <f>IFERROR(MATCH(A405,'LISTA '!D:D,0),"FORA DA TABELA")</f>
        <v>241</v>
      </c>
      <c r="I405" s="64" t="str">
        <f t="shared" si="13"/>
        <v/>
      </c>
      <c r="J405" s="64" t="str">
        <f>IF(I405="VERIFICAR",(MAX(J$1:$J404))+1,"")</f>
        <v/>
      </c>
      <c r="K405" s="82">
        <f>MATCH(A405,Peso!A:A,0)</f>
        <v>437</v>
      </c>
    </row>
    <row r="406" spans="1:11" ht="15" customHeight="1" x14ac:dyDescent="0.3">
      <c r="A406" s="79">
        <v>1916</v>
      </c>
      <c r="B406" s="78" t="s">
        <v>1737</v>
      </c>
      <c r="C406" s="78" t="s">
        <v>7</v>
      </c>
      <c r="D406" s="78" t="s">
        <v>1608</v>
      </c>
      <c r="E406" s="78">
        <v>190</v>
      </c>
      <c r="F406" s="78">
        <v>20</v>
      </c>
      <c r="G406" s="189">
        <f t="shared" si="12"/>
        <v>170</v>
      </c>
      <c r="H406" s="64">
        <f>IFERROR(MATCH(A406,'LISTA '!D:D,0),"FORA DA TABELA")</f>
        <v>242</v>
      </c>
      <c r="I406" s="64" t="str">
        <f t="shared" si="13"/>
        <v/>
      </c>
      <c r="J406" s="64" t="str">
        <f>IF(I406="VERIFICAR",(MAX(J$1:$J405))+1,"")</f>
        <v/>
      </c>
      <c r="K406" s="82">
        <f>MATCH(A406,Peso!A:A,0)</f>
        <v>1008</v>
      </c>
    </row>
    <row r="407" spans="1:11" ht="15" customHeight="1" x14ac:dyDescent="0.3">
      <c r="A407" s="79">
        <v>551</v>
      </c>
      <c r="B407" s="78" t="s">
        <v>1738</v>
      </c>
      <c r="C407" s="78" t="s">
        <v>7</v>
      </c>
      <c r="D407" s="78" t="s">
        <v>1608</v>
      </c>
      <c r="E407" s="78">
        <v>182</v>
      </c>
      <c r="F407" s="78">
        <v>8</v>
      </c>
      <c r="G407" s="189">
        <f t="shared" si="12"/>
        <v>174</v>
      </c>
      <c r="H407" s="64">
        <f>IFERROR(MATCH(A407,'LISTA '!D:D,0),"FORA DA TABELA")</f>
        <v>243</v>
      </c>
      <c r="I407" s="64" t="str">
        <f t="shared" si="13"/>
        <v/>
      </c>
      <c r="J407" s="64" t="str">
        <f>IF(I407="VERIFICAR",(MAX(J$1:$J406))+1,"")</f>
        <v/>
      </c>
      <c r="K407" s="82">
        <f>MATCH(A407,Peso!A:A,0)</f>
        <v>1006</v>
      </c>
    </row>
    <row r="408" spans="1:11" ht="15" customHeight="1" x14ac:dyDescent="0.3">
      <c r="A408" s="79">
        <v>2164</v>
      </c>
      <c r="B408" s="78" t="s">
        <v>1311</v>
      </c>
      <c r="C408" s="78" t="s">
        <v>7</v>
      </c>
      <c r="D408" s="78" t="s">
        <v>1608</v>
      </c>
      <c r="E408" s="78">
        <v>26</v>
      </c>
      <c r="F408" s="78">
        <v>2</v>
      </c>
      <c r="G408" s="189">
        <f t="shared" si="12"/>
        <v>24</v>
      </c>
      <c r="H408" s="64">
        <f>IFERROR(MATCH(A408,'LISTA '!D:D,0),"FORA DA TABELA")</f>
        <v>244</v>
      </c>
      <c r="I408" s="64" t="str">
        <f t="shared" si="13"/>
        <v/>
      </c>
      <c r="J408" s="64" t="str">
        <f>IF(I408="VERIFICAR",(MAX(J$1:$J407))+1,"")</f>
        <v/>
      </c>
      <c r="K408" s="82">
        <f>MATCH(A408,Peso!A:A,0)</f>
        <v>464</v>
      </c>
    </row>
    <row r="409" spans="1:11" ht="15" customHeight="1" x14ac:dyDescent="0.3">
      <c r="A409" s="79">
        <v>552</v>
      </c>
      <c r="B409" s="78" t="s">
        <v>1739</v>
      </c>
      <c r="C409" s="78" t="s">
        <v>7</v>
      </c>
      <c r="D409" s="78" t="s">
        <v>1608</v>
      </c>
      <c r="E409" s="78">
        <v>28</v>
      </c>
      <c r="F409" s="78">
        <v>2</v>
      </c>
      <c r="G409" s="189">
        <f t="shared" si="12"/>
        <v>26</v>
      </c>
      <c r="H409" s="64">
        <f>IFERROR(MATCH(A409,'LISTA '!D:D,0),"FORA DA TABELA")</f>
        <v>245</v>
      </c>
      <c r="I409" s="64" t="str">
        <f t="shared" si="13"/>
        <v/>
      </c>
      <c r="J409" s="64" t="str">
        <f>IF(I409="VERIFICAR",(MAX(J$1:$J408))+1,"")</f>
        <v/>
      </c>
      <c r="K409" s="82">
        <f>MATCH(A409,Peso!A:A,0)</f>
        <v>1010</v>
      </c>
    </row>
    <row r="410" spans="1:11" ht="15" customHeight="1" x14ac:dyDescent="0.3">
      <c r="A410" s="79">
        <v>2165</v>
      </c>
      <c r="B410" s="78" t="s">
        <v>1312</v>
      </c>
      <c r="C410" s="78" t="s">
        <v>7</v>
      </c>
      <c r="D410" s="78" t="s">
        <v>1608</v>
      </c>
      <c r="E410" s="78">
        <v>22</v>
      </c>
      <c r="F410" s="78">
        <v>4</v>
      </c>
      <c r="G410" s="189">
        <f t="shared" si="12"/>
        <v>18</v>
      </c>
      <c r="H410" s="64">
        <f>IFERROR(MATCH(A410,'LISTA '!D:D,0),"FORA DA TABELA")</f>
        <v>246</v>
      </c>
      <c r="I410" s="64" t="str">
        <f t="shared" si="13"/>
        <v/>
      </c>
      <c r="J410" s="64" t="str">
        <f>IF(I410="VERIFICAR",(MAX(J$1:$J409))+1,"")</f>
        <v/>
      </c>
      <c r="K410" s="82">
        <f>MATCH(A410,Peso!A:A,0)</f>
        <v>465</v>
      </c>
    </row>
    <row r="411" spans="1:11" ht="15" customHeight="1" x14ac:dyDescent="0.3">
      <c r="A411" s="79">
        <v>977</v>
      </c>
      <c r="B411" s="78" t="s">
        <v>1740</v>
      </c>
      <c r="C411" s="78" t="s">
        <v>7</v>
      </c>
      <c r="D411" s="78" t="s">
        <v>1608</v>
      </c>
      <c r="E411" s="78">
        <v>48</v>
      </c>
      <c r="F411" s="78">
        <v>1</v>
      </c>
      <c r="G411" s="189">
        <f t="shared" si="12"/>
        <v>47</v>
      </c>
      <c r="H411" s="64">
        <f>IFERROR(MATCH(A411,'LISTA '!D:D,0),"FORA DA TABELA")</f>
        <v>247</v>
      </c>
      <c r="I411" s="64" t="str">
        <f t="shared" si="13"/>
        <v/>
      </c>
      <c r="J411" s="64" t="str">
        <f>IF(I411="VERIFICAR",(MAX(J$1:$J410))+1,"")</f>
        <v/>
      </c>
      <c r="K411" s="82">
        <f>MATCH(A411,Peso!A:A,0)</f>
        <v>1011</v>
      </c>
    </row>
    <row r="412" spans="1:11" ht="15" customHeight="1" x14ac:dyDescent="0.3">
      <c r="A412" s="79">
        <v>1479</v>
      </c>
      <c r="B412" s="78" t="s">
        <v>180</v>
      </c>
      <c r="C412" s="78" t="s">
        <v>3</v>
      </c>
      <c r="D412" s="78" t="s">
        <v>1608</v>
      </c>
      <c r="E412" s="78">
        <v>0</v>
      </c>
      <c r="F412" s="78">
        <v>0</v>
      </c>
      <c r="G412" s="189">
        <f t="shared" si="12"/>
        <v>0</v>
      </c>
      <c r="H412" s="64" t="str">
        <f>IFERROR(MATCH(A412,'LISTA '!D:D,0),"FORA DA TABELA")</f>
        <v>FORA DA TABELA</v>
      </c>
      <c r="I412" s="64" t="str">
        <f t="shared" si="13"/>
        <v/>
      </c>
      <c r="J412" s="64" t="str">
        <f>IF(I412="VERIFICAR",(MAX(J$1:$J411))+1,"")</f>
        <v/>
      </c>
      <c r="K412" s="82">
        <f>MATCH(A412,Peso!A:A,0)</f>
        <v>466</v>
      </c>
    </row>
    <row r="413" spans="1:11" ht="15" customHeight="1" x14ac:dyDescent="0.3">
      <c r="A413" s="79">
        <v>1336</v>
      </c>
      <c r="B413" s="78" t="s">
        <v>182</v>
      </c>
      <c r="C413" s="78" t="s">
        <v>3</v>
      </c>
      <c r="D413" s="78" t="s">
        <v>1608</v>
      </c>
      <c r="E413" s="78">
        <v>0</v>
      </c>
      <c r="F413" s="78">
        <v>0</v>
      </c>
      <c r="G413" s="189">
        <f t="shared" si="12"/>
        <v>0</v>
      </c>
      <c r="H413" s="64" t="str">
        <f>IFERROR(MATCH(A413,'LISTA '!D:D,0),"FORA DA TABELA")</f>
        <v>FORA DA TABELA</v>
      </c>
      <c r="I413" s="64" t="str">
        <f t="shared" si="13"/>
        <v/>
      </c>
      <c r="J413" s="64" t="str">
        <f>IF(I413="VERIFICAR",(MAX(J$1:$J412))+1,"")</f>
        <v/>
      </c>
      <c r="K413" s="82">
        <f>MATCH(A413,Peso!A:A,0)</f>
        <v>467</v>
      </c>
    </row>
    <row r="414" spans="1:11" ht="15" customHeight="1" x14ac:dyDescent="0.3">
      <c r="A414" s="79">
        <v>2404</v>
      </c>
      <c r="B414" s="78" t="s">
        <v>2103</v>
      </c>
      <c r="C414" s="78" t="s">
        <v>3</v>
      </c>
      <c r="D414" s="78" t="s">
        <v>1608</v>
      </c>
      <c r="E414" s="78">
        <v>47</v>
      </c>
      <c r="F414" s="78">
        <v>0</v>
      </c>
      <c r="G414" s="189">
        <f t="shared" si="12"/>
        <v>47</v>
      </c>
      <c r="H414" s="64" t="str">
        <f>IFERROR(MATCH(A414,'LISTA '!D:D,0),"FORA DA TABELA")</f>
        <v>FORA DA TABELA</v>
      </c>
      <c r="I414" s="64" t="str">
        <f t="shared" si="13"/>
        <v>VERIFICAR</v>
      </c>
      <c r="J414" s="64">
        <f>IF(I414="VERIFICAR",(MAX(J$1:$J413))+1,"")</f>
        <v>31</v>
      </c>
      <c r="K414" s="82">
        <f>MATCH(A414,Peso!A:A,0)</f>
        <v>2599</v>
      </c>
    </row>
    <row r="415" spans="1:11" ht="15" customHeight="1" x14ac:dyDescent="0.3">
      <c r="A415" s="79">
        <v>2342</v>
      </c>
      <c r="B415" s="78" t="s">
        <v>1741</v>
      </c>
      <c r="C415" s="78" t="s">
        <v>3</v>
      </c>
      <c r="D415" s="78" t="s">
        <v>1608</v>
      </c>
      <c r="E415" s="78">
        <v>0</v>
      </c>
      <c r="F415" s="78">
        <v>0</v>
      </c>
      <c r="G415" s="189">
        <f t="shared" si="12"/>
        <v>0</v>
      </c>
      <c r="H415" s="64" t="str">
        <f>IFERROR(MATCH(A415,'LISTA '!D:D,0),"FORA DA TABELA")</f>
        <v>FORA DA TABELA</v>
      </c>
      <c r="I415" s="64" t="str">
        <f t="shared" si="13"/>
        <v/>
      </c>
      <c r="J415" s="64" t="str">
        <f>IF(I415="VERIFICAR",(MAX(J$1:$J414))+1,"")</f>
        <v/>
      </c>
      <c r="K415" s="82">
        <f>MATCH(A415,Peso!A:A,0)</f>
        <v>2432</v>
      </c>
    </row>
    <row r="416" spans="1:11" ht="15" customHeight="1" x14ac:dyDescent="0.3">
      <c r="A416" s="79">
        <v>405</v>
      </c>
      <c r="B416" s="78" t="s">
        <v>2105</v>
      </c>
      <c r="C416" s="78" t="s">
        <v>3</v>
      </c>
      <c r="D416" s="78" t="s">
        <v>1608</v>
      </c>
      <c r="E416" s="78">
        <v>0</v>
      </c>
      <c r="F416" s="78">
        <v>0</v>
      </c>
      <c r="G416" s="189">
        <f t="shared" si="12"/>
        <v>0</v>
      </c>
      <c r="H416" s="64">
        <f>IFERROR(MATCH(A416,'LISTA '!D:D,0),"FORA DA TABELA")</f>
        <v>248</v>
      </c>
      <c r="I416" s="64" t="str">
        <f t="shared" si="13"/>
        <v/>
      </c>
      <c r="J416" s="64" t="str">
        <f>IF(I416="VERIFICAR",(MAX(J$1:$J415))+1,"")</f>
        <v/>
      </c>
      <c r="K416" s="82">
        <f>MATCH(A416,Peso!A:A,0)</f>
        <v>468</v>
      </c>
    </row>
    <row r="417" spans="1:11" ht="15" customHeight="1" x14ac:dyDescent="0.3">
      <c r="A417" s="79">
        <v>1918</v>
      </c>
      <c r="B417" s="78" t="s">
        <v>1313</v>
      </c>
      <c r="C417" s="78" t="s">
        <v>3</v>
      </c>
      <c r="D417" s="78" t="s">
        <v>1608</v>
      </c>
      <c r="E417" s="78">
        <v>27</v>
      </c>
      <c r="F417" s="78">
        <v>8</v>
      </c>
      <c r="G417" s="189">
        <f t="shared" si="12"/>
        <v>19</v>
      </c>
      <c r="H417" s="64">
        <f>IFERROR(MATCH(A417,'LISTA '!D:D,0),"FORA DA TABELA")</f>
        <v>249</v>
      </c>
      <c r="I417" s="64" t="str">
        <f t="shared" si="13"/>
        <v/>
      </c>
      <c r="J417" s="64" t="str">
        <f>IF(I417="VERIFICAR",(MAX(J$1:$J416))+1,"")</f>
        <v/>
      </c>
      <c r="K417" s="82">
        <f>MATCH(A417,Peso!A:A,0)</f>
        <v>469</v>
      </c>
    </row>
    <row r="418" spans="1:11" ht="15" customHeight="1" x14ac:dyDescent="0.3">
      <c r="A418" s="79">
        <v>357</v>
      </c>
      <c r="B418" s="78" t="s">
        <v>657</v>
      </c>
      <c r="C418" s="78" t="s">
        <v>3</v>
      </c>
      <c r="D418" s="78" t="s">
        <v>1608</v>
      </c>
      <c r="E418" s="78">
        <v>0</v>
      </c>
      <c r="F418" s="78">
        <v>0</v>
      </c>
      <c r="G418" s="189">
        <f t="shared" si="12"/>
        <v>0</v>
      </c>
      <c r="H418" s="64" t="str">
        <f>IFERROR(MATCH(A418,'LISTA '!D:D,0),"FORA DA TABELA")</f>
        <v>FORA DA TABELA</v>
      </c>
      <c r="I418" s="64" t="str">
        <f t="shared" si="13"/>
        <v/>
      </c>
      <c r="J418" s="64" t="str">
        <f>IF(I418="VERIFICAR",(MAX(J$1:$J417))+1,"")</f>
        <v/>
      </c>
      <c r="K418" s="82">
        <f>MATCH(A418,Peso!A:A,0)</f>
        <v>471</v>
      </c>
    </row>
    <row r="419" spans="1:11" ht="15" customHeight="1" x14ac:dyDescent="0.3">
      <c r="A419" s="79">
        <v>260</v>
      </c>
      <c r="B419" s="78" t="s">
        <v>660</v>
      </c>
      <c r="C419" s="78" t="s">
        <v>3</v>
      </c>
      <c r="D419" s="78" t="s">
        <v>1608</v>
      </c>
      <c r="E419" s="78">
        <v>0</v>
      </c>
      <c r="F419" s="78">
        <v>0</v>
      </c>
      <c r="G419" s="189">
        <f t="shared" si="12"/>
        <v>0</v>
      </c>
      <c r="H419" s="64" t="str">
        <f>IFERROR(MATCH(A419,'LISTA '!D:D,0),"FORA DA TABELA")</f>
        <v>FORA DA TABELA</v>
      </c>
      <c r="I419" s="64" t="str">
        <f t="shared" si="13"/>
        <v/>
      </c>
      <c r="J419" s="64" t="str">
        <f>IF(I419="VERIFICAR",(MAX(J$1:$J418))+1,"")</f>
        <v/>
      </c>
      <c r="K419" s="82">
        <f>MATCH(A419,Peso!A:A,0)</f>
        <v>472</v>
      </c>
    </row>
    <row r="420" spans="1:11" ht="15" customHeight="1" x14ac:dyDescent="0.3">
      <c r="A420" s="79">
        <v>358</v>
      </c>
      <c r="B420" s="78" t="s">
        <v>658</v>
      </c>
      <c r="C420" s="78" t="s">
        <v>3</v>
      </c>
      <c r="D420" s="78" t="s">
        <v>1608</v>
      </c>
      <c r="E420" s="78">
        <v>0</v>
      </c>
      <c r="F420" s="78">
        <v>0</v>
      </c>
      <c r="G420" s="189">
        <f t="shared" si="12"/>
        <v>0</v>
      </c>
      <c r="H420" s="64" t="str">
        <f>IFERROR(MATCH(A420,'LISTA '!D:D,0),"FORA DA TABELA")</f>
        <v>FORA DA TABELA</v>
      </c>
      <c r="I420" s="64" t="str">
        <f t="shared" si="13"/>
        <v/>
      </c>
      <c r="J420" s="64" t="str">
        <f>IF(I420="VERIFICAR",(MAX(J$1:$J419))+1,"")</f>
        <v/>
      </c>
      <c r="K420" s="82">
        <f>MATCH(A420,Peso!A:A,0)</f>
        <v>473</v>
      </c>
    </row>
    <row r="421" spans="1:11" ht="15" customHeight="1" x14ac:dyDescent="0.3">
      <c r="A421" s="79">
        <v>359</v>
      </c>
      <c r="B421" s="78" t="s">
        <v>659</v>
      </c>
      <c r="C421" s="78" t="s">
        <v>3</v>
      </c>
      <c r="D421" s="78" t="s">
        <v>1608</v>
      </c>
      <c r="E421" s="78">
        <v>0</v>
      </c>
      <c r="F421" s="78">
        <v>0</v>
      </c>
      <c r="G421" s="189">
        <f t="shared" si="12"/>
        <v>0</v>
      </c>
      <c r="H421" s="64" t="str">
        <f>IFERROR(MATCH(A421,'LISTA '!D:D,0),"FORA DA TABELA")</f>
        <v>FORA DA TABELA</v>
      </c>
      <c r="I421" s="64" t="str">
        <f t="shared" si="13"/>
        <v/>
      </c>
      <c r="J421" s="64" t="str">
        <f>IF(I421="VERIFICAR",(MAX(J$1:$J420))+1,"")</f>
        <v/>
      </c>
      <c r="K421" s="82">
        <f>MATCH(A421,Peso!A:A,0)</f>
        <v>474</v>
      </c>
    </row>
    <row r="422" spans="1:11" ht="15" customHeight="1" x14ac:dyDescent="0.3">
      <c r="A422" s="79">
        <v>1720</v>
      </c>
      <c r="B422" s="78" t="s">
        <v>275</v>
      </c>
      <c r="C422" s="78" t="s">
        <v>3</v>
      </c>
      <c r="D422" s="78" t="s">
        <v>1608</v>
      </c>
      <c r="E422" s="78">
        <v>0</v>
      </c>
      <c r="F422" s="78">
        <v>0</v>
      </c>
      <c r="G422" s="189">
        <f t="shared" si="12"/>
        <v>0</v>
      </c>
      <c r="H422" s="64" t="str">
        <f>IFERROR(MATCH(A422,'LISTA '!D:D,0),"FORA DA TABELA")</f>
        <v>FORA DA TABELA</v>
      </c>
      <c r="I422" s="64" t="str">
        <f t="shared" si="13"/>
        <v/>
      </c>
      <c r="J422" s="64" t="str">
        <f>IF(I422="VERIFICAR",(MAX(J$1:$J421))+1,"")</f>
        <v/>
      </c>
      <c r="K422" s="82">
        <f>MATCH(A422,Peso!A:A,0)</f>
        <v>478</v>
      </c>
    </row>
    <row r="423" spans="1:11" ht="15" customHeight="1" x14ac:dyDescent="0.3">
      <c r="A423" s="79">
        <v>159</v>
      </c>
      <c r="B423" s="78" t="s">
        <v>1742</v>
      </c>
      <c r="C423" s="78" t="s">
        <v>93</v>
      </c>
      <c r="D423" s="78" t="s">
        <v>1608</v>
      </c>
      <c r="E423" s="78">
        <v>0</v>
      </c>
      <c r="F423" s="78">
        <v>0</v>
      </c>
      <c r="G423" s="189">
        <f t="shared" si="12"/>
        <v>0</v>
      </c>
      <c r="H423" s="64" t="str">
        <f>IFERROR(MATCH(A423,'LISTA '!D:D,0),"FORA DA TABELA")</f>
        <v>FORA DA TABELA</v>
      </c>
      <c r="I423" s="64" t="str">
        <f t="shared" si="13"/>
        <v/>
      </c>
      <c r="J423" s="64" t="str">
        <f>IF(I423="VERIFICAR",(MAX(J$1:$J422))+1,"")</f>
        <v/>
      </c>
      <c r="K423" s="82">
        <f>MATCH(A423,Peso!A:A,0)</f>
        <v>477</v>
      </c>
    </row>
    <row r="424" spans="1:11" ht="15" customHeight="1" x14ac:dyDescent="0.3">
      <c r="A424" s="79">
        <v>2340</v>
      </c>
      <c r="B424" s="78" t="s">
        <v>937</v>
      </c>
      <c r="C424" s="78" t="s">
        <v>3</v>
      </c>
      <c r="D424" s="78" t="s">
        <v>1608</v>
      </c>
      <c r="E424" s="78">
        <v>0</v>
      </c>
      <c r="F424" s="78">
        <v>0</v>
      </c>
      <c r="G424" s="189">
        <f t="shared" si="12"/>
        <v>0</v>
      </c>
      <c r="H424" s="64" t="str">
        <f>IFERROR(MATCH(A424,'LISTA '!D:D,0),"FORA DA TABELA")</f>
        <v>FORA DA TABELA</v>
      </c>
      <c r="I424" s="64" t="str">
        <f t="shared" si="13"/>
        <v/>
      </c>
      <c r="J424" s="64" t="str">
        <f>IF(I424="VERIFICAR",(MAX(J$1:$J423))+1,"")</f>
        <v/>
      </c>
      <c r="K424" s="82">
        <f>MATCH(A424,Peso!A:A,0)</f>
        <v>2430</v>
      </c>
    </row>
    <row r="425" spans="1:11" ht="15" customHeight="1" x14ac:dyDescent="0.3">
      <c r="A425" s="79">
        <v>1721</v>
      </c>
      <c r="B425" s="78" t="s">
        <v>1314</v>
      </c>
      <c r="C425" s="78" t="s">
        <v>3</v>
      </c>
      <c r="D425" s="78" t="s">
        <v>1608</v>
      </c>
      <c r="E425" s="78">
        <v>1</v>
      </c>
      <c r="F425" s="78">
        <v>1</v>
      </c>
      <c r="G425" s="189">
        <f t="shared" si="12"/>
        <v>0</v>
      </c>
      <c r="H425" s="64">
        <f>IFERROR(MATCH(A425,'LISTA '!D:D,0),"FORA DA TABELA")</f>
        <v>250</v>
      </c>
      <c r="I425" s="64" t="str">
        <f t="shared" si="13"/>
        <v/>
      </c>
      <c r="J425" s="64" t="str">
        <f>IF(I425="VERIFICAR",(MAX(J$1:$J424))+1,"")</f>
        <v/>
      </c>
      <c r="K425" s="82">
        <f>MATCH(A425,Peso!A:A,0)</f>
        <v>480</v>
      </c>
    </row>
    <row r="426" spans="1:11" ht="15" customHeight="1" x14ac:dyDescent="0.3">
      <c r="A426" s="79">
        <v>375</v>
      </c>
      <c r="B426" s="78" t="s">
        <v>1743</v>
      </c>
      <c r="C426" s="78" t="s">
        <v>93</v>
      </c>
      <c r="D426" s="78" t="s">
        <v>1608</v>
      </c>
      <c r="E426" s="78">
        <v>0</v>
      </c>
      <c r="F426" s="78">
        <v>0</v>
      </c>
      <c r="G426" s="189">
        <f t="shared" si="12"/>
        <v>0</v>
      </c>
      <c r="H426" s="64" t="str">
        <f>IFERROR(MATCH(A426,'LISTA '!D:D,0),"FORA DA TABELA")</f>
        <v>FORA DA TABELA</v>
      </c>
      <c r="I426" s="64" t="str">
        <f t="shared" si="13"/>
        <v/>
      </c>
      <c r="J426" s="64" t="str">
        <f>IF(I426="VERIFICAR",(MAX(J$1:$J425))+1,"")</f>
        <v/>
      </c>
      <c r="K426" s="82">
        <f>MATCH(A426,Peso!A:A,0)</f>
        <v>479</v>
      </c>
    </row>
    <row r="427" spans="1:11" ht="15" customHeight="1" x14ac:dyDescent="0.3">
      <c r="A427" s="79">
        <v>2281</v>
      </c>
      <c r="B427" s="78" t="s">
        <v>814</v>
      </c>
      <c r="C427" s="78" t="s">
        <v>28</v>
      </c>
      <c r="D427" s="78" t="s">
        <v>1608</v>
      </c>
      <c r="E427" s="78">
        <v>11</v>
      </c>
      <c r="F427" s="78">
        <v>0</v>
      </c>
      <c r="G427" s="189">
        <f t="shared" si="12"/>
        <v>11</v>
      </c>
      <c r="H427" s="64">
        <f>IFERROR(MATCH(A427,'LISTA '!D:D,0),"FORA DA TABELA")</f>
        <v>251</v>
      </c>
      <c r="I427" s="64" t="str">
        <f t="shared" si="13"/>
        <v/>
      </c>
      <c r="J427" s="64" t="str">
        <f>IF(I427="VERIFICAR",(MAX(J$1:$J426))+1,"")</f>
        <v/>
      </c>
      <c r="K427" s="82">
        <f>MATCH(A427,Peso!A:A,0)</f>
        <v>2306</v>
      </c>
    </row>
    <row r="428" spans="1:11" ht="15" customHeight="1" x14ac:dyDescent="0.3">
      <c r="A428" s="79">
        <v>1640</v>
      </c>
      <c r="B428" s="78" t="s">
        <v>1315</v>
      </c>
      <c r="C428" s="78" t="s">
        <v>3</v>
      </c>
      <c r="D428" s="78" t="s">
        <v>1608</v>
      </c>
      <c r="E428" s="78">
        <v>76</v>
      </c>
      <c r="F428" s="78">
        <v>11</v>
      </c>
      <c r="G428" s="189">
        <f t="shared" si="12"/>
        <v>65</v>
      </c>
      <c r="H428" s="64">
        <f>IFERROR(MATCH(A428,'LISTA '!D:D,0),"FORA DA TABELA")</f>
        <v>252</v>
      </c>
      <c r="I428" s="64" t="str">
        <f t="shared" si="13"/>
        <v/>
      </c>
      <c r="J428" s="64" t="str">
        <f>IF(I428="VERIFICAR",(MAX(J$1:$J427))+1,"")</f>
        <v/>
      </c>
      <c r="K428" s="82">
        <f>MATCH(A428,Peso!A:A,0)</f>
        <v>483</v>
      </c>
    </row>
    <row r="429" spans="1:11" ht="15" customHeight="1" x14ac:dyDescent="0.3">
      <c r="A429" s="79">
        <v>157</v>
      </c>
      <c r="B429" s="78" t="s">
        <v>1744</v>
      </c>
      <c r="C429" s="78" t="s">
        <v>93</v>
      </c>
      <c r="D429" s="78" t="s">
        <v>1608</v>
      </c>
      <c r="E429" s="78">
        <v>0</v>
      </c>
      <c r="F429" s="78">
        <v>0</v>
      </c>
      <c r="G429" s="189">
        <f t="shared" si="12"/>
        <v>0</v>
      </c>
      <c r="H429" s="64" t="str">
        <f>IFERROR(MATCH(A429,'LISTA '!D:D,0),"FORA DA TABELA")</f>
        <v>FORA DA TABELA</v>
      </c>
      <c r="I429" s="64" t="str">
        <f t="shared" si="13"/>
        <v/>
      </c>
      <c r="J429" s="64" t="str">
        <f>IF(I429="VERIFICAR",(MAX(J$1:$J428))+1,"")</f>
        <v/>
      </c>
      <c r="K429" s="82">
        <f>MATCH(A429,Peso!A:A,0)</f>
        <v>482</v>
      </c>
    </row>
    <row r="430" spans="1:11" ht="15" customHeight="1" x14ac:dyDescent="0.3">
      <c r="A430" s="79">
        <v>376</v>
      </c>
      <c r="B430" s="78" t="s">
        <v>972</v>
      </c>
      <c r="C430" s="78" t="s">
        <v>93</v>
      </c>
      <c r="D430" s="78" t="s">
        <v>1608</v>
      </c>
      <c r="E430" s="78">
        <v>0</v>
      </c>
      <c r="F430" s="78">
        <v>0</v>
      </c>
      <c r="G430" s="189">
        <f t="shared" si="12"/>
        <v>0</v>
      </c>
      <c r="H430" s="64" t="str">
        <f>IFERROR(MATCH(A430,'LISTA '!D:D,0),"FORA DA TABELA")</f>
        <v>FORA DA TABELA</v>
      </c>
      <c r="I430" s="64" t="str">
        <f t="shared" si="13"/>
        <v/>
      </c>
      <c r="J430" s="64" t="str">
        <f>IF(I430="VERIFICAR",(MAX(J$1:$J429))+1,"")</f>
        <v/>
      </c>
      <c r="K430" s="82">
        <f>MATCH(A430,Peso!A:A,0)</f>
        <v>484</v>
      </c>
    </row>
    <row r="431" spans="1:11" ht="15" customHeight="1" x14ac:dyDescent="0.3">
      <c r="A431" s="79">
        <v>93</v>
      </c>
      <c r="B431" s="78" t="s">
        <v>1745</v>
      </c>
      <c r="C431" s="78" t="s">
        <v>3</v>
      </c>
      <c r="D431" s="78" t="s">
        <v>1608</v>
      </c>
      <c r="E431" s="78">
        <v>0</v>
      </c>
      <c r="F431" s="78">
        <v>0</v>
      </c>
      <c r="G431" s="189">
        <f t="shared" si="12"/>
        <v>0</v>
      </c>
      <c r="H431" s="64">
        <f>IFERROR(MATCH(A431,'LISTA '!D:D,0),"FORA DA TABELA")</f>
        <v>253</v>
      </c>
      <c r="I431" s="64" t="str">
        <f t="shared" si="13"/>
        <v/>
      </c>
      <c r="J431" s="64" t="str">
        <f>IF(I431="VERIFICAR",(MAX(J$1:$J430))+1,"")</f>
        <v/>
      </c>
      <c r="K431" s="82">
        <f>MATCH(A431,Peso!A:A,0)</f>
        <v>486</v>
      </c>
    </row>
    <row r="432" spans="1:11" ht="15" customHeight="1" x14ac:dyDescent="0.3">
      <c r="A432" s="79">
        <v>1831</v>
      </c>
      <c r="B432" s="78" t="s">
        <v>1746</v>
      </c>
      <c r="C432" s="78" t="s">
        <v>3</v>
      </c>
      <c r="D432" s="78" t="s">
        <v>1608</v>
      </c>
      <c r="E432" s="78">
        <v>0</v>
      </c>
      <c r="F432" s="78">
        <v>0</v>
      </c>
      <c r="G432" s="189">
        <f t="shared" si="12"/>
        <v>0</v>
      </c>
      <c r="H432" s="64" t="str">
        <f>IFERROR(MATCH(A432,'LISTA '!D:D,0),"FORA DA TABELA")</f>
        <v>FORA DA TABELA</v>
      </c>
      <c r="I432" s="64" t="str">
        <f t="shared" si="13"/>
        <v/>
      </c>
      <c r="J432" s="64" t="str">
        <f>IF(I432="VERIFICAR",(MAX(J$1:$J431))+1,"")</f>
        <v/>
      </c>
      <c r="K432" s="82">
        <f>MATCH(A432,Peso!A:A,0)</f>
        <v>487</v>
      </c>
    </row>
    <row r="433" spans="1:11" ht="15" customHeight="1" x14ac:dyDescent="0.3">
      <c r="A433" s="79">
        <v>1641</v>
      </c>
      <c r="B433" s="78" t="s">
        <v>1316</v>
      </c>
      <c r="C433" s="78" t="s">
        <v>3</v>
      </c>
      <c r="D433" s="78" t="s">
        <v>1608</v>
      </c>
      <c r="E433" s="78">
        <v>21</v>
      </c>
      <c r="F433" s="78">
        <v>0</v>
      </c>
      <c r="G433" s="189">
        <f t="shared" si="12"/>
        <v>21</v>
      </c>
      <c r="H433" s="64">
        <f>IFERROR(MATCH(A433,'LISTA '!D:D,0),"FORA DA TABELA")</f>
        <v>254</v>
      </c>
      <c r="I433" s="64" t="str">
        <f t="shared" si="13"/>
        <v/>
      </c>
      <c r="J433" s="64" t="str">
        <f>IF(I433="VERIFICAR",(MAX(J$1:$J432))+1,"")</f>
        <v/>
      </c>
      <c r="K433" s="82">
        <f>MATCH(A433,Peso!A:A,0)</f>
        <v>489</v>
      </c>
    </row>
    <row r="434" spans="1:11" ht="15" customHeight="1" x14ac:dyDescent="0.3">
      <c r="A434" s="79">
        <v>992</v>
      </c>
      <c r="B434" s="78" t="s">
        <v>1747</v>
      </c>
      <c r="C434" s="78" t="s">
        <v>3</v>
      </c>
      <c r="D434" s="78" t="s">
        <v>1608</v>
      </c>
      <c r="E434" s="78">
        <v>11</v>
      </c>
      <c r="F434" s="78">
        <v>1</v>
      </c>
      <c r="G434" s="189">
        <f t="shared" si="12"/>
        <v>10</v>
      </c>
      <c r="H434" s="64">
        <f>IFERROR(MATCH(A434,'LISTA '!D:D,0),"FORA DA TABELA")</f>
        <v>255</v>
      </c>
      <c r="I434" s="64" t="str">
        <f t="shared" si="13"/>
        <v/>
      </c>
      <c r="J434" s="64" t="str">
        <f>IF(I434="VERIFICAR",(MAX(J$1:$J433))+1,"")</f>
        <v/>
      </c>
      <c r="K434" s="82">
        <f>MATCH(A434,Peso!A:A,0)</f>
        <v>488</v>
      </c>
    </row>
    <row r="435" spans="1:11" ht="15" customHeight="1" x14ac:dyDescent="0.3">
      <c r="A435" s="79">
        <v>92</v>
      </c>
      <c r="B435" s="78" t="s">
        <v>1748</v>
      </c>
      <c r="C435" s="78" t="s">
        <v>3</v>
      </c>
      <c r="D435" s="78" t="s">
        <v>1608</v>
      </c>
      <c r="E435" s="78">
        <v>41</v>
      </c>
      <c r="F435" s="78">
        <v>2</v>
      </c>
      <c r="G435" s="189">
        <f t="shared" si="12"/>
        <v>39</v>
      </c>
      <c r="H435" s="64">
        <f>IFERROR(MATCH(A435,'LISTA '!D:D,0),"FORA DA TABELA")</f>
        <v>256</v>
      </c>
      <c r="I435" s="64" t="str">
        <f t="shared" si="13"/>
        <v/>
      </c>
      <c r="J435" s="64" t="str">
        <f>IF(I435="VERIFICAR",(MAX(J$1:$J434))+1,"")</f>
        <v/>
      </c>
      <c r="K435" s="82">
        <f>MATCH(A435,Peso!A:A,0)</f>
        <v>490</v>
      </c>
    </row>
    <row r="436" spans="1:11" ht="15" customHeight="1" x14ac:dyDescent="0.3">
      <c r="A436" s="79">
        <v>1807</v>
      </c>
      <c r="B436" s="78" t="s">
        <v>1749</v>
      </c>
      <c r="C436" s="78" t="s">
        <v>3</v>
      </c>
      <c r="D436" s="78" t="s">
        <v>1608</v>
      </c>
      <c r="E436" s="78">
        <v>0</v>
      </c>
      <c r="F436" s="78">
        <v>0</v>
      </c>
      <c r="G436" s="189">
        <f t="shared" si="12"/>
        <v>0</v>
      </c>
      <c r="H436" s="64" t="str">
        <f>IFERROR(MATCH(A436,'LISTA '!D:D,0),"FORA DA TABELA")</f>
        <v>FORA DA TABELA</v>
      </c>
      <c r="I436" s="64" t="str">
        <f t="shared" si="13"/>
        <v/>
      </c>
      <c r="J436" s="64" t="str">
        <f>IF(I436="VERIFICAR",(MAX(J$1:$J435))+1,"")</f>
        <v/>
      </c>
      <c r="K436" s="82">
        <f>MATCH(A436,Peso!A:A,0)</f>
        <v>491</v>
      </c>
    </row>
    <row r="437" spans="1:11" ht="15" customHeight="1" x14ac:dyDescent="0.3">
      <c r="A437" s="79">
        <v>1583</v>
      </c>
      <c r="B437" s="78" t="s">
        <v>1317</v>
      </c>
      <c r="C437" s="78" t="s">
        <v>3</v>
      </c>
      <c r="D437" s="78" t="s">
        <v>1608</v>
      </c>
      <c r="E437" s="78">
        <v>76</v>
      </c>
      <c r="F437" s="78">
        <v>6</v>
      </c>
      <c r="G437" s="189">
        <f t="shared" si="12"/>
        <v>70</v>
      </c>
      <c r="H437" s="64">
        <f>IFERROR(MATCH(A437,'LISTA '!D:D,0),"FORA DA TABELA")</f>
        <v>257</v>
      </c>
      <c r="I437" s="64" t="str">
        <f t="shared" si="13"/>
        <v/>
      </c>
      <c r="J437" s="64" t="str">
        <f>IF(I437="VERIFICAR",(MAX(J$1:$J436))+1,"")</f>
        <v/>
      </c>
      <c r="K437" s="82">
        <f>MATCH(A437,Peso!A:A,0)</f>
        <v>493</v>
      </c>
    </row>
    <row r="438" spans="1:11" ht="15" customHeight="1" x14ac:dyDescent="0.3">
      <c r="A438" s="79">
        <v>993</v>
      </c>
      <c r="B438" s="78" t="s">
        <v>1750</v>
      </c>
      <c r="C438" s="78" t="s">
        <v>3</v>
      </c>
      <c r="D438" s="78" t="s">
        <v>1608</v>
      </c>
      <c r="E438" s="78">
        <v>53</v>
      </c>
      <c r="F438" s="78">
        <v>3</v>
      </c>
      <c r="G438" s="189">
        <f t="shared" si="12"/>
        <v>50</v>
      </c>
      <c r="H438" s="64">
        <f>IFERROR(MATCH(A438,'LISTA '!D:D,0),"FORA DA TABELA")</f>
        <v>258</v>
      </c>
      <c r="I438" s="64" t="str">
        <f t="shared" si="13"/>
        <v/>
      </c>
      <c r="J438" s="64" t="str">
        <f>IF(I438="VERIFICAR",(MAX(J$1:$J437))+1,"")</f>
        <v/>
      </c>
      <c r="K438" s="82">
        <f>MATCH(A438,Peso!A:A,0)</f>
        <v>492</v>
      </c>
    </row>
    <row r="439" spans="1:11" ht="15" customHeight="1" x14ac:dyDescent="0.3">
      <c r="A439" s="79">
        <v>360</v>
      </c>
      <c r="B439" s="78" t="s">
        <v>1751</v>
      </c>
      <c r="C439" s="78" t="s">
        <v>3</v>
      </c>
      <c r="D439" s="78" t="s">
        <v>1608</v>
      </c>
      <c r="E439" s="78">
        <v>44</v>
      </c>
      <c r="F439" s="78">
        <v>1</v>
      </c>
      <c r="G439" s="189">
        <f t="shared" si="12"/>
        <v>43</v>
      </c>
      <c r="H439" s="64">
        <f>IFERROR(MATCH(A439,'LISTA '!D:D,0),"FORA DA TABELA")</f>
        <v>259</v>
      </c>
      <c r="I439" s="64" t="str">
        <f t="shared" si="13"/>
        <v/>
      </c>
      <c r="J439" s="64" t="str">
        <f>IF(I439="VERIFICAR",(MAX(J$1:$J438))+1,"")</f>
        <v/>
      </c>
      <c r="K439" s="82">
        <f>MATCH(A439,Peso!A:A,0)</f>
        <v>494</v>
      </c>
    </row>
    <row r="440" spans="1:11" ht="15" customHeight="1" x14ac:dyDescent="0.3">
      <c r="A440" s="79">
        <v>1808</v>
      </c>
      <c r="B440" s="78" t="s">
        <v>1752</v>
      </c>
      <c r="C440" s="78" t="s">
        <v>3</v>
      </c>
      <c r="D440" s="78" t="s">
        <v>1608</v>
      </c>
      <c r="E440" s="78">
        <v>0</v>
      </c>
      <c r="F440" s="78">
        <v>0</v>
      </c>
      <c r="G440" s="189">
        <f t="shared" si="12"/>
        <v>0</v>
      </c>
      <c r="H440" s="64" t="str">
        <f>IFERROR(MATCH(A440,'LISTA '!D:D,0),"FORA DA TABELA")</f>
        <v>FORA DA TABELA</v>
      </c>
      <c r="I440" s="64" t="str">
        <f t="shared" si="13"/>
        <v/>
      </c>
      <c r="J440" s="64" t="str">
        <f>IF(I440="VERIFICAR",(MAX(J$1:$J439))+1,"")</f>
        <v/>
      </c>
      <c r="K440" s="82">
        <f>MATCH(A440,Peso!A:A,0)</f>
        <v>495</v>
      </c>
    </row>
    <row r="441" spans="1:11" ht="15" customHeight="1" x14ac:dyDescent="0.3">
      <c r="A441" s="79">
        <v>1584</v>
      </c>
      <c r="B441" s="78" t="s">
        <v>1318</v>
      </c>
      <c r="C441" s="78" t="s">
        <v>3</v>
      </c>
      <c r="D441" s="78" t="s">
        <v>1608</v>
      </c>
      <c r="E441" s="78">
        <v>21</v>
      </c>
      <c r="F441" s="78">
        <v>3</v>
      </c>
      <c r="G441" s="189">
        <f t="shared" si="12"/>
        <v>18</v>
      </c>
      <c r="H441" s="64">
        <f>IFERROR(MATCH(A441,'LISTA '!D:D,0),"FORA DA TABELA")</f>
        <v>260</v>
      </c>
      <c r="I441" s="64" t="str">
        <f t="shared" si="13"/>
        <v/>
      </c>
      <c r="J441" s="64" t="str">
        <f>IF(I441="VERIFICAR",(MAX(J$1:$J440))+1,"")</f>
        <v/>
      </c>
      <c r="K441" s="82">
        <f>MATCH(A441,Peso!A:A,0)</f>
        <v>497</v>
      </c>
    </row>
    <row r="442" spans="1:11" ht="15" customHeight="1" x14ac:dyDescent="0.3">
      <c r="A442" s="79">
        <v>1021</v>
      </c>
      <c r="B442" s="78" t="s">
        <v>1753</v>
      </c>
      <c r="C442" s="78" t="s">
        <v>3</v>
      </c>
      <c r="D442" s="78" t="s">
        <v>1608</v>
      </c>
      <c r="E442" s="78">
        <v>38</v>
      </c>
      <c r="F442" s="78">
        <v>3</v>
      </c>
      <c r="G442" s="189">
        <f t="shared" si="12"/>
        <v>35</v>
      </c>
      <c r="H442" s="64">
        <f>IFERROR(MATCH(A442,'LISTA '!D:D,0),"FORA DA TABELA")</f>
        <v>261</v>
      </c>
      <c r="I442" s="64" t="str">
        <f t="shared" si="13"/>
        <v/>
      </c>
      <c r="J442" s="64" t="str">
        <f>IF(I442="VERIFICAR",(MAX(J$1:$J441))+1,"")</f>
        <v/>
      </c>
      <c r="K442" s="82">
        <f>MATCH(A442,Peso!A:A,0)</f>
        <v>496</v>
      </c>
    </row>
    <row r="443" spans="1:11" ht="15" customHeight="1" x14ac:dyDescent="0.3">
      <c r="A443" s="79">
        <v>1776</v>
      </c>
      <c r="B443" s="78" t="s">
        <v>1754</v>
      </c>
      <c r="C443" s="78" t="s">
        <v>3</v>
      </c>
      <c r="D443" s="78" t="s">
        <v>1608</v>
      </c>
      <c r="E443" s="78">
        <v>54</v>
      </c>
      <c r="F443" s="78">
        <v>0</v>
      </c>
      <c r="G443" s="189">
        <f t="shared" si="12"/>
        <v>54</v>
      </c>
      <c r="H443" s="64">
        <f>IFERROR(MATCH(A443,'LISTA '!D:D,0),"FORA DA TABELA")</f>
        <v>262</v>
      </c>
      <c r="I443" s="64" t="str">
        <f t="shared" si="13"/>
        <v/>
      </c>
      <c r="J443" s="64" t="str">
        <f>IF(I443="VERIFICAR",(MAX(J$1:$J442))+1,"")</f>
        <v/>
      </c>
      <c r="K443" s="82">
        <f>MATCH(A443,Peso!A:A,0)</f>
        <v>498</v>
      </c>
    </row>
    <row r="444" spans="1:11" ht="15" customHeight="1" x14ac:dyDescent="0.3">
      <c r="A444" s="79">
        <v>1832</v>
      </c>
      <c r="B444" s="78" t="s">
        <v>1755</v>
      </c>
      <c r="C444" s="78" t="s">
        <v>3</v>
      </c>
      <c r="D444" s="78" t="s">
        <v>1608</v>
      </c>
      <c r="E444" s="78">
        <v>0</v>
      </c>
      <c r="F444" s="78">
        <v>0</v>
      </c>
      <c r="G444" s="189">
        <f t="shared" si="12"/>
        <v>0</v>
      </c>
      <c r="H444" s="64" t="str">
        <f>IFERROR(MATCH(A444,'LISTA '!D:D,0),"FORA DA TABELA")</f>
        <v>FORA DA TABELA</v>
      </c>
      <c r="I444" s="64" t="str">
        <f t="shared" si="13"/>
        <v/>
      </c>
      <c r="J444" s="64" t="str">
        <f>IF(I444="VERIFICAR",(MAX(J$1:$J443))+1,"")</f>
        <v/>
      </c>
      <c r="K444" s="82">
        <f>MATCH(A444,Peso!A:A,0)</f>
        <v>499</v>
      </c>
    </row>
    <row r="445" spans="1:11" ht="15" customHeight="1" x14ac:dyDescent="0.3">
      <c r="A445" s="79">
        <v>2711</v>
      </c>
      <c r="B445" s="78" t="s">
        <v>1756</v>
      </c>
      <c r="C445" s="78" t="s">
        <v>3</v>
      </c>
      <c r="D445" s="78" t="s">
        <v>1608</v>
      </c>
      <c r="E445" s="78">
        <v>8</v>
      </c>
      <c r="F445" s="78">
        <v>1</v>
      </c>
      <c r="G445" s="189">
        <f t="shared" si="12"/>
        <v>7</v>
      </c>
      <c r="H445" s="64">
        <f>IFERROR(MATCH(A445,'LISTA '!D:D,0),"FORA DA TABELA")</f>
        <v>263</v>
      </c>
      <c r="I445" s="64" t="str">
        <f t="shared" si="13"/>
        <v/>
      </c>
      <c r="J445" s="64" t="str">
        <f>IF(I445="VERIFICAR",(MAX(J$1:$J444))+1,"")</f>
        <v/>
      </c>
      <c r="K445" s="82">
        <f>MATCH(A445,Peso!A:A,0)</f>
        <v>500</v>
      </c>
    </row>
    <row r="446" spans="1:11" ht="15" customHeight="1" x14ac:dyDescent="0.3">
      <c r="A446" s="79">
        <v>1774</v>
      </c>
      <c r="B446" s="78" t="s">
        <v>1757</v>
      </c>
      <c r="C446" s="78" t="s">
        <v>3</v>
      </c>
      <c r="D446" s="78" t="s">
        <v>1608</v>
      </c>
      <c r="E446" s="78">
        <v>54</v>
      </c>
      <c r="F446" s="78">
        <v>2</v>
      </c>
      <c r="G446" s="189">
        <f t="shared" si="12"/>
        <v>52</v>
      </c>
      <c r="H446" s="64">
        <f>IFERROR(MATCH(A446,'LISTA '!D:D,0),"FORA DA TABELA")</f>
        <v>264</v>
      </c>
      <c r="I446" s="64" t="str">
        <f t="shared" si="13"/>
        <v/>
      </c>
      <c r="J446" s="64" t="str">
        <f>IF(I446="VERIFICAR",(MAX(J$1:$J445))+1,"")</f>
        <v/>
      </c>
      <c r="K446" s="82">
        <f>MATCH(A446,Peso!A:A,0)</f>
        <v>501</v>
      </c>
    </row>
    <row r="447" spans="1:11" ht="15" customHeight="1" x14ac:dyDescent="0.3">
      <c r="A447" s="79">
        <v>1833</v>
      </c>
      <c r="B447" s="78" t="s">
        <v>323</v>
      </c>
      <c r="C447" s="78" t="s">
        <v>3</v>
      </c>
      <c r="D447" s="78" t="s">
        <v>1608</v>
      </c>
      <c r="E447" s="78">
        <v>0</v>
      </c>
      <c r="F447" s="78">
        <v>0</v>
      </c>
      <c r="G447" s="189">
        <f t="shared" si="12"/>
        <v>0</v>
      </c>
      <c r="H447" s="64" t="str">
        <f>IFERROR(MATCH(A447,'LISTA '!D:D,0),"FORA DA TABELA")</f>
        <v>FORA DA TABELA</v>
      </c>
      <c r="I447" s="64" t="str">
        <f t="shared" si="13"/>
        <v/>
      </c>
      <c r="J447" s="64" t="str">
        <f>IF(I447="VERIFICAR",(MAX(J$1:$J446))+1,"")</f>
        <v/>
      </c>
      <c r="K447" s="82">
        <f>MATCH(A447,Peso!A:A,0)</f>
        <v>502</v>
      </c>
    </row>
    <row r="448" spans="1:11" ht="15" customHeight="1" x14ac:dyDescent="0.3">
      <c r="A448" s="79">
        <v>2712</v>
      </c>
      <c r="B448" s="78" t="s">
        <v>1319</v>
      </c>
      <c r="C448" s="78" t="s">
        <v>3</v>
      </c>
      <c r="D448" s="78" t="s">
        <v>1608</v>
      </c>
      <c r="E448" s="78">
        <v>23</v>
      </c>
      <c r="F448" s="78">
        <v>5</v>
      </c>
      <c r="G448" s="189">
        <f t="shared" si="12"/>
        <v>18</v>
      </c>
      <c r="H448" s="64">
        <f>IFERROR(MATCH(A448,'LISTA '!D:D,0),"FORA DA TABELA")</f>
        <v>265</v>
      </c>
      <c r="I448" s="64" t="str">
        <f t="shared" si="13"/>
        <v/>
      </c>
      <c r="J448" s="64" t="str">
        <f>IF(I448="VERIFICAR",(MAX(J$1:$J447))+1,"")</f>
        <v/>
      </c>
      <c r="K448" s="82">
        <f>MATCH(A448,Peso!A:A,0)</f>
        <v>503</v>
      </c>
    </row>
    <row r="449" spans="1:11" ht="15" customHeight="1" x14ac:dyDescent="0.3">
      <c r="A449" s="79">
        <v>1775</v>
      </c>
      <c r="B449" s="78" t="s">
        <v>1758</v>
      </c>
      <c r="C449" s="78" t="s">
        <v>3</v>
      </c>
      <c r="D449" s="78" t="s">
        <v>1608</v>
      </c>
      <c r="E449" s="78">
        <v>76</v>
      </c>
      <c r="F449" s="78">
        <v>6</v>
      </c>
      <c r="G449" s="189">
        <f t="shared" si="12"/>
        <v>70</v>
      </c>
      <c r="H449" s="64">
        <f>IFERROR(MATCH(A449,'LISTA '!D:D,0),"FORA DA TABELA")</f>
        <v>266</v>
      </c>
      <c r="I449" s="64" t="str">
        <f t="shared" si="13"/>
        <v/>
      </c>
      <c r="J449" s="64" t="str">
        <f>IF(I449="VERIFICAR",(MAX(J$1:$J448))+1,"")</f>
        <v/>
      </c>
      <c r="K449" s="82">
        <f>MATCH(A449,Peso!A:A,0)</f>
        <v>504</v>
      </c>
    </row>
    <row r="450" spans="1:11" ht="15" customHeight="1" x14ac:dyDescent="0.3">
      <c r="A450" s="79">
        <v>1834</v>
      </c>
      <c r="B450" s="78" t="s">
        <v>1759</v>
      </c>
      <c r="C450" s="78" t="s">
        <v>3</v>
      </c>
      <c r="D450" s="78" t="s">
        <v>1608</v>
      </c>
      <c r="E450" s="78">
        <v>0</v>
      </c>
      <c r="F450" s="78">
        <v>0</v>
      </c>
      <c r="G450" s="189">
        <f t="shared" si="12"/>
        <v>0</v>
      </c>
      <c r="H450" s="64" t="str">
        <f>IFERROR(MATCH(A450,'LISTA '!D:D,0),"FORA DA TABELA")</f>
        <v>FORA DA TABELA</v>
      </c>
      <c r="I450" s="64" t="str">
        <f t="shared" si="13"/>
        <v/>
      </c>
      <c r="J450" s="64" t="str">
        <f>IF(I450="VERIFICAR",(MAX(J$1:$J449))+1,"")</f>
        <v/>
      </c>
      <c r="K450" s="82">
        <f>MATCH(A450,Peso!A:A,0)</f>
        <v>505</v>
      </c>
    </row>
    <row r="451" spans="1:11" ht="15" customHeight="1" x14ac:dyDescent="0.3">
      <c r="A451" s="79">
        <v>2713</v>
      </c>
      <c r="B451" s="78" t="s">
        <v>1760</v>
      </c>
      <c r="C451" s="78" t="s">
        <v>3</v>
      </c>
      <c r="D451" s="78" t="s">
        <v>1608</v>
      </c>
      <c r="E451" s="78">
        <v>69</v>
      </c>
      <c r="F451" s="78">
        <v>3</v>
      </c>
      <c r="G451" s="189">
        <f t="shared" ref="G451:G514" si="14">E451-F451</f>
        <v>66</v>
      </c>
      <c r="H451" s="64">
        <f>IFERROR(MATCH(A451,'LISTA '!D:D,0),"FORA DA TABELA")</f>
        <v>267</v>
      </c>
      <c r="I451" s="64" t="str">
        <f t="shared" ref="I451:I514" si="15">IF(AND(G451&gt;0,H451="FORA DA TABELA"),"VERIFICAR","")</f>
        <v/>
      </c>
      <c r="J451" s="64" t="str">
        <f>IF(I451="VERIFICAR",(MAX(J$1:$J450))+1,"")</f>
        <v/>
      </c>
      <c r="K451" s="82">
        <f>MATCH(A451,Peso!A:A,0)</f>
        <v>506</v>
      </c>
    </row>
    <row r="452" spans="1:11" ht="15" customHeight="1" x14ac:dyDescent="0.3">
      <c r="A452" s="79">
        <v>524</v>
      </c>
      <c r="B452" s="78" t="s">
        <v>213</v>
      </c>
      <c r="C452" s="78" t="s">
        <v>3</v>
      </c>
      <c r="D452" s="78" t="s">
        <v>1608</v>
      </c>
      <c r="E452" s="78">
        <v>18</v>
      </c>
      <c r="F452" s="78">
        <v>3</v>
      </c>
      <c r="G452" s="189">
        <f t="shared" si="14"/>
        <v>15</v>
      </c>
      <c r="H452" s="64">
        <f>IFERROR(MATCH(A452,'LISTA '!D:D,0),"FORA DA TABELA")</f>
        <v>268</v>
      </c>
      <c r="I452" s="64" t="str">
        <f t="shared" si="15"/>
        <v/>
      </c>
      <c r="J452" s="64" t="str">
        <f>IF(I452="VERIFICAR",(MAX(J$1:$J451))+1,"")</f>
        <v/>
      </c>
      <c r="K452" s="82">
        <f>MATCH(A452,Peso!A:A,0)</f>
        <v>507</v>
      </c>
    </row>
    <row r="453" spans="1:11" ht="15" customHeight="1" x14ac:dyDescent="0.3">
      <c r="A453" s="79">
        <v>523</v>
      </c>
      <c r="B453" s="78" t="s">
        <v>212</v>
      </c>
      <c r="C453" s="78" t="s">
        <v>3</v>
      </c>
      <c r="D453" s="78" t="s">
        <v>1608</v>
      </c>
      <c r="E453" s="78">
        <v>95</v>
      </c>
      <c r="F453" s="78">
        <v>3</v>
      </c>
      <c r="G453" s="189">
        <f t="shared" si="14"/>
        <v>92</v>
      </c>
      <c r="H453" s="64">
        <f>IFERROR(MATCH(A453,'LISTA '!D:D,0),"FORA DA TABELA")</f>
        <v>269</v>
      </c>
      <c r="I453" s="64" t="str">
        <f t="shared" si="15"/>
        <v/>
      </c>
      <c r="J453" s="64" t="str">
        <f>IF(I453="VERIFICAR",(MAX(J$1:$J452))+1,"")</f>
        <v/>
      </c>
      <c r="K453" s="82">
        <f>MATCH(A453,Peso!A:A,0)</f>
        <v>508</v>
      </c>
    </row>
    <row r="454" spans="1:11" ht="15" customHeight="1" x14ac:dyDescent="0.3">
      <c r="A454" s="79">
        <v>1179</v>
      </c>
      <c r="B454" s="78" t="s">
        <v>1320</v>
      </c>
      <c r="C454" s="78" t="s">
        <v>3</v>
      </c>
      <c r="D454" s="78" t="s">
        <v>1608</v>
      </c>
      <c r="E454" s="78">
        <v>28</v>
      </c>
      <c r="F454" s="78">
        <v>0</v>
      </c>
      <c r="G454" s="189">
        <f t="shared" si="14"/>
        <v>28</v>
      </c>
      <c r="H454" s="64">
        <f>IFERROR(MATCH(A454,'LISTA '!D:D,0),"FORA DA TABELA")</f>
        <v>270</v>
      </c>
      <c r="I454" s="64" t="str">
        <f t="shared" si="15"/>
        <v/>
      </c>
      <c r="J454" s="64" t="str">
        <f>IF(I454="VERIFICAR",(MAX(J$1:$J453))+1,"")</f>
        <v/>
      </c>
      <c r="K454" s="82">
        <f>MATCH(A454,Peso!A:A,0)</f>
        <v>509</v>
      </c>
    </row>
    <row r="455" spans="1:11" ht="15" customHeight="1" x14ac:dyDescent="0.3">
      <c r="A455" s="79">
        <v>97</v>
      </c>
      <c r="B455" s="78" t="s">
        <v>1761</v>
      </c>
      <c r="C455" s="78" t="s">
        <v>3</v>
      </c>
      <c r="D455" s="78" t="s">
        <v>1608</v>
      </c>
      <c r="E455" s="78">
        <v>68</v>
      </c>
      <c r="F455" s="78">
        <v>3</v>
      </c>
      <c r="G455" s="189">
        <f t="shared" si="14"/>
        <v>65</v>
      </c>
      <c r="H455" s="64">
        <f>IFERROR(MATCH(A455,'LISTA '!D:D,0),"FORA DA TABELA")</f>
        <v>271</v>
      </c>
      <c r="I455" s="64" t="str">
        <f t="shared" si="15"/>
        <v/>
      </c>
      <c r="J455" s="64" t="str">
        <f>IF(I455="VERIFICAR",(MAX(J$1:$J454))+1,"")</f>
        <v/>
      </c>
      <c r="K455" s="82">
        <f>MATCH(A455,Peso!A:A,0)</f>
        <v>510</v>
      </c>
    </row>
    <row r="456" spans="1:11" ht="15" customHeight="1" x14ac:dyDescent="0.3">
      <c r="A456" s="79">
        <v>1186</v>
      </c>
      <c r="B456" s="78" t="s">
        <v>1321</v>
      </c>
      <c r="C456" s="78" t="s">
        <v>3</v>
      </c>
      <c r="D456" s="78" t="s">
        <v>1608</v>
      </c>
      <c r="E456" s="78">
        <v>15</v>
      </c>
      <c r="F456" s="78">
        <v>1</v>
      </c>
      <c r="G456" s="189">
        <f t="shared" si="14"/>
        <v>14</v>
      </c>
      <c r="H456" s="64">
        <f>IFERROR(MATCH(A456,'LISTA '!D:D,0),"FORA DA TABELA")</f>
        <v>272</v>
      </c>
      <c r="I456" s="64" t="str">
        <f t="shared" si="15"/>
        <v/>
      </c>
      <c r="J456" s="64" t="str">
        <f>IF(I456="VERIFICAR",(MAX(J$1:$J455))+1,"")</f>
        <v/>
      </c>
      <c r="K456" s="82">
        <f>MATCH(A456,Peso!A:A,0)</f>
        <v>511</v>
      </c>
    </row>
    <row r="457" spans="1:11" ht="15" customHeight="1" x14ac:dyDescent="0.3">
      <c r="A457" s="79">
        <v>50</v>
      </c>
      <c r="B457" s="78" t="s">
        <v>215</v>
      </c>
      <c r="C457" s="78" t="s">
        <v>3</v>
      </c>
      <c r="D457" s="78" t="s">
        <v>1608</v>
      </c>
      <c r="E457" s="78">
        <v>66</v>
      </c>
      <c r="F457" s="78">
        <v>1</v>
      </c>
      <c r="G457" s="189">
        <f t="shared" si="14"/>
        <v>65</v>
      </c>
      <c r="H457" s="64">
        <f>IFERROR(MATCH(A457,'LISTA '!D:D,0),"FORA DA TABELA")</f>
        <v>273</v>
      </c>
      <c r="I457" s="64" t="str">
        <f t="shared" si="15"/>
        <v/>
      </c>
      <c r="J457" s="64" t="str">
        <f>IF(I457="VERIFICAR",(MAX(J$1:$J456))+1,"")</f>
        <v/>
      </c>
      <c r="K457" s="82">
        <f>MATCH(A457,Peso!A:A,0)</f>
        <v>512</v>
      </c>
    </row>
    <row r="458" spans="1:11" ht="15" customHeight="1" x14ac:dyDescent="0.3">
      <c r="A458" s="79">
        <v>94</v>
      </c>
      <c r="B458" s="78" t="s">
        <v>214</v>
      </c>
      <c r="C458" s="78" t="s">
        <v>3</v>
      </c>
      <c r="D458" s="78" t="s">
        <v>1608</v>
      </c>
      <c r="E458" s="78">
        <v>98</v>
      </c>
      <c r="F458" s="78">
        <v>0</v>
      </c>
      <c r="G458" s="189">
        <f t="shared" si="14"/>
        <v>98</v>
      </c>
      <c r="H458" s="64">
        <f>IFERROR(MATCH(A458,'LISTA '!D:D,0),"FORA DA TABELA")</f>
        <v>274</v>
      </c>
      <c r="I458" s="64" t="str">
        <f t="shared" si="15"/>
        <v/>
      </c>
      <c r="J458" s="64" t="str">
        <f>IF(I458="VERIFICAR",(MAX(J$1:$J457))+1,"")</f>
        <v/>
      </c>
      <c r="K458" s="82">
        <f>MATCH(A458,Peso!A:A,0)</f>
        <v>514</v>
      </c>
    </row>
    <row r="459" spans="1:11" ht="15" customHeight="1" x14ac:dyDescent="0.3">
      <c r="A459" s="79">
        <v>1585</v>
      </c>
      <c r="B459" s="78" t="s">
        <v>244</v>
      </c>
      <c r="C459" s="78" t="s">
        <v>3</v>
      </c>
      <c r="D459" s="78" t="s">
        <v>1608</v>
      </c>
      <c r="E459" s="78">
        <v>27</v>
      </c>
      <c r="F459" s="78">
        <v>5</v>
      </c>
      <c r="G459" s="189">
        <f t="shared" si="14"/>
        <v>22</v>
      </c>
      <c r="H459" s="64">
        <f>IFERROR(MATCH(A459,'LISTA '!D:D,0),"FORA DA TABELA")</f>
        <v>275</v>
      </c>
      <c r="I459" s="64" t="str">
        <f t="shared" si="15"/>
        <v/>
      </c>
      <c r="J459" s="64" t="str">
        <f>IF(I459="VERIFICAR",(MAX(J$1:$J458))+1,"")</f>
        <v/>
      </c>
      <c r="K459" s="82">
        <f>MATCH(A459,Peso!A:A,0)</f>
        <v>515</v>
      </c>
    </row>
    <row r="460" spans="1:11" ht="15" customHeight="1" x14ac:dyDescent="0.3">
      <c r="A460" s="79">
        <v>49</v>
      </c>
      <c r="B460" s="78" t="s">
        <v>216</v>
      </c>
      <c r="C460" s="78" t="s">
        <v>3</v>
      </c>
      <c r="D460" s="78" t="s">
        <v>1608</v>
      </c>
      <c r="E460" s="78">
        <v>61</v>
      </c>
      <c r="F460" s="78">
        <v>1</v>
      </c>
      <c r="G460" s="189">
        <f t="shared" si="14"/>
        <v>60</v>
      </c>
      <c r="H460" s="64">
        <f>IFERROR(MATCH(A460,'LISTA '!D:D,0),"FORA DA TABELA")</f>
        <v>276</v>
      </c>
      <c r="I460" s="64" t="str">
        <f t="shared" si="15"/>
        <v/>
      </c>
      <c r="J460" s="64" t="str">
        <f>IF(I460="VERIFICAR",(MAX(J$1:$J459))+1,"")</f>
        <v/>
      </c>
      <c r="K460" s="82">
        <f>MATCH(A460,Peso!A:A,0)</f>
        <v>516</v>
      </c>
    </row>
    <row r="461" spans="1:11" ht="15" customHeight="1" x14ac:dyDescent="0.3">
      <c r="A461" s="79">
        <v>1586</v>
      </c>
      <c r="B461" s="78" t="s">
        <v>245</v>
      </c>
      <c r="C461" s="78" t="s">
        <v>3</v>
      </c>
      <c r="D461" s="78" t="s">
        <v>1608</v>
      </c>
      <c r="E461" s="78">
        <v>18</v>
      </c>
      <c r="F461" s="78">
        <v>3</v>
      </c>
      <c r="G461" s="189">
        <f t="shared" si="14"/>
        <v>15</v>
      </c>
      <c r="H461" s="64">
        <f>IFERROR(MATCH(A461,'LISTA '!D:D,0),"FORA DA TABELA")</f>
        <v>277</v>
      </c>
      <c r="I461" s="64" t="str">
        <f t="shared" si="15"/>
        <v/>
      </c>
      <c r="J461" s="64" t="str">
        <f>IF(I461="VERIFICAR",(MAX(J$1:$J460))+1,"")</f>
        <v/>
      </c>
      <c r="K461" s="82">
        <f>MATCH(A461,Peso!A:A,0)</f>
        <v>517</v>
      </c>
    </row>
    <row r="462" spans="1:11" ht="15" customHeight="1" x14ac:dyDescent="0.3">
      <c r="A462" s="79">
        <v>1875</v>
      </c>
      <c r="B462" s="78" t="s">
        <v>333</v>
      </c>
      <c r="C462" s="78" t="s">
        <v>3</v>
      </c>
      <c r="D462" s="78" t="s">
        <v>1608</v>
      </c>
      <c r="E462" s="78">
        <v>0</v>
      </c>
      <c r="F462" s="78">
        <v>0</v>
      </c>
      <c r="G462" s="189">
        <f t="shared" si="14"/>
        <v>0</v>
      </c>
      <c r="H462" s="64" t="str">
        <f>IFERROR(MATCH(A462,'LISTA '!D:D,0),"FORA DA TABELA")</f>
        <v>FORA DA TABELA</v>
      </c>
      <c r="I462" s="64" t="str">
        <f t="shared" si="15"/>
        <v/>
      </c>
      <c r="J462" s="64" t="str">
        <f>IF(I462="VERIFICAR",(MAX(J$1:$J461))+1,"")</f>
        <v/>
      </c>
      <c r="K462" s="82">
        <f>MATCH(A462,Peso!A:A,0)</f>
        <v>519</v>
      </c>
    </row>
    <row r="463" spans="1:11" ht="15" customHeight="1" x14ac:dyDescent="0.3">
      <c r="A463" s="79">
        <v>224</v>
      </c>
      <c r="B463" s="78" t="s">
        <v>91</v>
      </c>
      <c r="C463" s="78" t="s">
        <v>3</v>
      </c>
      <c r="D463" s="78" t="s">
        <v>1608</v>
      </c>
      <c r="E463" s="78">
        <v>0</v>
      </c>
      <c r="F463" s="78">
        <v>0</v>
      </c>
      <c r="G463" s="189">
        <f t="shared" si="14"/>
        <v>0</v>
      </c>
      <c r="H463" s="64">
        <f>IFERROR(MATCH(A463,'LISTA '!D:D,0),"FORA DA TABELA")</f>
        <v>278</v>
      </c>
      <c r="I463" s="64" t="str">
        <f t="shared" si="15"/>
        <v/>
      </c>
      <c r="J463" s="64" t="str">
        <f>IF(I463="VERIFICAR",(MAX(J$1:$J462))+1,"")</f>
        <v/>
      </c>
      <c r="K463" s="82">
        <f>MATCH(A463,Peso!A:A,0)</f>
        <v>521</v>
      </c>
    </row>
    <row r="464" spans="1:11" ht="15" customHeight="1" x14ac:dyDescent="0.3">
      <c r="A464" s="79">
        <v>726</v>
      </c>
      <c r="B464" s="78" t="s">
        <v>1322</v>
      </c>
      <c r="C464" s="78" t="s">
        <v>3</v>
      </c>
      <c r="D464" s="78" t="s">
        <v>1608</v>
      </c>
      <c r="E464" s="78">
        <v>21</v>
      </c>
      <c r="F464" s="78">
        <v>1</v>
      </c>
      <c r="G464" s="189">
        <f t="shared" si="14"/>
        <v>20</v>
      </c>
      <c r="H464" s="64">
        <f>IFERROR(MATCH(A464,'LISTA '!D:D,0),"FORA DA TABELA")</f>
        <v>279</v>
      </c>
      <c r="I464" s="64" t="str">
        <f t="shared" si="15"/>
        <v/>
      </c>
      <c r="J464" s="64" t="str">
        <f>IF(I464="VERIFICAR",(MAX(J$1:$J463))+1,"")</f>
        <v/>
      </c>
      <c r="K464" s="82">
        <f>MATCH(A464,Peso!A:A,0)</f>
        <v>522</v>
      </c>
    </row>
    <row r="465" spans="1:11" ht="15" customHeight="1" x14ac:dyDescent="0.3">
      <c r="A465" s="79">
        <v>2211</v>
      </c>
      <c r="B465" s="78" t="s">
        <v>1762</v>
      </c>
      <c r="C465" s="78" t="s">
        <v>3</v>
      </c>
      <c r="D465" s="78" t="s">
        <v>1608</v>
      </c>
      <c r="E465" s="78">
        <v>0</v>
      </c>
      <c r="F465" s="78">
        <v>0</v>
      </c>
      <c r="G465" s="189">
        <f t="shared" si="14"/>
        <v>0</v>
      </c>
      <c r="H465" s="64" t="str">
        <f>IFERROR(MATCH(A465,'LISTA '!D:D,0),"FORA DA TABELA")</f>
        <v>FORA DA TABELA</v>
      </c>
      <c r="I465" s="64" t="str">
        <f t="shared" si="15"/>
        <v/>
      </c>
      <c r="J465" s="64" t="str">
        <f>IF(I465="VERIFICAR",(MAX(J$1:$J464))+1,"")</f>
        <v/>
      </c>
      <c r="K465" s="82">
        <f>MATCH(A465,Peso!A:A,0)</f>
        <v>524</v>
      </c>
    </row>
    <row r="466" spans="1:11" ht="15" customHeight="1" x14ac:dyDescent="0.3">
      <c r="A466" s="79">
        <v>21631</v>
      </c>
      <c r="B466" s="78" t="s">
        <v>1762</v>
      </c>
      <c r="C466" s="78" t="s">
        <v>3</v>
      </c>
      <c r="D466" s="78" t="s">
        <v>1608</v>
      </c>
      <c r="E466" s="78">
        <v>0</v>
      </c>
      <c r="F466" s="78">
        <v>0</v>
      </c>
      <c r="G466" s="189">
        <f t="shared" si="14"/>
        <v>0</v>
      </c>
      <c r="H466" s="64" t="str">
        <f>IFERROR(MATCH(A466,'LISTA '!D:D,0),"FORA DA TABELA")</f>
        <v>FORA DA TABELA</v>
      </c>
      <c r="I466" s="64" t="str">
        <f t="shared" si="15"/>
        <v/>
      </c>
      <c r="J466" s="64" t="str">
        <f>IF(I466="VERIFICAR",(MAX(J$1:$J465))+1,"")</f>
        <v/>
      </c>
      <c r="K466" s="82">
        <f>MATCH(A466,Peso!A:A,0)</f>
        <v>525</v>
      </c>
    </row>
    <row r="467" spans="1:11" ht="15" customHeight="1" x14ac:dyDescent="0.3">
      <c r="A467" s="79">
        <v>66</v>
      </c>
      <c r="B467" s="78" t="s">
        <v>1763</v>
      </c>
      <c r="C467" s="78" t="s">
        <v>3</v>
      </c>
      <c r="D467" s="78" t="s">
        <v>1608</v>
      </c>
      <c r="E467" s="78">
        <v>12</v>
      </c>
      <c r="F467" s="78">
        <v>0</v>
      </c>
      <c r="G467" s="189">
        <f t="shared" si="14"/>
        <v>12</v>
      </c>
      <c r="H467" s="64">
        <f>IFERROR(MATCH(A467,'LISTA '!D:D,0),"FORA DA TABELA")</f>
        <v>280</v>
      </c>
      <c r="I467" s="64" t="str">
        <f t="shared" si="15"/>
        <v/>
      </c>
      <c r="J467" s="64" t="str">
        <f>IF(I467="VERIFICAR",(MAX(J$1:$J466))+1,"")</f>
        <v/>
      </c>
      <c r="K467" s="82">
        <f>MATCH(A467,Peso!A:A,0)</f>
        <v>526</v>
      </c>
    </row>
    <row r="468" spans="1:11" ht="15" customHeight="1" x14ac:dyDescent="0.3">
      <c r="A468" s="79">
        <v>20376</v>
      </c>
      <c r="B468" s="78" t="s">
        <v>1764</v>
      </c>
      <c r="C468" s="78" t="s">
        <v>3</v>
      </c>
      <c r="D468" s="78" t="s">
        <v>1608</v>
      </c>
      <c r="E468" s="78">
        <v>101</v>
      </c>
      <c r="F468" s="78">
        <v>0</v>
      </c>
      <c r="G468" s="189">
        <f t="shared" si="14"/>
        <v>101</v>
      </c>
      <c r="H468" s="64" t="str">
        <f>IFERROR(MATCH(A468,'LISTA '!D:D,0),"FORA DA TABELA")</f>
        <v>FORA DA TABELA</v>
      </c>
      <c r="I468" s="64" t="str">
        <f t="shared" si="15"/>
        <v>VERIFICAR</v>
      </c>
      <c r="J468" s="64">
        <f>IF(I468="VERIFICAR",(MAX(J$1:$J467))+1,"")</f>
        <v>32</v>
      </c>
      <c r="K468" s="82">
        <f>MATCH(A468,Peso!A:A,0)</f>
        <v>527</v>
      </c>
    </row>
    <row r="469" spans="1:11" ht="15" customHeight="1" x14ac:dyDescent="0.3">
      <c r="A469" s="79">
        <v>1587</v>
      </c>
      <c r="B469" s="78" t="s">
        <v>1323</v>
      </c>
      <c r="C469" s="78" t="s">
        <v>3</v>
      </c>
      <c r="D469" s="78" t="s">
        <v>1608</v>
      </c>
      <c r="E469" s="78">
        <v>34</v>
      </c>
      <c r="F469" s="78">
        <v>5</v>
      </c>
      <c r="G469" s="189">
        <f t="shared" si="14"/>
        <v>29</v>
      </c>
      <c r="H469" s="64">
        <f>IFERROR(MATCH(A469,'LISTA '!D:D,0),"FORA DA TABELA")</f>
        <v>281</v>
      </c>
      <c r="I469" s="64" t="str">
        <f t="shared" si="15"/>
        <v/>
      </c>
      <c r="J469" s="64" t="str">
        <f>IF(I469="VERIFICAR",(MAX(J$1:$J468))+1,"")</f>
        <v/>
      </c>
      <c r="K469" s="82">
        <f>MATCH(A469,Peso!A:A,0)</f>
        <v>529</v>
      </c>
    </row>
    <row r="470" spans="1:11" ht="15" customHeight="1" x14ac:dyDescent="0.3">
      <c r="A470" s="79">
        <v>727</v>
      </c>
      <c r="B470" s="78" t="s">
        <v>1765</v>
      </c>
      <c r="C470" s="78" t="s">
        <v>3</v>
      </c>
      <c r="D470" s="78" t="s">
        <v>1608</v>
      </c>
      <c r="E470" s="78">
        <v>183</v>
      </c>
      <c r="F470" s="78">
        <v>13</v>
      </c>
      <c r="G470" s="189">
        <f t="shared" si="14"/>
        <v>170</v>
      </c>
      <c r="H470" s="64">
        <f>IFERROR(MATCH(A470,'LISTA '!D:D,0),"FORA DA TABELA")</f>
        <v>282</v>
      </c>
      <c r="I470" s="64" t="str">
        <f t="shared" si="15"/>
        <v/>
      </c>
      <c r="J470" s="64" t="str">
        <f>IF(I470="VERIFICAR",(MAX(J$1:$J469))+1,"")</f>
        <v/>
      </c>
      <c r="K470" s="82">
        <f>MATCH(A470,Peso!A:A,0)</f>
        <v>528</v>
      </c>
    </row>
    <row r="471" spans="1:11" ht="15" customHeight="1" x14ac:dyDescent="0.3">
      <c r="A471" s="79">
        <v>234</v>
      </c>
      <c r="B471" s="78" t="s">
        <v>94</v>
      </c>
      <c r="C471" s="78" t="s">
        <v>3</v>
      </c>
      <c r="D471" s="78" t="s">
        <v>1608</v>
      </c>
      <c r="E471" s="78">
        <v>138</v>
      </c>
      <c r="F471" s="78">
        <v>0</v>
      </c>
      <c r="G471" s="189">
        <f t="shared" si="14"/>
        <v>138</v>
      </c>
      <c r="H471" s="64">
        <f>IFERROR(MATCH(A471,'LISTA '!D:D,0),"FORA DA TABELA")</f>
        <v>283</v>
      </c>
      <c r="I471" s="64" t="str">
        <f t="shared" si="15"/>
        <v/>
      </c>
      <c r="J471" s="64" t="str">
        <f>IF(I471="VERIFICAR",(MAX(J$1:$J470))+1,"")</f>
        <v/>
      </c>
      <c r="K471" s="82">
        <f>MATCH(A471,Peso!A:A,0)</f>
        <v>530</v>
      </c>
    </row>
    <row r="472" spans="1:11" ht="15" customHeight="1" x14ac:dyDescent="0.3">
      <c r="A472" s="79">
        <v>728</v>
      </c>
      <c r="B472" s="78" t="s">
        <v>1324</v>
      </c>
      <c r="C472" s="78" t="s">
        <v>3</v>
      </c>
      <c r="D472" s="78" t="s">
        <v>1608</v>
      </c>
      <c r="E472" s="78">
        <v>23</v>
      </c>
      <c r="F472" s="78">
        <v>2</v>
      </c>
      <c r="G472" s="189">
        <f t="shared" si="14"/>
        <v>21</v>
      </c>
      <c r="H472" s="64">
        <f>IFERROR(MATCH(A472,'LISTA '!D:D,0),"FORA DA TABELA")</f>
        <v>284</v>
      </c>
      <c r="I472" s="64" t="str">
        <f t="shared" si="15"/>
        <v/>
      </c>
      <c r="J472" s="64" t="str">
        <f>IF(I472="VERIFICAR",(MAX(J$1:$J471))+1,"")</f>
        <v/>
      </c>
      <c r="K472" s="82">
        <f>MATCH(A472,Peso!A:A,0)</f>
        <v>531</v>
      </c>
    </row>
    <row r="473" spans="1:11" ht="15" customHeight="1" x14ac:dyDescent="0.3">
      <c r="A473" s="79">
        <v>225</v>
      </c>
      <c r="B473" s="78" t="s">
        <v>92</v>
      </c>
      <c r="C473" s="78" t="s">
        <v>3</v>
      </c>
      <c r="D473" s="78" t="s">
        <v>1608</v>
      </c>
      <c r="E473" s="78">
        <v>114</v>
      </c>
      <c r="F473" s="78">
        <v>0</v>
      </c>
      <c r="G473" s="189">
        <f t="shared" si="14"/>
        <v>114</v>
      </c>
      <c r="H473" s="64">
        <f>IFERROR(MATCH(A473,'LISTA '!D:D,0),"FORA DA TABELA")</f>
        <v>285</v>
      </c>
      <c r="I473" s="64" t="str">
        <f t="shared" si="15"/>
        <v/>
      </c>
      <c r="J473" s="64" t="str">
        <f>IF(I473="VERIFICAR",(MAX(J$1:$J472))+1,"")</f>
        <v/>
      </c>
      <c r="K473" s="82">
        <f>MATCH(A473,Peso!A:A,0)</f>
        <v>532</v>
      </c>
    </row>
    <row r="474" spans="1:11" ht="15" customHeight="1" x14ac:dyDescent="0.3">
      <c r="A474" s="79">
        <v>730</v>
      </c>
      <c r="B474" s="78" t="s">
        <v>1325</v>
      </c>
      <c r="C474" s="78" t="s">
        <v>3</v>
      </c>
      <c r="D474" s="78" t="s">
        <v>1608</v>
      </c>
      <c r="E474" s="78">
        <v>62</v>
      </c>
      <c r="F474" s="78">
        <v>9</v>
      </c>
      <c r="G474" s="189">
        <f t="shared" si="14"/>
        <v>53</v>
      </c>
      <c r="H474" s="64">
        <f>IFERROR(MATCH(A474,'LISTA '!D:D,0),"FORA DA TABELA")</f>
        <v>286</v>
      </c>
      <c r="I474" s="64" t="str">
        <f t="shared" si="15"/>
        <v/>
      </c>
      <c r="J474" s="64" t="str">
        <f>IF(I474="VERIFICAR",(MAX(J$1:$J473))+1,"")</f>
        <v/>
      </c>
      <c r="K474" s="82">
        <f>MATCH(A474,Peso!A:A,0)</f>
        <v>533</v>
      </c>
    </row>
    <row r="475" spans="1:11" ht="15" customHeight="1" x14ac:dyDescent="0.3">
      <c r="A475" s="79">
        <v>2815</v>
      </c>
      <c r="B475" s="78" t="s">
        <v>748</v>
      </c>
      <c r="C475" s="78" t="s">
        <v>3</v>
      </c>
      <c r="D475" s="78" t="s">
        <v>1608</v>
      </c>
      <c r="E475" s="78">
        <v>0</v>
      </c>
      <c r="F475" s="78">
        <v>0</v>
      </c>
      <c r="G475" s="189">
        <f t="shared" si="14"/>
        <v>0</v>
      </c>
      <c r="H475" s="64" t="str">
        <f>IFERROR(MATCH(A475,'LISTA '!D:D,0),"FORA DA TABELA")</f>
        <v>FORA DA TABELA</v>
      </c>
      <c r="I475" s="64" t="str">
        <f t="shared" si="15"/>
        <v/>
      </c>
      <c r="J475" s="64" t="str">
        <f>IF(I475="VERIFICAR",(MAX(J$1:$J474))+1,"")</f>
        <v/>
      </c>
      <c r="K475" s="82">
        <f>MATCH(A475,Peso!A:A,0)</f>
        <v>535</v>
      </c>
    </row>
    <row r="476" spans="1:11" ht="15" customHeight="1" x14ac:dyDescent="0.3">
      <c r="A476" s="79">
        <v>58</v>
      </c>
      <c r="B476" s="78" t="s">
        <v>11</v>
      </c>
      <c r="C476" s="78" t="s">
        <v>7</v>
      </c>
      <c r="D476" s="78" t="s">
        <v>1608</v>
      </c>
      <c r="E476" s="78">
        <v>80</v>
      </c>
      <c r="F476" s="78">
        <v>9</v>
      </c>
      <c r="G476" s="189">
        <f t="shared" si="14"/>
        <v>71</v>
      </c>
      <c r="H476" s="64">
        <f>IFERROR(MATCH(A476,'LISTA '!D:D,0),"FORA DA TABELA")</f>
        <v>287</v>
      </c>
      <c r="I476" s="64" t="str">
        <f t="shared" si="15"/>
        <v/>
      </c>
      <c r="J476" s="64" t="str">
        <f>IF(I476="VERIFICAR",(MAX(J$1:$J475))+1,"")</f>
        <v/>
      </c>
      <c r="K476" s="82">
        <f>MATCH(A476,Peso!A:A,0)</f>
        <v>536</v>
      </c>
    </row>
    <row r="477" spans="1:11" ht="15" customHeight="1" x14ac:dyDescent="0.3">
      <c r="A477" s="79">
        <v>1059</v>
      </c>
      <c r="B477" s="78" t="s">
        <v>79</v>
      </c>
      <c r="C477" s="78" t="s">
        <v>7</v>
      </c>
      <c r="D477" s="78" t="s">
        <v>1608</v>
      </c>
      <c r="E477" s="78">
        <v>193</v>
      </c>
      <c r="F477" s="78">
        <v>22</v>
      </c>
      <c r="G477" s="189">
        <f t="shared" si="14"/>
        <v>171</v>
      </c>
      <c r="H477" s="64">
        <f>IFERROR(MATCH(A477,'LISTA '!D:D,0),"FORA DA TABELA")</f>
        <v>288</v>
      </c>
      <c r="I477" s="64" t="str">
        <f t="shared" si="15"/>
        <v/>
      </c>
      <c r="J477" s="64" t="str">
        <f>IF(I477="VERIFICAR",(MAX(J$1:$J476))+1,"")</f>
        <v/>
      </c>
      <c r="K477" s="82">
        <f>MATCH(A477,Peso!A:A,0)</f>
        <v>537</v>
      </c>
    </row>
    <row r="478" spans="1:11" ht="15" customHeight="1" x14ac:dyDescent="0.3">
      <c r="A478" s="79">
        <v>2761</v>
      </c>
      <c r="B478" s="78" t="s">
        <v>631</v>
      </c>
      <c r="C478" s="78" t="s">
        <v>7</v>
      </c>
      <c r="D478" s="78" t="s">
        <v>1608</v>
      </c>
      <c r="E478" s="78">
        <v>51</v>
      </c>
      <c r="F478" s="78">
        <v>1</v>
      </c>
      <c r="G478" s="189">
        <f t="shared" si="14"/>
        <v>50</v>
      </c>
      <c r="H478" s="64">
        <f>IFERROR(MATCH(A478,'LISTA '!D:D,0),"FORA DA TABELA")</f>
        <v>289</v>
      </c>
      <c r="I478" s="64" t="str">
        <f t="shared" si="15"/>
        <v/>
      </c>
      <c r="J478" s="64" t="str">
        <f>IF(I478="VERIFICAR",(MAX(J$1:$J477))+1,"")</f>
        <v/>
      </c>
      <c r="K478" s="82">
        <f>MATCH(A478,Peso!A:A,0)</f>
        <v>538</v>
      </c>
    </row>
    <row r="479" spans="1:11" ht="15" customHeight="1" x14ac:dyDescent="0.3">
      <c r="A479" s="79">
        <v>1913</v>
      </c>
      <c r="B479" s="78" t="s">
        <v>495</v>
      </c>
      <c r="C479" s="78" t="s">
        <v>7</v>
      </c>
      <c r="D479" s="78" t="s">
        <v>1608</v>
      </c>
      <c r="E479" s="78">
        <v>64</v>
      </c>
      <c r="F479" s="78">
        <v>54</v>
      </c>
      <c r="G479" s="189">
        <f t="shared" si="14"/>
        <v>10</v>
      </c>
      <c r="H479" s="64">
        <f>IFERROR(MATCH(A479,'LISTA '!D:D,0),"FORA DA TABELA")</f>
        <v>290</v>
      </c>
      <c r="I479" s="64" t="str">
        <f t="shared" si="15"/>
        <v/>
      </c>
      <c r="J479" s="64" t="str">
        <f>IF(I479="VERIFICAR",(MAX(J$1:$J478))+1,"")</f>
        <v/>
      </c>
      <c r="K479" s="82">
        <f>MATCH(A479,Peso!A:A,0)</f>
        <v>1013</v>
      </c>
    </row>
    <row r="480" spans="1:11" ht="15" customHeight="1" x14ac:dyDescent="0.3">
      <c r="A480" s="79">
        <v>602</v>
      </c>
      <c r="B480" s="78" t="s">
        <v>1766</v>
      </c>
      <c r="C480" s="78" t="s">
        <v>7</v>
      </c>
      <c r="D480" s="78" t="s">
        <v>1608</v>
      </c>
      <c r="E480" s="78">
        <v>36</v>
      </c>
      <c r="F480" s="78">
        <v>35</v>
      </c>
      <c r="G480" s="189">
        <f t="shared" si="14"/>
        <v>1</v>
      </c>
      <c r="H480" s="64">
        <f>IFERROR(MATCH(A480,'LISTA '!D:D,0),"FORA DA TABELA")</f>
        <v>291</v>
      </c>
      <c r="I480" s="64" t="str">
        <f t="shared" si="15"/>
        <v/>
      </c>
      <c r="J480" s="64" t="str">
        <f>IF(I480="VERIFICAR",(MAX(J$1:$J479))+1,"")</f>
        <v/>
      </c>
      <c r="K480" s="82">
        <f>MATCH(A480,Peso!A:A,0)</f>
        <v>1012</v>
      </c>
    </row>
    <row r="481" spans="1:11" ht="15" customHeight="1" x14ac:dyDescent="0.3">
      <c r="A481" s="79">
        <v>21512</v>
      </c>
      <c r="B481" s="78" t="s">
        <v>461</v>
      </c>
      <c r="C481" s="78" t="s">
        <v>3</v>
      </c>
      <c r="D481" s="78" t="s">
        <v>1608</v>
      </c>
      <c r="E481" s="78">
        <v>205</v>
      </c>
      <c r="F481" s="78">
        <v>0</v>
      </c>
      <c r="G481" s="189">
        <f t="shared" si="14"/>
        <v>205</v>
      </c>
      <c r="H481" s="64" t="str">
        <f>IFERROR(MATCH(A481,'LISTA '!D:D,0),"FORA DA TABELA")</f>
        <v>FORA DA TABELA</v>
      </c>
      <c r="I481" s="64" t="str">
        <f t="shared" si="15"/>
        <v>VERIFICAR</v>
      </c>
      <c r="J481" s="64">
        <f>IF(I481="VERIFICAR",(MAX(J$1:$J480))+1,"")</f>
        <v>33</v>
      </c>
      <c r="K481" s="82">
        <f>MATCH(A481,Peso!A:A,0)</f>
        <v>539</v>
      </c>
    </row>
    <row r="482" spans="1:11" ht="15" customHeight="1" x14ac:dyDescent="0.3">
      <c r="A482" s="79">
        <v>21755</v>
      </c>
      <c r="B482" s="78" t="s">
        <v>843</v>
      </c>
      <c r="C482" s="78" t="s">
        <v>28</v>
      </c>
      <c r="D482" s="78" t="s">
        <v>1608</v>
      </c>
      <c r="E482" s="78">
        <v>21</v>
      </c>
      <c r="F482" s="78">
        <v>0</v>
      </c>
      <c r="G482" s="189">
        <f t="shared" si="14"/>
        <v>21</v>
      </c>
      <c r="H482" s="64">
        <f>IFERROR(MATCH(A482,'LISTA '!D:D,0),"FORA DA TABELA")</f>
        <v>292</v>
      </c>
      <c r="I482" s="64" t="str">
        <f t="shared" si="15"/>
        <v/>
      </c>
      <c r="J482" s="64" t="str">
        <f>IF(I482="VERIFICAR",(MAX(J$1:$J481))+1,"")</f>
        <v/>
      </c>
      <c r="K482" s="82">
        <f>MATCH(A482,Peso!A:A,0)</f>
        <v>2320</v>
      </c>
    </row>
    <row r="483" spans="1:11" ht="15" customHeight="1" x14ac:dyDescent="0.3">
      <c r="A483" s="79">
        <v>21553</v>
      </c>
      <c r="B483" s="78" t="s">
        <v>464</v>
      </c>
      <c r="C483" s="78" t="s">
        <v>3</v>
      </c>
      <c r="D483" s="78" t="s">
        <v>1608</v>
      </c>
      <c r="E483" s="78">
        <v>62</v>
      </c>
      <c r="F483" s="78">
        <v>8</v>
      </c>
      <c r="G483" s="189">
        <f t="shared" si="14"/>
        <v>54</v>
      </c>
      <c r="H483" s="64">
        <f>IFERROR(MATCH(A483,'LISTA '!D:D,0),"FORA DA TABELA")</f>
        <v>293</v>
      </c>
      <c r="I483" s="64" t="str">
        <f t="shared" si="15"/>
        <v/>
      </c>
      <c r="J483" s="64" t="str">
        <f>IF(I483="VERIFICAR",(MAX(J$1:$J482))+1,"")</f>
        <v/>
      </c>
      <c r="K483" s="82">
        <f>MATCH(A483,Peso!A:A,0)</f>
        <v>540</v>
      </c>
    </row>
    <row r="484" spans="1:11" ht="15" customHeight="1" x14ac:dyDescent="0.3">
      <c r="A484" s="79">
        <v>20064</v>
      </c>
      <c r="B484" s="78" t="s">
        <v>1767</v>
      </c>
      <c r="C484" s="78" t="s">
        <v>7</v>
      </c>
      <c r="D484" s="78" t="s">
        <v>1608</v>
      </c>
      <c r="E484" s="78">
        <v>294</v>
      </c>
      <c r="F484" s="78">
        <v>204</v>
      </c>
      <c r="G484" s="189">
        <f t="shared" si="14"/>
        <v>90</v>
      </c>
      <c r="H484" s="64">
        <f>IFERROR(MATCH(A484,'LISTA '!D:D,0),"FORA DA TABELA")</f>
        <v>294</v>
      </c>
      <c r="I484" s="64" t="str">
        <f t="shared" si="15"/>
        <v/>
      </c>
      <c r="J484" s="64" t="str">
        <f>IF(I484="VERIFICAR",(MAX(J$1:$J483))+1,"")</f>
        <v/>
      </c>
      <c r="K484" s="82">
        <f>MATCH(A484,Peso!A:A,0)</f>
        <v>541</v>
      </c>
    </row>
    <row r="485" spans="1:11" ht="15" customHeight="1" x14ac:dyDescent="0.3">
      <c r="A485" s="79">
        <v>21459</v>
      </c>
      <c r="B485" s="78" t="s">
        <v>287</v>
      </c>
      <c r="C485" s="78" t="s">
        <v>7</v>
      </c>
      <c r="D485" s="78" t="s">
        <v>1608</v>
      </c>
      <c r="E485" s="78">
        <v>57</v>
      </c>
      <c r="F485" s="78">
        <v>11</v>
      </c>
      <c r="G485" s="189">
        <f t="shared" si="14"/>
        <v>46</v>
      </c>
      <c r="H485" s="64">
        <f>IFERROR(MATCH(A485,'LISTA '!D:D,0),"FORA DA TABELA")</f>
        <v>295</v>
      </c>
      <c r="I485" s="64" t="str">
        <f t="shared" si="15"/>
        <v/>
      </c>
      <c r="J485" s="64" t="str">
        <f>IF(I485="VERIFICAR",(MAX(J$1:$J484))+1,"")</f>
        <v/>
      </c>
      <c r="K485" s="82">
        <f>MATCH(A485,Peso!A:A,0)</f>
        <v>542</v>
      </c>
    </row>
    <row r="486" spans="1:11" ht="15" customHeight="1" x14ac:dyDescent="0.3">
      <c r="A486" s="79">
        <v>20374</v>
      </c>
      <c r="B486" s="78" t="s">
        <v>1768</v>
      </c>
      <c r="C486" s="78" t="s">
        <v>7</v>
      </c>
      <c r="D486" s="78" t="s">
        <v>1608</v>
      </c>
      <c r="E486" s="78">
        <v>0</v>
      </c>
      <c r="F486" s="78">
        <v>0</v>
      </c>
      <c r="G486" s="189">
        <f t="shared" si="14"/>
        <v>0</v>
      </c>
      <c r="H486" s="64" t="str">
        <f>IFERROR(MATCH(A486,'LISTA '!D:D,0),"FORA DA TABELA")</f>
        <v>FORA DA TABELA</v>
      </c>
      <c r="I486" s="64" t="str">
        <f t="shared" si="15"/>
        <v/>
      </c>
      <c r="J486" s="64" t="str">
        <f>IF(I486="VERIFICAR",(MAX(J$1:$J485))+1,"")</f>
        <v/>
      </c>
      <c r="K486" s="82">
        <f>MATCH(A486,Peso!A:A,0)</f>
        <v>543</v>
      </c>
    </row>
    <row r="487" spans="1:11" ht="15" customHeight="1" x14ac:dyDescent="0.3">
      <c r="A487" s="79">
        <v>20382</v>
      </c>
      <c r="B487" s="78" t="s">
        <v>83</v>
      </c>
      <c r="C487" s="78" t="s">
        <v>7</v>
      </c>
      <c r="D487" s="78" t="s">
        <v>1608</v>
      </c>
      <c r="E487" s="78">
        <v>51</v>
      </c>
      <c r="F487" s="78">
        <v>0</v>
      </c>
      <c r="G487" s="189">
        <f t="shared" si="14"/>
        <v>51</v>
      </c>
      <c r="H487" s="64">
        <f>IFERROR(MATCH(A487,'LISTA '!D:D,0),"FORA DA TABELA")</f>
        <v>296</v>
      </c>
      <c r="I487" s="64" t="str">
        <f t="shared" si="15"/>
        <v/>
      </c>
      <c r="J487" s="64" t="str">
        <f>IF(I487="VERIFICAR",(MAX(J$1:$J486))+1,"")</f>
        <v/>
      </c>
      <c r="K487" s="82">
        <f>MATCH(A487,Peso!A:A,0)</f>
        <v>544</v>
      </c>
    </row>
    <row r="488" spans="1:11" ht="15" customHeight="1" x14ac:dyDescent="0.3">
      <c r="A488" s="79">
        <v>50019</v>
      </c>
      <c r="B488" s="78" t="s">
        <v>83</v>
      </c>
      <c r="C488" s="78" t="s">
        <v>7</v>
      </c>
      <c r="D488" s="78" t="s">
        <v>1608</v>
      </c>
      <c r="E488" s="78">
        <v>0</v>
      </c>
      <c r="F488" s="78">
        <v>0</v>
      </c>
      <c r="G488" s="189">
        <f t="shared" si="14"/>
        <v>0</v>
      </c>
      <c r="H488" s="64" t="str">
        <f>IFERROR(MATCH(A488,'LISTA '!D:D,0),"FORA DA TABELA")</f>
        <v>FORA DA TABELA</v>
      </c>
      <c r="I488" s="64" t="str">
        <f t="shared" si="15"/>
        <v/>
      </c>
      <c r="J488" s="64" t="str">
        <f>IF(I488="VERIFICAR",(MAX(J$1:$J487))+1,"")</f>
        <v/>
      </c>
      <c r="K488" s="82">
        <f>MATCH(A488,Peso!A:A,0)</f>
        <v>2448</v>
      </c>
    </row>
    <row r="489" spans="1:11" ht="15" customHeight="1" x14ac:dyDescent="0.3">
      <c r="A489" s="79">
        <v>21458</v>
      </c>
      <c r="B489" s="78" t="s">
        <v>285</v>
      </c>
      <c r="C489" s="78" t="s">
        <v>7</v>
      </c>
      <c r="D489" s="78" t="s">
        <v>1608</v>
      </c>
      <c r="E489" s="78">
        <v>95</v>
      </c>
      <c r="F489" s="78">
        <v>6</v>
      </c>
      <c r="G489" s="189">
        <f t="shared" si="14"/>
        <v>89</v>
      </c>
      <c r="H489" s="64">
        <f>IFERROR(MATCH(A489,'LISTA '!D:D,0),"FORA DA TABELA")</f>
        <v>297</v>
      </c>
      <c r="I489" s="64" t="str">
        <f t="shared" si="15"/>
        <v/>
      </c>
      <c r="J489" s="64" t="str">
        <f>IF(I489="VERIFICAR",(MAX(J$1:$J488))+1,"")</f>
        <v/>
      </c>
      <c r="K489" s="82">
        <f>MATCH(A489,Peso!A:A,0)</f>
        <v>547</v>
      </c>
    </row>
    <row r="490" spans="1:11" ht="15" customHeight="1" x14ac:dyDescent="0.3">
      <c r="A490" s="79">
        <v>20408</v>
      </c>
      <c r="B490" s="78" t="s">
        <v>1769</v>
      </c>
      <c r="C490" s="78" t="s">
        <v>7</v>
      </c>
      <c r="D490" s="78" t="s">
        <v>1608</v>
      </c>
      <c r="E490" s="78">
        <v>33</v>
      </c>
      <c r="F490" s="78">
        <v>11</v>
      </c>
      <c r="G490" s="189">
        <f t="shared" si="14"/>
        <v>22</v>
      </c>
      <c r="H490" s="64">
        <f>IFERROR(MATCH(A490,'LISTA '!D:D,0),"FORA DA TABELA")</f>
        <v>298</v>
      </c>
      <c r="I490" s="64" t="str">
        <f t="shared" si="15"/>
        <v/>
      </c>
      <c r="J490" s="64" t="str">
        <f>IF(I490="VERIFICAR",(MAX(J$1:$J489))+1,"")</f>
        <v/>
      </c>
      <c r="K490" s="82">
        <f>MATCH(A490,Peso!A:A,0)</f>
        <v>545</v>
      </c>
    </row>
    <row r="491" spans="1:11" ht="15" customHeight="1" x14ac:dyDescent="0.3">
      <c r="A491" s="79">
        <v>20066</v>
      </c>
      <c r="B491" s="78" t="s">
        <v>644</v>
      </c>
      <c r="C491" s="78" t="s">
        <v>7</v>
      </c>
      <c r="D491" s="78" t="s">
        <v>1608</v>
      </c>
      <c r="E491" s="78">
        <v>203</v>
      </c>
      <c r="F491" s="78">
        <v>10</v>
      </c>
      <c r="G491" s="189">
        <f t="shared" si="14"/>
        <v>193</v>
      </c>
      <c r="H491" s="64">
        <f>IFERROR(MATCH(A491,'LISTA '!D:D,0),"FORA DA TABELA")</f>
        <v>299</v>
      </c>
      <c r="I491" s="64" t="str">
        <f t="shared" si="15"/>
        <v/>
      </c>
      <c r="J491" s="64" t="str">
        <f>IF(I491="VERIFICAR",(MAX(J$1:$J490))+1,"")</f>
        <v/>
      </c>
      <c r="K491" s="82">
        <f>MATCH(A491,Peso!A:A,0)</f>
        <v>549</v>
      </c>
    </row>
    <row r="492" spans="1:11" ht="15" customHeight="1" x14ac:dyDescent="0.3">
      <c r="A492" s="79">
        <v>50020</v>
      </c>
      <c r="B492" s="78" t="s">
        <v>644</v>
      </c>
      <c r="C492" s="78" t="s">
        <v>7</v>
      </c>
      <c r="D492" s="78" t="s">
        <v>1608</v>
      </c>
      <c r="E492" s="78">
        <v>0</v>
      </c>
      <c r="F492" s="78">
        <v>0</v>
      </c>
      <c r="G492" s="189">
        <f t="shared" si="14"/>
        <v>0</v>
      </c>
      <c r="H492" s="64" t="str">
        <f>IFERROR(MATCH(A492,'LISTA '!D:D,0),"FORA DA TABELA")</f>
        <v>FORA DA TABELA</v>
      </c>
      <c r="I492" s="64" t="str">
        <f t="shared" si="15"/>
        <v/>
      </c>
      <c r="J492" s="64" t="str">
        <f>IF(I492="VERIFICAR",(MAX(J$1:$J491))+1,"")</f>
        <v/>
      </c>
      <c r="K492" s="82">
        <f>MATCH(A492,Peso!A:A,0)</f>
        <v>2449</v>
      </c>
    </row>
    <row r="493" spans="1:11" ht="15" customHeight="1" x14ac:dyDescent="0.3">
      <c r="A493" s="79">
        <v>21239</v>
      </c>
      <c r="B493" s="78" t="s">
        <v>642</v>
      </c>
      <c r="C493" s="78" t="s">
        <v>7</v>
      </c>
      <c r="D493" s="78" t="s">
        <v>1608</v>
      </c>
      <c r="E493" s="78">
        <v>0</v>
      </c>
      <c r="F493" s="78">
        <v>0</v>
      </c>
      <c r="G493" s="189">
        <f t="shared" si="14"/>
        <v>0</v>
      </c>
      <c r="H493" s="64" t="str">
        <f>IFERROR(MATCH(A493,'LISTA '!D:D,0),"FORA DA TABELA")</f>
        <v>FORA DA TABELA</v>
      </c>
      <c r="I493" s="64" t="str">
        <f t="shared" si="15"/>
        <v/>
      </c>
      <c r="J493" s="64" t="str">
        <f>IF(I493="VERIFICAR",(MAX(J$1:$J492))+1,"")</f>
        <v/>
      </c>
      <c r="K493" s="82">
        <f>MATCH(A493,Peso!A:A,0)</f>
        <v>551</v>
      </c>
    </row>
    <row r="494" spans="1:11" ht="15" customHeight="1" x14ac:dyDescent="0.3">
      <c r="A494" s="79">
        <v>20410</v>
      </c>
      <c r="B494" s="78" t="s">
        <v>643</v>
      </c>
      <c r="C494" s="78" t="s">
        <v>7</v>
      </c>
      <c r="D494" s="78" t="s">
        <v>1608</v>
      </c>
      <c r="E494" s="78">
        <v>45</v>
      </c>
      <c r="F494" s="78">
        <v>3</v>
      </c>
      <c r="G494" s="189">
        <f t="shared" si="14"/>
        <v>42</v>
      </c>
      <c r="H494" s="64">
        <f>IFERROR(MATCH(A494,'LISTA '!D:D,0),"FORA DA TABELA")</f>
        <v>300</v>
      </c>
      <c r="I494" s="64" t="str">
        <f t="shared" si="15"/>
        <v/>
      </c>
      <c r="J494" s="64" t="str">
        <f>IF(I494="VERIFICAR",(MAX(J$1:$J493))+1,"")</f>
        <v/>
      </c>
      <c r="K494" s="82">
        <f>MATCH(A494,Peso!A:A,0)</f>
        <v>552</v>
      </c>
    </row>
    <row r="495" spans="1:11" ht="15" customHeight="1" x14ac:dyDescent="0.3">
      <c r="A495" s="79">
        <v>20065</v>
      </c>
      <c r="B495" s="78" t="s">
        <v>166</v>
      </c>
      <c r="C495" s="78" t="s">
        <v>3</v>
      </c>
      <c r="D495" s="78" t="s">
        <v>1608</v>
      </c>
      <c r="E495" s="78">
        <v>263</v>
      </c>
      <c r="F495" s="78">
        <v>1</v>
      </c>
      <c r="G495" s="189">
        <f t="shared" si="14"/>
        <v>262</v>
      </c>
      <c r="H495" s="64">
        <f>IFERROR(MATCH(A495,'LISTA '!D:D,0),"FORA DA TABELA")</f>
        <v>301</v>
      </c>
      <c r="I495" s="64" t="str">
        <f t="shared" si="15"/>
        <v/>
      </c>
      <c r="J495" s="64" t="str">
        <f>IF(I495="VERIFICAR",(MAX(J$1:$J494))+1,"")</f>
        <v/>
      </c>
      <c r="K495" s="82">
        <f>MATCH(A495,Peso!A:A,0)</f>
        <v>553</v>
      </c>
    </row>
    <row r="496" spans="1:11" ht="15" customHeight="1" x14ac:dyDescent="0.3">
      <c r="A496" s="79">
        <v>20411</v>
      </c>
      <c r="B496" s="78" t="s">
        <v>168</v>
      </c>
      <c r="C496" s="78" t="s">
        <v>7</v>
      </c>
      <c r="D496" s="78" t="s">
        <v>1608</v>
      </c>
      <c r="E496" s="78">
        <v>46</v>
      </c>
      <c r="F496" s="78">
        <v>2</v>
      </c>
      <c r="G496" s="189">
        <f t="shared" si="14"/>
        <v>44</v>
      </c>
      <c r="H496" s="64">
        <f>IFERROR(MATCH(A496,'LISTA '!D:D,0),"FORA DA TABELA")</f>
        <v>302</v>
      </c>
      <c r="I496" s="64" t="str">
        <f t="shared" si="15"/>
        <v/>
      </c>
      <c r="J496" s="64" t="str">
        <f>IF(I496="VERIFICAR",(MAX(J$1:$J495))+1,"")</f>
        <v/>
      </c>
      <c r="K496" s="82">
        <f>MATCH(A496,Peso!A:A,0)</f>
        <v>556</v>
      </c>
    </row>
    <row r="497" spans="1:11" ht="15" customHeight="1" x14ac:dyDescent="0.3">
      <c r="A497" s="79">
        <v>50021</v>
      </c>
      <c r="B497" s="78" t="s">
        <v>945</v>
      </c>
      <c r="C497" s="78" t="s">
        <v>7</v>
      </c>
      <c r="D497" s="78" t="s">
        <v>1608</v>
      </c>
      <c r="E497" s="78">
        <v>0</v>
      </c>
      <c r="F497" s="78">
        <v>0</v>
      </c>
      <c r="G497" s="189">
        <f t="shared" si="14"/>
        <v>0</v>
      </c>
      <c r="H497" s="64" t="str">
        <f>IFERROR(MATCH(A497,'LISTA '!D:D,0),"FORA DA TABELA")</f>
        <v>FORA DA TABELA</v>
      </c>
      <c r="I497" s="64" t="str">
        <f t="shared" si="15"/>
        <v/>
      </c>
      <c r="J497" s="64" t="str">
        <f>IF(I497="VERIFICAR",(MAX(J$1:$J496))+1,"")</f>
        <v/>
      </c>
      <c r="K497" s="82">
        <f>MATCH(A497,Peso!A:A,0)</f>
        <v>2450</v>
      </c>
    </row>
    <row r="498" spans="1:11" ht="15" customHeight="1" x14ac:dyDescent="0.3">
      <c r="A498" s="79">
        <v>50000</v>
      </c>
      <c r="B498" s="78" t="s">
        <v>946</v>
      </c>
      <c r="C498" s="78" t="s">
        <v>7</v>
      </c>
      <c r="D498" s="78" t="s">
        <v>1608</v>
      </c>
      <c r="E498" s="78">
        <v>39</v>
      </c>
      <c r="F498" s="78">
        <v>0</v>
      </c>
      <c r="G498" s="189">
        <f t="shared" si="14"/>
        <v>39</v>
      </c>
      <c r="H498" s="64" t="str">
        <f>IFERROR(MATCH(A498,'LISTA '!D:D,0),"FORA DA TABELA")</f>
        <v>FORA DA TABELA</v>
      </c>
      <c r="I498" s="64" t="str">
        <f t="shared" si="15"/>
        <v>VERIFICAR</v>
      </c>
      <c r="J498" s="64">
        <f>IF(I498="VERIFICAR",(MAX(J$1:$J497))+1,"")</f>
        <v>34</v>
      </c>
      <c r="K498" s="82">
        <f>MATCH(A498,Peso!A:A,0)</f>
        <v>2451</v>
      </c>
    </row>
    <row r="499" spans="1:11" ht="15" customHeight="1" x14ac:dyDescent="0.3">
      <c r="A499" s="79">
        <v>20386</v>
      </c>
      <c r="B499" s="78" t="s">
        <v>947</v>
      </c>
      <c r="C499" s="78" t="s">
        <v>7</v>
      </c>
      <c r="D499" s="78" t="s">
        <v>1608</v>
      </c>
      <c r="E499" s="78">
        <v>26</v>
      </c>
      <c r="F499" s="78">
        <v>0</v>
      </c>
      <c r="G499" s="189">
        <f t="shared" si="14"/>
        <v>26</v>
      </c>
      <c r="H499" s="64">
        <f>IFERROR(MATCH(A499,'LISTA '!D:D,0),"FORA DA TABELA")</f>
        <v>303</v>
      </c>
      <c r="I499" s="64" t="str">
        <f t="shared" si="15"/>
        <v/>
      </c>
      <c r="J499" s="64" t="str">
        <f>IF(I499="VERIFICAR",(MAX(J$1:$J498))+1,"")</f>
        <v/>
      </c>
      <c r="K499" s="82">
        <f>MATCH(A499,Peso!A:A,0)</f>
        <v>561</v>
      </c>
    </row>
    <row r="500" spans="1:11" ht="15" customHeight="1" x14ac:dyDescent="0.3">
      <c r="A500" s="79">
        <v>50022</v>
      </c>
      <c r="B500" s="78" t="s">
        <v>947</v>
      </c>
      <c r="C500" s="78" t="s">
        <v>7</v>
      </c>
      <c r="D500" s="78" t="s">
        <v>1608</v>
      </c>
      <c r="E500" s="78">
        <v>0</v>
      </c>
      <c r="F500" s="78">
        <v>0</v>
      </c>
      <c r="G500" s="189">
        <f t="shared" si="14"/>
        <v>0</v>
      </c>
      <c r="H500" s="64" t="str">
        <f>IFERROR(MATCH(A500,'LISTA '!D:D,0),"FORA DA TABELA")</f>
        <v>FORA DA TABELA</v>
      </c>
      <c r="I500" s="64" t="str">
        <f t="shared" si="15"/>
        <v/>
      </c>
      <c r="J500" s="64" t="str">
        <f>IF(I500="VERIFICAR",(MAX(J$1:$J499))+1,"")</f>
        <v/>
      </c>
      <c r="K500" s="82">
        <f>MATCH(A500,Peso!A:A,0)</f>
        <v>2452</v>
      </c>
    </row>
    <row r="501" spans="1:11" ht="15" customHeight="1" x14ac:dyDescent="0.3">
      <c r="A501" s="79">
        <v>20558</v>
      </c>
      <c r="B501" s="78" t="s">
        <v>1770</v>
      </c>
      <c r="C501" s="78" t="s">
        <v>7</v>
      </c>
      <c r="D501" s="78" t="s">
        <v>1608</v>
      </c>
      <c r="E501" s="78">
        <v>0</v>
      </c>
      <c r="F501" s="78">
        <v>0</v>
      </c>
      <c r="G501" s="189">
        <f t="shared" si="14"/>
        <v>0</v>
      </c>
      <c r="H501" s="64" t="str">
        <f>IFERROR(MATCH(A501,'LISTA '!D:D,0),"FORA DA TABELA")</f>
        <v>FORA DA TABELA</v>
      </c>
      <c r="I501" s="64" t="str">
        <f t="shared" si="15"/>
        <v/>
      </c>
      <c r="J501" s="64" t="str">
        <f>IF(I501="VERIFICAR",(MAX(J$1:$J500))+1,"")</f>
        <v/>
      </c>
      <c r="K501" s="82">
        <f>MATCH(A501,Peso!A:A,0)</f>
        <v>562</v>
      </c>
    </row>
    <row r="502" spans="1:11" ht="15" customHeight="1" x14ac:dyDescent="0.3">
      <c r="A502" s="79">
        <v>21397</v>
      </c>
      <c r="B502" s="78" t="s">
        <v>241</v>
      </c>
      <c r="C502" s="78" t="s">
        <v>7</v>
      </c>
      <c r="D502" s="78" t="s">
        <v>1608</v>
      </c>
      <c r="E502" s="78">
        <v>20</v>
      </c>
      <c r="F502" s="78">
        <v>0</v>
      </c>
      <c r="G502" s="189">
        <f t="shared" si="14"/>
        <v>20</v>
      </c>
      <c r="H502" s="64">
        <f>IFERROR(MATCH(A502,'LISTA '!D:D,0),"FORA DA TABELA")</f>
        <v>304</v>
      </c>
      <c r="I502" s="64" t="str">
        <f t="shared" si="15"/>
        <v/>
      </c>
      <c r="J502" s="64" t="str">
        <f>IF(I502="VERIFICAR",(MAX(J$1:$J501))+1,"")</f>
        <v/>
      </c>
      <c r="K502" s="82">
        <f>MATCH(A502,Peso!A:A,0)</f>
        <v>565</v>
      </c>
    </row>
    <row r="503" spans="1:11" ht="15" customHeight="1" x14ac:dyDescent="0.3">
      <c r="A503" s="79">
        <v>21353</v>
      </c>
      <c r="B503" s="78" t="s">
        <v>1771</v>
      </c>
      <c r="C503" s="78" t="s">
        <v>7</v>
      </c>
      <c r="D503" s="78" t="s">
        <v>1608</v>
      </c>
      <c r="E503" s="78">
        <v>0</v>
      </c>
      <c r="F503" s="78">
        <v>0</v>
      </c>
      <c r="G503" s="189">
        <f t="shared" si="14"/>
        <v>0</v>
      </c>
      <c r="H503" s="64" t="str">
        <f>IFERROR(MATCH(A503,'LISTA '!D:D,0),"FORA DA TABELA")</f>
        <v>FORA DA TABELA</v>
      </c>
      <c r="I503" s="64" t="str">
        <f t="shared" si="15"/>
        <v/>
      </c>
      <c r="J503" s="64" t="str">
        <f>IF(I503="VERIFICAR",(MAX(J$1:$J502))+1,"")</f>
        <v/>
      </c>
      <c r="K503" s="82">
        <f>MATCH(A503,Peso!A:A,0)</f>
        <v>563</v>
      </c>
    </row>
    <row r="504" spans="1:11" ht="15" customHeight="1" x14ac:dyDescent="0.3">
      <c r="A504" s="79">
        <v>20394</v>
      </c>
      <c r="B504" s="78" t="s">
        <v>1772</v>
      </c>
      <c r="C504" s="78" t="s">
        <v>7</v>
      </c>
      <c r="D504" s="78" t="s">
        <v>1608</v>
      </c>
      <c r="E504" s="78">
        <v>17</v>
      </c>
      <c r="F504" s="78">
        <v>0</v>
      </c>
      <c r="G504" s="189">
        <f t="shared" si="14"/>
        <v>17</v>
      </c>
      <c r="H504" s="64">
        <f>IFERROR(MATCH(A504,'LISTA '!D:D,0),"FORA DA TABELA")</f>
        <v>305</v>
      </c>
      <c r="I504" s="64" t="str">
        <f t="shared" si="15"/>
        <v/>
      </c>
      <c r="J504" s="64" t="str">
        <f>IF(I504="VERIFICAR",(MAX(J$1:$J503))+1,"")</f>
        <v/>
      </c>
      <c r="K504" s="82">
        <f>MATCH(A504,Peso!A:A,0)</f>
        <v>564</v>
      </c>
    </row>
    <row r="505" spans="1:11" ht="15" customHeight="1" x14ac:dyDescent="0.3">
      <c r="A505" s="79">
        <v>21445</v>
      </c>
      <c r="B505" s="78" t="s">
        <v>1773</v>
      </c>
      <c r="C505" s="78" t="s">
        <v>3</v>
      </c>
      <c r="D505" s="78" t="s">
        <v>1608</v>
      </c>
      <c r="E505" s="78">
        <v>0</v>
      </c>
      <c r="F505" s="78">
        <v>0</v>
      </c>
      <c r="G505" s="189">
        <f t="shared" si="14"/>
        <v>0</v>
      </c>
      <c r="H505" s="64" t="str">
        <f>IFERROR(MATCH(A505,'LISTA '!D:D,0),"FORA DA TABELA")</f>
        <v>FORA DA TABELA</v>
      </c>
      <c r="I505" s="64" t="str">
        <f t="shared" si="15"/>
        <v/>
      </c>
      <c r="J505" s="64" t="str">
        <f>IF(I505="VERIFICAR",(MAX(J$1:$J504))+1,"")</f>
        <v/>
      </c>
      <c r="K505" s="82">
        <f>MATCH(A505,Peso!A:A,0)</f>
        <v>567</v>
      </c>
    </row>
    <row r="506" spans="1:11" ht="15" customHeight="1" x14ac:dyDescent="0.3">
      <c r="A506" s="79">
        <v>21775</v>
      </c>
      <c r="B506" s="78" t="s">
        <v>905</v>
      </c>
      <c r="C506" s="78" t="s">
        <v>28</v>
      </c>
      <c r="D506" s="78" t="s">
        <v>1608</v>
      </c>
      <c r="E506" s="78">
        <v>1</v>
      </c>
      <c r="F506" s="78">
        <v>0</v>
      </c>
      <c r="G506" s="189">
        <f t="shared" si="14"/>
        <v>1</v>
      </c>
      <c r="H506" s="64" t="str">
        <f>IFERROR(MATCH(A506,'LISTA '!D:D,0),"FORA DA TABELA")</f>
        <v>FORA DA TABELA</v>
      </c>
      <c r="I506" s="64" t="str">
        <f t="shared" si="15"/>
        <v>VERIFICAR</v>
      </c>
      <c r="J506" s="64">
        <f>IF(I506="VERIFICAR",(MAX(J$1:$J505))+1,"")</f>
        <v>35</v>
      </c>
      <c r="K506" s="82">
        <f>MATCH(A506,Peso!A:A,0)</f>
        <v>2377</v>
      </c>
    </row>
    <row r="507" spans="1:11" ht="15" customHeight="1" x14ac:dyDescent="0.3">
      <c r="A507" s="79">
        <v>20014</v>
      </c>
      <c r="B507" s="78" t="s">
        <v>1774</v>
      </c>
      <c r="C507" s="78" t="s">
        <v>3</v>
      </c>
      <c r="D507" s="78" t="s">
        <v>1608</v>
      </c>
      <c r="E507" s="78">
        <v>0</v>
      </c>
      <c r="F507" s="78">
        <v>0</v>
      </c>
      <c r="G507" s="189">
        <f t="shared" si="14"/>
        <v>0</v>
      </c>
      <c r="H507" s="64" t="str">
        <f>IFERROR(MATCH(A507,'LISTA '!D:D,0),"FORA DA TABELA")</f>
        <v>FORA DA TABELA</v>
      </c>
      <c r="I507" s="64" t="str">
        <f t="shared" si="15"/>
        <v/>
      </c>
      <c r="J507" s="64" t="str">
        <f>IF(I507="VERIFICAR",(MAX(J$1:$J506))+1,"")</f>
        <v/>
      </c>
      <c r="K507" s="82">
        <f>MATCH(A507,Peso!A:A,0)</f>
        <v>566</v>
      </c>
    </row>
    <row r="508" spans="1:11" ht="15" customHeight="1" x14ac:dyDescent="0.3">
      <c r="A508" s="79">
        <v>21735</v>
      </c>
      <c r="B508" s="78" t="s">
        <v>1775</v>
      </c>
      <c r="C508" s="78" t="s">
        <v>28</v>
      </c>
      <c r="D508" s="78" t="s">
        <v>1608</v>
      </c>
      <c r="E508" s="78">
        <v>0</v>
      </c>
      <c r="F508" s="78">
        <v>0</v>
      </c>
      <c r="G508" s="189">
        <f t="shared" si="14"/>
        <v>0</v>
      </c>
      <c r="H508" s="64" t="str">
        <f>IFERROR(MATCH(A508,'LISTA '!D:D,0),"FORA DA TABELA")</f>
        <v>FORA DA TABELA</v>
      </c>
      <c r="I508" s="64" t="str">
        <f t="shared" si="15"/>
        <v/>
      </c>
      <c r="J508" s="64" t="str">
        <f>IF(I508="VERIFICAR",(MAX(J$1:$J507))+1,"")</f>
        <v/>
      </c>
      <c r="K508" s="82">
        <f>MATCH(A508,Peso!A:A,0)</f>
        <v>2290</v>
      </c>
    </row>
    <row r="509" spans="1:11" ht="15" customHeight="1" x14ac:dyDescent="0.3">
      <c r="A509" s="79">
        <v>21446</v>
      </c>
      <c r="B509" s="78" t="s">
        <v>1776</v>
      </c>
      <c r="C509" s="78" t="s">
        <v>3</v>
      </c>
      <c r="D509" s="78" t="s">
        <v>1608</v>
      </c>
      <c r="E509" s="78">
        <v>0</v>
      </c>
      <c r="F509" s="78">
        <v>0</v>
      </c>
      <c r="G509" s="189">
        <f t="shared" si="14"/>
        <v>0</v>
      </c>
      <c r="H509" s="64" t="str">
        <f>IFERROR(MATCH(A509,'LISTA '!D:D,0),"FORA DA TABELA")</f>
        <v>FORA DA TABELA</v>
      </c>
      <c r="I509" s="64" t="str">
        <f t="shared" si="15"/>
        <v/>
      </c>
      <c r="J509" s="64" t="str">
        <f>IF(I509="VERIFICAR",(MAX(J$1:$J508))+1,"")</f>
        <v/>
      </c>
      <c r="K509" s="82">
        <f>MATCH(A509,Peso!A:A,0)</f>
        <v>573</v>
      </c>
    </row>
    <row r="510" spans="1:11" ht="15" customHeight="1" x14ac:dyDescent="0.3">
      <c r="A510" s="79">
        <v>21247</v>
      </c>
      <c r="B510" s="78" t="s">
        <v>1777</v>
      </c>
      <c r="C510" s="78" t="s">
        <v>3</v>
      </c>
      <c r="D510" s="78" t="s">
        <v>1608</v>
      </c>
      <c r="E510" s="78">
        <v>0</v>
      </c>
      <c r="F510" s="78">
        <v>0</v>
      </c>
      <c r="G510" s="189">
        <f t="shared" si="14"/>
        <v>0</v>
      </c>
      <c r="H510" s="64" t="str">
        <f>IFERROR(MATCH(A510,'LISTA '!D:D,0),"FORA DA TABELA")</f>
        <v>FORA DA TABELA</v>
      </c>
      <c r="I510" s="64" t="str">
        <f t="shared" si="15"/>
        <v/>
      </c>
      <c r="J510" s="64" t="str">
        <f>IF(I510="VERIFICAR",(MAX(J$1:$J509))+1,"")</f>
        <v/>
      </c>
      <c r="K510" s="82">
        <f>MATCH(A510,Peso!A:A,0)</f>
        <v>572</v>
      </c>
    </row>
    <row r="511" spans="1:11" ht="15" customHeight="1" x14ac:dyDescent="0.3">
      <c r="A511" s="79">
        <v>21444</v>
      </c>
      <c r="B511" s="78" t="s">
        <v>1778</v>
      </c>
      <c r="C511" s="78" t="s">
        <v>3</v>
      </c>
      <c r="D511" s="78" t="s">
        <v>1608</v>
      </c>
      <c r="E511" s="78">
        <v>0</v>
      </c>
      <c r="F511" s="78">
        <v>0</v>
      </c>
      <c r="G511" s="189">
        <f t="shared" si="14"/>
        <v>0</v>
      </c>
      <c r="H511" s="64" t="str">
        <f>IFERROR(MATCH(A511,'LISTA '!D:D,0),"FORA DA TABELA")</f>
        <v>FORA DA TABELA</v>
      </c>
      <c r="I511" s="64" t="str">
        <f t="shared" si="15"/>
        <v/>
      </c>
      <c r="J511" s="64" t="str">
        <f>IF(I511="VERIFICAR",(MAX(J$1:$J510))+1,"")</f>
        <v/>
      </c>
      <c r="K511" s="82">
        <f>MATCH(A511,Peso!A:A,0)</f>
        <v>569</v>
      </c>
    </row>
    <row r="512" spans="1:11" ht="15" customHeight="1" x14ac:dyDescent="0.3">
      <c r="A512" s="79">
        <v>21778</v>
      </c>
      <c r="B512" s="78" t="s">
        <v>1779</v>
      </c>
      <c r="C512" s="78" t="s">
        <v>28</v>
      </c>
      <c r="D512" s="78" t="s">
        <v>1608</v>
      </c>
      <c r="E512" s="78">
        <v>0</v>
      </c>
      <c r="F512" s="78">
        <v>0</v>
      </c>
      <c r="G512" s="189">
        <f t="shared" si="14"/>
        <v>0</v>
      </c>
      <c r="H512" s="64" t="str">
        <f>IFERROR(MATCH(A512,'LISTA '!D:D,0),"FORA DA TABELA")</f>
        <v>FORA DA TABELA</v>
      </c>
      <c r="I512" s="64" t="str">
        <f t="shared" si="15"/>
        <v/>
      </c>
      <c r="J512" s="64" t="str">
        <f>IF(I512="VERIFICAR",(MAX(J$1:$J511))+1,"")</f>
        <v/>
      </c>
      <c r="K512" s="82">
        <f>MATCH(A512,Peso!A:A,0)</f>
        <v>2380</v>
      </c>
    </row>
    <row r="513" spans="1:11" ht="15" customHeight="1" x14ac:dyDescent="0.3">
      <c r="A513" s="79">
        <v>20015</v>
      </c>
      <c r="B513" s="78" t="s">
        <v>1780</v>
      </c>
      <c r="C513" s="78" t="s">
        <v>3</v>
      </c>
      <c r="D513" s="78" t="s">
        <v>1608</v>
      </c>
      <c r="E513" s="78">
        <v>0</v>
      </c>
      <c r="F513" s="78">
        <v>0</v>
      </c>
      <c r="G513" s="189">
        <f t="shared" si="14"/>
        <v>0</v>
      </c>
      <c r="H513" s="64" t="str">
        <f>IFERROR(MATCH(A513,'LISTA '!D:D,0),"FORA DA TABELA")</f>
        <v>FORA DA TABELA</v>
      </c>
      <c r="I513" s="64" t="str">
        <f t="shared" si="15"/>
        <v/>
      </c>
      <c r="J513" s="64" t="str">
        <f>IF(I513="VERIFICAR",(MAX(J$1:$J512))+1,"")</f>
        <v/>
      </c>
      <c r="K513" s="82">
        <f>MATCH(A513,Peso!A:A,0)</f>
        <v>568</v>
      </c>
    </row>
    <row r="514" spans="1:11" ht="15" customHeight="1" x14ac:dyDescent="0.3">
      <c r="A514" s="79">
        <v>21736</v>
      </c>
      <c r="B514" s="78" t="s">
        <v>1781</v>
      </c>
      <c r="C514" s="78" t="s">
        <v>28</v>
      </c>
      <c r="D514" s="78" t="s">
        <v>1608</v>
      </c>
      <c r="E514" s="78">
        <v>0</v>
      </c>
      <c r="F514" s="78">
        <v>0</v>
      </c>
      <c r="G514" s="189">
        <f t="shared" si="14"/>
        <v>0</v>
      </c>
      <c r="H514" s="64" t="str">
        <f>IFERROR(MATCH(A514,'LISTA '!D:D,0),"FORA DA TABELA")</f>
        <v>FORA DA TABELA</v>
      </c>
      <c r="I514" s="64" t="str">
        <f t="shared" si="15"/>
        <v/>
      </c>
      <c r="J514" s="64" t="str">
        <f>IF(I514="VERIFICAR",(MAX(J$1:$J513))+1,"")</f>
        <v/>
      </c>
      <c r="K514" s="82">
        <f>MATCH(A514,Peso!A:A,0)</f>
        <v>2291</v>
      </c>
    </row>
    <row r="515" spans="1:11" ht="15" customHeight="1" x14ac:dyDescent="0.3">
      <c r="A515" s="79">
        <v>21447</v>
      </c>
      <c r="B515" s="78" t="s">
        <v>1782</v>
      </c>
      <c r="C515" s="78" t="s">
        <v>3</v>
      </c>
      <c r="D515" s="78" t="s">
        <v>1608</v>
      </c>
      <c r="E515" s="78">
        <v>0</v>
      </c>
      <c r="F515" s="78">
        <v>0</v>
      </c>
      <c r="G515" s="189">
        <f t="shared" ref="G515:G578" si="16">E515-F515</f>
        <v>0</v>
      </c>
      <c r="H515" s="64" t="str">
        <f>IFERROR(MATCH(A515,'LISTA '!D:D,0),"FORA DA TABELA")</f>
        <v>FORA DA TABELA</v>
      </c>
      <c r="I515" s="64" t="str">
        <f t="shared" ref="I515:I578" si="17">IF(AND(G515&gt;0,H515="FORA DA TABELA"),"VERIFICAR","")</f>
        <v/>
      </c>
      <c r="J515" s="64" t="str">
        <f>IF(I515="VERIFICAR",(MAX(J$1:$J514))+1,"")</f>
        <v/>
      </c>
      <c r="K515" s="82">
        <f>MATCH(A515,Peso!A:A,0)</f>
        <v>571</v>
      </c>
    </row>
    <row r="516" spans="1:11" ht="15" customHeight="1" x14ac:dyDescent="0.3">
      <c r="A516" s="79">
        <v>21248</v>
      </c>
      <c r="B516" s="78" t="s">
        <v>1783</v>
      </c>
      <c r="C516" s="78" t="s">
        <v>3</v>
      </c>
      <c r="D516" s="78" t="s">
        <v>1608</v>
      </c>
      <c r="E516" s="78">
        <v>0</v>
      </c>
      <c r="F516" s="78">
        <v>0</v>
      </c>
      <c r="G516" s="189">
        <f t="shared" si="16"/>
        <v>0</v>
      </c>
      <c r="H516" s="64" t="str">
        <f>IFERROR(MATCH(A516,'LISTA '!D:D,0),"FORA DA TABELA")</f>
        <v>FORA DA TABELA</v>
      </c>
      <c r="I516" s="64" t="str">
        <f t="shared" si="17"/>
        <v/>
      </c>
      <c r="J516" s="64" t="str">
        <f>IF(I516="VERIFICAR",(MAX(J$1:$J515))+1,"")</f>
        <v/>
      </c>
      <c r="K516" s="82">
        <f>MATCH(A516,Peso!A:A,0)</f>
        <v>570</v>
      </c>
    </row>
    <row r="517" spans="1:11" ht="15" customHeight="1" x14ac:dyDescent="0.3">
      <c r="A517" s="79">
        <v>21104</v>
      </c>
      <c r="B517" s="78" t="s">
        <v>1784</v>
      </c>
      <c r="C517" s="78" t="s">
        <v>3</v>
      </c>
      <c r="D517" s="78" t="s">
        <v>1608</v>
      </c>
      <c r="E517" s="78">
        <v>0</v>
      </c>
      <c r="F517" s="78">
        <v>0</v>
      </c>
      <c r="G517" s="189">
        <f t="shared" si="16"/>
        <v>0</v>
      </c>
      <c r="H517" s="64" t="str">
        <f>IFERROR(MATCH(A517,'LISTA '!D:D,0),"FORA DA TABELA")</f>
        <v>FORA DA TABELA</v>
      </c>
      <c r="I517" s="64" t="str">
        <f t="shared" si="17"/>
        <v/>
      </c>
      <c r="J517" s="64" t="str">
        <f>IF(I517="VERIFICAR",(MAX(J$1:$J516))+1,"")</f>
        <v/>
      </c>
      <c r="K517" s="82">
        <f>MATCH(A517,Peso!A:A,0)</f>
        <v>576</v>
      </c>
    </row>
    <row r="518" spans="1:11" ht="15" customHeight="1" x14ac:dyDescent="0.3">
      <c r="A518" s="79">
        <v>21153</v>
      </c>
      <c r="B518" s="78" t="s">
        <v>1785</v>
      </c>
      <c r="C518" s="78" t="s">
        <v>3</v>
      </c>
      <c r="D518" s="78" t="s">
        <v>1608</v>
      </c>
      <c r="E518" s="78">
        <v>95</v>
      </c>
      <c r="F518" s="78">
        <v>95</v>
      </c>
      <c r="G518" s="189">
        <f t="shared" si="16"/>
        <v>0</v>
      </c>
      <c r="H518" s="64" t="str">
        <f>IFERROR(MATCH(A518,'LISTA '!D:D,0),"FORA DA TABELA")</f>
        <v>FORA DA TABELA</v>
      </c>
      <c r="I518" s="64" t="str">
        <f t="shared" si="17"/>
        <v/>
      </c>
      <c r="J518" s="64" t="str">
        <f>IF(I518="VERIFICAR",(MAX(J$1:$J517))+1,"")</f>
        <v/>
      </c>
      <c r="K518" s="82">
        <f>MATCH(A518,Peso!A:A,0)</f>
        <v>577</v>
      </c>
    </row>
    <row r="519" spans="1:11" ht="15" customHeight="1" x14ac:dyDescent="0.3">
      <c r="A519" s="79">
        <v>21370</v>
      </c>
      <c r="B519" s="78" t="s">
        <v>1130</v>
      </c>
      <c r="C519" s="78" t="s">
        <v>3</v>
      </c>
      <c r="D519" s="78" t="s">
        <v>1608</v>
      </c>
      <c r="E519" s="78">
        <v>46</v>
      </c>
      <c r="F519" s="78">
        <v>3</v>
      </c>
      <c r="G519" s="189">
        <f t="shared" si="16"/>
        <v>43</v>
      </c>
      <c r="H519" s="64">
        <f>IFERROR(MATCH(A519,'LISTA '!D:D,0),"FORA DA TABELA")</f>
        <v>306</v>
      </c>
      <c r="I519" s="64" t="str">
        <f t="shared" si="17"/>
        <v/>
      </c>
      <c r="J519" s="64" t="str">
        <f>IF(I519="VERIFICAR",(MAX(J$1:$J518))+1,"")</f>
        <v/>
      </c>
      <c r="K519" s="82">
        <f>MATCH(A519,Peso!A:A,0)</f>
        <v>581</v>
      </c>
    </row>
    <row r="520" spans="1:11" ht="15" customHeight="1" x14ac:dyDescent="0.3">
      <c r="A520" s="79">
        <v>21089</v>
      </c>
      <c r="B520" s="78" t="s">
        <v>1786</v>
      </c>
      <c r="C520" s="78" t="s">
        <v>3</v>
      </c>
      <c r="D520" s="78" t="s">
        <v>1608</v>
      </c>
      <c r="E520" s="78">
        <v>0</v>
      </c>
      <c r="F520" s="78">
        <v>0</v>
      </c>
      <c r="G520" s="189">
        <f t="shared" si="16"/>
        <v>0</v>
      </c>
      <c r="H520" s="64" t="str">
        <f>IFERROR(MATCH(A520,'LISTA '!D:D,0),"FORA DA TABELA")</f>
        <v>FORA DA TABELA</v>
      </c>
      <c r="I520" s="64" t="str">
        <f t="shared" si="17"/>
        <v/>
      </c>
      <c r="J520" s="64" t="str">
        <f>IF(I520="VERIFICAR",(MAX(J$1:$J519))+1,"")</f>
        <v/>
      </c>
      <c r="K520" s="82">
        <f>MATCH(A520,Peso!A:A,0)</f>
        <v>578</v>
      </c>
    </row>
    <row r="521" spans="1:11" ht="15" customHeight="1" x14ac:dyDescent="0.3">
      <c r="A521" s="79">
        <v>21306</v>
      </c>
      <c r="B521" s="78" t="s">
        <v>1787</v>
      </c>
      <c r="C521" s="78" t="s">
        <v>7</v>
      </c>
      <c r="D521" s="78" t="s">
        <v>1608</v>
      </c>
      <c r="E521" s="78">
        <v>73</v>
      </c>
      <c r="F521" s="78">
        <v>2</v>
      </c>
      <c r="G521" s="189">
        <f t="shared" si="16"/>
        <v>71</v>
      </c>
      <c r="H521" s="64">
        <f>IFERROR(MATCH(A521,'LISTA '!D:D,0),"FORA DA TABELA")</f>
        <v>307</v>
      </c>
      <c r="I521" s="64" t="str">
        <f t="shared" si="17"/>
        <v/>
      </c>
      <c r="J521" s="64" t="str">
        <f>IF(I521="VERIFICAR",(MAX(J$1:$J520))+1,"")</f>
        <v/>
      </c>
      <c r="K521" s="82">
        <f>MATCH(A521,Peso!A:A,0)</f>
        <v>579</v>
      </c>
    </row>
    <row r="522" spans="1:11" ht="15" customHeight="1" x14ac:dyDescent="0.3">
      <c r="A522" s="79">
        <v>2072</v>
      </c>
      <c r="B522" s="78" t="s">
        <v>405</v>
      </c>
      <c r="C522" s="78" t="s">
        <v>7</v>
      </c>
      <c r="D522" s="78" t="s">
        <v>1608</v>
      </c>
      <c r="E522" s="78">
        <v>0</v>
      </c>
      <c r="F522" s="78">
        <v>0</v>
      </c>
      <c r="G522" s="189">
        <f t="shared" si="16"/>
        <v>0</v>
      </c>
      <c r="H522" s="64" t="str">
        <f>IFERROR(MATCH(A522,'LISTA '!D:D,0),"FORA DA TABELA")</f>
        <v>FORA DA TABELA</v>
      </c>
      <c r="I522" s="64" t="str">
        <f t="shared" si="17"/>
        <v/>
      </c>
      <c r="J522" s="64" t="str">
        <f>IF(I522="VERIFICAR",(MAX(J$1:$J521))+1,"")</f>
        <v/>
      </c>
      <c r="K522" s="82">
        <f>MATCH(A522,Peso!A:A,0)</f>
        <v>585</v>
      </c>
    </row>
    <row r="523" spans="1:11" ht="15" customHeight="1" x14ac:dyDescent="0.3">
      <c r="A523" s="79">
        <v>1885</v>
      </c>
      <c r="B523" s="78" t="s">
        <v>1131</v>
      </c>
      <c r="C523" s="78" t="s">
        <v>7</v>
      </c>
      <c r="D523" s="78" t="s">
        <v>1608</v>
      </c>
      <c r="E523" s="78">
        <v>0</v>
      </c>
      <c r="F523" s="78">
        <v>0</v>
      </c>
      <c r="G523" s="189">
        <f t="shared" si="16"/>
        <v>0</v>
      </c>
      <c r="H523" s="64">
        <f>IFERROR(MATCH(A523,'LISTA '!D:D,0),"FORA DA TABELA")</f>
        <v>308</v>
      </c>
      <c r="I523" s="64" t="str">
        <f t="shared" si="17"/>
        <v/>
      </c>
      <c r="J523" s="64" t="str">
        <f>IF(I523="VERIFICAR",(MAX(J$1:$J522))+1,"")</f>
        <v/>
      </c>
      <c r="K523" s="82">
        <f>MATCH(A523,Peso!A:A,0)</f>
        <v>584</v>
      </c>
    </row>
    <row r="524" spans="1:11" ht="15" customHeight="1" x14ac:dyDescent="0.3">
      <c r="A524" s="79">
        <v>2380</v>
      </c>
      <c r="B524" s="78" t="s">
        <v>2073</v>
      </c>
      <c r="C524" s="78" t="s">
        <v>7</v>
      </c>
      <c r="D524" s="78" t="s">
        <v>1608</v>
      </c>
      <c r="E524" s="78">
        <v>26</v>
      </c>
      <c r="F524" s="78">
        <v>1</v>
      </c>
      <c r="G524" s="189">
        <f t="shared" si="16"/>
        <v>25</v>
      </c>
      <c r="H524" s="64">
        <f>IFERROR(MATCH(A524,'LISTA '!D:D,0),"FORA DA TABELA")</f>
        <v>309</v>
      </c>
      <c r="I524" s="64" t="str">
        <f t="shared" si="17"/>
        <v/>
      </c>
      <c r="J524" s="64" t="str">
        <f>IF(I524="VERIFICAR",(MAX(J$1:$J523))+1,"")</f>
        <v/>
      </c>
      <c r="K524" s="82">
        <f>MATCH(A524,Peso!A:A,0)</f>
        <v>2536</v>
      </c>
    </row>
    <row r="525" spans="1:11" ht="15" customHeight="1" x14ac:dyDescent="0.3">
      <c r="A525" s="79">
        <v>140</v>
      </c>
      <c r="B525" s="78" t="s">
        <v>10</v>
      </c>
      <c r="C525" s="78" t="s">
        <v>7</v>
      </c>
      <c r="D525" s="78" t="s">
        <v>1608</v>
      </c>
      <c r="E525" s="78">
        <v>0</v>
      </c>
      <c r="F525" s="78">
        <v>0</v>
      </c>
      <c r="G525" s="189">
        <f t="shared" si="16"/>
        <v>0</v>
      </c>
      <c r="H525" s="64" t="str">
        <f>IFERROR(MATCH(A525,'LISTA '!D:D,0),"FORA DA TABELA")</f>
        <v>FORA DA TABELA</v>
      </c>
      <c r="I525" s="64" t="str">
        <f t="shared" si="17"/>
        <v/>
      </c>
      <c r="J525" s="64" t="str">
        <f>IF(I525="VERIFICAR",(MAX(J$1:$J524))+1,"")</f>
        <v/>
      </c>
      <c r="K525" s="82">
        <f>MATCH(A525,Peso!A:A,0)</f>
        <v>586</v>
      </c>
    </row>
    <row r="526" spans="1:11" ht="15" customHeight="1" x14ac:dyDescent="0.3">
      <c r="A526" s="79">
        <v>604</v>
      </c>
      <c r="B526" s="78" t="s">
        <v>1132</v>
      </c>
      <c r="C526" s="78" t="s">
        <v>7</v>
      </c>
      <c r="D526" s="78" t="s">
        <v>1608</v>
      </c>
      <c r="E526" s="78">
        <v>70</v>
      </c>
      <c r="F526" s="78">
        <v>0</v>
      </c>
      <c r="G526" s="189">
        <f t="shared" si="16"/>
        <v>70</v>
      </c>
      <c r="H526" s="64">
        <f>IFERROR(MATCH(A526,'LISTA '!D:D,0),"FORA DA TABELA")</f>
        <v>310</v>
      </c>
      <c r="I526" s="64" t="str">
        <f t="shared" si="17"/>
        <v/>
      </c>
      <c r="J526" s="64" t="str">
        <f>IF(I526="VERIFICAR",(MAX(J$1:$J525))+1,"")</f>
        <v/>
      </c>
      <c r="K526" s="82">
        <f>MATCH(A526,Peso!A:A,0)</f>
        <v>587</v>
      </c>
    </row>
    <row r="527" spans="1:11" ht="15" customHeight="1" x14ac:dyDescent="0.3">
      <c r="A527" s="79">
        <v>1898</v>
      </c>
      <c r="B527" s="78" t="s">
        <v>498</v>
      </c>
      <c r="C527" s="78" t="s">
        <v>7</v>
      </c>
      <c r="D527" s="78" t="s">
        <v>1608</v>
      </c>
      <c r="E527" s="78">
        <v>14</v>
      </c>
      <c r="F527" s="78">
        <v>1</v>
      </c>
      <c r="G527" s="189">
        <f t="shared" si="16"/>
        <v>13</v>
      </c>
      <c r="H527" s="64">
        <f>IFERROR(MATCH(A527,'LISTA '!D:D,0),"FORA DA TABELA")</f>
        <v>311</v>
      </c>
      <c r="I527" s="64" t="str">
        <f t="shared" si="17"/>
        <v/>
      </c>
      <c r="J527" s="64" t="str">
        <f>IF(I527="VERIFICAR",(MAX(J$1:$J526))+1,"")</f>
        <v/>
      </c>
      <c r="K527" s="82">
        <f>MATCH(A527,Peso!A:A,0)</f>
        <v>1019</v>
      </c>
    </row>
    <row r="528" spans="1:11" ht="15" customHeight="1" x14ac:dyDescent="0.3">
      <c r="A528" s="79">
        <v>1013</v>
      </c>
      <c r="B528" s="78" t="s">
        <v>1788</v>
      </c>
      <c r="C528" s="78" t="s">
        <v>7</v>
      </c>
      <c r="D528" s="78" t="s">
        <v>1608</v>
      </c>
      <c r="E528" s="78">
        <v>68</v>
      </c>
      <c r="F528" s="78">
        <v>0</v>
      </c>
      <c r="G528" s="189">
        <f t="shared" si="16"/>
        <v>68</v>
      </c>
      <c r="H528" s="64">
        <f>IFERROR(MATCH(A528,'LISTA '!D:D,0),"FORA DA TABELA")</f>
        <v>312</v>
      </c>
      <c r="I528" s="64" t="str">
        <f t="shared" si="17"/>
        <v/>
      </c>
      <c r="J528" s="64" t="str">
        <f>IF(I528="VERIFICAR",(MAX(J$1:$J527))+1,"")</f>
        <v/>
      </c>
      <c r="K528" s="82">
        <f>MATCH(A528,Peso!A:A,0)</f>
        <v>1018</v>
      </c>
    </row>
    <row r="529" spans="1:11" ht="15" customHeight="1" x14ac:dyDescent="0.3">
      <c r="A529" s="79">
        <v>2772</v>
      </c>
      <c r="B529" s="78" t="s">
        <v>633</v>
      </c>
      <c r="C529" s="78" t="s">
        <v>7</v>
      </c>
      <c r="D529" s="78" t="s">
        <v>1608</v>
      </c>
      <c r="E529" s="78">
        <v>5</v>
      </c>
      <c r="F529" s="78">
        <v>0</v>
      </c>
      <c r="G529" s="189">
        <f t="shared" si="16"/>
        <v>5</v>
      </c>
      <c r="H529" s="64">
        <f>IFERROR(MATCH(A529,'LISTA '!D:D,0),"FORA DA TABELA")</f>
        <v>313</v>
      </c>
      <c r="I529" s="64" t="str">
        <f t="shared" si="17"/>
        <v/>
      </c>
      <c r="J529" s="64" t="str">
        <f>IF(I529="VERIFICAR",(MAX(J$1:$J528))+1,"")</f>
        <v/>
      </c>
      <c r="K529" s="82">
        <f>MATCH(A529,Peso!A:A,0)</f>
        <v>588</v>
      </c>
    </row>
    <row r="530" spans="1:11" ht="15" customHeight="1" x14ac:dyDescent="0.3">
      <c r="A530" s="79">
        <v>2771</v>
      </c>
      <c r="B530" s="78" t="s">
        <v>632</v>
      </c>
      <c r="C530" s="78" t="s">
        <v>7</v>
      </c>
      <c r="D530" s="78" t="s">
        <v>1608</v>
      </c>
      <c r="E530" s="78">
        <v>3</v>
      </c>
      <c r="F530" s="78">
        <v>0</v>
      </c>
      <c r="G530" s="189">
        <f t="shared" si="16"/>
        <v>3</v>
      </c>
      <c r="H530" s="64">
        <f>IFERROR(MATCH(A530,'LISTA '!D:D,0),"FORA DA TABELA")</f>
        <v>314</v>
      </c>
      <c r="I530" s="64" t="str">
        <f t="shared" si="17"/>
        <v/>
      </c>
      <c r="J530" s="64" t="str">
        <f>IF(I530="VERIFICAR",(MAX(J$1:$J529))+1,"")</f>
        <v/>
      </c>
      <c r="K530" s="82">
        <f>MATCH(A530,Peso!A:A,0)</f>
        <v>589</v>
      </c>
    </row>
    <row r="531" spans="1:11" ht="15" customHeight="1" x14ac:dyDescent="0.3">
      <c r="A531" s="79">
        <v>2773</v>
      </c>
      <c r="B531" s="78" t="s">
        <v>634</v>
      </c>
      <c r="C531" s="78" t="s">
        <v>7</v>
      </c>
      <c r="D531" s="78" t="s">
        <v>1608</v>
      </c>
      <c r="E531" s="78">
        <v>9</v>
      </c>
      <c r="F531" s="78">
        <v>1</v>
      </c>
      <c r="G531" s="189">
        <f t="shared" si="16"/>
        <v>8</v>
      </c>
      <c r="H531" s="64">
        <f>IFERROR(MATCH(A531,'LISTA '!D:D,0),"FORA DA TABELA")</f>
        <v>315</v>
      </c>
      <c r="I531" s="64" t="str">
        <f t="shared" si="17"/>
        <v/>
      </c>
      <c r="J531" s="64" t="str">
        <f>IF(I531="VERIFICAR",(MAX(J$1:$J530))+1,"")</f>
        <v/>
      </c>
      <c r="K531" s="82">
        <f>MATCH(A531,Peso!A:A,0)</f>
        <v>590</v>
      </c>
    </row>
    <row r="532" spans="1:11" ht="15" customHeight="1" x14ac:dyDescent="0.3">
      <c r="A532" s="79">
        <v>158</v>
      </c>
      <c r="B532" s="78" t="s">
        <v>489</v>
      </c>
      <c r="C532" s="78" t="s">
        <v>7</v>
      </c>
      <c r="D532" s="78" t="s">
        <v>1608</v>
      </c>
      <c r="E532" s="78">
        <v>513</v>
      </c>
      <c r="F532" s="78">
        <v>28</v>
      </c>
      <c r="G532" s="189">
        <f t="shared" si="16"/>
        <v>485</v>
      </c>
      <c r="H532" s="64">
        <f>IFERROR(MATCH(A532,'LISTA '!D:D,0),"FORA DA TABELA")</f>
        <v>316</v>
      </c>
      <c r="I532" s="64" t="str">
        <f t="shared" si="17"/>
        <v/>
      </c>
      <c r="J532" s="64" t="str">
        <f>IF(I532="VERIFICAR",(MAX(J$1:$J531))+1,"")</f>
        <v/>
      </c>
      <c r="K532" s="82">
        <f>MATCH(A532,Peso!A:A,0)</f>
        <v>1020</v>
      </c>
    </row>
    <row r="533" spans="1:11" ht="15" customHeight="1" x14ac:dyDescent="0.3">
      <c r="A533" s="79">
        <v>1899</v>
      </c>
      <c r="B533" s="78" t="s">
        <v>490</v>
      </c>
      <c r="C533" s="78" t="s">
        <v>7</v>
      </c>
      <c r="D533" s="78" t="s">
        <v>1608</v>
      </c>
      <c r="E533" s="78">
        <v>0</v>
      </c>
      <c r="F533" s="78">
        <v>0</v>
      </c>
      <c r="G533" s="189">
        <f t="shared" si="16"/>
        <v>0</v>
      </c>
      <c r="H533" s="64" t="str">
        <f>IFERROR(MATCH(A533,'LISTA '!D:D,0),"FORA DA TABELA")</f>
        <v>FORA DA TABELA</v>
      </c>
      <c r="I533" s="64" t="str">
        <f t="shared" si="17"/>
        <v/>
      </c>
      <c r="J533" s="64" t="str">
        <f>IF(I533="VERIFICAR",(MAX(J$1:$J532))+1,"")</f>
        <v/>
      </c>
      <c r="K533" s="82">
        <f>MATCH(A533,Peso!A:A,0)</f>
        <v>1022</v>
      </c>
    </row>
    <row r="534" spans="1:11" ht="15" customHeight="1" x14ac:dyDescent="0.3">
      <c r="A534" s="79">
        <v>21398</v>
      </c>
      <c r="B534" s="78" t="s">
        <v>243</v>
      </c>
      <c r="C534" s="78" t="s">
        <v>7</v>
      </c>
      <c r="D534" s="78" t="s">
        <v>1608</v>
      </c>
      <c r="E534" s="78">
        <v>288</v>
      </c>
      <c r="F534" s="78">
        <v>11</v>
      </c>
      <c r="G534" s="189">
        <f t="shared" si="16"/>
        <v>277</v>
      </c>
      <c r="H534" s="64">
        <f>IFERROR(MATCH(A534,'LISTA '!D:D,0),"FORA DA TABELA")</f>
        <v>317</v>
      </c>
      <c r="I534" s="64" t="str">
        <f t="shared" si="17"/>
        <v/>
      </c>
      <c r="J534" s="64" t="str">
        <f>IF(I534="VERIFICAR",(MAX(J$1:$J533))+1,"")</f>
        <v/>
      </c>
      <c r="K534" s="82">
        <f>MATCH(A534,Peso!A:A,0)</f>
        <v>620</v>
      </c>
    </row>
    <row r="535" spans="1:11" ht="15" customHeight="1" x14ac:dyDescent="0.3">
      <c r="A535" s="79">
        <v>21486</v>
      </c>
      <c r="B535" s="78" t="s">
        <v>1789</v>
      </c>
      <c r="C535" s="78" t="s">
        <v>7</v>
      </c>
      <c r="D535" s="78" t="s">
        <v>1608</v>
      </c>
      <c r="E535" s="78">
        <v>0</v>
      </c>
      <c r="F535" s="78">
        <v>0</v>
      </c>
      <c r="G535" s="189">
        <f t="shared" si="16"/>
        <v>0</v>
      </c>
      <c r="H535" s="64" t="str">
        <f>IFERROR(MATCH(A535,'LISTA '!D:D,0),"FORA DA TABELA")</f>
        <v>FORA DA TABELA</v>
      </c>
      <c r="I535" s="64" t="str">
        <f t="shared" si="17"/>
        <v/>
      </c>
      <c r="J535" s="64" t="str">
        <f>IF(I535="VERIFICAR",(MAX(J$1:$J534))+1,"")</f>
        <v/>
      </c>
      <c r="K535" s="82">
        <f>MATCH(A535,Peso!A:A,0)</f>
        <v>619</v>
      </c>
    </row>
    <row r="536" spans="1:11" ht="15" customHeight="1" x14ac:dyDescent="0.3">
      <c r="A536" s="79">
        <v>2247</v>
      </c>
      <c r="B536" s="78" t="s">
        <v>720</v>
      </c>
      <c r="C536" s="78" t="s">
        <v>3</v>
      </c>
      <c r="D536" s="78" t="s">
        <v>1608</v>
      </c>
      <c r="E536" s="78">
        <v>0</v>
      </c>
      <c r="F536" s="78">
        <v>0</v>
      </c>
      <c r="G536" s="189">
        <f t="shared" si="16"/>
        <v>0</v>
      </c>
      <c r="H536" s="64" t="str">
        <f>IFERROR(MATCH(A536,'LISTA '!D:D,0),"FORA DA TABELA")</f>
        <v>FORA DA TABELA</v>
      </c>
      <c r="I536" s="64" t="str">
        <f t="shared" si="17"/>
        <v/>
      </c>
      <c r="J536" s="64" t="str">
        <f>IF(I536="VERIFICAR",(MAX(J$1:$J535))+1,"")</f>
        <v/>
      </c>
      <c r="K536" s="82">
        <f>MATCH(A536,Peso!A:A,0)</f>
        <v>630</v>
      </c>
    </row>
    <row r="537" spans="1:11" ht="15" customHeight="1" x14ac:dyDescent="0.3">
      <c r="A537" s="79">
        <v>2397</v>
      </c>
      <c r="B537" s="78" t="s">
        <v>1591</v>
      </c>
      <c r="C537" s="78" t="s">
        <v>3</v>
      </c>
      <c r="D537" s="78" t="s">
        <v>1608</v>
      </c>
      <c r="E537" s="78">
        <v>12</v>
      </c>
      <c r="F537" s="78">
        <v>13</v>
      </c>
      <c r="G537" s="189">
        <f t="shared" si="16"/>
        <v>-1</v>
      </c>
      <c r="H537" s="64">
        <f>IFERROR(MATCH(A537,'LISTA '!D:D,0),"FORA DA TABELA")</f>
        <v>318</v>
      </c>
      <c r="I537" s="64" t="str">
        <f t="shared" si="17"/>
        <v/>
      </c>
      <c r="J537" s="64" t="str">
        <f>IF(I537="VERIFICAR",(MAX(J$1:$J536))+1,"")</f>
        <v/>
      </c>
      <c r="K537" s="82">
        <f>MATCH(A537,Peso!A:A,0)</f>
        <v>2587</v>
      </c>
    </row>
    <row r="538" spans="1:11" ht="15" customHeight="1" x14ac:dyDescent="0.3">
      <c r="A538" s="79">
        <v>2391</v>
      </c>
      <c r="B538" s="78" t="s">
        <v>1577</v>
      </c>
      <c r="C538" s="78" t="s">
        <v>7</v>
      </c>
      <c r="D538" s="78" t="s">
        <v>1608</v>
      </c>
      <c r="E538" s="78">
        <v>40</v>
      </c>
      <c r="F538" s="78">
        <v>0</v>
      </c>
      <c r="G538" s="189">
        <f t="shared" si="16"/>
        <v>40</v>
      </c>
      <c r="H538" s="64" t="str">
        <f>IFERROR(MATCH(A538,'LISTA '!D:D,0),"FORA DA TABELA")</f>
        <v>FORA DA TABELA</v>
      </c>
      <c r="I538" s="64" t="str">
        <f t="shared" si="17"/>
        <v>VERIFICAR</v>
      </c>
      <c r="J538" s="64">
        <f>IF(I538="VERIFICAR",(MAX(J$1:$J537))+1,"")</f>
        <v>36</v>
      </c>
      <c r="K538" s="82">
        <f>MATCH(A538,Peso!A:A,0)</f>
        <v>2579</v>
      </c>
    </row>
    <row r="539" spans="1:11" ht="15" customHeight="1" x14ac:dyDescent="0.3">
      <c r="A539" s="79">
        <v>2392</v>
      </c>
      <c r="B539" s="78" t="s">
        <v>1578</v>
      </c>
      <c r="C539" s="78" t="s">
        <v>7</v>
      </c>
      <c r="D539" s="78" t="s">
        <v>1608</v>
      </c>
      <c r="E539" s="78">
        <v>47</v>
      </c>
      <c r="F539" s="78">
        <v>0</v>
      </c>
      <c r="G539" s="189">
        <f t="shared" si="16"/>
        <v>47</v>
      </c>
      <c r="H539" s="64" t="str">
        <f>IFERROR(MATCH(A539,'LISTA '!D:D,0),"FORA DA TABELA")</f>
        <v>FORA DA TABELA</v>
      </c>
      <c r="I539" s="64" t="str">
        <f t="shared" si="17"/>
        <v>VERIFICAR</v>
      </c>
      <c r="J539" s="64">
        <f>IF(I539="VERIFICAR",(MAX(J$1:$J538))+1,"")</f>
        <v>37</v>
      </c>
      <c r="K539" s="82">
        <f>MATCH(A539,Peso!A:A,0)</f>
        <v>2580</v>
      </c>
    </row>
    <row r="540" spans="1:11" ht="15" customHeight="1" x14ac:dyDescent="0.3">
      <c r="A540" s="79">
        <v>2248</v>
      </c>
      <c r="B540" s="78" t="s">
        <v>721</v>
      </c>
      <c r="C540" s="78" t="s">
        <v>3</v>
      </c>
      <c r="D540" s="78" t="s">
        <v>1608</v>
      </c>
      <c r="E540" s="78">
        <v>2</v>
      </c>
      <c r="F540" s="78">
        <v>2</v>
      </c>
      <c r="G540" s="189">
        <f t="shared" si="16"/>
        <v>0</v>
      </c>
      <c r="H540" s="64" t="str">
        <f>IFERROR(MATCH(A540,'LISTA '!D:D,0),"FORA DA TABELA")</f>
        <v>FORA DA TABELA</v>
      </c>
      <c r="I540" s="64" t="str">
        <f t="shared" si="17"/>
        <v/>
      </c>
      <c r="J540" s="64" t="str">
        <f>IF(I540="VERIFICAR",(MAX(J$1:$J539))+1,"")</f>
        <v/>
      </c>
      <c r="K540" s="82">
        <f>MATCH(A540,Peso!A:A,0)</f>
        <v>632</v>
      </c>
    </row>
    <row r="541" spans="1:11" ht="15" customHeight="1" x14ac:dyDescent="0.3">
      <c r="A541" s="79">
        <v>2398</v>
      </c>
      <c r="B541" s="78" t="s">
        <v>1592</v>
      </c>
      <c r="C541" s="78" t="s">
        <v>3</v>
      </c>
      <c r="D541" s="78" t="s">
        <v>1608</v>
      </c>
      <c r="E541" s="78">
        <v>12</v>
      </c>
      <c r="F541" s="78">
        <v>0</v>
      </c>
      <c r="G541" s="189">
        <f t="shared" si="16"/>
        <v>12</v>
      </c>
      <c r="H541" s="64">
        <f>IFERROR(MATCH(A541,'LISTA '!D:D,0),"FORA DA TABELA")</f>
        <v>319</v>
      </c>
      <c r="I541" s="64" t="str">
        <f t="shared" si="17"/>
        <v/>
      </c>
      <c r="J541" s="64" t="str">
        <f>IF(I541="VERIFICAR",(MAX(J$1:$J540))+1,"")</f>
        <v/>
      </c>
      <c r="K541" s="82">
        <f>MATCH(A541,Peso!A:A,0)</f>
        <v>2588</v>
      </c>
    </row>
    <row r="542" spans="1:11" ht="15" customHeight="1" x14ac:dyDescent="0.3">
      <c r="A542" s="79">
        <v>2249</v>
      </c>
      <c r="B542" s="78" t="s">
        <v>722</v>
      </c>
      <c r="C542" s="78" t="s">
        <v>3</v>
      </c>
      <c r="D542" s="78" t="s">
        <v>1608</v>
      </c>
      <c r="E542" s="78">
        <v>0</v>
      </c>
      <c r="F542" s="78">
        <v>0</v>
      </c>
      <c r="G542" s="189">
        <f t="shared" si="16"/>
        <v>0</v>
      </c>
      <c r="H542" s="64" t="str">
        <f>IFERROR(MATCH(A542,'LISTA '!D:D,0),"FORA DA TABELA")</f>
        <v>FORA DA TABELA</v>
      </c>
      <c r="I542" s="64" t="str">
        <f t="shared" si="17"/>
        <v/>
      </c>
      <c r="J542" s="64" t="str">
        <f>IF(I542="VERIFICAR",(MAX(J$1:$J541))+1,"")</f>
        <v/>
      </c>
      <c r="K542" s="82">
        <f>MATCH(A542,Peso!A:A,0)</f>
        <v>634</v>
      </c>
    </row>
    <row r="543" spans="1:11" ht="15" customHeight="1" x14ac:dyDescent="0.3">
      <c r="A543" s="79">
        <v>2399</v>
      </c>
      <c r="B543" s="78" t="s">
        <v>1593</v>
      </c>
      <c r="C543" s="78" t="s">
        <v>3</v>
      </c>
      <c r="D543" s="78" t="s">
        <v>1608</v>
      </c>
      <c r="E543" s="78">
        <v>18</v>
      </c>
      <c r="F543" s="78">
        <v>3</v>
      </c>
      <c r="G543" s="189">
        <f t="shared" si="16"/>
        <v>15</v>
      </c>
      <c r="H543" s="64">
        <f>IFERROR(MATCH(A543,'LISTA '!D:D,0),"FORA DA TABELA")</f>
        <v>320</v>
      </c>
      <c r="I543" s="64" t="str">
        <f t="shared" si="17"/>
        <v/>
      </c>
      <c r="J543" s="64" t="str">
        <f>IF(I543="VERIFICAR",(MAX(J$1:$J542))+1,"")</f>
        <v/>
      </c>
      <c r="K543" s="82">
        <f>MATCH(A543,Peso!A:A,0)</f>
        <v>2589</v>
      </c>
    </row>
    <row r="544" spans="1:11" ht="15" customHeight="1" x14ac:dyDescent="0.3">
      <c r="A544" s="79">
        <v>2393</v>
      </c>
      <c r="B544" s="78" t="s">
        <v>1579</v>
      </c>
      <c r="C544" s="78" t="s">
        <v>7</v>
      </c>
      <c r="D544" s="78" t="s">
        <v>1608</v>
      </c>
      <c r="E544" s="78">
        <v>12</v>
      </c>
      <c r="F544" s="78">
        <v>0</v>
      </c>
      <c r="G544" s="189">
        <f t="shared" si="16"/>
        <v>12</v>
      </c>
      <c r="H544" s="64" t="str">
        <f>IFERROR(MATCH(A544,'LISTA '!D:D,0),"FORA DA TABELA")</f>
        <v>FORA DA TABELA</v>
      </c>
      <c r="I544" s="64" t="str">
        <f t="shared" si="17"/>
        <v>VERIFICAR</v>
      </c>
      <c r="J544" s="64">
        <f>IF(I544="VERIFICAR",(MAX(J$1:$J543))+1,"")</f>
        <v>38</v>
      </c>
      <c r="K544" s="82">
        <f>MATCH(A544,Peso!A:A,0)</f>
        <v>2581</v>
      </c>
    </row>
    <row r="545" spans="1:11" ht="15" customHeight="1" x14ac:dyDescent="0.3">
      <c r="A545" s="79">
        <v>2246</v>
      </c>
      <c r="B545" s="78" t="s">
        <v>1790</v>
      </c>
      <c r="C545" s="78" t="s">
        <v>3</v>
      </c>
      <c r="D545" s="78" t="s">
        <v>1608</v>
      </c>
      <c r="E545" s="78">
        <v>0</v>
      </c>
      <c r="F545" s="78">
        <v>0</v>
      </c>
      <c r="G545" s="189">
        <f t="shared" si="16"/>
        <v>0</v>
      </c>
      <c r="H545" s="64" t="str">
        <f>IFERROR(MATCH(A545,'LISTA '!D:D,0),"FORA DA TABELA")</f>
        <v>FORA DA TABELA</v>
      </c>
      <c r="I545" s="64" t="str">
        <f t="shared" si="17"/>
        <v/>
      </c>
      <c r="J545" s="64" t="str">
        <f>IF(I545="VERIFICAR",(MAX(J$1:$J544))+1,"")</f>
        <v/>
      </c>
      <c r="K545" s="82">
        <f>MATCH(A545,Peso!A:A,0)</f>
        <v>628</v>
      </c>
    </row>
    <row r="546" spans="1:11" ht="15" customHeight="1" x14ac:dyDescent="0.3">
      <c r="A546" s="79">
        <v>2396</v>
      </c>
      <c r="B546" s="78" t="s">
        <v>1791</v>
      </c>
      <c r="C546" s="78" t="s">
        <v>3</v>
      </c>
      <c r="D546" s="78" t="s">
        <v>1608</v>
      </c>
      <c r="E546" s="78">
        <v>11</v>
      </c>
      <c r="F546" s="78">
        <v>11</v>
      </c>
      <c r="G546" s="189">
        <f t="shared" si="16"/>
        <v>0</v>
      </c>
      <c r="H546" s="64">
        <f>IFERROR(MATCH(A546,'LISTA '!D:D,0),"FORA DA TABELA")</f>
        <v>321</v>
      </c>
      <c r="I546" s="64" t="str">
        <f t="shared" si="17"/>
        <v/>
      </c>
      <c r="J546" s="64" t="str">
        <f>IF(I546="VERIFICAR",(MAX(J$1:$J545))+1,"")</f>
        <v/>
      </c>
      <c r="K546" s="82">
        <f>MATCH(A546,Peso!A:A,0)</f>
        <v>2586</v>
      </c>
    </row>
    <row r="547" spans="1:11" ht="15" customHeight="1" x14ac:dyDescent="0.3">
      <c r="A547" s="79">
        <v>2394</v>
      </c>
      <c r="B547" s="78" t="s">
        <v>1580</v>
      </c>
      <c r="C547" s="78" t="s">
        <v>7</v>
      </c>
      <c r="D547" s="78" t="s">
        <v>1608</v>
      </c>
      <c r="E547" s="78">
        <v>22</v>
      </c>
      <c r="F547" s="78">
        <v>0</v>
      </c>
      <c r="G547" s="189">
        <f t="shared" si="16"/>
        <v>22</v>
      </c>
      <c r="H547" s="64" t="str">
        <f>IFERROR(MATCH(A547,'LISTA '!D:D,0),"FORA DA TABELA")</f>
        <v>FORA DA TABELA</v>
      </c>
      <c r="I547" s="64" t="str">
        <f t="shared" si="17"/>
        <v>VERIFICAR</v>
      </c>
      <c r="J547" s="64">
        <f>IF(I547="VERIFICAR",(MAX(J$1:$J546))+1,"")</f>
        <v>39</v>
      </c>
      <c r="K547" s="82">
        <f>MATCH(A547,Peso!A:A,0)</f>
        <v>2582</v>
      </c>
    </row>
    <row r="548" spans="1:11" ht="15" customHeight="1" x14ac:dyDescent="0.3">
      <c r="A548" s="79">
        <v>2250</v>
      </c>
      <c r="B548" s="78" t="s">
        <v>723</v>
      </c>
      <c r="C548" s="78" t="s">
        <v>3</v>
      </c>
      <c r="D548" s="78" t="s">
        <v>1608</v>
      </c>
      <c r="E548" s="78">
        <v>0</v>
      </c>
      <c r="F548" s="78">
        <v>0</v>
      </c>
      <c r="G548" s="189">
        <f t="shared" si="16"/>
        <v>0</v>
      </c>
      <c r="H548" s="64" t="str">
        <f>IFERROR(MATCH(A548,'LISTA '!D:D,0),"FORA DA TABELA")</f>
        <v>FORA DA TABELA</v>
      </c>
      <c r="I548" s="64" t="str">
        <f t="shared" si="17"/>
        <v/>
      </c>
      <c r="J548" s="64" t="str">
        <f>IF(I548="VERIFICAR",(MAX(J$1:$J547))+1,"")</f>
        <v/>
      </c>
      <c r="K548" s="82">
        <f>MATCH(A548,Peso!A:A,0)</f>
        <v>636</v>
      </c>
    </row>
    <row r="549" spans="1:11" ht="15" customHeight="1" x14ac:dyDescent="0.3">
      <c r="A549" s="79">
        <v>2400</v>
      </c>
      <c r="B549" s="78" t="s">
        <v>1594</v>
      </c>
      <c r="C549" s="78" t="s">
        <v>3</v>
      </c>
      <c r="D549" s="78" t="s">
        <v>1608</v>
      </c>
      <c r="E549" s="78">
        <v>1</v>
      </c>
      <c r="F549" s="78">
        <v>1</v>
      </c>
      <c r="G549" s="189">
        <f t="shared" si="16"/>
        <v>0</v>
      </c>
      <c r="H549" s="64">
        <f>IFERROR(MATCH(A549,'LISTA '!D:D,0),"FORA DA TABELA")</f>
        <v>322</v>
      </c>
      <c r="I549" s="64" t="str">
        <f t="shared" si="17"/>
        <v/>
      </c>
      <c r="J549" s="64" t="str">
        <f>IF(I549="VERIFICAR",(MAX(J$1:$J548))+1,"")</f>
        <v/>
      </c>
      <c r="K549" s="82">
        <f>MATCH(A549,Peso!A:A,0)</f>
        <v>2590</v>
      </c>
    </row>
    <row r="550" spans="1:11" ht="15" customHeight="1" x14ac:dyDescent="0.3">
      <c r="A550" s="79">
        <v>2251</v>
      </c>
      <c r="B550" s="78" t="s">
        <v>724</v>
      </c>
      <c r="C550" s="78" t="s">
        <v>3</v>
      </c>
      <c r="D550" s="78" t="s">
        <v>1608</v>
      </c>
      <c r="E550" s="78">
        <v>0</v>
      </c>
      <c r="F550" s="78">
        <v>0</v>
      </c>
      <c r="G550" s="189">
        <f t="shared" si="16"/>
        <v>0</v>
      </c>
      <c r="H550" s="64" t="str">
        <f>IFERROR(MATCH(A550,'LISTA '!D:D,0),"FORA DA TABELA")</f>
        <v>FORA DA TABELA</v>
      </c>
      <c r="I550" s="64" t="str">
        <f t="shared" si="17"/>
        <v/>
      </c>
      <c r="J550" s="64" t="str">
        <f>IF(I550="VERIFICAR",(MAX(J$1:$J549))+1,"")</f>
        <v/>
      </c>
      <c r="K550" s="82">
        <f>MATCH(A550,Peso!A:A,0)</f>
        <v>638</v>
      </c>
    </row>
    <row r="551" spans="1:11" ht="15" customHeight="1" x14ac:dyDescent="0.3">
      <c r="A551" s="79">
        <v>2401</v>
      </c>
      <c r="B551" s="78" t="s">
        <v>1595</v>
      </c>
      <c r="C551" s="78" t="s">
        <v>3</v>
      </c>
      <c r="D551" s="78" t="s">
        <v>1608</v>
      </c>
      <c r="E551" s="78">
        <v>0</v>
      </c>
      <c r="F551" s="78">
        <v>0</v>
      </c>
      <c r="G551" s="189">
        <f t="shared" si="16"/>
        <v>0</v>
      </c>
      <c r="H551" s="64">
        <f>IFERROR(MATCH(A551,'LISTA '!D:D,0),"FORA DA TABELA")</f>
        <v>323</v>
      </c>
      <c r="I551" s="64" t="str">
        <f t="shared" si="17"/>
        <v/>
      </c>
      <c r="J551" s="64" t="str">
        <f>IF(I551="VERIFICAR",(MAX(J$1:$J550))+1,"")</f>
        <v/>
      </c>
      <c r="K551" s="82">
        <f>MATCH(A551,Peso!A:A,0)</f>
        <v>2591</v>
      </c>
    </row>
    <row r="552" spans="1:11" ht="15" customHeight="1" x14ac:dyDescent="0.3">
      <c r="A552" s="79">
        <v>2395</v>
      </c>
      <c r="B552" s="78" t="s">
        <v>1581</v>
      </c>
      <c r="C552" s="78" t="s">
        <v>7</v>
      </c>
      <c r="D552" s="78" t="s">
        <v>1608</v>
      </c>
      <c r="E552" s="78">
        <v>23</v>
      </c>
      <c r="F552" s="78">
        <v>0</v>
      </c>
      <c r="G552" s="189">
        <f t="shared" si="16"/>
        <v>23</v>
      </c>
      <c r="H552" s="64" t="str">
        <f>IFERROR(MATCH(A552,'LISTA '!D:D,0),"FORA DA TABELA")</f>
        <v>FORA DA TABELA</v>
      </c>
      <c r="I552" s="64" t="str">
        <f t="shared" si="17"/>
        <v>VERIFICAR</v>
      </c>
      <c r="J552" s="64">
        <f>IF(I552="VERIFICAR",(MAX(J$1:$J551))+1,"")</f>
        <v>40</v>
      </c>
      <c r="K552" s="82">
        <f>MATCH(A552,Peso!A:A,0)</f>
        <v>2583</v>
      </c>
    </row>
    <row r="553" spans="1:11" ht="15" customHeight="1" x14ac:dyDescent="0.3">
      <c r="A553" s="79">
        <v>2252</v>
      </c>
      <c r="B553" s="78" t="s">
        <v>1582</v>
      </c>
      <c r="C553" s="78" t="s">
        <v>3</v>
      </c>
      <c r="D553" s="78" t="s">
        <v>1608</v>
      </c>
      <c r="E553" s="78">
        <v>1</v>
      </c>
      <c r="F553" s="78">
        <v>0</v>
      </c>
      <c r="G553" s="189">
        <f t="shared" si="16"/>
        <v>1</v>
      </c>
      <c r="H553" s="64" t="str">
        <f>IFERROR(MATCH(A553,'LISTA '!D:D,0),"FORA DA TABELA")</f>
        <v>FORA DA TABELA</v>
      </c>
      <c r="I553" s="64" t="str">
        <f t="shared" si="17"/>
        <v>VERIFICAR</v>
      </c>
      <c r="J553" s="64">
        <f>IF(I553="VERIFICAR",(MAX(J$1:$J552))+1,"")</f>
        <v>41</v>
      </c>
      <c r="K553" s="82">
        <f>MATCH(A553,Peso!A:A,0)</f>
        <v>640</v>
      </c>
    </row>
    <row r="554" spans="1:11" ht="15" customHeight="1" x14ac:dyDescent="0.3">
      <c r="A554" s="79">
        <v>2402</v>
      </c>
      <c r="B554" s="78" t="s">
        <v>1596</v>
      </c>
      <c r="C554" s="78" t="s">
        <v>3</v>
      </c>
      <c r="D554" s="78" t="s">
        <v>1608</v>
      </c>
      <c r="E554" s="78">
        <v>9</v>
      </c>
      <c r="F554" s="78">
        <v>0</v>
      </c>
      <c r="G554" s="189">
        <f t="shared" si="16"/>
        <v>9</v>
      </c>
      <c r="H554" s="64">
        <f>IFERROR(MATCH(A554,'LISTA '!D:D,0),"FORA DA TABELA")</f>
        <v>324</v>
      </c>
      <c r="I554" s="64" t="str">
        <f t="shared" si="17"/>
        <v/>
      </c>
      <c r="J554" s="64" t="str">
        <f>IF(I554="VERIFICAR",(MAX(J$1:$J553))+1,"")</f>
        <v/>
      </c>
      <c r="K554" s="82">
        <f>MATCH(A554,Peso!A:A,0)</f>
        <v>2592</v>
      </c>
    </row>
    <row r="555" spans="1:11" ht="15" customHeight="1" x14ac:dyDescent="0.3">
      <c r="A555" s="79">
        <v>2382</v>
      </c>
      <c r="B555" s="78" t="s">
        <v>1526</v>
      </c>
      <c r="C555" s="78" t="s">
        <v>7</v>
      </c>
      <c r="D555" s="78" t="s">
        <v>1608</v>
      </c>
      <c r="E555" s="78">
        <v>40</v>
      </c>
      <c r="F555" s="78">
        <v>0</v>
      </c>
      <c r="G555" s="189">
        <f t="shared" si="16"/>
        <v>40</v>
      </c>
      <c r="H555" s="64" t="str">
        <f>IFERROR(MATCH(A555,'LISTA '!D:D,0),"FORA DA TABELA")</f>
        <v>FORA DA TABELA</v>
      </c>
      <c r="I555" s="64" t="str">
        <f t="shared" si="17"/>
        <v>VERIFICAR</v>
      </c>
      <c r="J555" s="64">
        <f>IF(I555="VERIFICAR",(MAX(J$1:$J554))+1,"")</f>
        <v>42</v>
      </c>
      <c r="K555" s="82">
        <f>MATCH(A555,Peso!A:A,0)</f>
        <v>2538</v>
      </c>
    </row>
    <row r="556" spans="1:11" ht="15" customHeight="1" x14ac:dyDescent="0.3">
      <c r="A556" s="79">
        <v>2384</v>
      </c>
      <c r="B556" s="78" t="s">
        <v>1527</v>
      </c>
      <c r="C556" s="78" t="s">
        <v>7</v>
      </c>
      <c r="D556" s="78" t="s">
        <v>1608</v>
      </c>
      <c r="E556" s="78">
        <v>17</v>
      </c>
      <c r="F556" s="78">
        <v>0</v>
      </c>
      <c r="G556" s="189">
        <f t="shared" si="16"/>
        <v>17</v>
      </c>
      <c r="H556" s="64" t="str">
        <f>IFERROR(MATCH(A556,'LISTA '!D:D,0),"FORA DA TABELA")</f>
        <v>FORA DA TABELA</v>
      </c>
      <c r="I556" s="64" t="str">
        <f t="shared" si="17"/>
        <v>VERIFICAR</v>
      </c>
      <c r="J556" s="64">
        <f>IF(I556="VERIFICAR",(MAX(J$1:$J555))+1,"")</f>
        <v>43</v>
      </c>
      <c r="K556" s="82">
        <f>MATCH(A556,Peso!A:A,0)</f>
        <v>2540</v>
      </c>
    </row>
    <row r="557" spans="1:11" ht="15" customHeight="1" x14ac:dyDescent="0.3">
      <c r="A557" s="79">
        <v>2386</v>
      </c>
      <c r="B557" s="78" t="s">
        <v>1530</v>
      </c>
      <c r="C557" s="78" t="s">
        <v>7</v>
      </c>
      <c r="D557" s="78" t="s">
        <v>1608</v>
      </c>
      <c r="E557" s="78">
        <v>2</v>
      </c>
      <c r="F557" s="78">
        <v>0</v>
      </c>
      <c r="G557" s="189">
        <f t="shared" si="16"/>
        <v>2</v>
      </c>
      <c r="H557" s="64" t="str">
        <f>IFERROR(MATCH(A557,'LISTA '!D:D,0),"FORA DA TABELA")</f>
        <v>FORA DA TABELA</v>
      </c>
      <c r="I557" s="64" t="str">
        <f t="shared" si="17"/>
        <v>VERIFICAR</v>
      </c>
      <c r="J557" s="64">
        <f>IF(I557="VERIFICAR",(MAX(J$1:$J556))+1,"")</f>
        <v>44</v>
      </c>
      <c r="K557" s="82">
        <f>MATCH(A557,Peso!A:A,0)</f>
        <v>2545</v>
      </c>
    </row>
    <row r="558" spans="1:11" ht="15" customHeight="1" x14ac:dyDescent="0.3">
      <c r="A558" s="79">
        <v>2234</v>
      </c>
      <c r="B558" s="78" t="s">
        <v>733</v>
      </c>
      <c r="C558" s="78" t="s">
        <v>28</v>
      </c>
      <c r="D558" s="78" t="s">
        <v>1608</v>
      </c>
      <c r="E558" s="78">
        <v>56</v>
      </c>
      <c r="F558" s="78">
        <v>1</v>
      </c>
      <c r="G558" s="189">
        <f t="shared" si="16"/>
        <v>55</v>
      </c>
      <c r="H558" s="64">
        <f>IFERROR(MATCH(A558,'LISTA '!D:D,0),"FORA DA TABELA")</f>
        <v>325</v>
      </c>
      <c r="I558" s="64" t="str">
        <f t="shared" si="17"/>
        <v/>
      </c>
      <c r="J558" s="64" t="str">
        <f>IF(I558="VERIFICAR",(MAX(J$1:$J557))+1,"")</f>
        <v/>
      </c>
      <c r="K558" s="82">
        <f>MATCH(A558,Peso!A:A,0)</f>
        <v>641</v>
      </c>
    </row>
    <row r="559" spans="1:11" ht="15" customHeight="1" x14ac:dyDescent="0.3">
      <c r="A559" s="79">
        <v>2235</v>
      </c>
      <c r="B559" s="78" t="s">
        <v>734</v>
      </c>
      <c r="C559" s="78" t="s">
        <v>28</v>
      </c>
      <c r="D559" s="78" t="s">
        <v>1608</v>
      </c>
      <c r="E559" s="78">
        <v>29</v>
      </c>
      <c r="F559" s="78">
        <v>0</v>
      </c>
      <c r="G559" s="189">
        <f t="shared" si="16"/>
        <v>29</v>
      </c>
      <c r="H559" s="64">
        <f>IFERROR(MATCH(A559,'LISTA '!D:D,0),"FORA DA TABELA")</f>
        <v>326</v>
      </c>
      <c r="I559" s="64" t="str">
        <f t="shared" si="17"/>
        <v/>
      </c>
      <c r="J559" s="64" t="str">
        <f>IF(I559="VERIFICAR",(MAX(J$1:$J558))+1,"")</f>
        <v/>
      </c>
      <c r="K559" s="82">
        <f>MATCH(A559,Peso!A:A,0)</f>
        <v>642</v>
      </c>
    </row>
    <row r="560" spans="1:11" ht="15" customHeight="1" x14ac:dyDescent="0.3">
      <c r="A560" s="79">
        <v>2242</v>
      </c>
      <c r="B560" s="78" t="s">
        <v>738</v>
      </c>
      <c r="C560" s="78" t="s">
        <v>28</v>
      </c>
      <c r="D560" s="78" t="s">
        <v>1608</v>
      </c>
      <c r="E560" s="78">
        <v>59</v>
      </c>
      <c r="F560" s="78">
        <v>3</v>
      </c>
      <c r="G560" s="189">
        <f t="shared" si="16"/>
        <v>56</v>
      </c>
      <c r="H560" s="64">
        <f>IFERROR(MATCH(A560,'LISTA '!D:D,0),"FORA DA TABELA")</f>
        <v>327</v>
      </c>
      <c r="I560" s="64" t="str">
        <f t="shared" si="17"/>
        <v/>
      </c>
      <c r="J560" s="64" t="str">
        <f>IF(I560="VERIFICAR",(MAX(J$1:$J559))+1,"")</f>
        <v/>
      </c>
      <c r="K560" s="82">
        <f>MATCH(A560,Peso!A:A,0)</f>
        <v>643</v>
      </c>
    </row>
    <row r="561" spans="1:11" ht="15" customHeight="1" x14ac:dyDescent="0.3">
      <c r="A561" s="79">
        <v>2243</v>
      </c>
      <c r="B561" s="78" t="s">
        <v>739</v>
      </c>
      <c r="C561" s="78" t="s">
        <v>28</v>
      </c>
      <c r="D561" s="78" t="s">
        <v>1608</v>
      </c>
      <c r="E561" s="78">
        <v>40</v>
      </c>
      <c r="F561" s="78">
        <v>0</v>
      </c>
      <c r="G561" s="189">
        <f t="shared" si="16"/>
        <v>40</v>
      </c>
      <c r="H561" s="64">
        <f>IFERROR(MATCH(A561,'LISTA '!D:D,0),"FORA DA TABELA")</f>
        <v>328</v>
      </c>
      <c r="I561" s="64" t="str">
        <f t="shared" si="17"/>
        <v/>
      </c>
      <c r="J561" s="64" t="str">
        <f>IF(I561="VERIFICAR",(MAX(J$1:$J560))+1,"")</f>
        <v/>
      </c>
      <c r="K561" s="82">
        <f>MATCH(A561,Peso!A:A,0)</f>
        <v>644</v>
      </c>
    </row>
    <row r="562" spans="1:11" ht="15" customHeight="1" x14ac:dyDescent="0.3">
      <c r="A562" s="79">
        <v>1677</v>
      </c>
      <c r="B562" s="78" t="s">
        <v>271</v>
      </c>
      <c r="C562" s="78" t="s">
        <v>3</v>
      </c>
      <c r="D562" s="78" t="s">
        <v>1608</v>
      </c>
      <c r="E562" s="78">
        <v>130</v>
      </c>
      <c r="F562" s="78">
        <v>5</v>
      </c>
      <c r="G562" s="189">
        <f t="shared" si="16"/>
        <v>125</v>
      </c>
      <c r="H562" s="64">
        <f>IFERROR(MATCH(A562,'LISTA '!D:D,0),"FORA DA TABELA")</f>
        <v>329</v>
      </c>
      <c r="I562" s="64" t="str">
        <f t="shared" si="17"/>
        <v/>
      </c>
      <c r="J562" s="64" t="str">
        <f>IF(I562="VERIFICAR",(MAX(J$1:$J561))+1,"")</f>
        <v/>
      </c>
      <c r="K562" s="82">
        <f>MATCH(A562,Peso!A:A,0)</f>
        <v>645</v>
      </c>
    </row>
    <row r="563" spans="1:11" ht="15" customHeight="1" x14ac:dyDescent="0.3">
      <c r="A563" s="79">
        <v>1702</v>
      </c>
      <c r="B563" s="78" t="s">
        <v>272</v>
      </c>
      <c r="C563" s="78" t="s">
        <v>3</v>
      </c>
      <c r="D563" s="78" t="s">
        <v>1608</v>
      </c>
      <c r="E563" s="78">
        <v>91</v>
      </c>
      <c r="F563" s="78">
        <v>3</v>
      </c>
      <c r="G563" s="189">
        <f t="shared" si="16"/>
        <v>88</v>
      </c>
      <c r="H563" s="64">
        <f>IFERROR(MATCH(A563,'LISTA '!D:D,0),"FORA DA TABELA")</f>
        <v>330</v>
      </c>
      <c r="I563" s="64" t="str">
        <f t="shared" si="17"/>
        <v/>
      </c>
      <c r="J563" s="64" t="str">
        <f>IF(I563="VERIFICAR",(MAX(J$1:$J562))+1,"")</f>
        <v/>
      </c>
      <c r="K563" s="82">
        <f>MATCH(A563,Peso!A:A,0)</f>
        <v>646</v>
      </c>
    </row>
    <row r="564" spans="1:11" ht="15" customHeight="1" x14ac:dyDescent="0.3">
      <c r="A564" s="79">
        <v>21813</v>
      </c>
      <c r="B564" s="78" t="s">
        <v>1536</v>
      </c>
      <c r="C564" s="78" t="s">
        <v>3</v>
      </c>
      <c r="D564" s="78" t="s">
        <v>1608</v>
      </c>
      <c r="E564" s="78">
        <v>0</v>
      </c>
      <c r="F564" s="78">
        <v>0</v>
      </c>
      <c r="G564" s="189">
        <f t="shared" si="16"/>
        <v>0</v>
      </c>
      <c r="H564" s="64" t="str">
        <f>IFERROR(MATCH(A564,'LISTA '!D:D,0),"FORA DA TABELA")</f>
        <v>FORA DA TABELA</v>
      </c>
      <c r="I564" s="64" t="str">
        <f t="shared" si="17"/>
        <v/>
      </c>
      <c r="J564" s="64" t="str">
        <f>IF(I564="VERIFICAR",(MAX(J$1:$J563))+1,"")</f>
        <v/>
      </c>
      <c r="K564" s="82">
        <f>MATCH(A564,Peso!A:A,0)</f>
        <v>2550</v>
      </c>
    </row>
    <row r="565" spans="1:11" ht="15" customHeight="1" x14ac:dyDescent="0.3">
      <c r="A565" s="79">
        <v>21812</v>
      </c>
      <c r="B565" s="78" t="s">
        <v>1537</v>
      </c>
      <c r="C565" s="78" t="s">
        <v>3</v>
      </c>
      <c r="D565" s="78" t="s">
        <v>1608</v>
      </c>
      <c r="E565" s="78">
        <v>0</v>
      </c>
      <c r="F565" s="78">
        <v>0</v>
      </c>
      <c r="G565" s="189">
        <f t="shared" si="16"/>
        <v>0</v>
      </c>
      <c r="H565" s="64" t="str">
        <f>IFERROR(MATCH(A565,'LISTA '!D:D,0),"FORA DA TABELA")</f>
        <v>FORA DA TABELA</v>
      </c>
      <c r="I565" s="64" t="str">
        <f t="shared" si="17"/>
        <v/>
      </c>
      <c r="J565" s="64" t="str">
        <f>IF(I565="VERIFICAR",(MAX(J$1:$J564))+1,"")</f>
        <v/>
      </c>
      <c r="K565" s="82">
        <f>MATCH(A565,Peso!A:A,0)</f>
        <v>2551</v>
      </c>
    </row>
    <row r="566" spans="1:11" ht="15" customHeight="1" x14ac:dyDescent="0.3">
      <c r="A566" s="79">
        <v>21817</v>
      </c>
      <c r="B566" s="78" t="s">
        <v>1547</v>
      </c>
      <c r="C566" s="78" t="s">
        <v>3</v>
      </c>
      <c r="D566" s="78" t="s">
        <v>1608</v>
      </c>
      <c r="E566" s="78">
        <v>0</v>
      </c>
      <c r="F566" s="78">
        <v>0</v>
      </c>
      <c r="G566" s="189">
        <f t="shared" si="16"/>
        <v>0</v>
      </c>
      <c r="H566" s="64">
        <f>IFERROR(MATCH(A566,'LISTA '!D:D,0),"FORA DA TABELA")</f>
        <v>331</v>
      </c>
      <c r="I566" s="64" t="str">
        <f t="shared" si="17"/>
        <v/>
      </c>
      <c r="J566" s="64" t="str">
        <f>IF(I566="VERIFICAR",(MAX(J$1:$J565))+1,"")</f>
        <v/>
      </c>
      <c r="K566" s="82">
        <f>MATCH(A566,Peso!A:A,0)</f>
        <v>2559</v>
      </c>
    </row>
    <row r="567" spans="1:11" ht="15" customHeight="1" x14ac:dyDescent="0.3">
      <c r="A567" s="79">
        <v>21814</v>
      </c>
      <c r="B567" s="78" t="s">
        <v>1538</v>
      </c>
      <c r="C567" s="78" t="s">
        <v>3</v>
      </c>
      <c r="D567" s="78" t="s">
        <v>1608</v>
      </c>
      <c r="E567" s="78">
        <v>0</v>
      </c>
      <c r="F567" s="78">
        <v>0</v>
      </c>
      <c r="G567" s="189">
        <f t="shared" si="16"/>
        <v>0</v>
      </c>
      <c r="H567" s="64" t="str">
        <f>IFERROR(MATCH(A567,'LISTA '!D:D,0),"FORA DA TABELA")</f>
        <v>FORA DA TABELA</v>
      </c>
      <c r="I567" s="64" t="str">
        <f t="shared" si="17"/>
        <v/>
      </c>
      <c r="J567" s="64" t="str">
        <f>IF(I567="VERIFICAR",(MAX(J$1:$J566))+1,"")</f>
        <v/>
      </c>
      <c r="K567" s="82">
        <f>MATCH(A567,Peso!A:A,0)</f>
        <v>2552</v>
      </c>
    </row>
    <row r="568" spans="1:11" ht="15" customHeight="1" x14ac:dyDescent="0.3">
      <c r="A568" s="79">
        <v>21818</v>
      </c>
      <c r="B568" s="78" t="s">
        <v>1548</v>
      </c>
      <c r="C568" s="78" t="s">
        <v>3</v>
      </c>
      <c r="D568" s="78" t="s">
        <v>1608</v>
      </c>
      <c r="E568" s="78">
        <v>8</v>
      </c>
      <c r="F568" s="78">
        <v>0</v>
      </c>
      <c r="G568" s="189">
        <f t="shared" si="16"/>
        <v>8</v>
      </c>
      <c r="H568" s="64">
        <f>IFERROR(MATCH(A568,'LISTA '!D:D,0),"FORA DA TABELA")</f>
        <v>332</v>
      </c>
      <c r="I568" s="64" t="str">
        <f t="shared" si="17"/>
        <v/>
      </c>
      <c r="J568" s="64" t="str">
        <f>IF(I568="VERIFICAR",(MAX(J$1:$J567))+1,"")</f>
        <v/>
      </c>
      <c r="K568" s="82">
        <f>MATCH(A568,Peso!A:A,0)</f>
        <v>2560</v>
      </c>
    </row>
    <row r="569" spans="1:11" ht="15" customHeight="1" x14ac:dyDescent="0.3">
      <c r="A569" s="79">
        <v>21815</v>
      </c>
      <c r="B569" s="78" t="s">
        <v>1539</v>
      </c>
      <c r="C569" s="78" t="s">
        <v>3</v>
      </c>
      <c r="D569" s="78" t="s">
        <v>1608</v>
      </c>
      <c r="E569" s="78">
        <v>12</v>
      </c>
      <c r="F569" s="78">
        <v>0</v>
      </c>
      <c r="G569" s="189">
        <f t="shared" si="16"/>
        <v>12</v>
      </c>
      <c r="H569" s="64">
        <f>IFERROR(MATCH(A569,'LISTA '!D:D,0),"FORA DA TABELA")</f>
        <v>333</v>
      </c>
      <c r="I569" s="64" t="str">
        <f t="shared" si="17"/>
        <v/>
      </c>
      <c r="J569" s="64" t="str">
        <f>IF(I569="VERIFICAR",(MAX(J$1:$J568))+1,"")</f>
        <v/>
      </c>
      <c r="K569" s="82">
        <f>MATCH(A569,Peso!A:A,0)</f>
        <v>2553</v>
      </c>
    </row>
    <row r="570" spans="1:11" ht="15" customHeight="1" x14ac:dyDescent="0.3">
      <c r="A570" s="79">
        <v>21816</v>
      </c>
      <c r="B570" s="78" t="s">
        <v>1540</v>
      </c>
      <c r="C570" s="78" t="s">
        <v>3</v>
      </c>
      <c r="D570" s="78" t="s">
        <v>1608</v>
      </c>
      <c r="E570" s="78">
        <v>0</v>
      </c>
      <c r="F570" s="78">
        <v>0</v>
      </c>
      <c r="G570" s="189">
        <f t="shared" si="16"/>
        <v>0</v>
      </c>
      <c r="H570" s="64" t="str">
        <f>IFERROR(MATCH(A570,'LISTA '!D:D,0),"FORA DA TABELA")</f>
        <v>FORA DA TABELA</v>
      </c>
      <c r="I570" s="64" t="str">
        <f t="shared" si="17"/>
        <v/>
      </c>
      <c r="J570" s="64" t="str">
        <f>IF(I570="VERIFICAR",(MAX(J$1:$J569))+1,"")</f>
        <v/>
      </c>
      <c r="K570" s="82">
        <f>MATCH(A570,Peso!A:A,0)</f>
        <v>2554</v>
      </c>
    </row>
    <row r="571" spans="1:11" ht="15" customHeight="1" x14ac:dyDescent="0.3">
      <c r="A571" s="79">
        <v>21809</v>
      </c>
      <c r="B571" s="78" t="s">
        <v>1533</v>
      </c>
      <c r="C571" s="78" t="s">
        <v>3</v>
      </c>
      <c r="D571" s="78" t="s">
        <v>1608</v>
      </c>
      <c r="E571" s="78">
        <v>0</v>
      </c>
      <c r="F571" s="78">
        <v>0</v>
      </c>
      <c r="G571" s="189">
        <f t="shared" si="16"/>
        <v>0</v>
      </c>
      <c r="H571" s="64">
        <f>IFERROR(MATCH(A571,'LISTA '!D:D,0),"FORA DA TABELA")</f>
        <v>334</v>
      </c>
      <c r="I571" s="64" t="str">
        <f t="shared" si="17"/>
        <v/>
      </c>
      <c r="J571" s="64" t="str">
        <f>IF(I571="VERIFICAR",(MAX(J$1:$J570))+1,"")</f>
        <v/>
      </c>
      <c r="K571" s="82">
        <f>MATCH(A571,Peso!A:A,0)</f>
        <v>2547</v>
      </c>
    </row>
    <row r="572" spans="1:11" ht="15" customHeight="1" x14ac:dyDescent="0.3">
      <c r="A572" s="79">
        <v>21819</v>
      </c>
      <c r="B572" s="78" t="s">
        <v>1549</v>
      </c>
      <c r="C572" s="78" t="s">
        <v>3</v>
      </c>
      <c r="D572" s="78" t="s">
        <v>1608</v>
      </c>
      <c r="E572" s="78">
        <v>0</v>
      </c>
      <c r="F572" s="78">
        <v>0</v>
      </c>
      <c r="G572" s="189">
        <f t="shared" si="16"/>
        <v>0</v>
      </c>
      <c r="H572" s="64">
        <f>IFERROR(MATCH(A572,'LISTA '!D:D,0),"FORA DA TABELA")</f>
        <v>335</v>
      </c>
      <c r="I572" s="64" t="str">
        <f t="shared" si="17"/>
        <v/>
      </c>
      <c r="J572" s="64" t="str">
        <f>IF(I572="VERIFICAR",(MAX(J$1:$J571))+1,"")</f>
        <v/>
      </c>
      <c r="K572" s="82">
        <f>MATCH(A572,Peso!A:A,0)</f>
        <v>2561</v>
      </c>
    </row>
    <row r="573" spans="1:11" ht="15" customHeight="1" x14ac:dyDescent="0.3">
      <c r="A573" s="79">
        <v>21810</v>
      </c>
      <c r="B573" s="78" t="s">
        <v>1541</v>
      </c>
      <c r="C573" s="78" t="s">
        <v>3</v>
      </c>
      <c r="D573" s="78" t="s">
        <v>1608</v>
      </c>
      <c r="E573" s="78">
        <v>14</v>
      </c>
      <c r="F573" s="78">
        <v>0</v>
      </c>
      <c r="G573" s="189">
        <f t="shared" si="16"/>
        <v>14</v>
      </c>
      <c r="H573" s="64">
        <f>IFERROR(MATCH(A573,'LISTA '!D:D,0),"FORA DA TABELA")</f>
        <v>336</v>
      </c>
      <c r="I573" s="64" t="str">
        <f t="shared" si="17"/>
        <v/>
      </c>
      <c r="J573" s="64" t="str">
        <f>IF(I573="VERIFICAR",(MAX(J$1:$J572))+1,"")</f>
        <v/>
      </c>
      <c r="K573" s="82">
        <f>MATCH(A573,Peso!A:A,0)</f>
        <v>2555</v>
      </c>
    </row>
    <row r="574" spans="1:11" ht="15" customHeight="1" x14ac:dyDescent="0.3">
      <c r="A574" s="79">
        <v>21820</v>
      </c>
      <c r="B574" s="78" t="s">
        <v>1550</v>
      </c>
      <c r="C574" s="78" t="s">
        <v>3</v>
      </c>
      <c r="D574" s="78" t="s">
        <v>1608</v>
      </c>
      <c r="E574" s="78">
        <v>8</v>
      </c>
      <c r="F574" s="78">
        <v>0</v>
      </c>
      <c r="G574" s="189">
        <f t="shared" si="16"/>
        <v>8</v>
      </c>
      <c r="H574" s="64">
        <f>IFERROR(MATCH(A574,'LISTA '!D:D,0),"FORA DA TABELA")</f>
        <v>337</v>
      </c>
      <c r="I574" s="64" t="str">
        <f t="shared" si="17"/>
        <v/>
      </c>
      <c r="J574" s="64" t="str">
        <f>IF(I574="VERIFICAR",(MAX(J$1:$J573))+1,"")</f>
        <v/>
      </c>
      <c r="K574" s="82">
        <f>MATCH(A574,Peso!A:A,0)</f>
        <v>2562</v>
      </c>
    </row>
    <row r="575" spans="1:11" ht="15" customHeight="1" x14ac:dyDescent="0.3">
      <c r="A575" s="79">
        <v>21811</v>
      </c>
      <c r="B575" s="78" t="s">
        <v>1542</v>
      </c>
      <c r="C575" s="78" t="s">
        <v>3</v>
      </c>
      <c r="D575" s="78" t="s">
        <v>1608</v>
      </c>
      <c r="E575" s="78">
        <v>11</v>
      </c>
      <c r="F575" s="78">
        <v>1</v>
      </c>
      <c r="G575" s="189">
        <f t="shared" si="16"/>
        <v>10</v>
      </c>
      <c r="H575" s="64">
        <f>IFERROR(MATCH(A575,'LISTA '!D:D,0),"FORA DA TABELA")</f>
        <v>338</v>
      </c>
      <c r="I575" s="64" t="str">
        <f t="shared" si="17"/>
        <v/>
      </c>
      <c r="J575" s="64" t="str">
        <f>IF(I575="VERIFICAR",(MAX(J$1:$J574))+1,"")</f>
        <v/>
      </c>
      <c r="K575" s="82">
        <f>MATCH(A575,Peso!A:A,0)</f>
        <v>2556</v>
      </c>
    </row>
    <row r="576" spans="1:11" ht="15" customHeight="1" x14ac:dyDescent="0.3">
      <c r="A576" s="79">
        <v>21821</v>
      </c>
      <c r="B576" s="78" t="s">
        <v>1551</v>
      </c>
      <c r="C576" s="78" t="s">
        <v>3</v>
      </c>
      <c r="D576" s="78" t="s">
        <v>1608</v>
      </c>
      <c r="E576" s="78">
        <v>0</v>
      </c>
      <c r="F576" s="78">
        <v>0</v>
      </c>
      <c r="G576" s="189">
        <f t="shared" si="16"/>
        <v>0</v>
      </c>
      <c r="H576" s="64">
        <f>IFERROR(MATCH(A576,'LISTA '!D:D,0),"FORA DA TABELA")</f>
        <v>339</v>
      </c>
      <c r="I576" s="64" t="str">
        <f t="shared" si="17"/>
        <v/>
      </c>
      <c r="J576" s="64" t="str">
        <f>IF(I576="VERIFICAR",(MAX(J$1:$J575))+1,"")</f>
        <v/>
      </c>
      <c r="K576" s="82">
        <f>MATCH(A576,Peso!A:A,0)</f>
        <v>2563</v>
      </c>
    </row>
    <row r="577" spans="1:11" ht="15" customHeight="1" x14ac:dyDescent="0.3">
      <c r="A577" s="79">
        <v>2239</v>
      </c>
      <c r="B577" s="78" t="s">
        <v>735</v>
      </c>
      <c r="C577" s="78" t="s">
        <v>28</v>
      </c>
      <c r="D577" s="78" t="s">
        <v>1608</v>
      </c>
      <c r="E577" s="78">
        <v>13</v>
      </c>
      <c r="F577" s="78">
        <v>0</v>
      </c>
      <c r="G577" s="189">
        <f t="shared" si="16"/>
        <v>13</v>
      </c>
      <c r="H577" s="64">
        <f>IFERROR(MATCH(A577,'LISTA '!D:D,0),"FORA DA TABELA")</f>
        <v>340</v>
      </c>
      <c r="I577" s="64" t="str">
        <f t="shared" si="17"/>
        <v/>
      </c>
      <c r="J577" s="64" t="str">
        <f>IF(I577="VERIFICAR",(MAX(J$1:$J576))+1,"")</f>
        <v/>
      </c>
      <c r="K577" s="82">
        <f>MATCH(A577,Peso!A:A,0)</f>
        <v>647</v>
      </c>
    </row>
    <row r="578" spans="1:11" ht="15" customHeight="1" x14ac:dyDescent="0.3">
      <c r="A578" s="79">
        <v>2240</v>
      </c>
      <c r="B578" s="78" t="s">
        <v>736</v>
      </c>
      <c r="C578" s="78" t="s">
        <v>28</v>
      </c>
      <c r="D578" s="78" t="s">
        <v>1608</v>
      </c>
      <c r="E578" s="78">
        <v>15</v>
      </c>
      <c r="F578" s="78">
        <v>1</v>
      </c>
      <c r="G578" s="189">
        <f t="shared" si="16"/>
        <v>14</v>
      </c>
      <c r="H578" s="64">
        <f>IFERROR(MATCH(A578,'LISTA '!D:D,0),"FORA DA TABELA")</f>
        <v>341</v>
      </c>
      <c r="I578" s="64" t="str">
        <f t="shared" si="17"/>
        <v/>
      </c>
      <c r="J578" s="64" t="str">
        <f>IF(I578="VERIFICAR",(MAX(J$1:$J577))+1,"")</f>
        <v/>
      </c>
      <c r="K578" s="82">
        <f>MATCH(A578,Peso!A:A,0)</f>
        <v>648</v>
      </c>
    </row>
    <row r="579" spans="1:11" ht="15" customHeight="1" x14ac:dyDescent="0.3">
      <c r="A579" s="79">
        <v>2241</v>
      </c>
      <c r="B579" s="78" t="s">
        <v>737</v>
      </c>
      <c r="C579" s="78" t="s">
        <v>28</v>
      </c>
      <c r="D579" s="78" t="s">
        <v>1608</v>
      </c>
      <c r="E579" s="78">
        <v>61</v>
      </c>
      <c r="F579" s="78">
        <v>3</v>
      </c>
      <c r="G579" s="189">
        <f t="shared" ref="G579:G642" si="18">E579-F579</f>
        <v>58</v>
      </c>
      <c r="H579" s="64">
        <f>IFERROR(MATCH(A579,'LISTA '!D:D,0),"FORA DA TABELA")</f>
        <v>342</v>
      </c>
      <c r="I579" s="64" t="str">
        <f t="shared" ref="I579:I642" si="19">IF(AND(G579&gt;0,H579="FORA DA TABELA"),"VERIFICAR","")</f>
        <v/>
      </c>
      <c r="J579" s="64" t="str">
        <f>IF(I579="VERIFICAR",(MAX(J$1:$J578))+1,"")</f>
        <v/>
      </c>
      <c r="K579" s="82">
        <f>MATCH(A579,Peso!A:A,0)</f>
        <v>649</v>
      </c>
    </row>
    <row r="580" spans="1:11" ht="15" customHeight="1" x14ac:dyDescent="0.3">
      <c r="A580" s="79">
        <v>21212</v>
      </c>
      <c r="B580" s="78" t="s">
        <v>104</v>
      </c>
      <c r="C580" s="78" t="s">
        <v>3</v>
      </c>
      <c r="D580" s="78" t="s">
        <v>1608</v>
      </c>
      <c r="E580" s="78">
        <v>82</v>
      </c>
      <c r="F580" s="78">
        <v>10</v>
      </c>
      <c r="G580" s="189">
        <f t="shared" si="18"/>
        <v>72</v>
      </c>
      <c r="H580" s="64">
        <f>IFERROR(MATCH(A580,'LISTA '!D:D,0),"FORA DA TABELA")</f>
        <v>343</v>
      </c>
      <c r="I580" s="64" t="str">
        <f t="shared" si="19"/>
        <v/>
      </c>
      <c r="J580" s="64" t="str">
        <f>IF(I580="VERIFICAR",(MAX(J$1:$J579))+1,"")</f>
        <v/>
      </c>
      <c r="K580" s="82">
        <f>MATCH(A580,Peso!A:A,0)</f>
        <v>651</v>
      </c>
    </row>
    <row r="581" spans="1:11" ht="15" customHeight="1" x14ac:dyDescent="0.3">
      <c r="A581" s="79">
        <v>21210</v>
      </c>
      <c r="B581" s="78" t="s">
        <v>1792</v>
      </c>
      <c r="C581" s="78" t="s">
        <v>3</v>
      </c>
      <c r="D581" s="78" t="s">
        <v>1608</v>
      </c>
      <c r="E581" s="78">
        <v>813</v>
      </c>
      <c r="F581" s="78">
        <v>3</v>
      </c>
      <c r="G581" s="189">
        <f t="shared" si="18"/>
        <v>810</v>
      </c>
      <c r="H581" s="64">
        <f>IFERROR(MATCH(A581,'LISTA '!D:D,0),"FORA DA TABELA")</f>
        <v>344</v>
      </c>
      <c r="I581" s="64" t="str">
        <f t="shared" si="19"/>
        <v/>
      </c>
      <c r="J581" s="64" t="str">
        <f>IF(I581="VERIFICAR",(MAX(J$1:$J580))+1,"")</f>
        <v/>
      </c>
      <c r="K581" s="82">
        <f>MATCH(A581,Peso!A:A,0)</f>
        <v>650</v>
      </c>
    </row>
    <row r="582" spans="1:11" ht="15" customHeight="1" x14ac:dyDescent="0.3">
      <c r="A582" s="79">
        <v>21827</v>
      </c>
      <c r="B582" s="78" t="s">
        <v>1558</v>
      </c>
      <c r="C582" s="78" t="s">
        <v>3</v>
      </c>
      <c r="D582" s="78" t="s">
        <v>1608</v>
      </c>
      <c r="E582" s="78">
        <v>0</v>
      </c>
      <c r="F582" s="78">
        <v>0</v>
      </c>
      <c r="G582" s="189">
        <f t="shared" si="18"/>
        <v>0</v>
      </c>
      <c r="H582" s="64" t="str">
        <f>IFERROR(MATCH(A582,'LISTA '!D:D,0),"FORA DA TABELA")</f>
        <v>FORA DA TABELA</v>
      </c>
      <c r="I582" s="64" t="str">
        <f t="shared" si="19"/>
        <v/>
      </c>
      <c r="J582" s="64" t="str">
        <f>IF(I582="VERIFICAR",(MAX(J$1:$J581))+1,"")</f>
        <v/>
      </c>
      <c r="K582" s="82">
        <f>MATCH(A582,Peso!A:A,0)</f>
        <v>2567</v>
      </c>
    </row>
    <row r="583" spans="1:11" ht="15" customHeight="1" x14ac:dyDescent="0.3">
      <c r="A583" s="79">
        <v>21826</v>
      </c>
      <c r="B583" s="78" t="s">
        <v>1559</v>
      </c>
      <c r="C583" s="78" t="s">
        <v>3</v>
      </c>
      <c r="D583" s="78" t="s">
        <v>1608</v>
      </c>
      <c r="E583" s="78">
        <v>100</v>
      </c>
      <c r="F583" s="78">
        <v>0</v>
      </c>
      <c r="G583" s="189">
        <f t="shared" si="18"/>
        <v>100</v>
      </c>
      <c r="H583" s="64" t="str">
        <f>IFERROR(MATCH(A583,'LISTA '!D:D,0),"FORA DA TABELA")</f>
        <v>FORA DA TABELA</v>
      </c>
      <c r="I583" s="64" t="str">
        <f t="shared" si="19"/>
        <v>VERIFICAR</v>
      </c>
      <c r="J583" s="64">
        <f>IF(I583="VERIFICAR",(MAX(J$1:$J582))+1,"")</f>
        <v>45</v>
      </c>
      <c r="K583" s="82">
        <f>MATCH(A583,Peso!A:A,0)</f>
        <v>2568</v>
      </c>
    </row>
    <row r="584" spans="1:11" ht="15" customHeight="1" x14ac:dyDescent="0.3">
      <c r="A584" s="79">
        <v>1679</v>
      </c>
      <c r="B584" s="78" t="s">
        <v>267</v>
      </c>
      <c r="C584" s="78" t="s">
        <v>3</v>
      </c>
      <c r="D584" s="78" t="s">
        <v>1608</v>
      </c>
      <c r="E584" s="78">
        <v>79</v>
      </c>
      <c r="F584" s="78">
        <v>9</v>
      </c>
      <c r="G584" s="189">
        <f t="shared" si="18"/>
        <v>70</v>
      </c>
      <c r="H584" s="64">
        <f>IFERROR(MATCH(A584,'LISTA '!D:D,0),"FORA DA TABELA")</f>
        <v>345</v>
      </c>
      <c r="I584" s="64" t="str">
        <f t="shared" si="19"/>
        <v/>
      </c>
      <c r="J584" s="64" t="str">
        <f>IF(I584="VERIFICAR",(MAX(J$1:$J583))+1,"")</f>
        <v/>
      </c>
      <c r="K584" s="82">
        <f>MATCH(A584,Peso!A:A,0)</f>
        <v>652</v>
      </c>
    </row>
    <row r="585" spans="1:11" ht="15" customHeight="1" x14ac:dyDescent="0.3">
      <c r="A585" s="79">
        <v>2806</v>
      </c>
      <c r="B585" s="78" t="s">
        <v>1064</v>
      </c>
      <c r="C585" s="78" t="s">
        <v>3</v>
      </c>
      <c r="D585" s="78" t="s">
        <v>1608</v>
      </c>
      <c r="E585" s="78">
        <v>0</v>
      </c>
      <c r="F585" s="78">
        <v>0</v>
      </c>
      <c r="G585" s="189">
        <f t="shared" si="18"/>
        <v>0</v>
      </c>
      <c r="H585" s="64" t="str">
        <f>IFERROR(MATCH(A585,'LISTA '!D:D,0),"FORA DA TABELA")</f>
        <v>FORA DA TABELA</v>
      </c>
      <c r="I585" s="64" t="str">
        <f t="shared" si="19"/>
        <v/>
      </c>
      <c r="J585" s="64" t="str">
        <f>IF(I585="VERIFICAR",(MAX(J$1:$J584))+1,"")</f>
        <v/>
      </c>
      <c r="K585" s="82">
        <f>MATCH(A585,Peso!A:A,0)</f>
        <v>653</v>
      </c>
    </row>
    <row r="586" spans="1:11" ht="15" customHeight="1" x14ac:dyDescent="0.3">
      <c r="A586" s="79">
        <v>1681</v>
      </c>
      <c r="B586" s="78" t="s">
        <v>269</v>
      </c>
      <c r="C586" s="78" t="s">
        <v>3</v>
      </c>
      <c r="D586" s="78" t="s">
        <v>1608</v>
      </c>
      <c r="E586" s="78">
        <v>68</v>
      </c>
      <c r="F586" s="78">
        <v>13</v>
      </c>
      <c r="G586" s="189">
        <f t="shared" si="18"/>
        <v>55</v>
      </c>
      <c r="H586" s="64">
        <f>IFERROR(MATCH(A586,'LISTA '!D:D,0),"FORA DA TABELA")</f>
        <v>346</v>
      </c>
      <c r="I586" s="64" t="str">
        <f t="shared" si="19"/>
        <v/>
      </c>
      <c r="J586" s="64" t="str">
        <f>IF(I586="VERIFICAR",(MAX(J$1:$J585))+1,"")</f>
        <v/>
      </c>
      <c r="K586" s="82">
        <f>MATCH(A586,Peso!A:A,0)</f>
        <v>654</v>
      </c>
    </row>
    <row r="587" spans="1:11" ht="15" customHeight="1" x14ac:dyDescent="0.3">
      <c r="A587" s="79">
        <v>1678</v>
      </c>
      <c r="B587" s="78" t="s">
        <v>266</v>
      </c>
      <c r="C587" s="78" t="s">
        <v>3</v>
      </c>
      <c r="D587" s="78" t="s">
        <v>1608</v>
      </c>
      <c r="E587" s="78">
        <v>29</v>
      </c>
      <c r="F587" s="78">
        <v>0</v>
      </c>
      <c r="G587" s="189">
        <f t="shared" si="18"/>
        <v>29</v>
      </c>
      <c r="H587" s="64">
        <f>IFERROR(MATCH(A587,'LISTA '!D:D,0),"FORA DA TABELA")</f>
        <v>347</v>
      </c>
      <c r="I587" s="64" t="str">
        <f t="shared" si="19"/>
        <v/>
      </c>
      <c r="J587" s="64" t="str">
        <f>IF(I587="VERIFICAR",(MAX(J$1:$J586))+1,"")</f>
        <v/>
      </c>
      <c r="K587" s="82">
        <f>MATCH(A587,Peso!A:A,0)</f>
        <v>655</v>
      </c>
    </row>
    <row r="588" spans="1:11" ht="15" customHeight="1" x14ac:dyDescent="0.3">
      <c r="A588" s="79">
        <v>1680</v>
      </c>
      <c r="B588" s="78" t="s">
        <v>268</v>
      </c>
      <c r="C588" s="78" t="s">
        <v>3</v>
      </c>
      <c r="D588" s="78" t="s">
        <v>1608</v>
      </c>
      <c r="E588" s="78">
        <v>63</v>
      </c>
      <c r="F588" s="78">
        <v>6</v>
      </c>
      <c r="G588" s="189">
        <f t="shared" si="18"/>
        <v>57</v>
      </c>
      <c r="H588" s="64">
        <f>IFERROR(MATCH(A588,'LISTA '!D:D,0),"FORA DA TABELA")</f>
        <v>348</v>
      </c>
      <c r="I588" s="64" t="str">
        <f t="shared" si="19"/>
        <v/>
      </c>
      <c r="J588" s="64" t="str">
        <f>IF(I588="VERIFICAR",(MAX(J$1:$J587))+1,"")</f>
        <v/>
      </c>
      <c r="K588" s="82">
        <f>MATCH(A588,Peso!A:A,0)</f>
        <v>656</v>
      </c>
    </row>
    <row r="589" spans="1:11" ht="15" customHeight="1" x14ac:dyDescent="0.3">
      <c r="A589" s="79">
        <v>1676</v>
      </c>
      <c r="B589" s="78" t="s">
        <v>265</v>
      </c>
      <c r="C589" s="78" t="s">
        <v>3</v>
      </c>
      <c r="D589" s="78" t="s">
        <v>1608</v>
      </c>
      <c r="E589" s="78">
        <v>185</v>
      </c>
      <c r="F589" s="78">
        <v>9</v>
      </c>
      <c r="G589" s="189">
        <f t="shared" si="18"/>
        <v>176</v>
      </c>
      <c r="H589" s="64">
        <f>IFERROR(MATCH(A589,'LISTA '!D:D,0),"FORA DA TABELA")</f>
        <v>349</v>
      </c>
      <c r="I589" s="64" t="str">
        <f t="shared" si="19"/>
        <v/>
      </c>
      <c r="J589" s="64" t="str">
        <f>IF(I589="VERIFICAR",(MAX(J$1:$J588))+1,"")</f>
        <v/>
      </c>
      <c r="K589" s="82">
        <f>MATCH(A589,Peso!A:A,0)</f>
        <v>657</v>
      </c>
    </row>
    <row r="590" spans="1:11" ht="15" customHeight="1" x14ac:dyDescent="0.3">
      <c r="A590" s="79">
        <v>1682</v>
      </c>
      <c r="B590" s="78" t="s">
        <v>270</v>
      </c>
      <c r="C590" s="78" t="s">
        <v>3</v>
      </c>
      <c r="D590" s="78" t="s">
        <v>1608</v>
      </c>
      <c r="E590" s="78">
        <v>71</v>
      </c>
      <c r="F590" s="78">
        <v>2</v>
      </c>
      <c r="G590" s="189">
        <f t="shared" si="18"/>
        <v>69</v>
      </c>
      <c r="H590" s="64">
        <f>IFERROR(MATCH(A590,'LISTA '!D:D,0),"FORA DA TABELA")</f>
        <v>350</v>
      </c>
      <c r="I590" s="64" t="str">
        <f t="shared" si="19"/>
        <v/>
      </c>
      <c r="J590" s="64" t="str">
        <f>IF(I590="VERIFICAR",(MAX(J$1:$J589))+1,"")</f>
        <v/>
      </c>
      <c r="K590" s="82">
        <f>MATCH(A590,Peso!A:A,0)</f>
        <v>658</v>
      </c>
    </row>
    <row r="591" spans="1:11" ht="15" customHeight="1" x14ac:dyDescent="0.3">
      <c r="A591" s="79">
        <v>21828</v>
      </c>
      <c r="B591" s="78" t="s">
        <v>1560</v>
      </c>
      <c r="C591" s="78" t="s">
        <v>3</v>
      </c>
      <c r="D591" s="78" t="s">
        <v>1608</v>
      </c>
      <c r="E591" s="78">
        <v>1</v>
      </c>
      <c r="F591" s="78">
        <v>1</v>
      </c>
      <c r="G591" s="189">
        <f t="shared" si="18"/>
        <v>0</v>
      </c>
      <c r="H591" s="64">
        <f>IFERROR(MATCH(A591,'LISTA '!D:D,0),"FORA DA TABELA")</f>
        <v>351</v>
      </c>
      <c r="I591" s="64" t="str">
        <f t="shared" si="19"/>
        <v/>
      </c>
      <c r="J591" s="64" t="str">
        <f>IF(I591="VERIFICAR",(MAX(J$1:$J590))+1,"")</f>
        <v/>
      </c>
      <c r="K591" s="82">
        <f>MATCH(A591,Peso!A:A,0)</f>
        <v>2569</v>
      </c>
    </row>
    <row r="592" spans="1:11" ht="15" customHeight="1" x14ac:dyDescent="0.3">
      <c r="A592" s="79">
        <v>21807</v>
      </c>
      <c r="B592" s="78" t="s">
        <v>1528</v>
      </c>
      <c r="C592" s="78" t="s">
        <v>3</v>
      </c>
      <c r="D592" s="78" t="s">
        <v>1608</v>
      </c>
      <c r="E592" s="78">
        <v>4</v>
      </c>
      <c r="F592" s="78">
        <v>0</v>
      </c>
      <c r="G592" s="189">
        <f t="shared" si="18"/>
        <v>4</v>
      </c>
      <c r="H592" s="64" t="str">
        <f>IFERROR(MATCH(A592,'LISTA '!D:D,0),"FORA DA TABELA")</f>
        <v>FORA DA TABELA</v>
      </c>
      <c r="I592" s="64" t="str">
        <f t="shared" si="19"/>
        <v>VERIFICAR</v>
      </c>
      <c r="J592" s="64">
        <f>IF(I592="VERIFICAR",(MAX(J$1:$J591))+1,"")</f>
        <v>46</v>
      </c>
      <c r="K592" s="82">
        <f>MATCH(A592,Peso!A:A,0)</f>
        <v>2541</v>
      </c>
    </row>
    <row r="593" spans="1:11" ht="15" customHeight="1" x14ac:dyDescent="0.3">
      <c r="A593" s="79">
        <v>21836</v>
      </c>
      <c r="B593" s="78" t="s">
        <v>1602</v>
      </c>
      <c r="C593" s="78" t="s">
        <v>3</v>
      </c>
      <c r="D593" s="78" t="s">
        <v>1608</v>
      </c>
      <c r="E593" s="78">
        <v>50</v>
      </c>
      <c r="F593" s="78">
        <v>1</v>
      </c>
      <c r="G593" s="189">
        <f t="shared" si="18"/>
        <v>49</v>
      </c>
      <c r="H593" s="64">
        <f>IFERROR(MATCH(A593,'LISTA '!D:D,0),"FORA DA TABELA")</f>
        <v>352</v>
      </c>
      <c r="I593" s="64" t="str">
        <f t="shared" si="19"/>
        <v/>
      </c>
      <c r="J593" s="64" t="str">
        <f>IF(I593="VERIFICAR",(MAX(J$1:$J592))+1,"")</f>
        <v/>
      </c>
      <c r="K593" s="82">
        <f>MATCH(A593,Peso!A:A,0)</f>
        <v>2596</v>
      </c>
    </row>
    <row r="594" spans="1:11" ht="15" customHeight="1" x14ac:dyDescent="0.3">
      <c r="A594" s="79">
        <v>21835</v>
      </c>
      <c r="B594" s="78" t="s">
        <v>1598</v>
      </c>
      <c r="C594" s="78" t="s">
        <v>3</v>
      </c>
      <c r="D594" s="78" t="s">
        <v>1608</v>
      </c>
      <c r="E594" s="78">
        <v>9</v>
      </c>
      <c r="F594" s="78">
        <v>1</v>
      </c>
      <c r="G594" s="189">
        <f t="shared" si="18"/>
        <v>8</v>
      </c>
      <c r="H594" s="64">
        <f>IFERROR(MATCH(A594,'LISTA '!D:D,0),"FORA DA TABELA")</f>
        <v>353</v>
      </c>
      <c r="I594" s="64" t="str">
        <f t="shared" si="19"/>
        <v/>
      </c>
      <c r="J594" s="64" t="str">
        <f>IF(I594="VERIFICAR",(MAX(J$1:$J593))+1,"")</f>
        <v/>
      </c>
      <c r="K594" s="82">
        <f>MATCH(A594,Peso!A:A,0)</f>
        <v>2597</v>
      </c>
    </row>
    <row r="595" spans="1:11" ht="15" customHeight="1" x14ac:dyDescent="0.3">
      <c r="A595" s="79">
        <v>21808</v>
      </c>
      <c r="B595" s="78" t="s">
        <v>1529</v>
      </c>
      <c r="C595" s="78" t="s">
        <v>3</v>
      </c>
      <c r="D595" s="78" t="s">
        <v>1608</v>
      </c>
      <c r="E595" s="78">
        <v>0</v>
      </c>
      <c r="F595" s="78">
        <v>0</v>
      </c>
      <c r="G595" s="189">
        <f t="shared" si="18"/>
        <v>0</v>
      </c>
      <c r="H595" s="64" t="str">
        <f>IFERROR(MATCH(A595,'LISTA '!D:D,0),"FORA DA TABELA")</f>
        <v>FORA DA TABELA</v>
      </c>
      <c r="I595" s="64" t="str">
        <f t="shared" si="19"/>
        <v/>
      </c>
      <c r="J595" s="64" t="str">
        <f>IF(I595="VERIFICAR",(MAX(J$1:$J594))+1,"")</f>
        <v/>
      </c>
      <c r="K595" s="82">
        <f>MATCH(A595,Peso!A:A,0)</f>
        <v>2542</v>
      </c>
    </row>
    <row r="596" spans="1:11" ht="15" customHeight="1" x14ac:dyDescent="0.3">
      <c r="A596" s="79">
        <v>21822</v>
      </c>
      <c r="B596" s="78" t="s">
        <v>1553</v>
      </c>
      <c r="C596" s="78" t="s">
        <v>3</v>
      </c>
      <c r="D596" s="78" t="s">
        <v>1608</v>
      </c>
      <c r="E596" s="78">
        <v>10</v>
      </c>
      <c r="F596" s="78">
        <v>0</v>
      </c>
      <c r="G596" s="189">
        <f t="shared" si="18"/>
        <v>10</v>
      </c>
      <c r="H596" s="64">
        <f>IFERROR(MATCH(A596,'LISTA '!D:D,0),"FORA DA TABELA")</f>
        <v>354</v>
      </c>
      <c r="I596" s="64" t="str">
        <f t="shared" si="19"/>
        <v/>
      </c>
      <c r="J596" s="64" t="str">
        <f>IF(I596="VERIFICAR",(MAX(J$1:$J595))+1,"")</f>
        <v/>
      </c>
      <c r="K596" s="82">
        <f>MATCH(A596,Peso!A:A,0)</f>
        <v>2564</v>
      </c>
    </row>
    <row r="597" spans="1:11" ht="15" customHeight="1" x14ac:dyDescent="0.3">
      <c r="A597" s="79">
        <v>21806</v>
      </c>
      <c r="B597" s="78" t="s">
        <v>1554</v>
      </c>
      <c r="C597" s="78" t="s">
        <v>3</v>
      </c>
      <c r="D597" s="78" t="s">
        <v>1608</v>
      </c>
      <c r="E597" s="78">
        <v>16</v>
      </c>
      <c r="F597" s="78">
        <v>0</v>
      </c>
      <c r="G597" s="189">
        <f t="shared" si="18"/>
        <v>16</v>
      </c>
      <c r="H597" s="64">
        <f>IFERROR(MATCH(A597,'LISTA '!D:D,0),"FORA DA TABELA")</f>
        <v>355</v>
      </c>
      <c r="I597" s="64" t="str">
        <f t="shared" si="19"/>
        <v/>
      </c>
      <c r="J597" s="64" t="str">
        <f>IF(I597="VERIFICAR",(MAX(J$1:$J596))+1,"")</f>
        <v/>
      </c>
      <c r="K597" s="82">
        <f>MATCH(A597,Peso!A:A,0)</f>
        <v>2543</v>
      </c>
    </row>
    <row r="598" spans="1:11" ht="15" customHeight="1" x14ac:dyDescent="0.3">
      <c r="A598" s="79">
        <v>54</v>
      </c>
      <c r="B598" s="78" t="s">
        <v>343</v>
      </c>
      <c r="C598" s="78" t="s">
        <v>7</v>
      </c>
      <c r="D598" s="78" t="s">
        <v>1608</v>
      </c>
      <c r="E598" s="78">
        <v>142</v>
      </c>
      <c r="F598" s="78">
        <v>4</v>
      </c>
      <c r="G598" s="189">
        <f t="shared" si="18"/>
        <v>138</v>
      </c>
      <c r="H598" s="64">
        <f>IFERROR(MATCH(A598,'LISTA '!D:D,0),"FORA DA TABELA")</f>
        <v>356</v>
      </c>
      <c r="I598" s="64" t="str">
        <f t="shared" si="19"/>
        <v/>
      </c>
      <c r="J598" s="64" t="str">
        <f>IF(I598="VERIFICAR",(MAX(J$1:$J597))+1,"")</f>
        <v/>
      </c>
      <c r="K598" s="82">
        <f>MATCH(A598,Peso!A:A,0)</f>
        <v>659</v>
      </c>
    </row>
    <row r="599" spans="1:11" ht="15" customHeight="1" x14ac:dyDescent="0.3">
      <c r="A599" s="79">
        <v>1815</v>
      </c>
      <c r="B599" s="78" t="s">
        <v>1793</v>
      </c>
      <c r="C599" s="78" t="s">
        <v>7</v>
      </c>
      <c r="D599" s="78" t="s">
        <v>1608</v>
      </c>
      <c r="E599" s="78">
        <v>33</v>
      </c>
      <c r="F599" s="78">
        <v>0</v>
      </c>
      <c r="G599" s="189">
        <f t="shared" si="18"/>
        <v>33</v>
      </c>
      <c r="H599" s="64">
        <f>IFERROR(MATCH(A599,'LISTA '!D:D,0),"FORA DA TABELA")</f>
        <v>357</v>
      </c>
      <c r="I599" s="64" t="str">
        <f t="shared" si="19"/>
        <v/>
      </c>
      <c r="J599" s="64" t="str">
        <f>IF(I599="VERIFICAR",(MAX(J$1:$J598))+1,"")</f>
        <v/>
      </c>
      <c r="K599" s="82">
        <f>MATCH(A599,Peso!A:A,0)</f>
        <v>662</v>
      </c>
    </row>
    <row r="600" spans="1:11" ht="15" customHeight="1" x14ac:dyDescent="0.3">
      <c r="A600" s="79">
        <v>1825</v>
      </c>
      <c r="B600" s="78" t="s">
        <v>322</v>
      </c>
      <c r="C600" s="78" t="s">
        <v>7</v>
      </c>
      <c r="D600" s="78" t="s">
        <v>1608</v>
      </c>
      <c r="E600" s="78">
        <v>124</v>
      </c>
      <c r="F600" s="78">
        <v>25</v>
      </c>
      <c r="G600" s="189">
        <f t="shared" si="18"/>
        <v>99</v>
      </c>
      <c r="H600" s="64">
        <f>IFERROR(MATCH(A600,'LISTA '!D:D,0),"FORA DA TABELA")</f>
        <v>358</v>
      </c>
      <c r="I600" s="64" t="str">
        <f t="shared" si="19"/>
        <v/>
      </c>
      <c r="J600" s="64" t="str">
        <f>IF(I600="VERIFICAR",(MAX(J$1:$J599))+1,"")</f>
        <v/>
      </c>
      <c r="K600" s="82">
        <f>MATCH(A600,Peso!A:A,0)</f>
        <v>663</v>
      </c>
    </row>
    <row r="601" spans="1:11" ht="15" customHeight="1" x14ac:dyDescent="0.3">
      <c r="A601" s="79" t="s">
        <v>121</v>
      </c>
      <c r="B601" s="78" t="s">
        <v>121</v>
      </c>
      <c r="C601" s="78" t="s">
        <v>126</v>
      </c>
      <c r="D601" s="78" t="s">
        <v>1608</v>
      </c>
      <c r="E601" s="78">
        <v>0</v>
      </c>
      <c r="F601" s="78">
        <v>0</v>
      </c>
      <c r="G601" s="189">
        <f t="shared" si="18"/>
        <v>0</v>
      </c>
      <c r="H601" s="64" t="str">
        <f>IFERROR(MATCH(A601,'LISTA '!D:D,0),"FORA DA TABELA")</f>
        <v>FORA DA TABELA</v>
      </c>
      <c r="I601" s="64" t="str">
        <f t="shared" si="19"/>
        <v/>
      </c>
      <c r="J601" s="64" t="str">
        <f>IF(I601="VERIFICAR",(MAX(J$1:$J600))+1,"")</f>
        <v/>
      </c>
      <c r="K601" s="82" t="e">
        <f>MATCH(A601,Peso!A:A,0)</f>
        <v>#N/A</v>
      </c>
    </row>
    <row r="602" spans="1:11" ht="15" customHeight="1" x14ac:dyDescent="0.3">
      <c r="A602" s="79">
        <v>1719</v>
      </c>
      <c r="B602" s="78" t="s">
        <v>1569</v>
      </c>
      <c r="C602" s="78" t="s">
        <v>3</v>
      </c>
      <c r="D602" s="78" t="s">
        <v>1608</v>
      </c>
      <c r="E602" s="78">
        <v>28</v>
      </c>
      <c r="F602" s="78">
        <v>0</v>
      </c>
      <c r="G602" s="189">
        <f t="shared" si="18"/>
        <v>28</v>
      </c>
      <c r="H602" s="64">
        <f>IFERROR(MATCH(A602,'LISTA '!D:D,0),"FORA DA TABELA")</f>
        <v>359</v>
      </c>
      <c r="I602" s="64" t="str">
        <f t="shared" si="19"/>
        <v/>
      </c>
      <c r="J602" s="64" t="str">
        <f>IF(I602="VERIFICAR",(MAX(J$1:$J601))+1,"")</f>
        <v/>
      </c>
      <c r="K602" s="82">
        <f>MATCH(A602,Peso!A:A,0)</f>
        <v>2573</v>
      </c>
    </row>
    <row r="603" spans="1:11" ht="15" customHeight="1" x14ac:dyDescent="0.3">
      <c r="A603" s="79">
        <v>2783</v>
      </c>
      <c r="B603" s="78" t="s">
        <v>1133</v>
      </c>
      <c r="C603" s="78" t="s">
        <v>7</v>
      </c>
      <c r="D603" s="78" t="s">
        <v>1608</v>
      </c>
      <c r="E603" s="78">
        <v>54</v>
      </c>
      <c r="F603" s="78">
        <v>6</v>
      </c>
      <c r="G603" s="189">
        <f t="shared" si="18"/>
        <v>48</v>
      </c>
      <c r="H603" s="64">
        <f>IFERROR(MATCH(A603,'LISTA '!D:D,0),"FORA DA TABELA")</f>
        <v>360</v>
      </c>
      <c r="I603" s="64" t="str">
        <f t="shared" si="19"/>
        <v/>
      </c>
      <c r="J603" s="64" t="str">
        <f>IF(I603="VERIFICAR",(MAX(J$1:$J602))+1,"")</f>
        <v/>
      </c>
      <c r="K603" s="82">
        <f>MATCH(A603,Peso!A:A,0)</f>
        <v>664</v>
      </c>
    </row>
    <row r="604" spans="1:11" ht="15" customHeight="1" x14ac:dyDescent="0.3">
      <c r="A604" s="79">
        <v>965</v>
      </c>
      <c r="B604" s="78" t="s">
        <v>1794</v>
      </c>
      <c r="C604" s="78" t="s">
        <v>7</v>
      </c>
      <c r="D604" s="78" t="s">
        <v>1608</v>
      </c>
      <c r="E604" s="78">
        <v>818</v>
      </c>
      <c r="F604" s="78">
        <v>10</v>
      </c>
      <c r="G604" s="189">
        <f t="shared" si="18"/>
        <v>808</v>
      </c>
      <c r="H604" s="64">
        <f>IFERROR(MATCH(A604,'LISTA '!D:D,0),"FORA DA TABELA")</f>
        <v>361</v>
      </c>
      <c r="I604" s="64" t="str">
        <f t="shared" si="19"/>
        <v/>
      </c>
      <c r="J604" s="64" t="str">
        <f>IF(I604="VERIFICAR",(MAX(J$1:$J603))+1,"")</f>
        <v/>
      </c>
      <c r="K604" s="82">
        <f>MATCH(A604,Peso!A:A,0)</f>
        <v>665</v>
      </c>
    </row>
    <row r="605" spans="1:11" ht="15" customHeight="1" x14ac:dyDescent="0.3">
      <c r="A605" s="79">
        <v>20016</v>
      </c>
      <c r="B605" s="78" t="s">
        <v>1134</v>
      </c>
      <c r="C605" s="78" t="s">
        <v>7</v>
      </c>
      <c r="D605" s="78" t="s">
        <v>1608</v>
      </c>
      <c r="E605" s="78">
        <v>341</v>
      </c>
      <c r="F605" s="78">
        <v>0</v>
      </c>
      <c r="G605" s="189">
        <f t="shared" si="18"/>
        <v>341</v>
      </c>
      <c r="H605" s="64">
        <f>IFERROR(MATCH(A605,'LISTA '!D:D,0),"FORA DA TABELA")</f>
        <v>363</v>
      </c>
      <c r="I605" s="64" t="str">
        <f t="shared" si="19"/>
        <v/>
      </c>
      <c r="J605" s="64" t="str">
        <f>IF(I605="VERIFICAR",(MAX(J$1:$J604))+1,"")</f>
        <v/>
      </c>
      <c r="K605" s="82">
        <f>MATCH(A605,Peso!A:A,0)</f>
        <v>667</v>
      </c>
    </row>
    <row r="606" spans="1:11" ht="15" customHeight="1" x14ac:dyDescent="0.3">
      <c r="A606" s="79">
        <v>20379</v>
      </c>
      <c r="B606" s="78" t="s">
        <v>1795</v>
      </c>
      <c r="C606" s="78" t="s">
        <v>7</v>
      </c>
      <c r="D606" s="78" t="s">
        <v>1608</v>
      </c>
      <c r="E606" s="78">
        <v>0</v>
      </c>
      <c r="F606" s="78">
        <v>0</v>
      </c>
      <c r="G606" s="189">
        <f t="shared" si="18"/>
        <v>0</v>
      </c>
      <c r="H606" s="64" t="str">
        <f>IFERROR(MATCH(A606,'LISTA '!D:D,0),"FORA DA TABELA")</f>
        <v>FORA DA TABELA</v>
      </c>
      <c r="I606" s="64" t="str">
        <f t="shared" si="19"/>
        <v/>
      </c>
      <c r="J606" s="64" t="str">
        <f>IF(I606="VERIFICAR",(MAX(J$1:$J605))+1,"")</f>
        <v/>
      </c>
      <c r="K606" s="82">
        <f>MATCH(A606,Peso!A:A,0)</f>
        <v>666</v>
      </c>
    </row>
    <row r="607" spans="1:11" ht="15" customHeight="1" x14ac:dyDescent="0.3">
      <c r="A607" s="79">
        <v>21508</v>
      </c>
      <c r="B607" s="78" t="s">
        <v>1135</v>
      </c>
      <c r="C607" s="78" t="s">
        <v>7</v>
      </c>
      <c r="D607" s="78" t="s">
        <v>1608</v>
      </c>
      <c r="E607" s="78">
        <v>72</v>
      </c>
      <c r="F607" s="78">
        <v>11</v>
      </c>
      <c r="G607" s="189">
        <f t="shared" si="18"/>
        <v>61</v>
      </c>
      <c r="H607" s="64">
        <f>IFERROR(MATCH(A607,'LISTA '!D:D,0),"FORA DA TABELA")</f>
        <v>364</v>
      </c>
      <c r="I607" s="64" t="str">
        <f t="shared" si="19"/>
        <v/>
      </c>
      <c r="J607" s="64" t="str">
        <f>IF(I607="VERIFICAR",(MAX(J$1:$J606))+1,"")</f>
        <v/>
      </c>
      <c r="K607" s="82">
        <f>MATCH(A607,Peso!A:A,0)</f>
        <v>668</v>
      </c>
    </row>
    <row r="608" spans="1:11" ht="15" customHeight="1" x14ac:dyDescent="0.3">
      <c r="A608" s="79">
        <v>21047</v>
      </c>
      <c r="B608" s="78" t="s">
        <v>1564</v>
      </c>
      <c r="C608" s="78" t="s">
        <v>7</v>
      </c>
      <c r="D608" s="78" t="s">
        <v>1608</v>
      </c>
      <c r="E608" s="78">
        <v>348</v>
      </c>
      <c r="F608" s="78">
        <v>0</v>
      </c>
      <c r="G608" s="189">
        <f t="shared" si="18"/>
        <v>348</v>
      </c>
      <c r="H608" s="64">
        <f>IFERROR(MATCH(A608,'LISTA '!D:D,0),"FORA DA TABELA")</f>
        <v>362</v>
      </c>
      <c r="I608" s="64" t="str">
        <f t="shared" si="19"/>
        <v/>
      </c>
      <c r="J608" s="64" t="str">
        <f>IF(I608="VERIFICAR",(MAX(J$1:$J607))+1,"")</f>
        <v/>
      </c>
      <c r="K608" s="82">
        <f>MATCH(A608,Peso!A:A,0)</f>
        <v>670</v>
      </c>
    </row>
    <row r="609" spans="1:11" ht="15" customHeight="1" x14ac:dyDescent="0.3">
      <c r="A609" s="79">
        <v>20017</v>
      </c>
      <c r="B609" s="78" t="s">
        <v>1484</v>
      </c>
      <c r="C609" s="78" t="s">
        <v>7</v>
      </c>
      <c r="D609" s="78" t="s">
        <v>1608</v>
      </c>
      <c r="E609" s="78">
        <v>114</v>
      </c>
      <c r="F609" s="78">
        <v>1</v>
      </c>
      <c r="G609" s="189">
        <f t="shared" si="18"/>
        <v>113</v>
      </c>
      <c r="H609" s="64">
        <f>IFERROR(MATCH(A609,'LISTA '!D:D,0),"FORA DA TABELA")</f>
        <v>366</v>
      </c>
      <c r="I609" s="64" t="str">
        <f t="shared" si="19"/>
        <v/>
      </c>
      <c r="J609" s="64" t="str">
        <f>IF(I609="VERIFICAR",(MAX(J$1:$J608))+1,"")</f>
        <v/>
      </c>
      <c r="K609" s="82">
        <f>MATCH(A609,Peso!A:A,0)</f>
        <v>673</v>
      </c>
    </row>
    <row r="610" spans="1:11" ht="15" customHeight="1" x14ac:dyDescent="0.3">
      <c r="A610" s="79">
        <v>21043</v>
      </c>
      <c r="B610" s="78" t="s">
        <v>1796</v>
      </c>
      <c r="C610" s="78" t="s">
        <v>7</v>
      </c>
      <c r="D610" s="78" t="s">
        <v>1608</v>
      </c>
      <c r="E610" s="78">
        <v>0</v>
      </c>
      <c r="F610" s="78">
        <v>0</v>
      </c>
      <c r="G610" s="189">
        <f t="shared" si="18"/>
        <v>0</v>
      </c>
      <c r="H610" s="64" t="str">
        <f>IFERROR(MATCH(A610,'LISTA '!D:D,0),"FORA DA TABELA")</f>
        <v>FORA DA TABELA</v>
      </c>
      <c r="I610" s="64" t="str">
        <f t="shared" si="19"/>
        <v/>
      </c>
      <c r="J610" s="64" t="str">
        <f>IF(I610="VERIFICAR",(MAX(J$1:$J609))+1,"")</f>
        <v/>
      </c>
      <c r="K610" s="82">
        <f>MATCH(A610,Peso!A:A,0)</f>
        <v>671</v>
      </c>
    </row>
    <row r="611" spans="1:11" ht="15" customHeight="1" x14ac:dyDescent="0.3">
      <c r="A611" s="79">
        <v>20498</v>
      </c>
      <c r="B611" s="78" t="s">
        <v>1797</v>
      </c>
      <c r="C611" s="78" t="s">
        <v>7</v>
      </c>
      <c r="D611" s="78" t="s">
        <v>1608</v>
      </c>
      <c r="E611" s="78">
        <v>280</v>
      </c>
      <c r="F611" s="78">
        <v>1</v>
      </c>
      <c r="G611" s="189">
        <f t="shared" si="18"/>
        <v>279</v>
      </c>
      <c r="H611" s="64">
        <f>IFERROR(MATCH(A611,'LISTA '!D:D,0),"FORA DA TABELA")</f>
        <v>365</v>
      </c>
      <c r="I611" s="64" t="str">
        <f t="shared" si="19"/>
        <v/>
      </c>
      <c r="J611" s="64" t="str">
        <f>IF(I611="VERIFICAR",(MAX(J$1:$J610))+1,"")</f>
        <v/>
      </c>
      <c r="K611" s="82">
        <f>MATCH(A611,Peso!A:A,0)</f>
        <v>672</v>
      </c>
    </row>
    <row r="612" spans="1:11" ht="15" customHeight="1" x14ac:dyDescent="0.3">
      <c r="A612" s="79">
        <v>20985</v>
      </c>
      <c r="B612" s="78" t="s">
        <v>1136</v>
      </c>
      <c r="C612" s="78" t="s">
        <v>7</v>
      </c>
      <c r="D612" s="78" t="s">
        <v>1608</v>
      </c>
      <c r="E612" s="78">
        <v>33</v>
      </c>
      <c r="F612" s="78">
        <v>2</v>
      </c>
      <c r="G612" s="189">
        <f t="shared" si="18"/>
        <v>31</v>
      </c>
      <c r="H612" s="64">
        <f>IFERROR(MATCH(A612,'LISTA '!D:D,0),"FORA DA TABELA")</f>
        <v>367</v>
      </c>
      <c r="I612" s="64" t="str">
        <f t="shared" si="19"/>
        <v/>
      </c>
      <c r="J612" s="64" t="str">
        <f>IF(I612="VERIFICAR",(MAX(J$1:$J611))+1,"")</f>
        <v/>
      </c>
      <c r="K612" s="82">
        <f>MATCH(A612,Peso!A:A,0)</f>
        <v>674</v>
      </c>
    </row>
    <row r="613" spans="1:11" ht="15" customHeight="1" x14ac:dyDescent="0.3">
      <c r="A613" s="79">
        <v>20229</v>
      </c>
      <c r="B613" s="78" t="s">
        <v>1798</v>
      </c>
      <c r="C613" s="78" t="s">
        <v>7</v>
      </c>
      <c r="D613" s="78" t="s">
        <v>1608</v>
      </c>
      <c r="E613" s="78">
        <v>0</v>
      </c>
      <c r="F613" s="78">
        <v>0</v>
      </c>
      <c r="G613" s="189">
        <f t="shared" si="18"/>
        <v>0</v>
      </c>
      <c r="H613" s="64" t="str">
        <f>IFERROR(MATCH(A613,'LISTA '!D:D,0),"FORA DA TABELA")</f>
        <v>FORA DA TABELA</v>
      </c>
      <c r="I613" s="64" t="str">
        <f t="shared" si="19"/>
        <v/>
      </c>
      <c r="J613" s="64" t="str">
        <f>IF(I613="VERIFICAR",(MAX(J$1:$J612))+1,"")</f>
        <v/>
      </c>
      <c r="K613" s="82">
        <f>MATCH(A613,Peso!A:A,0)</f>
        <v>676</v>
      </c>
    </row>
    <row r="614" spans="1:11" ht="15" customHeight="1" x14ac:dyDescent="0.3">
      <c r="A614" s="79">
        <v>20027</v>
      </c>
      <c r="B614" s="78" t="s">
        <v>1799</v>
      </c>
      <c r="C614" s="78" t="s">
        <v>7</v>
      </c>
      <c r="D614" s="78" t="s">
        <v>1608</v>
      </c>
      <c r="E614" s="78">
        <v>0</v>
      </c>
      <c r="F614" s="78">
        <v>0</v>
      </c>
      <c r="G614" s="189">
        <f t="shared" si="18"/>
        <v>0</v>
      </c>
      <c r="H614" s="64">
        <f>IFERROR(MATCH(A614,'LISTA '!D:D,0),"FORA DA TABELA")</f>
        <v>368</v>
      </c>
      <c r="I614" s="64" t="str">
        <f t="shared" si="19"/>
        <v/>
      </c>
      <c r="J614" s="64" t="str">
        <f>IF(I614="VERIFICAR",(MAX(J$1:$J613))+1,"")</f>
        <v/>
      </c>
      <c r="K614" s="82">
        <f>MATCH(A614,Peso!A:A,0)</f>
        <v>678</v>
      </c>
    </row>
    <row r="615" spans="1:11" ht="15" customHeight="1" x14ac:dyDescent="0.3">
      <c r="A615" s="79">
        <v>21629</v>
      </c>
      <c r="B615" s="78" t="s">
        <v>1137</v>
      </c>
      <c r="C615" s="78" t="s">
        <v>7</v>
      </c>
      <c r="D615" s="78" t="s">
        <v>1608</v>
      </c>
      <c r="E615" s="78">
        <v>1</v>
      </c>
      <c r="F615" s="78">
        <v>1</v>
      </c>
      <c r="G615" s="189">
        <f t="shared" si="18"/>
        <v>0</v>
      </c>
      <c r="H615" s="64">
        <f>IFERROR(MATCH(A615,'LISTA '!D:D,0),"FORA DA TABELA")</f>
        <v>369</v>
      </c>
      <c r="I615" s="64" t="str">
        <f t="shared" si="19"/>
        <v/>
      </c>
      <c r="J615" s="64" t="str">
        <f>IF(I615="VERIFICAR",(MAX(J$1:$J614))+1,"")</f>
        <v/>
      </c>
      <c r="K615" s="82">
        <f>MATCH(A615,Peso!A:A,0)</f>
        <v>679</v>
      </c>
    </row>
    <row r="616" spans="1:11" ht="15" customHeight="1" x14ac:dyDescent="0.3">
      <c r="A616" s="79">
        <v>21029</v>
      </c>
      <c r="B616" s="78" t="s">
        <v>1800</v>
      </c>
      <c r="C616" s="78" t="s">
        <v>7</v>
      </c>
      <c r="D616" s="78" t="s">
        <v>1608</v>
      </c>
      <c r="E616" s="78">
        <v>0</v>
      </c>
      <c r="F616" s="78">
        <v>0</v>
      </c>
      <c r="G616" s="189">
        <f t="shared" si="18"/>
        <v>0</v>
      </c>
      <c r="H616" s="64">
        <f>IFERROR(MATCH(A616,'LISTA '!D:D,0),"FORA DA TABELA")</f>
        <v>370</v>
      </c>
      <c r="I616" s="64" t="str">
        <f t="shared" si="19"/>
        <v/>
      </c>
      <c r="J616" s="64" t="str">
        <f>IF(I616="VERIFICAR",(MAX(J$1:$J615))+1,"")</f>
        <v/>
      </c>
      <c r="K616" s="82">
        <f>MATCH(A616,Peso!A:A,0)</f>
        <v>680</v>
      </c>
    </row>
    <row r="617" spans="1:11" ht="15" customHeight="1" x14ac:dyDescent="0.3">
      <c r="A617" s="79">
        <v>2206</v>
      </c>
      <c r="B617" s="78" t="s">
        <v>700</v>
      </c>
      <c r="C617" s="78" t="s">
        <v>7</v>
      </c>
      <c r="D617" s="78" t="s">
        <v>1608</v>
      </c>
      <c r="E617" s="78">
        <v>56</v>
      </c>
      <c r="F617" s="78">
        <v>6</v>
      </c>
      <c r="G617" s="189">
        <f t="shared" si="18"/>
        <v>50</v>
      </c>
      <c r="H617" s="64">
        <f>IFERROR(MATCH(A617,'LISTA '!D:D,0),"FORA DA TABELA")</f>
        <v>371</v>
      </c>
      <c r="I617" s="64" t="str">
        <f t="shared" si="19"/>
        <v/>
      </c>
      <c r="J617" s="64" t="str">
        <f>IF(I617="VERIFICAR",(MAX(J$1:$J616))+1,"")</f>
        <v/>
      </c>
      <c r="K617" s="82">
        <f>MATCH(A617,Peso!A:A,0)</f>
        <v>681</v>
      </c>
    </row>
    <row r="618" spans="1:11" ht="15" customHeight="1" x14ac:dyDescent="0.3">
      <c r="A618" s="79">
        <v>21221</v>
      </c>
      <c r="B618" s="78" t="s">
        <v>1801</v>
      </c>
      <c r="C618" s="78" t="s">
        <v>7</v>
      </c>
      <c r="D618" s="78" t="s">
        <v>1608</v>
      </c>
      <c r="E618" s="78">
        <v>52</v>
      </c>
      <c r="F618" s="78">
        <v>7</v>
      </c>
      <c r="G618" s="189">
        <f t="shared" si="18"/>
        <v>45</v>
      </c>
      <c r="H618" s="64">
        <f>IFERROR(MATCH(A618,'LISTA '!D:D,0),"FORA DA TABELA")</f>
        <v>372</v>
      </c>
      <c r="I618" s="64" t="str">
        <f t="shared" si="19"/>
        <v/>
      </c>
      <c r="J618" s="64" t="str">
        <f>IF(I618="VERIFICAR",(MAX(J$1:$J617))+1,"")</f>
        <v/>
      </c>
      <c r="K618" s="82">
        <f>MATCH(A618,Peso!A:A,0)</f>
        <v>2056</v>
      </c>
    </row>
    <row r="619" spans="1:11" ht="15" customHeight="1" x14ac:dyDescent="0.3">
      <c r="A619" s="79">
        <v>2328</v>
      </c>
      <c r="B619" s="78" t="s">
        <v>1405</v>
      </c>
      <c r="C619" s="78" t="s">
        <v>28</v>
      </c>
      <c r="D619" s="78" t="s">
        <v>1608</v>
      </c>
      <c r="E619" s="78">
        <v>26</v>
      </c>
      <c r="F619" s="78">
        <v>0</v>
      </c>
      <c r="G619" s="189">
        <f t="shared" si="18"/>
        <v>26</v>
      </c>
      <c r="H619" s="64">
        <f>IFERROR(MATCH(A619,'LISTA '!D:D,0),"FORA DA TABELA")</f>
        <v>373</v>
      </c>
      <c r="I619" s="64" t="str">
        <f t="shared" si="19"/>
        <v/>
      </c>
      <c r="J619" s="64" t="str">
        <f>IF(I619="VERIFICAR",(MAX(J$1:$J618))+1,"")</f>
        <v/>
      </c>
      <c r="K619" s="82">
        <f>MATCH(A619,Peso!A:A,0)</f>
        <v>2408</v>
      </c>
    </row>
    <row r="620" spans="1:11" ht="15" customHeight="1" x14ac:dyDescent="0.3">
      <c r="A620" s="79">
        <v>2373</v>
      </c>
      <c r="B620" s="78" t="s">
        <v>987</v>
      </c>
      <c r="C620" s="78" t="s">
        <v>7</v>
      </c>
      <c r="D620" s="78" t="s">
        <v>1608</v>
      </c>
      <c r="E620" s="78">
        <v>1</v>
      </c>
      <c r="F620" s="78">
        <v>1</v>
      </c>
      <c r="G620" s="189">
        <f t="shared" si="18"/>
        <v>0</v>
      </c>
      <c r="H620" s="64">
        <f>IFERROR(MATCH(A620,'LISTA '!D:D,0),"FORA DA TABELA")</f>
        <v>374</v>
      </c>
      <c r="I620" s="64" t="str">
        <f t="shared" si="19"/>
        <v/>
      </c>
      <c r="J620" s="64" t="str">
        <f>IF(I620="VERIFICAR",(MAX(J$1:$J619))+1,"")</f>
        <v/>
      </c>
      <c r="K620" s="82">
        <f>MATCH(A620,Peso!A:A,0)</f>
        <v>2515</v>
      </c>
    </row>
    <row r="621" spans="1:11" ht="15" customHeight="1" x14ac:dyDescent="0.3">
      <c r="A621" s="79">
        <v>1539</v>
      </c>
      <c r="B621" s="78" t="s">
        <v>515</v>
      </c>
      <c r="C621" s="78" t="s">
        <v>3</v>
      </c>
      <c r="D621" s="78" t="s">
        <v>1608</v>
      </c>
      <c r="E621" s="78">
        <v>0</v>
      </c>
      <c r="F621" s="78">
        <v>0</v>
      </c>
      <c r="G621" s="189">
        <f t="shared" si="18"/>
        <v>0</v>
      </c>
      <c r="H621" s="64" t="str">
        <f>IFERROR(MATCH(A621,'LISTA '!D:D,0),"FORA DA TABELA")</f>
        <v>FORA DA TABELA</v>
      </c>
      <c r="I621" s="64" t="str">
        <f t="shared" si="19"/>
        <v/>
      </c>
      <c r="J621" s="64" t="str">
        <f>IF(I621="VERIFICAR",(MAX(J$1:$J620))+1,"")</f>
        <v/>
      </c>
      <c r="K621" s="82">
        <f>MATCH(A621,Peso!A:A,0)</f>
        <v>1945</v>
      </c>
    </row>
    <row r="622" spans="1:11" ht="15" customHeight="1" x14ac:dyDescent="0.3">
      <c r="A622" s="79">
        <v>606</v>
      </c>
      <c r="B622" s="78" t="s">
        <v>1802</v>
      </c>
      <c r="C622" s="78" t="s">
        <v>7</v>
      </c>
      <c r="D622" s="78" t="s">
        <v>1608</v>
      </c>
      <c r="E622" s="78">
        <v>2</v>
      </c>
      <c r="F622" s="78">
        <v>0</v>
      </c>
      <c r="G622" s="189">
        <f t="shared" si="18"/>
        <v>2</v>
      </c>
      <c r="H622" s="64" t="str">
        <f>IFERROR(MATCH(A622,'LISTA '!D:D,0),"FORA DA TABELA")</f>
        <v>FORA DA TABELA</v>
      </c>
      <c r="I622" s="64" t="str">
        <f t="shared" si="19"/>
        <v>VERIFICAR</v>
      </c>
      <c r="J622" s="64">
        <f>IF(I622="VERIFICAR",(MAX(J$1:$J621))+1,"")</f>
        <v>47</v>
      </c>
      <c r="K622" s="82">
        <f>MATCH(A622,Peso!A:A,0)</f>
        <v>1944</v>
      </c>
    </row>
    <row r="623" spans="1:11" ht="15" customHeight="1" x14ac:dyDescent="0.3">
      <c r="A623" s="79">
        <v>238</v>
      </c>
      <c r="B623" s="78" t="s">
        <v>988</v>
      </c>
      <c r="C623" s="78" t="s">
        <v>7</v>
      </c>
      <c r="D623" s="78" t="s">
        <v>1608</v>
      </c>
      <c r="E623" s="78">
        <v>15</v>
      </c>
      <c r="F623" s="78">
        <v>1</v>
      </c>
      <c r="G623" s="189">
        <f t="shared" si="18"/>
        <v>14</v>
      </c>
      <c r="H623" s="64">
        <f>IFERROR(MATCH(A623,'LISTA '!D:D,0),"FORA DA TABELA")</f>
        <v>375</v>
      </c>
      <c r="I623" s="64" t="str">
        <f t="shared" si="19"/>
        <v/>
      </c>
      <c r="J623" s="64" t="str">
        <f>IF(I623="VERIFICAR",(MAX(J$1:$J622))+1,"")</f>
        <v/>
      </c>
      <c r="K623" s="82">
        <f>MATCH(A623,Peso!A:A,0)</f>
        <v>2516</v>
      </c>
    </row>
    <row r="624" spans="1:11" ht="15" customHeight="1" x14ac:dyDescent="0.3">
      <c r="A624" s="79">
        <v>1434</v>
      </c>
      <c r="B624" s="78" t="s">
        <v>1803</v>
      </c>
      <c r="C624" s="78" t="s">
        <v>7</v>
      </c>
      <c r="D624" s="78" t="s">
        <v>1608</v>
      </c>
      <c r="E624" s="78">
        <v>0</v>
      </c>
      <c r="F624" s="78">
        <v>0</v>
      </c>
      <c r="G624" s="189">
        <f t="shared" si="18"/>
        <v>0</v>
      </c>
      <c r="H624" s="64" t="str">
        <f>IFERROR(MATCH(A624,'LISTA '!D:D,0),"FORA DA TABELA")</f>
        <v>FORA DA TABELA</v>
      </c>
      <c r="I624" s="64" t="str">
        <f t="shared" si="19"/>
        <v/>
      </c>
      <c r="J624" s="64" t="str">
        <f>IF(I624="VERIFICAR",(MAX(J$1:$J623))+1,"")</f>
        <v/>
      </c>
      <c r="K624" s="82">
        <f>MATCH(A624,Peso!A:A,0)</f>
        <v>1947</v>
      </c>
    </row>
    <row r="625" spans="1:11" ht="15" customHeight="1" x14ac:dyDescent="0.3">
      <c r="A625" s="79">
        <v>1436</v>
      </c>
      <c r="B625" s="78" t="s">
        <v>1804</v>
      </c>
      <c r="C625" s="78" t="s">
        <v>7</v>
      </c>
      <c r="D625" s="78" t="s">
        <v>1608</v>
      </c>
      <c r="E625" s="78">
        <v>1</v>
      </c>
      <c r="F625" s="78">
        <v>0</v>
      </c>
      <c r="G625" s="189">
        <f t="shared" si="18"/>
        <v>1</v>
      </c>
      <c r="H625" s="64" t="str">
        <f>IFERROR(MATCH(A625,'LISTA '!D:D,0),"FORA DA TABELA")</f>
        <v>FORA DA TABELA</v>
      </c>
      <c r="I625" s="64" t="str">
        <f t="shared" si="19"/>
        <v>VERIFICAR</v>
      </c>
      <c r="J625" s="64">
        <f>IF(I625="VERIFICAR",(MAX(J$1:$J624))+1,"")</f>
        <v>48</v>
      </c>
      <c r="K625" s="82">
        <f>MATCH(A625,Peso!A:A,0)</f>
        <v>1951</v>
      </c>
    </row>
    <row r="626" spans="1:11" ht="15" customHeight="1" x14ac:dyDescent="0.3">
      <c r="A626" s="79">
        <v>2325</v>
      </c>
      <c r="B626" s="78" t="s">
        <v>1805</v>
      </c>
      <c r="C626" s="78" t="s">
        <v>28</v>
      </c>
      <c r="D626" s="78" t="s">
        <v>1608</v>
      </c>
      <c r="E626" s="78">
        <v>28</v>
      </c>
      <c r="F626" s="78">
        <v>0</v>
      </c>
      <c r="G626" s="189">
        <f t="shared" si="18"/>
        <v>28</v>
      </c>
      <c r="H626" s="64">
        <f>IFERROR(MATCH(A626,'LISTA '!D:D,0),"FORA DA TABELA")</f>
        <v>376</v>
      </c>
      <c r="I626" s="64" t="str">
        <f t="shared" si="19"/>
        <v/>
      </c>
      <c r="J626" s="64" t="str">
        <f>IF(I626="VERIFICAR",(MAX(J$1:$J625))+1,"")</f>
        <v/>
      </c>
      <c r="K626" s="82">
        <f>MATCH(A626,Peso!A:A,0)</f>
        <v>2412</v>
      </c>
    </row>
    <row r="627" spans="1:11" ht="15" customHeight="1" x14ac:dyDescent="0.3">
      <c r="A627" s="79">
        <v>2323</v>
      </c>
      <c r="B627" s="78" t="s">
        <v>1493</v>
      </c>
      <c r="C627" s="78" t="s">
        <v>28</v>
      </c>
      <c r="D627" s="78" t="s">
        <v>1608</v>
      </c>
      <c r="E627" s="78">
        <v>30</v>
      </c>
      <c r="F627" s="78">
        <v>0</v>
      </c>
      <c r="G627" s="189">
        <f t="shared" si="18"/>
        <v>30</v>
      </c>
      <c r="H627" s="64">
        <f>IFERROR(MATCH(A627,'LISTA '!D:D,0),"FORA DA TABELA")</f>
        <v>377</v>
      </c>
      <c r="I627" s="64" t="str">
        <f t="shared" si="19"/>
        <v/>
      </c>
      <c r="J627" s="64" t="str">
        <f>IF(I627="VERIFICAR",(MAX(J$1:$J626))+1,"")</f>
        <v/>
      </c>
      <c r="K627" s="82">
        <f>MATCH(A627,Peso!A:A,0)</f>
        <v>2409</v>
      </c>
    </row>
    <row r="628" spans="1:11" ht="15" customHeight="1" x14ac:dyDescent="0.3">
      <c r="A628" s="79">
        <v>2326</v>
      </c>
      <c r="B628" s="78" t="s">
        <v>1494</v>
      </c>
      <c r="C628" s="78" t="s">
        <v>28</v>
      </c>
      <c r="D628" s="78" t="s">
        <v>1608</v>
      </c>
      <c r="E628" s="78">
        <v>0</v>
      </c>
      <c r="F628" s="78">
        <v>0</v>
      </c>
      <c r="G628" s="189">
        <f t="shared" si="18"/>
        <v>0</v>
      </c>
      <c r="H628" s="64" t="str">
        <f>IFERROR(MATCH(A628,'LISTA '!D:D,0),"FORA DA TABELA")</f>
        <v>FORA DA TABELA</v>
      </c>
      <c r="I628" s="64" t="str">
        <f t="shared" si="19"/>
        <v/>
      </c>
      <c r="J628" s="64" t="str">
        <f>IF(I628="VERIFICAR",(MAX(J$1:$J627))+1,"")</f>
        <v/>
      </c>
      <c r="K628" s="82">
        <f>MATCH(A628,Peso!A:A,0)</f>
        <v>2410</v>
      </c>
    </row>
    <row r="629" spans="1:11" ht="15" customHeight="1" x14ac:dyDescent="0.3">
      <c r="A629" s="79">
        <v>2324</v>
      </c>
      <c r="B629" s="78" t="s">
        <v>1806</v>
      </c>
      <c r="C629" s="78" t="s">
        <v>28</v>
      </c>
      <c r="D629" s="78" t="s">
        <v>1608</v>
      </c>
      <c r="E629" s="78">
        <v>28</v>
      </c>
      <c r="F629" s="78">
        <v>0</v>
      </c>
      <c r="G629" s="189">
        <f t="shared" si="18"/>
        <v>28</v>
      </c>
      <c r="H629" s="64">
        <f>IFERROR(MATCH(A629,'LISTA '!D:D,0),"FORA DA TABELA")</f>
        <v>378</v>
      </c>
      <c r="I629" s="64" t="str">
        <f t="shared" si="19"/>
        <v/>
      </c>
      <c r="J629" s="64" t="str">
        <f>IF(I629="VERIFICAR",(MAX(J$1:$J628))+1,"")</f>
        <v/>
      </c>
      <c r="K629" s="82">
        <f>MATCH(A629,Peso!A:A,0)</f>
        <v>2411</v>
      </c>
    </row>
    <row r="630" spans="1:11" ht="15" customHeight="1" x14ac:dyDescent="0.3">
      <c r="A630" s="79">
        <v>2318</v>
      </c>
      <c r="B630" s="78" t="s">
        <v>1807</v>
      </c>
      <c r="C630" s="78" t="s">
        <v>28</v>
      </c>
      <c r="D630" s="78" t="s">
        <v>1608</v>
      </c>
      <c r="E630" s="78">
        <v>20</v>
      </c>
      <c r="F630" s="78">
        <v>0</v>
      </c>
      <c r="G630" s="189">
        <f t="shared" si="18"/>
        <v>20</v>
      </c>
      <c r="H630" s="64">
        <f>IFERROR(MATCH(A630,'LISTA '!D:D,0),"FORA DA TABELA")</f>
        <v>379</v>
      </c>
      <c r="I630" s="64" t="str">
        <f t="shared" si="19"/>
        <v/>
      </c>
      <c r="J630" s="64" t="str">
        <f>IF(I630="VERIFICAR",(MAX(J$1:$J629))+1,"")</f>
        <v/>
      </c>
      <c r="K630" s="82">
        <f>MATCH(A630,Peso!A:A,0)</f>
        <v>2413</v>
      </c>
    </row>
    <row r="631" spans="1:11" ht="15" customHeight="1" x14ac:dyDescent="0.3">
      <c r="A631" s="79">
        <v>1670</v>
      </c>
      <c r="B631" s="78" t="s">
        <v>1138</v>
      </c>
      <c r="C631" s="78" t="s">
        <v>7</v>
      </c>
      <c r="D631" s="78" t="s">
        <v>1608</v>
      </c>
      <c r="E631" s="78">
        <v>136</v>
      </c>
      <c r="F631" s="78">
        <v>3</v>
      </c>
      <c r="G631" s="189">
        <f t="shared" si="18"/>
        <v>133</v>
      </c>
      <c r="H631" s="64">
        <f>IFERROR(MATCH(A631,'LISTA '!D:D,0),"FORA DA TABELA")</f>
        <v>380</v>
      </c>
      <c r="I631" s="64" t="str">
        <f t="shared" si="19"/>
        <v/>
      </c>
      <c r="J631" s="64" t="str">
        <f>IF(I631="VERIFICAR",(MAX(J$1:$J630))+1,"")</f>
        <v/>
      </c>
      <c r="K631" s="82">
        <f>MATCH(A631,Peso!A:A,0)</f>
        <v>2058</v>
      </c>
    </row>
    <row r="632" spans="1:11" ht="15" customHeight="1" x14ac:dyDescent="0.3">
      <c r="A632" s="79">
        <v>891</v>
      </c>
      <c r="B632" s="78" t="s">
        <v>1808</v>
      </c>
      <c r="C632" s="78" t="s">
        <v>7</v>
      </c>
      <c r="D632" s="78" t="s">
        <v>1608</v>
      </c>
      <c r="E632" s="78">
        <v>955</v>
      </c>
      <c r="F632" s="78">
        <v>75</v>
      </c>
      <c r="G632" s="189">
        <f t="shared" si="18"/>
        <v>880</v>
      </c>
      <c r="H632" s="64">
        <f>IFERROR(MATCH(A632,'LISTA '!D:D,0),"FORA DA TABELA")</f>
        <v>381</v>
      </c>
      <c r="I632" s="64" t="str">
        <f t="shared" si="19"/>
        <v/>
      </c>
      <c r="J632" s="64" t="str">
        <f>IF(I632="VERIFICAR",(MAX(J$1:$J631))+1,"")</f>
        <v/>
      </c>
      <c r="K632" s="82">
        <f>MATCH(A632,Peso!A:A,0)</f>
        <v>2057</v>
      </c>
    </row>
    <row r="633" spans="1:11" ht="15" customHeight="1" x14ac:dyDescent="0.3">
      <c r="A633" s="79">
        <v>2266</v>
      </c>
      <c r="B633" s="78" t="s">
        <v>1139</v>
      </c>
      <c r="C633" s="78" t="s">
        <v>7</v>
      </c>
      <c r="D633" s="78" t="s">
        <v>1608</v>
      </c>
      <c r="E633" s="78">
        <v>221</v>
      </c>
      <c r="F633" s="78">
        <v>3</v>
      </c>
      <c r="G633" s="189">
        <f t="shared" si="18"/>
        <v>218</v>
      </c>
      <c r="H633" s="64">
        <f>IFERROR(MATCH(A633,'LISTA '!D:D,0),"FORA DA TABELA")</f>
        <v>382</v>
      </c>
      <c r="I633" s="64" t="str">
        <f t="shared" si="19"/>
        <v/>
      </c>
      <c r="J633" s="64" t="str">
        <f>IF(I633="VERIFICAR",(MAX(J$1:$J632))+1,"")</f>
        <v/>
      </c>
      <c r="K633" s="82">
        <f>MATCH(A633,Peso!A:A,0)</f>
        <v>690</v>
      </c>
    </row>
    <row r="634" spans="1:11" ht="15" customHeight="1" x14ac:dyDescent="0.3">
      <c r="A634" s="79">
        <v>2125</v>
      </c>
      <c r="B634" s="78" t="s">
        <v>752</v>
      </c>
      <c r="C634" s="78" t="s">
        <v>7</v>
      </c>
      <c r="D634" s="78" t="s">
        <v>1608</v>
      </c>
      <c r="E634" s="78">
        <v>402</v>
      </c>
      <c r="F634" s="78">
        <v>31</v>
      </c>
      <c r="G634" s="189">
        <f t="shared" si="18"/>
        <v>371</v>
      </c>
      <c r="H634" s="64">
        <f>IFERROR(MATCH(A634,'LISTA '!D:D,0),"FORA DA TABELA")</f>
        <v>383</v>
      </c>
      <c r="I634" s="64" t="str">
        <f t="shared" si="19"/>
        <v/>
      </c>
      <c r="J634" s="64" t="str">
        <f>IF(I634="VERIFICAR",(MAX(J$1:$J633))+1,"")</f>
        <v/>
      </c>
      <c r="K634" s="82">
        <f>MATCH(A634,Peso!A:A,0)</f>
        <v>2059</v>
      </c>
    </row>
    <row r="635" spans="1:11" ht="15" customHeight="1" x14ac:dyDescent="0.3">
      <c r="A635" s="79">
        <v>2267</v>
      </c>
      <c r="B635" s="78" t="s">
        <v>1140</v>
      </c>
      <c r="C635" s="78" t="s">
        <v>28</v>
      </c>
      <c r="D635" s="78" t="s">
        <v>1608</v>
      </c>
      <c r="E635" s="78">
        <v>27</v>
      </c>
      <c r="F635" s="78">
        <v>0</v>
      </c>
      <c r="G635" s="189">
        <f t="shared" si="18"/>
        <v>27</v>
      </c>
      <c r="H635" s="64">
        <f>IFERROR(MATCH(A635,'LISTA '!D:D,0),"FORA DA TABELA")</f>
        <v>384</v>
      </c>
      <c r="I635" s="64" t="str">
        <f t="shared" si="19"/>
        <v/>
      </c>
      <c r="J635" s="64" t="str">
        <f>IF(I635="VERIFICAR",(MAX(J$1:$J634))+1,"")</f>
        <v/>
      </c>
      <c r="K635" s="82">
        <f>MATCH(A635,Peso!A:A,0)</f>
        <v>691</v>
      </c>
    </row>
    <row r="636" spans="1:11" ht="15" customHeight="1" x14ac:dyDescent="0.3">
      <c r="A636" s="79">
        <v>1237</v>
      </c>
      <c r="B636" s="78" t="s">
        <v>605</v>
      </c>
      <c r="C636" s="78" t="s">
        <v>7</v>
      </c>
      <c r="D636" s="78" t="s">
        <v>1608</v>
      </c>
      <c r="E636" s="78">
        <v>8</v>
      </c>
      <c r="F636" s="78">
        <v>3</v>
      </c>
      <c r="G636" s="189">
        <f t="shared" si="18"/>
        <v>5</v>
      </c>
      <c r="H636" s="64">
        <f>IFERROR(MATCH(A636,'LISTA '!D:D,0),"FORA DA TABELA")</f>
        <v>385</v>
      </c>
      <c r="I636" s="64" t="str">
        <f t="shared" si="19"/>
        <v/>
      </c>
      <c r="J636" s="64" t="str">
        <f>IF(I636="VERIFICAR",(MAX(J$1:$J635))+1,"")</f>
        <v/>
      </c>
      <c r="K636" s="82">
        <f>MATCH(A636,Peso!A:A,0)</f>
        <v>2060</v>
      </c>
    </row>
    <row r="637" spans="1:11" ht="15" customHeight="1" x14ac:dyDescent="0.3">
      <c r="A637" s="79">
        <v>20197</v>
      </c>
      <c r="B637" s="78" t="s">
        <v>1809</v>
      </c>
      <c r="C637" s="78" t="s">
        <v>7</v>
      </c>
      <c r="D637" s="78" t="s">
        <v>1608</v>
      </c>
      <c r="E637" s="78">
        <v>5</v>
      </c>
      <c r="F637" s="78">
        <v>0</v>
      </c>
      <c r="G637" s="189">
        <f t="shared" si="18"/>
        <v>5</v>
      </c>
      <c r="H637" s="64" t="str">
        <f>IFERROR(MATCH(A637,'LISTA '!D:D,0),"FORA DA TABELA")</f>
        <v>FORA DA TABELA</v>
      </c>
      <c r="I637" s="64" t="str">
        <f t="shared" si="19"/>
        <v>VERIFICAR</v>
      </c>
      <c r="J637" s="64">
        <f>IF(I637="VERIFICAR",(MAX(J$1:$J636))+1,"")</f>
        <v>49</v>
      </c>
      <c r="K637" s="82">
        <f>MATCH(A637,Peso!A:A,0)</f>
        <v>692</v>
      </c>
    </row>
    <row r="638" spans="1:11" ht="15" customHeight="1" x14ac:dyDescent="0.3">
      <c r="A638" s="79">
        <v>21691</v>
      </c>
      <c r="B638" s="78" t="s">
        <v>1810</v>
      </c>
      <c r="C638" s="78" t="s">
        <v>7</v>
      </c>
      <c r="D638" s="78" t="s">
        <v>1608</v>
      </c>
      <c r="E638" s="78">
        <v>0</v>
      </c>
      <c r="F638" s="78">
        <v>0</v>
      </c>
      <c r="G638" s="189">
        <f t="shared" si="18"/>
        <v>0</v>
      </c>
      <c r="H638" s="64" t="str">
        <f>IFERROR(MATCH(A638,'LISTA '!D:D,0),"FORA DA TABELA")</f>
        <v>FORA DA TABELA</v>
      </c>
      <c r="I638" s="64" t="str">
        <f t="shared" si="19"/>
        <v/>
      </c>
      <c r="J638" s="64" t="str">
        <f>IF(I638="VERIFICAR",(MAX(J$1:$J637))+1,"")</f>
        <v/>
      </c>
      <c r="K638" s="82">
        <f>MATCH(A638,Peso!A:A,0)</f>
        <v>2239</v>
      </c>
    </row>
    <row r="639" spans="1:11" ht="15" customHeight="1" x14ac:dyDescent="0.3">
      <c r="A639" s="79">
        <v>21507</v>
      </c>
      <c r="B639" s="78" t="s">
        <v>948</v>
      </c>
      <c r="C639" s="78" t="s">
        <v>7</v>
      </c>
      <c r="D639" s="78" t="s">
        <v>1608</v>
      </c>
      <c r="E639" s="78">
        <v>0</v>
      </c>
      <c r="F639" s="78">
        <v>0</v>
      </c>
      <c r="G639" s="189">
        <f t="shared" si="18"/>
        <v>0</v>
      </c>
      <c r="H639" s="64">
        <f>IFERROR(MATCH(A639,'LISTA '!D:D,0),"FORA DA TABELA")</f>
        <v>386</v>
      </c>
      <c r="I639" s="64" t="str">
        <f t="shared" si="19"/>
        <v/>
      </c>
      <c r="J639" s="64" t="str">
        <f>IF(I639="VERIFICAR",(MAX(J$1:$J638))+1,"")</f>
        <v/>
      </c>
      <c r="K639" s="82">
        <f>MATCH(A639,Peso!A:A,0)</f>
        <v>694</v>
      </c>
    </row>
    <row r="640" spans="1:11" ht="15" customHeight="1" x14ac:dyDescent="0.3">
      <c r="A640" s="79">
        <v>50024</v>
      </c>
      <c r="B640" s="78" t="s">
        <v>948</v>
      </c>
      <c r="C640" s="78" t="s">
        <v>7</v>
      </c>
      <c r="D640" s="78" t="s">
        <v>1608</v>
      </c>
      <c r="E640" s="78">
        <v>0</v>
      </c>
      <c r="F640" s="78">
        <v>0</v>
      </c>
      <c r="G640" s="189">
        <f t="shared" si="18"/>
        <v>0</v>
      </c>
      <c r="H640" s="64" t="str">
        <f>IFERROR(MATCH(A640,'LISTA '!D:D,0),"FORA DA TABELA")</f>
        <v>FORA DA TABELA</v>
      </c>
      <c r="I640" s="64" t="str">
        <f t="shared" si="19"/>
        <v/>
      </c>
      <c r="J640" s="64" t="str">
        <f>IF(I640="VERIFICAR",(MAX(J$1:$J639))+1,"")</f>
        <v/>
      </c>
      <c r="K640" s="82">
        <f>MATCH(A640,Peso!A:A,0)</f>
        <v>2453</v>
      </c>
    </row>
    <row r="641" spans="1:11" ht="15" customHeight="1" x14ac:dyDescent="0.3">
      <c r="A641" s="79">
        <v>21399</v>
      </c>
      <c r="B641" s="78" t="s">
        <v>1141</v>
      </c>
      <c r="C641" s="78" t="s">
        <v>7</v>
      </c>
      <c r="D641" s="78" t="s">
        <v>1608</v>
      </c>
      <c r="E641" s="78">
        <v>30</v>
      </c>
      <c r="F641" s="78">
        <v>4</v>
      </c>
      <c r="G641" s="189">
        <f t="shared" si="18"/>
        <v>26</v>
      </c>
      <c r="H641" s="64">
        <f>IFERROR(MATCH(A641,'LISTA '!D:D,0),"FORA DA TABELA")</f>
        <v>387</v>
      </c>
      <c r="I641" s="64" t="str">
        <f t="shared" si="19"/>
        <v/>
      </c>
      <c r="J641" s="64" t="str">
        <f>IF(I641="VERIFICAR",(MAX(J$1:$J640))+1,"")</f>
        <v/>
      </c>
      <c r="K641" s="82">
        <f>MATCH(A641,Peso!A:A,0)</f>
        <v>697</v>
      </c>
    </row>
    <row r="642" spans="1:11" ht="15" customHeight="1" x14ac:dyDescent="0.3">
      <c r="A642" s="79">
        <v>20422</v>
      </c>
      <c r="B642" s="78" t="s">
        <v>1811</v>
      </c>
      <c r="C642" s="78" t="s">
        <v>7</v>
      </c>
      <c r="D642" s="78" t="s">
        <v>1608</v>
      </c>
      <c r="E642" s="78">
        <v>0</v>
      </c>
      <c r="F642" s="78">
        <v>0</v>
      </c>
      <c r="G642" s="189">
        <f t="shared" si="18"/>
        <v>0</v>
      </c>
      <c r="H642" s="64" t="str">
        <f>IFERROR(MATCH(A642,'LISTA '!D:D,0),"FORA DA TABELA")</f>
        <v>FORA DA TABELA</v>
      </c>
      <c r="I642" s="64" t="str">
        <f t="shared" si="19"/>
        <v/>
      </c>
      <c r="J642" s="64" t="str">
        <f>IF(I642="VERIFICAR",(MAX(J$1:$J641))+1,"")</f>
        <v/>
      </c>
      <c r="K642" s="82">
        <f>MATCH(A642,Peso!A:A,0)</f>
        <v>695</v>
      </c>
    </row>
    <row r="643" spans="1:11" ht="15" customHeight="1" x14ac:dyDescent="0.3">
      <c r="A643" s="79">
        <v>21048</v>
      </c>
      <c r="B643" s="78" t="s">
        <v>1812</v>
      </c>
      <c r="C643" s="78" t="s">
        <v>7</v>
      </c>
      <c r="D643" s="78" t="s">
        <v>1608</v>
      </c>
      <c r="E643" s="78">
        <v>38</v>
      </c>
      <c r="F643" s="78">
        <v>4</v>
      </c>
      <c r="G643" s="189">
        <f t="shared" ref="G643:G706" si="20">E643-F643</f>
        <v>34</v>
      </c>
      <c r="H643" s="64">
        <f>IFERROR(MATCH(A643,'LISTA '!D:D,0),"FORA DA TABELA")</f>
        <v>388</v>
      </c>
      <c r="I643" s="64" t="str">
        <f t="shared" ref="I643:I706" si="21">IF(AND(G643&gt;0,H643="FORA DA TABELA"),"VERIFICAR","")</f>
        <v/>
      </c>
      <c r="J643" s="64" t="str">
        <f>IF(I643="VERIFICAR",(MAX(J$1:$J642))+1,"")</f>
        <v/>
      </c>
      <c r="K643" s="82">
        <f>MATCH(A643,Peso!A:A,0)</f>
        <v>696</v>
      </c>
    </row>
    <row r="644" spans="1:11" ht="15" customHeight="1" x14ac:dyDescent="0.3">
      <c r="A644" s="79">
        <v>21761</v>
      </c>
      <c r="B644" s="78" t="s">
        <v>856</v>
      </c>
      <c r="C644" s="78" t="s">
        <v>28</v>
      </c>
      <c r="D644" s="78" t="s">
        <v>1608</v>
      </c>
      <c r="E644" s="78">
        <v>10</v>
      </c>
      <c r="F644" s="78">
        <v>0</v>
      </c>
      <c r="G644" s="189">
        <f t="shared" si="20"/>
        <v>10</v>
      </c>
      <c r="H644" s="64" t="str">
        <f>IFERROR(MATCH(A644,'LISTA '!D:D,0),"FORA DA TABELA")</f>
        <v>FORA DA TABELA</v>
      </c>
      <c r="I644" s="64" t="str">
        <f t="shared" si="21"/>
        <v>VERIFICAR</v>
      </c>
      <c r="J644" s="64">
        <f>IF(I644="VERIFICAR",(MAX(J$1:$J643))+1,"")</f>
        <v>50</v>
      </c>
      <c r="K644" s="82">
        <f>MATCH(A644,Peso!A:A,0)</f>
        <v>2331</v>
      </c>
    </row>
    <row r="645" spans="1:11" ht="15" customHeight="1" x14ac:dyDescent="0.3">
      <c r="A645" s="79">
        <v>50023</v>
      </c>
      <c r="B645" s="78" t="s">
        <v>856</v>
      </c>
      <c r="C645" s="78" t="s">
        <v>7</v>
      </c>
      <c r="D645" s="78" t="s">
        <v>1608</v>
      </c>
      <c r="E645" s="78">
        <v>0</v>
      </c>
      <c r="F645" s="78">
        <v>0</v>
      </c>
      <c r="G645" s="189">
        <f t="shared" si="20"/>
        <v>0</v>
      </c>
      <c r="H645" s="64" t="str">
        <f>IFERROR(MATCH(A645,'LISTA '!D:D,0),"FORA DA TABELA")</f>
        <v>FORA DA TABELA</v>
      </c>
      <c r="I645" s="64" t="str">
        <f t="shared" si="21"/>
        <v/>
      </c>
      <c r="J645" s="64" t="str">
        <f>IF(I645="VERIFICAR",(MAX(J$1:$J644))+1,"")</f>
        <v/>
      </c>
      <c r="K645" s="82">
        <f>MATCH(A645,Peso!A:A,0)</f>
        <v>2454</v>
      </c>
    </row>
    <row r="646" spans="1:11" ht="15" customHeight="1" x14ac:dyDescent="0.3">
      <c r="A646" s="79">
        <v>2207</v>
      </c>
      <c r="B646" s="78" t="s">
        <v>698</v>
      </c>
      <c r="C646" s="78" t="s">
        <v>7</v>
      </c>
      <c r="D646" s="78" t="s">
        <v>1608</v>
      </c>
      <c r="E646" s="78">
        <v>48</v>
      </c>
      <c r="F646" s="78">
        <v>8</v>
      </c>
      <c r="G646" s="189">
        <f t="shared" si="20"/>
        <v>40</v>
      </c>
      <c r="H646" s="64">
        <f>IFERROR(MATCH(A646,'LISTA '!D:D,0),"FORA DA TABELA")</f>
        <v>389</v>
      </c>
      <c r="I646" s="64" t="str">
        <f t="shared" si="21"/>
        <v/>
      </c>
      <c r="J646" s="64" t="str">
        <f>IF(I646="VERIFICAR",(MAX(J$1:$J645))+1,"")</f>
        <v/>
      </c>
      <c r="K646" s="82">
        <f>MATCH(A646,Peso!A:A,0)</f>
        <v>698</v>
      </c>
    </row>
    <row r="647" spans="1:11" ht="15" customHeight="1" x14ac:dyDescent="0.3">
      <c r="A647" s="79">
        <v>21030</v>
      </c>
      <c r="B647" s="78" t="s">
        <v>1813</v>
      </c>
      <c r="C647" s="78" t="s">
        <v>7</v>
      </c>
      <c r="D647" s="78" t="s">
        <v>1608</v>
      </c>
      <c r="E647" s="78">
        <v>185</v>
      </c>
      <c r="F647" s="78">
        <v>22</v>
      </c>
      <c r="G647" s="189">
        <f t="shared" si="20"/>
        <v>163</v>
      </c>
      <c r="H647" s="64">
        <f>IFERROR(MATCH(A647,'LISTA '!D:D,0),"FORA DA TABELA")</f>
        <v>390</v>
      </c>
      <c r="I647" s="64" t="str">
        <f t="shared" si="21"/>
        <v/>
      </c>
      <c r="J647" s="64" t="str">
        <f>IF(I647="VERIFICAR",(MAX(J$1:$J646))+1,"")</f>
        <v/>
      </c>
      <c r="K647" s="82">
        <f>MATCH(A647,Peso!A:A,0)</f>
        <v>2061</v>
      </c>
    </row>
    <row r="648" spans="1:11" ht="15" customHeight="1" x14ac:dyDescent="0.3">
      <c r="A648" s="79">
        <v>2750</v>
      </c>
      <c r="B648" s="78" t="s">
        <v>566</v>
      </c>
      <c r="C648" s="78" t="s">
        <v>126</v>
      </c>
      <c r="D648" s="78" t="s">
        <v>1608</v>
      </c>
      <c r="E648" s="78">
        <v>0</v>
      </c>
      <c r="F648" s="78">
        <v>0</v>
      </c>
      <c r="G648" s="189">
        <f t="shared" si="20"/>
        <v>0</v>
      </c>
      <c r="H648" s="64" t="str">
        <f>IFERROR(MATCH(A648,'LISTA '!D:D,0),"FORA DA TABELA")</f>
        <v>FORA DA TABELA</v>
      </c>
      <c r="I648" s="64" t="str">
        <f t="shared" si="21"/>
        <v/>
      </c>
      <c r="J648" s="64" t="str">
        <f>IF(I648="VERIFICAR",(MAX(J$1:$J647))+1,"")</f>
        <v/>
      </c>
      <c r="K648" s="82">
        <f>MATCH(A648,Peso!A:A,0)</f>
        <v>699</v>
      </c>
    </row>
    <row r="649" spans="1:11" ht="15" customHeight="1" x14ac:dyDescent="0.3">
      <c r="A649" s="79">
        <v>2731</v>
      </c>
      <c r="B649" s="78" t="s">
        <v>1814</v>
      </c>
      <c r="C649" s="78" t="s">
        <v>3</v>
      </c>
      <c r="D649" s="78" t="s">
        <v>1608</v>
      </c>
      <c r="E649" s="78">
        <v>15</v>
      </c>
      <c r="F649" s="78">
        <v>0</v>
      </c>
      <c r="G649" s="189">
        <f t="shared" si="20"/>
        <v>15</v>
      </c>
      <c r="H649" s="64">
        <f>IFERROR(MATCH(A649,'LISTA '!D:D,0),"FORA DA TABELA")</f>
        <v>391</v>
      </c>
      <c r="I649" s="64" t="str">
        <f t="shared" si="21"/>
        <v/>
      </c>
      <c r="J649" s="64" t="str">
        <f>IF(I649="VERIFICAR",(MAX(J$1:$J648))+1,"")</f>
        <v/>
      </c>
      <c r="K649" s="82">
        <f>MATCH(A649,Peso!A:A,0)</f>
        <v>702</v>
      </c>
    </row>
    <row r="650" spans="1:11" ht="15" customHeight="1" x14ac:dyDescent="0.3">
      <c r="A650" s="79">
        <v>2732</v>
      </c>
      <c r="B650" s="78" t="s">
        <v>548</v>
      </c>
      <c r="C650" s="78" t="s">
        <v>3</v>
      </c>
      <c r="D650" s="78" t="s">
        <v>1608</v>
      </c>
      <c r="E650" s="78">
        <v>16</v>
      </c>
      <c r="F650" s="78">
        <v>0</v>
      </c>
      <c r="G650" s="189">
        <f t="shared" si="20"/>
        <v>16</v>
      </c>
      <c r="H650" s="64">
        <f>IFERROR(MATCH(A650,'LISTA '!D:D,0),"FORA DA TABELA")</f>
        <v>392</v>
      </c>
      <c r="I650" s="64" t="str">
        <f t="shared" si="21"/>
        <v/>
      </c>
      <c r="J650" s="64" t="str">
        <f>IF(I650="VERIFICAR",(MAX(J$1:$J649))+1,"")</f>
        <v/>
      </c>
      <c r="K650" s="82">
        <f>MATCH(A650,Peso!A:A,0)</f>
        <v>703</v>
      </c>
    </row>
    <row r="651" spans="1:11" ht="15" customHeight="1" x14ac:dyDescent="0.3">
      <c r="A651" s="79">
        <v>2730</v>
      </c>
      <c r="B651" s="78" t="s">
        <v>1815</v>
      </c>
      <c r="C651" s="78" t="s">
        <v>3</v>
      </c>
      <c r="D651" s="78" t="s">
        <v>1608</v>
      </c>
      <c r="E651" s="78">
        <v>44</v>
      </c>
      <c r="F651" s="78">
        <v>2</v>
      </c>
      <c r="G651" s="189">
        <f t="shared" si="20"/>
        <v>42</v>
      </c>
      <c r="H651" s="64">
        <f>IFERROR(MATCH(A651,'LISTA '!D:D,0),"FORA DA TABELA")</f>
        <v>393</v>
      </c>
      <c r="I651" s="64" t="str">
        <f t="shared" si="21"/>
        <v/>
      </c>
      <c r="J651" s="64" t="str">
        <f>IF(I651="VERIFICAR",(MAX(J$1:$J650))+1,"")</f>
        <v/>
      </c>
      <c r="K651" s="82">
        <f>MATCH(A651,Peso!A:A,0)</f>
        <v>701</v>
      </c>
    </row>
    <row r="652" spans="1:11" ht="15" customHeight="1" x14ac:dyDescent="0.3">
      <c r="A652" s="79">
        <v>2729</v>
      </c>
      <c r="B652" s="78" t="s">
        <v>1816</v>
      </c>
      <c r="C652" s="78" t="s">
        <v>3</v>
      </c>
      <c r="D652" s="78" t="s">
        <v>1608</v>
      </c>
      <c r="E652" s="78">
        <v>29</v>
      </c>
      <c r="F652" s="78">
        <v>2</v>
      </c>
      <c r="G652" s="189">
        <f t="shared" si="20"/>
        <v>27</v>
      </c>
      <c r="H652" s="64">
        <f>IFERROR(MATCH(A652,'LISTA '!D:D,0),"FORA DA TABELA")</f>
        <v>394</v>
      </c>
      <c r="I652" s="64" t="str">
        <f t="shared" si="21"/>
        <v/>
      </c>
      <c r="J652" s="64" t="str">
        <f>IF(I652="VERIFICAR",(MAX(J$1:$J651))+1,"")</f>
        <v/>
      </c>
      <c r="K652" s="82">
        <f>MATCH(A652,Peso!A:A,0)</f>
        <v>700</v>
      </c>
    </row>
    <row r="653" spans="1:11" ht="15" customHeight="1" x14ac:dyDescent="0.3">
      <c r="A653" s="79">
        <v>50040</v>
      </c>
      <c r="B653" s="78" t="s">
        <v>975</v>
      </c>
      <c r="C653" s="78" t="s">
        <v>28</v>
      </c>
      <c r="D653" s="78" t="s">
        <v>1608</v>
      </c>
      <c r="E653" s="78">
        <v>2</v>
      </c>
      <c r="F653" s="78">
        <v>0</v>
      </c>
      <c r="G653" s="189">
        <f t="shared" si="20"/>
        <v>2</v>
      </c>
      <c r="H653" s="64" t="str">
        <f>IFERROR(MATCH(A653,'LISTA '!D:D,0),"FORA DA TABELA")</f>
        <v>FORA DA TABELA</v>
      </c>
      <c r="I653" s="64" t="str">
        <f t="shared" si="21"/>
        <v>VERIFICAR</v>
      </c>
      <c r="J653" s="64">
        <f>IF(I653="VERIFICAR",(MAX(J$1:$J652))+1,"")</f>
        <v>51</v>
      </c>
      <c r="K653" s="82">
        <f>MATCH(A653,Peso!A:A,0)</f>
        <v>2509</v>
      </c>
    </row>
    <row r="654" spans="1:11" ht="15" customHeight="1" x14ac:dyDescent="0.3">
      <c r="A654" s="79">
        <v>80</v>
      </c>
      <c r="B654" s="78" t="s">
        <v>348</v>
      </c>
      <c r="C654" s="78" t="s">
        <v>7</v>
      </c>
      <c r="D654" s="78" t="s">
        <v>1608</v>
      </c>
      <c r="E654" s="78">
        <v>43</v>
      </c>
      <c r="F654" s="78">
        <v>2</v>
      </c>
      <c r="G654" s="189">
        <f t="shared" si="20"/>
        <v>41</v>
      </c>
      <c r="H654" s="64">
        <f>IFERROR(MATCH(A654,'LISTA '!D:D,0),"FORA DA TABELA")</f>
        <v>395</v>
      </c>
      <c r="I654" s="64" t="str">
        <f t="shared" si="21"/>
        <v/>
      </c>
      <c r="J654" s="64" t="str">
        <f>IF(I654="VERIFICAR",(MAX(J$1:$J653))+1,"")</f>
        <v/>
      </c>
      <c r="K654" s="82">
        <f>MATCH(A654,Peso!A:A,0)</f>
        <v>705</v>
      </c>
    </row>
    <row r="655" spans="1:11" ht="15" customHeight="1" x14ac:dyDescent="0.3">
      <c r="A655" s="79">
        <v>77</v>
      </c>
      <c r="B655" s="78" t="s">
        <v>347</v>
      </c>
      <c r="C655" s="78" t="s">
        <v>7</v>
      </c>
      <c r="D655" s="78" t="s">
        <v>1608</v>
      </c>
      <c r="E655" s="78">
        <v>55</v>
      </c>
      <c r="F655" s="78">
        <v>1</v>
      </c>
      <c r="G655" s="189">
        <f t="shared" si="20"/>
        <v>54</v>
      </c>
      <c r="H655" s="64">
        <f>IFERROR(MATCH(A655,'LISTA '!D:D,0),"FORA DA TABELA")</f>
        <v>396</v>
      </c>
      <c r="I655" s="64" t="str">
        <f t="shared" si="21"/>
        <v/>
      </c>
      <c r="J655" s="64" t="str">
        <f>IF(I655="VERIFICAR",(MAX(J$1:$J654))+1,"")</f>
        <v/>
      </c>
      <c r="K655" s="82">
        <f>MATCH(A655,Peso!A:A,0)</f>
        <v>706</v>
      </c>
    </row>
    <row r="656" spans="1:11" ht="15" customHeight="1" x14ac:dyDescent="0.3">
      <c r="A656" s="79">
        <v>83</v>
      </c>
      <c r="B656" s="78" t="s">
        <v>339</v>
      </c>
      <c r="C656" s="78" t="s">
        <v>7</v>
      </c>
      <c r="D656" s="78" t="s">
        <v>1608</v>
      </c>
      <c r="E656" s="78">
        <v>27</v>
      </c>
      <c r="F656" s="78">
        <v>0</v>
      </c>
      <c r="G656" s="189">
        <f t="shared" si="20"/>
        <v>27</v>
      </c>
      <c r="H656" s="64">
        <f>IFERROR(MATCH(A656,'LISTA '!D:D,0),"FORA DA TABELA")</f>
        <v>397</v>
      </c>
      <c r="I656" s="64" t="str">
        <f t="shared" si="21"/>
        <v/>
      </c>
      <c r="J656" s="64" t="str">
        <f>IF(I656="VERIFICAR",(MAX(J$1:$J655))+1,"")</f>
        <v/>
      </c>
      <c r="K656" s="82">
        <f>MATCH(A656,Peso!A:A,0)</f>
        <v>707</v>
      </c>
    </row>
    <row r="657" spans="1:11" ht="15" customHeight="1" x14ac:dyDescent="0.3">
      <c r="A657" s="79">
        <v>84</v>
      </c>
      <c r="B657" s="78" t="s">
        <v>340</v>
      </c>
      <c r="C657" s="78" t="s">
        <v>7</v>
      </c>
      <c r="D657" s="78" t="s">
        <v>1608</v>
      </c>
      <c r="E657" s="78">
        <v>53</v>
      </c>
      <c r="F657" s="78">
        <v>2</v>
      </c>
      <c r="G657" s="189">
        <f t="shared" si="20"/>
        <v>51</v>
      </c>
      <c r="H657" s="64">
        <f>IFERROR(MATCH(A657,'LISTA '!D:D,0),"FORA DA TABELA")</f>
        <v>398</v>
      </c>
      <c r="I657" s="64" t="str">
        <f t="shared" si="21"/>
        <v/>
      </c>
      <c r="J657" s="64" t="str">
        <f>IF(I657="VERIFICAR",(MAX(J$1:$J656))+1,"")</f>
        <v/>
      </c>
      <c r="K657" s="82">
        <f>MATCH(A657,Peso!A:A,0)</f>
        <v>708</v>
      </c>
    </row>
    <row r="658" spans="1:11" ht="15" customHeight="1" x14ac:dyDescent="0.3">
      <c r="A658" s="79">
        <v>76</v>
      </c>
      <c r="B658" s="78" t="s">
        <v>346</v>
      </c>
      <c r="C658" s="78" t="s">
        <v>7</v>
      </c>
      <c r="D658" s="78" t="s">
        <v>1608</v>
      </c>
      <c r="E658" s="78">
        <v>78</v>
      </c>
      <c r="F658" s="78">
        <v>2</v>
      </c>
      <c r="G658" s="189">
        <f t="shared" si="20"/>
        <v>76</v>
      </c>
      <c r="H658" s="64">
        <f>IFERROR(MATCH(A658,'LISTA '!D:D,0),"FORA DA TABELA")</f>
        <v>399</v>
      </c>
      <c r="I658" s="64" t="str">
        <f t="shared" si="21"/>
        <v/>
      </c>
      <c r="J658" s="64" t="str">
        <f>IF(I658="VERIFICAR",(MAX(J$1:$J657))+1,"")</f>
        <v/>
      </c>
      <c r="K658" s="82">
        <f>MATCH(A658,Peso!A:A,0)</f>
        <v>709</v>
      </c>
    </row>
    <row r="659" spans="1:11" ht="15" customHeight="1" x14ac:dyDescent="0.3">
      <c r="A659" s="79">
        <v>72</v>
      </c>
      <c r="B659" s="78" t="s">
        <v>345</v>
      </c>
      <c r="C659" s="78" t="s">
        <v>7</v>
      </c>
      <c r="D659" s="78" t="s">
        <v>1608</v>
      </c>
      <c r="E659" s="78">
        <v>71</v>
      </c>
      <c r="F659" s="78">
        <v>3</v>
      </c>
      <c r="G659" s="189">
        <f t="shared" si="20"/>
        <v>68</v>
      </c>
      <c r="H659" s="64">
        <f>IFERROR(MATCH(A659,'LISTA '!D:D,0),"FORA DA TABELA")</f>
        <v>400</v>
      </c>
      <c r="I659" s="64" t="str">
        <f t="shared" si="21"/>
        <v/>
      </c>
      <c r="J659" s="64" t="str">
        <f>IF(I659="VERIFICAR",(MAX(J$1:$J658))+1,"")</f>
        <v/>
      </c>
      <c r="K659" s="82">
        <f>MATCH(A659,Peso!A:A,0)</f>
        <v>710</v>
      </c>
    </row>
    <row r="660" spans="1:11" ht="15" customHeight="1" x14ac:dyDescent="0.3">
      <c r="A660" s="79">
        <v>53</v>
      </c>
      <c r="B660" s="78" t="s">
        <v>342</v>
      </c>
      <c r="C660" s="78" t="s">
        <v>7</v>
      </c>
      <c r="D660" s="78" t="s">
        <v>1608</v>
      </c>
      <c r="E660" s="78">
        <v>591</v>
      </c>
      <c r="F660" s="78">
        <v>11</v>
      </c>
      <c r="G660" s="189">
        <f t="shared" si="20"/>
        <v>580</v>
      </c>
      <c r="H660" s="64">
        <f>IFERROR(MATCH(A660,'LISTA '!D:D,0),"FORA DA TABELA")</f>
        <v>401</v>
      </c>
      <c r="I660" s="64" t="str">
        <f t="shared" si="21"/>
        <v/>
      </c>
      <c r="J660" s="64" t="str">
        <f>IF(I660="VERIFICAR",(MAX(J$1:$J659))+1,"")</f>
        <v/>
      </c>
      <c r="K660" s="82">
        <f>MATCH(A660,Peso!A:A,0)</f>
        <v>711</v>
      </c>
    </row>
    <row r="661" spans="1:11" ht="15" customHeight="1" x14ac:dyDescent="0.3">
      <c r="A661" s="79">
        <v>52</v>
      </c>
      <c r="B661" s="78" t="s">
        <v>341</v>
      </c>
      <c r="C661" s="78" t="s">
        <v>7</v>
      </c>
      <c r="D661" s="78" t="s">
        <v>1608</v>
      </c>
      <c r="E661" s="78">
        <v>22</v>
      </c>
      <c r="F661" s="78">
        <v>3</v>
      </c>
      <c r="G661" s="189">
        <f t="shared" si="20"/>
        <v>19</v>
      </c>
      <c r="H661" s="64">
        <f>IFERROR(MATCH(A661,'LISTA '!D:D,0),"FORA DA TABELA")</f>
        <v>402</v>
      </c>
      <c r="I661" s="64" t="str">
        <f t="shared" si="21"/>
        <v/>
      </c>
      <c r="J661" s="64" t="str">
        <f>IF(I661="VERIFICAR",(MAX(J$1:$J660))+1,"")</f>
        <v/>
      </c>
      <c r="K661" s="82">
        <f>MATCH(A661,Peso!A:A,0)</f>
        <v>712</v>
      </c>
    </row>
    <row r="662" spans="1:11" ht="15" customHeight="1" x14ac:dyDescent="0.3">
      <c r="A662" s="79">
        <v>11050</v>
      </c>
      <c r="B662" s="78" t="s">
        <v>56</v>
      </c>
      <c r="C662" s="78" t="s">
        <v>3</v>
      </c>
      <c r="D662" s="78" t="s">
        <v>1608</v>
      </c>
      <c r="E662" s="78">
        <v>0</v>
      </c>
      <c r="F662" s="78">
        <v>0</v>
      </c>
      <c r="G662" s="189">
        <f t="shared" si="20"/>
        <v>0</v>
      </c>
      <c r="H662" s="64" t="str">
        <f>IFERROR(MATCH(A662,'LISTA '!D:D,0),"FORA DA TABELA")</f>
        <v>FORA DA TABELA</v>
      </c>
      <c r="I662" s="64" t="str">
        <f t="shared" si="21"/>
        <v/>
      </c>
      <c r="J662" s="64" t="str">
        <f>IF(I662="VERIFICAR",(MAX(J$1:$J661))+1,"")</f>
        <v/>
      </c>
      <c r="K662" s="82">
        <f>MATCH(A662,Peso!A:A,0)</f>
        <v>715</v>
      </c>
    </row>
    <row r="663" spans="1:11" ht="15" customHeight="1" x14ac:dyDescent="0.3">
      <c r="A663" s="79">
        <v>20380</v>
      </c>
      <c r="B663" s="78" t="s">
        <v>797</v>
      </c>
      <c r="C663" s="78" t="s">
        <v>3</v>
      </c>
      <c r="D663" s="78" t="s">
        <v>1608</v>
      </c>
      <c r="E663" s="78">
        <v>214</v>
      </c>
      <c r="F663" s="78">
        <v>3</v>
      </c>
      <c r="G663" s="189">
        <f t="shared" si="20"/>
        <v>211</v>
      </c>
      <c r="H663" s="64">
        <f>IFERROR(MATCH(A663,'LISTA '!D:D,0),"FORA DA TABELA")</f>
        <v>403</v>
      </c>
      <c r="I663" s="64" t="str">
        <f t="shared" si="21"/>
        <v/>
      </c>
      <c r="J663" s="64" t="str">
        <f>IF(I663="VERIFICAR",(MAX(J$1:$J662))+1,"")</f>
        <v/>
      </c>
      <c r="K663" s="82">
        <f>MATCH(A663,Peso!A:A,0)</f>
        <v>714</v>
      </c>
    </row>
    <row r="664" spans="1:11" ht="15" customHeight="1" x14ac:dyDescent="0.3">
      <c r="A664" s="79">
        <v>20413</v>
      </c>
      <c r="B664" s="78" t="s">
        <v>1142</v>
      </c>
      <c r="C664" s="78" t="s">
        <v>3</v>
      </c>
      <c r="D664" s="78" t="s">
        <v>1608</v>
      </c>
      <c r="E664" s="78">
        <v>57</v>
      </c>
      <c r="F664" s="78">
        <v>9</v>
      </c>
      <c r="G664" s="189">
        <f t="shared" si="20"/>
        <v>48</v>
      </c>
      <c r="H664" s="64">
        <f>IFERROR(MATCH(A664,'LISTA '!D:D,0),"FORA DA TABELA")</f>
        <v>404</v>
      </c>
      <c r="I664" s="64" t="str">
        <f t="shared" si="21"/>
        <v/>
      </c>
      <c r="J664" s="64" t="str">
        <f>IF(I664="VERIFICAR",(MAX(J$1:$J663))+1,"")</f>
        <v/>
      </c>
      <c r="K664" s="82">
        <f>MATCH(A664,Peso!A:A,0)</f>
        <v>716</v>
      </c>
    </row>
    <row r="665" spans="1:11" ht="15" customHeight="1" x14ac:dyDescent="0.3">
      <c r="A665" s="79">
        <v>20265</v>
      </c>
      <c r="B665" s="78" t="s">
        <v>156</v>
      </c>
      <c r="C665" s="78" t="s">
        <v>3</v>
      </c>
      <c r="D665" s="78" t="s">
        <v>1608</v>
      </c>
      <c r="E665" s="78">
        <v>0</v>
      </c>
      <c r="F665" s="78">
        <v>0</v>
      </c>
      <c r="G665" s="189">
        <f t="shared" si="20"/>
        <v>0</v>
      </c>
      <c r="H665" s="64" t="str">
        <f>IFERROR(MATCH(A665,'LISTA '!D:D,0),"FORA DA TABELA")</f>
        <v>FORA DA TABELA</v>
      </c>
      <c r="I665" s="64" t="str">
        <f t="shared" si="21"/>
        <v/>
      </c>
      <c r="J665" s="64" t="str">
        <f>IF(I665="VERIFICAR",(MAX(J$1:$J664))+1,"")</f>
        <v/>
      </c>
      <c r="K665" s="82">
        <f>MATCH(A665,Peso!A:A,0)</f>
        <v>718</v>
      </c>
    </row>
    <row r="666" spans="1:11" ht="15" customHeight="1" x14ac:dyDescent="0.3">
      <c r="A666" s="79">
        <v>10037</v>
      </c>
      <c r="B666" s="78" t="s">
        <v>1817</v>
      </c>
      <c r="C666" s="78" t="s">
        <v>3</v>
      </c>
      <c r="D666" s="78" t="s">
        <v>1608</v>
      </c>
      <c r="E666" s="78">
        <v>0</v>
      </c>
      <c r="F666" s="78">
        <v>0</v>
      </c>
      <c r="G666" s="189">
        <f t="shared" si="20"/>
        <v>0</v>
      </c>
      <c r="H666" s="64" t="str">
        <f>IFERROR(MATCH(A666,'LISTA '!D:D,0),"FORA DA TABELA")</f>
        <v>FORA DA TABELA</v>
      </c>
      <c r="I666" s="64" t="str">
        <f t="shared" si="21"/>
        <v/>
      </c>
      <c r="J666" s="64" t="str">
        <f>IF(I666="VERIFICAR",(MAX(J$1:$J665))+1,"")</f>
        <v/>
      </c>
      <c r="K666" s="82">
        <f>MATCH(A666,Peso!A:A,0)</f>
        <v>720</v>
      </c>
    </row>
    <row r="667" spans="1:11" ht="15" customHeight="1" x14ac:dyDescent="0.3">
      <c r="A667" s="79">
        <v>20307</v>
      </c>
      <c r="B667" s="78" t="s">
        <v>1818</v>
      </c>
      <c r="C667" s="78" t="s">
        <v>3</v>
      </c>
      <c r="D667" s="78" t="s">
        <v>1608</v>
      </c>
      <c r="E667" s="78">
        <v>90</v>
      </c>
      <c r="F667" s="78">
        <v>0</v>
      </c>
      <c r="G667" s="189">
        <f t="shared" si="20"/>
        <v>90</v>
      </c>
      <c r="H667" s="64">
        <f>IFERROR(MATCH(A667,'LISTA '!D:D,0),"FORA DA TABELA")</f>
        <v>405</v>
      </c>
      <c r="I667" s="64" t="str">
        <f t="shared" si="21"/>
        <v/>
      </c>
      <c r="J667" s="64" t="str">
        <f>IF(I667="VERIFICAR",(MAX(J$1:$J666))+1,"")</f>
        <v/>
      </c>
      <c r="K667" s="82">
        <f>MATCH(A667,Peso!A:A,0)</f>
        <v>719</v>
      </c>
    </row>
    <row r="668" spans="1:11" ht="15" customHeight="1" x14ac:dyDescent="0.3">
      <c r="A668" s="79">
        <v>21609</v>
      </c>
      <c r="B668" s="78" t="s">
        <v>1143</v>
      </c>
      <c r="C668" s="78" t="s">
        <v>3</v>
      </c>
      <c r="D668" s="78" t="s">
        <v>1608</v>
      </c>
      <c r="E668" s="78">
        <v>1</v>
      </c>
      <c r="F668" s="78">
        <v>1</v>
      </c>
      <c r="G668" s="189">
        <f t="shared" si="20"/>
        <v>0</v>
      </c>
      <c r="H668" s="64">
        <f>IFERROR(MATCH(A668,'LISTA '!D:D,0),"FORA DA TABELA")</f>
        <v>407</v>
      </c>
      <c r="I668" s="64" t="str">
        <f t="shared" si="21"/>
        <v/>
      </c>
      <c r="J668" s="64" t="str">
        <f>IF(I668="VERIFICAR",(MAX(J$1:$J667))+1,"")</f>
        <v/>
      </c>
      <c r="K668" s="82">
        <f>MATCH(A668,Peso!A:A,0)</f>
        <v>721</v>
      </c>
    </row>
    <row r="669" spans="1:11" ht="15" customHeight="1" x14ac:dyDescent="0.3">
      <c r="A669" s="79">
        <v>20415</v>
      </c>
      <c r="B669" s="78" t="s">
        <v>1819</v>
      </c>
      <c r="C669" s="78" t="s">
        <v>3</v>
      </c>
      <c r="D669" s="78" t="s">
        <v>1608</v>
      </c>
      <c r="E669" s="78">
        <v>6</v>
      </c>
      <c r="F669" s="78">
        <v>3</v>
      </c>
      <c r="G669" s="189">
        <f t="shared" si="20"/>
        <v>3</v>
      </c>
      <c r="H669" s="64">
        <f>IFERROR(MATCH(A669,'LISTA '!D:D,0),"FORA DA TABELA")</f>
        <v>406</v>
      </c>
      <c r="I669" s="64" t="str">
        <f t="shared" si="21"/>
        <v/>
      </c>
      <c r="J669" s="64" t="str">
        <f>IF(I669="VERIFICAR",(MAX(J$1:$J668))+1,"")</f>
        <v/>
      </c>
      <c r="K669" s="82">
        <f>MATCH(A669,Peso!A:A,0)</f>
        <v>722</v>
      </c>
    </row>
    <row r="670" spans="1:11" ht="15" customHeight="1" x14ac:dyDescent="0.3">
      <c r="A670" s="79">
        <v>954</v>
      </c>
      <c r="B670" s="78" t="s">
        <v>1820</v>
      </c>
      <c r="C670" s="78" t="s">
        <v>7</v>
      </c>
      <c r="D670" s="78" t="s">
        <v>1608</v>
      </c>
      <c r="E670" s="78">
        <v>114</v>
      </c>
      <c r="F670" s="78">
        <v>71</v>
      </c>
      <c r="G670" s="189">
        <f t="shared" si="20"/>
        <v>43</v>
      </c>
      <c r="H670" s="64">
        <f>IFERROR(MATCH(A670,'LISTA '!D:D,0),"FORA DA TABELA")</f>
        <v>408</v>
      </c>
      <c r="I670" s="64" t="str">
        <f t="shared" si="21"/>
        <v/>
      </c>
      <c r="J670" s="64" t="str">
        <f>IF(I670="VERIFICAR",(MAX(J$1:$J669))+1,"")</f>
        <v/>
      </c>
      <c r="K670" s="82">
        <f>MATCH(A670,Peso!A:A,0)</f>
        <v>724</v>
      </c>
    </row>
    <row r="671" spans="1:11" ht="15" customHeight="1" x14ac:dyDescent="0.3">
      <c r="A671" s="79">
        <v>1540</v>
      </c>
      <c r="B671" s="78" t="s">
        <v>1144</v>
      </c>
      <c r="C671" s="78" t="s">
        <v>7</v>
      </c>
      <c r="D671" s="78" t="s">
        <v>1608</v>
      </c>
      <c r="E671" s="78">
        <v>169</v>
      </c>
      <c r="F671" s="78">
        <v>24</v>
      </c>
      <c r="G671" s="189">
        <f t="shared" si="20"/>
        <v>145</v>
      </c>
      <c r="H671" s="64">
        <f>IFERROR(MATCH(A671,'LISTA '!D:D,0),"FORA DA TABELA")</f>
        <v>409</v>
      </c>
      <c r="I671" s="64" t="str">
        <f t="shared" si="21"/>
        <v/>
      </c>
      <c r="J671" s="64" t="str">
        <f>IF(I671="VERIFICAR",(MAX(J$1:$J670))+1,"")</f>
        <v/>
      </c>
      <c r="K671" s="82">
        <f>MATCH(A671,Peso!A:A,0)</f>
        <v>726</v>
      </c>
    </row>
    <row r="672" spans="1:11" ht="15" customHeight="1" x14ac:dyDescent="0.3">
      <c r="A672" s="79">
        <v>704</v>
      </c>
      <c r="B672" s="78" t="s">
        <v>1821</v>
      </c>
      <c r="C672" s="78" t="s">
        <v>7</v>
      </c>
      <c r="D672" s="78" t="s">
        <v>1608</v>
      </c>
      <c r="E672" s="78">
        <v>67</v>
      </c>
      <c r="F672" s="78">
        <v>16</v>
      </c>
      <c r="G672" s="189">
        <f t="shared" si="20"/>
        <v>51</v>
      </c>
      <c r="H672" s="64">
        <f>IFERROR(MATCH(A672,'LISTA '!D:D,0),"FORA DA TABELA")</f>
        <v>410</v>
      </c>
      <c r="I672" s="64" t="str">
        <f t="shared" si="21"/>
        <v/>
      </c>
      <c r="J672" s="64" t="str">
        <f>IF(I672="VERIFICAR",(MAX(J$1:$J671))+1,"")</f>
        <v/>
      </c>
      <c r="K672" s="82">
        <f>MATCH(A672,Peso!A:A,0)</f>
        <v>725</v>
      </c>
    </row>
    <row r="673" spans="1:11" ht="15" customHeight="1" x14ac:dyDescent="0.3">
      <c r="A673" s="79">
        <v>42</v>
      </c>
      <c r="B673" s="78" t="s">
        <v>1822</v>
      </c>
      <c r="C673" s="78" t="s">
        <v>7</v>
      </c>
      <c r="D673" s="78" t="s">
        <v>1608</v>
      </c>
      <c r="E673" s="78">
        <v>0</v>
      </c>
      <c r="F673" s="78">
        <v>0</v>
      </c>
      <c r="G673" s="189">
        <f t="shared" si="20"/>
        <v>0</v>
      </c>
      <c r="H673" s="64" t="str">
        <f>IFERROR(MATCH(A673,'LISTA '!D:D,0),"FORA DA TABELA")</f>
        <v>FORA DA TABELA</v>
      </c>
      <c r="I673" s="64" t="str">
        <f t="shared" si="21"/>
        <v/>
      </c>
      <c r="J673" s="64" t="str">
        <f>IF(I673="VERIFICAR",(MAX(J$1:$J672))+1,"")</f>
        <v/>
      </c>
      <c r="K673" s="82">
        <f>MATCH(A673,Peso!A:A,0)</f>
        <v>728</v>
      </c>
    </row>
    <row r="674" spans="1:11" ht="15" customHeight="1" x14ac:dyDescent="0.3">
      <c r="A674" s="79">
        <v>1588</v>
      </c>
      <c r="B674" s="78" t="s">
        <v>242</v>
      </c>
      <c r="C674" s="78" t="s">
        <v>7</v>
      </c>
      <c r="D674" s="78" t="s">
        <v>1608</v>
      </c>
      <c r="E674" s="78">
        <v>50</v>
      </c>
      <c r="F674" s="78">
        <v>6</v>
      </c>
      <c r="G674" s="189">
        <f t="shared" si="20"/>
        <v>44</v>
      </c>
      <c r="H674" s="64">
        <f>IFERROR(MATCH(A674,'LISTA '!D:D,0),"FORA DA TABELA")</f>
        <v>411</v>
      </c>
      <c r="I674" s="64" t="str">
        <f t="shared" si="21"/>
        <v/>
      </c>
      <c r="J674" s="64" t="str">
        <f>IF(I674="VERIFICAR",(MAX(J$1:$J673))+1,"")</f>
        <v/>
      </c>
      <c r="K674" s="82">
        <f>MATCH(A674,Peso!A:A,0)</f>
        <v>729</v>
      </c>
    </row>
    <row r="675" spans="1:11" ht="15" customHeight="1" x14ac:dyDescent="0.3">
      <c r="A675" s="79">
        <v>1033</v>
      </c>
      <c r="B675" s="78" t="s">
        <v>1823</v>
      </c>
      <c r="C675" s="78" t="s">
        <v>7</v>
      </c>
      <c r="D675" s="78" t="s">
        <v>1608</v>
      </c>
      <c r="E675" s="78">
        <v>100</v>
      </c>
      <c r="F675" s="78">
        <v>5</v>
      </c>
      <c r="G675" s="189">
        <f t="shared" si="20"/>
        <v>95</v>
      </c>
      <c r="H675" s="64">
        <f>IFERROR(MATCH(A675,'LISTA '!D:D,0),"FORA DA TABELA")</f>
        <v>412</v>
      </c>
      <c r="I675" s="64" t="str">
        <f t="shared" si="21"/>
        <v/>
      </c>
      <c r="J675" s="64" t="str">
        <f>IF(I675="VERIFICAR",(MAX(J$1:$J674))+1,"")</f>
        <v/>
      </c>
      <c r="K675" s="82">
        <f>MATCH(A675,Peso!A:A,0)</f>
        <v>727</v>
      </c>
    </row>
    <row r="676" spans="1:11" ht="15" customHeight="1" x14ac:dyDescent="0.3">
      <c r="A676" s="79">
        <v>2363</v>
      </c>
      <c r="B676" s="78" t="s">
        <v>1406</v>
      </c>
      <c r="C676" s="78" t="s">
        <v>28</v>
      </c>
      <c r="D676" s="78" t="s">
        <v>1608</v>
      </c>
      <c r="E676" s="78">
        <v>13</v>
      </c>
      <c r="F676" s="78">
        <v>0</v>
      </c>
      <c r="G676" s="189">
        <f t="shared" si="20"/>
        <v>13</v>
      </c>
      <c r="H676" s="64">
        <f>IFERROR(MATCH(A676,'LISTA '!D:D,0),"FORA DA TABELA")</f>
        <v>413</v>
      </c>
      <c r="I676" s="64" t="str">
        <f t="shared" si="21"/>
        <v/>
      </c>
      <c r="J676" s="64" t="str">
        <f>IF(I676="VERIFICAR",(MAX(J$1:$J675))+1,"")</f>
        <v/>
      </c>
      <c r="K676" s="82">
        <f>MATCH(A676,Peso!A:A,0)</f>
        <v>2493</v>
      </c>
    </row>
    <row r="677" spans="1:11" ht="15" customHeight="1" x14ac:dyDescent="0.3">
      <c r="A677" s="79">
        <v>2352</v>
      </c>
      <c r="B677" s="78" t="s">
        <v>1407</v>
      </c>
      <c r="C677" s="78" t="s">
        <v>28</v>
      </c>
      <c r="D677" s="78" t="s">
        <v>1608</v>
      </c>
      <c r="E677" s="78">
        <v>18</v>
      </c>
      <c r="F677" s="78">
        <v>0</v>
      </c>
      <c r="G677" s="189">
        <f t="shared" si="20"/>
        <v>18</v>
      </c>
      <c r="H677" s="64">
        <f>IFERROR(MATCH(A677,'LISTA '!D:D,0),"FORA DA TABELA")</f>
        <v>414</v>
      </c>
      <c r="I677" s="64" t="str">
        <f t="shared" si="21"/>
        <v/>
      </c>
      <c r="J677" s="64" t="str">
        <f>IF(I677="VERIFICAR",(MAX(J$1:$J676))+1,"")</f>
        <v/>
      </c>
      <c r="K677" s="82">
        <f>MATCH(A677,Peso!A:A,0)</f>
        <v>2474</v>
      </c>
    </row>
    <row r="678" spans="1:11" ht="15" customHeight="1" x14ac:dyDescent="0.3">
      <c r="A678" s="79">
        <v>2331</v>
      </c>
      <c r="B678" s="78" t="s">
        <v>1408</v>
      </c>
      <c r="C678" s="78" t="s">
        <v>28</v>
      </c>
      <c r="D678" s="78" t="s">
        <v>1608</v>
      </c>
      <c r="E678" s="78">
        <v>16</v>
      </c>
      <c r="F678" s="78">
        <v>0</v>
      </c>
      <c r="G678" s="189">
        <f t="shared" si="20"/>
        <v>16</v>
      </c>
      <c r="H678" s="64">
        <f>IFERROR(MATCH(A678,'LISTA '!D:D,0),"FORA DA TABELA")</f>
        <v>415</v>
      </c>
      <c r="I678" s="64" t="str">
        <f t="shared" si="21"/>
        <v/>
      </c>
      <c r="J678" s="64" t="str">
        <f>IF(I678="VERIFICAR",(MAX(J$1:$J677))+1,"")</f>
        <v/>
      </c>
      <c r="K678" s="82">
        <f>MATCH(A678,Peso!A:A,0)</f>
        <v>2401</v>
      </c>
    </row>
    <row r="679" spans="1:11" ht="15" customHeight="1" x14ac:dyDescent="0.3">
      <c r="A679" s="79">
        <v>2344</v>
      </c>
      <c r="B679" s="78" t="s">
        <v>1409</v>
      </c>
      <c r="C679" s="78" t="s">
        <v>7</v>
      </c>
      <c r="D679" s="78" t="s">
        <v>1608</v>
      </c>
      <c r="E679" s="78">
        <v>0</v>
      </c>
      <c r="F679" s="78">
        <v>0</v>
      </c>
      <c r="G679" s="189">
        <f t="shared" si="20"/>
        <v>0</v>
      </c>
      <c r="H679" s="64" t="str">
        <f>IFERROR(MATCH(A679,'LISTA '!D:D,0),"FORA DA TABELA")</f>
        <v>FORA DA TABELA</v>
      </c>
      <c r="I679" s="64" t="str">
        <f t="shared" si="21"/>
        <v/>
      </c>
      <c r="J679" s="64" t="str">
        <f>IF(I679="VERIFICAR",(MAX(J$1:$J678))+1,"")</f>
        <v/>
      </c>
      <c r="K679" s="82">
        <f>MATCH(A679,Peso!A:A,0)</f>
        <v>2436</v>
      </c>
    </row>
    <row r="680" spans="1:11" ht="15" customHeight="1" x14ac:dyDescent="0.3">
      <c r="A680" s="79">
        <v>21273</v>
      </c>
      <c r="B680" s="78" t="s">
        <v>1824</v>
      </c>
      <c r="C680" s="78" t="s">
        <v>7</v>
      </c>
      <c r="D680" s="78" t="s">
        <v>1608</v>
      </c>
      <c r="E680" s="78">
        <v>0</v>
      </c>
      <c r="F680" s="78">
        <v>0</v>
      </c>
      <c r="G680" s="189">
        <f t="shared" si="20"/>
        <v>0</v>
      </c>
      <c r="H680" s="64" t="str">
        <f>IFERROR(MATCH(A680,'LISTA '!D:D,0),"FORA DA TABELA")</f>
        <v>FORA DA TABELA</v>
      </c>
      <c r="I680" s="64" t="str">
        <f t="shared" si="21"/>
        <v/>
      </c>
      <c r="J680" s="64" t="str">
        <f>IF(I680="VERIFICAR",(MAX(J$1:$J679))+1,"")</f>
        <v/>
      </c>
      <c r="K680" s="82">
        <f>MATCH(A680,Peso!A:A,0)</f>
        <v>730</v>
      </c>
    </row>
    <row r="681" spans="1:11" ht="15" customHeight="1" x14ac:dyDescent="0.3">
      <c r="A681" s="79">
        <v>21438</v>
      </c>
      <c r="B681" s="78" t="s">
        <v>1825</v>
      </c>
      <c r="C681" s="78" t="s">
        <v>7</v>
      </c>
      <c r="D681" s="78" t="s">
        <v>1608</v>
      </c>
      <c r="E681" s="78">
        <v>25</v>
      </c>
      <c r="F681" s="78">
        <v>1</v>
      </c>
      <c r="G681" s="189">
        <f t="shared" si="20"/>
        <v>24</v>
      </c>
      <c r="H681" s="64">
        <f>IFERROR(MATCH(A681,'LISTA '!D:D,0),"FORA DA TABELA")</f>
        <v>416</v>
      </c>
      <c r="I681" s="64" t="str">
        <f t="shared" si="21"/>
        <v/>
      </c>
      <c r="J681" s="64" t="str">
        <f>IF(I681="VERIFICAR",(MAX(J$1:$J680))+1,"")</f>
        <v/>
      </c>
      <c r="K681" s="82">
        <f>MATCH(A681,Peso!A:A,0)</f>
        <v>1953</v>
      </c>
    </row>
    <row r="682" spans="1:11" ht="15" customHeight="1" x14ac:dyDescent="0.3">
      <c r="A682" s="79">
        <v>21439</v>
      </c>
      <c r="B682" s="78" t="s">
        <v>1145</v>
      </c>
      <c r="C682" s="78" t="s">
        <v>7</v>
      </c>
      <c r="D682" s="78" t="s">
        <v>1608</v>
      </c>
      <c r="E682" s="78">
        <v>209</v>
      </c>
      <c r="F682" s="78">
        <v>2</v>
      </c>
      <c r="G682" s="189">
        <f t="shared" si="20"/>
        <v>207</v>
      </c>
      <c r="H682" s="64">
        <f>IFERROR(MATCH(A682,'LISTA '!D:D,0),"FORA DA TABELA")</f>
        <v>417</v>
      </c>
      <c r="I682" s="64" t="str">
        <f t="shared" si="21"/>
        <v/>
      </c>
      <c r="J682" s="64" t="str">
        <f>IF(I682="VERIFICAR",(MAX(J$1:$J681))+1,"")</f>
        <v/>
      </c>
      <c r="K682" s="82">
        <f>MATCH(A682,Peso!A:A,0)</f>
        <v>1955</v>
      </c>
    </row>
    <row r="683" spans="1:11" ht="15" customHeight="1" x14ac:dyDescent="0.3">
      <c r="A683" s="79">
        <v>1088</v>
      </c>
      <c r="B683" s="78" t="s">
        <v>1826</v>
      </c>
      <c r="C683" s="78" t="s">
        <v>7</v>
      </c>
      <c r="D683" s="78" t="s">
        <v>1608</v>
      </c>
      <c r="E683" s="78">
        <v>59</v>
      </c>
      <c r="F683" s="78">
        <v>19</v>
      </c>
      <c r="G683" s="189">
        <f t="shared" si="20"/>
        <v>40</v>
      </c>
      <c r="H683" s="64">
        <f>IFERROR(MATCH(A683,'LISTA '!D:D,0),"FORA DA TABELA")</f>
        <v>418</v>
      </c>
      <c r="I683" s="64" t="str">
        <f t="shared" si="21"/>
        <v/>
      </c>
      <c r="J683" s="64" t="str">
        <f>IF(I683="VERIFICAR",(MAX(J$1:$J682))+1,"")</f>
        <v/>
      </c>
      <c r="K683" s="82">
        <f>MATCH(A683,Peso!A:A,0)</f>
        <v>1954</v>
      </c>
    </row>
    <row r="684" spans="1:11" ht="15" customHeight="1" x14ac:dyDescent="0.3">
      <c r="A684" s="79">
        <v>2317</v>
      </c>
      <c r="B684" s="78" t="s">
        <v>1495</v>
      </c>
      <c r="C684" s="78" t="s">
        <v>28</v>
      </c>
      <c r="D684" s="78" t="s">
        <v>1608</v>
      </c>
      <c r="E684" s="78">
        <v>25</v>
      </c>
      <c r="F684" s="78">
        <v>0</v>
      </c>
      <c r="G684" s="189">
        <f t="shared" si="20"/>
        <v>25</v>
      </c>
      <c r="H684" s="64">
        <f>IFERROR(MATCH(A684,'LISTA '!D:D,0),"FORA DA TABELA")</f>
        <v>419</v>
      </c>
      <c r="I684" s="64" t="str">
        <f t="shared" si="21"/>
        <v/>
      </c>
      <c r="J684" s="64" t="str">
        <f>IF(I684="VERIFICAR",(MAX(J$1:$J683))+1,"")</f>
        <v/>
      </c>
      <c r="K684" s="82">
        <f>MATCH(A684,Peso!A:A,0)</f>
        <v>2414</v>
      </c>
    </row>
    <row r="685" spans="1:11" ht="15" customHeight="1" x14ac:dyDescent="0.3">
      <c r="A685" s="79">
        <v>1767</v>
      </c>
      <c r="B685" s="78" t="s">
        <v>590</v>
      </c>
      <c r="C685" s="78" t="s">
        <v>7</v>
      </c>
      <c r="D685" s="78" t="s">
        <v>1608</v>
      </c>
      <c r="E685" s="78">
        <v>55</v>
      </c>
      <c r="F685" s="78">
        <v>9</v>
      </c>
      <c r="G685" s="189">
        <f t="shared" si="20"/>
        <v>46</v>
      </c>
      <c r="H685" s="64">
        <f>IFERROR(MATCH(A685,'LISTA '!D:D,0),"FORA DA TABELA")</f>
        <v>420</v>
      </c>
      <c r="I685" s="64" t="str">
        <f t="shared" si="21"/>
        <v/>
      </c>
      <c r="J685" s="64" t="str">
        <f>IF(I685="VERIFICAR",(MAX(J$1:$J684))+1,"")</f>
        <v/>
      </c>
      <c r="K685" s="82">
        <f>MATCH(A685,Peso!A:A,0)</f>
        <v>2065</v>
      </c>
    </row>
    <row r="686" spans="1:11" ht="15" customHeight="1" x14ac:dyDescent="0.3">
      <c r="A686" s="79">
        <v>1224</v>
      </c>
      <c r="B686" s="78" t="s">
        <v>1827</v>
      </c>
      <c r="C686" s="78" t="s">
        <v>7</v>
      </c>
      <c r="D686" s="78" t="s">
        <v>1608</v>
      </c>
      <c r="E686" s="78">
        <v>585</v>
      </c>
      <c r="F686" s="78">
        <v>14</v>
      </c>
      <c r="G686" s="189">
        <f t="shared" si="20"/>
        <v>571</v>
      </c>
      <c r="H686" s="64">
        <f>IFERROR(MATCH(A686,'LISTA '!D:D,0),"FORA DA TABELA")</f>
        <v>421</v>
      </c>
      <c r="I686" s="64" t="str">
        <f t="shared" si="21"/>
        <v/>
      </c>
      <c r="J686" s="64" t="str">
        <f>IF(I686="VERIFICAR",(MAX(J$1:$J685))+1,"")</f>
        <v/>
      </c>
      <c r="K686" s="82">
        <f>MATCH(A686,Peso!A:A,0)</f>
        <v>2064</v>
      </c>
    </row>
    <row r="687" spans="1:11" ht="15" customHeight="1" x14ac:dyDescent="0.3">
      <c r="A687" s="79">
        <v>21648</v>
      </c>
      <c r="B687" s="78" t="s">
        <v>708</v>
      </c>
      <c r="C687" s="78" t="s">
        <v>7</v>
      </c>
      <c r="D687" s="78" t="s">
        <v>1608</v>
      </c>
      <c r="E687" s="78">
        <v>0</v>
      </c>
      <c r="F687" s="78">
        <v>0</v>
      </c>
      <c r="G687" s="189">
        <f t="shared" si="20"/>
        <v>0</v>
      </c>
      <c r="H687" s="64" t="str">
        <f>IFERROR(MATCH(A687,'LISTA '!D:D,0),"FORA DA TABELA")</f>
        <v>FORA DA TABELA</v>
      </c>
      <c r="I687" s="64" t="str">
        <f t="shared" si="21"/>
        <v/>
      </c>
      <c r="J687" s="64" t="str">
        <f>IF(I687="VERIFICAR",(MAX(J$1:$J686))+1,"")</f>
        <v/>
      </c>
      <c r="K687" s="82">
        <f>MATCH(A687,Peso!A:A,0)</f>
        <v>731</v>
      </c>
    </row>
    <row r="688" spans="1:11" ht="15" customHeight="1" x14ac:dyDescent="0.3">
      <c r="A688" s="79">
        <v>20993</v>
      </c>
      <c r="B688" s="78" t="s">
        <v>611</v>
      </c>
      <c r="C688" s="78" t="s">
        <v>7</v>
      </c>
      <c r="D688" s="78" t="s">
        <v>1608</v>
      </c>
      <c r="E688" s="78">
        <v>0</v>
      </c>
      <c r="F688" s="78">
        <v>0</v>
      </c>
      <c r="G688" s="189">
        <f t="shared" si="20"/>
        <v>0</v>
      </c>
      <c r="H688" s="64" t="str">
        <f>IFERROR(MATCH(A688,'LISTA '!D:D,0),"FORA DA TABELA")</f>
        <v>FORA DA TABELA</v>
      </c>
      <c r="I688" s="64" t="str">
        <f t="shared" si="21"/>
        <v/>
      </c>
      <c r="J688" s="64" t="str">
        <f>IF(I688="VERIFICAR",(MAX(J$1:$J687))+1,"")</f>
        <v/>
      </c>
      <c r="K688" s="82">
        <f>MATCH(A688,Peso!A:A,0)</f>
        <v>2066</v>
      </c>
    </row>
    <row r="689" spans="1:11" ht="15" customHeight="1" x14ac:dyDescent="0.3">
      <c r="A689" s="79">
        <v>21698</v>
      </c>
      <c r="B689" s="78" t="s">
        <v>762</v>
      </c>
      <c r="C689" s="78" t="s">
        <v>7</v>
      </c>
      <c r="D689" s="78" t="s">
        <v>1608</v>
      </c>
      <c r="E689" s="78">
        <v>0</v>
      </c>
      <c r="F689" s="78">
        <v>0</v>
      </c>
      <c r="G689" s="189">
        <f t="shared" si="20"/>
        <v>0</v>
      </c>
      <c r="H689" s="64" t="str">
        <f>IFERROR(MATCH(A689,'LISTA '!D:D,0),"FORA DA TABELA")</f>
        <v>FORA DA TABELA</v>
      </c>
      <c r="I689" s="64" t="str">
        <f t="shared" si="21"/>
        <v/>
      </c>
      <c r="J689" s="64" t="str">
        <f>IF(I689="VERIFICAR",(MAX(J$1:$J688))+1,"")</f>
        <v/>
      </c>
      <c r="K689" s="82">
        <f>MATCH(A689,Peso!A:A,0)</f>
        <v>2238</v>
      </c>
    </row>
    <row r="690" spans="1:11" ht="15" customHeight="1" x14ac:dyDescent="0.3">
      <c r="A690" s="79">
        <v>21426</v>
      </c>
      <c r="B690" s="78" t="s">
        <v>1146</v>
      </c>
      <c r="C690" s="78" t="s">
        <v>7</v>
      </c>
      <c r="D690" s="78" t="s">
        <v>1608</v>
      </c>
      <c r="E690" s="78">
        <v>41</v>
      </c>
      <c r="F690" s="78">
        <v>10</v>
      </c>
      <c r="G690" s="189">
        <f t="shared" si="20"/>
        <v>31</v>
      </c>
      <c r="H690" s="64">
        <f>IFERROR(MATCH(A690,'LISTA '!D:D,0),"FORA DA TABELA")</f>
        <v>422</v>
      </c>
      <c r="I690" s="64" t="str">
        <f t="shared" si="21"/>
        <v/>
      </c>
      <c r="J690" s="64" t="str">
        <f>IF(I690="VERIFICAR",(MAX(J$1:$J689))+1,"")</f>
        <v/>
      </c>
      <c r="K690" s="82">
        <f>MATCH(A690,Peso!A:A,0)</f>
        <v>2069</v>
      </c>
    </row>
    <row r="691" spans="1:11" ht="15" customHeight="1" x14ac:dyDescent="0.3">
      <c r="A691" s="79">
        <v>11081</v>
      </c>
      <c r="B691" s="78" t="s">
        <v>913</v>
      </c>
      <c r="C691" s="78" t="s">
        <v>28</v>
      </c>
      <c r="D691" s="78" t="s">
        <v>1608</v>
      </c>
      <c r="E691" s="78">
        <v>4609</v>
      </c>
      <c r="F691" s="78">
        <v>194</v>
      </c>
      <c r="G691" s="189">
        <f t="shared" si="20"/>
        <v>4415</v>
      </c>
      <c r="H691" s="64">
        <f>IFERROR(MATCH(A691,'LISTA '!D:D,0),"FORA DA TABELA")</f>
        <v>423</v>
      </c>
      <c r="I691" s="64" t="str">
        <f t="shared" si="21"/>
        <v/>
      </c>
      <c r="J691" s="64" t="str">
        <f>IF(I691="VERIFICAR",(MAX(J$1:$J690))+1,"")</f>
        <v/>
      </c>
      <c r="K691" s="82">
        <f>MATCH(A691,Peso!A:A,0)</f>
        <v>2382</v>
      </c>
    </row>
    <row r="692" spans="1:11" ht="15" customHeight="1" x14ac:dyDescent="0.3">
      <c r="A692" s="79">
        <v>21256</v>
      </c>
      <c r="B692" s="78" t="s">
        <v>913</v>
      </c>
      <c r="C692" s="78" t="s">
        <v>7</v>
      </c>
      <c r="D692" s="78" t="s">
        <v>1608</v>
      </c>
      <c r="E692" s="78">
        <v>0</v>
      </c>
      <c r="F692" s="78">
        <v>0</v>
      </c>
      <c r="G692" s="189">
        <f t="shared" si="20"/>
        <v>0</v>
      </c>
      <c r="H692" s="64" t="str">
        <f>IFERROR(MATCH(A692,'LISTA '!D:D,0),"FORA DA TABELA")</f>
        <v>FORA DA TABELA</v>
      </c>
      <c r="I692" s="64" t="str">
        <f t="shared" si="21"/>
        <v/>
      </c>
      <c r="J692" s="64" t="str">
        <f>IF(I692="VERIFICAR",(MAX(J$1:$J691))+1,"")</f>
        <v/>
      </c>
      <c r="K692" s="82">
        <f>MATCH(A692,Peso!A:A,0)</f>
        <v>2068</v>
      </c>
    </row>
    <row r="693" spans="1:11" ht="15" customHeight="1" x14ac:dyDescent="0.3">
      <c r="A693" s="79">
        <v>50025</v>
      </c>
      <c r="B693" s="78" t="s">
        <v>913</v>
      </c>
      <c r="C693" s="78" t="s">
        <v>7</v>
      </c>
      <c r="D693" s="78" t="s">
        <v>1608</v>
      </c>
      <c r="E693" s="78">
        <v>0</v>
      </c>
      <c r="F693" s="78">
        <v>0</v>
      </c>
      <c r="G693" s="189">
        <f t="shared" si="20"/>
        <v>0</v>
      </c>
      <c r="H693" s="64" t="str">
        <f>IFERROR(MATCH(A693,'LISTA '!D:D,0),"FORA DA TABELA")</f>
        <v>FORA DA TABELA</v>
      </c>
      <c r="I693" s="64" t="str">
        <f t="shared" si="21"/>
        <v/>
      </c>
      <c r="J693" s="64" t="str">
        <f>IF(I693="VERIFICAR",(MAX(J$1:$J692))+1,"")</f>
        <v/>
      </c>
      <c r="K693" s="82">
        <f>MATCH(A693,Peso!A:A,0)</f>
        <v>2455</v>
      </c>
    </row>
    <row r="694" spans="1:11" ht="15" customHeight="1" x14ac:dyDescent="0.3">
      <c r="A694" s="79">
        <v>11049</v>
      </c>
      <c r="B694" s="78" t="s">
        <v>1828</v>
      </c>
      <c r="C694" s="78" t="s">
        <v>7</v>
      </c>
      <c r="D694" s="78" t="s">
        <v>1608</v>
      </c>
      <c r="E694" s="78">
        <v>6</v>
      </c>
      <c r="F694" s="78">
        <v>0</v>
      </c>
      <c r="G694" s="189">
        <f t="shared" si="20"/>
        <v>6</v>
      </c>
      <c r="H694" s="64">
        <f>IFERROR(MATCH(A694,'LISTA '!D:D,0),"FORA DA TABELA")</f>
        <v>424</v>
      </c>
      <c r="I694" s="64" t="str">
        <f t="shared" si="21"/>
        <v/>
      </c>
      <c r="J694" s="64" t="str">
        <f>IF(I694="VERIFICAR",(MAX(J$1:$J693))+1,"")</f>
        <v/>
      </c>
      <c r="K694" s="82">
        <f>MATCH(A694,Peso!A:A,0)</f>
        <v>735</v>
      </c>
    </row>
    <row r="695" spans="1:11" ht="15" customHeight="1" x14ac:dyDescent="0.3">
      <c r="A695" s="79">
        <v>21489</v>
      </c>
      <c r="B695" s="78" t="s">
        <v>1828</v>
      </c>
      <c r="C695" s="78" t="s">
        <v>7</v>
      </c>
      <c r="D695" s="78" t="s">
        <v>1608</v>
      </c>
      <c r="E695" s="78">
        <v>0</v>
      </c>
      <c r="F695" s="78">
        <v>0</v>
      </c>
      <c r="G695" s="189">
        <f t="shared" si="20"/>
        <v>0</v>
      </c>
      <c r="H695" s="64" t="str">
        <f>IFERROR(MATCH(A695,'LISTA '!D:D,0),"FORA DA TABELA")</f>
        <v>FORA DA TABELA</v>
      </c>
      <c r="I695" s="64" t="str">
        <f t="shared" si="21"/>
        <v/>
      </c>
      <c r="J695" s="64" t="str">
        <f>IF(I695="VERIFICAR",(MAX(J$1:$J694))+1,"")</f>
        <v/>
      </c>
      <c r="K695" s="82">
        <f>MATCH(A695,Peso!A:A,0)</f>
        <v>734</v>
      </c>
    </row>
    <row r="696" spans="1:11" ht="15" customHeight="1" x14ac:dyDescent="0.3">
      <c r="A696" s="79">
        <v>21400</v>
      </c>
      <c r="B696" s="78" t="s">
        <v>1147</v>
      </c>
      <c r="C696" s="78" t="s">
        <v>7</v>
      </c>
      <c r="D696" s="78" t="s">
        <v>1608</v>
      </c>
      <c r="E696" s="78">
        <v>48</v>
      </c>
      <c r="F696" s="78">
        <v>2</v>
      </c>
      <c r="G696" s="189">
        <f t="shared" si="20"/>
        <v>46</v>
      </c>
      <c r="H696" s="64">
        <f>IFERROR(MATCH(A696,'LISTA '!D:D,0),"FORA DA TABELA")</f>
        <v>425</v>
      </c>
      <c r="I696" s="64" t="str">
        <f t="shared" si="21"/>
        <v/>
      </c>
      <c r="J696" s="64" t="str">
        <f>IF(I696="VERIFICAR",(MAX(J$1:$J695))+1,"")</f>
        <v/>
      </c>
      <c r="K696" s="82">
        <f>MATCH(A696,Peso!A:A,0)</f>
        <v>738</v>
      </c>
    </row>
    <row r="697" spans="1:11" ht="15" customHeight="1" x14ac:dyDescent="0.3">
      <c r="A697" s="79">
        <v>11056</v>
      </c>
      <c r="B697" s="78" t="s">
        <v>130</v>
      </c>
      <c r="C697" s="78" t="s">
        <v>7</v>
      </c>
      <c r="D697" s="78" t="s">
        <v>1608</v>
      </c>
      <c r="E697" s="78">
        <v>0</v>
      </c>
      <c r="F697" s="78">
        <v>0</v>
      </c>
      <c r="G697" s="189">
        <f t="shared" si="20"/>
        <v>0</v>
      </c>
      <c r="H697" s="64" t="str">
        <f>IFERROR(MATCH(A697,'LISTA '!D:D,0),"FORA DA TABELA")</f>
        <v>FORA DA TABELA</v>
      </c>
      <c r="I697" s="64" t="str">
        <f t="shared" si="21"/>
        <v/>
      </c>
      <c r="J697" s="64" t="str">
        <f>IF(I697="VERIFICAR",(MAX(J$1:$J696))+1,"")</f>
        <v/>
      </c>
      <c r="K697" s="82">
        <f>MATCH(A697,Peso!A:A,0)</f>
        <v>739</v>
      </c>
    </row>
    <row r="698" spans="1:11" ht="15" customHeight="1" x14ac:dyDescent="0.3">
      <c r="A698" s="79">
        <v>21335</v>
      </c>
      <c r="B698" s="78" t="s">
        <v>130</v>
      </c>
      <c r="C698" s="78" t="s">
        <v>7</v>
      </c>
      <c r="D698" s="78" t="s">
        <v>1608</v>
      </c>
      <c r="E698" s="78">
        <v>0</v>
      </c>
      <c r="F698" s="78">
        <v>0</v>
      </c>
      <c r="G698" s="189">
        <f t="shared" si="20"/>
        <v>0</v>
      </c>
      <c r="H698" s="64" t="str">
        <f>IFERROR(MATCH(A698,'LISTA '!D:D,0),"FORA DA TABELA")</f>
        <v>FORA DA TABELA</v>
      </c>
      <c r="I698" s="64" t="str">
        <f t="shared" si="21"/>
        <v/>
      </c>
      <c r="J698" s="64" t="str">
        <f>IF(I698="VERIFICAR",(MAX(J$1:$J697))+1,"")</f>
        <v/>
      </c>
      <c r="K698" s="82">
        <f>MATCH(A698,Peso!A:A,0)</f>
        <v>736</v>
      </c>
    </row>
    <row r="699" spans="1:11" ht="15" customHeight="1" x14ac:dyDescent="0.3">
      <c r="A699" s="79">
        <v>21287</v>
      </c>
      <c r="B699" s="78" t="s">
        <v>1829</v>
      </c>
      <c r="C699" s="78" t="s">
        <v>7</v>
      </c>
      <c r="D699" s="78" t="s">
        <v>1608</v>
      </c>
      <c r="E699" s="78">
        <v>49</v>
      </c>
      <c r="F699" s="78">
        <v>0</v>
      </c>
      <c r="G699" s="189">
        <f t="shared" si="20"/>
        <v>49</v>
      </c>
      <c r="H699" s="64">
        <f>IFERROR(MATCH(A699,'LISTA '!D:D,0),"FORA DA TABELA")</f>
        <v>426</v>
      </c>
      <c r="I699" s="64" t="str">
        <f t="shared" si="21"/>
        <v/>
      </c>
      <c r="J699" s="64" t="str">
        <f>IF(I699="VERIFICAR",(MAX(J$1:$J698))+1,"")</f>
        <v/>
      </c>
      <c r="K699" s="82">
        <f>MATCH(A699,Peso!A:A,0)</f>
        <v>737</v>
      </c>
    </row>
    <row r="700" spans="1:11" ht="15" customHeight="1" x14ac:dyDescent="0.3">
      <c r="A700" s="79">
        <v>21470</v>
      </c>
      <c r="B700" s="78" t="s">
        <v>1148</v>
      </c>
      <c r="C700" s="78" t="s">
        <v>7</v>
      </c>
      <c r="D700" s="78" t="s">
        <v>1608</v>
      </c>
      <c r="E700" s="78">
        <v>65</v>
      </c>
      <c r="F700" s="78">
        <v>6</v>
      </c>
      <c r="G700" s="189">
        <f t="shared" si="20"/>
        <v>59</v>
      </c>
      <c r="H700" s="64">
        <f>IFERROR(MATCH(A700,'LISTA '!D:D,0),"FORA DA TABELA")</f>
        <v>427</v>
      </c>
      <c r="I700" s="64" t="str">
        <f t="shared" si="21"/>
        <v/>
      </c>
      <c r="J700" s="64" t="str">
        <f>IF(I700="VERIFICAR",(MAX(J$1:$J699))+1,"")</f>
        <v/>
      </c>
      <c r="K700" s="82">
        <f>MATCH(A700,Peso!A:A,0)</f>
        <v>2071</v>
      </c>
    </row>
    <row r="701" spans="1:11" ht="15" customHeight="1" x14ac:dyDescent="0.3">
      <c r="A701" s="79">
        <v>21010</v>
      </c>
      <c r="B701" s="78" t="s">
        <v>1830</v>
      </c>
      <c r="C701" s="78" t="s">
        <v>7</v>
      </c>
      <c r="D701" s="78" t="s">
        <v>1608</v>
      </c>
      <c r="E701" s="78">
        <v>395</v>
      </c>
      <c r="F701" s="78">
        <v>17</v>
      </c>
      <c r="G701" s="189">
        <f t="shared" si="20"/>
        <v>378</v>
      </c>
      <c r="H701" s="64">
        <f>IFERROR(MATCH(A701,'LISTA '!D:D,0),"FORA DA TABELA")</f>
        <v>428</v>
      </c>
      <c r="I701" s="64" t="str">
        <f t="shared" si="21"/>
        <v/>
      </c>
      <c r="J701" s="64" t="str">
        <f>IF(I701="VERIFICAR",(MAX(J$1:$J700))+1,"")</f>
        <v/>
      </c>
      <c r="K701" s="82">
        <f>MATCH(A701,Peso!A:A,0)</f>
        <v>2070</v>
      </c>
    </row>
    <row r="702" spans="1:11" ht="15" customHeight="1" x14ac:dyDescent="0.3">
      <c r="A702" s="79">
        <v>21718</v>
      </c>
      <c r="B702" s="78" t="s">
        <v>788</v>
      </c>
      <c r="C702" s="78" t="s">
        <v>28</v>
      </c>
      <c r="D702" s="78" t="s">
        <v>1608</v>
      </c>
      <c r="E702" s="78">
        <v>0</v>
      </c>
      <c r="F702" s="78">
        <v>0</v>
      </c>
      <c r="G702" s="189">
        <f t="shared" si="20"/>
        <v>0</v>
      </c>
      <c r="H702" s="64" t="str">
        <f>IFERROR(MATCH(A702,'LISTA '!D:D,0),"FORA DA TABELA")</f>
        <v>FORA DA TABELA</v>
      </c>
      <c r="I702" s="64" t="str">
        <f t="shared" si="21"/>
        <v/>
      </c>
      <c r="J702" s="64" t="str">
        <f>IF(I702="VERIFICAR",(MAX(J$1:$J701))+1,"")</f>
        <v/>
      </c>
      <c r="K702" s="82">
        <f>MATCH(A702,Peso!A:A,0)</f>
        <v>2277</v>
      </c>
    </row>
    <row r="703" spans="1:11" ht="15" customHeight="1" x14ac:dyDescent="0.3">
      <c r="A703" s="79">
        <v>20018</v>
      </c>
      <c r="B703" s="78" t="s">
        <v>273</v>
      </c>
      <c r="C703" s="78" t="s">
        <v>3</v>
      </c>
      <c r="D703" s="78" t="s">
        <v>1608</v>
      </c>
      <c r="E703" s="78">
        <v>0</v>
      </c>
      <c r="F703" s="78">
        <v>0</v>
      </c>
      <c r="G703" s="189">
        <f t="shared" si="20"/>
        <v>0</v>
      </c>
      <c r="H703" s="64" t="str">
        <f>IFERROR(MATCH(A703,'LISTA '!D:D,0),"FORA DA TABELA")</f>
        <v>FORA DA TABELA</v>
      </c>
      <c r="I703" s="64" t="str">
        <f t="shared" si="21"/>
        <v/>
      </c>
      <c r="J703" s="64" t="str">
        <f>IF(I703="VERIFICAR",(MAX(J$1:$J702))+1,"")</f>
        <v/>
      </c>
      <c r="K703" s="82">
        <f>MATCH(A703,Peso!A:A,0)</f>
        <v>740</v>
      </c>
    </row>
    <row r="704" spans="1:11" ht="15" customHeight="1" x14ac:dyDescent="0.3">
      <c r="A704" s="79">
        <v>21564</v>
      </c>
      <c r="B704" s="78" t="s">
        <v>404</v>
      </c>
      <c r="C704" s="78" t="s">
        <v>3</v>
      </c>
      <c r="D704" s="78" t="s">
        <v>1608</v>
      </c>
      <c r="E704" s="78">
        <v>0</v>
      </c>
      <c r="F704" s="78">
        <v>0</v>
      </c>
      <c r="G704" s="189">
        <f t="shared" si="20"/>
        <v>0</v>
      </c>
      <c r="H704" s="64" t="str">
        <f>IFERROR(MATCH(A704,'LISTA '!D:D,0),"FORA DA TABELA")</f>
        <v>FORA DA TABELA</v>
      </c>
      <c r="I704" s="64" t="str">
        <f t="shared" si="21"/>
        <v/>
      </c>
      <c r="J704" s="64" t="str">
        <f>IF(I704="VERIFICAR",(MAX(J$1:$J703))+1,"")</f>
        <v/>
      </c>
      <c r="K704" s="82">
        <f>MATCH(A704,Peso!A:A,0)</f>
        <v>743</v>
      </c>
    </row>
    <row r="705" spans="1:11" ht="15" customHeight="1" x14ac:dyDescent="0.3">
      <c r="A705" s="79">
        <v>21503</v>
      </c>
      <c r="B705" s="78" t="s">
        <v>1149</v>
      </c>
      <c r="C705" s="78" t="s">
        <v>3</v>
      </c>
      <c r="D705" s="78" t="s">
        <v>1608</v>
      </c>
      <c r="E705" s="78">
        <v>141</v>
      </c>
      <c r="F705" s="78">
        <v>141</v>
      </c>
      <c r="G705" s="189">
        <f t="shared" si="20"/>
        <v>0</v>
      </c>
      <c r="H705" s="64" t="str">
        <f>IFERROR(MATCH(A705,'LISTA '!D:D,0),"FORA DA TABELA")</f>
        <v>FORA DA TABELA</v>
      </c>
      <c r="I705" s="64" t="str">
        <f t="shared" si="21"/>
        <v/>
      </c>
      <c r="J705" s="64" t="str">
        <f>IF(I705="VERIFICAR",(MAX(J$1:$J704))+1,"")</f>
        <v/>
      </c>
      <c r="K705" s="82">
        <f>MATCH(A705,Peso!A:A,0)</f>
        <v>744</v>
      </c>
    </row>
    <row r="706" spans="1:11" ht="15" customHeight="1" x14ac:dyDescent="0.3">
      <c r="A706" s="79">
        <v>20272</v>
      </c>
      <c r="B706" s="78" t="s">
        <v>640</v>
      </c>
      <c r="C706" s="78" t="s">
        <v>3</v>
      </c>
      <c r="D706" s="78" t="s">
        <v>1608</v>
      </c>
      <c r="E706" s="78">
        <v>0</v>
      </c>
      <c r="F706" s="78">
        <v>0</v>
      </c>
      <c r="G706" s="189">
        <f t="shared" si="20"/>
        <v>0</v>
      </c>
      <c r="H706" s="64" t="str">
        <f>IFERROR(MATCH(A706,'LISTA '!D:D,0),"FORA DA TABELA")</f>
        <v>FORA DA TABELA</v>
      </c>
      <c r="I706" s="64" t="str">
        <f t="shared" si="21"/>
        <v/>
      </c>
      <c r="J706" s="64" t="str">
        <f>IF(I706="VERIFICAR",(MAX(J$1:$J705))+1,"")</f>
        <v/>
      </c>
      <c r="K706" s="82">
        <f>MATCH(A706,Peso!A:A,0)</f>
        <v>746</v>
      </c>
    </row>
    <row r="707" spans="1:11" ht="15" customHeight="1" x14ac:dyDescent="0.3">
      <c r="A707" s="79">
        <v>21760</v>
      </c>
      <c r="B707" s="78" t="s">
        <v>855</v>
      </c>
      <c r="C707" s="78" t="s">
        <v>28</v>
      </c>
      <c r="D707" s="78" t="s">
        <v>1608</v>
      </c>
      <c r="E707" s="78">
        <v>0</v>
      </c>
      <c r="F707" s="78">
        <v>0</v>
      </c>
      <c r="G707" s="189">
        <f t="shared" ref="G707:G770" si="22">E707-F707</f>
        <v>0</v>
      </c>
      <c r="H707" s="64" t="str">
        <f>IFERROR(MATCH(A707,'LISTA '!D:D,0),"FORA DA TABELA")</f>
        <v>FORA DA TABELA</v>
      </c>
      <c r="I707" s="64" t="str">
        <f t="shared" ref="I707:I770" si="23">IF(AND(G707&gt;0,H707="FORA DA TABELA"),"VERIFICAR","")</f>
        <v/>
      </c>
      <c r="J707" s="64" t="str">
        <f>IF(I707="VERIFICAR",(MAX(J$1:$J706))+1,"")</f>
        <v/>
      </c>
      <c r="K707" s="82">
        <f>MATCH(A707,Peso!A:A,0)</f>
        <v>2330</v>
      </c>
    </row>
    <row r="708" spans="1:11" ht="15" customHeight="1" x14ac:dyDescent="0.3">
      <c r="A708" s="79">
        <v>21702</v>
      </c>
      <c r="B708" s="78" t="s">
        <v>809</v>
      </c>
      <c r="C708" s="78" t="s">
        <v>3</v>
      </c>
      <c r="D708" s="78" t="s">
        <v>1608</v>
      </c>
      <c r="E708" s="78">
        <v>0</v>
      </c>
      <c r="F708" s="78">
        <v>0</v>
      </c>
      <c r="G708" s="189">
        <f t="shared" si="22"/>
        <v>0</v>
      </c>
      <c r="H708" s="64" t="str">
        <f>IFERROR(MATCH(A708,'LISTA '!D:D,0),"FORA DA TABELA")</f>
        <v>FORA DA TABELA</v>
      </c>
      <c r="I708" s="64" t="str">
        <f t="shared" si="23"/>
        <v/>
      </c>
      <c r="J708" s="64" t="str">
        <f>IF(I708="VERIFICAR",(MAX(J$1:$J707))+1,"")</f>
        <v/>
      </c>
      <c r="K708" s="82">
        <f>MATCH(A708,Peso!A:A,0)</f>
        <v>2249</v>
      </c>
    </row>
    <row r="709" spans="1:11" ht="15" customHeight="1" x14ac:dyDescent="0.3">
      <c r="A709" s="79">
        <v>21679</v>
      </c>
      <c r="B709" s="78" t="s">
        <v>989</v>
      </c>
      <c r="C709" s="78" t="s">
        <v>28</v>
      </c>
      <c r="D709" s="78" t="s">
        <v>1608</v>
      </c>
      <c r="E709" s="78">
        <v>1595</v>
      </c>
      <c r="F709" s="78">
        <v>10</v>
      </c>
      <c r="G709" s="189">
        <f t="shared" si="22"/>
        <v>1585</v>
      </c>
      <c r="H709" s="64">
        <f>IFERROR(MATCH(A709,'LISTA '!D:D,0),"FORA DA TABELA")</f>
        <v>429</v>
      </c>
      <c r="I709" s="64" t="str">
        <f t="shared" si="23"/>
        <v/>
      </c>
      <c r="J709" s="64" t="str">
        <f>IF(I709="VERIFICAR",(MAX(J$1:$J708))+1,"")</f>
        <v/>
      </c>
      <c r="K709" s="82">
        <f>MATCH(A709,Peso!A:A,0)</f>
        <v>742</v>
      </c>
    </row>
    <row r="710" spans="1:11" ht="15" customHeight="1" x14ac:dyDescent="0.3">
      <c r="A710" s="79">
        <v>21678</v>
      </c>
      <c r="B710" s="78" t="s">
        <v>808</v>
      </c>
      <c r="C710" s="78" t="s">
        <v>28</v>
      </c>
      <c r="D710" s="78" t="s">
        <v>1608</v>
      </c>
      <c r="E710" s="78">
        <v>0</v>
      </c>
      <c r="F710" s="78">
        <v>0</v>
      </c>
      <c r="G710" s="189">
        <f t="shared" si="22"/>
        <v>0</v>
      </c>
      <c r="H710" s="64" t="str">
        <f>IFERROR(MATCH(A710,'LISTA '!D:D,0),"FORA DA TABELA")</f>
        <v>FORA DA TABELA</v>
      </c>
      <c r="I710" s="64" t="str">
        <f t="shared" si="23"/>
        <v/>
      </c>
      <c r="J710" s="64" t="str">
        <f>IF(I710="VERIFICAR",(MAX(J$1:$J709))+1,"")</f>
        <v/>
      </c>
      <c r="K710" s="82">
        <f>MATCH(A710,Peso!A:A,0)</f>
        <v>741</v>
      </c>
    </row>
    <row r="711" spans="1:11" ht="15" customHeight="1" x14ac:dyDescent="0.3">
      <c r="A711" s="79">
        <v>21794</v>
      </c>
      <c r="B711" s="78" t="s">
        <v>1567</v>
      </c>
      <c r="C711" s="78" t="s">
        <v>3</v>
      </c>
      <c r="D711" s="78" t="s">
        <v>1608</v>
      </c>
      <c r="E711" s="78">
        <v>0</v>
      </c>
      <c r="F711" s="78">
        <v>0</v>
      </c>
      <c r="G711" s="189">
        <f t="shared" si="22"/>
        <v>0</v>
      </c>
      <c r="H711" s="64" t="str">
        <f>IFERROR(MATCH(A711,'LISTA '!D:D,0),"FORA DA TABELA")</f>
        <v>FORA DA TABELA</v>
      </c>
      <c r="I711" s="64" t="str">
        <f t="shared" si="23"/>
        <v/>
      </c>
      <c r="J711" s="64" t="str">
        <f>IF(I711="VERIFICAR",(MAX(J$1:$J710))+1,"")</f>
        <v/>
      </c>
      <c r="K711" s="82">
        <f>MATCH(A711,Peso!A:A,0)</f>
        <v>2518</v>
      </c>
    </row>
    <row r="712" spans="1:11" ht="15" customHeight="1" x14ac:dyDescent="0.3">
      <c r="A712" s="79">
        <v>2166</v>
      </c>
      <c r="B712" s="78" t="s">
        <v>1150</v>
      </c>
      <c r="C712" s="78" t="s">
        <v>7</v>
      </c>
      <c r="D712" s="78" t="s">
        <v>1608</v>
      </c>
      <c r="E712" s="78">
        <v>65</v>
      </c>
      <c r="F712" s="78">
        <v>14</v>
      </c>
      <c r="G712" s="189">
        <f t="shared" si="22"/>
        <v>51</v>
      </c>
      <c r="H712" s="64">
        <f>IFERROR(MATCH(A712,'LISTA '!D:D,0),"FORA DA TABELA")</f>
        <v>430</v>
      </c>
      <c r="I712" s="64" t="str">
        <f t="shared" si="23"/>
        <v/>
      </c>
      <c r="J712" s="64" t="str">
        <f>IF(I712="VERIFICAR",(MAX(J$1:$J711))+1,"")</f>
        <v/>
      </c>
      <c r="K712" s="82">
        <f>MATCH(A712,Peso!A:A,0)</f>
        <v>754</v>
      </c>
    </row>
    <row r="713" spans="1:11" ht="15" customHeight="1" x14ac:dyDescent="0.3">
      <c r="A713" s="79">
        <v>1095</v>
      </c>
      <c r="B713" s="78" t="s">
        <v>1831</v>
      </c>
      <c r="C713" s="78" t="s">
        <v>7</v>
      </c>
      <c r="D713" s="78" t="s">
        <v>1608</v>
      </c>
      <c r="E713" s="78">
        <v>123</v>
      </c>
      <c r="F713" s="78">
        <v>4</v>
      </c>
      <c r="G713" s="189">
        <f t="shared" si="22"/>
        <v>119</v>
      </c>
      <c r="H713" s="64">
        <f>IFERROR(MATCH(A713,'LISTA '!D:D,0),"FORA DA TABELA")</f>
        <v>431</v>
      </c>
      <c r="I713" s="64" t="str">
        <f t="shared" si="23"/>
        <v/>
      </c>
      <c r="J713" s="64" t="str">
        <f>IF(I713="VERIFICAR",(MAX(J$1:$J712))+1,"")</f>
        <v/>
      </c>
      <c r="K713" s="82">
        <f>MATCH(A713,Peso!A:A,0)</f>
        <v>1024</v>
      </c>
    </row>
    <row r="714" spans="1:11" ht="15" customHeight="1" x14ac:dyDescent="0.3">
      <c r="A714" s="79">
        <v>2283</v>
      </c>
      <c r="B714" s="78" t="s">
        <v>851</v>
      </c>
      <c r="C714" s="78" t="s">
        <v>28</v>
      </c>
      <c r="D714" s="78" t="s">
        <v>1608</v>
      </c>
      <c r="E714" s="78">
        <v>11</v>
      </c>
      <c r="F714" s="78">
        <v>1</v>
      </c>
      <c r="G714" s="189">
        <f t="shared" si="22"/>
        <v>10</v>
      </c>
      <c r="H714" s="64">
        <f>IFERROR(MATCH(A714,'LISTA '!D:D,0),"FORA DA TABELA")</f>
        <v>432</v>
      </c>
      <c r="I714" s="64" t="str">
        <f t="shared" si="23"/>
        <v/>
      </c>
      <c r="J714" s="64" t="str">
        <f>IF(I714="VERIFICAR",(MAX(J$1:$J713))+1,"")</f>
        <v/>
      </c>
      <c r="K714" s="82">
        <f>MATCH(A714,Peso!A:A,0)</f>
        <v>2329</v>
      </c>
    </row>
    <row r="715" spans="1:11" ht="15" customHeight="1" x14ac:dyDescent="0.3">
      <c r="A715" s="79">
        <v>1648</v>
      </c>
      <c r="B715" s="78" t="s">
        <v>1151</v>
      </c>
      <c r="C715" s="78" t="s">
        <v>7</v>
      </c>
      <c r="D715" s="78" t="s">
        <v>1608</v>
      </c>
      <c r="E715" s="78">
        <v>32</v>
      </c>
      <c r="F715" s="78">
        <v>5</v>
      </c>
      <c r="G715" s="189">
        <f t="shared" si="22"/>
        <v>27</v>
      </c>
      <c r="H715" s="64">
        <f>IFERROR(MATCH(A715,'LISTA '!D:D,0),"FORA DA TABELA")</f>
        <v>433</v>
      </c>
      <c r="I715" s="64" t="str">
        <f t="shared" si="23"/>
        <v/>
      </c>
      <c r="J715" s="64" t="str">
        <f>IF(I715="VERIFICAR",(MAX(J$1:$J714))+1,"")</f>
        <v/>
      </c>
      <c r="K715" s="82">
        <f>MATCH(A715,Peso!A:A,0)</f>
        <v>756</v>
      </c>
    </row>
    <row r="716" spans="1:11" ht="15" customHeight="1" x14ac:dyDescent="0.3">
      <c r="A716" s="79">
        <v>139</v>
      </c>
      <c r="B716" s="78" t="s">
        <v>1832</v>
      </c>
      <c r="C716" s="78" t="s">
        <v>7</v>
      </c>
      <c r="D716" s="78" t="s">
        <v>1608</v>
      </c>
      <c r="E716" s="78">
        <v>63</v>
      </c>
      <c r="F716" s="78">
        <v>5</v>
      </c>
      <c r="G716" s="189">
        <f t="shared" si="22"/>
        <v>58</v>
      </c>
      <c r="H716" s="64">
        <f>IFERROR(MATCH(A716,'LISTA '!D:D,0),"FORA DA TABELA")</f>
        <v>434</v>
      </c>
      <c r="I716" s="64" t="str">
        <f t="shared" si="23"/>
        <v/>
      </c>
      <c r="J716" s="64" t="str">
        <f>IF(I716="VERIFICAR",(MAX(J$1:$J715))+1,"")</f>
        <v/>
      </c>
      <c r="K716" s="82">
        <f>MATCH(A716,Peso!A:A,0)</f>
        <v>755</v>
      </c>
    </row>
    <row r="717" spans="1:11" ht="15" customHeight="1" x14ac:dyDescent="0.3">
      <c r="A717" s="79">
        <v>1761</v>
      </c>
      <c r="B717" s="78" t="s">
        <v>1152</v>
      </c>
      <c r="C717" s="78" t="s">
        <v>7</v>
      </c>
      <c r="D717" s="78" t="s">
        <v>1608</v>
      </c>
      <c r="E717" s="78">
        <v>10</v>
      </c>
      <c r="F717" s="78">
        <v>0</v>
      </c>
      <c r="G717" s="189">
        <f t="shared" si="22"/>
        <v>10</v>
      </c>
      <c r="H717" s="64">
        <f>IFERROR(MATCH(A717,'LISTA '!D:D,0),"FORA DA TABELA")</f>
        <v>435</v>
      </c>
      <c r="I717" s="64" t="str">
        <f t="shared" si="23"/>
        <v/>
      </c>
      <c r="J717" s="64" t="str">
        <f>IF(I717="VERIFICAR",(MAX(J$1:$J716))+1,"")</f>
        <v/>
      </c>
      <c r="K717" s="82">
        <f>MATCH(A717,Peso!A:A,0)</f>
        <v>758</v>
      </c>
    </row>
    <row r="718" spans="1:11" ht="15" customHeight="1" x14ac:dyDescent="0.3">
      <c r="A718" s="79">
        <v>138</v>
      </c>
      <c r="B718" s="78" t="s">
        <v>1833</v>
      </c>
      <c r="C718" s="78" t="s">
        <v>7</v>
      </c>
      <c r="D718" s="78" t="s">
        <v>1608</v>
      </c>
      <c r="E718" s="78">
        <v>38</v>
      </c>
      <c r="F718" s="78">
        <v>1</v>
      </c>
      <c r="G718" s="189">
        <f t="shared" si="22"/>
        <v>37</v>
      </c>
      <c r="H718" s="64">
        <f>IFERROR(MATCH(A718,'LISTA '!D:D,0),"FORA DA TABELA")</f>
        <v>436</v>
      </c>
      <c r="I718" s="64" t="str">
        <f t="shared" si="23"/>
        <v/>
      </c>
      <c r="J718" s="64" t="str">
        <f>IF(I718="VERIFICAR",(MAX(J$1:$J717))+1,"")</f>
        <v/>
      </c>
      <c r="K718" s="82">
        <f>MATCH(A718,Peso!A:A,0)</f>
        <v>757</v>
      </c>
    </row>
    <row r="719" spans="1:11" ht="15" customHeight="1" x14ac:dyDescent="0.3">
      <c r="A719" s="79">
        <v>2341</v>
      </c>
      <c r="B719" s="78" t="s">
        <v>938</v>
      </c>
      <c r="C719" s="78" t="s">
        <v>7</v>
      </c>
      <c r="D719" s="78" t="s">
        <v>1608</v>
      </c>
      <c r="E719" s="78">
        <v>0</v>
      </c>
      <c r="F719" s="78">
        <v>0</v>
      </c>
      <c r="G719" s="189">
        <f t="shared" si="22"/>
        <v>0</v>
      </c>
      <c r="H719" s="64" t="str">
        <f>IFERROR(MATCH(A719,'LISTA '!D:D,0),"FORA DA TABELA")</f>
        <v>FORA DA TABELA</v>
      </c>
      <c r="I719" s="64" t="str">
        <f t="shared" si="23"/>
        <v/>
      </c>
      <c r="J719" s="64" t="str">
        <f>IF(I719="VERIFICAR",(MAX(J$1:$J718))+1,"")</f>
        <v/>
      </c>
      <c r="K719" s="82">
        <f>MATCH(A719,Peso!A:A,0)</f>
        <v>2431</v>
      </c>
    </row>
    <row r="720" spans="1:11" ht="15" customHeight="1" x14ac:dyDescent="0.3">
      <c r="A720" s="79">
        <v>50026</v>
      </c>
      <c r="B720" s="78" t="s">
        <v>938</v>
      </c>
      <c r="C720" s="78" t="s">
        <v>7</v>
      </c>
      <c r="D720" s="78" t="s">
        <v>1608</v>
      </c>
      <c r="E720" s="78">
        <v>6</v>
      </c>
      <c r="F720" s="78">
        <v>0</v>
      </c>
      <c r="G720" s="189">
        <f t="shared" si="22"/>
        <v>6</v>
      </c>
      <c r="H720" s="64" t="str">
        <f>IFERROR(MATCH(A720,'LISTA '!D:D,0),"FORA DA TABELA")</f>
        <v>FORA DA TABELA</v>
      </c>
      <c r="I720" s="64" t="str">
        <f t="shared" si="23"/>
        <v>VERIFICAR</v>
      </c>
      <c r="J720" s="64">
        <f>IF(I720="VERIFICAR",(MAX(J$1:$J719))+1,"")</f>
        <v>52</v>
      </c>
      <c r="K720" s="82">
        <f>MATCH(A720,Peso!A:A,0)</f>
        <v>2456</v>
      </c>
    </row>
    <row r="721" spans="1:11" ht="15" customHeight="1" x14ac:dyDescent="0.3">
      <c r="A721" s="79">
        <v>1717</v>
      </c>
      <c r="B721" s="78" t="s">
        <v>279</v>
      </c>
      <c r="C721" s="78" t="s">
        <v>3</v>
      </c>
      <c r="D721" s="78" t="s">
        <v>1608</v>
      </c>
      <c r="E721" s="78">
        <v>48</v>
      </c>
      <c r="F721" s="78">
        <v>1</v>
      </c>
      <c r="G721" s="189">
        <f t="shared" si="22"/>
        <v>47</v>
      </c>
      <c r="H721" s="64">
        <f>IFERROR(MATCH(A721,'LISTA '!D:D,0),"FORA DA TABELA")</f>
        <v>437</v>
      </c>
      <c r="I721" s="64" t="str">
        <f t="shared" si="23"/>
        <v/>
      </c>
      <c r="J721" s="64" t="str">
        <f>IF(I721="VERIFICAR",(MAX(J$1:$J720))+1,"")</f>
        <v/>
      </c>
      <c r="K721" s="82">
        <f>MATCH(A721,Peso!A:A,0)</f>
        <v>759</v>
      </c>
    </row>
    <row r="722" spans="1:11" ht="15" customHeight="1" x14ac:dyDescent="0.3">
      <c r="A722" s="79">
        <v>2152</v>
      </c>
      <c r="B722" s="78" t="s">
        <v>480</v>
      </c>
      <c r="C722" s="78" t="s">
        <v>3</v>
      </c>
      <c r="D722" s="78" t="s">
        <v>1608</v>
      </c>
      <c r="E722" s="78">
        <v>45</v>
      </c>
      <c r="F722" s="78">
        <v>1</v>
      </c>
      <c r="G722" s="189">
        <f t="shared" si="22"/>
        <v>44</v>
      </c>
      <c r="H722" s="64">
        <f>IFERROR(MATCH(A722,'LISTA '!D:D,0),"FORA DA TABELA")</f>
        <v>438</v>
      </c>
      <c r="I722" s="64" t="str">
        <f t="shared" si="23"/>
        <v/>
      </c>
      <c r="J722" s="64" t="str">
        <f>IF(I722="VERIFICAR",(MAX(J$1:$J721))+1,"")</f>
        <v/>
      </c>
      <c r="K722" s="82">
        <f>MATCH(A722,Peso!A:A,0)</f>
        <v>761</v>
      </c>
    </row>
    <row r="723" spans="1:11" ht="15" customHeight="1" x14ac:dyDescent="0.3">
      <c r="A723" s="79">
        <v>1714</v>
      </c>
      <c r="B723" s="78" t="s">
        <v>276</v>
      </c>
      <c r="C723" s="78" t="s">
        <v>3</v>
      </c>
      <c r="D723" s="78" t="s">
        <v>1608</v>
      </c>
      <c r="E723" s="78">
        <v>55</v>
      </c>
      <c r="F723" s="78">
        <v>2</v>
      </c>
      <c r="G723" s="189">
        <f t="shared" si="22"/>
        <v>53</v>
      </c>
      <c r="H723" s="64">
        <f>IFERROR(MATCH(A723,'LISTA '!D:D,0),"FORA DA TABELA")</f>
        <v>439</v>
      </c>
      <c r="I723" s="64" t="str">
        <f t="shared" si="23"/>
        <v/>
      </c>
      <c r="J723" s="64" t="str">
        <f>IF(I723="VERIFICAR",(MAX(J$1:$J722))+1,"")</f>
        <v/>
      </c>
      <c r="K723" s="82">
        <f>MATCH(A723,Peso!A:A,0)</f>
        <v>763</v>
      </c>
    </row>
    <row r="724" spans="1:11" ht="15" customHeight="1" x14ac:dyDescent="0.3">
      <c r="A724" s="79">
        <v>1713</v>
      </c>
      <c r="B724" s="78" t="s">
        <v>291</v>
      </c>
      <c r="C724" s="78" t="s">
        <v>3</v>
      </c>
      <c r="D724" s="78" t="s">
        <v>1608</v>
      </c>
      <c r="E724" s="78">
        <v>164</v>
      </c>
      <c r="F724" s="78">
        <v>14</v>
      </c>
      <c r="G724" s="189">
        <f t="shared" si="22"/>
        <v>150</v>
      </c>
      <c r="H724" s="64">
        <f>IFERROR(MATCH(A724,'LISTA '!D:D,0),"FORA DA TABELA")</f>
        <v>440</v>
      </c>
      <c r="I724" s="64" t="str">
        <f t="shared" si="23"/>
        <v/>
      </c>
      <c r="J724" s="64" t="str">
        <f>IF(I724="VERIFICAR",(MAX(J$1:$J723))+1,"")</f>
        <v/>
      </c>
      <c r="K724" s="82">
        <f>MATCH(A724,Peso!A:A,0)</f>
        <v>765</v>
      </c>
    </row>
    <row r="725" spans="1:11" ht="15" customHeight="1" x14ac:dyDescent="0.3">
      <c r="A725" s="79">
        <v>1790</v>
      </c>
      <c r="B725" s="78" t="s">
        <v>292</v>
      </c>
      <c r="C725" s="78" t="s">
        <v>3</v>
      </c>
      <c r="D725" s="78" t="s">
        <v>1608</v>
      </c>
      <c r="E725" s="78">
        <v>32</v>
      </c>
      <c r="F725" s="78">
        <v>2</v>
      </c>
      <c r="G725" s="189">
        <f t="shared" si="22"/>
        <v>30</v>
      </c>
      <c r="H725" s="64">
        <f>IFERROR(MATCH(A725,'LISTA '!D:D,0),"FORA DA TABELA")</f>
        <v>441</v>
      </c>
      <c r="I725" s="64" t="str">
        <f t="shared" si="23"/>
        <v/>
      </c>
      <c r="J725" s="64" t="str">
        <f>IF(I725="VERIFICAR",(MAX(J$1:$J724))+1,"")</f>
        <v/>
      </c>
      <c r="K725" s="82">
        <f>MATCH(A725,Peso!A:A,0)</f>
        <v>768</v>
      </c>
    </row>
    <row r="726" spans="1:11" ht="15" customHeight="1" x14ac:dyDescent="0.3">
      <c r="A726" s="79">
        <v>1716</v>
      </c>
      <c r="B726" s="78" t="s">
        <v>278</v>
      </c>
      <c r="C726" s="78" t="s">
        <v>3</v>
      </c>
      <c r="D726" s="78" t="s">
        <v>1608</v>
      </c>
      <c r="E726" s="78">
        <v>73</v>
      </c>
      <c r="F726" s="78">
        <v>3</v>
      </c>
      <c r="G726" s="189">
        <f t="shared" si="22"/>
        <v>70</v>
      </c>
      <c r="H726" s="64">
        <f>IFERROR(MATCH(A726,'LISTA '!D:D,0),"FORA DA TABELA")</f>
        <v>442</v>
      </c>
      <c r="I726" s="64" t="str">
        <f t="shared" si="23"/>
        <v/>
      </c>
      <c r="J726" s="64" t="str">
        <f>IF(I726="VERIFICAR",(MAX(J$1:$J725))+1,"")</f>
        <v/>
      </c>
      <c r="K726" s="82">
        <f>MATCH(A726,Peso!A:A,0)</f>
        <v>771</v>
      </c>
    </row>
    <row r="727" spans="1:11" ht="15" customHeight="1" x14ac:dyDescent="0.3">
      <c r="A727" s="79">
        <v>2156</v>
      </c>
      <c r="B727" s="78" t="s">
        <v>481</v>
      </c>
      <c r="C727" s="78" t="s">
        <v>3</v>
      </c>
      <c r="D727" s="78" t="s">
        <v>1608</v>
      </c>
      <c r="E727" s="78">
        <v>0</v>
      </c>
      <c r="F727" s="78">
        <v>0</v>
      </c>
      <c r="G727" s="189">
        <f t="shared" si="22"/>
        <v>0</v>
      </c>
      <c r="H727" s="64" t="str">
        <f>IFERROR(MATCH(A727,'LISTA '!D:D,0),"FORA DA TABELA")</f>
        <v>FORA DA TABELA</v>
      </c>
      <c r="I727" s="64" t="str">
        <f t="shared" si="23"/>
        <v/>
      </c>
      <c r="J727" s="64" t="str">
        <f>IF(I727="VERIFICAR",(MAX(J$1:$J726))+1,"")</f>
        <v/>
      </c>
      <c r="K727" s="82">
        <f>MATCH(A727,Peso!A:A,0)</f>
        <v>773</v>
      </c>
    </row>
    <row r="728" spans="1:11" ht="15" customHeight="1" x14ac:dyDescent="0.3">
      <c r="A728" s="79">
        <v>1715</v>
      </c>
      <c r="B728" s="78" t="s">
        <v>277</v>
      </c>
      <c r="C728" s="78" t="s">
        <v>3</v>
      </c>
      <c r="D728" s="78" t="s">
        <v>1608</v>
      </c>
      <c r="E728" s="78">
        <v>74</v>
      </c>
      <c r="F728" s="78">
        <v>2</v>
      </c>
      <c r="G728" s="189">
        <f t="shared" si="22"/>
        <v>72</v>
      </c>
      <c r="H728" s="64">
        <f>IFERROR(MATCH(A728,'LISTA '!D:D,0),"FORA DA TABELA")</f>
        <v>443</v>
      </c>
      <c r="I728" s="64" t="str">
        <f t="shared" si="23"/>
        <v/>
      </c>
      <c r="J728" s="64" t="str">
        <f>IF(I728="VERIFICAR",(MAX(J$1:$J727))+1,"")</f>
        <v/>
      </c>
      <c r="K728" s="82">
        <f>MATCH(A728,Peso!A:A,0)</f>
        <v>774</v>
      </c>
    </row>
    <row r="729" spans="1:11" ht="15" customHeight="1" x14ac:dyDescent="0.3">
      <c r="A729" s="79" t="s">
        <v>107</v>
      </c>
      <c r="B729" s="78" t="s">
        <v>70</v>
      </c>
      <c r="C729" s="78" t="s">
        <v>382</v>
      </c>
      <c r="D729" s="78" t="s">
        <v>1608</v>
      </c>
      <c r="E729" s="78">
        <v>0</v>
      </c>
      <c r="F729" s="78">
        <v>0</v>
      </c>
      <c r="G729" s="189">
        <f t="shared" si="22"/>
        <v>0</v>
      </c>
      <c r="H729" s="64" t="str">
        <f>IFERROR(MATCH(A729,'LISTA '!D:D,0),"FORA DA TABELA")</f>
        <v>FORA DA TABELA</v>
      </c>
      <c r="I729" s="64" t="str">
        <f t="shared" si="23"/>
        <v/>
      </c>
      <c r="J729" s="64" t="str">
        <f>IF(I729="VERIFICAR",(MAX(J$1:$J728))+1,"")</f>
        <v/>
      </c>
      <c r="K729" s="82">
        <f>MATCH(A729,Peso!A:A,0)</f>
        <v>778</v>
      </c>
    </row>
    <row r="730" spans="1:11" ht="15" customHeight="1" x14ac:dyDescent="0.3">
      <c r="A730" s="79" t="s">
        <v>103</v>
      </c>
      <c r="B730" s="78" t="s">
        <v>70</v>
      </c>
      <c r="C730" s="78" t="s">
        <v>8</v>
      </c>
      <c r="D730" s="78" t="s">
        <v>1608</v>
      </c>
      <c r="E730" s="78">
        <v>0</v>
      </c>
      <c r="F730" s="78">
        <v>0</v>
      </c>
      <c r="G730" s="189">
        <f t="shared" si="22"/>
        <v>0</v>
      </c>
      <c r="H730" s="64" t="str">
        <f>IFERROR(MATCH(A730,'LISTA '!D:D,0),"FORA DA TABELA")</f>
        <v>FORA DA TABELA</v>
      </c>
      <c r="I730" s="64" t="str">
        <f t="shared" si="23"/>
        <v/>
      </c>
      <c r="J730" s="64" t="str">
        <f>IF(I730="VERIFICAR",(MAX(J$1:$J729))+1,"")</f>
        <v/>
      </c>
      <c r="K730" s="82">
        <f>MATCH(A730,Peso!A:A,0)</f>
        <v>777</v>
      </c>
    </row>
    <row r="731" spans="1:11" ht="15" customHeight="1" x14ac:dyDescent="0.3">
      <c r="A731" s="79">
        <v>10006</v>
      </c>
      <c r="B731" s="78" t="s">
        <v>32</v>
      </c>
      <c r="C731" s="78" t="s">
        <v>7</v>
      </c>
      <c r="D731" s="78" t="s">
        <v>1608</v>
      </c>
      <c r="E731" s="78">
        <v>0</v>
      </c>
      <c r="F731" s="78">
        <v>0</v>
      </c>
      <c r="G731" s="189">
        <f t="shared" si="22"/>
        <v>0</v>
      </c>
      <c r="H731" s="64" t="str">
        <f>IFERROR(MATCH(A731,'LISTA '!D:D,0),"FORA DA TABELA")</f>
        <v>FORA DA TABELA</v>
      </c>
      <c r="I731" s="64" t="str">
        <f t="shared" si="23"/>
        <v/>
      </c>
      <c r="J731" s="64" t="str">
        <f>IF(I731="VERIFICAR",(MAX(J$1:$J730))+1,"")</f>
        <v/>
      </c>
      <c r="K731" s="82">
        <f>MATCH(A731,Peso!A:A,0)</f>
        <v>779</v>
      </c>
    </row>
    <row r="732" spans="1:11" ht="15" customHeight="1" x14ac:dyDescent="0.3">
      <c r="A732" s="79">
        <v>20199</v>
      </c>
      <c r="B732" s="78" t="s">
        <v>32</v>
      </c>
      <c r="C732" s="78" t="s">
        <v>7</v>
      </c>
      <c r="D732" s="78" t="s">
        <v>1608</v>
      </c>
      <c r="E732" s="78">
        <v>41</v>
      </c>
      <c r="F732" s="78">
        <v>0</v>
      </c>
      <c r="G732" s="189">
        <f t="shared" si="22"/>
        <v>41</v>
      </c>
      <c r="H732" s="64">
        <f>IFERROR(MATCH(A732,'LISTA '!D:D,0),"FORA DA TABELA")</f>
        <v>444</v>
      </c>
      <c r="I732" s="64" t="str">
        <f t="shared" si="23"/>
        <v/>
      </c>
      <c r="J732" s="64" t="str">
        <f>IF(I732="VERIFICAR",(MAX(J$1:$J731))+1,"")</f>
        <v/>
      </c>
      <c r="K732" s="82">
        <f>MATCH(A732,Peso!A:A,0)</f>
        <v>780</v>
      </c>
    </row>
    <row r="733" spans="1:11" ht="15" customHeight="1" x14ac:dyDescent="0.3">
      <c r="A733" s="79">
        <v>21125</v>
      </c>
      <c r="B733" s="78" t="s">
        <v>1153</v>
      </c>
      <c r="C733" s="78" t="s">
        <v>7</v>
      </c>
      <c r="D733" s="78" t="s">
        <v>1608</v>
      </c>
      <c r="E733" s="78">
        <v>45</v>
      </c>
      <c r="F733" s="78">
        <v>4</v>
      </c>
      <c r="G733" s="189">
        <f t="shared" si="22"/>
        <v>41</v>
      </c>
      <c r="H733" s="64">
        <f>IFERROR(MATCH(A733,'LISTA '!D:D,0),"FORA DA TABELA")</f>
        <v>445</v>
      </c>
      <c r="I733" s="64" t="str">
        <f t="shared" si="23"/>
        <v/>
      </c>
      <c r="J733" s="64" t="str">
        <f>IF(I733="VERIFICAR",(MAX(J$1:$J732))+1,"")</f>
        <v/>
      </c>
      <c r="K733" s="82">
        <f>MATCH(A733,Peso!A:A,0)</f>
        <v>781</v>
      </c>
    </row>
    <row r="734" spans="1:11" ht="15" customHeight="1" x14ac:dyDescent="0.3">
      <c r="A734" s="79">
        <v>2333</v>
      </c>
      <c r="B734" s="78" t="s">
        <v>1834</v>
      </c>
      <c r="C734" s="78" t="s">
        <v>28</v>
      </c>
      <c r="D734" s="78" t="s">
        <v>1608</v>
      </c>
      <c r="E734" s="78">
        <v>10</v>
      </c>
      <c r="F734" s="78">
        <v>0</v>
      </c>
      <c r="G734" s="189">
        <f t="shared" si="22"/>
        <v>10</v>
      </c>
      <c r="H734" s="64" t="str">
        <f>IFERROR(MATCH(A734,'LISTA '!D:D,0),"FORA DA TABELA")</f>
        <v>FORA DA TABELA</v>
      </c>
      <c r="I734" s="64" t="str">
        <f t="shared" si="23"/>
        <v>VERIFICAR</v>
      </c>
      <c r="J734" s="64">
        <f>IF(I734="VERIFICAR",(MAX(J$1:$J733))+1,"")</f>
        <v>53</v>
      </c>
      <c r="K734" s="82">
        <f>MATCH(A734,Peso!A:A,0)</f>
        <v>2400</v>
      </c>
    </row>
    <row r="735" spans="1:11" ht="15" customHeight="1" x14ac:dyDescent="0.3">
      <c r="A735" s="79">
        <v>2343</v>
      </c>
      <c r="B735" s="78" t="s">
        <v>1835</v>
      </c>
      <c r="C735" s="78" t="s">
        <v>165</v>
      </c>
      <c r="D735" s="78" t="s">
        <v>1608</v>
      </c>
      <c r="E735" s="78">
        <v>16</v>
      </c>
      <c r="F735" s="78">
        <v>0</v>
      </c>
      <c r="G735" s="189">
        <f t="shared" si="22"/>
        <v>16</v>
      </c>
      <c r="H735" s="64">
        <f>IFERROR(MATCH(A735,'LISTA '!D:D,0),"FORA DA TABELA")</f>
        <v>446</v>
      </c>
      <c r="I735" s="64" t="str">
        <f t="shared" si="23"/>
        <v/>
      </c>
      <c r="J735" s="64" t="str">
        <f>IF(I735="VERIFICAR",(MAX(J$1:$J734))+1,"")</f>
        <v/>
      </c>
      <c r="K735" s="82">
        <f>MATCH(A735,Peso!A:A,0)</f>
        <v>2437</v>
      </c>
    </row>
    <row r="736" spans="1:11" ht="15" customHeight="1" x14ac:dyDescent="0.3">
      <c r="A736" s="79">
        <v>21251</v>
      </c>
      <c r="B736" s="78" t="s">
        <v>129</v>
      </c>
      <c r="C736" s="78" t="s">
        <v>7</v>
      </c>
      <c r="D736" s="78" t="s">
        <v>1608</v>
      </c>
      <c r="E736" s="78">
        <v>0</v>
      </c>
      <c r="F736" s="78">
        <v>0</v>
      </c>
      <c r="G736" s="189">
        <f t="shared" si="22"/>
        <v>0</v>
      </c>
      <c r="H736" s="64" t="str">
        <f>IFERROR(MATCH(A736,'LISTA '!D:D,0),"FORA DA TABELA")</f>
        <v>FORA DA TABELA</v>
      </c>
      <c r="I736" s="64" t="str">
        <f t="shared" si="23"/>
        <v/>
      </c>
      <c r="J736" s="64" t="str">
        <f>IF(I736="VERIFICAR",(MAX(J$1:$J735))+1,"")</f>
        <v/>
      </c>
      <c r="K736" s="82">
        <f>MATCH(A736,Peso!A:A,0)</f>
        <v>782</v>
      </c>
    </row>
    <row r="737" spans="1:11" ht="15" customHeight="1" x14ac:dyDescent="0.3">
      <c r="A737" s="79">
        <v>20431</v>
      </c>
      <c r="B737" s="78" t="s">
        <v>95</v>
      </c>
      <c r="C737" s="78" t="s">
        <v>7</v>
      </c>
      <c r="D737" s="78" t="s">
        <v>1608</v>
      </c>
      <c r="E737" s="78">
        <v>75</v>
      </c>
      <c r="F737" s="78">
        <v>5</v>
      </c>
      <c r="G737" s="189">
        <f t="shared" si="22"/>
        <v>70</v>
      </c>
      <c r="H737" s="64">
        <f>IFERROR(MATCH(A737,'LISTA '!D:D,0),"FORA DA TABELA")</f>
        <v>447</v>
      </c>
      <c r="I737" s="64" t="str">
        <f t="shared" si="23"/>
        <v/>
      </c>
      <c r="J737" s="64" t="str">
        <f>IF(I737="VERIFICAR",(MAX(J$1:$J736))+1,"")</f>
        <v/>
      </c>
      <c r="K737" s="82">
        <f>MATCH(A737,Peso!A:A,0)</f>
        <v>784</v>
      </c>
    </row>
    <row r="738" spans="1:11" ht="15" customHeight="1" x14ac:dyDescent="0.3">
      <c r="A738" s="79">
        <v>20550</v>
      </c>
      <c r="B738" s="78" t="s">
        <v>1154</v>
      </c>
      <c r="C738" s="78" t="s">
        <v>7</v>
      </c>
      <c r="D738" s="78" t="s">
        <v>1608</v>
      </c>
      <c r="E738" s="78">
        <v>70</v>
      </c>
      <c r="F738" s="78">
        <v>18</v>
      </c>
      <c r="G738" s="189">
        <f t="shared" si="22"/>
        <v>52</v>
      </c>
      <c r="H738" s="64">
        <f>IFERROR(MATCH(A738,'LISTA '!D:D,0),"FORA DA TABELA")</f>
        <v>448</v>
      </c>
      <c r="I738" s="64" t="str">
        <f t="shared" si="23"/>
        <v/>
      </c>
      <c r="J738" s="64" t="str">
        <f>IF(I738="VERIFICAR",(MAX(J$1:$J737))+1,"")</f>
        <v/>
      </c>
      <c r="K738" s="82">
        <f>MATCH(A738,Peso!A:A,0)</f>
        <v>785</v>
      </c>
    </row>
    <row r="739" spans="1:11" ht="15" customHeight="1" x14ac:dyDescent="0.3">
      <c r="A739" s="79">
        <v>21544</v>
      </c>
      <c r="B739" s="78" t="s">
        <v>497</v>
      </c>
      <c r="C739" s="78" t="s">
        <v>7</v>
      </c>
      <c r="D739" s="78" t="s">
        <v>1608</v>
      </c>
      <c r="E739" s="78">
        <v>360</v>
      </c>
      <c r="F739" s="78">
        <v>24</v>
      </c>
      <c r="G739" s="189">
        <f t="shared" si="22"/>
        <v>336</v>
      </c>
      <c r="H739" s="64">
        <f>IFERROR(MATCH(A739,'LISTA '!D:D,0),"FORA DA TABELA")</f>
        <v>449</v>
      </c>
      <c r="I739" s="64" t="str">
        <f t="shared" si="23"/>
        <v/>
      </c>
      <c r="J739" s="64" t="str">
        <f>IF(I739="VERIFICAR",(MAX(J$1:$J738))+1,"")</f>
        <v/>
      </c>
      <c r="K739" s="82">
        <f>MATCH(A739,Peso!A:A,0)</f>
        <v>1032</v>
      </c>
    </row>
    <row r="740" spans="1:11" ht="15" customHeight="1" x14ac:dyDescent="0.3">
      <c r="A740" s="79">
        <v>10057</v>
      </c>
      <c r="B740" s="78" t="s">
        <v>1836</v>
      </c>
      <c r="C740" s="78" t="s">
        <v>7</v>
      </c>
      <c r="D740" s="78" t="s">
        <v>1608</v>
      </c>
      <c r="E740" s="78">
        <v>75</v>
      </c>
      <c r="F740" s="78">
        <v>68</v>
      </c>
      <c r="G740" s="189">
        <f t="shared" si="22"/>
        <v>7</v>
      </c>
      <c r="H740" s="64">
        <f>IFERROR(MATCH(A740,'LISTA '!D:D,0),"FORA DA TABELA")</f>
        <v>450</v>
      </c>
      <c r="I740" s="64" t="str">
        <f t="shared" si="23"/>
        <v/>
      </c>
      <c r="J740" s="64" t="str">
        <f>IF(I740="VERIFICAR",(MAX(J$1:$J739))+1,"")</f>
        <v/>
      </c>
      <c r="K740" s="82">
        <f>MATCH(A740,Peso!A:A,0)</f>
        <v>1029</v>
      </c>
    </row>
    <row r="741" spans="1:11" ht="15" customHeight="1" x14ac:dyDescent="0.3">
      <c r="A741" s="79">
        <v>20055</v>
      </c>
      <c r="B741" s="78" t="s">
        <v>1836</v>
      </c>
      <c r="C741" s="78" t="s">
        <v>7</v>
      </c>
      <c r="D741" s="78" t="s">
        <v>1608</v>
      </c>
      <c r="E741" s="78">
        <v>0</v>
      </c>
      <c r="F741" s="78">
        <v>0</v>
      </c>
      <c r="G741" s="189">
        <f t="shared" si="22"/>
        <v>0</v>
      </c>
      <c r="H741" s="64" t="str">
        <f>IFERROR(MATCH(A741,'LISTA '!D:D,0),"FORA DA TABELA")</f>
        <v>FORA DA TABELA</v>
      </c>
      <c r="I741" s="64" t="str">
        <f t="shared" si="23"/>
        <v/>
      </c>
      <c r="J741" s="64" t="str">
        <f>IF(I741="VERIFICAR",(MAX(J$1:$J740))+1,"")</f>
        <v/>
      </c>
      <c r="K741" s="82">
        <f>MATCH(A741,Peso!A:A,0)</f>
        <v>1030</v>
      </c>
    </row>
    <row r="742" spans="1:11" ht="15" customHeight="1" x14ac:dyDescent="0.3">
      <c r="A742" s="79">
        <v>20356</v>
      </c>
      <c r="B742" s="78" t="s">
        <v>1837</v>
      </c>
      <c r="C742" s="78" t="s">
        <v>7</v>
      </c>
      <c r="D742" s="78" t="s">
        <v>1608</v>
      </c>
      <c r="E742" s="78">
        <v>167</v>
      </c>
      <c r="F742" s="78">
        <v>111</v>
      </c>
      <c r="G742" s="189">
        <f t="shared" si="22"/>
        <v>56</v>
      </c>
      <c r="H742" s="64">
        <f>IFERROR(MATCH(A742,'LISTA '!D:D,0),"FORA DA TABELA")</f>
        <v>451</v>
      </c>
      <c r="I742" s="64" t="str">
        <f t="shared" si="23"/>
        <v/>
      </c>
      <c r="J742" s="64" t="str">
        <f>IF(I742="VERIFICAR",(MAX(J$1:$J741))+1,"")</f>
        <v/>
      </c>
      <c r="K742" s="82">
        <f>MATCH(A742,Peso!A:A,0)</f>
        <v>1031</v>
      </c>
    </row>
    <row r="743" spans="1:11" ht="15" customHeight="1" x14ac:dyDescent="0.3">
      <c r="A743" s="79">
        <v>1878</v>
      </c>
      <c r="B743" s="78" t="s">
        <v>501</v>
      </c>
      <c r="C743" s="78" t="s">
        <v>7</v>
      </c>
      <c r="D743" s="78" t="s">
        <v>1608</v>
      </c>
      <c r="E743" s="78">
        <v>30</v>
      </c>
      <c r="F743" s="78">
        <v>3</v>
      </c>
      <c r="G743" s="189">
        <f t="shared" si="22"/>
        <v>27</v>
      </c>
      <c r="H743" s="64">
        <f>IFERROR(MATCH(A743,'LISTA '!D:D,0),"FORA DA TABELA")</f>
        <v>452</v>
      </c>
      <c r="I743" s="64" t="str">
        <f t="shared" si="23"/>
        <v/>
      </c>
      <c r="J743" s="64" t="str">
        <f>IF(I743="VERIFICAR",(MAX(J$1:$J742))+1,"")</f>
        <v/>
      </c>
      <c r="K743" s="82">
        <f>MATCH(A743,Peso!A:A,0)</f>
        <v>1035</v>
      </c>
    </row>
    <row r="744" spans="1:11" ht="15" customHeight="1" x14ac:dyDescent="0.3">
      <c r="A744" s="79">
        <v>1344</v>
      </c>
      <c r="B744" s="78" t="s">
        <v>1838</v>
      </c>
      <c r="C744" s="78" t="s">
        <v>7</v>
      </c>
      <c r="D744" s="78" t="s">
        <v>1608</v>
      </c>
      <c r="E744" s="78">
        <v>21</v>
      </c>
      <c r="F744" s="78">
        <v>0</v>
      </c>
      <c r="G744" s="189">
        <f t="shared" si="22"/>
        <v>21</v>
      </c>
      <c r="H744" s="64">
        <f>IFERROR(MATCH(A744,'LISTA '!D:D,0),"FORA DA TABELA")</f>
        <v>453</v>
      </c>
      <c r="I744" s="64" t="str">
        <f t="shared" si="23"/>
        <v/>
      </c>
      <c r="J744" s="64" t="str">
        <f>IF(I744="VERIFICAR",(MAX(J$1:$J743))+1,"")</f>
        <v/>
      </c>
      <c r="K744" s="82">
        <f>MATCH(A744,Peso!A:A,0)</f>
        <v>1034</v>
      </c>
    </row>
    <row r="745" spans="1:11" ht="15" customHeight="1" x14ac:dyDescent="0.3">
      <c r="A745" s="79">
        <v>20032</v>
      </c>
      <c r="B745" s="78" t="s">
        <v>1839</v>
      </c>
      <c r="C745" s="78" t="s">
        <v>7</v>
      </c>
      <c r="D745" s="78" t="s">
        <v>1608</v>
      </c>
      <c r="E745" s="78">
        <v>0</v>
      </c>
      <c r="F745" s="78">
        <v>0</v>
      </c>
      <c r="G745" s="189">
        <f t="shared" si="22"/>
        <v>0</v>
      </c>
      <c r="H745" s="64" t="str">
        <f>IFERROR(MATCH(A745,'LISTA '!D:D,0),"FORA DA TABELA")</f>
        <v>FORA DA TABELA</v>
      </c>
      <c r="I745" s="64" t="str">
        <f t="shared" si="23"/>
        <v/>
      </c>
      <c r="J745" s="64" t="str">
        <f>IF(I745="VERIFICAR",(MAX(J$1:$J744))+1,"")</f>
        <v/>
      </c>
      <c r="K745" s="82">
        <f>MATCH(A745,Peso!A:A,0)</f>
        <v>788</v>
      </c>
    </row>
    <row r="746" spans="1:11" ht="15" customHeight="1" x14ac:dyDescent="0.3">
      <c r="A746" s="79">
        <v>21520</v>
      </c>
      <c r="B746" s="78" t="s">
        <v>1840</v>
      </c>
      <c r="C746" s="78" t="s">
        <v>7</v>
      </c>
      <c r="D746" s="78" t="s">
        <v>1608</v>
      </c>
      <c r="E746" s="78">
        <v>0</v>
      </c>
      <c r="F746" s="78">
        <v>0</v>
      </c>
      <c r="G746" s="189">
        <f t="shared" si="22"/>
        <v>0</v>
      </c>
      <c r="H746" s="64" t="str">
        <f>IFERROR(MATCH(A746,'LISTA '!D:D,0),"FORA DA TABELA")</f>
        <v>FORA DA TABELA</v>
      </c>
      <c r="I746" s="64" t="str">
        <f t="shared" si="23"/>
        <v/>
      </c>
      <c r="J746" s="64" t="str">
        <f>IF(I746="VERIFICAR",(MAX(J$1:$J745))+1,"")</f>
        <v/>
      </c>
      <c r="K746" s="82">
        <f>MATCH(A746,Peso!A:A,0)</f>
        <v>786</v>
      </c>
    </row>
    <row r="747" spans="1:11" ht="15" customHeight="1" x14ac:dyDescent="0.3">
      <c r="A747" s="79">
        <v>20095</v>
      </c>
      <c r="B747" s="78" t="s">
        <v>1841</v>
      </c>
      <c r="C747" s="78" t="s">
        <v>7</v>
      </c>
      <c r="D747" s="78" t="s">
        <v>1608</v>
      </c>
      <c r="E747" s="78">
        <v>0</v>
      </c>
      <c r="F747" s="78">
        <v>0</v>
      </c>
      <c r="G747" s="189">
        <f t="shared" si="22"/>
        <v>0</v>
      </c>
      <c r="H747" s="64" t="str">
        <f>IFERROR(MATCH(A747,'LISTA '!D:D,0),"FORA DA TABELA")</f>
        <v>FORA DA TABELA</v>
      </c>
      <c r="I747" s="64" t="str">
        <f t="shared" si="23"/>
        <v/>
      </c>
      <c r="J747" s="64" t="str">
        <f>IF(I747="VERIFICAR",(MAX(J$1:$J746))+1,"")</f>
        <v/>
      </c>
      <c r="K747" s="82">
        <f>MATCH(A747,Peso!A:A,0)</f>
        <v>787</v>
      </c>
    </row>
    <row r="748" spans="1:11" ht="15" customHeight="1" x14ac:dyDescent="0.3">
      <c r="A748" s="79">
        <v>20210</v>
      </c>
      <c r="B748" s="78" t="s">
        <v>1842</v>
      </c>
      <c r="C748" s="78" t="s">
        <v>7</v>
      </c>
      <c r="D748" s="78" t="s">
        <v>1608</v>
      </c>
      <c r="E748" s="78">
        <v>0</v>
      </c>
      <c r="F748" s="78">
        <v>0</v>
      </c>
      <c r="G748" s="189">
        <f t="shared" si="22"/>
        <v>0</v>
      </c>
      <c r="H748" s="64">
        <f>IFERROR(MATCH(A748,'LISTA '!D:D,0),"FORA DA TABELA")</f>
        <v>454</v>
      </c>
      <c r="I748" s="64" t="str">
        <f t="shared" si="23"/>
        <v/>
      </c>
      <c r="J748" s="64" t="str">
        <f>IF(I748="VERIFICAR",(MAX(J$1:$J747))+1,"")</f>
        <v/>
      </c>
      <c r="K748" s="82">
        <f>MATCH(A748,Peso!A:A,0)</f>
        <v>789</v>
      </c>
    </row>
    <row r="749" spans="1:11" ht="15" customHeight="1" x14ac:dyDescent="0.3">
      <c r="A749" s="79">
        <v>21326</v>
      </c>
      <c r="B749" s="78" t="s">
        <v>174</v>
      </c>
      <c r="C749" s="78" t="s">
        <v>7</v>
      </c>
      <c r="D749" s="78" t="s">
        <v>1608</v>
      </c>
      <c r="E749" s="78">
        <v>0</v>
      </c>
      <c r="F749" s="78">
        <v>0</v>
      </c>
      <c r="G749" s="189">
        <f t="shared" si="22"/>
        <v>0</v>
      </c>
      <c r="H749" s="64" t="str">
        <f>IFERROR(MATCH(A749,'LISTA '!D:D,0),"FORA DA TABELA")</f>
        <v>FORA DA TABELA</v>
      </c>
      <c r="I749" s="64" t="str">
        <f t="shared" si="23"/>
        <v/>
      </c>
      <c r="J749" s="64" t="str">
        <f>IF(I749="VERIFICAR",(MAX(J$1:$J748))+1,"")</f>
        <v/>
      </c>
      <c r="K749" s="82">
        <f>MATCH(A749,Peso!A:A,0)</f>
        <v>798</v>
      </c>
    </row>
    <row r="750" spans="1:11" ht="15" customHeight="1" x14ac:dyDescent="0.3">
      <c r="A750" s="79">
        <v>21314</v>
      </c>
      <c r="B750" s="78" t="s">
        <v>1843</v>
      </c>
      <c r="C750" s="78" t="s">
        <v>7</v>
      </c>
      <c r="D750" s="78" t="s">
        <v>1608</v>
      </c>
      <c r="E750" s="78">
        <v>0</v>
      </c>
      <c r="F750" s="78">
        <v>0</v>
      </c>
      <c r="G750" s="189">
        <f t="shared" si="22"/>
        <v>0</v>
      </c>
      <c r="H750" s="64" t="str">
        <f>IFERROR(MATCH(A750,'LISTA '!D:D,0),"FORA DA TABELA")</f>
        <v>FORA DA TABELA</v>
      </c>
      <c r="I750" s="64" t="str">
        <f t="shared" si="23"/>
        <v/>
      </c>
      <c r="J750" s="64" t="str">
        <f>IF(I750="VERIFICAR",(MAX(J$1:$J749))+1,"")</f>
        <v/>
      </c>
      <c r="K750" s="82">
        <f>MATCH(A750,Peso!A:A,0)</f>
        <v>800</v>
      </c>
    </row>
    <row r="751" spans="1:11" ht="15" customHeight="1" x14ac:dyDescent="0.3">
      <c r="A751" s="79">
        <v>21315</v>
      </c>
      <c r="B751" s="78" t="s">
        <v>1844</v>
      </c>
      <c r="C751" s="78" t="s">
        <v>7</v>
      </c>
      <c r="D751" s="78" t="s">
        <v>1608</v>
      </c>
      <c r="E751" s="78">
        <v>21</v>
      </c>
      <c r="F751" s="78">
        <v>15</v>
      </c>
      <c r="G751" s="189">
        <f t="shared" si="22"/>
        <v>6</v>
      </c>
      <c r="H751" s="64">
        <f>IFERROR(MATCH(A751,'LISTA '!D:D,0),"FORA DA TABELA")</f>
        <v>455</v>
      </c>
      <c r="I751" s="64" t="str">
        <f t="shared" si="23"/>
        <v/>
      </c>
      <c r="J751" s="64" t="str">
        <f>IF(I751="VERIFICAR",(MAX(J$1:$J750))+1,"")</f>
        <v/>
      </c>
      <c r="K751" s="82">
        <f>MATCH(A751,Peso!A:A,0)</f>
        <v>801</v>
      </c>
    </row>
    <row r="752" spans="1:11" ht="15" customHeight="1" x14ac:dyDescent="0.3">
      <c r="A752" s="79">
        <v>20661</v>
      </c>
      <c r="B752" s="78" t="s">
        <v>65</v>
      </c>
      <c r="C752" s="78" t="s">
        <v>3</v>
      </c>
      <c r="D752" s="78" t="s">
        <v>1608</v>
      </c>
      <c r="E752" s="78">
        <v>0</v>
      </c>
      <c r="F752" s="78">
        <v>0</v>
      </c>
      <c r="G752" s="189">
        <f t="shared" si="22"/>
        <v>0</v>
      </c>
      <c r="H752" s="64">
        <f>IFERROR(MATCH(A752,'LISTA '!D:D,0),"FORA DA TABELA")</f>
        <v>456</v>
      </c>
      <c r="I752" s="64" t="str">
        <f t="shared" si="23"/>
        <v/>
      </c>
      <c r="J752" s="64" t="str">
        <f>IF(I752="VERIFICAR",(MAX(J$1:$J751))+1,"")</f>
        <v/>
      </c>
      <c r="K752" s="82">
        <f>MATCH(A752,Peso!A:A,0)</f>
        <v>802</v>
      </c>
    </row>
    <row r="753" spans="1:11" ht="15" customHeight="1" x14ac:dyDescent="0.3">
      <c r="A753" s="79">
        <v>20986</v>
      </c>
      <c r="B753" s="78" t="s">
        <v>1155</v>
      </c>
      <c r="C753" s="78" t="s">
        <v>3</v>
      </c>
      <c r="D753" s="78" t="s">
        <v>1608</v>
      </c>
      <c r="E753" s="78">
        <v>0</v>
      </c>
      <c r="F753" s="78">
        <v>0</v>
      </c>
      <c r="G753" s="189">
        <f t="shared" si="22"/>
        <v>0</v>
      </c>
      <c r="H753" s="64">
        <f>IFERROR(MATCH(A753,'LISTA '!D:D,0),"FORA DA TABELA")</f>
        <v>457</v>
      </c>
      <c r="I753" s="64" t="str">
        <f t="shared" si="23"/>
        <v/>
      </c>
      <c r="J753" s="64" t="str">
        <f>IF(I753="VERIFICAR",(MAX(J$1:$J752))+1,"")</f>
        <v/>
      </c>
      <c r="K753" s="82">
        <f>MATCH(A753,Peso!A:A,0)</f>
        <v>803</v>
      </c>
    </row>
    <row r="754" spans="1:11" ht="15" customHeight="1" x14ac:dyDescent="0.3">
      <c r="A754" s="79">
        <v>20080</v>
      </c>
      <c r="B754" s="78" t="s">
        <v>1845</v>
      </c>
      <c r="C754" s="78" t="s">
        <v>7</v>
      </c>
      <c r="D754" s="78" t="s">
        <v>1608</v>
      </c>
      <c r="E754" s="78">
        <v>0</v>
      </c>
      <c r="F754" s="78">
        <v>0</v>
      </c>
      <c r="G754" s="189">
        <f t="shared" si="22"/>
        <v>0</v>
      </c>
      <c r="H754" s="64" t="str">
        <f>IFERROR(MATCH(A754,'LISTA '!D:D,0),"FORA DA TABELA")</f>
        <v>FORA DA TABELA</v>
      </c>
      <c r="I754" s="64" t="str">
        <f t="shared" si="23"/>
        <v/>
      </c>
      <c r="J754" s="64" t="str">
        <f>IF(I754="VERIFICAR",(MAX(J$1:$J753))+1,"")</f>
        <v/>
      </c>
      <c r="K754" s="82">
        <f>MATCH(A754,Peso!A:A,0)</f>
        <v>808</v>
      </c>
    </row>
    <row r="755" spans="1:11" ht="15" customHeight="1" x14ac:dyDescent="0.3">
      <c r="A755" s="79">
        <v>20387</v>
      </c>
      <c r="B755" s="78" t="s">
        <v>1846</v>
      </c>
      <c r="C755" s="78" t="s">
        <v>7</v>
      </c>
      <c r="D755" s="78" t="s">
        <v>1608</v>
      </c>
      <c r="E755" s="78">
        <v>34</v>
      </c>
      <c r="F755" s="78">
        <v>0</v>
      </c>
      <c r="G755" s="189">
        <f t="shared" si="22"/>
        <v>34</v>
      </c>
      <c r="H755" s="64">
        <f>IFERROR(MATCH(A755,'LISTA '!D:D,0),"FORA DA TABELA")</f>
        <v>458</v>
      </c>
      <c r="I755" s="64" t="str">
        <f t="shared" si="23"/>
        <v/>
      </c>
      <c r="J755" s="64" t="str">
        <f>IF(I755="VERIFICAR",(MAX(J$1:$J754))+1,"")</f>
        <v/>
      </c>
      <c r="K755" s="82">
        <f>MATCH(A755,Peso!A:A,0)</f>
        <v>804</v>
      </c>
    </row>
    <row r="756" spans="1:11" ht="15" customHeight="1" x14ac:dyDescent="0.3">
      <c r="A756" s="79">
        <v>21081</v>
      </c>
      <c r="B756" s="78" t="s">
        <v>1847</v>
      </c>
      <c r="C756" s="78" t="s">
        <v>7</v>
      </c>
      <c r="D756" s="78" t="s">
        <v>1608</v>
      </c>
      <c r="E756" s="78">
        <v>0</v>
      </c>
      <c r="F756" s="78">
        <v>0</v>
      </c>
      <c r="G756" s="189">
        <f t="shared" si="22"/>
        <v>0</v>
      </c>
      <c r="H756" s="64" t="str">
        <f>IFERROR(MATCH(A756,'LISTA '!D:D,0),"FORA DA TABELA")</f>
        <v>FORA DA TABELA</v>
      </c>
      <c r="I756" s="64" t="str">
        <f t="shared" si="23"/>
        <v/>
      </c>
      <c r="J756" s="64" t="str">
        <f>IF(I756="VERIFICAR",(MAX(J$1:$J755))+1,"")</f>
        <v/>
      </c>
      <c r="K756" s="82">
        <f>MATCH(A756,Peso!A:A,0)</f>
        <v>805</v>
      </c>
    </row>
    <row r="757" spans="1:11" ht="15" customHeight="1" x14ac:dyDescent="0.3">
      <c r="A757" s="79">
        <v>21461</v>
      </c>
      <c r="B757" s="78" t="s">
        <v>1156</v>
      </c>
      <c r="C757" s="78" t="s">
        <v>7</v>
      </c>
      <c r="D757" s="78" t="s">
        <v>1608</v>
      </c>
      <c r="E757" s="78">
        <v>20</v>
      </c>
      <c r="F757" s="78">
        <v>1</v>
      </c>
      <c r="G757" s="189">
        <f t="shared" si="22"/>
        <v>19</v>
      </c>
      <c r="H757" s="64">
        <f>IFERROR(MATCH(A757,'LISTA '!D:D,0),"FORA DA TABELA")</f>
        <v>459</v>
      </c>
      <c r="I757" s="64" t="str">
        <f t="shared" si="23"/>
        <v/>
      </c>
      <c r="J757" s="64" t="str">
        <f>IF(I757="VERIFICAR",(MAX(J$1:$J756))+1,"")</f>
        <v/>
      </c>
      <c r="K757" s="82">
        <f>MATCH(A757,Peso!A:A,0)</f>
        <v>807</v>
      </c>
    </row>
    <row r="758" spans="1:11" ht="15" customHeight="1" x14ac:dyDescent="0.3">
      <c r="A758" s="79">
        <v>21086</v>
      </c>
      <c r="B758" s="78" t="s">
        <v>1848</v>
      </c>
      <c r="C758" s="78" t="s">
        <v>7</v>
      </c>
      <c r="D758" s="78" t="s">
        <v>1608</v>
      </c>
      <c r="E758" s="78">
        <v>15</v>
      </c>
      <c r="F758" s="78">
        <v>0</v>
      </c>
      <c r="G758" s="189">
        <f t="shared" si="22"/>
        <v>15</v>
      </c>
      <c r="H758" s="64">
        <f>IFERROR(MATCH(A758,'LISTA '!D:D,0),"FORA DA TABELA")</f>
        <v>460</v>
      </c>
      <c r="I758" s="64" t="str">
        <f t="shared" si="23"/>
        <v/>
      </c>
      <c r="J758" s="64" t="str">
        <f>IF(I758="VERIFICAR",(MAX(J$1:$J757))+1,"")</f>
        <v/>
      </c>
      <c r="K758" s="82">
        <f>MATCH(A758,Peso!A:A,0)</f>
        <v>806</v>
      </c>
    </row>
    <row r="759" spans="1:11" ht="15" customHeight="1" x14ac:dyDescent="0.3">
      <c r="A759" s="79">
        <v>2681</v>
      </c>
      <c r="B759" s="78" t="s">
        <v>1157</v>
      </c>
      <c r="C759" s="78" t="s">
        <v>7</v>
      </c>
      <c r="D759" s="78" t="s">
        <v>1608</v>
      </c>
      <c r="E759" s="78">
        <v>154</v>
      </c>
      <c r="F759" s="78">
        <v>24</v>
      </c>
      <c r="G759" s="189">
        <f t="shared" si="22"/>
        <v>130</v>
      </c>
      <c r="H759" s="64">
        <f>IFERROR(MATCH(A759,'LISTA '!D:D,0),"FORA DA TABELA")</f>
        <v>461</v>
      </c>
      <c r="I759" s="64" t="str">
        <f t="shared" si="23"/>
        <v/>
      </c>
      <c r="J759" s="64" t="str">
        <f>IF(I759="VERIFICAR",(MAX(J$1:$J758))+1,"")</f>
        <v/>
      </c>
      <c r="K759" s="82">
        <f>MATCH(A759,Peso!A:A,0)</f>
        <v>1038</v>
      </c>
    </row>
    <row r="760" spans="1:11" ht="15" customHeight="1" x14ac:dyDescent="0.3">
      <c r="A760" s="79">
        <v>904</v>
      </c>
      <c r="B760" s="78" t="s">
        <v>1849</v>
      </c>
      <c r="C760" s="78" t="s">
        <v>7</v>
      </c>
      <c r="D760" s="78" t="s">
        <v>1608</v>
      </c>
      <c r="E760" s="78">
        <v>911</v>
      </c>
      <c r="F760" s="78">
        <v>37</v>
      </c>
      <c r="G760" s="189">
        <f t="shared" si="22"/>
        <v>874</v>
      </c>
      <c r="H760" s="64">
        <f>IFERROR(MATCH(A760,'LISTA '!D:D,0),"FORA DA TABELA")</f>
        <v>462</v>
      </c>
      <c r="I760" s="64" t="str">
        <f t="shared" si="23"/>
        <v/>
      </c>
      <c r="J760" s="64" t="str">
        <f>IF(I760="VERIFICAR",(MAX(J$1:$J759))+1,"")</f>
        <v/>
      </c>
      <c r="K760" s="82">
        <f>MATCH(A760,Peso!A:A,0)</f>
        <v>1037</v>
      </c>
    </row>
    <row r="761" spans="1:11" ht="15" customHeight="1" x14ac:dyDescent="0.3">
      <c r="A761" s="79" t="s">
        <v>109</v>
      </c>
      <c r="B761" s="78" t="s">
        <v>384</v>
      </c>
      <c r="C761" s="78" t="s">
        <v>3</v>
      </c>
      <c r="D761" s="78" t="s">
        <v>1608</v>
      </c>
      <c r="E761" s="78">
        <v>0</v>
      </c>
      <c r="F761" s="78">
        <v>0</v>
      </c>
      <c r="G761" s="189">
        <f t="shared" si="22"/>
        <v>0</v>
      </c>
      <c r="H761" s="64" t="str">
        <f>IFERROR(MATCH(A761,'LISTA '!D:D,0),"FORA DA TABELA")</f>
        <v>FORA DA TABELA</v>
      </c>
      <c r="I761" s="64" t="str">
        <f t="shared" si="23"/>
        <v/>
      </c>
      <c r="J761" s="64" t="str">
        <f>IF(I761="VERIFICAR",(MAX(J$1:$J760))+1,"")</f>
        <v/>
      </c>
      <c r="K761" s="82">
        <f>MATCH(A761,Peso!A:A,0)</f>
        <v>809</v>
      </c>
    </row>
    <row r="762" spans="1:11" ht="15" customHeight="1" x14ac:dyDescent="0.3">
      <c r="A762" s="79" t="s">
        <v>112</v>
      </c>
      <c r="B762" s="78" t="s">
        <v>384</v>
      </c>
      <c r="C762" s="78" t="s">
        <v>3</v>
      </c>
      <c r="D762" s="78" t="s">
        <v>1608</v>
      </c>
      <c r="E762" s="78">
        <v>0</v>
      </c>
      <c r="F762" s="78">
        <v>0</v>
      </c>
      <c r="G762" s="189">
        <f t="shared" si="22"/>
        <v>0</v>
      </c>
      <c r="H762" s="64" t="str">
        <f>IFERROR(MATCH(A762,'LISTA '!D:D,0),"FORA DA TABELA")</f>
        <v>FORA DA TABELA</v>
      </c>
      <c r="I762" s="64" t="str">
        <f t="shared" si="23"/>
        <v/>
      </c>
      <c r="J762" s="64" t="str">
        <f>IF(I762="VERIFICAR",(MAX(J$1:$J761))+1,"")</f>
        <v/>
      </c>
      <c r="K762" s="82">
        <f>MATCH(A762,Peso!A:A,0)</f>
        <v>810</v>
      </c>
    </row>
    <row r="763" spans="1:11" ht="15" customHeight="1" x14ac:dyDescent="0.3">
      <c r="A763" s="79">
        <v>1902</v>
      </c>
      <c r="B763" s="78" t="s">
        <v>491</v>
      </c>
      <c r="C763" s="78" t="s">
        <v>7</v>
      </c>
      <c r="D763" s="78" t="s">
        <v>1608</v>
      </c>
      <c r="E763" s="78">
        <v>66</v>
      </c>
      <c r="F763" s="78">
        <v>5</v>
      </c>
      <c r="G763" s="189">
        <f t="shared" si="22"/>
        <v>61</v>
      </c>
      <c r="H763" s="64">
        <f>IFERROR(MATCH(A763,'LISTA '!D:D,0),"FORA DA TABELA")</f>
        <v>463</v>
      </c>
      <c r="I763" s="64" t="str">
        <f t="shared" si="23"/>
        <v/>
      </c>
      <c r="J763" s="64" t="str">
        <f>IF(I763="VERIFICAR",(MAX(J$1:$J762))+1,"")</f>
        <v/>
      </c>
      <c r="K763" s="82">
        <f>MATCH(A763,Peso!A:A,0)</f>
        <v>1040</v>
      </c>
    </row>
    <row r="764" spans="1:11" ht="15" customHeight="1" x14ac:dyDescent="0.3">
      <c r="A764" s="79">
        <v>1223</v>
      </c>
      <c r="B764" s="78" t="s">
        <v>1850</v>
      </c>
      <c r="C764" s="78" t="s">
        <v>7</v>
      </c>
      <c r="D764" s="78" t="s">
        <v>1608</v>
      </c>
      <c r="E764" s="78">
        <v>29</v>
      </c>
      <c r="F764" s="78">
        <v>3</v>
      </c>
      <c r="G764" s="189">
        <f t="shared" si="22"/>
        <v>26</v>
      </c>
      <c r="H764" s="64">
        <f>IFERROR(MATCH(A764,'LISTA '!D:D,0),"FORA DA TABELA")</f>
        <v>464</v>
      </c>
      <c r="I764" s="64" t="str">
        <f t="shared" si="23"/>
        <v/>
      </c>
      <c r="J764" s="64" t="str">
        <f>IF(I764="VERIFICAR",(MAX(J$1:$J763))+1,"")</f>
        <v/>
      </c>
      <c r="K764" s="82">
        <f>MATCH(A764,Peso!A:A,0)</f>
        <v>1039</v>
      </c>
    </row>
    <row r="765" spans="1:11" ht="15" customHeight="1" x14ac:dyDescent="0.3">
      <c r="A765" s="79">
        <v>1734</v>
      </c>
      <c r="B765" s="78" t="s">
        <v>1851</v>
      </c>
      <c r="C765" s="78" t="s">
        <v>3</v>
      </c>
      <c r="D765" s="78" t="s">
        <v>1608</v>
      </c>
      <c r="E765" s="78">
        <v>81</v>
      </c>
      <c r="F765" s="78">
        <v>13</v>
      </c>
      <c r="G765" s="189">
        <f t="shared" si="22"/>
        <v>68</v>
      </c>
      <c r="H765" s="64">
        <f>IFERROR(MATCH(A765,'LISTA '!D:D,0),"FORA DA TABELA")</f>
        <v>465</v>
      </c>
      <c r="I765" s="64" t="str">
        <f t="shared" si="23"/>
        <v/>
      </c>
      <c r="J765" s="64" t="str">
        <f>IF(I765="VERIFICAR",(MAX(J$1:$J764))+1,"")</f>
        <v/>
      </c>
      <c r="K765" s="82">
        <f>MATCH(A765,Peso!A:A,0)</f>
        <v>811</v>
      </c>
    </row>
    <row r="766" spans="1:11" ht="15" customHeight="1" x14ac:dyDescent="0.3">
      <c r="A766" s="79">
        <v>1735</v>
      </c>
      <c r="B766" s="78" t="s">
        <v>281</v>
      </c>
      <c r="C766" s="78" t="s">
        <v>3</v>
      </c>
      <c r="D766" s="78" t="s">
        <v>1608</v>
      </c>
      <c r="E766" s="78">
        <v>18</v>
      </c>
      <c r="F766" s="78">
        <v>2</v>
      </c>
      <c r="G766" s="189">
        <f t="shared" si="22"/>
        <v>16</v>
      </c>
      <c r="H766" s="64">
        <f>IFERROR(MATCH(A766,'LISTA '!D:D,0),"FORA DA TABELA")</f>
        <v>466</v>
      </c>
      <c r="I766" s="64" t="str">
        <f t="shared" si="23"/>
        <v/>
      </c>
      <c r="J766" s="64" t="str">
        <f>IF(I766="VERIFICAR",(MAX(J$1:$J765))+1,"")</f>
        <v/>
      </c>
      <c r="K766" s="82">
        <f>MATCH(A766,Peso!A:A,0)</f>
        <v>812</v>
      </c>
    </row>
    <row r="767" spans="1:11" ht="15" customHeight="1" x14ac:dyDescent="0.3">
      <c r="A767" s="79">
        <v>1732</v>
      </c>
      <c r="B767" s="78" t="s">
        <v>1852</v>
      </c>
      <c r="C767" s="78" t="s">
        <v>3</v>
      </c>
      <c r="D767" s="78" t="s">
        <v>1608</v>
      </c>
      <c r="E767" s="78">
        <v>130</v>
      </c>
      <c r="F767" s="78">
        <v>21</v>
      </c>
      <c r="G767" s="189">
        <f t="shared" si="22"/>
        <v>109</v>
      </c>
      <c r="H767" s="64">
        <f>IFERROR(MATCH(A767,'LISTA '!D:D,0),"FORA DA TABELA")</f>
        <v>467</v>
      </c>
      <c r="I767" s="64" t="str">
        <f t="shared" si="23"/>
        <v/>
      </c>
      <c r="J767" s="64" t="str">
        <f>IF(I767="VERIFICAR",(MAX(J$1:$J766))+1,"")</f>
        <v/>
      </c>
      <c r="K767" s="82">
        <f>MATCH(A767,Peso!A:A,0)</f>
        <v>813</v>
      </c>
    </row>
    <row r="768" spans="1:11" ht="15" customHeight="1" x14ac:dyDescent="0.3">
      <c r="A768" s="79">
        <v>390</v>
      </c>
      <c r="B768" s="78" t="s">
        <v>1853</v>
      </c>
      <c r="C768" s="78" t="s">
        <v>7</v>
      </c>
      <c r="D768" s="78" t="s">
        <v>1608</v>
      </c>
      <c r="E768" s="78">
        <v>0</v>
      </c>
      <c r="F768" s="78">
        <v>0</v>
      </c>
      <c r="G768" s="189">
        <f t="shared" si="22"/>
        <v>0</v>
      </c>
      <c r="H768" s="64">
        <f>IFERROR(MATCH(A768,'LISTA '!D:D,0),"FORA DA TABELA")</f>
        <v>468</v>
      </c>
      <c r="I768" s="64" t="str">
        <f t="shared" si="23"/>
        <v/>
      </c>
      <c r="J768" s="64" t="str">
        <f>IF(I768="VERIFICAR",(MAX(J$1:$J767))+1,"")</f>
        <v/>
      </c>
      <c r="K768" s="82">
        <f>MATCH(A768,Peso!A:A,0)</f>
        <v>814</v>
      </c>
    </row>
    <row r="769" spans="1:11" ht="15" customHeight="1" x14ac:dyDescent="0.3">
      <c r="A769" s="79">
        <v>1763</v>
      </c>
      <c r="B769" s="78" t="s">
        <v>1158</v>
      </c>
      <c r="C769" s="78" t="s">
        <v>7</v>
      </c>
      <c r="D769" s="78" t="s">
        <v>1608</v>
      </c>
      <c r="E769" s="78">
        <v>85</v>
      </c>
      <c r="F769" s="78">
        <v>4</v>
      </c>
      <c r="G769" s="189">
        <f t="shared" si="22"/>
        <v>81</v>
      </c>
      <c r="H769" s="64">
        <f>IFERROR(MATCH(A769,'LISTA '!D:D,0),"FORA DA TABELA")</f>
        <v>469</v>
      </c>
      <c r="I769" s="64" t="str">
        <f t="shared" si="23"/>
        <v/>
      </c>
      <c r="J769" s="64" t="str">
        <f>IF(I769="VERIFICAR",(MAX(J$1:$J768))+1,"")</f>
        <v/>
      </c>
      <c r="K769" s="82">
        <f>MATCH(A769,Peso!A:A,0)</f>
        <v>816</v>
      </c>
    </row>
    <row r="770" spans="1:11" ht="15" customHeight="1" x14ac:dyDescent="0.3">
      <c r="A770" s="79">
        <v>1139</v>
      </c>
      <c r="B770" s="78" t="s">
        <v>1854</v>
      </c>
      <c r="C770" s="78" t="s">
        <v>7</v>
      </c>
      <c r="D770" s="78" t="s">
        <v>1608</v>
      </c>
      <c r="E770" s="78">
        <v>15</v>
      </c>
      <c r="F770" s="78">
        <v>15</v>
      </c>
      <c r="G770" s="189">
        <f t="shared" si="22"/>
        <v>0</v>
      </c>
      <c r="H770" s="64">
        <f>IFERROR(MATCH(A770,'LISTA '!D:D,0),"FORA DA TABELA")</f>
        <v>470</v>
      </c>
      <c r="I770" s="64" t="str">
        <f t="shared" si="23"/>
        <v/>
      </c>
      <c r="J770" s="64" t="str">
        <f>IF(I770="VERIFICAR",(MAX(J$1:$J769))+1,"")</f>
        <v/>
      </c>
      <c r="K770" s="82">
        <f>MATCH(A770,Peso!A:A,0)</f>
        <v>815</v>
      </c>
    </row>
    <row r="771" spans="1:11" ht="15" customHeight="1" x14ac:dyDescent="0.3">
      <c r="A771" s="79">
        <v>169</v>
      </c>
      <c r="B771" s="78" t="s">
        <v>208</v>
      </c>
      <c r="C771" s="78" t="s">
        <v>7</v>
      </c>
      <c r="D771" s="78" t="s">
        <v>1608</v>
      </c>
      <c r="E771" s="78">
        <v>297</v>
      </c>
      <c r="F771" s="78">
        <v>14</v>
      </c>
      <c r="G771" s="189">
        <f t="shared" ref="G771:G834" si="24">E771-F771</f>
        <v>283</v>
      </c>
      <c r="H771" s="64">
        <f>IFERROR(MATCH(A771,'LISTA '!D:D,0),"FORA DA TABELA")</f>
        <v>471</v>
      </c>
      <c r="I771" s="64" t="str">
        <f t="shared" ref="I771:I834" si="25">IF(AND(G771&gt;0,H771="FORA DA TABELA"),"VERIFICAR","")</f>
        <v/>
      </c>
      <c r="J771" s="64" t="str">
        <f>IF(I771="VERIFICAR",(MAX(J$1:$J770))+1,"")</f>
        <v/>
      </c>
      <c r="K771" s="82">
        <f>MATCH(A771,Peso!A:A,0)</f>
        <v>818</v>
      </c>
    </row>
    <row r="772" spans="1:11" ht="15" customHeight="1" x14ac:dyDescent="0.3">
      <c r="A772" s="79">
        <v>306</v>
      </c>
      <c r="B772" s="78" t="s">
        <v>1855</v>
      </c>
      <c r="C772" s="78" t="s">
        <v>7</v>
      </c>
      <c r="D772" s="78" t="s">
        <v>1608</v>
      </c>
      <c r="E772" s="78">
        <v>191</v>
      </c>
      <c r="F772" s="78">
        <v>13</v>
      </c>
      <c r="G772" s="189">
        <f t="shared" si="24"/>
        <v>178</v>
      </c>
      <c r="H772" s="64">
        <f>IFERROR(MATCH(A772,'LISTA '!D:D,0),"FORA DA TABELA")</f>
        <v>472</v>
      </c>
      <c r="I772" s="64" t="str">
        <f t="shared" si="25"/>
        <v/>
      </c>
      <c r="J772" s="64" t="str">
        <f>IF(I772="VERIFICAR",(MAX(J$1:$J771))+1,"")</f>
        <v/>
      </c>
      <c r="K772" s="82">
        <f>MATCH(A772,Peso!A:A,0)</f>
        <v>817</v>
      </c>
    </row>
    <row r="773" spans="1:11" ht="15" customHeight="1" x14ac:dyDescent="0.3">
      <c r="A773" s="79">
        <v>1005</v>
      </c>
      <c r="B773" s="78" t="s">
        <v>198</v>
      </c>
      <c r="C773" s="78" t="s">
        <v>7</v>
      </c>
      <c r="D773" s="78" t="s">
        <v>1608</v>
      </c>
      <c r="E773" s="78">
        <v>517</v>
      </c>
      <c r="F773" s="78">
        <v>36</v>
      </c>
      <c r="G773" s="189">
        <f t="shared" si="24"/>
        <v>481</v>
      </c>
      <c r="H773" s="64">
        <f>IFERROR(MATCH(A773,'LISTA '!D:D,0),"FORA DA TABELA")</f>
        <v>473</v>
      </c>
      <c r="I773" s="64" t="str">
        <f t="shared" si="25"/>
        <v/>
      </c>
      <c r="J773" s="64" t="str">
        <f>IF(I773="VERIFICAR",(MAX(J$1:$J772))+1,"")</f>
        <v/>
      </c>
      <c r="K773" s="82">
        <f>MATCH(A773,Peso!A:A,0)</f>
        <v>819</v>
      </c>
    </row>
    <row r="774" spans="1:11" ht="15" customHeight="1" x14ac:dyDescent="0.3">
      <c r="A774" s="79">
        <v>2359</v>
      </c>
      <c r="B774" s="78" t="s">
        <v>963</v>
      </c>
      <c r="C774" s="78" t="s">
        <v>7</v>
      </c>
      <c r="D774" s="78" t="s">
        <v>1608</v>
      </c>
      <c r="E774" s="78">
        <v>32</v>
      </c>
      <c r="F774" s="78">
        <v>18</v>
      </c>
      <c r="G774" s="189">
        <f t="shared" si="24"/>
        <v>14</v>
      </c>
      <c r="H774" s="64">
        <f>IFERROR(MATCH(A774,'LISTA '!D:D,0),"FORA DA TABELA")</f>
        <v>474</v>
      </c>
      <c r="I774" s="64" t="str">
        <f t="shared" si="25"/>
        <v/>
      </c>
      <c r="J774" s="64" t="str">
        <f>IF(I774="VERIFICAR",(MAX(J$1:$J773))+1,"")</f>
        <v/>
      </c>
      <c r="K774" s="82">
        <f>MATCH(A774,Peso!A:A,0)</f>
        <v>2494</v>
      </c>
    </row>
    <row r="775" spans="1:11" ht="15" customHeight="1" x14ac:dyDescent="0.3">
      <c r="A775" s="79">
        <v>939</v>
      </c>
      <c r="B775" s="78" t="s">
        <v>1490</v>
      </c>
      <c r="C775" s="78" t="s">
        <v>7</v>
      </c>
      <c r="D775" s="78" t="s">
        <v>1608</v>
      </c>
      <c r="E775" s="78">
        <v>3</v>
      </c>
      <c r="F775" s="78">
        <v>0</v>
      </c>
      <c r="G775" s="189">
        <f t="shared" si="24"/>
        <v>3</v>
      </c>
      <c r="H775" s="64" t="str">
        <f>IFERROR(MATCH(A775,'LISTA '!D:D,0),"FORA DA TABELA")</f>
        <v>FORA DA TABELA</v>
      </c>
      <c r="I775" s="64" t="str">
        <f t="shared" si="25"/>
        <v>VERIFICAR</v>
      </c>
      <c r="J775" s="64">
        <f>IF(I775="VERIFICAR",(MAX(J$1:$J774))+1,"")</f>
        <v>54</v>
      </c>
      <c r="K775" s="82">
        <f>MATCH(A775,Peso!A:A,0)</f>
        <v>2525</v>
      </c>
    </row>
    <row r="776" spans="1:11" ht="15" customHeight="1" x14ac:dyDescent="0.3">
      <c r="A776" s="79">
        <v>1884</v>
      </c>
      <c r="B776" s="78" t="s">
        <v>350</v>
      </c>
      <c r="C776" s="78" t="s">
        <v>7</v>
      </c>
      <c r="D776" s="78" t="s">
        <v>1608</v>
      </c>
      <c r="E776" s="78">
        <v>85</v>
      </c>
      <c r="F776" s="78">
        <v>4</v>
      </c>
      <c r="G776" s="189">
        <f t="shared" si="24"/>
        <v>81</v>
      </c>
      <c r="H776" s="64">
        <f>IFERROR(MATCH(A776,'LISTA '!D:D,0),"FORA DA TABELA")</f>
        <v>475</v>
      </c>
      <c r="I776" s="64" t="str">
        <f t="shared" si="25"/>
        <v/>
      </c>
      <c r="J776" s="64" t="str">
        <f>IF(I776="VERIFICAR",(MAX(J$1:$J775))+1,"")</f>
        <v/>
      </c>
      <c r="K776" s="82">
        <f>MATCH(A776,Peso!A:A,0)</f>
        <v>820</v>
      </c>
    </row>
    <row r="777" spans="1:11" ht="15" customHeight="1" x14ac:dyDescent="0.3">
      <c r="A777" s="79">
        <v>1883</v>
      </c>
      <c r="B777" s="78" t="s">
        <v>349</v>
      </c>
      <c r="C777" s="78" t="s">
        <v>7</v>
      </c>
      <c r="D777" s="78" t="s">
        <v>1608</v>
      </c>
      <c r="E777" s="78">
        <v>19</v>
      </c>
      <c r="F777" s="78">
        <v>5</v>
      </c>
      <c r="G777" s="189">
        <f t="shared" si="24"/>
        <v>14</v>
      </c>
      <c r="H777" s="64">
        <f>IFERROR(MATCH(A777,'LISTA '!D:D,0),"FORA DA TABELA")</f>
        <v>476</v>
      </c>
      <c r="I777" s="64" t="str">
        <f t="shared" si="25"/>
        <v/>
      </c>
      <c r="J777" s="64" t="str">
        <f>IF(I777="VERIFICAR",(MAX(J$1:$J776))+1,"")</f>
        <v/>
      </c>
      <c r="K777" s="82">
        <f>MATCH(A777,Peso!A:A,0)</f>
        <v>822</v>
      </c>
    </row>
    <row r="778" spans="1:11" ht="15" customHeight="1" x14ac:dyDescent="0.3">
      <c r="A778" s="79">
        <v>1881</v>
      </c>
      <c r="B778" s="78" t="s">
        <v>1159</v>
      </c>
      <c r="C778" s="78" t="s">
        <v>7</v>
      </c>
      <c r="D778" s="78" t="s">
        <v>1608</v>
      </c>
      <c r="E778" s="78">
        <v>491</v>
      </c>
      <c r="F778" s="78">
        <v>28</v>
      </c>
      <c r="G778" s="189">
        <f t="shared" si="24"/>
        <v>463</v>
      </c>
      <c r="H778" s="64">
        <f>IFERROR(MATCH(A778,'LISTA '!D:D,0),"FORA DA TABELA")</f>
        <v>477</v>
      </c>
      <c r="I778" s="64" t="str">
        <f t="shared" si="25"/>
        <v/>
      </c>
      <c r="J778" s="64" t="str">
        <f>IF(I778="VERIFICAR",(MAX(J$1:$J777))+1,"")</f>
        <v/>
      </c>
      <c r="K778" s="82">
        <f>MATCH(A778,Peso!A:A,0)</f>
        <v>824</v>
      </c>
    </row>
    <row r="779" spans="1:11" ht="15" customHeight="1" x14ac:dyDescent="0.3">
      <c r="A779" s="79">
        <v>2305</v>
      </c>
      <c r="B779" s="78" t="s">
        <v>923</v>
      </c>
      <c r="C779" s="78" t="s">
        <v>7</v>
      </c>
      <c r="D779" s="78" t="s">
        <v>1608</v>
      </c>
      <c r="E779" s="78">
        <v>6</v>
      </c>
      <c r="F779" s="78">
        <v>0</v>
      </c>
      <c r="G779" s="189">
        <f t="shared" si="24"/>
        <v>6</v>
      </c>
      <c r="H779" s="64" t="str">
        <f>IFERROR(MATCH(A779,'LISTA '!D:D,0),"FORA DA TABELA")</f>
        <v>FORA DA TABELA</v>
      </c>
      <c r="I779" s="64" t="str">
        <f t="shared" si="25"/>
        <v>VERIFICAR</v>
      </c>
      <c r="J779" s="64">
        <f>IF(I779="VERIFICAR",(MAX(J$1:$J778))+1,"")</f>
        <v>55</v>
      </c>
      <c r="K779" s="82">
        <f>MATCH(A779,Peso!A:A,0)</f>
        <v>2389</v>
      </c>
    </row>
    <row r="780" spans="1:11" ht="15" customHeight="1" x14ac:dyDescent="0.3">
      <c r="A780" s="79">
        <v>2308</v>
      </c>
      <c r="B780" s="78" t="s">
        <v>924</v>
      </c>
      <c r="C780" s="78" t="s">
        <v>7</v>
      </c>
      <c r="D780" s="78" t="s">
        <v>1608</v>
      </c>
      <c r="E780" s="78">
        <v>30</v>
      </c>
      <c r="F780" s="78">
        <v>7</v>
      </c>
      <c r="G780" s="189">
        <f t="shared" si="24"/>
        <v>23</v>
      </c>
      <c r="H780" s="64">
        <f>IFERROR(MATCH(A780,'LISTA '!D:D,0),"FORA DA TABELA")</f>
        <v>478</v>
      </c>
      <c r="I780" s="64" t="str">
        <f t="shared" si="25"/>
        <v/>
      </c>
      <c r="J780" s="64" t="str">
        <f>IF(I780="VERIFICAR",(MAX(J$1:$J779))+1,"")</f>
        <v/>
      </c>
      <c r="K780" s="82">
        <f>MATCH(A780,Peso!A:A,0)</f>
        <v>2391</v>
      </c>
    </row>
    <row r="781" spans="1:11" ht="15" customHeight="1" x14ac:dyDescent="0.3">
      <c r="A781" s="79">
        <v>21017</v>
      </c>
      <c r="B781" s="78" t="s">
        <v>74</v>
      </c>
      <c r="C781" s="78" t="s">
        <v>7</v>
      </c>
      <c r="D781" s="78" t="s">
        <v>1608</v>
      </c>
      <c r="E781" s="78">
        <v>60</v>
      </c>
      <c r="F781" s="78">
        <v>1</v>
      </c>
      <c r="G781" s="189">
        <f t="shared" si="24"/>
        <v>59</v>
      </c>
      <c r="H781" s="64">
        <f>IFERROR(MATCH(A781,'LISTA '!D:D,0),"FORA DA TABELA")</f>
        <v>479</v>
      </c>
      <c r="I781" s="64" t="str">
        <f t="shared" si="25"/>
        <v/>
      </c>
      <c r="J781" s="64" t="str">
        <f>IF(I781="VERIFICAR",(MAX(J$1:$J780))+1,"")</f>
        <v/>
      </c>
      <c r="K781" s="82">
        <f>MATCH(A781,Peso!A:A,0)</f>
        <v>825</v>
      </c>
    </row>
    <row r="782" spans="1:11" ht="15" customHeight="1" x14ac:dyDescent="0.3">
      <c r="A782" s="79">
        <v>21605</v>
      </c>
      <c r="B782" s="78" t="s">
        <v>9</v>
      </c>
      <c r="C782" s="78" t="s">
        <v>3</v>
      </c>
      <c r="D782" s="78" t="s">
        <v>1608</v>
      </c>
      <c r="E782" s="78">
        <v>0</v>
      </c>
      <c r="F782" s="78">
        <v>0</v>
      </c>
      <c r="G782" s="189">
        <f t="shared" si="24"/>
        <v>0</v>
      </c>
      <c r="H782" s="64" t="str">
        <f>IFERROR(MATCH(A782,'LISTA '!D:D,0),"FORA DA TABELA")</f>
        <v>FORA DA TABELA</v>
      </c>
      <c r="I782" s="64" t="str">
        <f t="shared" si="25"/>
        <v/>
      </c>
      <c r="J782" s="64" t="str">
        <f>IF(I782="VERIFICAR",(MAX(J$1:$J781))+1,"")</f>
        <v/>
      </c>
      <c r="K782" s="82">
        <f>MATCH(A782,Peso!A:A,0)</f>
        <v>827</v>
      </c>
    </row>
    <row r="783" spans="1:11" ht="15" customHeight="1" x14ac:dyDescent="0.3">
      <c r="A783" s="79">
        <v>21745</v>
      </c>
      <c r="B783" s="78" t="s">
        <v>833</v>
      </c>
      <c r="C783" s="78" t="s">
        <v>3</v>
      </c>
      <c r="D783" s="78" t="s">
        <v>1608</v>
      </c>
      <c r="E783" s="78">
        <v>285</v>
      </c>
      <c r="F783" s="78">
        <v>15</v>
      </c>
      <c r="G783" s="189">
        <f t="shared" si="24"/>
        <v>270</v>
      </c>
      <c r="H783" s="64">
        <f>IFERROR(MATCH(A783,'LISTA '!D:D,0),"FORA DA TABELA")</f>
        <v>480</v>
      </c>
      <c r="I783" s="64" t="str">
        <f t="shared" si="25"/>
        <v/>
      </c>
      <c r="J783" s="64" t="str">
        <f>IF(I783="VERIFICAR",(MAX(J$1:$J782))+1,"")</f>
        <v/>
      </c>
      <c r="K783" s="82">
        <f>MATCH(A783,Peso!A:A,0)</f>
        <v>2314</v>
      </c>
    </row>
    <row r="784" spans="1:11" ht="15" customHeight="1" x14ac:dyDescent="0.3">
      <c r="A784" s="79">
        <v>20020</v>
      </c>
      <c r="B784" s="78" t="s">
        <v>638</v>
      </c>
      <c r="C784" s="78" t="s">
        <v>3</v>
      </c>
      <c r="D784" s="78" t="s">
        <v>1608</v>
      </c>
      <c r="E784" s="78">
        <v>0</v>
      </c>
      <c r="F784" s="78">
        <v>0</v>
      </c>
      <c r="G784" s="189">
        <f t="shared" si="24"/>
        <v>0</v>
      </c>
      <c r="H784" s="64" t="str">
        <f>IFERROR(MATCH(A784,'LISTA '!D:D,0),"FORA DA TABELA")</f>
        <v>FORA DA TABELA</v>
      </c>
      <c r="I784" s="64" t="str">
        <f t="shared" si="25"/>
        <v/>
      </c>
      <c r="J784" s="64" t="str">
        <f>IF(I784="VERIFICAR",(MAX(J$1:$J783))+1,"")</f>
        <v/>
      </c>
      <c r="K784" s="82">
        <f>MATCH(A784,Peso!A:A,0)</f>
        <v>826</v>
      </c>
    </row>
    <row r="785" spans="1:11" ht="15" customHeight="1" x14ac:dyDescent="0.3">
      <c r="A785" s="79">
        <v>21620</v>
      </c>
      <c r="B785" s="78" t="s">
        <v>673</v>
      </c>
      <c r="C785" s="78" t="s">
        <v>3</v>
      </c>
      <c r="D785" s="78" t="s">
        <v>1608</v>
      </c>
      <c r="E785" s="78">
        <v>0</v>
      </c>
      <c r="F785" s="78">
        <v>0</v>
      </c>
      <c r="G785" s="189">
        <f t="shared" si="24"/>
        <v>0</v>
      </c>
      <c r="H785" s="64" t="str">
        <f>IFERROR(MATCH(A785,'LISTA '!D:D,0),"FORA DA TABELA")</f>
        <v>FORA DA TABELA</v>
      </c>
      <c r="I785" s="64" t="str">
        <f t="shared" si="25"/>
        <v/>
      </c>
      <c r="J785" s="64" t="str">
        <f>IF(I785="VERIFICAR",(MAX(J$1:$J784))+1,"")</f>
        <v/>
      </c>
      <c r="K785" s="82">
        <f>MATCH(A785,Peso!A:A,0)</f>
        <v>829</v>
      </c>
    </row>
    <row r="786" spans="1:11" ht="15" customHeight="1" x14ac:dyDescent="0.3">
      <c r="A786" s="79">
        <v>21744</v>
      </c>
      <c r="B786" s="78" t="s">
        <v>832</v>
      </c>
      <c r="C786" s="78" t="s">
        <v>3</v>
      </c>
      <c r="D786" s="78" t="s">
        <v>1608</v>
      </c>
      <c r="E786" s="78">
        <v>0</v>
      </c>
      <c r="F786" s="78">
        <v>0</v>
      </c>
      <c r="G786" s="189">
        <f t="shared" si="24"/>
        <v>0</v>
      </c>
      <c r="H786" s="64" t="str">
        <f>IFERROR(MATCH(A786,'LISTA '!D:D,0),"FORA DA TABELA")</f>
        <v>FORA DA TABELA</v>
      </c>
      <c r="I786" s="64" t="str">
        <f t="shared" si="25"/>
        <v/>
      </c>
      <c r="J786" s="64" t="str">
        <f>IF(I786="VERIFICAR",(MAX(J$1:$J785))+1,"")</f>
        <v/>
      </c>
      <c r="K786" s="82">
        <f>MATCH(A786,Peso!A:A,0)</f>
        <v>2313</v>
      </c>
    </row>
    <row r="787" spans="1:11" ht="15" customHeight="1" x14ac:dyDescent="0.3">
      <c r="A787" s="79">
        <v>21717</v>
      </c>
      <c r="B787" s="78" t="s">
        <v>804</v>
      </c>
      <c r="C787" s="78" t="s">
        <v>28</v>
      </c>
      <c r="D787" s="78" t="s">
        <v>1608</v>
      </c>
      <c r="E787" s="78">
        <v>0</v>
      </c>
      <c r="F787" s="78">
        <v>0</v>
      </c>
      <c r="G787" s="189">
        <f t="shared" si="24"/>
        <v>0</v>
      </c>
      <c r="H787" s="64" t="str">
        <f>IFERROR(MATCH(A787,'LISTA '!D:D,0),"FORA DA TABELA")</f>
        <v>FORA DA TABELA</v>
      </c>
      <c r="I787" s="64" t="str">
        <f t="shared" si="25"/>
        <v/>
      </c>
      <c r="J787" s="64" t="str">
        <f>IF(I787="VERIFICAR",(MAX(J$1:$J786))+1,"")</f>
        <v/>
      </c>
      <c r="K787" s="82">
        <f>MATCH(A787,Peso!A:A,0)</f>
        <v>2270</v>
      </c>
    </row>
    <row r="788" spans="1:11" ht="15" customHeight="1" x14ac:dyDescent="0.3">
      <c r="A788" s="79">
        <v>21645</v>
      </c>
      <c r="B788" s="78" t="s">
        <v>1856</v>
      </c>
      <c r="C788" s="78" t="s">
        <v>28</v>
      </c>
      <c r="D788" s="78" t="s">
        <v>1608</v>
      </c>
      <c r="E788" s="78">
        <v>0</v>
      </c>
      <c r="F788" s="78">
        <v>0</v>
      </c>
      <c r="G788" s="189">
        <f t="shared" si="24"/>
        <v>0</v>
      </c>
      <c r="H788" s="64" t="str">
        <f>IFERROR(MATCH(A788,'LISTA '!D:D,0),"FORA DA TABELA")</f>
        <v>FORA DA TABELA</v>
      </c>
      <c r="I788" s="64" t="str">
        <f t="shared" si="25"/>
        <v/>
      </c>
      <c r="J788" s="64" t="str">
        <f>IF(I788="VERIFICAR",(MAX(J$1:$J787))+1,"")</f>
        <v/>
      </c>
      <c r="K788" s="82">
        <f>MATCH(A788,Peso!A:A,0)</f>
        <v>828</v>
      </c>
    </row>
    <row r="789" spans="1:11" ht="15" customHeight="1" x14ac:dyDescent="0.3">
      <c r="A789" s="79">
        <v>20904</v>
      </c>
      <c r="B789" s="78" t="s">
        <v>749</v>
      </c>
      <c r="C789" s="78" t="s">
        <v>3</v>
      </c>
      <c r="D789" s="78" t="s">
        <v>1608</v>
      </c>
      <c r="E789" s="78">
        <v>0</v>
      </c>
      <c r="F789" s="78">
        <v>0</v>
      </c>
      <c r="G789" s="189">
        <f t="shared" si="24"/>
        <v>0</v>
      </c>
      <c r="H789" s="64" t="str">
        <f>IFERROR(MATCH(A789,'LISTA '!D:D,0),"FORA DA TABELA")</f>
        <v>FORA DA TABELA</v>
      </c>
      <c r="I789" s="64" t="str">
        <f t="shared" si="25"/>
        <v/>
      </c>
      <c r="J789" s="64" t="str">
        <f>IF(I789="VERIFICAR",(MAX(J$1:$J788))+1,"")</f>
        <v/>
      </c>
      <c r="K789" s="82">
        <f>MATCH(A789,Peso!A:A,0)</f>
        <v>830</v>
      </c>
    </row>
    <row r="790" spans="1:11" ht="15" customHeight="1" x14ac:dyDescent="0.3">
      <c r="A790" s="79">
        <v>21723</v>
      </c>
      <c r="B790" s="78" t="s">
        <v>793</v>
      </c>
      <c r="C790" s="78" t="s">
        <v>3</v>
      </c>
      <c r="D790" s="78" t="s">
        <v>1608</v>
      </c>
      <c r="E790" s="78">
        <v>0</v>
      </c>
      <c r="F790" s="78">
        <v>0</v>
      </c>
      <c r="G790" s="189">
        <f t="shared" si="24"/>
        <v>0</v>
      </c>
      <c r="H790" s="64" t="str">
        <f>IFERROR(MATCH(A790,'LISTA '!D:D,0),"FORA DA TABELA")</f>
        <v>FORA DA TABELA</v>
      </c>
      <c r="I790" s="64" t="str">
        <f t="shared" si="25"/>
        <v/>
      </c>
      <c r="J790" s="64" t="str">
        <f>IF(I790="VERIFICAR",(MAX(J$1:$J789))+1,"")</f>
        <v/>
      </c>
      <c r="K790" s="82">
        <f>MATCH(A790,Peso!A:A,0)</f>
        <v>2278</v>
      </c>
    </row>
    <row r="791" spans="1:11" ht="15" customHeight="1" x14ac:dyDescent="0.3">
      <c r="A791" s="79">
        <v>20987</v>
      </c>
      <c r="B791" s="78" t="s">
        <v>1160</v>
      </c>
      <c r="C791" s="78" t="s">
        <v>3</v>
      </c>
      <c r="D791" s="78" t="s">
        <v>1608</v>
      </c>
      <c r="E791" s="78">
        <v>425</v>
      </c>
      <c r="F791" s="78">
        <v>13</v>
      </c>
      <c r="G791" s="189">
        <f t="shared" si="24"/>
        <v>412</v>
      </c>
      <c r="H791" s="64">
        <f>IFERROR(MATCH(A791,'LISTA '!D:D,0),"FORA DA TABELA")</f>
        <v>481</v>
      </c>
      <c r="I791" s="64" t="str">
        <f t="shared" si="25"/>
        <v/>
      </c>
      <c r="J791" s="64" t="str">
        <f>IF(I791="VERIFICAR",(MAX(J$1:$J790))+1,"")</f>
        <v/>
      </c>
      <c r="K791" s="82">
        <f>MATCH(A791,Peso!A:A,0)</f>
        <v>832</v>
      </c>
    </row>
    <row r="792" spans="1:11" ht="15" customHeight="1" x14ac:dyDescent="0.3">
      <c r="A792" s="79">
        <v>21740</v>
      </c>
      <c r="B792" s="78" t="s">
        <v>812</v>
      </c>
      <c r="C792" s="78" t="s">
        <v>3</v>
      </c>
      <c r="D792" s="78" t="s">
        <v>1608</v>
      </c>
      <c r="E792" s="78">
        <v>0</v>
      </c>
      <c r="F792" s="78">
        <v>0</v>
      </c>
      <c r="G792" s="189">
        <f t="shared" si="24"/>
        <v>0</v>
      </c>
      <c r="H792" s="64" t="str">
        <f>IFERROR(MATCH(A792,'LISTA '!D:D,0),"FORA DA TABELA")</f>
        <v>FORA DA TABELA</v>
      </c>
      <c r="I792" s="64" t="str">
        <f t="shared" si="25"/>
        <v/>
      </c>
      <c r="J792" s="64" t="str">
        <f>IF(I792="VERIFICAR",(MAX(J$1:$J791))+1,"")</f>
        <v/>
      </c>
      <c r="K792" s="82">
        <f>MATCH(A792,Peso!A:A,0)</f>
        <v>2302</v>
      </c>
    </row>
    <row r="793" spans="1:11" ht="15" customHeight="1" x14ac:dyDescent="0.3">
      <c r="A793" s="79">
        <v>771</v>
      </c>
      <c r="B793" s="78" t="s">
        <v>59</v>
      </c>
      <c r="C793" s="78" t="s">
        <v>7</v>
      </c>
      <c r="D793" s="78" t="s">
        <v>1608</v>
      </c>
      <c r="E793" s="78">
        <v>0</v>
      </c>
      <c r="F793" s="78">
        <v>0</v>
      </c>
      <c r="G793" s="189">
        <f t="shared" si="24"/>
        <v>0</v>
      </c>
      <c r="H793" s="64" t="str">
        <f>IFERROR(MATCH(A793,'LISTA '!D:D,0),"FORA DA TABELA")</f>
        <v>FORA DA TABELA</v>
      </c>
      <c r="I793" s="64" t="str">
        <f t="shared" si="25"/>
        <v/>
      </c>
      <c r="J793" s="64" t="str">
        <f>IF(I793="VERIFICAR",(MAX(J$1:$J792))+1,"")</f>
        <v/>
      </c>
      <c r="K793" s="82">
        <f>MATCH(A793,Peso!A:A,0)</f>
        <v>833</v>
      </c>
    </row>
    <row r="794" spans="1:11" ht="15" customHeight="1" x14ac:dyDescent="0.3">
      <c r="A794" s="79">
        <v>1146</v>
      </c>
      <c r="B794" s="78" t="s">
        <v>1161</v>
      </c>
      <c r="C794" s="78" t="s">
        <v>7</v>
      </c>
      <c r="D794" s="78" t="s">
        <v>1608</v>
      </c>
      <c r="E794" s="78">
        <v>65</v>
      </c>
      <c r="F794" s="78">
        <v>20</v>
      </c>
      <c r="G794" s="189">
        <f t="shared" si="24"/>
        <v>45</v>
      </c>
      <c r="H794" s="64">
        <f>IFERROR(MATCH(A794,'LISTA '!D:D,0),"FORA DA TABELA")</f>
        <v>482</v>
      </c>
      <c r="I794" s="64" t="str">
        <f t="shared" si="25"/>
        <v/>
      </c>
      <c r="J794" s="64" t="str">
        <f>IF(I794="VERIFICAR",(MAX(J$1:$J793))+1,"")</f>
        <v/>
      </c>
      <c r="K794" s="82">
        <f>MATCH(A794,Peso!A:A,0)</f>
        <v>834</v>
      </c>
    </row>
    <row r="795" spans="1:11" ht="15" customHeight="1" x14ac:dyDescent="0.3">
      <c r="A795" s="79">
        <v>2803</v>
      </c>
      <c r="B795" s="78" t="s">
        <v>677</v>
      </c>
      <c r="C795" s="78" t="s">
        <v>3</v>
      </c>
      <c r="D795" s="78" t="s">
        <v>1608</v>
      </c>
      <c r="E795" s="78">
        <v>76</v>
      </c>
      <c r="F795" s="78">
        <v>2</v>
      </c>
      <c r="G795" s="189">
        <f t="shared" si="24"/>
        <v>74</v>
      </c>
      <c r="H795" s="64">
        <f>IFERROR(MATCH(A795,'LISTA '!D:D,0),"FORA DA TABELA")</f>
        <v>483</v>
      </c>
      <c r="I795" s="64" t="str">
        <f t="shared" si="25"/>
        <v/>
      </c>
      <c r="J795" s="64" t="str">
        <f>IF(I795="VERIFICAR",(MAX(J$1:$J794))+1,"")</f>
        <v/>
      </c>
      <c r="K795" s="82">
        <f>MATCH(A795,Peso!A:A,0)</f>
        <v>835</v>
      </c>
    </row>
    <row r="796" spans="1:11" ht="15" customHeight="1" x14ac:dyDescent="0.3">
      <c r="A796" s="79">
        <v>180</v>
      </c>
      <c r="B796" s="78" t="s">
        <v>303</v>
      </c>
      <c r="C796" s="78" t="s">
        <v>7</v>
      </c>
      <c r="D796" s="78" t="s">
        <v>1608</v>
      </c>
      <c r="E796" s="78">
        <v>380</v>
      </c>
      <c r="F796" s="78">
        <v>7</v>
      </c>
      <c r="G796" s="189">
        <f t="shared" si="24"/>
        <v>373</v>
      </c>
      <c r="H796" s="64">
        <f>IFERROR(MATCH(A796,'LISTA '!D:D,0),"FORA DA TABELA")</f>
        <v>484</v>
      </c>
      <c r="I796" s="64" t="str">
        <f t="shared" si="25"/>
        <v/>
      </c>
      <c r="J796" s="64" t="str">
        <f>IF(I796="VERIFICAR",(MAX(J$1:$J795))+1,"")</f>
        <v/>
      </c>
      <c r="K796" s="82">
        <f>MATCH(A796,Peso!A:A,0)</f>
        <v>837</v>
      </c>
    </row>
    <row r="797" spans="1:11" ht="15" customHeight="1" x14ac:dyDescent="0.3">
      <c r="A797" s="79">
        <v>1024</v>
      </c>
      <c r="B797" s="78" t="s">
        <v>1162</v>
      </c>
      <c r="C797" s="78" t="s">
        <v>7</v>
      </c>
      <c r="D797" s="78" t="s">
        <v>1608</v>
      </c>
      <c r="E797" s="78">
        <v>98</v>
      </c>
      <c r="F797" s="78">
        <v>7</v>
      </c>
      <c r="G797" s="189">
        <f t="shared" si="24"/>
        <v>91</v>
      </c>
      <c r="H797" s="64">
        <f>IFERROR(MATCH(A797,'LISTA '!D:D,0),"FORA DA TABELA")</f>
        <v>485</v>
      </c>
      <c r="I797" s="64" t="str">
        <f t="shared" si="25"/>
        <v/>
      </c>
      <c r="J797" s="64" t="str">
        <f>IF(I797="VERIFICAR",(MAX(J$1:$J796))+1,"")</f>
        <v/>
      </c>
      <c r="K797" s="82">
        <f>MATCH(A797,Peso!A:A,0)</f>
        <v>838</v>
      </c>
    </row>
    <row r="798" spans="1:11" ht="15" customHeight="1" x14ac:dyDescent="0.3">
      <c r="A798" s="79">
        <v>2141</v>
      </c>
      <c r="B798" s="78" t="s">
        <v>525</v>
      </c>
      <c r="C798" s="78" t="s">
        <v>7</v>
      </c>
      <c r="D798" s="78" t="s">
        <v>1608</v>
      </c>
      <c r="E798" s="78">
        <v>63</v>
      </c>
      <c r="F798" s="78">
        <v>9</v>
      </c>
      <c r="G798" s="189">
        <f t="shared" si="24"/>
        <v>54</v>
      </c>
      <c r="H798" s="64">
        <f>IFERROR(MATCH(A798,'LISTA '!D:D,0),"FORA DA TABELA")</f>
        <v>486</v>
      </c>
      <c r="I798" s="64" t="str">
        <f t="shared" si="25"/>
        <v/>
      </c>
      <c r="J798" s="64" t="str">
        <f>IF(I798="VERIFICAR",(MAX(J$1:$J797))+1,"")</f>
        <v/>
      </c>
      <c r="K798" s="82">
        <f>MATCH(A798,Peso!A:A,0)</f>
        <v>836</v>
      </c>
    </row>
    <row r="799" spans="1:11" ht="15" customHeight="1" x14ac:dyDescent="0.3">
      <c r="A799" s="79">
        <v>1332</v>
      </c>
      <c r="B799" s="78" t="s">
        <v>1857</v>
      </c>
      <c r="C799" s="78" t="s">
        <v>165</v>
      </c>
      <c r="D799" s="78" t="s">
        <v>1608</v>
      </c>
      <c r="E799" s="78">
        <v>232</v>
      </c>
      <c r="F799" s="78">
        <v>4</v>
      </c>
      <c r="G799" s="189">
        <f t="shared" si="24"/>
        <v>228</v>
      </c>
      <c r="H799" s="64">
        <f>IFERROR(MATCH(A799,'LISTA '!D:D,0),"FORA DA TABELA")</f>
        <v>487</v>
      </c>
      <c r="I799" s="64" t="str">
        <f t="shared" si="25"/>
        <v/>
      </c>
      <c r="J799" s="64" t="str">
        <f>IF(I799="VERIFICAR",(MAX(J$1:$J798))+1,"")</f>
        <v/>
      </c>
      <c r="K799" s="82">
        <f>MATCH(A799,Peso!A:A,0)</f>
        <v>839</v>
      </c>
    </row>
    <row r="800" spans="1:11" ht="15" customHeight="1" x14ac:dyDescent="0.3">
      <c r="A800" s="79">
        <v>1946</v>
      </c>
      <c r="B800" s="78" t="s">
        <v>1163</v>
      </c>
      <c r="C800" s="78" t="s">
        <v>165</v>
      </c>
      <c r="D800" s="78" t="s">
        <v>1608</v>
      </c>
      <c r="E800" s="78">
        <v>33</v>
      </c>
      <c r="F800" s="78">
        <v>1</v>
      </c>
      <c r="G800" s="189">
        <f t="shared" si="24"/>
        <v>32</v>
      </c>
      <c r="H800" s="64">
        <f>IFERROR(MATCH(A800,'LISTA '!D:D,0),"FORA DA TABELA")</f>
        <v>488</v>
      </c>
      <c r="I800" s="64" t="str">
        <f t="shared" si="25"/>
        <v/>
      </c>
      <c r="J800" s="64" t="str">
        <f>IF(I800="VERIFICAR",(MAX(J$1:$J799))+1,"")</f>
        <v/>
      </c>
      <c r="K800" s="82">
        <f>MATCH(A800,Peso!A:A,0)</f>
        <v>840</v>
      </c>
    </row>
    <row r="801" spans="1:11" ht="15" customHeight="1" x14ac:dyDescent="0.3">
      <c r="A801" s="79">
        <v>179</v>
      </c>
      <c r="B801" s="78" t="s">
        <v>302</v>
      </c>
      <c r="C801" s="78" t="s">
        <v>7</v>
      </c>
      <c r="D801" s="78" t="s">
        <v>1608</v>
      </c>
      <c r="E801" s="78">
        <v>181</v>
      </c>
      <c r="F801" s="78">
        <v>10</v>
      </c>
      <c r="G801" s="189">
        <f t="shared" si="24"/>
        <v>171</v>
      </c>
      <c r="H801" s="64">
        <f>IFERROR(MATCH(A801,'LISTA '!D:D,0),"FORA DA TABELA")</f>
        <v>489</v>
      </c>
      <c r="I801" s="64" t="str">
        <f t="shared" si="25"/>
        <v/>
      </c>
      <c r="J801" s="64" t="str">
        <f>IF(I801="VERIFICAR",(MAX(J$1:$J800))+1,"")</f>
        <v/>
      </c>
      <c r="K801" s="82">
        <f>MATCH(A801,Peso!A:A,0)</f>
        <v>843</v>
      </c>
    </row>
    <row r="802" spans="1:11" ht="15" customHeight="1" x14ac:dyDescent="0.3">
      <c r="A802" s="79">
        <v>1001</v>
      </c>
      <c r="B802" s="78" t="s">
        <v>1326</v>
      </c>
      <c r="C802" s="78" t="s">
        <v>7</v>
      </c>
      <c r="D802" s="78" t="s">
        <v>1608</v>
      </c>
      <c r="E802" s="78">
        <v>42</v>
      </c>
      <c r="F802" s="78">
        <v>2</v>
      </c>
      <c r="G802" s="189">
        <f t="shared" si="24"/>
        <v>40</v>
      </c>
      <c r="H802" s="64">
        <f>IFERROR(MATCH(A802,'LISTA '!D:D,0),"FORA DA TABELA")</f>
        <v>490</v>
      </c>
      <c r="I802" s="64" t="str">
        <f t="shared" si="25"/>
        <v/>
      </c>
      <c r="J802" s="64" t="str">
        <f>IF(I802="VERIFICAR",(MAX(J$1:$J801))+1,"")</f>
        <v/>
      </c>
      <c r="K802" s="82">
        <f>MATCH(A802,Peso!A:A,0)</f>
        <v>844</v>
      </c>
    </row>
    <row r="803" spans="1:11" ht="15" customHeight="1" x14ac:dyDescent="0.3">
      <c r="A803" s="79">
        <v>1333</v>
      </c>
      <c r="B803" s="78" t="s">
        <v>1858</v>
      </c>
      <c r="C803" s="78" t="s">
        <v>165</v>
      </c>
      <c r="D803" s="78" t="s">
        <v>1608</v>
      </c>
      <c r="E803" s="78">
        <v>59</v>
      </c>
      <c r="F803" s="78">
        <v>1</v>
      </c>
      <c r="G803" s="189">
        <f t="shared" si="24"/>
        <v>58</v>
      </c>
      <c r="H803" s="64">
        <f>IFERROR(MATCH(A803,'LISTA '!D:D,0),"FORA DA TABELA")</f>
        <v>491</v>
      </c>
      <c r="I803" s="64" t="str">
        <f t="shared" si="25"/>
        <v/>
      </c>
      <c r="J803" s="64" t="str">
        <f>IF(I803="VERIFICAR",(MAX(J$1:$J802))+1,"")</f>
        <v/>
      </c>
      <c r="K803" s="82">
        <f>MATCH(A803,Peso!A:A,0)</f>
        <v>841</v>
      </c>
    </row>
    <row r="804" spans="1:11" ht="15" customHeight="1" x14ac:dyDescent="0.3">
      <c r="A804" s="79">
        <v>2142</v>
      </c>
      <c r="B804" s="78" t="s">
        <v>457</v>
      </c>
      <c r="C804" s="78" t="s">
        <v>7</v>
      </c>
      <c r="D804" s="78" t="s">
        <v>1608</v>
      </c>
      <c r="E804" s="78">
        <v>0</v>
      </c>
      <c r="F804" s="78">
        <v>0</v>
      </c>
      <c r="G804" s="189">
        <f t="shared" si="24"/>
        <v>0</v>
      </c>
      <c r="H804" s="64" t="str">
        <f>IFERROR(MATCH(A804,'LISTA '!D:D,0),"FORA DA TABELA")</f>
        <v>FORA DA TABELA</v>
      </c>
      <c r="I804" s="64" t="str">
        <f t="shared" si="25"/>
        <v/>
      </c>
      <c r="J804" s="64" t="str">
        <f>IF(I804="VERIFICAR",(MAX(J$1:$J803))+1,"")</f>
        <v/>
      </c>
      <c r="K804" s="82">
        <f>MATCH(A804,Peso!A:A,0)</f>
        <v>845</v>
      </c>
    </row>
    <row r="805" spans="1:11" ht="15" customHeight="1" x14ac:dyDescent="0.3">
      <c r="A805" s="79">
        <v>2303</v>
      </c>
      <c r="B805" s="78" t="s">
        <v>915</v>
      </c>
      <c r="C805" s="78" t="s">
        <v>7</v>
      </c>
      <c r="D805" s="78" t="s">
        <v>1608</v>
      </c>
      <c r="E805" s="78">
        <v>0</v>
      </c>
      <c r="F805" s="78">
        <v>0</v>
      </c>
      <c r="G805" s="189">
        <f t="shared" si="24"/>
        <v>0</v>
      </c>
      <c r="H805" s="64" t="str">
        <f>IFERROR(MATCH(A805,'LISTA '!D:D,0),"FORA DA TABELA")</f>
        <v>FORA DA TABELA</v>
      </c>
      <c r="I805" s="64" t="str">
        <f t="shared" si="25"/>
        <v/>
      </c>
      <c r="J805" s="64" t="str">
        <f>IF(I805="VERIFICAR",(MAX(J$1:$J804))+1,"")</f>
        <v/>
      </c>
      <c r="K805" s="82">
        <f>MATCH(A805,Peso!A:A,0)</f>
        <v>2384</v>
      </c>
    </row>
    <row r="806" spans="1:11" ht="15" customHeight="1" x14ac:dyDescent="0.3">
      <c r="A806" s="79">
        <v>1947</v>
      </c>
      <c r="B806" s="78" t="s">
        <v>1859</v>
      </c>
      <c r="C806" s="78" t="s">
        <v>165</v>
      </c>
      <c r="D806" s="78" t="s">
        <v>1608</v>
      </c>
      <c r="E806" s="78">
        <v>17</v>
      </c>
      <c r="F806" s="78">
        <v>1</v>
      </c>
      <c r="G806" s="189">
        <f t="shared" si="24"/>
        <v>16</v>
      </c>
      <c r="H806" s="64">
        <f>IFERROR(MATCH(A806,'LISTA '!D:D,0),"FORA DA TABELA")</f>
        <v>492</v>
      </c>
      <c r="I806" s="64" t="str">
        <f t="shared" si="25"/>
        <v/>
      </c>
      <c r="J806" s="64" t="str">
        <f>IF(I806="VERIFICAR",(MAX(J$1:$J805))+1,"")</f>
        <v/>
      </c>
      <c r="K806" s="82">
        <f>MATCH(A806,Peso!A:A,0)</f>
        <v>842</v>
      </c>
    </row>
    <row r="807" spans="1:11" ht="15" customHeight="1" x14ac:dyDescent="0.3">
      <c r="A807" s="79">
        <v>228</v>
      </c>
      <c r="B807" s="78" t="s">
        <v>207</v>
      </c>
      <c r="C807" s="78" t="s">
        <v>7</v>
      </c>
      <c r="D807" s="78" t="s">
        <v>1608</v>
      </c>
      <c r="E807" s="78">
        <v>309</v>
      </c>
      <c r="F807" s="78">
        <v>15</v>
      </c>
      <c r="G807" s="189">
        <f t="shared" si="24"/>
        <v>294</v>
      </c>
      <c r="H807" s="64">
        <f>IFERROR(MATCH(A807,'LISTA '!D:D,0),"FORA DA TABELA")</f>
        <v>493</v>
      </c>
      <c r="I807" s="64" t="str">
        <f t="shared" si="25"/>
        <v/>
      </c>
      <c r="J807" s="64" t="str">
        <f>IF(I807="VERIFICAR",(MAX(J$1:$J806))+1,"")</f>
        <v/>
      </c>
      <c r="K807" s="82">
        <f>MATCH(A807,Peso!A:A,0)</f>
        <v>847</v>
      </c>
    </row>
    <row r="808" spans="1:11" ht="15" customHeight="1" x14ac:dyDescent="0.3">
      <c r="A808" s="79">
        <v>987</v>
      </c>
      <c r="B808" s="78" t="s">
        <v>200</v>
      </c>
      <c r="C808" s="78" t="s">
        <v>7</v>
      </c>
      <c r="D808" s="78" t="s">
        <v>1608</v>
      </c>
      <c r="E808" s="78">
        <v>214</v>
      </c>
      <c r="F808" s="78">
        <v>36</v>
      </c>
      <c r="G808" s="189">
        <f t="shared" si="24"/>
        <v>178</v>
      </c>
      <c r="H808" s="64">
        <f>IFERROR(MATCH(A808,'LISTA '!D:D,0),"FORA DA TABELA")</f>
        <v>494</v>
      </c>
      <c r="I808" s="64" t="str">
        <f t="shared" si="25"/>
        <v/>
      </c>
      <c r="J808" s="64" t="str">
        <f>IF(I808="VERIFICAR",(MAX(J$1:$J807))+1,"")</f>
        <v/>
      </c>
      <c r="K808" s="82">
        <f>MATCH(A808,Peso!A:A,0)</f>
        <v>848</v>
      </c>
    </row>
    <row r="809" spans="1:11" ht="15" customHeight="1" x14ac:dyDescent="0.3">
      <c r="A809" s="79">
        <v>2360</v>
      </c>
      <c r="B809" s="78" t="s">
        <v>964</v>
      </c>
      <c r="C809" s="78" t="s">
        <v>7</v>
      </c>
      <c r="D809" s="78" t="s">
        <v>1608</v>
      </c>
      <c r="E809" s="78">
        <v>189</v>
      </c>
      <c r="F809" s="78">
        <v>15</v>
      </c>
      <c r="G809" s="189">
        <f t="shared" si="24"/>
        <v>174</v>
      </c>
      <c r="H809" s="64">
        <f>IFERROR(MATCH(A809,'LISTA '!D:D,0),"FORA DA TABELA")</f>
        <v>495</v>
      </c>
      <c r="I809" s="64" t="str">
        <f t="shared" si="25"/>
        <v/>
      </c>
      <c r="J809" s="64" t="str">
        <f>IF(I809="VERIFICAR",(MAX(J$1:$J808))+1,"")</f>
        <v/>
      </c>
      <c r="K809" s="82">
        <f>MATCH(A809,Peso!A:A,0)</f>
        <v>2495</v>
      </c>
    </row>
    <row r="810" spans="1:11" ht="15" customHeight="1" x14ac:dyDescent="0.3">
      <c r="A810" s="79">
        <v>940</v>
      </c>
      <c r="B810" s="78" t="s">
        <v>204</v>
      </c>
      <c r="C810" s="78" t="s">
        <v>7</v>
      </c>
      <c r="D810" s="78" t="s">
        <v>1608</v>
      </c>
      <c r="E810" s="78">
        <v>0</v>
      </c>
      <c r="F810" s="78">
        <v>0</v>
      </c>
      <c r="G810" s="189">
        <f t="shared" si="24"/>
        <v>0</v>
      </c>
      <c r="H810" s="64" t="str">
        <f>IFERROR(MATCH(A810,'LISTA '!D:D,0),"FORA DA TABELA")</f>
        <v>FORA DA TABELA</v>
      </c>
      <c r="I810" s="64" t="str">
        <f t="shared" si="25"/>
        <v/>
      </c>
      <c r="J810" s="64" t="str">
        <f>IF(I810="VERIFICAR",(MAX(J$1:$J809))+1,"")</f>
        <v/>
      </c>
      <c r="K810" s="82">
        <f>MATCH(A810,Peso!A:A,0)</f>
        <v>849</v>
      </c>
    </row>
    <row r="811" spans="1:11" ht="15" customHeight="1" x14ac:dyDescent="0.3">
      <c r="A811" s="79">
        <v>91</v>
      </c>
      <c r="B811" s="78" t="s">
        <v>1860</v>
      </c>
      <c r="C811" s="78" t="s">
        <v>7</v>
      </c>
      <c r="D811" s="78" t="s">
        <v>1608</v>
      </c>
      <c r="E811" s="78">
        <v>0</v>
      </c>
      <c r="F811" s="78">
        <v>0</v>
      </c>
      <c r="G811" s="189">
        <f t="shared" si="24"/>
        <v>0</v>
      </c>
      <c r="H811" s="64">
        <f>IFERROR(MATCH(A811,'LISTA '!D:D,0),"FORA DA TABELA")</f>
        <v>496</v>
      </c>
      <c r="I811" s="64" t="str">
        <f t="shared" si="25"/>
        <v/>
      </c>
      <c r="J811" s="64" t="str">
        <f>IF(I811="VERIFICAR",(MAX(J$1:$J810))+1,"")</f>
        <v/>
      </c>
      <c r="K811" s="82">
        <f>MATCH(A811,Peso!A:A,0)</f>
        <v>850</v>
      </c>
    </row>
    <row r="812" spans="1:11" ht="15" customHeight="1" x14ac:dyDescent="0.3">
      <c r="A812" s="79">
        <v>1649</v>
      </c>
      <c r="B812" s="78" t="s">
        <v>1327</v>
      </c>
      <c r="C812" s="78" t="s">
        <v>7</v>
      </c>
      <c r="D812" s="78" t="s">
        <v>1608</v>
      </c>
      <c r="E812" s="78">
        <v>47</v>
      </c>
      <c r="F812" s="78">
        <v>12</v>
      </c>
      <c r="G812" s="189">
        <f t="shared" si="24"/>
        <v>35</v>
      </c>
      <c r="H812" s="64">
        <f>IFERROR(MATCH(A812,'LISTA '!D:D,0),"FORA DA TABELA")</f>
        <v>498</v>
      </c>
      <c r="I812" s="64" t="str">
        <f t="shared" si="25"/>
        <v/>
      </c>
      <c r="J812" s="64" t="str">
        <f>IF(I812="VERIFICAR",(MAX(J$1:$J811))+1,"")</f>
        <v/>
      </c>
      <c r="K812" s="82">
        <f>MATCH(A812,Peso!A:A,0)</f>
        <v>852</v>
      </c>
    </row>
    <row r="813" spans="1:11" ht="15" customHeight="1" x14ac:dyDescent="0.3">
      <c r="A813" s="79">
        <v>1395</v>
      </c>
      <c r="B813" s="78" t="s">
        <v>1861</v>
      </c>
      <c r="C813" s="78" t="s">
        <v>7</v>
      </c>
      <c r="D813" s="78" t="s">
        <v>1608</v>
      </c>
      <c r="E813" s="78">
        <v>130</v>
      </c>
      <c r="F813" s="78">
        <v>18</v>
      </c>
      <c r="G813" s="189">
        <f t="shared" si="24"/>
        <v>112</v>
      </c>
      <c r="H813" s="64">
        <f>IFERROR(MATCH(A813,'LISTA '!D:D,0),"FORA DA TABELA")</f>
        <v>497</v>
      </c>
      <c r="I813" s="64" t="str">
        <f t="shared" si="25"/>
        <v/>
      </c>
      <c r="J813" s="64" t="str">
        <f>IF(I813="VERIFICAR",(MAX(J$1:$J812))+1,"")</f>
        <v/>
      </c>
      <c r="K813" s="82">
        <f>MATCH(A813,Peso!A:A,0)</f>
        <v>851</v>
      </c>
    </row>
    <row r="814" spans="1:11" ht="15" customHeight="1" x14ac:dyDescent="0.3">
      <c r="A814" s="79">
        <v>1303</v>
      </c>
      <c r="B814" s="78" t="s">
        <v>139</v>
      </c>
      <c r="C814" s="78" t="s">
        <v>7</v>
      </c>
      <c r="D814" s="78" t="s">
        <v>1608</v>
      </c>
      <c r="E814" s="78">
        <v>43</v>
      </c>
      <c r="F814" s="78">
        <v>2</v>
      </c>
      <c r="G814" s="189">
        <f t="shared" si="24"/>
        <v>41</v>
      </c>
      <c r="H814" s="64">
        <f>IFERROR(MATCH(A814,'LISTA '!D:D,0),"FORA DA TABELA")</f>
        <v>499</v>
      </c>
      <c r="I814" s="64" t="str">
        <f t="shared" si="25"/>
        <v/>
      </c>
      <c r="J814" s="64" t="str">
        <f>IF(I814="VERIFICAR",(MAX(J$1:$J813))+1,"")</f>
        <v/>
      </c>
      <c r="K814" s="82">
        <f>MATCH(A814,Peso!A:A,0)</f>
        <v>853</v>
      </c>
    </row>
    <row r="815" spans="1:11" ht="15" customHeight="1" x14ac:dyDescent="0.3">
      <c r="A815" s="79">
        <v>2782</v>
      </c>
      <c r="B815" s="78" t="s">
        <v>1328</v>
      </c>
      <c r="C815" s="78" t="s">
        <v>7</v>
      </c>
      <c r="D815" s="78" t="s">
        <v>1608</v>
      </c>
      <c r="E815" s="78">
        <v>34</v>
      </c>
      <c r="F815" s="78">
        <v>5</v>
      </c>
      <c r="G815" s="189">
        <f t="shared" si="24"/>
        <v>29</v>
      </c>
      <c r="H815" s="64">
        <f>IFERROR(MATCH(A815,'LISTA '!D:D,0),"FORA DA TABELA")</f>
        <v>500</v>
      </c>
      <c r="I815" s="64" t="str">
        <f t="shared" si="25"/>
        <v/>
      </c>
      <c r="J815" s="64" t="str">
        <f>IF(I815="VERIFICAR",(MAX(J$1:$J814))+1,"")</f>
        <v/>
      </c>
      <c r="K815" s="82">
        <f>MATCH(A815,Peso!A:A,0)</f>
        <v>854</v>
      </c>
    </row>
    <row r="816" spans="1:11" ht="15" customHeight="1" x14ac:dyDescent="0.3">
      <c r="A816" s="79">
        <v>559</v>
      </c>
      <c r="B816" s="78" t="s">
        <v>1329</v>
      </c>
      <c r="C816" s="78" t="s">
        <v>7</v>
      </c>
      <c r="D816" s="78" t="s">
        <v>1608</v>
      </c>
      <c r="E816" s="78">
        <v>34</v>
      </c>
      <c r="F816" s="78">
        <v>4</v>
      </c>
      <c r="G816" s="189">
        <f t="shared" si="24"/>
        <v>30</v>
      </c>
      <c r="H816" s="64">
        <f>IFERROR(MATCH(A816,'LISTA '!D:D,0),"FORA DA TABELA")</f>
        <v>501</v>
      </c>
      <c r="I816" s="64" t="str">
        <f t="shared" si="25"/>
        <v/>
      </c>
      <c r="J816" s="64" t="str">
        <f>IF(I816="VERIFICAR",(MAX(J$1:$J815))+1,"")</f>
        <v/>
      </c>
      <c r="K816" s="82">
        <f>MATCH(A816,Peso!A:A,0)</f>
        <v>855</v>
      </c>
    </row>
    <row r="817" spans="1:11" ht="15" customHeight="1" x14ac:dyDescent="0.3">
      <c r="A817" s="79">
        <v>86</v>
      </c>
      <c r="B817" s="78" t="s">
        <v>250</v>
      </c>
      <c r="C817" s="78" t="s">
        <v>7</v>
      </c>
      <c r="D817" s="78" t="s">
        <v>1608</v>
      </c>
      <c r="E817" s="78">
        <v>141</v>
      </c>
      <c r="F817" s="78">
        <v>3</v>
      </c>
      <c r="G817" s="189">
        <f t="shared" si="24"/>
        <v>138</v>
      </c>
      <c r="H817" s="64">
        <f>IFERROR(MATCH(A817,'LISTA '!D:D,0),"FORA DA TABELA")</f>
        <v>502</v>
      </c>
      <c r="I817" s="64" t="str">
        <f t="shared" si="25"/>
        <v/>
      </c>
      <c r="J817" s="64" t="str">
        <f>IF(I817="VERIFICAR",(MAX(J$1:$J816))+1,"")</f>
        <v/>
      </c>
      <c r="K817" s="82">
        <f>MATCH(A817,Peso!A:A,0)</f>
        <v>856</v>
      </c>
    </row>
    <row r="818" spans="1:11" ht="15" customHeight="1" x14ac:dyDescent="0.3">
      <c r="A818" s="79">
        <v>906</v>
      </c>
      <c r="B818" s="78" t="s">
        <v>373</v>
      </c>
      <c r="C818" s="78" t="s">
        <v>7</v>
      </c>
      <c r="D818" s="78" t="s">
        <v>1608</v>
      </c>
      <c r="E818" s="78">
        <v>0</v>
      </c>
      <c r="F818" s="78">
        <v>0</v>
      </c>
      <c r="G818" s="189">
        <f t="shared" si="24"/>
        <v>0</v>
      </c>
      <c r="H818" s="64" t="str">
        <f>IFERROR(MATCH(A818,'LISTA '!D:D,0),"FORA DA TABELA")</f>
        <v>FORA DA TABELA</v>
      </c>
      <c r="I818" s="64" t="str">
        <f t="shared" si="25"/>
        <v/>
      </c>
      <c r="J818" s="64" t="str">
        <f>IF(I818="VERIFICAR",(MAX(J$1:$J817))+1,"")</f>
        <v/>
      </c>
      <c r="K818" s="82">
        <f>MATCH(A818,Peso!A:A,0)</f>
        <v>857</v>
      </c>
    </row>
    <row r="819" spans="1:11" ht="15" customHeight="1" x14ac:dyDescent="0.3">
      <c r="A819" s="79">
        <v>560</v>
      </c>
      <c r="B819" s="78" t="s">
        <v>1330</v>
      </c>
      <c r="C819" s="78" t="s">
        <v>7</v>
      </c>
      <c r="D819" s="78" t="s">
        <v>1608</v>
      </c>
      <c r="E819" s="78">
        <v>55</v>
      </c>
      <c r="F819" s="78">
        <v>0</v>
      </c>
      <c r="G819" s="189">
        <f t="shared" si="24"/>
        <v>55</v>
      </c>
      <c r="H819" s="64">
        <f>IFERROR(MATCH(A819,'LISTA '!D:D,0),"FORA DA TABELA")</f>
        <v>503</v>
      </c>
      <c r="I819" s="64" t="str">
        <f t="shared" si="25"/>
        <v/>
      </c>
      <c r="J819" s="64" t="str">
        <f>IF(I819="VERIFICAR",(MAX(J$1:$J818))+1,"")</f>
        <v/>
      </c>
      <c r="K819" s="82">
        <f>MATCH(A819,Peso!A:A,0)</f>
        <v>858</v>
      </c>
    </row>
    <row r="820" spans="1:11" ht="15" customHeight="1" x14ac:dyDescent="0.3">
      <c r="A820" s="79">
        <v>309</v>
      </c>
      <c r="B820" s="78" t="s">
        <v>196</v>
      </c>
      <c r="C820" s="78" t="s">
        <v>7</v>
      </c>
      <c r="D820" s="78" t="s">
        <v>1608</v>
      </c>
      <c r="E820" s="78">
        <v>208</v>
      </c>
      <c r="F820" s="78">
        <v>127</v>
      </c>
      <c r="G820" s="189">
        <f t="shared" si="24"/>
        <v>81</v>
      </c>
      <c r="H820" s="64">
        <f>IFERROR(MATCH(A820,'LISTA '!D:D,0),"FORA DA TABELA")</f>
        <v>504</v>
      </c>
      <c r="I820" s="64" t="str">
        <f t="shared" si="25"/>
        <v/>
      </c>
      <c r="J820" s="64" t="str">
        <f>IF(I820="VERIFICAR",(MAX(J$1:$J819))+1,"")</f>
        <v/>
      </c>
      <c r="K820" s="82">
        <f>MATCH(A820,Peso!A:A,0)</f>
        <v>859</v>
      </c>
    </row>
    <row r="821" spans="1:11" ht="15" customHeight="1" x14ac:dyDescent="0.3">
      <c r="A821" s="79">
        <v>21830</v>
      </c>
      <c r="B821" s="78" t="s">
        <v>1583</v>
      </c>
      <c r="C821" s="78" t="s">
        <v>7</v>
      </c>
      <c r="D821" s="78" t="s">
        <v>1608</v>
      </c>
      <c r="E821" s="78">
        <v>0</v>
      </c>
      <c r="F821" s="78">
        <v>0</v>
      </c>
      <c r="G821" s="189">
        <f t="shared" si="24"/>
        <v>0</v>
      </c>
      <c r="H821" s="64" t="str">
        <f>IFERROR(MATCH(A821,'LISTA '!D:D,0),"FORA DA TABELA")</f>
        <v>FORA DA TABELA</v>
      </c>
      <c r="I821" s="64" t="str">
        <f t="shared" si="25"/>
        <v/>
      </c>
      <c r="J821" s="64" t="str">
        <f>IF(I821="VERIFICAR",(MAX(J$1:$J820))+1,"")</f>
        <v/>
      </c>
      <c r="K821" s="82">
        <f>MATCH(A821,Peso!A:A,0)</f>
        <v>2584</v>
      </c>
    </row>
    <row r="822" spans="1:11" ht="15" customHeight="1" x14ac:dyDescent="0.3">
      <c r="A822" s="79">
        <v>561</v>
      </c>
      <c r="B822" s="78" t="s">
        <v>1331</v>
      </c>
      <c r="C822" s="78" t="s">
        <v>7</v>
      </c>
      <c r="D822" s="78" t="s">
        <v>1608</v>
      </c>
      <c r="E822" s="78">
        <v>85</v>
      </c>
      <c r="F822" s="78">
        <v>26</v>
      </c>
      <c r="G822" s="189">
        <f t="shared" si="24"/>
        <v>59</v>
      </c>
      <c r="H822" s="64">
        <f>IFERROR(MATCH(A822,'LISTA '!D:D,0),"FORA DA TABELA")</f>
        <v>505</v>
      </c>
      <c r="I822" s="64" t="str">
        <f t="shared" si="25"/>
        <v/>
      </c>
      <c r="J822" s="64" t="str">
        <f>IF(I822="VERIFICAR",(MAX(J$1:$J821))+1,"")</f>
        <v/>
      </c>
      <c r="K822" s="82">
        <f>MATCH(A822,Peso!A:A,0)</f>
        <v>860</v>
      </c>
    </row>
    <row r="823" spans="1:11" ht="15" customHeight="1" x14ac:dyDescent="0.3">
      <c r="A823" s="79">
        <v>2821</v>
      </c>
      <c r="B823" s="78" t="s">
        <v>1862</v>
      </c>
      <c r="C823" s="78" t="s">
        <v>3</v>
      </c>
      <c r="D823" s="78" t="s">
        <v>1608</v>
      </c>
      <c r="E823" s="78">
        <v>0</v>
      </c>
      <c r="F823" s="78">
        <v>0</v>
      </c>
      <c r="G823" s="189">
        <f t="shared" si="24"/>
        <v>0</v>
      </c>
      <c r="H823" s="64" t="str">
        <f>IFERROR(MATCH(A823,'LISTA '!D:D,0),"FORA DA TABELA")</f>
        <v>FORA DA TABELA</v>
      </c>
      <c r="I823" s="64" t="str">
        <f t="shared" si="25"/>
        <v/>
      </c>
      <c r="J823" s="64" t="str">
        <f>IF(I823="VERIFICAR",(MAX(J$1:$J822))+1,"")</f>
        <v/>
      </c>
      <c r="K823" s="82">
        <f>MATCH(A823,Peso!A:A,0)</f>
        <v>2258</v>
      </c>
    </row>
    <row r="824" spans="1:11" ht="15" customHeight="1" x14ac:dyDescent="0.3">
      <c r="A824" s="79">
        <v>2796</v>
      </c>
      <c r="B824" s="78" t="s">
        <v>1863</v>
      </c>
      <c r="C824" s="78" t="s">
        <v>3</v>
      </c>
      <c r="D824" s="78" t="s">
        <v>1608</v>
      </c>
      <c r="E824" s="78">
        <v>0</v>
      </c>
      <c r="F824" s="78">
        <v>0</v>
      </c>
      <c r="G824" s="189">
        <f t="shared" si="24"/>
        <v>0</v>
      </c>
      <c r="H824" s="64" t="str">
        <f>IFERROR(MATCH(A824,'LISTA '!D:D,0),"FORA DA TABELA")</f>
        <v>FORA DA TABELA</v>
      </c>
      <c r="I824" s="64" t="str">
        <f t="shared" si="25"/>
        <v/>
      </c>
      <c r="J824" s="64" t="str">
        <f>IF(I824="VERIFICAR",(MAX(J$1:$J823))+1,"")</f>
        <v/>
      </c>
      <c r="K824" s="82">
        <f>MATCH(A824,Peso!A:A,0)</f>
        <v>861</v>
      </c>
    </row>
    <row r="825" spans="1:11" ht="15" customHeight="1" x14ac:dyDescent="0.3">
      <c r="A825" s="79">
        <v>1191</v>
      </c>
      <c r="B825" s="78" t="s">
        <v>1864</v>
      </c>
      <c r="C825" s="78" t="s">
        <v>3</v>
      </c>
      <c r="D825" s="78" t="s">
        <v>1608</v>
      </c>
      <c r="E825" s="78">
        <v>143</v>
      </c>
      <c r="F825" s="78">
        <v>0</v>
      </c>
      <c r="G825" s="189">
        <f t="shared" si="24"/>
        <v>143</v>
      </c>
      <c r="H825" s="64">
        <f>IFERROR(MATCH(A825,'LISTA '!D:D,0),"FORA DA TABELA")</f>
        <v>506</v>
      </c>
      <c r="I825" s="64" t="str">
        <f t="shared" si="25"/>
        <v/>
      </c>
      <c r="J825" s="64" t="str">
        <f>IF(I825="VERIFICAR",(MAX(J$1:$J824))+1,"")</f>
        <v/>
      </c>
      <c r="K825" s="82">
        <f>MATCH(A825,Peso!A:A,0)</f>
        <v>862</v>
      </c>
    </row>
    <row r="826" spans="1:11" ht="15" customHeight="1" x14ac:dyDescent="0.3">
      <c r="A826" s="79">
        <v>1650</v>
      </c>
      <c r="B826" s="78" t="s">
        <v>1332</v>
      </c>
      <c r="C826" s="78" t="s">
        <v>3</v>
      </c>
      <c r="D826" s="78" t="s">
        <v>1608</v>
      </c>
      <c r="E826" s="78">
        <v>23</v>
      </c>
      <c r="F826" s="78">
        <v>2</v>
      </c>
      <c r="G826" s="189">
        <f t="shared" si="24"/>
        <v>21</v>
      </c>
      <c r="H826" s="64">
        <f>IFERROR(MATCH(A826,'LISTA '!D:D,0),"FORA DA TABELA")</f>
        <v>507</v>
      </c>
      <c r="I826" s="64" t="str">
        <f t="shared" si="25"/>
        <v/>
      </c>
      <c r="J826" s="64" t="str">
        <f>IF(I826="VERIFICAR",(MAX(J$1:$J825))+1,"")</f>
        <v/>
      </c>
      <c r="K826" s="82">
        <f>MATCH(A826,Peso!A:A,0)</f>
        <v>864</v>
      </c>
    </row>
    <row r="827" spans="1:11" ht="15" customHeight="1" x14ac:dyDescent="0.3">
      <c r="A827" s="79">
        <v>773</v>
      </c>
      <c r="B827" s="78" t="s">
        <v>1865</v>
      </c>
      <c r="C827" s="78" t="s">
        <v>3</v>
      </c>
      <c r="D827" s="78" t="s">
        <v>1608</v>
      </c>
      <c r="E827" s="78">
        <v>29</v>
      </c>
      <c r="F827" s="78">
        <v>3</v>
      </c>
      <c r="G827" s="189">
        <f t="shared" si="24"/>
        <v>26</v>
      </c>
      <c r="H827" s="64">
        <f>IFERROR(MATCH(A827,'LISTA '!D:D,0),"FORA DA TABELA")</f>
        <v>508</v>
      </c>
      <c r="I827" s="64" t="str">
        <f t="shared" si="25"/>
        <v/>
      </c>
      <c r="J827" s="64" t="str">
        <f>IF(I827="VERIFICAR",(MAX(J$1:$J826))+1,"")</f>
        <v/>
      </c>
      <c r="K827" s="82">
        <f>MATCH(A827,Peso!A:A,0)</f>
        <v>863</v>
      </c>
    </row>
    <row r="828" spans="1:11" ht="15" customHeight="1" x14ac:dyDescent="0.3">
      <c r="A828" s="79">
        <v>1651</v>
      </c>
      <c r="B828" s="78" t="s">
        <v>251</v>
      </c>
      <c r="C828" s="78" t="s">
        <v>3</v>
      </c>
      <c r="D828" s="78" t="s">
        <v>1608</v>
      </c>
      <c r="E828" s="78">
        <v>0</v>
      </c>
      <c r="F828" s="78">
        <v>0</v>
      </c>
      <c r="G828" s="189">
        <f t="shared" si="24"/>
        <v>0</v>
      </c>
      <c r="H828" s="64" t="str">
        <f>IFERROR(MATCH(A828,'LISTA '!D:D,0),"FORA DA TABELA")</f>
        <v>FORA DA TABELA</v>
      </c>
      <c r="I828" s="64" t="str">
        <f t="shared" si="25"/>
        <v/>
      </c>
      <c r="J828" s="64" t="str">
        <f>IF(I828="VERIFICAR",(MAX(J$1:$J827))+1,"")</f>
        <v/>
      </c>
      <c r="K828" s="82">
        <f>MATCH(A828,Peso!A:A,0)</f>
        <v>867</v>
      </c>
    </row>
    <row r="829" spans="1:11" ht="15" customHeight="1" x14ac:dyDescent="0.3">
      <c r="A829" s="79">
        <v>1304</v>
      </c>
      <c r="B829" s="78" t="s">
        <v>294</v>
      </c>
      <c r="C829" s="78" t="s">
        <v>7</v>
      </c>
      <c r="D829" s="78" t="s">
        <v>1608</v>
      </c>
      <c r="E829" s="78">
        <v>49</v>
      </c>
      <c r="F829" s="78">
        <v>0</v>
      </c>
      <c r="G829" s="189">
        <f t="shared" si="24"/>
        <v>49</v>
      </c>
      <c r="H829" s="64">
        <f>IFERROR(MATCH(A829,'LISTA '!D:D,0),"FORA DA TABELA")</f>
        <v>509</v>
      </c>
      <c r="I829" s="64" t="str">
        <f t="shared" si="25"/>
        <v/>
      </c>
      <c r="J829" s="64" t="str">
        <f>IF(I829="VERIFICAR",(MAX(J$1:$J828))+1,"")</f>
        <v/>
      </c>
      <c r="K829" s="82">
        <f>MATCH(A829,Peso!A:A,0)</f>
        <v>868</v>
      </c>
    </row>
    <row r="830" spans="1:11" ht="15" customHeight="1" x14ac:dyDescent="0.3">
      <c r="A830" s="79">
        <v>1055</v>
      </c>
      <c r="B830" s="78" t="s">
        <v>76</v>
      </c>
      <c r="C830" s="78" t="s">
        <v>7</v>
      </c>
      <c r="D830" s="78" t="s">
        <v>1608</v>
      </c>
      <c r="E830" s="78">
        <v>223</v>
      </c>
      <c r="F830" s="78">
        <v>25</v>
      </c>
      <c r="G830" s="189">
        <f t="shared" si="24"/>
        <v>198</v>
      </c>
      <c r="H830" s="64">
        <f>IFERROR(MATCH(A830,'LISTA '!D:D,0),"FORA DA TABELA")</f>
        <v>510</v>
      </c>
      <c r="I830" s="64" t="str">
        <f t="shared" si="25"/>
        <v/>
      </c>
      <c r="J830" s="64" t="str">
        <f>IF(I830="VERIFICAR",(MAX(J$1:$J829))+1,"")</f>
        <v/>
      </c>
      <c r="K830" s="82">
        <f>MATCH(A830,Peso!A:A,0)</f>
        <v>869</v>
      </c>
    </row>
    <row r="831" spans="1:11" ht="15" customHeight="1" x14ac:dyDescent="0.3">
      <c r="A831" s="79">
        <v>20930</v>
      </c>
      <c r="B831" s="78" t="s">
        <v>249</v>
      </c>
      <c r="C831" s="78" t="s">
        <v>7</v>
      </c>
      <c r="D831" s="78" t="s">
        <v>1608</v>
      </c>
      <c r="E831" s="78">
        <v>152</v>
      </c>
      <c r="F831" s="78">
        <v>1</v>
      </c>
      <c r="G831" s="189">
        <f t="shared" si="24"/>
        <v>151</v>
      </c>
      <c r="H831" s="64">
        <f>IFERROR(MATCH(A831,'LISTA '!D:D,0),"FORA DA TABELA")</f>
        <v>511</v>
      </c>
      <c r="I831" s="64" t="str">
        <f t="shared" si="25"/>
        <v/>
      </c>
      <c r="J831" s="64" t="str">
        <f>IF(I831="VERIFICAR",(MAX(J$1:$J830))+1,"")</f>
        <v/>
      </c>
      <c r="K831" s="82">
        <f>MATCH(A831,Peso!A:A,0)</f>
        <v>871</v>
      </c>
    </row>
    <row r="832" spans="1:11" ht="15" customHeight="1" x14ac:dyDescent="0.3">
      <c r="A832" s="79">
        <v>20537</v>
      </c>
      <c r="B832" s="78" t="s">
        <v>195</v>
      </c>
      <c r="C832" s="78" t="s">
        <v>7</v>
      </c>
      <c r="D832" s="78" t="s">
        <v>1608</v>
      </c>
      <c r="E832" s="78">
        <v>0</v>
      </c>
      <c r="F832" s="78">
        <v>0</v>
      </c>
      <c r="G832" s="189">
        <f t="shared" si="24"/>
        <v>0</v>
      </c>
      <c r="H832" s="64" t="str">
        <f>IFERROR(MATCH(A832,'LISTA '!D:D,0),"FORA DA TABELA")</f>
        <v>FORA DA TABELA</v>
      </c>
      <c r="I832" s="64" t="str">
        <f t="shared" si="25"/>
        <v/>
      </c>
      <c r="J832" s="64" t="str">
        <f>IF(I832="VERIFICAR",(MAX(J$1:$J831))+1,"")</f>
        <v/>
      </c>
      <c r="K832" s="82">
        <f>MATCH(A832,Peso!A:A,0)</f>
        <v>872</v>
      </c>
    </row>
    <row r="833" spans="1:11" ht="15" customHeight="1" x14ac:dyDescent="0.3">
      <c r="A833" s="79">
        <v>20243</v>
      </c>
      <c r="B833" s="78" t="s">
        <v>274</v>
      </c>
      <c r="C833" s="78" t="s">
        <v>7</v>
      </c>
      <c r="D833" s="78" t="s">
        <v>1608</v>
      </c>
      <c r="E833" s="78">
        <v>0</v>
      </c>
      <c r="F833" s="78">
        <v>0</v>
      </c>
      <c r="G833" s="189">
        <f t="shared" si="24"/>
        <v>0</v>
      </c>
      <c r="H833" s="64" t="str">
        <f>IFERROR(MATCH(A833,'LISTA '!D:D,0),"FORA DA TABELA")</f>
        <v>FORA DA TABELA</v>
      </c>
      <c r="I833" s="64" t="str">
        <f t="shared" si="25"/>
        <v/>
      </c>
      <c r="J833" s="64" t="str">
        <f>IF(I833="VERIFICAR",(MAX(J$1:$J832))+1,"")</f>
        <v/>
      </c>
      <c r="K833" s="82">
        <f>MATCH(A833,Peso!A:A,0)</f>
        <v>873</v>
      </c>
    </row>
    <row r="834" spans="1:11" ht="15" customHeight="1" x14ac:dyDescent="0.3">
      <c r="A834" s="79">
        <v>20244</v>
      </c>
      <c r="B834" s="78" t="s">
        <v>1333</v>
      </c>
      <c r="C834" s="78" t="s">
        <v>7</v>
      </c>
      <c r="D834" s="78" t="s">
        <v>1608</v>
      </c>
      <c r="E834" s="78">
        <v>87</v>
      </c>
      <c r="F834" s="78">
        <v>5</v>
      </c>
      <c r="G834" s="189">
        <f t="shared" si="24"/>
        <v>82</v>
      </c>
      <c r="H834" s="64">
        <f>IFERROR(MATCH(A834,'LISTA '!D:D,0),"FORA DA TABELA")</f>
        <v>512</v>
      </c>
      <c r="I834" s="64" t="str">
        <f t="shared" si="25"/>
        <v/>
      </c>
      <c r="J834" s="64" t="str">
        <f>IF(I834="VERIFICAR",(MAX(J$1:$J833))+1,"")</f>
        <v/>
      </c>
      <c r="K834" s="82">
        <f>MATCH(A834,Peso!A:A,0)</f>
        <v>874</v>
      </c>
    </row>
    <row r="835" spans="1:11" ht="15" customHeight="1" x14ac:dyDescent="0.3">
      <c r="A835" s="79">
        <v>85</v>
      </c>
      <c r="B835" s="78" t="s">
        <v>44</v>
      </c>
      <c r="C835" s="78" t="s">
        <v>7</v>
      </c>
      <c r="D835" s="78" t="s">
        <v>1608</v>
      </c>
      <c r="E835" s="78">
        <v>0</v>
      </c>
      <c r="F835" s="78">
        <v>0</v>
      </c>
      <c r="G835" s="189">
        <f t="shared" ref="G835:G898" si="26">E835-F835</f>
        <v>0</v>
      </c>
      <c r="H835" s="64" t="str">
        <f>IFERROR(MATCH(A835,'LISTA '!D:D,0),"FORA DA TABELA")</f>
        <v>FORA DA TABELA</v>
      </c>
      <c r="I835" s="64" t="str">
        <f t="shared" ref="I835:I898" si="27">IF(AND(G835&gt;0,H835="FORA DA TABELA"),"VERIFICAR","")</f>
        <v/>
      </c>
      <c r="J835" s="64" t="str">
        <f>IF(I835="VERIFICAR",(MAX(J$1:$J834))+1,"")</f>
        <v/>
      </c>
      <c r="K835" s="82">
        <f>MATCH(A835,Peso!A:A,0)</f>
        <v>876</v>
      </c>
    </row>
    <row r="836" spans="1:11" ht="15" customHeight="1" x14ac:dyDescent="0.3">
      <c r="A836" s="79">
        <v>1399</v>
      </c>
      <c r="B836" s="78" t="s">
        <v>172</v>
      </c>
      <c r="C836" s="78" t="s">
        <v>7</v>
      </c>
      <c r="D836" s="78" t="s">
        <v>1608</v>
      </c>
      <c r="E836" s="78">
        <v>49</v>
      </c>
      <c r="F836" s="78">
        <v>0</v>
      </c>
      <c r="G836" s="189">
        <f t="shared" si="26"/>
        <v>49</v>
      </c>
      <c r="H836" s="64">
        <f>IFERROR(MATCH(A836,'LISTA '!D:D,0),"FORA DA TABELA")</f>
        <v>513</v>
      </c>
      <c r="I836" s="64" t="str">
        <f t="shared" si="27"/>
        <v/>
      </c>
      <c r="J836" s="64" t="str">
        <f>IF(I836="VERIFICAR",(MAX(J$1:$J835))+1,"")</f>
        <v/>
      </c>
      <c r="K836" s="82">
        <f>MATCH(A836,Peso!A:A,0)</f>
        <v>877</v>
      </c>
    </row>
    <row r="837" spans="1:11" ht="15" customHeight="1" x14ac:dyDescent="0.3">
      <c r="A837" s="79">
        <v>21347</v>
      </c>
      <c r="B837" s="78" t="s">
        <v>1543</v>
      </c>
      <c r="C837" s="78" t="s">
        <v>7</v>
      </c>
      <c r="D837" s="78" t="s">
        <v>1608</v>
      </c>
      <c r="E837" s="78">
        <v>0</v>
      </c>
      <c r="F837" s="78">
        <v>0</v>
      </c>
      <c r="G837" s="189">
        <f t="shared" si="26"/>
        <v>0</v>
      </c>
      <c r="H837" s="64" t="str">
        <f>IFERROR(MATCH(A837,'LISTA '!D:D,0),"FORA DA TABELA")</f>
        <v>FORA DA TABELA</v>
      </c>
      <c r="I837" s="64" t="str">
        <f t="shared" si="27"/>
        <v/>
      </c>
      <c r="J837" s="64" t="str">
        <f>IF(I837="VERIFICAR",(MAX(J$1:$J836))+1,"")</f>
        <v/>
      </c>
      <c r="K837" s="82">
        <f>MATCH(A837,Peso!A:A,0)</f>
        <v>878</v>
      </c>
    </row>
    <row r="838" spans="1:11" ht="15" customHeight="1" x14ac:dyDescent="0.3">
      <c r="A838" s="79">
        <v>1002</v>
      </c>
      <c r="B838" s="78" t="s">
        <v>73</v>
      </c>
      <c r="C838" s="78" t="s">
        <v>7</v>
      </c>
      <c r="D838" s="78" t="s">
        <v>1608</v>
      </c>
      <c r="E838" s="78">
        <v>51</v>
      </c>
      <c r="F838" s="78">
        <v>12</v>
      </c>
      <c r="G838" s="189">
        <f t="shared" si="26"/>
        <v>39</v>
      </c>
      <c r="H838" s="64">
        <f>IFERROR(MATCH(A838,'LISTA '!D:D,0),"FORA DA TABELA")</f>
        <v>514</v>
      </c>
      <c r="I838" s="64" t="str">
        <f t="shared" si="27"/>
        <v/>
      </c>
      <c r="J838" s="64" t="str">
        <f>IF(I838="VERIFICAR",(MAX(J$1:$J837))+1,"")</f>
        <v/>
      </c>
      <c r="K838" s="82">
        <f>MATCH(A838,Peso!A:A,0)</f>
        <v>880</v>
      </c>
    </row>
    <row r="839" spans="1:11" ht="15" customHeight="1" x14ac:dyDescent="0.3">
      <c r="A839" s="79">
        <v>562</v>
      </c>
      <c r="B839" s="78" t="s">
        <v>2116</v>
      </c>
      <c r="C839" s="78" t="s">
        <v>7</v>
      </c>
      <c r="D839" s="78" t="s">
        <v>1608</v>
      </c>
      <c r="E839" s="78">
        <v>0</v>
      </c>
      <c r="F839" s="78">
        <v>0</v>
      </c>
      <c r="G839" s="189">
        <f t="shared" si="26"/>
        <v>0</v>
      </c>
      <c r="H839" s="64" t="str">
        <f>IFERROR(MATCH(A839,'LISTA '!D:D,0),"FORA DA TABELA")</f>
        <v>FORA DA TABELA</v>
      </c>
      <c r="I839" s="64" t="str">
        <f t="shared" si="27"/>
        <v/>
      </c>
      <c r="J839" s="64" t="str">
        <f>IF(I839="VERIFICAR",(MAX(J$1:$J838))+1,"")</f>
        <v/>
      </c>
      <c r="K839" s="82" t="e">
        <f>MATCH(A839,Peso!A:A,0)</f>
        <v>#N/A</v>
      </c>
    </row>
    <row r="840" spans="1:11" ht="15" customHeight="1" x14ac:dyDescent="0.3">
      <c r="A840" s="79">
        <v>1029</v>
      </c>
      <c r="B840" s="78" t="s">
        <v>199</v>
      </c>
      <c r="C840" s="78" t="s">
        <v>7</v>
      </c>
      <c r="D840" s="78" t="s">
        <v>1608</v>
      </c>
      <c r="E840" s="78">
        <v>0</v>
      </c>
      <c r="F840" s="78">
        <v>0</v>
      </c>
      <c r="G840" s="189">
        <f t="shared" si="26"/>
        <v>0</v>
      </c>
      <c r="H840" s="64">
        <f>IFERROR(MATCH(A840,'LISTA '!D:D,0),"FORA DA TABELA")</f>
        <v>515</v>
      </c>
      <c r="I840" s="64" t="str">
        <f t="shared" si="27"/>
        <v/>
      </c>
      <c r="J840" s="64" t="str">
        <f>IF(I840="VERIFICAR",(MAX(J$1:$J839))+1,"")</f>
        <v/>
      </c>
      <c r="K840" s="82">
        <f>MATCH(A840,Peso!A:A,0)</f>
        <v>882</v>
      </c>
    </row>
    <row r="841" spans="1:11" ht="15" customHeight="1" x14ac:dyDescent="0.3">
      <c r="A841" s="79">
        <v>680</v>
      </c>
      <c r="B841" s="78" t="s">
        <v>201</v>
      </c>
      <c r="C841" s="78" t="s">
        <v>7</v>
      </c>
      <c r="D841" s="78" t="s">
        <v>1608</v>
      </c>
      <c r="E841" s="78">
        <v>30</v>
      </c>
      <c r="F841" s="78">
        <v>6</v>
      </c>
      <c r="G841" s="189">
        <f t="shared" si="26"/>
        <v>24</v>
      </c>
      <c r="H841" s="64">
        <f>IFERROR(MATCH(A841,'LISTA '!D:D,0),"FORA DA TABELA")</f>
        <v>516</v>
      </c>
      <c r="I841" s="64" t="str">
        <f t="shared" si="27"/>
        <v/>
      </c>
      <c r="J841" s="64" t="str">
        <f>IF(I841="VERIFICAR",(MAX(J$1:$J840))+1,"")</f>
        <v/>
      </c>
      <c r="K841" s="82">
        <f>MATCH(A841,Peso!A:A,0)</f>
        <v>883</v>
      </c>
    </row>
    <row r="842" spans="1:11" ht="15" customHeight="1" x14ac:dyDescent="0.3">
      <c r="A842" s="79">
        <v>232</v>
      </c>
      <c r="B842" s="78" t="s">
        <v>1544</v>
      </c>
      <c r="C842" s="78" t="s">
        <v>7</v>
      </c>
      <c r="D842" s="78" t="s">
        <v>1608</v>
      </c>
      <c r="E842" s="78">
        <v>456</v>
      </c>
      <c r="F842" s="78">
        <v>23</v>
      </c>
      <c r="G842" s="189">
        <f t="shared" si="26"/>
        <v>433</v>
      </c>
      <c r="H842" s="64">
        <f>IFERROR(MATCH(A842,'LISTA '!D:D,0),"FORA DA TABELA")</f>
        <v>517</v>
      </c>
      <c r="I842" s="64" t="str">
        <f t="shared" si="27"/>
        <v/>
      </c>
      <c r="J842" s="64" t="str">
        <f>IF(I842="VERIFICAR",(MAX(J$1:$J841))+1,"")</f>
        <v/>
      </c>
      <c r="K842" s="82">
        <f>MATCH(A842,Peso!A:A,0)</f>
        <v>2557</v>
      </c>
    </row>
    <row r="843" spans="1:11" ht="15" customHeight="1" x14ac:dyDescent="0.3">
      <c r="A843" s="79">
        <v>1056</v>
      </c>
      <c r="B843" s="78" t="s">
        <v>1557</v>
      </c>
      <c r="C843" s="78" t="s">
        <v>7</v>
      </c>
      <c r="D843" s="78" t="s">
        <v>1608</v>
      </c>
      <c r="E843" s="78">
        <v>1</v>
      </c>
      <c r="F843" s="78">
        <v>1</v>
      </c>
      <c r="G843" s="189">
        <f t="shared" si="26"/>
        <v>0</v>
      </c>
      <c r="H843" s="64">
        <f>IFERROR(MATCH(A843,'LISTA '!D:D,0),"FORA DA TABELA")</f>
        <v>518</v>
      </c>
      <c r="I843" s="64" t="str">
        <f t="shared" si="27"/>
        <v/>
      </c>
      <c r="J843" s="64" t="str">
        <f>IF(I843="VERIFICAR",(MAX(J$1:$J842))+1,"")</f>
        <v/>
      </c>
      <c r="K843" s="82">
        <f>MATCH(A843,Peso!A:A,0)</f>
        <v>884</v>
      </c>
    </row>
    <row r="844" spans="1:11" ht="15" customHeight="1" x14ac:dyDescent="0.3">
      <c r="A844" s="79">
        <v>963</v>
      </c>
      <c r="B844" s="78" t="s">
        <v>1866</v>
      </c>
      <c r="C844" s="78" t="s">
        <v>7</v>
      </c>
      <c r="D844" s="78" t="s">
        <v>1608</v>
      </c>
      <c r="E844" s="78">
        <v>71</v>
      </c>
      <c r="F844" s="78">
        <v>0</v>
      </c>
      <c r="G844" s="189">
        <f t="shared" si="26"/>
        <v>71</v>
      </c>
      <c r="H844" s="64">
        <f>IFERROR(MATCH(A844,'LISTA '!D:D,0),"FORA DA TABELA")</f>
        <v>519</v>
      </c>
      <c r="I844" s="64" t="str">
        <f t="shared" si="27"/>
        <v/>
      </c>
      <c r="J844" s="64" t="str">
        <f>IF(I844="VERIFICAR",(MAX(J$1:$J843))+1,"")</f>
        <v/>
      </c>
      <c r="K844" s="82">
        <f>MATCH(A844,Peso!A:A,0)</f>
        <v>885</v>
      </c>
    </row>
    <row r="845" spans="1:11" ht="15" customHeight="1" x14ac:dyDescent="0.3">
      <c r="A845" s="79">
        <v>1762</v>
      </c>
      <c r="B845" s="78" t="s">
        <v>286</v>
      </c>
      <c r="C845" s="78" t="s">
        <v>7</v>
      </c>
      <c r="D845" s="78" t="s">
        <v>1608</v>
      </c>
      <c r="E845" s="78">
        <v>49</v>
      </c>
      <c r="F845" s="78">
        <v>12</v>
      </c>
      <c r="G845" s="189">
        <f t="shared" si="26"/>
        <v>37</v>
      </c>
      <c r="H845" s="64">
        <f>IFERROR(MATCH(A845,'LISTA '!D:D,0),"FORA DA TABELA")</f>
        <v>520</v>
      </c>
      <c r="I845" s="64" t="str">
        <f t="shared" si="27"/>
        <v/>
      </c>
      <c r="J845" s="64" t="str">
        <f>IF(I845="VERIFICAR",(MAX(J$1:$J844))+1,"")</f>
        <v/>
      </c>
      <c r="K845" s="82">
        <f>MATCH(A845,Peso!A:A,0)</f>
        <v>887</v>
      </c>
    </row>
    <row r="846" spans="1:11" ht="15" customHeight="1" x14ac:dyDescent="0.3">
      <c r="A846" s="79">
        <v>565</v>
      </c>
      <c r="B846" s="78" t="s">
        <v>1334</v>
      </c>
      <c r="C846" s="78" t="s">
        <v>7</v>
      </c>
      <c r="D846" s="78" t="s">
        <v>1608</v>
      </c>
      <c r="E846" s="78">
        <v>191</v>
      </c>
      <c r="F846" s="78">
        <v>13</v>
      </c>
      <c r="G846" s="189">
        <f t="shared" si="26"/>
        <v>178</v>
      </c>
      <c r="H846" s="64">
        <f>IFERROR(MATCH(A846,'LISTA '!D:D,0),"FORA DA TABELA")</f>
        <v>521</v>
      </c>
      <c r="I846" s="64" t="str">
        <f t="shared" si="27"/>
        <v/>
      </c>
      <c r="J846" s="64" t="str">
        <f>IF(I846="VERIFICAR",(MAX(J$1:$J845))+1,"")</f>
        <v/>
      </c>
      <c r="K846" s="82">
        <f>MATCH(A846,Peso!A:A,0)</f>
        <v>886</v>
      </c>
    </row>
    <row r="847" spans="1:11" ht="15" customHeight="1" x14ac:dyDescent="0.3">
      <c r="A847" s="79">
        <v>21501</v>
      </c>
      <c r="B847" s="78" t="s">
        <v>325</v>
      </c>
      <c r="C847" s="78" t="s">
        <v>7</v>
      </c>
      <c r="D847" s="78" t="s">
        <v>1608</v>
      </c>
      <c r="E847" s="78">
        <v>1558</v>
      </c>
      <c r="F847" s="78">
        <v>12</v>
      </c>
      <c r="G847" s="189">
        <f t="shared" si="26"/>
        <v>1546</v>
      </c>
      <c r="H847" s="64">
        <f>IFERROR(MATCH(A847,'LISTA '!D:D,0),"FORA DA TABELA")</f>
        <v>522</v>
      </c>
      <c r="I847" s="64" t="str">
        <f t="shared" si="27"/>
        <v/>
      </c>
      <c r="J847" s="64" t="str">
        <f>IF(I847="VERIFICAR",(MAX(J$1:$J846))+1,"")</f>
        <v/>
      </c>
      <c r="K847" s="82">
        <f>MATCH(A847,Peso!A:A,0)</f>
        <v>890</v>
      </c>
    </row>
    <row r="848" spans="1:11" ht="15" customHeight="1" x14ac:dyDescent="0.3">
      <c r="A848" s="79">
        <v>21229</v>
      </c>
      <c r="B848" s="78" t="s">
        <v>137</v>
      </c>
      <c r="C848" s="78" t="s">
        <v>3</v>
      </c>
      <c r="D848" s="78" t="s">
        <v>1608</v>
      </c>
      <c r="E848" s="78">
        <v>0</v>
      </c>
      <c r="F848" s="78">
        <v>0</v>
      </c>
      <c r="G848" s="189">
        <f t="shared" si="26"/>
        <v>0</v>
      </c>
      <c r="H848" s="64" t="str">
        <f>IFERROR(MATCH(A848,'LISTA '!D:D,0),"FORA DA TABELA")</f>
        <v>FORA DA TABELA</v>
      </c>
      <c r="I848" s="64" t="str">
        <f t="shared" si="27"/>
        <v/>
      </c>
      <c r="J848" s="64" t="str">
        <f>IF(I848="VERIFICAR",(MAX(J$1:$J847))+1,"")</f>
        <v/>
      </c>
      <c r="K848" s="82">
        <f>MATCH(A848,Peso!A:A,0)</f>
        <v>891</v>
      </c>
    </row>
    <row r="849" spans="1:11" ht="15" customHeight="1" x14ac:dyDescent="0.3">
      <c r="A849" s="79">
        <v>21279</v>
      </c>
      <c r="B849" s="78" t="s">
        <v>1335</v>
      </c>
      <c r="C849" s="78" t="s">
        <v>7</v>
      </c>
      <c r="D849" s="78" t="s">
        <v>1608</v>
      </c>
      <c r="E849" s="78">
        <v>54</v>
      </c>
      <c r="F849" s="78">
        <v>12</v>
      </c>
      <c r="G849" s="189">
        <f t="shared" si="26"/>
        <v>42</v>
      </c>
      <c r="H849" s="64">
        <f>IFERROR(MATCH(A849,'LISTA '!D:D,0),"FORA DA TABELA")</f>
        <v>523</v>
      </c>
      <c r="I849" s="64" t="str">
        <f t="shared" si="27"/>
        <v/>
      </c>
      <c r="J849" s="64" t="str">
        <f>IF(I849="VERIFICAR",(MAX(J$1:$J848))+1,"")</f>
        <v/>
      </c>
      <c r="K849" s="82">
        <f>MATCH(A849,Peso!A:A,0)</f>
        <v>892</v>
      </c>
    </row>
    <row r="850" spans="1:11" ht="15" customHeight="1" x14ac:dyDescent="0.3">
      <c r="A850" s="79">
        <v>20880</v>
      </c>
      <c r="B850" s="78" t="s">
        <v>1867</v>
      </c>
      <c r="C850" s="78" t="s">
        <v>7</v>
      </c>
      <c r="D850" s="78" t="s">
        <v>1608</v>
      </c>
      <c r="E850" s="78">
        <v>0</v>
      </c>
      <c r="F850" s="78">
        <v>0</v>
      </c>
      <c r="G850" s="189">
        <f t="shared" si="26"/>
        <v>0</v>
      </c>
      <c r="H850" s="64" t="str">
        <f>IFERROR(MATCH(A850,'LISTA '!D:D,0),"FORA DA TABELA")</f>
        <v>FORA DA TABELA</v>
      </c>
      <c r="I850" s="64" t="str">
        <f t="shared" si="27"/>
        <v/>
      </c>
      <c r="J850" s="64" t="str">
        <f>IF(I850="VERIFICAR",(MAX(J$1:$J849))+1,"")</f>
        <v/>
      </c>
      <c r="K850" s="82">
        <f>MATCH(A850,Peso!A:A,0)</f>
        <v>895</v>
      </c>
    </row>
    <row r="851" spans="1:11" ht="15" customHeight="1" x14ac:dyDescent="0.3">
      <c r="A851" s="79">
        <v>20555</v>
      </c>
      <c r="B851" s="78" t="s">
        <v>1868</v>
      </c>
      <c r="C851" s="78" t="s">
        <v>3</v>
      </c>
      <c r="D851" s="78" t="s">
        <v>1608</v>
      </c>
      <c r="E851" s="78">
        <v>658</v>
      </c>
      <c r="F851" s="78">
        <v>11</v>
      </c>
      <c r="G851" s="189">
        <f t="shared" si="26"/>
        <v>647</v>
      </c>
      <c r="H851" s="64">
        <f>IFERROR(MATCH(A851,'LISTA '!D:D,0),"FORA DA TABELA")</f>
        <v>524</v>
      </c>
      <c r="I851" s="64" t="str">
        <f t="shared" si="27"/>
        <v/>
      </c>
      <c r="J851" s="64" t="str">
        <f>IF(I851="VERIFICAR",(MAX(J$1:$J850))+1,"")</f>
        <v/>
      </c>
      <c r="K851" s="82">
        <f>MATCH(A851,Peso!A:A,0)</f>
        <v>896</v>
      </c>
    </row>
    <row r="852" spans="1:11" ht="15" customHeight="1" x14ac:dyDescent="0.3">
      <c r="A852" s="79">
        <v>20479</v>
      </c>
      <c r="B852" s="78" t="s">
        <v>1869</v>
      </c>
      <c r="C852" s="78" t="s">
        <v>7</v>
      </c>
      <c r="D852" s="78" t="s">
        <v>1608</v>
      </c>
      <c r="E852" s="78">
        <v>0</v>
      </c>
      <c r="F852" s="78">
        <v>0</v>
      </c>
      <c r="G852" s="189">
        <f t="shared" si="26"/>
        <v>0</v>
      </c>
      <c r="H852" s="64" t="str">
        <f>IFERROR(MATCH(A852,'LISTA '!D:D,0),"FORA DA TABELA")</f>
        <v>FORA DA TABELA</v>
      </c>
      <c r="I852" s="64" t="str">
        <f t="shared" si="27"/>
        <v/>
      </c>
      <c r="J852" s="64" t="str">
        <f>IF(I852="VERIFICAR",(MAX(J$1:$J851))+1,"")</f>
        <v/>
      </c>
      <c r="K852" s="82">
        <f>MATCH(A852,Peso!A:A,0)</f>
        <v>898</v>
      </c>
    </row>
    <row r="853" spans="1:11" ht="15" customHeight="1" x14ac:dyDescent="0.3">
      <c r="A853" s="79">
        <v>21422</v>
      </c>
      <c r="B853" s="78" t="s">
        <v>1336</v>
      </c>
      <c r="C853" s="78" t="s">
        <v>7</v>
      </c>
      <c r="D853" s="78" t="s">
        <v>1608</v>
      </c>
      <c r="E853" s="78">
        <v>96</v>
      </c>
      <c r="F853" s="78">
        <v>1</v>
      </c>
      <c r="G853" s="189">
        <f t="shared" si="26"/>
        <v>95</v>
      </c>
      <c r="H853" s="64">
        <f>IFERROR(MATCH(A853,'LISTA '!D:D,0),"FORA DA TABELA")</f>
        <v>525</v>
      </c>
      <c r="I853" s="64" t="str">
        <f t="shared" si="27"/>
        <v/>
      </c>
      <c r="J853" s="64" t="str">
        <f>IF(I853="VERIFICAR",(MAX(J$1:$J852))+1,"")</f>
        <v/>
      </c>
      <c r="K853" s="82">
        <f>MATCH(A853,Peso!A:A,0)</f>
        <v>899</v>
      </c>
    </row>
    <row r="854" spans="1:11" ht="15" customHeight="1" x14ac:dyDescent="0.3">
      <c r="A854" s="79">
        <v>20509</v>
      </c>
      <c r="B854" s="78" t="s">
        <v>1870</v>
      </c>
      <c r="C854" s="78" t="s">
        <v>7</v>
      </c>
      <c r="D854" s="78" t="s">
        <v>1608</v>
      </c>
      <c r="E854" s="78">
        <v>634</v>
      </c>
      <c r="F854" s="78">
        <v>44</v>
      </c>
      <c r="G854" s="189">
        <f t="shared" si="26"/>
        <v>590</v>
      </c>
      <c r="H854" s="64">
        <f>IFERROR(MATCH(A854,'LISTA '!D:D,0),"FORA DA TABELA")</f>
        <v>526</v>
      </c>
      <c r="I854" s="64" t="str">
        <f t="shared" si="27"/>
        <v/>
      </c>
      <c r="J854" s="64" t="str">
        <f>IF(I854="VERIFICAR",(MAX(J$1:$J853))+1,"")</f>
        <v/>
      </c>
      <c r="K854" s="82">
        <f>MATCH(A854,Peso!A:A,0)</f>
        <v>897</v>
      </c>
    </row>
    <row r="855" spans="1:11" ht="15" customHeight="1" x14ac:dyDescent="0.3">
      <c r="A855" s="79">
        <v>21543</v>
      </c>
      <c r="B855" s="78" t="s">
        <v>356</v>
      </c>
      <c r="C855" s="78" t="s">
        <v>7</v>
      </c>
      <c r="D855" s="78" t="s">
        <v>1608</v>
      </c>
      <c r="E855" s="78">
        <v>0</v>
      </c>
      <c r="F855" s="78">
        <v>0</v>
      </c>
      <c r="G855" s="189">
        <f t="shared" si="26"/>
        <v>0</v>
      </c>
      <c r="H855" s="64" t="str">
        <f>IFERROR(MATCH(A855,'LISTA '!D:D,0),"FORA DA TABELA")</f>
        <v>FORA DA TABELA</v>
      </c>
      <c r="I855" s="64" t="str">
        <f t="shared" si="27"/>
        <v/>
      </c>
      <c r="J855" s="64" t="str">
        <f>IF(I855="VERIFICAR",(MAX(J$1:$J854))+1,"")</f>
        <v/>
      </c>
      <c r="K855" s="82">
        <f>MATCH(A855,Peso!A:A,0)</f>
        <v>900</v>
      </c>
    </row>
    <row r="856" spans="1:11" ht="15" customHeight="1" x14ac:dyDescent="0.3">
      <c r="A856" s="79">
        <v>21514</v>
      </c>
      <c r="B856" s="78" t="s">
        <v>334</v>
      </c>
      <c r="C856" s="78" t="s">
        <v>7</v>
      </c>
      <c r="D856" s="78" t="s">
        <v>1608</v>
      </c>
      <c r="E856" s="78">
        <v>0</v>
      </c>
      <c r="F856" s="78">
        <v>0</v>
      </c>
      <c r="G856" s="189">
        <f t="shared" si="26"/>
        <v>0</v>
      </c>
      <c r="H856" s="64" t="str">
        <f>IFERROR(MATCH(A856,'LISTA '!D:D,0),"FORA DA TABELA")</f>
        <v>FORA DA TABELA</v>
      </c>
      <c r="I856" s="64" t="str">
        <f t="shared" si="27"/>
        <v/>
      </c>
      <c r="J856" s="64" t="str">
        <f>IF(I856="VERIFICAR",(MAX(J$1:$J855))+1,"")</f>
        <v/>
      </c>
      <c r="K856" s="82">
        <f>MATCH(A856,Peso!A:A,0)</f>
        <v>901</v>
      </c>
    </row>
    <row r="857" spans="1:11" ht="15" customHeight="1" x14ac:dyDescent="0.3">
      <c r="A857" s="79">
        <v>20036</v>
      </c>
      <c r="B857" s="78" t="s">
        <v>1337</v>
      </c>
      <c r="C857" s="78" t="s">
        <v>7</v>
      </c>
      <c r="D857" s="78" t="s">
        <v>1608</v>
      </c>
      <c r="E857" s="78">
        <v>146</v>
      </c>
      <c r="F857" s="78">
        <v>4</v>
      </c>
      <c r="G857" s="189">
        <f t="shared" si="26"/>
        <v>142</v>
      </c>
      <c r="H857" s="64">
        <f>IFERROR(MATCH(A857,'LISTA '!D:D,0),"FORA DA TABELA")</f>
        <v>527</v>
      </c>
      <c r="I857" s="64" t="str">
        <f t="shared" si="27"/>
        <v/>
      </c>
      <c r="J857" s="64" t="str">
        <f>IF(I857="VERIFICAR",(MAX(J$1:$J856))+1,"")</f>
        <v/>
      </c>
      <c r="K857" s="82">
        <f>MATCH(A857,Peso!A:A,0)</f>
        <v>902</v>
      </c>
    </row>
    <row r="858" spans="1:11" ht="15" customHeight="1" x14ac:dyDescent="0.3">
      <c r="A858" s="79">
        <v>70</v>
      </c>
      <c r="B858" s="78" t="s">
        <v>77</v>
      </c>
      <c r="C858" s="78" t="s">
        <v>7</v>
      </c>
      <c r="D858" s="78" t="s">
        <v>1608</v>
      </c>
      <c r="E858" s="78">
        <v>30</v>
      </c>
      <c r="F858" s="78">
        <v>0</v>
      </c>
      <c r="G858" s="189">
        <f t="shared" si="26"/>
        <v>30</v>
      </c>
      <c r="H858" s="64">
        <f>IFERROR(MATCH(A858,'LISTA '!D:D,0),"FORA DA TABELA")</f>
        <v>528</v>
      </c>
      <c r="I858" s="64" t="str">
        <f t="shared" si="27"/>
        <v/>
      </c>
      <c r="J858" s="64" t="str">
        <f>IF(I858="VERIFICAR",(MAX(J$1:$J857))+1,"")</f>
        <v/>
      </c>
      <c r="K858" s="82">
        <f>MATCH(A858,Peso!A:A,0)</f>
        <v>903</v>
      </c>
    </row>
    <row r="859" spans="1:11" ht="15" customHeight="1" x14ac:dyDescent="0.3">
      <c r="A859" s="79">
        <v>1034</v>
      </c>
      <c r="B859" s="78" t="s">
        <v>78</v>
      </c>
      <c r="C859" s="78" t="s">
        <v>7</v>
      </c>
      <c r="D859" s="78" t="s">
        <v>1608</v>
      </c>
      <c r="E859" s="78">
        <v>78</v>
      </c>
      <c r="F859" s="78">
        <v>4</v>
      </c>
      <c r="G859" s="189">
        <f t="shared" si="26"/>
        <v>74</v>
      </c>
      <c r="H859" s="64">
        <f>IFERROR(MATCH(A859,'LISTA '!D:D,0),"FORA DA TABELA")</f>
        <v>529</v>
      </c>
      <c r="I859" s="64" t="str">
        <f t="shared" si="27"/>
        <v/>
      </c>
      <c r="J859" s="64" t="str">
        <f>IF(I859="VERIFICAR",(MAX(J$1:$J858))+1,"")</f>
        <v/>
      </c>
      <c r="K859" s="82">
        <f>MATCH(A859,Peso!A:A,0)</f>
        <v>904</v>
      </c>
    </row>
    <row r="860" spans="1:11" ht="15" customHeight="1" x14ac:dyDescent="0.3">
      <c r="A860" s="79">
        <v>2683</v>
      </c>
      <c r="B860" s="78" t="s">
        <v>1338</v>
      </c>
      <c r="C860" s="78" t="s">
        <v>7</v>
      </c>
      <c r="D860" s="78" t="s">
        <v>1608</v>
      </c>
      <c r="E860" s="78">
        <v>12</v>
      </c>
      <c r="F860" s="78">
        <v>2</v>
      </c>
      <c r="G860" s="189">
        <f t="shared" si="26"/>
        <v>10</v>
      </c>
      <c r="H860" s="64">
        <f>IFERROR(MATCH(A860,'LISTA '!D:D,0),"FORA DA TABELA")</f>
        <v>530</v>
      </c>
      <c r="I860" s="64" t="str">
        <f t="shared" si="27"/>
        <v/>
      </c>
      <c r="J860" s="64" t="str">
        <f>IF(I860="VERIFICAR",(MAX(J$1:$J859))+1,"")</f>
        <v/>
      </c>
      <c r="K860" s="82">
        <f>MATCH(A860,Peso!A:A,0)</f>
        <v>906</v>
      </c>
    </row>
    <row r="861" spans="1:11" ht="15" customHeight="1" x14ac:dyDescent="0.3">
      <c r="A861" s="79">
        <v>1057</v>
      </c>
      <c r="B861" s="78" t="s">
        <v>1871</v>
      </c>
      <c r="C861" s="78" t="s">
        <v>7</v>
      </c>
      <c r="D861" s="78" t="s">
        <v>1608</v>
      </c>
      <c r="E861" s="78">
        <v>31</v>
      </c>
      <c r="F861" s="78">
        <v>2</v>
      </c>
      <c r="G861" s="189">
        <f t="shared" si="26"/>
        <v>29</v>
      </c>
      <c r="H861" s="64">
        <f>IFERROR(MATCH(A861,'LISTA '!D:D,0),"FORA DA TABELA")</f>
        <v>531</v>
      </c>
      <c r="I861" s="64" t="str">
        <f t="shared" si="27"/>
        <v/>
      </c>
      <c r="J861" s="64" t="str">
        <f>IF(I861="VERIFICAR",(MAX(J$1:$J860))+1,"")</f>
        <v/>
      </c>
      <c r="K861" s="82">
        <f>MATCH(A861,Peso!A:A,0)</f>
        <v>905</v>
      </c>
    </row>
    <row r="862" spans="1:11" ht="15" customHeight="1" x14ac:dyDescent="0.3">
      <c r="A862" s="79">
        <v>2282</v>
      </c>
      <c r="B862" s="78" t="s">
        <v>1872</v>
      </c>
      <c r="C862" s="78" t="s">
        <v>28</v>
      </c>
      <c r="D862" s="78" t="s">
        <v>1608</v>
      </c>
      <c r="E862" s="78">
        <v>82</v>
      </c>
      <c r="F862" s="78">
        <v>16</v>
      </c>
      <c r="G862" s="189">
        <f t="shared" si="26"/>
        <v>66</v>
      </c>
      <c r="H862" s="64">
        <f>IFERROR(MATCH(A862,'LISTA '!D:D,0),"FORA DA TABELA")</f>
        <v>532</v>
      </c>
      <c r="I862" s="64" t="str">
        <f t="shared" si="27"/>
        <v/>
      </c>
      <c r="J862" s="64" t="str">
        <f>IF(I862="VERIFICAR",(MAX(J$1:$J861))+1,"")</f>
        <v/>
      </c>
      <c r="K862" s="82">
        <f>MATCH(A862,Peso!A:A,0)</f>
        <v>2325</v>
      </c>
    </row>
    <row r="863" spans="1:11" ht="15" customHeight="1" x14ac:dyDescent="0.3">
      <c r="A863" s="79">
        <v>130</v>
      </c>
      <c r="B863" s="78" t="s">
        <v>315</v>
      </c>
      <c r="C863" s="78" t="s">
        <v>7</v>
      </c>
      <c r="D863" s="78" t="s">
        <v>1608</v>
      </c>
      <c r="E863" s="78">
        <v>0</v>
      </c>
      <c r="F863" s="78">
        <v>0</v>
      </c>
      <c r="G863" s="189">
        <f t="shared" si="26"/>
        <v>0</v>
      </c>
      <c r="H863" s="64">
        <f>IFERROR(MATCH(A863,'LISTA '!D:D,0),"FORA DA TABELA")</f>
        <v>533</v>
      </c>
      <c r="I863" s="64" t="str">
        <f t="shared" si="27"/>
        <v/>
      </c>
      <c r="J863" s="64" t="str">
        <f>IF(I863="VERIFICAR",(MAX(J$1:$J862))+1,"")</f>
        <v/>
      </c>
      <c r="K863" s="82">
        <f>MATCH(A863,Peso!A:A,0)</f>
        <v>907</v>
      </c>
    </row>
    <row r="864" spans="1:11" ht="15" customHeight="1" x14ac:dyDescent="0.3">
      <c r="A864" s="79">
        <v>570</v>
      </c>
      <c r="B864" s="78" t="s">
        <v>1339</v>
      </c>
      <c r="C864" s="78" t="s">
        <v>7</v>
      </c>
      <c r="D864" s="78" t="s">
        <v>1608</v>
      </c>
      <c r="E864" s="78">
        <v>32</v>
      </c>
      <c r="F864" s="78">
        <v>1</v>
      </c>
      <c r="G864" s="189">
        <f t="shared" si="26"/>
        <v>31</v>
      </c>
      <c r="H864" s="64">
        <f>IFERROR(MATCH(A864,'LISTA '!D:D,0),"FORA DA TABELA")</f>
        <v>534</v>
      </c>
      <c r="I864" s="64" t="str">
        <f t="shared" si="27"/>
        <v/>
      </c>
      <c r="J864" s="64" t="str">
        <f>IF(I864="VERIFICAR",(MAX(J$1:$J863))+1,"")</f>
        <v/>
      </c>
      <c r="K864" s="82">
        <f>MATCH(A864,Peso!A:A,0)</f>
        <v>908</v>
      </c>
    </row>
    <row r="865" spans="1:11" ht="15" customHeight="1" x14ac:dyDescent="0.3">
      <c r="A865" s="79">
        <v>101</v>
      </c>
      <c r="B865" s="78" t="s">
        <v>295</v>
      </c>
      <c r="C865" s="78" t="s">
        <v>7</v>
      </c>
      <c r="D865" s="78" t="s">
        <v>1608</v>
      </c>
      <c r="E865" s="78">
        <v>117</v>
      </c>
      <c r="F865" s="78">
        <v>4</v>
      </c>
      <c r="G865" s="189">
        <f t="shared" si="26"/>
        <v>113</v>
      </c>
      <c r="H865" s="64">
        <f>IFERROR(MATCH(A865,'LISTA '!D:D,0),"FORA DA TABELA")</f>
        <v>535</v>
      </c>
      <c r="I865" s="64" t="str">
        <f t="shared" si="27"/>
        <v/>
      </c>
      <c r="J865" s="64" t="str">
        <f>IF(I865="VERIFICAR",(MAX(J$1:$J864))+1,"")</f>
        <v/>
      </c>
      <c r="K865" s="82">
        <f>MATCH(A865,Peso!A:A,0)</f>
        <v>909</v>
      </c>
    </row>
    <row r="866" spans="1:11" ht="15" customHeight="1" x14ac:dyDescent="0.3">
      <c r="A866" s="79">
        <v>1141</v>
      </c>
      <c r="B866" s="78" t="s">
        <v>703</v>
      </c>
      <c r="C866" s="78" t="s">
        <v>7</v>
      </c>
      <c r="D866" s="78" t="s">
        <v>1608</v>
      </c>
      <c r="E866" s="78">
        <v>36</v>
      </c>
      <c r="F866" s="78">
        <v>0</v>
      </c>
      <c r="G866" s="189">
        <f t="shared" si="26"/>
        <v>36</v>
      </c>
      <c r="H866" s="64" t="str">
        <f>IFERROR(MATCH(A866,'LISTA '!D:D,0),"FORA DA TABELA")</f>
        <v>FORA DA TABELA</v>
      </c>
      <c r="I866" s="64" t="str">
        <f t="shared" si="27"/>
        <v>VERIFICAR</v>
      </c>
      <c r="J866" s="64">
        <f>IF(I866="VERIFICAR",(MAX(J$1:$J865))+1,"")</f>
        <v>56</v>
      </c>
      <c r="K866" s="82">
        <f>MATCH(A866,Peso!A:A,0)</f>
        <v>910</v>
      </c>
    </row>
    <row r="867" spans="1:11" ht="15" customHeight="1" x14ac:dyDescent="0.3">
      <c r="A867" s="79">
        <v>230</v>
      </c>
      <c r="B867" s="78" t="s">
        <v>1873</v>
      </c>
      <c r="C867" s="78" t="s">
        <v>7</v>
      </c>
      <c r="D867" s="78" t="s">
        <v>1608</v>
      </c>
      <c r="E867" s="78">
        <v>242</v>
      </c>
      <c r="F867" s="78">
        <v>22</v>
      </c>
      <c r="G867" s="189">
        <f t="shared" si="26"/>
        <v>220</v>
      </c>
      <c r="H867" s="64">
        <f>IFERROR(MATCH(A867,'LISTA '!D:D,0),"FORA DA TABELA")</f>
        <v>536</v>
      </c>
      <c r="I867" s="64" t="str">
        <f t="shared" si="27"/>
        <v/>
      </c>
      <c r="J867" s="64" t="str">
        <f>IF(I867="VERIFICAR",(MAX(J$1:$J866))+1,"")</f>
        <v/>
      </c>
      <c r="K867" s="82">
        <f>MATCH(A867,Peso!A:A,0)</f>
        <v>911</v>
      </c>
    </row>
    <row r="868" spans="1:11" ht="15" customHeight="1" x14ac:dyDescent="0.3">
      <c r="A868" s="79">
        <v>571</v>
      </c>
      <c r="B868" s="78" t="s">
        <v>1340</v>
      </c>
      <c r="C868" s="78" t="s">
        <v>7</v>
      </c>
      <c r="D868" s="78" t="s">
        <v>1608</v>
      </c>
      <c r="E868" s="78">
        <v>126</v>
      </c>
      <c r="F868" s="78">
        <v>20</v>
      </c>
      <c r="G868" s="189">
        <f t="shared" si="26"/>
        <v>106</v>
      </c>
      <c r="H868" s="64">
        <f>IFERROR(MATCH(A868,'LISTA '!D:D,0),"FORA DA TABELA")</f>
        <v>537</v>
      </c>
      <c r="I868" s="64" t="str">
        <f t="shared" si="27"/>
        <v/>
      </c>
      <c r="J868" s="64" t="str">
        <f>IF(I868="VERIFICAR",(MAX(J$1:$J867))+1,"")</f>
        <v/>
      </c>
      <c r="K868" s="82">
        <f>MATCH(A868,Peso!A:A,0)</f>
        <v>912</v>
      </c>
    </row>
    <row r="869" spans="1:11" ht="15" customHeight="1" x14ac:dyDescent="0.3">
      <c r="A869" s="79">
        <v>1334</v>
      </c>
      <c r="B869" s="78" t="s">
        <v>1874</v>
      </c>
      <c r="C869" s="78" t="s">
        <v>165</v>
      </c>
      <c r="D869" s="78" t="s">
        <v>1608</v>
      </c>
      <c r="E869" s="78">
        <v>250</v>
      </c>
      <c r="F869" s="78">
        <v>13</v>
      </c>
      <c r="G869" s="189">
        <f t="shared" si="26"/>
        <v>237</v>
      </c>
      <c r="H869" s="64">
        <f>IFERROR(MATCH(A869,'LISTA '!D:D,0),"FORA DA TABELA")</f>
        <v>538</v>
      </c>
      <c r="I869" s="64" t="str">
        <f t="shared" si="27"/>
        <v/>
      </c>
      <c r="J869" s="64" t="str">
        <f>IF(I869="VERIFICAR",(MAX(J$1:$J868))+1,"")</f>
        <v/>
      </c>
      <c r="K869" s="82">
        <f>MATCH(A869,Peso!A:A,0)</f>
        <v>913</v>
      </c>
    </row>
    <row r="870" spans="1:11" ht="15" customHeight="1" x14ac:dyDescent="0.3">
      <c r="A870" s="79">
        <v>1948</v>
      </c>
      <c r="B870" s="78" t="s">
        <v>1875</v>
      </c>
      <c r="C870" s="78" t="s">
        <v>165</v>
      </c>
      <c r="D870" s="78" t="s">
        <v>1608</v>
      </c>
      <c r="E870" s="78">
        <v>12</v>
      </c>
      <c r="F870" s="78">
        <v>3</v>
      </c>
      <c r="G870" s="189">
        <f t="shared" si="26"/>
        <v>9</v>
      </c>
      <c r="H870" s="64">
        <f>IFERROR(MATCH(A870,'LISTA '!D:D,0),"FORA DA TABELA")</f>
        <v>539</v>
      </c>
      <c r="I870" s="64" t="str">
        <f t="shared" si="27"/>
        <v/>
      </c>
      <c r="J870" s="64" t="str">
        <f>IF(I870="VERIFICAR",(MAX(J$1:$J869))+1,"")</f>
        <v/>
      </c>
      <c r="K870" s="82">
        <f>MATCH(A870,Peso!A:A,0)</f>
        <v>914</v>
      </c>
    </row>
    <row r="871" spans="1:11" ht="15" customHeight="1" x14ac:dyDescent="0.3">
      <c r="A871" s="79">
        <v>1266</v>
      </c>
      <c r="B871" s="78" t="s">
        <v>711</v>
      </c>
      <c r="C871" s="78" t="s">
        <v>7</v>
      </c>
      <c r="D871" s="78" t="s">
        <v>1608</v>
      </c>
      <c r="E871" s="78">
        <v>142</v>
      </c>
      <c r="F871" s="78">
        <v>4</v>
      </c>
      <c r="G871" s="189">
        <f t="shared" si="26"/>
        <v>138</v>
      </c>
      <c r="H871" s="64">
        <f>IFERROR(MATCH(A871,'LISTA '!D:D,0),"FORA DA TABELA")</f>
        <v>540</v>
      </c>
      <c r="I871" s="64" t="str">
        <f t="shared" si="27"/>
        <v/>
      </c>
      <c r="J871" s="64" t="str">
        <f>IF(I871="VERIFICAR",(MAX(J$1:$J870))+1,"")</f>
        <v/>
      </c>
      <c r="K871" s="82">
        <f>MATCH(A871,Peso!A:A,0)</f>
        <v>916</v>
      </c>
    </row>
    <row r="872" spans="1:11" ht="15" customHeight="1" x14ac:dyDescent="0.3">
      <c r="A872" s="79">
        <v>20373</v>
      </c>
      <c r="B872" s="78" t="s">
        <v>1563</v>
      </c>
      <c r="C872" s="78" t="s">
        <v>7</v>
      </c>
      <c r="D872" s="78" t="s">
        <v>1608</v>
      </c>
      <c r="E872" s="78">
        <v>57</v>
      </c>
      <c r="F872" s="78">
        <v>4</v>
      </c>
      <c r="G872" s="189">
        <f t="shared" si="26"/>
        <v>53</v>
      </c>
      <c r="H872" s="64">
        <f>IFERROR(MATCH(A872,'LISTA '!D:D,0),"FORA DA TABELA")</f>
        <v>541</v>
      </c>
      <c r="I872" s="64" t="str">
        <f t="shared" si="27"/>
        <v/>
      </c>
      <c r="J872" s="64" t="str">
        <f>IF(I872="VERIFICAR",(MAX(J$1:$J871))+1,"")</f>
        <v/>
      </c>
      <c r="K872" s="82">
        <f>MATCH(A872,Peso!A:A,0)</f>
        <v>917</v>
      </c>
    </row>
    <row r="873" spans="1:11" ht="15" customHeight="1" x14ac:dyDescent="0.3">
      <c r="A873" s="79">
        <v>21587</v>
      </c>
      <c r="B873" s="78" t="s">
        <v>443</v>
      </c>
      <c r="C873" s="78" t="s">
        <v>7</v>
      </c>
      <c r="D873" s="78" t="s">
        <v>1608</v>
      </c>
      <c r="E873" s="78">
        <v>0</v>
      </c>
      <c r="F873" s="78">
        <v>0</v>
      </c>
      <c r="G873" s="189">
        <f t="shared" si="26"/>
        <v>0</v>
      </c>
      <c r="H873" s="64" t="str">
        <f>IFERROR(MATCH(A873,'LISTA '!D:D,0),"FORA DA TABELA")</f>
        <v>FORA DA TABELA</v>
      </c>
      <c r="I873" s="64" t="str">
        <f t="shared" si="27"/>
        <v/>
      </c>
      <c r="J873" s="64" t="str">
        <f>IF(I873="VERIFICAR",(MAX(J$1:$J872))+1,"")</f>
        <v/>
      </c>
      <c r="K873" s="82">
        <f>MATCH(A873,Peso!A:A,0)</f>
        <v>919</v>
      </c>
    </row>
    <row r="874" spans="1:11" ht="15" customHeight="1" x14ac:dyDescent="0.3">
      <c r="A874" s="79">
        <v>21590</v>
      </c>
      <c r="B874" s="78" t="s">
        <v>453</v>
      </c>
      <c r="C874" s="78" t="s">
        <v>7</v>
      </c>
      <c r="D874" s="78" t="s">
        <v>1608</v>
      </c>
      <c r="E874" s="78">
        <v>0</v>
      </c>
      <c r="F874" s="78">
        <v>0</v>
      </c>
      <c r="G874" s="189">
        <f t="shared" si="26"/>
        <v>0</v>
      </c>
      <c r="H874" s="64">
        <f>IFERROR(MATCH(A874,'LISTA '!D:D,0),"FORA DA TABELA")</f>
        <v>542</v>
      </c>
      <c r="I874" s="64" t="str">
        <f t="shared" si="27"/>
        <v/>
      </c>
      <c r="J874" s="64" t="str">
        <f>IF(I874="VERIFICAR",(MAX(J$1:$J873))+1,"")</f>
        <v/>
      </c>
      <c r="K874" s="82">
        <f>MATCH(A874,Peso!A:A,0)</f>
        <v>920</v>
      </c>
    </row>
    <row r="875" spans="1:11" ht="15" customHeight="1" x14ac:dyDescent="0.3">
      <c r="A875" s="79">
        <v>60</v>
      </c>
      <c r="B875" s="78" t="s">
        <v>18</v>
      </c>
      <c r="C875" s="78" t="s">
        <v>7</v>
      </c>
      <c r="D875" s="78" t="s">
        <v>1608</v>
      </c>
      <c r="E875" s="78">
        <v>131</v>
      </c>
      <c r="F875" s="78">
        <v>1</v>
      </c>
      <c r="G875" s="189">
        <f t="shared" si="26"/>
        <v>130</v>
      </c>
      <c r="H875" s="64">
        <f>IFERROR(MATCH(A875,'LISTA '!D:D,0),"FORA DA TABELA")</f>
        <v>543</v>
      </c>
      <c r="I875" s="64" t="str">
        <f t="shared" si="27"/>
        <v/>
      </c>
      <c r="J875" s="64" t="str">
        <f>IF(I875="VERIFICAR",(MAX(J$1:$J874))+1,"")</f>
        <v/>
      </c>
      <c r="K875" s="82">
        <f>MATCH(A875,Peso!A:A,0)</f>
        <v>921</v>
      </c>
    </row>
    <row r="876" spans="1:11" ht="15" customHeight="1" x14ac:dyDescent="0.3">
      <c r="A876" s="79">
        <v>1000</v>
      </c>
      <c r="B876" s="78" t="s">
        <v>1341</v>
      </c>
      <c r="C876" s="78" t="s">
        <v>7</v>
      </c>
      <c r="D876" s="78" t="s">
        <v>1608</v>
      </c>
      <c r="E876" s="78">
        <v>83</v>
      </c>
      <c r="F876" s="78">
        <v>10</v>
      </c>
      <c r="G876" s="189">
        <f t="shared" si="26"/>
        <v>73</v>
      </c>
      <c r="H876" s="64">
        <f>IFERROR(MATCH(A876,'LISTA '!D:D,0),"FORA DA TABELA")</f>
        <v>544</v>
      </c>
      <c r="I876" s="64" t="str">
        <f t="shared" si="27"/>
        <v/>
      </c>
      <c r="J876" s="64" t="str">
        <f>IF(I876="VERIFICAR",(MAX(J$1:$J875))+1,"")</f>
        <v/>
      </c>
      <c r="K876" s="82">
        <f>MATCH(A876,Peso!A:A,0)</f>
        <v>922</v>
      </c>
    </row>
    <row r="877" spans="1:11" ht="15" customHeight="1" x14ac:dyDescent="0.3">
      <c r="A877" s="79">
        <v>204</v>
      </c>
      <c r="B877" s="78" t="s">
        <v>17</v>
      </c>
      <c r="C877" s="78" t="s">
        <v>7</v>
      </c>
      <c r="D877" s="78" t="s">
        <v>1608</v>
      </c>
      <c r="E877" s="78">
        <v>99</v>
      </c>
      <c r="F877" s="78">
        <v>2</v>
      </c>
      <c r="G877" s="189">
        <f t="shared" si="26"/>
        <v>97</v>
      </c>
      <c r="H877" s="64">
        <f>IFERROR(MATCH(A877,'LISTA '!D:D,0),"FORA DA TABELA")</f>
        <v>545</v>
      </c>
      <c r="I877" s="64" t="str">
        <f t="shared" si="27"/>
        <v/>
      </c>
      <c r="J877" s="64" t="str">
        <f>IF(I877="VERIFICAR",(MAX(J$1:$J876))+1,"")</f>
        <v/>
      </c>
      <c r="K877" s="82">
        <f>MATCH(A877,Peso!A:A,0)</f>
        <v>923</v>
      </c>
    </row>
    <row r="878" spans="1:11" ht="15" customHeight="1" x14ac:dyDescent="0.3">
      <c r="A878" s="79">
        <v>1201</v>
      </c>
      <c r="B878" s="78" t="s">
        <v>1342</v>
      </c>
      <c r="C878" s="78" t="s">
        <v>7</v>
      </c>
      <c r="D878" s="78" t="s">
        <v>1608</v>
      </c>
      <c r="E878" s="78">
        <v>59</v>
      </c>
      <c r="F878" s="78">
        <v>0</v>
      </c>
      <c r="G878" s="189">
        <f t="shared" si="26"/>
        <v>59</v>
      </c>
      <c r="H878" s="64">
        <f>IFERROR(MATCH(A878,'LISTA '!D:D,0),"FORA DA TABELA")</f>
        <v>546</v>
      </c>
      <c r="I878" s="64" t="str">
        <f t="shared" si="27"/>
        <v/>
      </c>
      <c r="J878" s="64" t="str">
        <f>IF(I878="VERIFICAR",(MAX(J$1:$J877))+1,"")</f>
        <v/>
      </c>
      <c r="K878" s="82">
        <f>MATCH(A878,Peso!A:A,0)</f>
        <v>924</v>
      </c>
    </row>
    <row r="879" spans="1:11" ht="15" customHeight="1" x14ac:dyDescent="0.3">
      <c r="A879" s="79">
        <v>34</v>
      </c>
      <c r="B879" s="78" t="s">
        <v>46</v>
      </c>
      <c r="C879" s="78" t="s">
        <v>7</v>
      </c>
      <c r="D879" s="78" t="s">
        <v>1608</v>
      </c>
      <c r="E879" s="78">
        <v>0</v>
      </c>
      <c r="F879" s="78">
        <v>0</v>
      </c>
      <c r="G879" s="189">
        <f t="shared" si="26"/>
        <v>0</v>
      </c>
      <c r="H879" s="64" t="str">
        <f>IFERROR(MATCH(A879,'LISTA '!D:D,0),"FORA DA TABELA")</f>
        <v>FORA DA TABELA</v>
      </c>
      <c r="I879" s="64" t="str">
        <f t="shared" si="27"/>
        <v/>
      </c>
      <c r="J879" s="64" t="str">
        <f>IF(I879="VERIFICAR",(MAX(J$1:$J878))+1,"")</f>
        <v/>
      </c>
      <c r="K879" s="82">
        <f>MATCH(A879,Peso!A:A,0)</f>
        <v>926</v>
      </c>
    </row>
    <row r="880" spans="1:11" ht="15" customHeight="1" x14ac:dyDescent="0.3">
      <c r="A880" s="79">
        <v>412</v>
      </c>
      <c r="B880" s="78" t="s">
        <v>1876</v>
      </c>
      <c r="C880" s="78" t="s">
        <v>7</v>
      </c>
      <c r="D880" s="78" t="s">
        <v>1608</v>
      </c>
      <c r="E880" s="78">
        <v>9</v>
      </c>
      <c r="F880" s="78">
        <v>0</v>
      </c>
      <c r="G880" s="189">
        <f t="shared" si="26"/>
        <v>9</v>
      </c>
      <c r="H880" s="64" t="str">
        <f>IFERROR(MATCH(A880,'LISTA '!D:D,0),"FORA DA TABELA")</f>
        <v>FORA DA TABELA</v>
      </c>
      <c r="I880" s="64" t="str">
        <f t="shared" si="27"/>
        <v>VERIFICAR</v>
      </c>
      <c r="J880" s="64">
        <f>IF(I880="VERIFICAR",(MAX(J$1:$J879))+1,"")</f>
        <v>57</v>
      </c>
      <c r="K880" s="82">
        <f>MATCH(A880,Peso!A:A,0)</f>
        <v>925</v>
      </c>
    </row>
    <row r="881" spans="1:11" ht="15" customHeight="1" x14ac:dyDescent="0.3">
      <c r="A881" s="79">
        <v>2133</v>
      </c>
      <c r="B881" s="78" t="s">
        <v>1343</v>
      </c>
      <c r="C881" s="78" t="s">
        <v>7</v>
      </c>
      <c r="D881" s="78" t="s">
        <v>1608</v>
      </c>
      <c r="E881" s="78">
        <v>125</v>
      </c>
      <c r="F881" s="78">
        <v>12</v>
      </c>
      <c r="G881" s="189">
        <f t="shared" si="26"/>
        <v>113</v>
      </c>
      <c r="H881" s="64">
        <f>IFERROR(MATCH(A881,'LISTA '!D:D,0),"FORA DA TABELA")</f>
        <v>547</v>
      </c>
      <c r="I881" s="64" t="str">
        <f t="shared" si="27"/>
        <v/>
      </c>
      <c r="J881" s="64" t="str">
        <f>IF(I881="VERIFICAR",(MAX(J$1:$J880))+1,"")</f>
        <v/>
      </c>
      <c r="K881" s="82">
        <f>MATCH(A881,Peso!A:A,0)</f>
        <v>927</v>
      </c>
    </row>
    <row r="882" spans="1:11" ht="15" customHeight="1" x14ac:dyDescent="0.3">
      <c r="A882" s="79">
        <v>2719</v>
      </c>
      <c r="B882" s="78" t="s">
        <v>447</v>
      </c>
      <c r="C882" s="78" t="s">
        <v>7</v>
      </c>
      <c r="D882" s="78" t="s">
        <v>1608</v>
      </c>
      <c r="E882" s="78">
        <v>11</v>
      </c>
      <c r="F882" s="78">
        <v>0</v>
      </c>
      <c r="G882" s="189">
        <f t="shared" si="26"/>
        <v>11</v>
      </c>
      <c r="H882" s="64" t="str">
        <f>IFERROR(MATCH(A882,'LISTA '!D:D,0),"FORA DA TABELA")</f>
        <v>FORA DA TABELA</v>
      </c>
      <c r="I882" s="64" t="str">
        <f t="shared" si="27"/>
        <v>VERIFICAR</v>
      </c>
      <c r="J882" s="64">
        <f>IF(I882="VERIFICAR",(MAX(J$1:$J881))+1,"")</f>
        <v>58</v>
      </c>
      <c r="K882" s="82">
        <f>MATCH(A882,Peso!A:A,0)</f>
        <v>928</v>
      </c>
    </row>
    <row r="883" spans="1:11" ht="15" customHeight="1" x14ac:dyDescent="0.3">
      <c r="A883" s="79">
        <v>2139</v>
      </c>
      <c r="B883" s="78" t="s">
        <v>1344</v>
      </c>
      <c r="C883" s="78" t="s">
        <v>7</v>
      </c>
      <c r="D883" s="78" t="s">
        <v>1608</v>
      </c>
      <c r="E883" s="78">
        <v>19</v>
      </c>
      <c r="F883" s="78">
        <v>0</v>
      </c>
      <c r="G883" s="189">
        <f t="shared" si="26"/>
        <v>19</v>
      </c>
      <c r="H883" s="64">
        <f>IFERROR(MATCH(A883,'LISTA '!D:D,0),"FORA DA TABELA")</f>
        <v>548</v>
      </c>
      <c r="I883" s="64" t="str">
        <f t="shared" si="27"/>
        <v/>
      </c>
      <c r="J883" s="64" t="str">
        <f>IF(I883="VERIFICAR",(MAX(J$1:$J882))+1,"")</f>
        <v/>
      </c>
      <c r="K883" s="82">
        <f>MATCH(A883,Peso!A:A,0)</f>
        <v>929</v>
      </c>
    </row>
    <row r="884" spans="1:11" ht="15" customHeight="1" x14ac:dyDescent="0.3">
      <c r="A884" s="79">
        <v>20295</v>
      </c>
      <c r="B884" s="78" t="s">
        <v>82</v>
      </c>
      <c r="C884" s="78" t="s">
        <v>7</v>
      </c>
      <c r="D884" s="78" t="s">
        <v>1608</v>
      </c>
      <c r="E884" s="78">
        <v>20</v>
      </c>
      <c r="F884" s="78">
        <v>0</v>
      </c>
      <c r="G884" s="189">
        <f t="shared" si="26"/>
        <v>20</v>
      </c>
      <c r="H884" s="64" t="str">
        <f>IFERROR(MATCH(A884,'LISTA '!D:D,0),"FORA DA TABELA")</f>
        <v>FORA DA TABELA</v>
      </c>
      <c r="I884" s="64" t="str">
        <f t="shared" si="27"/>
        <v>VERIFICAR</v>
      </c>
      <c r="J884" s="64">
        <f>IF(I884="VERIFICAR",(MAX(J$1:$J883))+1,"")</f>
        <v>59</v>
      </c>
      <c r="K884" s="82">
        <f>MATCH(A884,Peso!A:A,0)</f>
        <v>930</v>
      </c>
    </row>
    <row r="885" spans="1:11" ht="15" customHeight="1" x14ac:dyDescent="0.3">
      <c r="A885" s="79">
        <v>21328</v>
      </c>
      <c r="B885" s="78" t="s">
        <v>1345</v>
      </c>
      <c r="C885" s="78" t="s">
        <v>7</v>
      </c>
      <c r="D885" s="78" t="s">
        <v>1608</v>
      </c>
      <c r="E885" s="78">
        <v>27</v>
      </c>
      <c r="F885" s="78">
        <v>0</v>
      </c>
      <c r="G885" s="189">
        <f t="shared" si="26"/>
        <v>27</v>
      </c>
      <c r="H885" s="64">
        <f>IFERROR(MATCH(A885,'LISTA '!D:D,0),"FORA DA TABELA")</f>
        <v>549</v>
      </c>
      <c r="I885" s="64" t="str">
        <f t="shared" si="27"/>
        <v/>
      </c>
      <c r="J885" s="64" t="str">
        <f>IF(I885="VERIFICAR",(MAX(J$1:$J884))+1,"")</f>
        <v/>
      </c>
      <c r="K885" s="82">
        <f>MATCH(A885,Peso!A:A,0)</f>
        <v>931</v>
      </c>
    </row>
    <row r="886" spans="1:11" ht="15" customHeight="1" x14ac:dyDescent="0.3">
      <c r="A886" s="79">
        <v>20037</v>
      </c>
      <c r="B886" s="78" t="s">
        <v>47</v>
      </c>
      <c r="C886" s="78" t="s">
        <v>7</v>
      </c>
      <c r="D886" s="78" t="s">
        <v>1608</v>
      </c>
      <c r="E886" s="78">
        <v>0</v>
      </c>
      <c r="F886" s="78">
        <v>0</v>
      </c>
      <c r="G886" s="189">
        <f t="shared" si="26"/>
        <v>0</v>
      </c>
      <c r="H886" s="64" t="str">
        <f>IFERROR(MATCH(A886,'LISTA '!D:D,0),"FORA DA TABELA")</f>
        <v>FORA DA TABELA</v>
      </c>
      <c r="I886" s="64" t="str">
        <f t="shared" si="27"/>
        <v/>
      </c>
      <c r="J886" s="64" t="str">
        <f>IF(I886="VERIFICAR",(MAX(J$1:$J885))+1,"")</f>
        <v/>
      </c>
      <c r="K886" s="82">
        <f>MATCH(A886,Peso!A:A,0)</f>
        <v>932</v>
      </c>
    </row>
    <row r="887" spans="1:11" ht="15" customHeight="1" x14ac:dyDescent="0.3">
      <c r="A887" s="79">
        <v>2229</v>
      </c>
      <c r="B887" s="78" t="s">
        <v>710</v>
      </c>
      <c r="C887" s="78" t="s">
        <v>7</v>
      </c>
      <c r="D887" s="78" t="s">
        <v>1608</v>
      </c>
      <c r="E887" s="78">
        <v>0</v>
      </c>
      <c r="F887" s="78">
        <v>0</v>
      </c>
      <c r="G887" s="189">
        <f t="shared" si="26"/>
        <v>0</v>
      </c>
      <c r="H887" s="64" t="str">
        <f>IFERROR(MATCH(A887,'LISTA '!D:D,0),"FORA DA TABELA")</f>
        <v>FORA DA TABELA</v>
      </c>
      <c r="I887" s="64" t="str">
        <f t="shared" si="27"/>
        <v/>
      </c>
      <c r="J887" s="64" t="str">
        <f>IF(I887="VERIFICAR",(MAX(J$1:$J886))+1,"")</f>
        <v/>
      </c>
      <c r="K887" s="82">
        <f>MATCH(A887,Peso!A:A,0)</f>
        <v>935</v>
      </c>
    </row>
    <row r="888" spans="1:11" ht="15" customHeight="1" x14ac:dyDescent="0.3">
      <c r="A888" s="79">
        <v>2137</v>
      </c>
      <c r="B888" s="78" t="s">
        <v>452</v>
      </c>
      <c r="C888" s="78" t="s">
        <v>7</v>
      </c>
      <c r="D888" s="78" t="s">
        <v>1608</v>
      </c>
      <c r="E888" s="78">
        <v>0</v>
      </c>
      <c r="F888" s="78">
        <v>0</v>
      </c>
      <c r="G888" s="189">
        <f t="shared" si="26"/>
        <v>0</v>
      </c>
      <c r="H888" s="64">
        <f>IFERROR(MATCH(A888,'LISTA '!D:D,0),"FORA DA TABELA")</f>
        <v>550</v>
      </c>
      <c r="I888" s="64" t="str">
        <f t="shared" si="27"/>
        <v/>
      </c>
      <c r="J888" s="64" t="str">
        <f>IF(I888="VERIFICAR",(MAX(J$1:$J887))+1,"")</f>
        <v/>
      </c>
      <c r="K888" s="82">
        <f>MATCH(A888,Peso!A:A,0)</f>
        <v>936</v>
      </c>
    </row>
    <row r="889" spans="1:11" ht="15" customHeight="1" x14ac:dyDescent="0.3">
      <c r="A889" s="79">
        <v>2717</v>
      </c>
      <c r="B889" s="78" t="s">
        <v>450</v>
      </c>
      <c r="C889" s="78" t="s">
        <v>7</v>
      </c>
      <c r="D889" s="78" t="s">
        <v>1608</v>
      </c>
      <c r="E889" s="78">
        <v>0</v>
      </c>
      <c r="F889" s="78">
        <v>0</v>
      </c>
      <c r="G889" s="189">
        <f t="shared" si="26"/>
        <v>0</v>
      </c>
      <c r="H889" s="64" t="str">
        <f>IFERROR(MATCH(A889,'LISTA '!D:D,0),"FORA DA TABELA")</f>
        <v>FORA DA TABELA</v>
      </c>
      <c r="I889" s="64" t="str">
        <f t="shared" si="27"/>
        <v/>
      </c>
      <c r="J889" s="64" t="str">
        <f>IF(I889="VERIFICAR",(MAX(J$1:$J888))+1,"")</f>
        <v/>
      </c>
      <c r="K889" s="82">
        <f>MATCH(A889,Peso!A:A,0)</f>
        <v>934</v>
      </c>
    </row>
    <row r="890" spans="1:11" ht="15" customHeight="1" x14ac:dyDescent="0.3">
      <c r="A890" s="79">
        <v>20158</v>
      </c>
      <c r="B890" s="78" t="s">
        <v>16</v>
      </c>
      <c r="C890" s="78" t="s">
        <v>7</v>
      </c>
      <c r="D890" s="78" t="s">
        <v>1608</v>
      </c>
      <c r="E890" s="78">
        <v>0</v>
      </c>
      <c r="F890" s="78">
        <v>0</v>
      </c>
      <c r="G890" s="189">
        <f t="shared" si="26"/>
        <v>0</v>
      </c>
      <c r="H890" s="64" t="str">
        <f>IFERROR(MATCH(A890,'LISTA '!D:D,0),"FORA DA TABELA")</f>
        <v>FORA DA TABELA</v>
      </c>
      <c r="I890" s="64" t="str">
        <f t="shared" si="27"/>
        <v/>
      </c>
      <c r="J890" s="64" t="str">
        <f>IF(I890="VERIFICAR",(MAX(J$1:$J889))+1,"")</f>
        <v/>
      </c>
      <c r="K890" s="82">
        <f>MATCH(A890,Peso!A:A,0)</f>
        <v>938</v>
      </c>
    </row>
    <row r="891" spans="1:11" ht="15" customHeight="1" x14ac:dyDescent="0.3">
      <c r="A891" s="79">
        <v>20611</v>
      </c>
      <c r="B891" s="78" t="s">
        <v>641</v>
      </c>
      <c r="C891" s="78" t="s">
        <v>7</v>
      </c>
      <c r="D891" s="78" t="s">
        <v>1608</v>
      </c>
      <c r="E891" s="78">
        <v>0</v>
      </c>
      <c r="F891" s="78">
        <v>0</v>
      </c>
      <c r="G891" s="189">
        <f t="shared" si="26"/>
        <v>0</v>
      </c>
      <c r="H891" s="64" t="str">
        <f>IFERROR(MATCH(A891,'LISTA '!D:D,0),"FORA DA TABELA")</f>
        <v>FORA DA TABELA</v>
      </c>
      <c r="I891" s="64" t="str">
        <f t="shared" si="27"/>
        <v/>
      </c>
      <c r="J891" s="64" t="str">
        <f>IF(I891="VERIFICAR",(MAX(J$1:$J890))+1,"")</f>
        <v/>
      </c>
      <c r="K891" s="82">
        <f>MATCH(A891,Peso!A:A,0)</f>
        <v>939</v>
      </c>
    </row>
    <row r="892" spans="1:11" ht="15" customHeight="1" x14ac:dyDescent="0.3">
      <c r="A892" s="79">
        <v>16</v>
      </c>
      <c r="B892" s="78" t="s">
        <v>441</v>
      </c>
      <c r="C892" s="78" t="s">
        <v>7</v>
      </c>
      <c r="D892" s="78" t="s">
        <v>1608</v>
      </c>
      <c r="E892" s="78">
        <v>0</v>
      </c>
      <c r="F892" s="78">
        <v>0</v>
      </c>
      <c r="G892" s="189">
        <f t="shared" si="26"/>
        <v>0</v>
      </c>
      <c r="H892" s="64" t="str">
        <f>IFERROR(MATCH(A892,'LISTA '!D:D,0),"FORA DA TABELA")</f>
        <v>FORA DA TABELA</v>
      </c>
      <c r="I892" s="64" t="str">
        <f t="shared" si="27"/>
        <v/>
      </c>
      <c r="J892" s="64" t="str">
        <f>IF(I892="VERIFICAR",(MAX(J$1:$J891))+1,"")</f>
        <v/>
      </c>
      <c r="K892" s="82">
        <f>MATCH(A892,Peso!A:A,0)</f>
        <v>940</v>
      </c>
    </row>
    <row r="893" spans="1:11" ht="15" customHeight="1" x14ac:dyDescent="0.3">
      <c r="A893" s="79">
        <v>2132</v>
      </c>
      <c r="B893" s="78" t="s">
        <v>451</v>
      </c>
      <c r="C893" s="78" t="s">
        <v>7</v>
      </c>
      <c r="D893" s="78" t="s">
        <v>1608</v>
      </c>
      <c r="E893" s="78">
        <v>0</v>
      </c>
      <c r="F893" s="78">
        <v>0</v>
      </c>
      <c r="G893" s="189">
        <f t="shared" si="26"/>
        <v>0</v>
      </c>
      <c r="H893" s="64">
        <f>IFERROR(MATCH(A893,'LISTA '!D:D,0),"FORA DA TABELA")</f>
        <v>551</v>
      </c>
      <c r="I893" s="64" t="str">
        <f t="shared" si="27"/>
        <v/>
      </c>
      <c r="J893" s="64" t="str">
        <f>IF(I893="VERIFICAR",(MAX(J$1:$J892))+1,"")</f>
        <v/>
      </c>
      <c r="K893" s="82">
        <f>MATCH(A893,Peso!A:A,0)</f>
        <v>941</v>
      </c>
    </row>
    <row r="894" spans="1:11" ht="15" customHeight="1" x14ac:dyDescent="0.3">
      <c r="A894" s="79">
        <v>21586</v>
      </c>
      <c r="B894" s="78" t="s">
        <v>444</v>
      </c>
      <c r="C894" s="78" t="s">
        <v>7</v>
      </c>
      <c r="D894" s="78" t="s">
        <v>1608</v>
      </c>
      <c r="E894" s="78">
        <v>10</v>
      </c>
      <c r="F894" s="78">
        <v>0</v>
      </c>
      <c r="G894" s="189">
        <f t="shared" si="26"/>
        <v>10</v>
      </c>
      <c r="H894" s="64" t="str">
        <f>IFERROR(MATCH(A894,'LISTA '!D:D,0),"FORA DA TABELA")</f>
        <v>FORA DA TABELA</v>
      </c>
      <c r="I894" s="64" t="str">
        <f t="shared" si="27"/>
        <v>VERIFICAR</v>
      </c>
      <c r="J894" s="64">
        <f>IF(I894="VERIFICAR",(MAX(J$1:$J893))+1,"")</f>
        <v>60</v>
      </c>
      <c r="K894" s="82">
        <f>MATCH(A894,Peso!A:A,0)</f>
        <v>943</v>
      </c>
    </row>
    <row r="895" spans="1:11" ht="15" customHeight="1" x14ac:dyDescent="0.3">
      <c r="A895" s="79">
        <v>2140</v>
      </c>
      <c r="B895" s="78" t="s">
        <v>1346</v>
      </c>
      <c r="C895" s="78" t="s">
        <v>7</v>
      </c>
      <c r="D895" s="78" t="s">
        <v>1608</v>
      </c>
      <c r="E895" s="78">
        <v>53</v>
      </c>
      <c r="F895" s="78">
        <v>0</v>
      </c>
      <c r="G895" s="189">
        <f t="shared" si="26"/>
        <v>53</v>
      </c>
      <c r="H895" s="64">
        <f>IFERROR(MATCH(A895,'LISTA '!D:D,0),"FORA DA TABELA")</f>
        <v>552</v>
      </c>
      <c r="I895" s="64" t="str">
        <f t="shared" si="27"/>
        <v/>
      </c>
      <c r="J895" s="64" t="str">
        <f>IF(I895="VERIFICAR",(MAX(J$1:$J894))+1,"")</f>
        <v/>
      </c>
      <c r="K895" s="82">
        <f>MATCH(A895,Peso!A:A,0)</f>
        <v>944</v>
      </c>
    </row>
    <row r="896" spans="1:11" ht="15" customHeight="1" x14ac:dyDescent="0.3">
      <c r="A896" s="79">
        <v>936</v>
      </c>
      <c r="B896" s="78" t="s">
        <v>75</v>
      </c>
      <c r="C896" s="78" t="s">
        <v>7</v>
      </c>
      <c r="D896" s="78" t="s">
        <v>1608</v>
      </c>
      <c r="E896" s="78">
        <v>0</v>
      </c>
      <c r="F896" s="78">
        <v>0</v>
      </c>
      <c r="G896" s="189">
        <f t="shared" si="26"/>
        <v>0</v>
      </c>
      <c r="H896" s="64" t="str">
        <f>IFERROR(MATCH(A896,'LISTA '!D:D,0),"FORA DA TABELA")</f>
        <v>FORA DA TABELA</v>
      </c>
      <c r="I896" s="64" t="str">
        <f t="shared" si="27"/>
        <v/>
      </c>
      <c r="J896" s="64" t="str">
        <f>IF(I896="VERIFICAR",(MAX(J$1:$J895))+1,"")</f>
        <v/>
      </c>
      <c r="K896" s="82">
        <f>MATCH(A896,Peso!A:A,0)</f>
        <v>947</v>
      </c>
    </row>
    <row r="897" spans="1:11" ht="15" customHeight="1" x14ac:dyDescent="0.3">
      <c r="A897" s="79">
        <v>931</v>
      </c>
      <c r="B897" s="78" t="s">
        <v>1877</v>
      </c>
      <c r="C897" s="78" t="s">
        <v>7</v>
      </c>
      <c r="D897" s="78" t="s">
        <v>1608</v>
      </c>
      <c r="E897" s="78">
        <v>0</v>
      </c>
      <c r="F897" s="78">
        <v>0</v>
      </c>
      <c r="G897" s="189">
        <f t="shared" si="26"/>
        <v>0</v>
      </c>
      <c r="H897" s="64" t="str">
        <f>IFERROR(MATCH(A897,'LISTA '!D:D,0),"FORA DA TABELA")</f>
        <v>FORA DA TABELA</v>
      </c>
      <c r="I897" s="64" t="str">
        <f t="shared" si="27"/>
        <v/>
      </c>
      <c r="J897" s="64" t="str">
        <f>IF(I897="VERIFICAR",(MAX(J$1:$J896))+1,"")</f>
        <v/>
      </c>
      <c r="K897" s="82">
        <f>MATCH(A897,Peso!A:A,0)</f>
        <v>945</v>
      </c>
    </row>
    <row r="898" spans="1:11" ht="15" customHeight="1" x14ac:dyDescent="0.3">
      <c r="A898" s="79">
        <v>1882</v>
      </c>
      <c r="B898" s="78" t="s">
        <v>1878</v>
      </c>
      <c r="C898" s="78" t="s">
        <v>7</v>
      </c>
      <c r="D898" s="78" t="s">
        <v>1608</v>
      </c>
      <c r="E898" s="78">
        <v>0</v>
      </c>
      <c r="F898" s="78">
        <v>0</v>
      </c>
      <c r="G898" s="189">
        <f t="shared" si="26"/>
        <v>0</v>
      </c>
      <c r="H898" s="64" t="str">
        <f>IFERROR(MATCH(A898,'LISTA '!D:D,0),"FORA DA TABELA")</f>
        <v>FORA DA TABELA</v>
      </c>
      <c r="I898" s="64" t="str">
        <f t="shared" si="27"/>
        <v/>
      </c>
      <c r="J898" s="64" t="str">
        <f>IF(I898="VERIFICAR",(MAX(J$1:$J897))+1,"")</f>
        <v/>
      </c>
      <c r="K898" s="82">
        <f>MATCH(A898,Peso!A:A,0)</f>
        <v>946</v>
      </c>
    </row>
    <row r="899" spans="1:11" ht="15" customHeight="1" x14ac:dyDescent="0.3">
      <c r="A899" s="79">
        <v>2389</v>
      </c>
      <c r="B899" s="78" t="s">
        <v>1545</v>
      </c>
      <c r="C899" s="78" t="s">
        <v>7</v>
      </c>
      <c r="D899" s="78" t="s">
        <v>1608</v>
      </c>
      <c r="E899" s="78">
        <v>0</v>
      </c>
      <c r="F899" s="78">
        <v>0</v>
      </c>
      <c r="G899" s="189">
        <f t="shared" ref="G899:G962" si="28">E899-F899</f>
        <v>0</v>
      </c>
      <c r="H899" s="64" t="str">
        <f>IFERROR(MATCH(A899,'LISTA '!D:D,0),"FORA DA TABELA")</f>
        <v>FORA DA TABELA</v>
      </c>
      <c r="I899" s="64" t="str">
        <f t="shared" ref="I899:I962" si="29">IF(AND(G899&gt;0,H899="FORA DA TABELA"),"VERIFICAR","")</f>
        <v/>
      </c>
      <c r="J899" s="64" t="str">
        <f>IF(I899="VERIFICAR",(MAX(J$1:$J898))+1,"")</f>
        <v/>
      </c>
      <c r="K899" s="82">
        <f>MATCH(A899,Peso!A:A,0)</f>
        <v>2558</v>
      </c>
    </row>
    <row r="900" spans="1:11" ht="15" customHeight="1" x14ac:dyDescent="0.3">
      <c r="A900" s="79">
        <v>2134</v>
      </c>
      <c r="B900" s="78" t="s">
        <v>1347</v>
      </c>
      <c r="C900" s="78" t="s">
        <v>7</v>
      </c>
      <c r="D900" s="78" t="s">
        <v>1608</v>
      </c>
      <c r="E900" s="78">
        <v>85</v>
      </c>
      <c r="F900" s="78">
        <v>16</v>
      </c>
      <c r="G900" s="189">
        <f t="shared" si="28"/>
        <v>69</v>
      </c>
      <c r="H900" s="64">
        <f>IFERROR(MATCH(A900,'LISTA '!D:D,0),"FORA DA TABELA")</f>
        <v>553</v>
      </c>
      <c r="I900" s="64" t="str">
        <f t="shared" si="29"/>
        <v/>
      </c>
      <c r="J900" s="64" t="str">
        <f>IF(I900="VERIFICAR",(MAX(J$1:$J899))+1,"")</f>
        <v/>
      </c>
      <c r="K900" s="82">
        <f>MATCH(A900,Peso!A:A,0)</f>
        <v>948</v>
      </c>
    </row>
    <row r="901" spans="1:11" ht="15" customHeight="1" x14ac:dyDescent="0.3">
      <c r="A901" s="79">
        <v>2131</v>
      </c>
      <c r="B901" s="78" t="s">
        <v>442</v>
      </c>
      <c r="C901" s="78" t="s">
        <v>7</v>
      </c>
      <c r="D901" s="78" t="s">
        <v>1608</v>
      </c>
      <c r="E901" s="78">
        <v>0</v>
      </c>
      <c r="F901" s="78">
        <v>0</v>
      </c>
      <c r="G901" s="189">
        <f t="shared" si="28"/>
        <v>0</v>
      </c>
      <c r="H901" s="64" t="str">
        <f>IFERROR(MATCH(A901,'LISTA '!D:D,0),"FORA DA TABELA")</f>
        <v>FORA DA TABELA</v>
      </c>
      <c r="I901" s="64" t="str">
        <f t="shared" si="29"/>
        <v/>
      </c>
      <c r="J901" s="64" t="str">
        <f>IF(I901="VERIFICAR",(MAX(J$1:$J900))+1,"")</f>
        <v/>
      </c>
      <c r="K901" s="82">
        <f>MATCH(A901,Peso!A:A,0)</f>
        <v>950</v>
      </c>
    </row>
    <row r="902" spans="1:11" ht="15" customHeight="1" x14ac:dyDescent="0.3">
      <c r="A902" s="79">
        <v>2160</v>
      </c>
      <c r="B902" s="78" t="s">
        <v>567</v>
      </c>
      <c r="C902" s="78" t="s">
        <v>7</v>
      </c>
      <c r="D902" s="78" t="s">
        <v>1608</v>
      </c>
      <c r="E902" s="78">
        <v>0</v>
      </c>
      <c r="F902" s="78">
        <v>0</v>
      </c>
      <c r="G902" s="189">
        <f t="shared" si="28"/>
        <v>0</v>
      </c>
      <c r="H902" s="64" t="str">
        <f>IFERROR(MATCH(A902,'LISTA '!D:D,0),"FORA DA TABELA")</f>
        <v>FORA DA TABELA</v>
      </c>
      <c r="I902" s="64" t="str">
        <f t="shared" si="29"/>
        <v/>
      </c>
      <c r="J902" s="64" t="str">
        <f>IF(I902="VERIFICAR",(MAX(J$1:$J901))+1,"")</f>
        <v/>
      </c>
      <c r="K902" s="82">
        <f>MATCH(A902,Peso!A:A,0)</f>
        <v>952</v>
      </c>
    </row>
    <row r="903" spans="1:11" ht="15" customHeight="1" x14ac:dyDescent="0.3">
      <c r="A903" s="79">
        <v>1271</v>
      </c>
      <c r="B903" s="78" t="s">
        <v>1348</v>
      </c>
      <c r="C903" s="78" t="s">
        <v>7</v>
      </c>
      <c r="D903" s="78" t="s">
        <v>1608</v>
      </c>
      <c r="E903" s="78">
        <v>229</v>
      </c>
      <c r="F903" s="78">
        <v>0</v>
      </c>
      <c r="G903" s="189">
        <f t="shared" si="28"/>
        <v>229</v>
      </c>
      <c r="H903" s="64">
        <f>IFERROR(MATCH(A903,'LISTA '!D:D,0),"FORA DA TABELA")</f>
        <v>554</v>
      </c>
      <c r="I903" s="64" t="str">
        <f t="shared" si="29"/>
        <v/>
      </c>
      <c r="J903" s="64" t="str">
        <f>IF(I903="VERIFICAR",(MAX(J$1:$J902))+1,"")</f>
        <v/>
      </c>
      <c r="K903" s="82">
        <f>MATCH(A903,Peso!A:A,0)</f>
        <v>953</v>
      </c>
    </row>
    <row r="904" spans="1:11" ht="15" customHeight="1" x14ac:dyDescent="0.3">
      <c r="A904" s="79">
        <v>21588</v>
      </c>
      <c r="B904" s="78" t="s">
        <v>445</v>
      </c>
      <c r="C904" s="78" t="s">
        <v>7</v>
      </c>
      <c r="D904" s="78" t="s">
        <v>1608</v>
      </c>
      <c r="E904" s="78">
        <v>0</v>
      </c>
      <c r="F904" s="78">
        <v>0</v>
      </c>
      <c r="G904" s="189">
        <f t="shared" si="28"/>
        <v>0</v>
      </c>
      <c r="H904" s="64" t="str">
        <f>IFERROR(MATCH(A904,'LISTA '!D:D,0),"FORA DA TABELA")</f>
        <v>FORA DA TABELA</v>
      </c>
      <c r="I904" s="64" t="str">
        <f t="shared" si="29"/>
        <v/>
      </c>
      <c r="J904" s="64" t="str">
        <f>IF(I904="VERIFICAR",(MAX(J$1:$J903))+1,"")</f>
        <v/>
      </c>
      <c r="K904" s="82">
        <f>MATCH(A904,Peso!A:A,0)</f>
        <v>955</v>
      </c>
    </row>
    <row r="905" spans="1:11" ht="15" customHeight="1" x14ac:dyDescent="0.3">
      <c r="A905" s="79">
        <v>21657</v>
      </c>
      <c r="B905" s="78" t="s">
        <v>714</v>
      </c>
      <c r="C905" s="78" t="s">
        <v>7</v>
      </c>
      <c r="D905" s="78" t="s">
        <v>1608</v>
      </c>
      <c r="E905" s="78">
        <v>0</v>
      </c>
      <c r="F905" s="78">
        <v>0</v>
      </c>
      <c r="G905" s="189">
        <f t="shared" si="28"/>
        <v>0</v>
      </c>
      <c r="H905" s="64" t="str">
        <f>IFERROR(MATCH(A905,'LISTA '!D:D,0),"FORA DA TABELA")</f>
        <v>FORA DA TABELA</v>
      </c>
      <c r="I905" s="64" t="str">
        <f t="shared" si="29"/>
        <v/>
      </c>
      <c r="J905" s="64" t="str">
        <f>IF(I905="VERIFICAR",(MAX(J$1:$J904))+1,"")</f>
        <v/>
      </c>
      <c r="K905" s="82">
        <f>MATCH(A905,Peso!A:A,0)</f>
        <v>956</v>
      </c>
    </row>
    <row r="906" spans="1:11" ht="15" customHeight="1" x14ac:dyDescent="0.3">
      <c r="A906" s="79">
        <v>21617</v>
      </c>
      <c r="B906" s="78" t="s">
        <v>653</v>
      </c>
      <c r="C906" s="78" t="s">
        <v>7</v>
      </c>
      <c r="D906" s="78" t="s">
        <v>1608</v>
      </c>
      <c r="E906" s="78">
        <v>0</v>
      </c>
      <c r="F906" s="78">
        <v>0</v>
      </c>
      <c r="G906" s="189">
        <f t="shared" si="28"/>
        <v>0</v>
      </c>
      <c r="H906" s="64" t="str">
        <f>IFERROR(MATCH(A906,'LISTA '!D:D,0),"FORA DA TABELA")</f>
        <v>FORA DA TABELA</v>
      </c>
      <c r="I906" s="64" t="str">
        <f t="shared" si="29"/>
        <v/>
      </c>
      <c r="J906" s="64" t="str">
        <f>IF(I906="VERIFICAR",(MAX(J$1:$J905))+1,"")</f>
        <v/>
      </c>
      <c r="K906" s="82">
        <f>MATCH(A906,Peso!A:A,0)</f>
        <v>957</v>
      </c>
    </row>
    <row r="907" spans="1:11" ht="15" customHeight="1" x14ac:dyDescent="0.3">
      <c r="A907" s="79">
        <v>21591</v>
      </c>
      <c r="B907" s="78" t="s">
        <v>1349</v>
      </c>
      <c r="C907" s="78" t="s">
        <v>7</v>
      </c>
      <c r="D907" s="78" t="s">
        <v>1608</v>
      </c>
      <c r="E907" s="78">
        <v>47</v>
      </c>
      <c r="F907" s="78">
        <v>0</v>
      </c>
      <c r="G907" s="189">
        <f t="shared" si="28"/>
        <v>47</v>
      </c>
      <c r="H907" s="64">
        <f>IFERROR(MATCH(A907,'LISTA '!D:D,0),"FORA DA TABELA")</f>
        <v>555</v>
      </c>
      <c r="I907" s="64" t="str">
        <f t="shared" si="29"/>
        <v/>
      </c>
      <c r="J907" s="64" t="str">
        <f>IF(I907="VERIFICAR",(MAX(J$1:$J906))+1,"")</f>
        <v/>
      </c>
      <c r="K907" s="82">
        <f>MATCH(A907,Peso!A:A,0)</f>
        <v>958</v>
      </c>
    </row>
    <row r="908" spans="1:11" ht="15" customHeight="1" x14ac:dyDescent="0.3">
      <c r="A908" s="79">
        <v>2173</v>
      </c>
      <c r="B908" s="78" t="s">
        <v>650</v>
      </c>
      <c r="C908" s="78" t="s">
        <v>7</v>
      </c>
      <c r="D908" s="78" t="s">
        <v>1608</v>
      </c>
      <c r="E908" s="78">
        <v>0</v>
      </c>
      <c r="F908" s="78">
        <v>0</v>
      </c>
      <c r="G908" s="189">
        <f t="shared" si="28"/>
        <v>0</v>
      </c>
      <c r="H908" s="64" t="str">
        <f>IFERROR(MATCH(A908,'LISTA '!D:D,0),"FORA DA TABELA")</f>
        <v>FORA DA TABELA</v>
      </c>
      <c r="I908" s="64" t="str">
        <f t="shared" si="29"/>
        <v/>
      </c>
      <c r="J908" s="64" t="str">
        <f>IF(I908="VERIFICAR",(MAX(J$1:$J907))+1,"")</f>
        <v/>
      </c>
      <c r="K908" s="82">
        <f>MATCH(A908,Peso!A:A,0)</f>
        <v>959</v>
      </c>
    </row>
    <row r="909" spans="1:11" ht="15" customHeight="1" x14ac:dyDescent="0.3">
      <c r="A909" s="79">
        <v>2716</v>
      </c>
      <c r="B909" s="78" t="s">
        <v>446</v>
      </c>
      <c r="C909" s="78" t="s">
        <v>7</v>
      </c>
      <c r="D909" s="78" t="s">
        <v>1608</v>
      </c>
      <c r="E909" s="78">
        <v>6</v>
      </c>
      <c r="F909" s="78">
        <v>0</v>
      </c>
      <c r="G909" s="189">
        <f t="shared" si="28"/>
        <v>6</v>
      </c>
      <c r="H909" s="64" t="str">
        <f>IFERROR(MATCH(A909,'LISTA '!D:D,0),"FORA DA TABELA")</f>
        <v>FORA DA TABELA</v>
      </c>
      <c r="I909" s="64" t="str">
        <f t="shared" si="29"/>
        <v>VERIFICAR</v>
      </c>
      <c r="J909" s="64">
        <f>IF(I909="VERIFICAR",(MAX(J$1:$J908))+1,"")</f>
        <v>61</v>
      </c>
      <c r="K909" s="82">
        <f>MATCH(A909,Peso!A:A,0)</f>
        <v>960</v>
      </c>
    </row>
    <row r="910" spans="1:11" ht="15" customHeight="1" x14ac:dyDescent="0.3">
      <c r="A910" s="79">
        <v>2136</v>
      </c>
      <c r="B910" s="78" t="s">
        <v>1350</v>
      </c>
      <c r="C910" s="78" t="s">
        <v>7</v>
      </c>
      <c r="D910" s="78" t="s">
        <v>1608</v>
      </c>
      <c r="E910" s="78">
        <v>9</v>
      </c>
      <c r="F910" s="78">
        <v>0</v>
      </c>
      <c r="G910" s="189">
        <f t="shared" si="28"/>
        <v>9</v>
      </c>
      <c r="H910" s="64">
        <f>IFERROR(MATCH(A910,'LISTA '!D:D,0),"FORA DA TABELA")</f>
        <v>556</v>
      </c>
      <c r="I910" s="64" t="str">
        <f t="shared" si="29"/>
        <v/>
      </c>
      <c r="J910" s="64" t="str">
        <f>IF(I910="VERIFICAR",(MAX(J$1:$J909))+1,"")</f>
        <v/>
      </c>
      <c r="K910" s="82">
        <f>MATCH(A910,Peso!A:A,0)</f>
        <v>961</v>
      </c>
    </row>
    <row r="911" spans="1:11" ht="15" customHeight="1" x14ac:dyDescent="0.3">
      <c r="A911" s="79">
        <v>10100</v>
      </c>
      <c r="B911" s="78" t="s">
        <v>1879</v>
      </c>
      <c r="C911" s="78" t="s">
        <v>7</v>
      </c>
      <c r="D911" s="78" t="s">
        <v>1608</v>
      </c>
      <c r="E911" s="78">
        <v>56</v>
      </c>
      <c r="F911" s="78">
        <v>0</v>
      </c>
      <c r="G911" s="189">
        <f t="shared" si="28"/>
        <v>56</v>
      </c>
      <c r="H911" s="64" t="str">
        <f>IFERROR(MATCH(A911,'LISTA '!D:D,0),"FORA DA TABELA")</f>
        <v>FORA DA TABELA</v>
      </c>
      <c r="I911" s="64" t="str">
        <f t="shared" si="29"/>
        <v>VERIFICAR</v>
      </c>
      <c r="J911" s="64">
        <f>IF(I911="VERIFICAR",(MAX(J$1:$J910))+1,"")</f>
        <v>62</v>
      </c>
      <c r="K911" s="82">
        <f>MATCH(A911,Peso!A:A,0)</f>
        <v>962</v>
      </c>
    </row>
    <row r="912" spans="1:11" ht="15" customHeight="1" x14ac:dyDescent="0.3">
      <c r="A912" s="79">
        <v>20895</v>
      </c>
      <c r="B912" s="78" t="s">
        <v>1879</v>
      </c>
      <c r="C912" s="78" t="s">
        <v>7</v>
      </c>
      <c r="D912" s="78" t="s">
        <v>1608</v>
      </c>
      <c r="E912" s="78">
        <v>9</v>
      </c>
      <c r="F912" s="78">
        <v>0</v>
      </c>
      <c r="G912" s="189">
        <f t="shared" si="28"/>
        <v>9</v>
      </c>
      <c r="H912" s="64">
        <f>IFERROR(MATCH(A912,'LISTA '!D:D,0),"FORA DA TABELA")</f>
        <v>557</v>
      </c>
      <c r="I912" s="64" t="str">
        <f t="shared" si="29"/>
        <v/>
      </c>
      <c r="J912" s="64" t="str">
        <f>IF(I912="VERIFICAR",(MAX(J$1:$J911))+1,"")</f>
        <v/>
      </c>
      <c r="K912" s="82">
        <f>MATCH(A912,Peso!A:A,0)</f>
        <v>963</v>
      </c>
    </row>
    <row r="913" spans="1:11" ht="15" customHeight="1" x14ac:dyDescent="0.3">
      <c r="A913" s="79">
        <v>21463</v>
      </c>
      <c r="B913" s="78" t="s">
        <v>1351</v>
      </c>
      <c r="C913" s="78" t="s">
        <v>7</v>
      </c>
      <c r="D913" s="78" t="s">
        <v>1608</v>
      </c>
      <c r="E913" s="78">
        <v>73</v>
      </c>
      <c r="F913" s="78">
        <v>5</v>
      </c>
      <c r="G913" s="189">
        <f t="shared" si="28"/>
        <v>68</v>
      </c>
      <c r="H913" s="64">
        <f>IFERROR(MATCH(A913,'LISTA '!D:D,0),"FORA DA TABELA")</f>
        <v>558</v>
      </c>
      <c r="I913" s="64" t="str">
        <f t="shared" si="29"/>
        <v/>
      </c>
      <c r="J913" s="64" t="str">
        <f>IF(I913="VERIFICAR",(MAX(J$1:$J912))+1,"")</f>
        <v/>
      </c>
      <c r="K913" s="82">
        <f>MATCH(A913,Peso!A:A,0)</f>
        <v>965</v>
      </c>
    </row>
    <row r="914" spans="1:11" ht="15" customHeight="1" x14ac:dyDescent="0.3">
      <c r="A914" s="79">
        <v>21244</v>
      </c>
      <c r="B914" s="78" t="s">
        <v>1880</v>
      </c>
      <c r="C914" s="78" t="s">
        <v>7</v>
      </c>
      <c r="D914" s="78" t="s">
        <v>1608</v>
      </c>
      <c r="E914" s="78">
        <v>82</v>
      </c>
      <c r="F914" s="78">
        <v>10</v>
      </c>
      <c r="G914" s="189">
        <f t="shared" si="28"/>
        <v>72</v>
      </c>
      <c r="H914" s="64">
        <f>IFERROR(MATCH(A914,'LISTA '!D:D,0),"FORA DA TABELA")</f>
        <v>559</v>
      </c>
      <c r="I914" s="64" t="str">
        <f t="shared" si="29"/>
        <v/>
      </c>
      <c r="J914" s="64" t="str">
        <f>IF(I914="VERIFICAR",(MAX(J$1:$J913))+1,"")</f>
        <v/>
      </c>
      <c r="K914" s="82">
        <f>MATCH(A914,Peso!A:A,0)</f>
        <v>964</v>
      </c>
    </row>
    <row r="915" spans="1:11" ht="15" customHeight="1" x14ac:dyDescent="0.3">
      <c r="A915" s="79">
        <v>1675</v>
      </c>
      <c r="B915" s="78" t="s">
        <v>264</v>
      </c>
      <c r="C915" s="78" t="s">
        <v>3</v>
      </c>
      <c r="D915" s="78" t="s">
        <v>1608</v>
      </c>
      <c r="E915" s="78">
        <v>78</v>
      </c>
      <c r="F915" s="78">
        <v>6</v>
      </c>
      <c r="G915" s="189">
        <f t="shared" si="28"/>
        <v>72</v>
      </c>
      <c r="H915" s="64">
        <f>IFERROR(MATCH(A915,'LISTA '!D:D,0),"FORA DA TABELA")</f>
        <v>560</v>
      </c>
      <c r="I915" s="64" t="str">
        <f t="shared" si="29"/>
        <v/>
      </c>
      <c r="J915" s="64" t="str">
        <f>IF(I915="VERIFICAR",(MAX(J$1:$J914))+1,"")</f>
        <v/>
      </c>
      <c r="K915" s="82">
        <f>MATCH(A915,Peso!A:A,0)</f>
        <v>967</v>
      </c>
    </row>
    <row r="916" spans="1:11" ht="15" customHeight="1" x14ac:dyDescent="0.3">
      <c r="A916" s="79">
        <v>21573</v>
      </c>
      <c r="B916" s="78" t="s">
        <v>528</v>
      </c>
      <c r="C916" s="78" t="s">
        <v>3</v>
      </c>
      <c r="D916" s="78" t="s">
        <v>1608</v>
      </c>
      <c r="E916" s="78">
        <v>0</v>
      </c>
      <c r="F916" s="78">
        <v>0</v>
      </c>
      <c r="G916" s="189">
        <f t="shared" si="28"/>
        <v>0</v>
      </c>
      <c r="H916" s="64" t="str">
        <f>IFERROR(MATCH(A916,'LISTA '!D:D,0),"FORA DA TABELA")</f>
        <v>FORA DA TABELA</v>
      </c>
      <c r="I916" s="64" t="str">
        <f t="shared" si="29"/>
        <v/>
      </c>
      <c r="J916" s="64" t="str">
        <f>IF(I916="VERIFICAR",(MAX(J$1:$J915))+1,"")</f>
        <v/>
      </c>
      <c r="K916" s="82">
        <f>MATCH(A916,Peso!A:A,0)</f>
        <v>971</v>
      </c>
    </row>
    <row r="917" spans="1:11" ht="15" customHeight="1" x14ac:dyDescent="0.3">
      <c r="A917" s="79">
        <v>1335</v>
      </c>
      <c r="B917" s="78" t="s">
        <v>1881</v>
      </c>
      <c r="C917" s="78" t="s">
        <v>165</v>
      </c>
      <c r="D917" s="78" t="s">
        <v>1608</v>
      </c>
      <c r="E917" s="78">
        <v>33</v>
      </c>
      <c r="F917" s="78">
        <v>1</v>
      </c>
      <c r="G917" s="189">
        <f t="shared" si="28"/>
        <v>32</v>
      </c>
      <c r="H917" s="64">
        <f>IFERROR(MATCH(A917,'LISTA '!D:D,0),"FORA DA TABELA")</f>
        <v>561</v>
      </c>
      <c r="I917" s="64" t="str">
        <f t="shared" si="29"/>
        <v/>
      </c>
      <c r="J917" s="64" t="str">
        <f>IF(I917="VERIFICAR",(MAX(J$1:$J916))+1,"")</f>
        <v/>
      </c>
      <c r="K917" s="82">
        <f>MATCH(A917,Peso!A:A,0)</f>
        <v>973</v>
      </c>
    </row>
    <row r="918" spans="1:11" ht="15" customHeight="1" x14ac:dyDescent="0.3">
      <c r="A918" s="79">
        <v>1951</v>
      </c>
      <c r="B918" s="78" t="s">
        <v>1352</v>
      </c>
      <c r="C918" s="78" t="s">
        <v>165</v>
      </c>
      <c r="D918" s="78" t="s">
        <v>1608</v>
      </c>
      <c r="E918" s="78">
        <v>17</v>
      </c>
      <c r="F918" s="78">
        <v>1</v>
      </c>
      <c r="G918" s="189">
        <f t="shared" si="28"/>
        <v>16</v>
      </c>
      <c r="H918" s="64">
        <f>IFERROR(MATCH(A918,'LISTA '!D:D,0),"FORA DA TABELA")</f>
        <v>562</v>
      </c>
      <c r="I918" s="64" t="str">
        <f t="shared" si="29"/>
        <v/>
      </c>
      <c r="J918" s="64" t="str">
        <f>IF(I918="VERIFICAR",(MAX(J$1:$J917))+1,"")</f>
        <v/>
      </c>
      <c r="K918" s="82">
        <f>MATCH(A918,Peso!A:A,0)</f>
        <v>974</v>
      </c>
    </row>
    <row r="919" spans="1:11" ht="15" customHeight="1" x14ac:dyDescent="0.3">
      <c r="A919" s="79">
        <v>1331</v>
      </c>
      <c r="B919" s="78" t="s">
        <v>1882</v>
      </c>
      <c r="C919" s="78" t="s">
        <v>165</v>
      </c>
      <c r="D919" s="78" t="s">
        <v>1608</v>
      </c>
      <c r="E919" s="78">
        <v>50</v>
      </c>
      <c r="F919" s="78">
        <v>1</v>
      </c>
      <c r="G919" s="189">
        <f t="shared" si="28"/>
        <v>49</v>
      </c>
      <c r="H919" s="64">
        <f>IFERROR(MATCH(A919,'LISTA '!D:D,0),"FORA DA TABELA")</f>
        <v>563</v>
      </c>
      <c r="I919" s="64" t="str">
        <f t="shared" si="29"/>
        <v/>
      </c>
      <c r="J919" s="64" t="str">
        <f>IF(I919="VERIFICAR",(MAX(J$1:$J918))+1,"")</f>
        <v/>
      </c>
      <c r="K919" s="82">
        <f>MATCH(A919,Peso!A:A,0)</f>
        <v>975</v>
      </c>
    </row>
    <row r="920" spans="1:11" ht="15" customHeight="1" x14ac:dyDescent="0.3">
      <c r="A920" s="79">
        <v>1952</v>
      </c>
      <c r="B920" s="78" t="s">
        <v>1353</v>
      </c>
      <c r="C920" s="78" t="s">
        <v>165</v>
      </c>
      <c r="D920" s="78" t="s">
        <v>1608</v>
      </c>
      <c r="E920" s="78">
        <v>27</v>
      </c>
      <c r="F920" s="78">
        <v>1</v>
      </c>
      <c r="G920" s="189">
        <f t="shared" si="28"/>
        <v>26</v>
      </c>
      <c r="H920" s="64">
        <f>IFERROR(MATCH(A920,'LISTA '!D:D,0),"FORA DA TABELA")</f>
        <v>564</v>
      </c>
      <c r="I920" s="64" t="str">
        <f t="shared" si="29"/>
        <v/>
      </c>
      <c r="J920" s="64" t="str">
        <f>IF(I920="VERIFICAR",(MAX(J$1:$J919))+1,"")</f>
        <v/>
      </c>
      <c r="K920" s="82">
        <f>MATCH(A920,Peso!A:A,0)</f>
        <v>976</v>
      </c>
    </row>
    <row r="921" spans="1:11" ht="15" customHeight="1" x14ac:dyDescent="0.3">
      <c r="A921" s="79">
        <v>2143</v>
      </c>
      <c r="B921" s="78" t="s">
        <v>456</v>
      </c>
      <c r="C921" s="78" t="s">
        <v>7</v>
      </c>
      <c r="D921" s="78" t="s">
        <v>1608</v>
      </c>
      <c r="E921" s="78">
        <v>86</v>
      </c>
      <c r="F921" s="78">
        <v>0</v>
      </c>
      <c r="G921" s="189">
        <f t="shared" si="28"/>
        <v>86</v>
      </c>
      <c r="H921" s="64">
        <f>IFERROR(MATCH(A921,'LISTA '!D:D,0),"FORA DA TABELA")</f>
        <v>565</v>
      </c>
      <c r="I921" s="64" t="str">
        <f t="shared" si="29"/>
        <v/>
      </c>
      <c r="J921" s="64" t="str">
        <f>IF(I921="VERIFICAR",(MAX(J$1:$J920))+1,"")</f>
        <v/>
      </c>
      <c r="K921" s="82">
        <f>MATCH(A921,Peso!A:A,0)</f>
        <v>977</v>
      </c>
    </row>
    <row r="922" spans="1:11" ht="15" customHeight="1" x14ac:dyDescent="0.3">
      <c r="A922" s="79">
        <v>1526</v>
      </c>
      <c r="B922" s="78" t="s">
        <v>455</v>
      </c>
      <c r="C922" s="78" t="s">
        <v>7</v>
      </c>
      <c r="D922" s="78" t="s">
        <v>1608</v>
      </c>
      <c r="E922" s="78">
        <v>71</v>
      </c>
      <c r="F922" s="78">
        <v>3</v>
      </c>
      <c r="G922" s="189">
        <f t="shared" si="28"/>
        <v>68</v>
      </c>
      <c r="H922" s="64">
        <f>IFERROR(MATCH(A922,'LISTA '!D:D,0),"FORA DA TABELA")</f>
        <v>566</v>
      </c>
      <c r="I922" s="64" t="str">
        <f t="shared" si="29"/>
        <v/>
      </c>
      <c r="J922" s="64" t="str">
        <f>IF(I922="VERIFICAR",(MAX(J$1:$J921))+1,"")</f>
        <v/>
      </c>
      <c r="K922" s="82">
        <f>MATCH(A922,Peso!A:A,0)</f>
        <v>979</v>
      </c>
    </row>
    <row r="923" spans="1:11" ht="15" customHeight="1" x14ac:dyDescent="0.3">
      <c r="A923" s="79">
        <v>2377</v>
      </c>
      <c r="B923" s="78" t="s">
        <v>1486</v>
      </c>
      <c r="C923" s="78" t="s">
        <v>7</v>
      </c>
      <c r="D923" s="78" t="s">
        <v>1608</v>
      </c>
      <c r="E923" s="78">
        <v>7</v>
      </c>
      <c r="F923" s="78">
        <v>0</v>
      </c>
      <c r="G923" s="189">
        <f t="shared" si="28"/>
        <v>7</v>
      </c>
      <c r="H923" s="64" t="str">
        <f>IFERROR(MATCH(A923,'LISTA '!D:D,0),"FORA DA TABELA")</f>
        <v>FORA DA TABELA</v>
      </c>
      <c r="I923" s="64" t="str">
        <f t="shared" si="29"/>
        <v>VERIFICAR</v>
      </c>
      <c r="J923" s="64">
        <f>IF(I923="VERIFICAR",(MAX(J$1:$J922))+1,"")</f>
        <v>63</v>
      </c>
      <c r="K923" s="82">
        <f>MATCH(A923,Peso!A:A,0)</f>
        <v>2524</v>
      </c>
    </row>
    <row r="924" spans="1:11" ht="15" customHeight="1" x14ac:dyDescent="0.3">
      <c r="A924" s="79">
        <v>958</v>
      </c>
      <c r="B924" s="78" t="s">
        <v>1487</v>
      </c>
      <c r="C924" s="78" t="s">
        <v>7</v>
      </c>
      <c r="D924" s="78" t="s">
        <v>1608</v>
      </c>
      <c r="E924" s="78">
        <v>7</v>
      </c>
      <c r="F924" s="78">
        <v>1</v>
      </c>
      <c r="G924" s="189">
        <f t="shared" si="28"/>
        <v>6</v>
      </c>
      <c r="H924" s="64">
        <f>IFERROR(MATCH(A924,'LISTA '!D:D,0),"FORA DA TABELA")</f>
        <v>567</v>
      </c>
      <c r="I924" s="64" t="str">
        <f t="shared" si="29"/>
        <v/>
      </c>
      <c r="J924" s="64" t="str">
        <f>IF(I924="VERIFICAR",(MAX(J$1:$J923))+1,"")</f>
        <v/>
      </c>
      <c r="K924" s="82">
        <f>MATCH(A924,Peso!A:A,0)</f>
        <v>980</v>
      </c>
    </row>
    <row r="925" spans="1:11" ht="15" customHeight="1" x14ac:dyDescent="0.3">
      <c r="A925" s="79">
        <v>2679</v>
      </c>
      <c r="B925" s="78" t="s">
        <v>1354</v>
      </c>
      <c r="C925" s="78" t="s">
        <v>7</v>
      </c>
      <c r="D925" s="78" t="s">
        <v>1608</v>
      </c>
      <c r="E925" s="78">
        <v>56</v>
      </c>
      <c r="F925" s="78">
        <v>11</v>
      </c>
      <c r="G925" s="189">
        <f t="shared" si="28"/>
        <v>45</v>
      </c>
      <c r="H925" s="64">
        <f>IFERROR(MATCH(A925,'LISTA '!D:D,0),"FORA DA TABELA")</f>
        <v>568</v>
      </c>
      <c r="I925" s="64" t="str">
        <f t="shared" si="29"/>
        <v/>
      </c>
      <c r="J925" s="64" t="str">
        <f>IF(I925="VERIFICAR",(MAX(J$1:$J924))+1,"")</f>
        <v/>
      </c>
      <c r="K925" s="82">
        <f>MATCH(A925,Peso!A:A,0)</f>
        <v>1042</v>
      </c>
    </row>
    <row r="926" spans="1:11" ht="15" customHeight="1" x14ac:dyDescent="0.3">
      <c r="A926" s="79">
        <v>953</v>
      </c>
      <c r="B926" s="78" t="s">
        <v>1883</v>
      </c>
      <c r="C926" s="78" t="s">
        <v>7</v>
      </c>
      <c r="D926" s="78" t="s">
        <v>1608</v>
      </c>
      <c r="E926" s="78">
        <v>65</v>
      </c>
      <c r="F926" s="78">
        <v>11</v>
      </c>
      <c r="G926" s="189">
        <f t="shared" si="28"/>
        <v>54</v>
      </c>
      <c r="H926" s="64">
        <f>IFERROR(MATCH(A926,'LISTA '!D:D,0),"FORA DA TABELA")</f>
        <v>569</v>
      </c>
      <c r="I926" s="64" t="str">
        <f t="shared" si="29"/>
        <v/>
      </c>
      <c r="J926" s="64" t="str">
        <f>IF(I926="VERIFICAR",(MAX(J$1:$J925))+1,"")</f>
        <v/>
      </c>
      <c r="K926" s="82">
        <f>MATCH(A926,Peso!A:A,0)</f>
        <v>1041</v>
      </c>
    </row>
    <row r="927" spans="1:11" ht="15" customHeight="1" x14ac:dyDescent="0.3">
      <c r="A927" s="79">
        <v>1835</v>
      </c>
      <c r="B927" s="78" t="s">
        <v>1355</v>
      </c>
      <c r="C927" s="78" t="s">
        <v>7</v>
      </c>
      <c r="D927" s="78" t="s">
        <v>1608</v>
      </c>
      <c r="E927" s="78">
        <v>2</v>
      </c>
      <c r="F927" s="78">
        <v>2</v>
      </c>
      <c r="G927" s="189">
        <f t="shared" si="28"/>
        <v>0</v>
      </c>
      <c r="H927" s="64">
        <f>IFERROR(MATCH(A927,'LISTA '!D:D,0),"FORA DA TABELA")</f>
        <v>570</v>
      </c>
      <c r="I927" s="64" t="str">
        <f t="shared" si="29"/>
        <v/>
      </c>
      <c r="J927" s="64" t="str">
        <f>IF(I927="VERIFICAR",(MAX(J$1:$J926))+1,"")</f>
        <v/>
      </c>
      <c r="K927" s="82">
        <f>MATCH(A927,Peso!A:A,0)</f>
        <v>1044</v>
      </c>
    </row>
    <row r="928" spans="1:11" ht="15" customHeight="1" x14ac:dyDescent="0.3">
      <c r="A928" s="79">
        <v>89</v>
      </c>
      <c r="B928" s="78" t="s">
        <v>1884</v>
      </c>
      <c r="C928" s="78" t="s">
        <v>7</v>
      </c>
      <c r="D928" s="78" t="s">
        <v>1608</v>
      </c>
      <c r="E928" s="78">
        <v>0</v>
      </c>
      <c r="F928" s="78">
        <v>0</v>
      </c>
      <c r="G928" s="189">
        <f t="shared" si="28"/>
        <v>0</v>
      </c>
      <c r="H928" s="64">
        <f>IFERROR(MATCH(A928,'LISTA '!D:D,0),"FORA DA TABELA")</f>
        <v>571</v>
      </c>
      <c r="I928" s="64" t="str">
        <f t="shared" si="29"/>
        <v/>
      </c>
      <c r="J928" s="64" t="str">
        <f>IF(I928="VERIFICAR",(MAX(J$1:$J927))+1,"")</f>
        <v/>
      </c>
      <c r="K928" s="82">
        <f>MATCH(A928,Peso!A:A,0)</f>
        <v>1043</v>
      </c>
    </row>
    <row r="929" spans="1:11" ht="15" customHeight="1" x14ac:dyDescent="0.3">
      <c r="A929" s="79">
        <v>21785</v>
      </c>
      <c r="B929" s="78" t="s">
        <v>935</v>
      </c>
      <c r="C929" s="78" t="s">
        <v>28</v>
      </c>
      <c r="D929" s="78" t="s">
        <v>1608</v>
      </c>
      <c r="E929" s="78">
        <v>0</v>
      </c>
      <c r="F929" s="78">
        <v>0</v>
      </c>
      <c r="G929" s="189">
        <f t="shared" si="28"/>
        <v>0</v>
      </c>
      <c r="H929" s="64" t="str">
        <f>IFERROR(MATCH(A929,'LISTA '!D:D,0),"FORA DA TABELA")</f>
        <v>FORA DA TABELA</v>
      </c>
      <c r="I929" s="64" t="str">
        <f t="shared" si="29"/>
        <v/>
      </c>
      <c r="J929" s="64" t="str">
        <f>IF(I929="VERIFICAR",(MAX(J$1:$J928))+1,"")</f>
        <v/>
      </c>
      <c r="K929" s="82">
        <f>MATCH(A929,Peso!A:A,0)</f>
        <v>2428</v>
      </c>
    </row>
    <row r="930" spans="1:11" ht="15" customHeight="1" x14ac:dyDescent="0.3">
      <c r="A930" s="79">
        <v>50029</v>
      </c>
      <c r="B930" s="78" t="s">
        <v>935</v>
      </c>
      <c r="C930" s="78" t="s">
        <v>7</v>
      </c>
      <c r="D930" s="78" t="s">
        <v>1608</v>
      </c>
      <c r="E930" s="78">
        <v>1</v>
      </c>
      <c r="F930" s="78">
        <v>0</v>
      </c>
      <c r="G930" s="189">
        <f t="shared" si="28"/>
        <v>1</v>
      </c>
      <c r="H930" s="64" t="str">
        <f>IFERROR(MATCH(A930,'LISTA '!D:D,0),"FORA DA TABELA")</f>
        <v>FORA DA TABELA</v>
      </c>
      <c r="I930" s="64" t="str">
        <f t="shared" si="29"/>
        <v>VERIFICAR</v>
      </c>
      <c r="J930" s="64">
        <f>IF(I930="VERIFICAR",(MAX(J$1:$J929))+1,"")</f>
        <v>64</v>
      </c>
      <c r="K930" s="82">
        <f>MATCH(A930,Peso!A:A,0)</f>
        <v>2457</v>
      </c>
    </row>
    <row r="931" spans="1:11" ht="15" customHeight="1" x14ac:dyDescent="0.3">
      <c r="A931" s="79" t="s">
        <v>120</v>
      </c>
      <c r="B931" s="78" t="s">
        <v>120</v>
      </c>
      <c r="C931" s="78" t="s">
        <v>126</v>
      </c>
      <c r="D931" s="78" t="s">
        <v>1608</v>
      </c>
      <c r="E931" s="78">
        <v>0</v>
      </c>
      <c r="F931" s="78">
        <v>0</v>
      </c>
      <c r="G931" s="189">
        <f t="shared" si="28"/>
        <v>0</v>
      </c>
      <c r="H931" s="64" t="str">
        <f>IFERROR(MATCH(A931,'LISTA '!D:D,0),"FORA DA TABELA")</f>
        <v>FORA DA TABELA</v>
      </c>
      <c r="I931" s="64" t="str">
        <f t="shared" si="29"/>
        <v/>
      </c>
      <c r="J931" s="64" t="str">
        <f>IF(I931="VERIFICAR",(MAX(J$1:$J930))+1,"")</f>
        <v/>
      </c>
      <c r="K931" s="82" t="e">
        <f>MATCH(A931,Peso!A:A,0)</f>
        <v>#N/A</v>
      </c>
    </row>
    <row r="932" spans="1:11" ht="15" customHeight="1" x14ac:dyDescent="0.3">
      <c r="A932" s="79">
        <v>79</v>
      </c>
      <c r="B932" s="78" t="s">
        <v>813</v>
      </c>
      <c r="C932" s="78" t="s">
        <v>7</v>
      </c>
      <c r="D932" s="78" t="s">
        <v>1608</v>
      </c>
      <c r="E932" s="78">
        <v>198</v>
      </c>
      <c r="F932" s="78">
        <v>16</v>
      </c>
      <c r="G932" s="189">
        <f t="shared" si="28"/>
        <v>182</v>
      </c>
      <c r="H932" s="64">
        <f>IFERROR(MATCH(A932,'LISTA '!D:D,0),"FORA DA TABELA")</f>
        <v>572</v>
      </c>
      <c r="I932" s="64" t="str">
        <f t="shared" si="29"/>
        <v/>
      </c>
      <c r="J932" s="64" t="str">
        <f>IF(I932="VERIFICAR",(MAX(J$1:$J931))+1,"")</f>
        <v/>
      </c>
      <c r="K932" s="82">
        <f>MATCH(A932,Peso!A:A,0)</f>
        <v>1111</v>
      </c>
    </row>
    <row r="933" spans="1:11" ht="15" customHeight="1" x14ac:dyDescent="0.3">
      <c r="A933" s="79">
        <v>56</v>
      </c>
      <c r="B933" s="78" t="s">
        <v>48</v>
      </c>
      <c r="C933" s="78" t="s">
        <v>3</v>
      </c>
      <c r="D933" s="78" t="s">
        <v>1608</v>
      </c>
      <c r="E933" s="78">
        <v>236</v>
      </c>
      <c r="F933" s="78">
        <v>3</v>
      </c>
      <c r="G933" s="189">
        <f t="shared" si="28"/>
        <v>233</v>
      </c>
      <c r="H933" s="64">
        <f>IFERROR(MATCH(A933,'LISTA '!D:D,0),"FORA DA TABELA")</f>
        <v>573</v>
      </c>
      <c r="I933" s="64" t="str">
        <f t="shared" si="29"/>
        <v/>
      </c>
      <c r="J933" s="64" t="str">
        <f>IF(I933="VERIFICAR",(MAX(J$1:$J932))+1,"")</f>
        <v/>
      </c>
      <c r="K933" s="82">
        <f>MATCH(A933,Peso!A:A,0)</f>
        <v>1112</v>
      </c>
    </row>
    <row r="934" spans="1:11" ht="15" customHeight="1" x14ac:dyDescent="0.3">
      <c r="A934" s="79">
        <v>2339</v>
      </c>
      <c r="B934" s="78" t="s">
        <v>932</v>
      </c>
      <c r="C934" s="78" t="s">
        <v>28</v>
      </c>
      <c r="D934" s="78" t="s">
        <v>1608</v>
      </c>
      <c r="E934" s="78">
        <v>90</v>
      </c>
      <c r="F934" s="78">
        <v>80</v>
      </c>
      <c r="G934" s="189">
        <f t="shared" si="28"/>
        <v>10</v>
      </c>
      <c r="H934" s="64">
        <f>IFERROR(MATCH(A934,'LISTA '!D:D,0),"FORA DA TABELA")</f>
        <v>574</v>
      </c>
      <c r="I934" s="64" t="str">
        <f t="shared" si="29"/>
        <v/>
      </c>
      <c r="J934" s="64" t="str">
        <f>IF(I934="VERIFICAR",(MAX(J$1:$J933))+1,"")</f>
        <v/>
      </c>
      <c r="K934" s="82">
        <f>MATCH(A934,Peso!A:A,0)</f>
        <v>2398</v>
      </c>
    </row>
    <row r="935" spans="1:11" ht="15" customHeight="1" x14ac:dyDescent="0.3">
      <c r="A935" s="79">
        <v>50027</v>
      </c>
      <c r="B935" s="78" t="s">
        <v>932</v>
      </c>
      <c r="C935" s="78" t="s">
        <v>7</v>
      </c>
      <c r="D935" s="78" t="s">
        <v>1608</v>
      </c>
      <c r="E935" s="78">
        <v>0</v>
      </c>
      <c r="F935" s="78">
        <v>0</v>
      </c>
      <c r="G935" s="189">
        <f t="shared" si="28"/>
        <v>0</v>
      </c>
      <c r="H935" s="64" t="str">
        <f>IFERROR(MATCH(A935,'LISTA '!D:D,0),"FORA DA TABELA")</f>
        <v>FORA DA TABELA</v>
      </c>
      <c r="I935" s="64" t="str">
        <f t="shared" si="29"/>
        <v/>
      </c>
      <c r="J935" s="64" t="str">
        <f>IF(I935="VERIFICAR",(MAX(J$1:$J934))+1,"")</f>
        <v/>
      </c>
      <c r="K935" s="82">
        <f>MATCH(A935,Peso!A:A,0)</f>
        <v>2458</v>
      </c>
    </row>
    <row r="936" spans="1:11" ht="15" customHeight="1" x14ac:dyDescent="0.3">
      <c r="A936" s="79">
        <v>2356</v>
      </c>
      <c r="B936" s="78" t="s">
        <v>958</v>
      </c>
      <c r="C936" s="78" t="s">
        <v>7</v>
      </c>
      <c r="D936" s="78" t="s">
        <v>1608</v>
      </c>
      <c r="E936" s="78">
        <v>108</v>
      </c>
      <c r="F936" s="78">
        <v>2</v>
      </c>
      <c r="G936" s="189">
        <f t="shared" si="28"/>
        <v>106</v>
      </c>
      <c r="H936" s="64">
        <f>IFERROR(MATCH(A936,'LISTA '!D:D,0),"FORA DA TABELA")</f>
        <v>575</v>
      </c>
      <c r="I936" s="64" t="str">
        <f t="shared" si="29"/>
        <v/>
      </c>
      <c r="J936" s="64" t="str">
        <f>IF(I936="VERIFICAR",(MAX(J$1:$J935))+1,"")</f>
        <v/>
      </c>
      <c r="K936" s="82">
        <f>MATCH(A936,Peso!A:A,0)</f>
        <v>2483</v>
      </c>
    </row>
    <row r="937" spans="1:11" ht="15" customHeight="1" x14ac:dyDescent="0.3">
      <c r="A937" s="79">
        <v>2338</v>
      </c>
      <c r="B937" s="78" t="s">
        <v>949</v>
      </c>
      <c r="C937" s="78" t="s">
        <v>28</v>
      </c>
      <c r="D937" s="78" t="s">
        <v>1608</v>
      </c>
      <c r="E937" s="78">
        <v>89</v>
      </c>
      <c r="F937" s="78">
        <v>0</v>
      </c>
      <c r="G937" s="189">
        <f t="shared" si="28"/>
        <v>89</v>
      </c>
      <c r="H937" s="64">
        <f>IFERROR(MATCH(A937,'LISTA '!D:D,0),"FORA DA TABELA")</f>
        <v>576</v>
      </c>
      <c r="I937" s="64" t="str">
        <f t="shared" si="29"/>
        <v/>
      </c>
      <c r="J937" s="64" t="str">
        <f>IF(I937="VERIFICAR",(MAX(J$1:$J936))+1,"")</f>
        <v/>
      </c>
      <c r="K937" s="82">
        <f>MATCH(A937,Peso!A:A,0)</f>
        <v>2399</v>
      </c>
    </row>
    <row r="938" spans="1:11" ht="15" customHeight="1" x14ac:dyDescent="0.3">
      <c r="A938" s="79">
        <v>50028</v>
      </c>
      <c r="B938" s="78" t="s">
        <v>949</v>
      </c>
      <c r="C938" s="78" t="s">
        <v>7</v>
      </c>
      <c r="D938" s="78" t="s">
        <v>1608</v>
      </c>
      <c r="E938" s="78">
        <v>40</v>
      </c>
      <c r="F938" s="78">
        <v>0</v>
      </c>
      <c r="G938" s="189">
        <f t="shared" si="28"/>
        <v>40</v>
      </c>
      <c r="H938" s="64" t="str">
        <f>IFERROR(MATCH(A938,'LISTA '!D:D,0),"FORA DA TABELA")</f>
        <v>FORA DA TABELA</v>
      </c>
      <c r="I938" s="64" t="str">
        <f t="shared" si="29"/>
        <v>VERIFICAR</v>
      </c>
      <c r="J938" s="64">
        <f>IF(I938="VERIFICAR",(MAX(J$1:$J937))+1,"")</f>
        <v>65</v>
      </c>
      <c r="K938" s="82">
        <f>MATCH(A938,Peso!A:A,0)</f>
        <v>2459</v>
      </c>
    </row>
    <row r="939" spans="1:11" ht="15" customHeight="1" x14ac:dyDescent="0.3">
      <c r="A939" s="79">
        <v>2138</v>
      </c>
      <c r="B939" s="78" t="s">
        <v>1356</v>
      </c>
      <c r="C939" s="78" t="s">
        <v>7</v>
      </c>
      <c r="D939" s="78" t="s">
        <v>1608</v>
      </c>
      <c r="E939" s="78">
        <v>74</v>
      </c>
      <c r="F939" s="78">
        <v>1</v>
      </c>
      <c r="G939" s="189">
        <f t="shared" si="28"/>
        <v>73</v>
      </c>
      <c r="H939" s="64">
        <f>IFERROR(MATCH(A939,'LISTA '!D:D,0),"FORA DA TABELA")</f>
        <v>577</v>
      </c>
      <c r="I939" s="64" t="str">
        <f t="shared" si="29"/>
        <v/>
      </c>
      <c r="J939" s="64" t="str">
        <f>IF(I939="VERIFICAR",(MAX(J$1:$J938))+1,"")</f>
        <v/>
      </c>
      <c r="K939" s="82">
        <f>MATCH(A939,Peso!A:A,0)</f>
        <v>1115</v>
      </c>
    </row>
    <row r="940" spans="1:11" ht="15" customHeight="1" x14ac:dyDescent="0.3">
      <c r="A940" s="79">
        <v>1768</v>
      </c>
      <c r="B940" s="78" t="s">
        <v>1357</v>
      </c>
      <c r="C940" s="78" t="s">
        <v>7</v>
      </c>
      <c r="D940" s="78" t="s">
        <v>1608</v>
      </c>
      <c r="E940" s="78">
        <v>63</v>
      </c>
      <c r="F940" s="78">
        <v>10</v>
      </c>
      <c r="G940" s="189">
        <f t="shared" si="28"/>
        <v>53</v>
      </c>
      <c r="H940" s="64">
        <f>IFERROR(MATCH(A940,'LISTA '!D:D,0),"FORA DA TABELA")</f>
        <v>578</v>
      </c>
      <c r="I940" s="64" t="str">
        <f t="shared" si="29"/>
        <v/>
      </c>
      <c r="J940" s="64" t="str">
        <f>IF(I940="VERIFICAR",(MAX(J$1:$J939))+1,"")</f>
        <v/>
      </c>
      <c r="K940" s="82">
        <f>MATCH(A940,Peso!A:A,0)</f>
        <v>2086</v>
      </c>
    </row>
    <row r="941" spans="1:11" ht="15" customHeight="1" x14ac:dyDescent="0.3">
      <c r="A941" s="79">
        <v>1206</v>
      </c>
      <c r="B941" s="78" t="s">
        <v>1885</v>
      </c>
      <c r="C941" s="78" t="s">
        <v>7</v>
      </c>
      <c r="D941" s="78" t="s">
        <v>1608</v>
      </c>
      <c r="E941" s="78">
        <v>8</v>
      </c>
      <c r="F941" s="78">
        <v>20</v>
      </c>
      <c r="G941" s="189">
        <f t="shared" si="28"/>
        <v>-12</v>
      </c>
      <c r="H941" s="64">
        <f>IFERROR(MATCH(A941,'LISTA '!D:D,0),"FORA DA TABELA")</f>
        <v>579</v>
      </c>
      <c r="I941" s="64" t="str">
        <f t="shared" si="29"/>
        <v/>
      </c>
      <c r="J941" s="64" t="str">
        <f>IF(I941="VERIFICAR",(MAX(J$1:$J940))+1,"")</f>
        <v/>
      </c>
      <c r="K941" s="82">
        <f>MATCH(A941,Peso!A:A,0)</f>
        <v>2085</v>
      </c>
    </row>
    <row r="942" spans="1:11" ht="15" customHeight="1" x14ac:dyDescent="0.3">
      <c r="A942" s="79">
        <v>1699</v>
      </c>
      <c r="B942" s="78" t="s">
        <v>522</v>
      </c>
      <c r="C942" s="78" t="s">
        <v>28</v>
      </c>
      <c r="D942" s="78" t="s">
        <v>1608</v>
      </c>
      <c r="E942" s="78">
        <v>96</v>
      </c>
      <c r="F942" s="78">
        <v>1</v>
      </c>
      <c r="G942" s="189">
        <f t="shared" si="28"/>
        <v>95</v>
      </c>
      <c r="H942" s="64">
        <f>IFERROR(MATCH(A942,'LISTA '!D:D,0),"FORA DA TABELA")</f>
        <v>580</v>
      </c>
      <c r="I942" s="64" t="str">
        <f t="shared" si="29"/>
        <v/>
      </c>
      <c r="J942" s="64" t="str">
        <f>IF(I942="VERIFICAR",(MAX(J$1:$J941))+1,"")</f>
        <v/>
      </c>
      <c r="K942" s="82">
        <f>MATCH(A942,Peso!A:A,0)</f>
        <v>1116</v>
      </c>
    </row>
    <row r="943" spans="1:11" ht="15" customHeight="1" x14ac:dyDescent="0.3">
      <c r="A943" s="79">
        <v>10007</v>
      </c>
      <c r="B943" s="78" t="s">
        <v>31</v>
      </c>
      <c r="C943" s="78" t="s">
        <v>7</v>
      </c>
      <c r="D943" s="78" t="s">
        <v>1608</v>
      </c>
      <c r="E943" s="78">
        <v>0</v>
      </c>
      <c r="F943" s="78">
        <v>0</v>
      </c>
      <c r="G943" s="189">
        <f t="shared" si="28"/>
        <v>0</v>
      </c>
      <c r="H943" s="64" t="str">
        <f>IFERROR(MATCH(A943,'LISTA '!D:D,0),"FORA DA TABELA")</f>
        <v>FORA DA TABELA</v>
      </c>
      <c r="I943" s="64" t="str">
        <f t="shared" si="29"/>
        <v/>
      </c>
      <c r="J943" s="64" t="str">
        <f>IF(I943="VERIFICAR",(MAX(J$1:$J942))+1,"")</f>
        <v/>
      </c>
      <c r="K943" s="82">
        <f>MATCH(A943,Peso!A:A,0)</f>
        <v>1118</v>
      </c>
    </row>
    <row r="944" spans="1:11" ht="15" customHeight="1" x14ac:dyDescent="0.3">
      <c r="A944" s="79">
        <v>20087</v>
      </c>
      <c r="B944" s="78" t="s">
        <v>31</v>
      </c>
      <c r="C944" s="78" t="s">
        <v>7</v>
      </c>
      <c r="D944" s="78" t="s">
        <v>1608</v>
      </c>
      <c r="E944" s="78">
        <v>95</v>
      </c>
      <c r="F944" s="78">
        <v>5</v>
      </c>
      <c r="G944" s="189">
        <f t="shared" si="28"/>
        <v>90</v>
      </c>
      <c r="H944" s="64">
        <f>IFERROR(MATCH(A944,'LISTA '!D:D,0),"FORA DA TABELA")</f>
        <v>581</v>
      </c>
      <c r="I944" s="64" t="str">
        <f t="shared" si="29"/>
        <v/>
      </c>
      <c r="J944" s="64" t="str">
        <f>IF(I944="VERIFICAR",(MAX(J$1:$J943))+1,"")</f>
        <v/>
      </c>
      <c r="K944" s="82">
        <f>MATCH(A944,Peso!A:A,0)</f>
        <v>1117</v>
      </c>
    </row>
    <row r="945" spans="1:11" ht="15" customHeight="1" x14ac:dyDescent="0.3">
      <c r="A945" s="79">
        <v>21246</v>
      </c>
      <c r="B945" s="78" t="s">
        <v>1358</v>
      </c>
      <c r="C945" s="78" t="s">
        <v>7</v>
      </c>
      <c r="D945" s="78" t="s">
        <v>1608</v>
      </c>
      <c r="E945" s="78">
        <v>56</v>
      </c>
      <c r="F945" s="78">
        <v>16</v>
      </c>
      <c r="G945" s="189">
        <f t="shared" si="28"/>
        <v>40</v>
      </c>
      <c r="H945" s="64">
        <f>IFERROR(MATCH(A945,'LISTA '!D:D,0),"FORA DA TABELA")</f>
        <v>582</v>
      </c>
      <c r="I945" s="64" t="str">
        <f t="shared" si="29"/>
        <v/>
      </c>
      <c r="J945" s="64" t="str">
        <f>IF(I945="VERIFICAR",(MAX(J$1:$J944))+1,"")</f>
        <v/>
      </c>
      <c r="K945" s="82">
        <f>MATCH(A945,Peso!A:A,0)</f>
        <v>1119</v>
      </c>
    </row>
    <row r="946" spans="1:11" ht="15" customHeight="1" x14ac:dyDescent="0.3">
      <c r="A946" s="79">
        <v>20045</v>
      </c>
      <c r="B946" s="78" t="s">
        <v>521</v>
      </c>
      <c r="C946" s="78" t="s">
        <v>7</v>
      </c>
      <c r="D946" s="78" t="s">
        <v>1608</v>
      </c>
      <c r="E946" s="78">
        <v>0</v>
      </c>
      <c r="F946" s="78">
        <v>0</v>
      </c>
      <c r="G946" s="189">
        <f t="shared" si="28"/>
        <v>0</v>
      </c>
      <c r="H946" s="64" t="str">
        <f>IFERROR(MATCH(A946,'LISTA '!D:D,0),"FORA DA TABELA")</f>
        <v>FORA DA TABELA</v>
      </c>
      <c r="I946" s="64" t="str">
        <f t="shared" si="29"/>
        <v/>
      </c>
      <c r="J946" s="64" t="str">
        <f>IF(I946="VERIFICAR",(MAX(J$1:$J945))+1,"")</f>
        <v/>
      </c>
      <c r="K946" s="82">
        <f>MATCH(A946,Peso!A:A,0)</f>
        <v>1122</v>
      </c>
    </row>
    <row r="947" spans="1:11" ht="15" customHeight="1" x14ac:dyDescent="0.3">
      <c r="A947" s="79">
        <v>21791</v>
      </c>
      <c r="B947" s="78" t="s">
        <v>971</v>
      </c>
      <c r="C947" s="78" t="s">
        <v>7</v>
      </c>
      <c r="D947" s="78" t="s">
        <v>1608</v>
      </c>
      <c r="E947" s="78">
        <v>0</v>
      </c>
      <c r="F947" s="78">
        <v>0</v>
      </c>
      <c r="G947" s="189">
        <f t="shared" si="28"/>
        <v>0</v>
      </c>
      <c r="H947" s="64" t="str">
        <f>IFERROR(MATCH(A947,'LISTA '!D:D,0),"FORA DA TABELA")</f>
        <v>FORA DA TABELA</v>
      </c>
      <c r="I947" s="64" t="str">
        <f t="shared" si="29"/>
        <v/>
      </c>
      <c r="J947" s="64" t="str">
        <f>IF(I947="VERIFICAR",(MAX(J$1:$J946))+1,"")</f>
        <v/>
      </c>
      <c r="K947" s="82">
        <f>MATCH(A947,Peso!A:A,0)</f>
        <v>2496</v>
      </c>
    </row>
    <row r="948" spans="1:11" ht="15" customHeight="1" x14ac:dyDescent="0.3">
      <c r="A948" s="79">
        <v>21448</v>
      </c>
      <c r="B948" s="78" t="s">
        <v>541</v>
      </c>
      <c r="C948" s="78" t="s">
        <v>7</v>
      </c>
      <c r="D948" s="78" t="s">
        <v>1608</v>
      </c>
      <c r="E948" s="78">
        <v>0</v>
      </c>
      <c r="F948" s="78">
        <v>0</v>
      </c>
      <c r="G948" s="189">
        <f t="shared" si="28"/>
        <v>0</v>
      </c>
      <c r="H948" s="64" t="str">
        <f>IFERROR(MATCH(A948,'LISTA '!D:D,0),"FORA DA TABELA")</f>
        <v>FORA DA TABELA</v>
      </c>
      <c r="I948" s="64" t="str">
        <f t="shared" si="29"/>
        <v/>
      </c>
      <c r="J948" s="64" t="str">
        <f>IF(I948="VERIFICAR",(MAX(J$1:$J947))+1,"")</f>
        <v/>
      </c>
      <c r="K948" s="82">
        <f>MATCH(A948,Peso!A:A,0)</f>
        <v>683</v>
      </c>
    </row>
    <row r="949" spans="1:11" ht="15" customHeight="1" x14ac:dyDescent="0.3">
      <c r="A949" s="79">
        <v>21369</v>
      </c>
      <c r="B949" s="78" t="s">
        <v>537</v>
      </c>
      <c r="C949" s="78" t="s">
        <v>7</v>
      </c>
      <c r="D949" s="78" t="s">
        <v>1608</v>
      </c>
      <c r="E949" s="78">
        <v>1</v>
      </c>
      <c r="F949" s="78">
        <v>1</v>
      </c>
      <c r="G949" s="189">
        <f t="shared" si="28"/>
        <v>0</v>
      </c>
      <c r="H949" s="64">
        <f>IFERROR(MATCH(A949,'LISTA '!D:D,0),"FORA DA TABELA")</f>
        <v>583</v>
      </c>
      <c r="I949" s="64" t="str">
        <f t="shared" si="29"/>
        <v/>
      </c>
      <c r="J949" s="64" t="str">
        <f>IF(I949="VERIFICAR",(MAX(J$1:$J948))+1,"")</f>
        <v/>
      </c>
      <c r="K949" s="82">
        <f>MATCH(A949,Peso!A:A,0)</f>
        <v>686</v>
      </c>
    </row>
    <row r="950" spans="1:11" ht="15" customHeight="1" x14ac:dyDescent="0.3">
      <c r="A950" s="79">
        <v>10092</v>
      </c>
      <c r="B950" s="78" t="s">
        <v>85</v>
      </c>
      <c r="C950" s="78" t="s">
        <v>7</v>
      </c>
      <c r="D950" s="78" t="s">
        <v>1608</v>
      </c>
      <c r="E950" s="78">
        <v>0</v>
      </c>
      <c r="F950" s="78">
        <v>0</v>
      </c>
      <c r="G950" s="189">
        <f t="shared" si="28"/>
        <v>0</v>
      </c>
      <c r="H950" s="64" t="str">
        <f>IFERROR(MATCH(A950,'LISTA '!D:D,0),"FORA DA TABELA")</f>
        <v>FORA DA TABELA</v>
      </c>
      <c r="I950" s="64" t="str">
        <f t="shared" si="29"/>
        <v/>
      </c>
      <c r="J950" s="64" t="str">
        <f>IF(I950="VERIFICAR",(MAX(J$1:$J949))+1,"")</f>
        <v/>
      </c>
      <c r="K950" s="82">
        <f>MATCH(A950,Peso!A:A,0)</f>
        <v>684</v>
      </c>
    </row>
    <row r="951" spans="1:11" ht="15" customHeight="1" x14ac:dyDescent="0.3">
      <c r="A951" s="79">
        <v>20164</v>
      </c>
      <c r="B951" s="78" t="s">
        <v>965</v>
      </c>
      <c r="C951" s="78" t="s">
        <v>7</v>
      </c>
      <c r="D951" s="78" t="s">
        <v>1608</v>
      </c>
      <c r="E951" s="78">
        <v>0</v>
      </c>
      <c r="F951" s="78">
        <v>0</v>
      </c>
      <c r="G951" s="189">
        <f t="shared" si="28"/>
        <v>0</v>
      </c>
      <c r="H951" s="64">
        <f>IFERROR(MATCH(A951,'LISTA '!D:D,0),"FORA DA TABELA")</f>
        <v>584</v>
      </c>
      <c r="I951" s="64" t="str">
        <f t="shared" si="29"/>
        <v/>
      </c>
      <c r="J951" s="64" t="str">
        <f>IF(I951="VERIFICAR",(MAX(J$1:$J950))+1,"")</f>
        <v/>
      </c>
      <c r="K951" s="82">
        <f>MATCH(A951,Peso!A:A,0)</f>
        <v>685</v>
      </c>
    </row>
    <row r="952" spans="1:11" ht="15" customHeight="1" x14ac:dyDescent="0.3">
      <c r="A952" s="79">
        <v>2372</v>
      </c>
      <c r="B952" s="78" t="s">
        <v>977</v>
      </c>
      <c r="C952" s="78" t="s">
        <v>28</v>
      </c>
      <c r="D952" s="78" t="s">
        <v>1608</v>
      </c>
      <c r="E952" s="78">
        <v>54</v>
      </c>
      <c r="F952" s="78">
        <v>0</v>
      </c>
      <c r="G952" s="189">
        <f t="shared" si="28"/>
        <v>54</v>
      </c>
      <c r="H952" s="64">
        <f>IFERROR(MATCH(A952,'LISTA '!D:D,0),"FORA DA TABELA")</f>
        <v>585</v>
      </c>
      <c r="I952" s="64" t="str">
        <f t="shared" si="29"/>
        <v/>
      </c>
      <c r="J952" s="64" t="str">
        <f>IF(I952="VERIFICAR",(MAX(J$1:$J951))+1,"")</f>
        <v/>
      </c>
      <c r="K952" s="82">
        <f>MATCH(A952,Peso!A:A,0)</f>
        <v>2512</v>
      </c>
    </row>
    <row r="953" spans="1:11" ht="15" customHeight="1" x14ac:dyDescent="0.3">
      <c r="A953" s="79">
        <v>2371</v>
      </c>
      <c r="B953" s="78" t="s">
        <v>978</v>
      </c>
      <c r="C953" s="78" t="s">
        <v>28</v>
      </c>
      <c r="D953" s="78" t="s">
        <v>1608</v>
      </c>
      <c r="E953" s="78">
        <v>205</v>
      </c>
      <c r="F953" s="78">
        <v>35</v>
      </c>
      <c r="G953" s="189">
        <f t="shared" si="28"/>
        <v>170</v>
      </c>
      <c r="H953" s="64">
        <f>IFERROR(MATCH(A953,'LISTA '!D:D,0),"FORA DA TABELA")</f>
        <v>586</v>
      </c>
      <c r="I953" s="64" t="str">
        <f t="shared" si="29"/>
        <v/>
      </c>
      <c r="J953" s="64" t="str">
        <f>IF(I953="VERIFICAR",(MAX(J$1:$J952))+1,"")</f>
        <v/>
      </c>
      <c r="K953" s="82">
        <f>MATCH(A953,Peso!A:A,0)</f>
        <v>2513</v>
      </c>
    </row>
    <row r="954" spans="1:11" ht="15" customHeight="1" x14ac:dyDescent="0.3">
      <c r="A954" s="79">
        <v>1589</v>
      </c>
      <c r="B954" s="78" t="s">
        <v>709</v>
      </c>
      <c r="C954" s="78" t="s">
        <v>7</v>
      </c>
      <c r="D954" s="78" t="s">
        <v>1608</v>
      </c>
      <c r="E954" s="78">
        <v>0</v>
      </c>
      <c r="F954" s="78">
        <v>0</v>
      </c>
      <c r="G954" s="189">
        <f t="shared" si="28"/>
        <v>0</v>
      </c>
      <c r="H954" s="64" t="str">
        <f>IFERROR(MATCH(A954,'LISTA '!D:D,0),"FORA DA TABELA")</f>
        <v>FORA DA TABELA</v>
      </c>
      <c r="I954" s="64" t="str">
        <f t="shared" si="29"/>
        <v/>
      </c>
      <c r="J954" s="64" t="str">
        <f>IF(I954="VERIFICAR",(MAX(J$1:$J953))+1,"")</f>
        <v/>
      </c>
      <c r="K954" s="82">
        <f>MATCH(A954,Peso!A:A,0)</f>
        <v>1126</v>
      </c>
    </row>
    <row r="955" spans="1:11" ht="15" customHeight="1" x14ac:dyDescent="0.3">
      <c r="A955" s="79">
        <v>619</v>
      </c>
      <c r="B955" s="78" t="s">
        <v>1886</v>
      </c>
      <c r="C955" s="78" t="s">
        <v>7</v>
      </c>
      <c r="D955" s="78" t="s">
        <v>1608</v>
      </c>
      <c r="E955" s="78">
        <v>218</v>
      </c>
      <c r="F955" s="78">
        <v>218</v>
      </c>
      <c r="G955" s="189">
        <f t="shared" si="28"/>
        <v>0</v>
      </c>
      <c r="H955" s="64" t="str">
        <f>IFERROR(MATCH(A955,'LISTA '!D:D,0),"FORA DA TABELA")</f>
        <v>FORA DA TABELA</v>
      </c>
      <c r="I955" s="64" t="str">
        <f t="shared" si="29"/>
        <v/>
      </c>
      <c r="J955" s="64" t="str">
        <f>IF(I955="VERIFICAR",(MAX(J$1:$J954))+1,"")</f>
        <v/>
      </c>
      <c r="K955" s="82">
        <f>MATCH(A955,Peso!A:A,0)</f>
        <v>1125</v>
      </c>
    </row>
    <row r="956" spans="1:11" ht="15" customHeight="1" x14ac:dyDescent="0.3">
      <c r="A956" s="79">
        <v>1661</v>
      </c>
      <c r="B956" s="78" t="s">
        <v>254</v>
      </c>
      <c r="C956" s="78" t="s">
        <v>3</v>
      </c>
      <c r="D956" s="78" t="s">
        <v>1608</v>
      </c>
      <c r="E956" s="78">
        <v>165</v>
      </c>
      <c r="F956" s="78">
        <v>15</v>
      </c>
      <c r="G956" s="189">
        <f t="shared" si="28"/>
        <v>150</v>
      </c>
      <c r="H956" s="64">
        <f>IFERROR(MATCH(A956,'LISTA '!D:D,0),"FORA DA TABELA")</f>
        <v>587</v>
      </c>
      <c r="I956" s="64" t="str">
        <f t="shared" si="29"/>
        <v/>
      </c>
      <c r="J956" s="64" t="str">
        <f>IF(I956="VERIFICAR",(MAX(J$1:$J955))+1,"")</f>
        <v/>
      </c>
      <c r="K956" s="82">
        <f>MATCH(A956,Peso!A:A,0)</f>
        <v>1127</v>
      </c>
    </row>
    <row r="957" spans="1:11" ht="15" customHeight="1" x14ac:dyDescent="0.3">
      <c r="A957" s="79">
        <v>1660</v>
      </c>
      <c r="B957" s="78" t="s">
        <v>1570</v>
      </c>
      <c r="C957" s="78" t="s">
        <v>3</v>
      </c>
      <c r="D957" s="78" t="s">
        <v>1608</v>
      </c>
      <c r="E957" s="78">
        <v>14</v>
      </c>
      <c r="F957" s="78">
        <v>1</v>
      </c>
      <c r="G957" s="189">
        <f t="shared" si="28"/>
        <v>13</v>
      </c>
      <c r="H957" s="64">
        <f>IFERROR(MATCH(A957,'LISTA '!D:D,0),"FORA DA TABELA")</f>
        <v>588</v>
      </c>
      <c r="I957" s="64" t="str">
        <f t="shared" si="29"/>
        <v/>
      </c>
      <c r="J957" s="64" t="str">
        <f>IF(I957="VERIFICAR",(MAX(J$1:$J956))+1,"")</f>
        <v/>
      </c>
      <c r="K957" s="82">
        <f>MATCH(A957,Peso!A:A,0)</f>
        <v>1131</v>
      </c>
    </row>
    <row r="958" spans="1:11" ht="15" customHeight="1" x14ac:dyDescent="0.3">
      <c r="A958" s="79">
        <v>20007</v>
      </c>
      <c r="B958" s="78" t="s">
        <v>27</v>
      </c>
      <c r="C958" s="78" t="s">
        <v>7</v>
      </c>
      <c r="D958" s="78" t="s">
        <v>1608</v>
      </c>
      <c r="E958" s="78">
        <v>400</v>
      </c>
      <c r="F958" s="78">
        <v>14</v>
      </c>
      <c r="G958" s="189">
        <f t="shared" si="28"/>
        <v>386</v>
      </c>
      <c r="H958" s="64">
        <f>IFERROR(MATCH(A958,'LISTA '!D:D,0),"FORA DA TABELA")</f>
        <v>589</v>
      </c>
      <c r="I958" s="64" t="str">
        <f t="shared" si="29"/>
        <v/>
      </c>
      <c r="J958" s="64" t="str">
        <f>IF(I958="VERIFICAR",(MAX(J$1:$J957))+1,"")</f>
        <v/>
      </c>
      <c r="K958" s="82">
        <f>MATCH(A958,Peso!A:A,0)</f>
        <v>1132</v>
      </c>
    </row>
    <row r="959" spans="1:11" ht="15" customHeight="1" x14ac:dyDescent="0.3">
      <c r="A959" s="79">
        <v>20994</v>
      </c>
      <c r="B959" s="78" t="s">
        <v>1359</v>
      </c>
      <c r="C959" s="78" t="s">
        <v>7</v>
      </c>
      <c r="D959" s="78" t="s">
        <v>1608</v>
      </c>
      <c r="E959" s="78">
        <v>436</v>
      </c>
      <c r="F959" s="78">
        <v>31</v>
      </c>
      <c r="G959" s="189">
        <f t="shared" si="28"/>
        <v>405</v>
      </c>
      <c r="H959" s="64">
        <f>IFERROR(MATCH(A959,'LISTA '!D:D,0),"FORA DA TABELA")</f>
        <v>590</v>
      </c>
      <c r="I959" s="64" t="str">
        <f t="shared" si="29"/>
        <v/>
      </c>
      <c r="J959" s="64" t="str">
        <f>IF(I959="VERIFICAR",(MAX(J$1:$J958))+1,"")</f>
        <v/>
      </c>
      <c r="K959" s="82">
        <f>MATCH(A959,Peso!A:A,0)</f>
        <v>1133</v>
      </c>
    </row>
    <row r="960" spans="1:11" ht="15" customHeight="1" x14ac:dyDescent="0.3">
      <c r="A960" s="79">
        <v>21336</v>
      </c>
      <c r="B960" s="78" t="s">
        <v>1461</v>
      </c>
      <c r="C960" s="78" t="s">
        <v>7</v>
      </c>
      <c r="D960" s="78" t="s">
        <v>1608</v>
      </c>
      <c r="E960" s="78">
        <v>9</v>
      </c>
      <c r="F960" s="78">
        <v>0</v>
      </c>
      <c r="G960" s="189">
        <f t="shared" si="28"/>
        <v>9</v>
      </c>
      <c r="H960" s="64">
        <f>IFERROR(MATCH(A960,'LISTA '!D:D,0),"FORA DA TABELA")</f>
        <v>591</v>
      </c>
      <c r="I960" s="64" t="str">
        <f t="shared" si="29"/>
        <v/>
      </c>
      <c r="J960" s="64" t="str">
        <f>IF(I960="VERIFICAR",(MAX(J$1:$J959))+1,"")</f>
        <v/>
      </c>
      <c r="K960" s="82">
        <f>MATCH(A960,Peso!A:A,0)</f>
        <v>1134</v>
      </c>
    </row>
    <row r="961" spans="1:11" ht="15" customHeight="1" x14ac:dyDescent="0.3">
      <c r="A961" s="79">
        <v>20072</v>
      </c>
      <c r="B961" s="78" t="s">
        <v>169</v>
      </c>
      <c r="C961" s="78" t="s">
        <v>7</v>
      </c>
      <c r="D961" s="78" t="s">
        <v>1608</v>
      </c>
      <c r="E961" s="78">
        <v>0</v>
      </c>
      <c r="F961" s="78">
        <v>0</v>
      </c>
      <c r="G961" s="189">
        <f t="shared" si="28"/>
        <v>0</v>
      </c>
      <c r="H961" s="64" t="str">
        <f>IFERROR(MATCH(A961,'LISTA '!D:D,0),"FORA DA TABELA")</f>
        <v>FORA DA TABELA</v>
      </c>
      <c r="I961" s="64" t="str">
        <f t="shared" si="29"/>
        <v/>
      </c>
      <c r="J961" s="64" t="str">
        <f>IF(I961="VERIFICAR",(MAX(J$1:$J960))+1,"")</f>
        <v/>
      </c>
      <c r="K961" s="82">
        <f>MATCH(A961,Peso!A:A,0)</f>
        <v>1144</v>
      </c>
    </row>
    <row r="962" spans="1:11" ht="15" customHeight="1" x14ac:dyDescent="0.3">
      <c r="A962" s="79">
        <v>21044</v>
      </c>
      <c r="B962" s="78" t="s">
        <v>1360</v>
      </c>
      <c r="C962" s="78" t="s">
        <v>7</v>
      </c>
      <c r="D962" s="78" t="s">
        <v>1608</v>
      </c>
      <c r="E962" s="78">
        <v>192</v>
      </c>
      <c r="F962" s="78">
        <v>35</v>
      </c>
      <c r="G962" s="189">
        <f t="shared" si="28"/>
        <v>157</v>
      </c>
      <c r="H962" s="64">
        <f>IFERROR(MATCH(A962,'LISTA '!D:D,0),"FORA DA TABELA")</f>
        <v>592</v>
      </c>
      <c r="I962" s="64" t="str">
        <f t="shared" si="29"/>
        <v/>
      </c>
      <c r="J962" s="64" t="str">
        <f>IF(I962="VERIFICAR",(MAX(J$1:$J961))+1,"")</f>
        <v/>
      </c>
      <c r="K962" s="82">
        <f>MATCH(A962,Peso!A:A,0)</f>
        <v>1145</v>
      </c>
    </row>
    <row r="963" spans="1:11" ht="15" customHeight="1" x14ac:dyDescent="0.3">
      <c r="A963" s="79">
        <v>1351</v>
      </c>
      <c r="B963" s="78" t="s">
        <v>1887</v>
      </c>
      <c r="C963" s="78" t="s">
        <v>7</v>
      </c>
      <c r="D963" s="78" t="s">
        <v>1608</v>
      </c>
      <c r="E963" s="78">
        <v>0</v>
      </c>
      <c r="F963" s="78">
        <v>0</v>
      </c>
      <c r="G963" s="189">
        <f t="shared" ref="G963:G1026" si="30">E963-F963</f>
        <v>0</v>
      </c>
      <c r="H963" s="64" t="str">
        <f>IFERROR(MATCH(A963,'LISTA '!D:D,0),"FORA DA TABELA")</f>
        <v>FORA DA TABELA</v>
      </c>
      <c r="I963" s="64" t="str">
        <f t="shared" ref="I963:I1026" si="31">IF(AND(G963&gt;0,H963="FORA DA TABELA"),"VERIFICAR","")</f>
        <v/>
      </c>
      <c r="J963" s="64" t="str">
        <f>IF(I963="VERIFICAR",(MAX(J$1:$J962))+1,"")</f>
        <v/>
      </c>
      <c r="K963" s="82">
        <f>MATCH(A963,Peso!A:A,0)</f>
        <v>1143</v>
      </c>
    </row>
    <row r="964" spans="1:11" ht="15" customHeight="1" x14ac:dyDescent="0.3">
      <c r="A964" s="79">
        <v>1354</v>
      </c>
      <c r="B964" s="78" t="s">
        <v>1361</v>
      </c>
      <c r="C964" s="78" t="s">
        <v>7</v>
      </c>
      <c r="D964" s="78" t="s">
        <v>1608</v>
      </c>
      <c r="E964" s="78">
        <v>508</v>
      </c>
      <c r="F964" s="78">
        <v>54</v>
      </c>
      <c r="G964" s="189">
        <f t="shared" si="30"/>
        <v>454</v>
      </c>
      <c r="H964" s="64">
        <f>IFERROR(MATCH(A964,'LISTA '!D:D,0),"FORA DA TABELA")</f>
        <v>593</v>
      </c>
      <c r="I964" s="64" t="str">
        <f t="shared" si="31"/>
        <v/>
      </c>
      <c r="J964" s="64" t="str">
        <f>IF(I964="VERIFICAR",(MAX(J$1:$J963))+1,"")</f>
        <v/>
      </c>
      <c r="K964" s="82">
        <f>MATCH(A964,Peso!A:A,0)</f>
        <v>1146</v>
      </c>
    </row>
    <row r="965" spans="1:11" ht="15" customHeight="1" x14ac:dyDescent="0.3">
      <c r="A965" s="79">
        <v>21033</v>
      </c>
      <c r="B965" s="78" t="s">
        <v>98</v>
      </c>
      <c r="C965" s="78" t="s">
        <v>7</v>
      </c>
      <c r="D965" s="78" t="s">
        <v>1608</v>
      </c>
      <c r="E965" s="78">
        <v>58</v>
      </c>
      <c r="F965" s="78">
        <v>18</v>
      </c>
      <c r="G965" s="189">
        <f t="shared" si="30"/>
        <v>40</v>
      </c>
      <c r="H965" s="64">
        <f>IFERROR(MATCH(A965,'LISTA '!D:D,0),"FORA DA TABELA")</f>
        <v>594</v>
      </c>
      <c r="I965" s="64" t="str">
        <f t="shared" si="31"/>
        <v/>
      </c>
      <c r="J965" s="64" t="str">
        <f>IF(I965="VERIFICAR",(MAX(J$1:$J964))+1,"")</f>
        <v/>
      </c>
      <c r="K965" s="82">
        <f>MATCH(A965,Peso!A:A,0)</f>
        <v>1147</v>
      </c>
    </row>
    <row r="966" spans="1:11" ht="15" customHeight="1" x14ac:dyDescent="0.3">
      <c r="A966" s="79">
        <v>2824</v>
      </c>
      <c r="B966" s="78" t="s">
        <v>859</v>
      </c>
      <c r="C966" s="78" t="s">
        <v>28</v>
      </c>
      <c r="D966" s="78" t="s">
        <v>1608</v>
      </c>
      <c r="E966" s="78">
        <v>50</v>
      </c>
      <c r="F966" s="78">
        <v>4</v>
      </c>
      <c r="G966" s="189">
        <f t="shared" si="30"/>
        <v>46</v>
      </c>
      <c r="H966" s="64">
        <f>IFERROR(MATCH(A966,'LISTA '!D:D,0),"FORA DA TABELA")</f>
        <v>595</v>
      </c>
      <c r="I966" s="64" t="str">
        <f t="shared" si="31"/>
        <v/>
      </c>
      <c r="J966" s="64" t="str">
        <f>IF(I966="VERIFICAR",(MAX(J$1:$J965))+1,"")</f>
        <v/>
      </c>
      <c r="K966" s="82">
        <f>MATCH(A966,Peso!A:A,0)</f>
        <v>2335</v>
      </c>
    </row>
    <row r="967" spans="1:11" ht="15" customHeight="1" x14ac:dyDescent="0.3">
      <c r="A967" s="79">
        <v>2825</v>
      </c>
      <c r="B967" s="78" t="s">
        <v>860</v>
      </c>
      <c r="C967" s="78" t="s">
        <v>28</v>
      </c>
      <c r="D967" s="78" t="s">
        <v>1608</v>
      </c>
      <c r="E967" s="78">
        <v>0</v>
      </c>
      <c r="F967" s="78">
        <v>0</v>
      </c>
      <c r="G967" s="189">
        <f t="shared" si="30"/>
        <v>0</v>
      </c>
      <c r="H967" s="64" t="str">
        <f>IFERROR(MATCH(A967,'LISTA '!D:D,0),"FORA DA TABELA")</f>
        <v>FORA DA TABELA</v>
      </c>
      <c r="I967" s="64" t="str">
        <f t="shared" si="31"/>
        <v/>
      </c>
      <c r="J967" s="64" t="str">
        <f>IF(I967="VERIFICAR",(MAX(J$1:$J966))+1,"")</f>
        <v/>
      </c>
      <c r="K967" s="82">
        <f>MATCH(A967,Peso!A:A,0)</f>
        <v>2337</v>
      </c>
    </row>
    <row r="968" spans="1:11" ht="15" customHeight="1" x14ac:dyDescent="0.3">
      <c r="A968" s="79">
        <v>2304</v>
      </c>
      <c r="B968" s="78" t="s">
        <v>1888</v>
      </c>
      <c r="C968" s="78" t="s">
        <v>7</v>
      </c>
      <c r="D968" s="78" t="s">
        <v>1608</v>
      </c>
      <c r="E968" s="78">
        <v>4</v>
      </c>
      <c r="F968" s="78">
        <v>3</v>
      </c>
      <c r="G968" s="189">
        <f t="shared" si="30"/>
        <v>1</v>
      </c>
      <c r="H968" s="64">
        <f>IFERROR(MATCH(A968,'LISTA '!D:D,0),"FORA DA TABELA")</f>
        <v>596</v>
      </c>
      <c r="I968" s="64" t="str">
        <f t="shared" si="31"/>
        <v/>
      </c>
      <c r="J968" s="64" t="str">
        <f>IF(I968="VERIFICAR",(MAX(J$1:$J967))+1,"")</f>
        <v/>
      </c>
      <c r="K968" s="82">
        <f>MATCH(A968,Peso!A:A,0)</f>
        <v>2386</v>
      </c>
    </row>
    <row r="969" spans="1:11" ht="15" customHeight="1" x14ac:dyDescent="0.3">
      <c r="A969" s="79">
        <v>417</v>
      </c>
      <c r="B969" s="78" t="s">
        <v>1889</v>
      </c>
      <c r="C969" s="78" t="s">
        <v>7</v>
      </c>
      <c r="D969" s="78" t="s">
        <v>1608</v>
      </c>
      <c r="E969" s="78">
        <v>0</v>
      </c>
      <c r="F969" s="78">
        <v>0</v>
      </c>
      <c r="G969" s="189">
        <f t="shared" si="30"/>
        <v>0</v>
      </c>
      <c r="H969" s="64" t="str">
        <f>IFERROR(MATCH(A969,'LISTA '!D:D,0),"FORA DA TABELA")</f>
        <v>FORA DA TABELA</v>
      </c>
      <c r="I969" s="64" t="str">
        <f t="shared" si="31"/>
        <v/>
      </c>
      <c r="J969" s="64" t="str">
        <f>IF(I969="VERIFICAR",(MAX(J$1:$J968))+1,"")</f>
        <v/>
      </c>
      <c r="K969" s="82">
        <f>MATCH(A969,Peso!A:A,0)</f>
        <v>1149</v>
      </c>
    </row>
    <row r="970" spans="1:11" ht="15" customHeight="1" x14ac:dyDescent="0.3">
      <c r="A970" s="79">
        <v>280</v>
      </c>
      <c r="B970" s="78" t="s">
        <v>458</v>
      </c>
      <c r="C970" s="78" t="s">
        <v>7</v>
      </c>
      <c r="D970" s="78" t="s">
        <v>1608</v>
      </c>
      <c r="E970" s="78">
        <v>0</v>
      </c>
      <c r="F970" s="78">
        <v>0</v>
      </c>
      <c r="G970" s="189">
        <f t="shared" si="30"/>
        <v>0</v>
      </c>
      <c r="H970" s="64" t="str">
        <f>IFERROR(MATCH(A970,'LISTA '!D:D,0),"FORA DA TABELA")</f>
        <v>FORA DA TABELA</v>
      </c>
      <c r="I970" s="64" t="str">
        <f t="shared" si="31"/>
        <v/>
      </c>
      <c r="J970" s="64" t="str">
        <f>IF(I970="VERIFICAR",(MAX(J$1:$J969))+1,"")</f>
        <v/>
      </c>
      <c r="K970" s="82">
        <f>MATCH(A970,Peso!A:A,0)</f>
        <v>1150</v>
      </c>
    </row>
    <row r="971" spans="1:11" ht="15" customHeight="1" x14ac:dyDescent="0.3">
      <c r="A971" s="79">
        <v>1740</v>
      </c>
      <c r="B971" s="78" t="s">
        <v>1362</v>
      </c>
      <c r="C971" s="78" t="s">
        <v>7</v>
      </c>
      <c r="D971" s="78" t="s">
        <v>1608</v>
      </c>
      <c r="E971" s="78">
        <v>141</v>
      </c>
      <c r="F971" s="78">
        <v>16</v>
      </c>
      <c r="G971" s="189">
        <f t="shared" si="30"/>
        <v>125</v>
      </c>
      <c r="H971" s="64">
        <f>IFERROR(MATCH(A971,'LISTA '!D:D,0),"FORA DA TABELA")</f>
        <v>597</v>
      </c>
      <c r="I971" s="64" t="str">
        <f t="shared" si="31"/>
        <v/>
      </c>
      <c r="J971" s="64" t="str">
        <f>IF(I971="VERIFICAR",(MAX(J$1:$J970))+1,"")</f>
        <v/>
      </c>
      <c r="K971" s="82">
        <f>MATCH(A971,Peso!A:A,0)</f>
        <v>1151</v>
      </c>
    </row>
    <row r="972" spans="1:11" ht="15" customHeight="1" x14ac:dyDescent="0.3">
      <c r="A972" s="79">
        <v>1020</v>
      </c>
      <c r="B972" s="78" t="s">
        <v>1571</v>
      </c>
      <c r="C972" s="78" t="s">
        <v>3</v>
      </c>
      <c r="D972" s="78" t="s">
        <v>1608</v>
      </c>
      <c r="E972" s="78">
        <v>119</v>
      </c>
      <c r="F972" s="78">
        <v>5</v>
      </c>
      <c r="G972" s="189">
        <f t="shared" si="30"/>
        <v>114</v>
      </c>
      <c r="H972" s="64">
        <f>IFERROR(MATCH(A972,'LISTA '!D:D,0),"FORA DA TABELA")</f>
        <v>598</v>
      </c>
      <c r="I972" s="64" t="str">
        <f t="shared" si="31"/>
        <v/>
      </c>
      <c r="J972" s="64" t="str">
        <f>IF(I972="VERIFICAR",(MAX(J$1:$J971))+1,"")</f>
        <v/>
      </c>
      <c r="K972" s="82">
        <f>MATCH(A972,Peso!A:A,0)</f>
        <v>1152</v>
      </c>
    </row>
    <row r="973" spans="1:11" ht="15" customHeight="1" x14ac:dyDescent="0.3">
      <c r="A973" s="79">
        <v>2826</v>
      </c>
      <c r="B973" s="78" t="s">
        <v>861</v>
      </c>
      <c r="C973" s="78" t="s">
        <v>28</v>
      </c>
      <c r="D973" s="78" t="s">
        <v>1608</v>
      </c>
      <c r="E973" s="78">
        <v>0</v>
      </c>
      <c r="F973" s="78">
        <v>0</v>
      </c>
      <c r="G973" s="189">
        <f t="shared" si="30"/>
        <v>0</v>
      </c>
      <c r="H973" s="64" t="str">
        <f>IFERROR(MATCH(A973,'LISTA '!D:D,0),"FORA DA TABELA")</f>
        <v>FORA DA TABELA</v>
      </c>
      <c r="I973" s="64" t="str">
        <f t="shared" si="31"/>
        <v/>
      </c>
      <c r="J973" s="64" t="str">
        <f>IF(I973="VERIFICAR",(MAX(J$1:$J972))+1,"")</f>
        <v/>
      </c>
      <c r="K973" s="82">
        <f>MATCH(A973,Peso!A:A,0)</f>
        <v>2338</v>
      </c>
    </row>
    <row r="974" spans="1:11" ht="15" customHeight="1" x14ac:dyDescent="0.3">
      <c r="A974" s="79">
        <v>2828</v>
      </c>
      <c r="B974" s="78" t="s">
        <v>863</v>
      </c>
      <c r="C974" s="78" t="s">
        <v>28</v>
      </c>
      <c r="D974" s="78" t="s">
        <v>1608</v>
      </c>
      <c r="E974" s="78">
        <v>31</v>
      </c>
      <c r="F974" s="78">
        <v>4</v>
      </c>
      <c r="G974" s="189">
        <f t="shared" si="30"/>
        <v>27</v>
      </c>
      <c r="H974" s="64">
        <f>IFERROR(MATCH(A974,'LISTA '!D:D,0),"FORA DA TABELA")</f>
        <v>599</v>
      </c>
      <c r="I974" s="64" t="str">
        <f t="shared" si="31"/>
        <v/>
      </c>
      <c r="J974" s="64" t="str">
        <f>IF(I974="VERIFICAR",(MAX(J$1:$J973))+1,"")</f>
        <v/>
      </c>
      <c r="K974" s="82">
        <f>MATCH(A974,Peso!A:A,0)</f>
        <v>2340</v>
      </c>
    </row>
    <row r="975" spans="1:11" ht="15" customHeight="1" x14ac:dyDescent="0.3">
      <c r="A975" s="79">
        <v>2827</v>
      </c>
      <c r="B975" s="78" t="s">
        <v>862</v>
      </c>
      <c r="C975" s="78" t="s">
        <v>28</v>
      </c>
      <c r="D975" s="78" t="s">
        <v>1608</v>
      </c>
      <c r="E975" s="78">
        <v>22</v>
      </c>
      <c r="F975" s="78">
        <v>22</v>
      </c>
      <c r="G975" s="189">
        <f t="shared" si="30"/>
        <v>0</v>
      </c>
      <c r="H975" s="64">
        <f>IFERROR(MATCH(A975,'LISTA '!D:D,0),"FORA DA TABELA")</f>
        <v>600</v>
      </c>
      <c r="I975" s="64" t="str">
        <f t="shared" si="31"/>
        <v/>
      </c>
      <c r="J975" s="64" t="str">
        <f>IF(I975="VERIFICAR",(MAX(J$1:$J974))+1,"")</f>
        <v/>
      </c>
      <c r="K975" s="82">
        <f>MATCH(A975,Peso!A:A,0)</f>
        <v>2339</v>
      </c>
    </row>
    <row r="976" spans="1:11" ht="15" customHeight="1" x14ac:dyDescent="0.3">
      <c r="A976" s="79">
        <v>1016</v>
      </c>
      <c r="B976" s="78" t="s">
        <v>1890</v>
      </c>
      <c r="C976" s="78" t="s">
        <v>7</v>
      </c>
      <c r="D976" s="78" t="s">
        <v>1608</v>
      </c>
      <c r="E976" s="78">
        <v>42</v>
      </c>
      <c r="F976" s="78">
        <v>7</v>
      </c>
      <c r="G976" s="189">
        <f t="shared" si="30"/>
        <v>35</v>
      </c>
      <c r="H976" s="64">
        <f>IFERROR(MATCH(A976,'LISTA '!D:D,0),"FORA DA TABELA")</f>
        <v>601</v>
      </c>
      <c r="I976" s="64" t="str">
        <f t="shared" si="31"/>
        <v/>
      </c>
      <c r="J976" s="64" t="str">
        <f>IF(I976="VERIFICAR",(MAX(J$1:$J975))+1,"")</f>
        <v/>
      </c>
      <c r="K976" s="82">
        <f>MATCH(A976,Peso!A:A,0)</f>
        <v>1154</v>
      </c>
    </row>
    <row r="977" spans="1:11" ht="15" customHeight="1" x14ac:dyDescent="0.3">
      <c r="A977" s="79">
        <v>20260</v>
      </c>
      <c r="B977" s="78" t="s">
        <v>1890</v>
      </c>
      <c r="C977" s="78" t="s">
        <v>7</v>
      </c>
      <c r="D977" s="78" t="s">
        <v>1608</v>
      </c>
      <c r="E977" s="78">
        <v>0</v>
      </c>
      <c r="F977" s="78">
        <v>0</v>
      </c>
      <c r="G977" s="189">
        <f t="shared" si="30"/>
        <v>0</v>
      </c>
      <c r="H977" s="64" t="str">
        <f>IFERROR(MATCH(A977,'LISTA '!D:D,0),"FORA DA TABELA")</f>
        <v>FORA DA TABELA</v>
      </c>
      <c r="I977" s="64" t="str">
        <f t="shared" si="31"/>
        <v/>
      </c>
      <c r="J977" s="64" t="str">
        <f>IF(I977="VERIFICAR",(MAX(J$1:$J976))+1,"")</f>
        <v/>
      </c>
      <c r="K977" s="82">
        <f>MATCH(A977,Peso!A:A,0)</f>
        <v>1153</v>
      </c>
    </row>
    <row r="978" spans="1:11" ht="15" customHeight="1" x14ac:dyDescent="0.3">
      <c r="A978" s="79">
        <v>1652</v>
      </c>
      <c r="B978" s="78" t="s">
        <v>1363</v>
      </c>
      <c r="C978" s="78" t="s">
        <v>7</v>
      </c>
      <c r="D978" s="78" t="s">
        <v>1608</v>
      </c>
      <c r="E978" s="78">
        <v>92</v>
      </c>
      <c r="F978" s="78">
        <v>16</v>
      </c>
      <c r="G978" s="189">
        <f t="shared" si="30"/>
        <v>76</v>
      </c>
      <c r="H978" s="64">
        <f>IFERROR(MATCH(A978,'LISTA '!D:D,0),"FORA DA TABELA")</f>
        <v>602</v>
      </c>
      <c r="I978" s="64" t="str">
        <f t="shared" si="31"/>
        <v/>
      </c>
      <c r="J978" s="64" t="str">
        <f>IF(I978="VERIFICAR",(MAX(J$1:$J977))+1,"")</f>
        <v/>
      </c>
      <c r="K978" s="82">
        <f>MATCH(A978,Peso!A:A,0)</f>
        <v>1156</v>
      </c>
    </row>
    <row r="979" spans="1:11" ht="15" customHeight="1" x14ac:dyDescent="0.3">
      <c r="A979" s="79">
        <v>1010</v>
      </c>
      <c r="B979" s="78" t="s">
        <v>1891</v>
      </c>
      <c r="C979" s="78" t="s">
        <v>7</v>
      </c>
      <c r="D979" s="78" t="s">
        <v>1608</v>
      </c>
      <c r="E979" s="78">
        <v>454</v>
      </c>
      <c r="F979" s="78">
        <v>52</v>
      </c>
      <c r="G979" s="189">
        <f t="shared" si="30"/>
        <v>402</v>
      </c>
      <c r="H979" s="64">
        <f>IFERROR(MATCH(A979,'LISTA '!D:D,0),"FORA DA TABELA")</f>
        <v>603</v>
      </c>
      <c r="I979" s="64" t="str">
        <f t="shared" si="31"/>
        <v/>
      </c>
      <c r="J979" s="64" t="str">
        <f>IF(I979="VERIFICAR",(MAX(J$1:$J978))+1,"")</f>
        <v/>
      </c>
      <c r="K979" s="82">
        <f>MATCH(A979,Peso!A:A,0)</f>
        <v>1155</v>
      </c>
    </row>
    <row r="980" spans="1:11" ht="15" customHeight="1" x14ac:dyDescent="0.3">
      <c r="A980" s="79">
        <v>107</v>
      </c>
      <c r="B980" s="78" t="s">
        <v>397</v>
      </c>
      <c r="C980" s="78" t="s">
        <v>7</v>
      </c>
      <c r="D980" s="78" t="s">
        <v>1608</v>
      </c>
      <c r="E980" s="78">
        <v>64</v>
      </c>
      <c r="F980" s="78">
        <v>3</v>
      </c>
      <c r="G980" s="189">
        <f t="shared" si="30"/>
        <v>61</v>
      </c>
      <c r="H980" s="64">
        <f>IFERROR(MATCH(A980,'LISTA '!D:D,0),"FORA DA TABELA")</f>
        <v>604</v>
      </c>
      <c r="I980" s="64" t="str">
        <f t="shared" si="31"/>
        <v/>
      </c>
      <c r="J980" s="64" t="str">
        <f>IF(I980="VERIFICAR",(MAX(J$1:$J979))+1,"")</f>
        <v/>
      </c>
      <c r="K980" s="82">
        <f>MATCH(A980,Peso!A:A,0)</f>
        <v>1157</v>
      </c>
    </row>
    <row r="981" spans="1:11" ht="15" customHeight="1" x14ac:dyDescent="0.3">
      <c r="A981" s="79">
        <v>2814</v>
      </c>
      <c r="B981" s="78" t="s">
        <v>746</v>
      </c>
      <c r="C981" s="78" t="s">
        <v>7</v>
      </c>
      <c r="D981" s="78" t="s">
        <v>1608</v>
      </c>
      <c r="E981" s="78">
        <v>0</v>
      </c>
      <c r="F981" s="78">
        <v>0</v>
      </c>
      <c r="G981" s="189">
        <f t="shared" si="30"/>
        <v>0</v>
      </c>
      <c r="H981" s="64" t="str">
        <f>IFERROR(MATCH(A981,'LISTA '!D:D,0),"FORA DA TABELA")</f>
        <v>FORA DA TABELA</v>
      </c>
      <c r="I981" s="64" t="str">
        <f t="shared" si="31"/>
        <v/>
      </c>
      <c r="J981" s="64" t="str">
        <f>IF(I981="VERIFICAR",(MAX(J$1:$J980))+1,"")</f>
        <v/>
      </c>
      <c r="K981" s="82">
        <f>MATCH(A981,Peso!A:A,0)</f>
        <v>1158</v>
      </c>
    </row>
    <row r="982" spans="1:11" ht="15" customHeight="1" x14ac:dyDescent="0.3">
      <c r="A982" s="79">
        <v>90</v>
      </c>
      <c r="B982" s="78" t="s">
        <v>1892</v>
      </c>
      <c r="C982" s="78" t="s">
        <v>7</v>
      </c>
      <c r="D982" s="78" t="s">
        <v>1608</v>
      </c>
      <c r="E982" s="78">
        <v>204</v>
      </c>
      <c r="F982" s="78">
        <v>6</v>
      </c>
      <c r="G982" s="189">
        <f t="shared" si="30"/>
        <v>198</v>
      </c>
      <c r="H982" s="64">
        <f>IFERROR(MATCH(A982,'LISTA '!D:D,0),"FORA DA TABELA")</f>
        <v>605</v>
      </c>
      <c r="I982" s="64" t="str">
        <f t="shared" si="31"/>
        <v/>
      </c>
      <c r="J982" s="64" t="str">
        <f>IF(I982="VERIFICAR",(MAX(J$1:$J981))+1,"")</f>
        <v/>
      </c>
      <c r="K982" s="82">
        <f>MATCH(A982,Peso!A:A,0)</f>
        <v>1159</v>
      </c>
    </row>
    <row r="983" spans="1:11" ht="15" customHeight="1" x14ac:dyDescent="0.3">
      <c r="A983" s="79">
        <v>1653</v>
      </c>
      <c r="B983" s="78" t="s">
        <v>252</v>
      </c>
      <c r="C983" s="78" t="s">
        <v>7</v>
      </c>
      <c r="D983" s="78" t="s">
        <v>1608</v>
      </c>
      <c r="E983" s="78">
        <v>71</v>
      </c>
      <c r="F983" s="78">
        <v>17</v>
      </c>
      <c r="G983" s="189">
        <f t="shared" si="30"/>
        <v>54</v>
      </c>
      <c r="H983" s="64">
        <f>IFERROR(MATCH(A983,'LISTA '!D:D,0),"FORA DA TABELA")</f>
        <v>606</v>
      </c>
      <c r="I983" s="64" t="str">
        <f t="shared" si="31"/>
        <v/>
      </c>
      <c r="J983" s="64" t="str">
        <f>IF(I983="VERIFICAR",(MAX(J$1:$J982))+1,"")</f>
        <v/>
      </c>
      <c r="K983" s="82">
        <f>MATCH(A983,Peso!A:A,0)</f>
        <v>1161</v>
      </c>
    </row>
    <row r="984" spans="1:11" ht="15" customHeight="1" x14ac:dyDescent="0.3">
      <c r="A984" s="79">
        <v>901</v>
      </c>
      <c r="B984" s="78" t="s">
        <v>1893</v>
      </c>
      <c r="C984" s="78" t="s">
        <v>7</v>
      </c>
      <c r="D984" s="78" t="s">
        <v>1608</v>
      </c>
      <c r="E984" s="78">
        <v>55</v>
      </c>
      <c r="F984" s="78">
        <v>12</v>
      </c>
      <c r="G984" s="189">
        <f t="shared" si="30"/>
        <v>43</v>
      </c>
      <c r="H984" s="64">
        <f>IFERROR(MATCH(A984,'LISTA '!D:D,0),"FORA DA TABELA")</f>
        <v>607</v>
      </c>
      <c r="I984" s="64" t="str">
        <f t="shared" si="31"/>
        <v/>
      </c>
      <c r="J984" s="64" t="str">
        <f>IF(I984="VERIFICAR",(MAX(J$1:$J983))+1,"")</f>
        <v/>
      </c>
      <c r="K984" s="82">
        <f>MATCH(A984,Peso!A:A,0)</f>
        <v>1160</v>
      </c>
    </row>
    <row r="985" spans="1:11" ht="15" customHeight="1" x14ac:dyDescent="0.3">
      <c r="A985" s="79">
        <v>1903</v>
      </c>
      <c r="B985" s="78" t="s">
        <v>1364</v>
      </c>
      <c r="C985" s="78" t="s">
        <v>7</v>
      </c>
      <c r="D985" s="78" t="s">
        <v>1608</v>
      </c>
      <c r="E985" s="78">
        <v>0</v>
      </c>
      <c r="F985" s="78">
        <v>0</v>
      </c>
      <c r="G985" s="189">
        <f t="shared" si="30"/>
        <v>0</v>
      </c>
      <c r="H985" s="64" t="str">
        <f>IFERROR(MATCH(A985,'LISTA '!D:D,0),"FORA DA TABELA")</f>
        <v>FORA DA TABELA</v>
      </c>
      <c r="I985" s="64" t="str">
        <f t="shared" si="31"/>
        <v/>
      </c>
      <c r="J985" s="64" t="str">
        <f>IF(I985="VERIFICAR",(MAX(J$1:$J984))+1,"")</f>
        <v/>
      </c>
      <c r="K985" s="82">
        <f>MATCH(A985,Peso!A:A,0)</f>
        <v>1048</v>
      </c>
    </row>
    <row r="986" spans="1:11" ht="15" customHeight="1" x14ac:dyDescent="0.3">
      <c r="A986" s="79">
        <v>1094</v>
      </c>
      <c r="B986" s="78" t="s">
        <v>1894</v>
      </c>
      <c r="C986" s="78" t="s">
        <v>7</v>
      </c>
      <c r="D986" s="78" t="s">
        <v>1608</v>
      </c>
      <c r="E986" s="78">
        <v>0</v>
      </c>
      <c r="F986" s="78">
        <v>0</v>
      </c>
      <c r="G986" s="189">
        <f t="shared" si="30"/>
        <v>0</v>
      </c>
      <c r="H986" s="64" t="str">
        <f>IFERROR(MATCH(A986,'LISTA '!D:D,0),"FORA DA TABELA")</f>
        <v>FORA DA TABELA</v>
      </c>
      <c r="I986" s="64" t="str">
        <f t="shared" si="31"/>
        <v/>
      </c>
      <c r="J986" s="64" t="str">
        <f>IF(I986="VERIFICAR",(MAX(J$1:$J985))+1,"")</f>
        <v/>
      </c>
      <c r="K986" s="82">
        <f>MATCH(A986,Peso!A:A,0)</f>
        <v>1047</v>
      </c>
    </row>
    <row r="987" spans="1:11" ht="15" customHeight="1" x14ac:dyDescent="0.3">
      <c r="A987" s="79">
        <v>21753</v>
      </c>
      <c r="B987" s="78" t="s">
        <v>842</v>
      </c>
      <c r="C987" s="78" t="s">
        <v>7</v>
      </c>
      <c r="D987" s="78" t="s">
        <v>1608</v>
      </c>
      <c r="E987" s="78">
        <v>0</v>
      </c>
      <c r="F987" s="78">
        <v>0</v>
      </c>
      <c r="G987" s="189">
        <f t="shared" si="30"/>
        <v>0</v>
      </c>
      <c r="H987" s="64" t="str">
        <f>IFERROR(MATCH(A987,'LISTA '!D:D,0),"FORA DA TABELA")</f>
        <v>FORA DA TABELA</v>
      </c>
      <c r="I987" s="64" t="str">
        <f t="shared" si="31"/>
        <v/>
      </c>
      <c r="J987" s="64" t="str">
        <f>IF(I987="VERIFICAR",(MAX(J$1:$J986))+1,"")</f>
        <v/>
      </c>
      <c r="K987" s="82">
        <f>MATCH(A987,Peso!A:A,0)</f>
        <v>2319</v>
      </c>
    </row>
    <row r="988" spans="1:11" ht="15" customHeight="1" x14ac:dyDescent="0.3">
      <c r="A988" s="79">
        <v>21780</v>
      </c>
      <c r="B988" s="78" t="s">
        <v>914</v>
      </c>
      <c r="C988" s="78" t="s">
        <v>7</v>
      </c>
      <c r="D988" s="78" t="s">
        <v>1608</v>
      </c>
      <c r="E988" s="78">
        <v>0</v>
      </c>
      <c r="F988" s="78">
        <v>0</v>
      </c>
      <c r="G988" s="189">
        <f t="shared" si="30"/>
        <v>0</v>
      </c>
      <c r="H988" s="64" t="str">
        <f>IFERROR(MATCH(A988,'LISTA '!D:D,0),"FORA DA TABELA")</f>
        <v>FORA DA TABELA</v>
      </c>
      <c r="I988" s="64" t="str">
        <f t="shared" si="31"/>
        <v/>
      </c>
      <c r="J988" s="64" t="str">
        <f>IF(I988="VERIFICAR",(MAX(J$1:$J987))+1,"")</f>
        <v/>
      </c>
      <c r="K988" s="82">
        <f>MATCH(A988,Peso!A:A,0)</f>
        <v>2383</v>
      </c>
    </row>
    <row r="989" spans="1:11" ht="15" customHeight="1" x14ac:dyDescent="0.3">
      <c r="A989" s="79">
        <v>21754</v>
      </c>
      <c r="B989" s="78" t="s">
        <v>845</v>
      </c>
      <c r="C989" s="78" t="s">
        <v>7</v>
      </c>
      <c r="D989" s="78" t="s">
        <v>1608</v>
      </c>
      <c r="E989" s="78">
        <v>176</v>
      </c>
      <c r="F989" s="78">
        <v>20</v>
      </c>
      <c r="G989" s="189">
        <f t="shared" si="30"/>
        <v>156</v>
      </c>
      <c r="H989" s="64">
        <f>IFERROR(MATCH(A989,'LISTA '!D:D,0),"FORA DA TABELA")</f>
        <v>608</v>
      </c>
      <c r="I989" s="64" t="str">
        <f t="shared" si="31"/>
        <v/>
      </c>
      <c r="J989" s="64" t="str">
        <f>IF(I989="VERIFICAR",(MAX(J$1:$J988))+1,"")</f>
        <v/>
      </c>
      <c r="K989" s="82">
        <f>MATCH(A989,Peso!A:A,0)</f>
        <v>2322</v>
      </c>
    </row>
    <row r="990" spans="1:11" ht="15" customHeight="1" x14ac:dyDescent="0.3">
      <c r="A990" s="79">
        <v>21758</v>
      </c>
      <c r="B990" s="78" t="s">
        <v>849</v>
      </c>
      <c r="C990" s="78" t="s">
        <v>7</v>
      </c>
      <c r="D990" s="78" t="s">
        <v>1608</v>
      </c>
      <c r="E990" s="78">
        <v>0</v>
      </c>
      <c r="F990" s="78">
        <v>0</v>
      </c>
      <c r="G990" s="189">
        <f t="shared" si="30"/>
        <v>0</v>
      </c>
      <c r="H990" s="64" t="str">
        <f>IFERROR(MATCH(A990,'LISTA '!D:D,0),"FORA DA TABELA")</f>
        <v>FORA DA TABELA</v>
      </c>
      <c r="I990" s="64" t="str">
        <f t="shared" si="31"/>
        <v/>
      </c>
      <c r="J990" s="64" t="str">
        <f>IF(I990="VERIFICAR",(MAX(J$1:$J989))+1,"")</f>
        <v/>
      </c>
      <c r="K990" s="82">
        <f>MATCH(A990,Peso!A:A,0)</f>
        <v>2324</v>
      </c>
    </row>
    <row r="991" spans="1:11" ht="15" customHeight="1" x14ac:dyDescent="0.3">
      <c r="A991" s="79">
        <v>2314</v>
      </c>
      <c r="B991" s="78" t="s">
        <v>1496</v>
      </c>
      <c r="C991" s="78" t="s">
        <v>28</v>
      </c>
      <c r="D991" s="78" t="s">
        <v>1608</v>
      </c>
      <c r="E991" s="78">
        <v>0</v>
      </c>
      <c r="F991" s="78">
        <v>0</v>
      </c>
      <c r="G991" s="189">
        <f t="shared" si="30"/>
        <v>0</v>
      </c>
      <c r="H991" s="64" t="str">
        <f>IFERROR(MATCH(A991,'LISTA '!D:D,0),"FORA DA TABELA")</f>
        <v>FORA DA TABELA</v>
      </c>
      <c r="I991" s="64" t="str">
        <f t="shared" si="31"/>
        <v/>
      </c>
      <c r="J991" s="64" t="str">
        <f>IF(I991="VERIFICAR",(MAX(J$1:$J990))+1,"")</f>
        <v/>
      </c>
      <c r="K991" s="82">
        <f>MATCH(A991,Peso!A:A,0)</f>
        <v>2415</v>
      </c>
    </row>
    <row r="992" spans="1:11" ht="15" customHeight="1" x14ac:dyDescent="0.3">
      <c r="A992" s="79">
        <v>21368</v>
      </c>
      <c r="B992" s="78" t="s">
        <v>518</v>
      </c>
      <c r="C992" s="78" t="s">
        <v>7</v>
      </c>
      <c r="D992" s="78" t="s">
        <v>1608</v>
      </c>
      <c r="E992" s="78">
        <v>0</v>
      </c>
      <c r="F992" s="78">
        <v>0</v>
      </c>
      <c r="G992" s="189">
        <f t="shared" si="30"/>
        <v>0</v>
      </c>
      <c r="H992" s="64" t="str">
        <f>IFERROR(MATCH(A992,'LISTA '!D:D,0),"FORA DA TABELA")</f>
        <v>FORA DA TABELA</v>
      </c>
      <c r="I992" s="64" t="str">
        <f t="shared" si="31"/>
        <v/>
      </c>
      <c r="J992" s="64" t="str">
        <f>IF(I992="VERIFICAR",(MAX(J$1:$J991))+1,"")</f>
        <v/>
      </c>
      <c r="K992" s="82">
        <f>MATCH(A992,Peso!A:A,0)</f>
        <v>1959</v>
      </c>
    </row>
    <row r="993" spans="1:11" ht="15" customHeight="1" x14ac:dyDescent="0.3">
      <c r="A993" s="79">
        <v>20549</v>
      </c>
      <c r="B993" s="78" t="s">
        <v>1895</v>
      </c>
      <c r="C993" s="78" t="s">
        <v>7</v>
      </c>
      <c r="D993" s="78" t="s">
        <v>1608</v>
      </c>
      <c r="E993" s="78">
        <v>68</v>
      </c>
      <c r="F993" s="78">
        <v>68</v>
      </c>
      <c r="G993" s="189">
        <f t="shared" si="30"/>
        <v>0</v>
      </c>
      <c r="H993" s="64" t="str">
        <f>IFERROR(MATCH(A993,'LISTA '!D:D,0),"FORA DA TABELA")</f>
        <v>FORA DA TABELA</v>
      </c>
      <c r="I993" s="64" t="str">
        <f t="shared" si="31"/>
        <v/>
      </c>
      <c r="J993" s="64" t="str">
        <f>IF(I993="VERIFICAR",(MAX(J$1:$J992))+1,"")</f>
        <v/>
      </c>
      <c r="K993" s="82">
        <f>MATCH(A993,Peso!A:A,0)</f>
        <v>1958</v>
      </c>
    </row>
    <row r="994" spans="1:11" ht="15" customHeight="1" x14ac:dyDescent="0.3">
      <c r="A994" s="79">
        <v>10055</v>
      </c>
      <c r="B994" s="78" t="s">
        <v>26</v>
      </c>
      <c r="C994" s="78" t="s">
        <v>3</v>
      </c>
      <c r="D994" s="78" t="s">
        <v>1608</v>
      </c>
      <c r="E994" s="78">
        <v>0</v>
      </c>
      <c r="F994" s="78">
        <v>0</v>
      </c>
      <c r="G994" s="189">
        <f t="shared" si="30"/>
        <v>0</v>
      </c>
      <c r="H994" s="64" t="str">
        <f>IFERROR(MATCH(A994,'LISTA '!D:D,0),"FORA DA TABELA")</f>
        <v>FORA DA TABELA</v>
      </c>
      <c r="I994" s="64" t="str">
        <f t="shared" si="31"/>
        <v/>
      </c>
      <c r="J994" s="64" t="str">
        <f>IF(I994="VERIFICAR",(MAX(J$1:$J993))+1,"")</f>
        <v/>
      </c>
      <c r="K994" s="82">
        <f>MATCH(A994,Peso!A:A,0)</f>
        <v>1166</v>
      </c>
    </row>
    <row r="995" spans="1:11" ht="15" customHeight="1" x14ac:dyDescent="0.3">
      <c r="A995" s="79">
        <v>20021</v>
      </c>
      <c r="B995" s="78" t="s">
        <v>26</v>
      </c>
      <c r="C995" s="78" t="s">
        <v>3</v>
      </c>
      <c r="D995" s="78" t="s">
        <v>1608</v>
      </c>
      <c r="E995" s="78">
        <v>0</v>
      </c>
      <c r="F995" s="78">
        <v>0</v>
      </c>
      <c r="G995" s="189">
        <f t="shared" si="30"/>
        <v>0</v>
      </c>
      <c r="H995" s="64">
        <f>IFERROR(MATCH(A995,'LISTA '!D:D,0),"FORA DA TABELA")</f>
        <v>609</v>
      </c>
      <c r="I995" s="64" t="str">
        <f t="shared" si="31"/>
        <v/>
      </c>
      <c r="J995" s="64" t="str">
        <f>IF(I995="VERIFICAR",(MAX(J$1:$J994))+1,"")</f>
        <v/>
      </c>
      <c r="K995" s="82">
        <f>MATCH(A995,Peso!A:A,0)</f>
        <v>1165</v>
      </c>
    </row>
    <row r="996" spans="1:11" ht="15" customHeight="1" x14ac:dyDescent="0.3">
      <c r="A996" s="79">
        <v>20067</v>
      </c>
      <c r="B996" s="78" t="s">
        <v>25</v>
      </c>
      <c r="C996" s="78" t="s">
        <v>3</v>
      </c>
      <c r="D996" s="78" t="s">
        <v>1608</v>
      </c>
      <c r="E996" s="78">
        <v>0</v>
      </c>
      <c r="F996" s="78">
        <v>0</v>
      </c>
      <c r="G996" s="189">
        <f t="shared" si="30"/>
        <v>0</v>
      </c>
      <c r="H996" s="64" t="str">
        <f>IFERROR(MATCH(A996,'LISTA '!D:D,0),"FORA DA TABELA")</f>
        <v>FORA DA TABELA</v>
      </c>
      <c r="I996" s="64" t="str">
        <f t="shared" si="31"/>
        <v/>
      </c>
      <c r="J996" s="64" t="str">
        <f>IF(I996="VERIFICAR",(MAX(J$1:$J995))+1,"")</f>
        <v/>
      </c>
      <c r="K996" s="82">
        <f>MATCH(A996,Peso!A:A,0)</f>
        <v>1167</v>
      </c>
    </row>
    <row r="997" spans="1:11" ht="15" customHeight="1" x14ac:dyDescent="0.3">
      <c r="A997" s="79">
        <v>20051</v>
      </c>
      <c r="B997" s="78" t="s">
        <v>1365</v>
      </c>
      <c r="C997" s="78" t="s">
        <v>3</v>
      </c>
      <c r="D997" s="78" t="s">
        <v>1608</v>
      </c>
      <c r="E997" s="78">
        <v>0</v>
      </c>
      <c r="F997" s="78">
        <v>0</v>
      </c>
      <c r="G997" s="189">
        <f t="shared" si="30"/>
        <v>0</v>
      </c>
      <c r="H997" s="64">
        <f>IFERROR(MATCH(A997,'LISTA '!D:D,0),"FORA DA TABELA")</f>
        <v>610</v>
      </c>
      <c r="I997" s="64" t="str">
        <f t="shared" si="31"/>
        <v/>
      </c>
      <c r="J997" s="64" t="str">
        <f>IF(I997="VERIFICAR",(MAX(J$1:$J996))+1,"")</f>
        <v/>
      </c>
      <c r="K997" s="82">
        <f>MATCH(A997,Peso!A:A,0)</f>
        <v>1168</v>
      </c>
    </row>
    <row r="998" spans="1:11" ht="15" customHeight="1" x14ac:dyDescent="0.3">
      <c r="A998" s="79">
        <v>21515</v>
      </c>
      <c r="B998" s="78" t="s">
        <v>1896</v>
      </c>
      <c r="C998" s="78" t="s">
        <v>7</v>
      </c>
      <c r="D998" s="78" t="s">
        <v>1608</v>
      </c>
      <c r="E998" s="78">
        <v>0</v>
      </c>
      <c r="F998" s="78">
        <v>0</v>
      </c>
      <c r="G998" s="189">
        <f t="shared" si="30"/>
        <v>0</v>
      </c>
      <c r="H998" s="64" t="str">
        <f>IFERROR(MATCH(A998,'LISTA '!D:D,0),"FORA DA TABELA")</f>
        <v>FORA DA TABELA</v>
      </c>
      <c r="I998" s="64" t="str">
        <f t="shared" si="31"/>
        <v/>
      </c>
      <c r="J998" s="64" t="str">
        <f>IF(I998="VERIFICAR",(MAX(J$1:$J997))+1,"")</f>
        <v/>
      </c>
      <c r="K998" s="82">
        <f>MATCH(A998,Peso!A:A,0)</f>
        <v>1169</v>
      </c>
    </row>
    <row r="999" spans="1:11" ht="15" customHeight="1" x14ac:dyDescent="0.3">
      <c r="A999" s="79">
        <v>21488</v>
      </c>
      <c r="B999" s="78" t="s">
        <v>1897</v>
      </c>
      <c r="C999" s="78" t="s">
        <v>7</v>
      </c>
      <c r="D999" s="78" t="s">
        <v>1608</v>
      </c>
      <c r="E999" s="78">
        <v>26</v>
      </c>
      <c r="F999" s="78">
        <v>0</v>
      </c>
      <c r="G999" s="189">
        <f t="shared" si="30"/>
        <v>26</v>
      </c>
      <c r="H999" s="64">
        <f>IFERROR(MATCH(A999,'LISTA '!D:D,0),"FORA DA TABELA")</f>
        <v>611</v>
      </c>
      <c r="I999" s="64" t="str">
        <f t="shared" si="31"/>
        <v/>
      </c>
      <c r="J999" s="64" t="str">
        <f>IF(I999="VERIFICAR",(MAX(J$1:$J998))+1,"")</f>
        <v/>
      </c>
      <c r="K999" s="82">
        <f>MATCH(A999,Peso!A:A,0)</f>
        <v>1170</v>
      </c>
    </row>
    <row r="1000" spans="1:11" ht="15" customHeight="1" x14ac:dyDescent="0.3">
      <c r="A1000" s="79">
        <v>21498</v>
      </c>
      <c r="B1000" s="78" t="s">
        <v>1366</v>
      </c>
      <c r="C1000" s="78" t="s">
        <v>7</v>
      </c>
      <c r="D1000" s="78" t="s">
        <v>1608</v>
      </c>
      <c r="E1000" s="78">
        <v>8</v>
      </c>
      <c r="F1000" s="78">
        <v>2</v>
      </c>
      <c r="G1000" s="189">
        <f t="shared" si="30"/>
        <v>6</v>
      </c>
      <c r="H1000" s="64">
        <f>IFERROR(MATCH(A1000,'LISTA '!D:D,0),"FORA DA TABELA")</f>
        <v>612</v>
      </c>
      <c r="I1000" s="64" t="str">
        <f t="shared" si="31"/>
        <v/>
      </c>
      <c r="J1000" s="64" t="str">
        <f>IF(I1000="VERIFICAR",(MAX(J$1:$J999))+1,"")</f>
        <v/>
      </c>
      <c r="K1000" s="82">
        <f>MATCH(A1000,Peso!A:A,0)</f>
        <v>1172</v>
      </c>
    </row>
    <row r="1001" spans="1:11" ht="15" customHeight="1" x14ac:dyDescent="0.3">
      <c r="A1001" s="79">
        <v>21497</v>
      </c>
      <c r="B1001" s="78" t="s">
        <v>1367</v>
      </c>
      <c r="C1001" s="78" t="s">
        <v>7</v>
      </c>
      <c r="D1001" s="78" t="s">
        <v>1608</v>
      </c>
      <c r="E1001" s="78">
        <v>38</v>
      </c>
      <c r="F1001" s="78">
        <v>3</v>
      </c>
      <c r="G1001" s="189">
        <f t="shared" si="30"/>
        <v>35</v>
      </c>
      <c r="H1001" s="64">
        <f>IFERROR(MATCH(A1001,'LISTA '!D:D,0),"FORA DA TABELA")</f>
        <v>613</v>
      </c>
      <c r="I1001" s="64" t="str">
        <f t="shared" si="31"/>
        <v/>
      </c>
      <c r="J1001" s="64" t="str">
        <f>IF(I1001="VERIFICAR",(MAX(J$1:$J1000))+1,"")</f>
        <v/>
      </c>
      <c r="K1001" s="82">
        <f>MATCH(A1001,Peso!A:A,0)</f>
        <v>1171</v>
      </c>
    </row>
    <row r="1002" spans="1:11" ht="15" customHeight="1" x14ac:dyDescent="0.3">
      <c r="A1002" s="79">
        <v>20094</v>
      </c>
      <c r="B1002" s="78" t="s">
        <v>1898</v>
      </c>
      <c r="C1002" s="78" t="s">
        <v>7</v>
      </c>
      <c r="D1002" s="78" t="s">
        <v>1608</v>
      </c>
      <c r="E1002" s="78">
        <v>0</v>
      </c>
      <c r="F1002" s="78">
        <v>0</v>
      </c>
      <c r="G1002" s="189">
        <f t="shared" si="30"/>
        <v>0</v>
      </c>
      <c r="H1002" s="64">
        <f>IFERROR(MATCH(A1002,'LISTA '!D:D,0),"FORA DA TABELA")</f>
        <v>614</v>
      </c>
      <c r="I1002" s="64" t="str">
        <f t="shared" si="31"/>
        <v/>
      </c>
      <c r="J1002" s="64" t="str">
        <f>IF(I1002="VERIFICAR",(MAX(J$1:$J1001))+1,"")</f>
        <v/>
      </c>
      <c r="K1002" s="82">
        <f>MATCH(A1002,Peso!A:A,0)</f>
        <v>1173</v>
      </c>
    </row>
    <row r="1003" spans="1:11" ht="15" customHeight="1" x14ac:dyDescent="0.3">
      <c r="A1003" s="79">
        <v>21374</v>
      </c>
      <c r="B1003" s="78" t="s">
        <v>1368</v>
      </c>
      <c r="C1003" s="78" t="s">
        <v>7</v>
      </c>
      <c r="D1003" s="78" t="s">
        <v>1608</v>
      </c>
      <c r="E1003" s="78">
        <v>2</v>
      </c>
      <c r="F1003" s="78">
        <v>2</v>
      </c>
      <c r="G1003" s="189">
        <f t="shared" si="30"/>
        <v>0</v>
      </c>
      <c r="H1003" s="64">
        <f>IFERROR(MATCH(A1003,'LISTA '!D:D,0),"FORA DA TABELA")</f>
        <v>615</v>
      </c>
      <c r="I1003" s="64" t="str">
        <f t="shared" si="31"/>
        <v/>
      </c>
      <c r="J1003" s="64" t="str">
        <f>IF(I1003="VERIFICAR",(MAX(J$1:$J1002))+1,"")</f>
        <v/>
      </c>
      <c r="K1003" s="82">
        <f>MATCH(A1003,Peso!A:A,0)</f>
        <v>1175</v>
      </c>
    </row>
    <row r="1004" spans="1:11" ht="15" customHeight="1" x14ac:dyDescent="0.3">
      <c r="A1004" s="79">
        <v>20423</v>
      </c>
      <c r="B1004" s="78" t="s">
        <v>1369</v>
      </c>
      <c r="C1004" s="78" t="s">
        <v>7</v>
      </c>
      <c r="D1004" s="78" t="s">
        <v>1608</v>
      </c>
      <c r="E1004" s="78">
        <v>4</v>
      </c>
      <c r="F1004" s="78">
        <v>4</v>
      </c>
      <c r="G1004" s="189">
        <f t="shared" si="30"/>
        <v>0</v>
      </c>
      <c r="H1004" s="64">
        <f>IFERROR(MATCH(A1004,'LISTA '!D:D,0),"FORA DA TABELA")</f>
        <v>616</v>
      </c>
      <c r="I1004" s="64" t="str">
        <f t="shared" si="31"/>
        <v/>
      </c>
      <c r="J1004" s="64" t="str">
        <f>IF(I1004="VERIFICAR",(MAX(J$1:$J1003))+1,"")</f>
        <v/>
      </c>
      <c r="K1004" s="82">
        <f>MATCH(A1004,Peso!A:A,0)</f>
        <v>1174</v>
      </c>
    </row>
    <row r="1005" spans="1:11" ht="15" customHeight="1" x14ac:dyDescent="0.3">
      <c r="A1005" s="79">
        <v>910</v>
      </c>
      <c r="B1005" s="78" t="s">
        <v>191</v>
      </c>
      <c r="C1005" s="78" t="s">
        <v>3</v>
      </c>
      <c r="D1005" s="78" t="s">
        <v>1608</v>
      </c>
      <c r="E1005" s="78">
        <v>36</v>
      </c>
      <c r="F1005" s="78">
        <v>3</v>
      </c>
      <c r="G1005" s="189">
        <f t="shared" si="30"/>
        <v>33</v>
      </c>
      <c r="H1005" s="64">
        <f>IFERROR(MATCH(A1005,'LISTA '!D:D,0),"FORA DA TABELA")</f>
        <v>617</v>
      </c>
      <c r="I1005" s="64" t="str">
        <f t="shared" si="31"/>
        <v/>
      </c>
      <c r="J1005" s="64" t="str">
        <f>IF(I1005="VERIFICAR",(MAX(J$1:$J1004))+1,"")</f>
        <v/>
      </c>
      <c r="K1005" s="82">
        <f>MATCH(A1005,Peso!A:A,0)</f>
        <v>1176</v>
      </c>
    </row>
    <row r="1006" spans="1:11" ht="15" customHeight="1" x14ac:dyDescent="0.3">
      <c r="A1006" s="79">
        <v>994</v>
      </c>
      <c r="B1006" s="78" t="s">
        <v>1392</v>
      </c>
      <c r="C1006" s="78" t="s">
        <v>3</v>
      </c>
      <c r="D1006" s="78" t="s">
        <v>1608</v>
      </c>
      <c r="E1006" s="78">
        <v>19</v>
      </c>
      <c r="F1006" s="78">
        <v>2</v>
      </c>
      <c r="G1006" s="189">
        <f t="shared" si="30"/>
        <v>17</v>
      </c>
      <c r="H1006" s="64">
        <f>IFERROR(MATCH(A1006,'LISTA '!D:D,0),"FORA DA TABELA")</f>
        <v>618</v>
      </c>
      <c r="I1006" s="64" t="str">
        <f t="shared" si="31"/>
        <v/>
      </c>
      <c r="J1006" s="64" t="str">
        <f>IF(I1006="VERIFICAR",(MAX(J$1:$J1005))+1,"")</f>
        <v/>
      </c>
      <c r="K1006" s="82">
        <f>MATCH(A1006,Peso!A:A,0)</f>
        <v>1177</v>
      </c>
    </row>
    <row r="1007" spans="1:11" ht="15" customHeight="1" x14ac:dyDescent="0.3">
      <c r="A1007" s="79">
        <v>1448</v>
      </c>
      <c r="B1007" s="78" t="s">
        <v>186</v>
      </c>
      <c r="C1007" s="78" t="s">
        <v>3</v>
      </c>
      <c r="D1007" s="78" t="s">
        <v>1608</v>
      </c>
      <c r="E1007" s="78">
        <v>41</v>
      </c>
      <c r="F1007" s="78">
        <v>2</v>
      </c>
      <c r="G1007" s="189">
        <f t="shared" si="30"/>
        <v>39</v>
      </c>
      <c r="H1007" s="64">
        <f>IFERROR(MATCH(A1007,'LISTA '!D:D,0),"FORA DA TABELA")</f>
        <v>619</v>
      </c>
      <c r="I1007" s="64" t="str">
        <f t="shared" si="31"/>
        <v/>
      </c>
      <c r="J1007" s="64" t="str">
        <f>IF(I1007="VERIFICAR",(MAX(J$1:$J1006))+1,"")</f>
        <v/>
      </c>
      <c r="K1007" s="82">
        <f>MATCH(A1007,Peso!A:A,0)</f>
        <v>1178</v>
      </c>
    </row>
    <row r="1008" spans="1:11" ht="15" customHeight="1" x14ac:dyDescent="0.3">
      <c r="A1008" s="79">
        <v>1452</v>
      </c>
      <c r="B1008" s="78" t="s">
        <v>188</v>
      </c>
      <c r="C1008" s="78" t="s">
        <v>3</v>
      </c>
      <c r="D1008" s="78" t="s">
        <v>1608</v>
      </c>
      <c r="E1008" s="78">
        <v>29</v>
      </c>
      <c r="F1008" s="78">
        <v>2</v>
      </c>
      <c r="G1008" s="189">
        <f t="shared" si="30"/>
        <v>27</v>
      </c>
      <c r="H1008" s="64">
        <f>IFERROR(MATCH(A1008,'LISTA '!D:D,0),"FORA DA TABELA")</f>
        <v>620</v>
      </c>
      <c r="I1008" s="64" t="str">
        <f t="shared" si="31"/>
        <v/>
      </c>
      <c r="J1008" s="64" t="str">
        <f>IF(I1008="VERIFICAR",(MAX(J$1:$J1007))+1,"")</f>
        <v/>
      </c>
      <c r="K1008" s="82">
        <f>MATCH(A1008,Peso!A:A,0)</f>
        <v>1179</v>
      </c>
    </row>
    <row r="1009" spans="1:11" ht="15" customHeight="1" x14ac:dyDescent="0.3">
      <c r="A1009" s="79">
        <v>1450</v>
      </c>
      <c r="B1009" s="78" t="s">
        <v>187</v>
      </c>
      <c r="C1009" s="78" t="s">
        <v>3</v>
      </c>
      <c r="D1009" s="78" t="s">
        <v>1608</v>
      </c>
      <c r="E1009" s="78">
        <v>45</v>
      </c>
      <c r="F1009" s="78">
        <v>1</v>
      </c>
      <c r="G1009" s="189">
        <f t="shared" si="30"/>
        <v>44</v>
      </c>
      <c r="H1009" s="64">
        <f>IFERROR(MATCH(A1009,'LISTA '!D:D,0),"FORA DA TABELA")</f>
        <v>621</v>
      </c>
      <c r="I1009" s="64" t="str">
        <f t="shared" si="31"/>
        <v/>
      </c>
      <c r="J1009" s="64" t="str">
        <f>IF(I1009="VERIFICAR",(MAX(J$1:$J1008))+1,"")</f>
        <v/>
      </c>
      <c r="K1009" s="82">
        <f>MATCH(A1009,Peso!A:A,0)</f>
        <v>1180</v>
      </c>
    </row>
    <row r="1010" spans="1:11" ht="15" customHeight="1" x14ac:dyDescent="0.3">
      <c r="A1010" s="79">
        <v>1456</v>
      </c>
      <c r="B1010" s="78" t="s">
        <v>189</v>
      </c>
      <c r="C1010" s="78" t="s">
        <v>3</v>
      </c>
      <c r="D1010" s="78" t="s">
        <v>1608</v>
      </c>
      <c r="E1010" s="78">
        <v>97</v>
      </c>
      <c r="F1010" s="78">
        <v>5</v>
      </c>
      <c r="G1010" s="189">
        <f t="shared" si="30"/>
        <v>92</v>
      </c>
      <c r="H1010" s="64">
        <f>IFERROR(MATCH(A1010,'LISTA '!D:D,0),"FORA DA TABELA")</f>
        <v>622</v>
      </c>
      <c r="I1010" s="64" t="str">
        <f t="shared" si="31"/>
        <v/>
      </c>
      <c r="J1010" s="64" t="str">
        <f>IF(I1010="VERIFICAR",(MAX(J$1:$J1009))+1,"")</f>
        <v/>
      </c>
      <c r="K1010" s="82">
        <f>MATCH(A1010,Peso!A:A,0)</f>
        <v>1181</v>
      </c>
    </row>
    <row r="1011" spans="1:11" ht="15" customHeight="1" x14ac:dyDescent="0.3">
      <c r="A1011" s="79">
        <v>1458</v>
      </c>
      <c r="B1011" s="78" t="s">
        <v>190</v>
      </c>
      <c r="C1011" s="78" t="s">
        <v>3</v>
      </c>
      <c r="D1011" s="78" t="s">
        <v>1608</v>
      </c>
      <c r="E1011" s="78">
        <v>119</v>
      </c>
      <c r="F1011" s="78">
        <v>9</v>
      </c>
      <c r="G1011" s="189">
        <f t="shared" si="30"/>
        <v>110</v>
      </c>
      <c r="H1011" s="64">
        <f>IFERROR(MATCH(A1011,'LISTA '!D:D,0),"FORA DA TABELA")</f>
        <v>623</v>
      </c>
      <c r="I1011" s="64" t="str">
        <f t="shared" si="31"/>
        <v/>
      </c>
      <c r="J1011" s="64" t="str">
        <f>IF(I1011="VERIFICAR",(MAX(J$1:$J1010))+1,"")</f>
        <v/>
      </c>
      <c r="K1011" s="82">
        <f>MATCH(A1011,Peso!A:A,0)</f>
        <v>1182</v>
      </c>
    </row>
    <row r="1012" spans="1:11" ht="15" customHeight="1" x14ac:dyDescent="0.3">
      <c r="A1012" s="79">
        <v>909</v>
      </c>
      <c r="B1012" s="78" t="s">
        <v>192</v>
      </c>
      <c r="C1012" s="78" t="s">
        <v>3</v>
      </c>
      <c r="D1012" s="78" t="s">
        <v>1608</v>
      </c>
      <c r="E1012" s="78">
        <v>65</v>
      </c>
      <c r="F1012" s="78">
        <v>0</v>
      </c>
      <c r="G1012" s="189">
        <f t="shared" si="30"/>
        <v>65</v>
      </c>
      <c r="H1012" s="64">
        <f>IFERROR(MATCH(A1012,'LISTA '!D:D,0),"FORA DA TABELA")</f>
        <v>624</v>
      </c>
      <c r="I1012" s="64" t="str">
        <f t="shared" si="31"/>
        <v/>
      </c>
      <c r="J1012" s="64" t="str">
        <f>IF(I1012="VERIFICAR",(MAX(J$1:$J1011))+1,"")</f>
        <v/>
      </c>
      <c r="K1012" s="82">
        <f>MATCH(A1012,Peso!A:A,0)</f>
        <v>1183</v>
      </c>
    </row>
    <row r="1013" spans="1:11" ht="15" customHeight="1" x14ac:dyDescent="0.3">
      <c r="A1013" s="79">
        <v>908</v>
      </c>
      <c r="B1013" s="78" t="s">
        <v>194</v>
      </c>
      <c r="C1013" s="78" t="s">
        <v>3</v>
      </c>
      <c r="D1013" s="78" t="s">
        <v>1608</v>
      </c>
      <c r="E1013" s="78">
        <v>22</v>
      </c>
      <c r="F1013" s="78">
        <v>1</v>
      </c>
      <c r="G1013" s="189">
        <f t="shared" si="30"/>
        <v>21</v>
      </c>
      <c r="H1013" s="64">
        <f>IFERROR(MATCH(A1013,'LISTA '!D:D,0),"FORA DA TABELA")</f>
        <v>625</v>
      </c>
      <c r="I1013" s="64" t="str">
        <f t="shared" si="31"/>
        <v/>
      </c>
      <c r="J1013" s="64" t="str">
        <f>IF(I1013="VERIFICAR",(MAX(J$1:$J1012))+1,"")</f>
        <v/>
      </c>
      <c r="K1013" s="82">
        <f>MATCH(A1013,Peso!A:A,0)</f>
        <v>1185</v>
      </c>
    </row>
    <row r="1014" spans="1:11" ht="15" customHeight="1" x14ac:dyDescent="0.3">
      <c r="A1014" s="79">
        <v>912</v>
      </c>
      <c r="B1014" s="78" t="s">
        <v>193</v>
      </c>
      <c r="C1014" s="78" t="s">
        <v>3</v>
      </c>
      <c r="D1014" s="78" t="s">
        <v>1608</v>
      </c>
      <c r="E1014" s="78">
        <v>16</v>
      </c>
      <c r="F1014" s="78">
        <v>0</v>
      </c>
      <c r="G1014" s="189">
        <f t="shared" si="30"/>
        <v>16</v>
      </c>
      <c r="H1014" s="64">
        <f>IFERROR(MATCH(A1014,'LISTA '!D:D,0),"FORA DA TABELA")</f>
        <v>626</v>
      </c>
      <c r="I1014" s="64" t="str">
        <f t="shared" si="31"/>
        <v/>
      </c>
      <c r="J1014" s="64" t="str">
        <f>IF(I1014="VERIFICAR",(MAX(J$1:$J1013))+1,"")</f>
        <v/>
      </c>
      <c r="K1014" s="82">
        <f>MATCH(A1014,Peso!A:A,0)</f>
        <v>1186</v>
      </c>
    </row>
    <row r="1015" spans="1:11" ht="15" customHeight="1" x14ac:dyDescent="0.3">
      <c r="A1015" s="79">
        <v>21491</v>
      </c>
      <c r="B1015" s="78" t="s">
        <v>1899</v>
      </c>
      <c r="C1015" s="78" t="s">
        <v>7</v>
      </c>
      <c r="D1015" s="78" t="s">
        <v>1608</v>
      </c>
      <c r="E1015" s="78">
        <v>0</v>
      </c>
      <c r="F1015" s="78">
        <v>0</v>
      </c>
      <c r="G1015" s="189">
        <f t="shared" si="30"/>
        <v>0</v>
      </c>
      <c r="H1015" s="64" t="str">
        <f>IFERROR(MATCH(A1015,'LISTA '!D:D,0),"FORA DA TABELA")</f>
        <v>FORA DA TABELA</v>
      </c>
      <c r="I1015" s="64" t="str">
        <f t="shared" si="31"/>
        <v/>
      </c>
      <c r="J1015" s="64" t="str">
        <f>IF(I1015="VERIFICAR",(MAX(J$1:$J1014))+1,"")</f>
        <v/>
      </c>
      <c r="K1015" s="82">
        <f>MATCH(A1015,Peso!A:A,0)</f>
        <v>1187</v>
      </c>
    </row>
    <row r="1016" spans="1:11" ht="15" customHeight="1" x14ac:dyDescent="0.3">
      <c r="A1016" s="79">
        <v>21423</v>
      </c>
      <c r="B1016" s="78" t="s">
        <v>327</v>
      </c>
      <c r="C1016" s="78" t="s">
        <v>7</v>
      </c>
      <c r="D1016" s="78" t="s">
        <v>1608</v>
      </c>
      <c r="E1016" s="78">
        <v>3</v>
      </c>
      <c r="F1016" s="78">
        <v>0</v>
      </c>
      <c r="G1016" s="189">
        <f t="shared" si="30"/>
        <v>3</v>
      </c>
      <c r="H1016" s="64" t="str">
        <f>IFERROR(MATCH(A1016,'LISTA '!D:D,0),"FORA DA TABELA")</f>
        <v>FORA DA TABELA</v>
      </c>
      <c r="I1016" s="64" t="str">
        <f t="shared" si="31"/>
        <v>VERIFICAR</v>
      </c>
      <c r="J1016" s="64">
        <f>IF(I1016="VERIFICAR",(MAX(J$1:$J1015))+1,"")</f>
        <v>66</v>
      </c>
      <c r="K1016" s="82">
        <f>MATCH(A1016,Peso!A:A,0)</f>
        <v>1190</v>
      </c>
    </row>
    <row r="1017" spans="1:11" ht="15" customHeight="1" x14ac:dyDescent="0.3">
      <c r="A1017" s="79">
        <v>21008</v>
      </c>
      <c r="B1017" s="78" t="s">
        <v>1900</v>
      </c>
      <c r="C1017" s="78" t="s">
        <v>7</v>
      </c>
      <c r="D1017" s="78" t="s">
        <v>1608</v>
      </c>
      <c r="E1017" s="78">
        <v>0</v>
      </c>
      <c r="F1017" s="78">
        <v>0</v>
      </c>
      <c r="G1017" s="189">
        <f t="shared" si="30"/>
        <v>0</v>
      </c>
      <c r="H1017" s="64" t="str">
        <f>IFERROR(MATCH(A1017,'LISTA '!D:D,0),"FORA DA TABELA")</f>
        <v>FORA DA TABELA</v>
      </c>
      <c r="I1017" s="64" t="str">
        <f t="shared" si="31"/>
        <v/>
      </c>
      <c r="J1017" s="64" t="str">
        <f>IF(I1017="VERIFICAR",(MAX(J$1:$J1016))+1,"")</f>
        <v/>
      </c>
      <c r="K1017" s="82">
        <f>MATCH(A1017,Peso!A:A,0)</f>
        <v>1189</v>
      </c>
    </row>
    <row r="1018" spans="1:11" ht="15" customHeight="1" x14ac:dyDescent="0.3">
      <c r="A1018" s="79">
        <v>21708</v>
      </c>
      <c r="B1018" s="78" t="s">
        <v>778</v>
      </c>
      <c r="C1018" s="78" t="s">
        <v>28</v>
      </c>
      <c r="D1018" s="78" t="s">
        <v>1608</v>
      </c>
      <c r="E1018" s="78">
        <v>0</v>
      </c>
      <c r="F1018" s="78">
        <v>0</v>
      </c>
      <c r="G1018" s="189">
        <f t="shared" si="30"/>
        <v>0</v>
      </c>
      <c r="H1018" s="64" t="str">
        <f>IFERROR(MATCH(A1018,'LISTA '!D:D,0),"FORA DA TABELA")</f>
        <v>FORA DA TABELA</v>
      </c>
      <c r="I1018" s="64" t="str">
        <f t="shared" si="31"/>
        <v/>
      </c>
      <c r="J1018" s="64" t="str">
        <f>IF(I1018="VERIFICAR",(MAX(J$1:$J1017))+1,"")</f>
        <v/>
      </c>
      <c r="K1018" s="82">
        <f>MATCH(A1018,Peso!A:A,0)</f>
        <v>2263</v>
      </c>
    </row>
    <row r="1019" spans="1:11" ht="15" customHeight="1" x14ac:dyDescent="0.3">
      <c r="A1019" s="79">
        <v>21734</v>
      </c>
      <c r="B1019" s="78" t="s">
        <v>1370</v>
      </c>
      <c r="C1019" s="78" t="s">
        <v>28</v>
      </c>
      <c r="D1019" s="78" t="s">
        <v>1608</v>
      </c>
      <c r="E1019" s="78">
        <v>17</v>
      </c>
      <c r="F1019" s="78">
        <v>7</v>
      </c>
      <c r="G1019" s="189">
        <f t="shared" si="30"/>
        <v>10</v>
      </c>
      <c r="H1019" s="64" t="str">
        <f>IFERROR(MATCH(A1019,'LISTA '!D:D,0),"FORA DA TABELA")</f>
        <v>FORA DA TABELA</v>
      </c>
      <c r="I1019" s="64" t="str">
        <f t="shared" si="31"/>
        <v>VERIFICAR</v>
      </c>
      <c r="J1019" s="64">
        <f>IF(I1019="VERIFICAR",(MAX(J$1:$J1018))+1,"")</f>
        <v>67</v>
      </c>
      <c r="K1019" s="82">
        <f>MATCH(A1019,Peso!A:A,0)</f>
        <v>2289</v>
      </c>
    </row>
    <row r="1020" spans="1:11" ht="15" customHeight="1" x14ac:dyDescent="0.3">
      <c r="A1020" s="79">
        <v>21485</v>
      </c>
      <c r="B1020" s="78" t="s">
        <v>306</v>
      </c>
      <c r="C1020" s="78" t="s">
        <v>7</v>
      </c>
      <c r="D1020" s="78" t="s">
        <v>1608</v>
      </c>
      <c r="E1020" s="78">
        <v>0</v>
      </c>
      <c r="F1020" s="78">
        <v>0</v>
      </c>
      <c r="G1020" s="189">
        <f t="shared" si="30"/>
        <v>0</v>
      </c>
      <c r="H1020" s="64" t="str">
        <f>IFERROR(MATCH(A1020,'LISTA '!D:D,0),"FORA DA TABELA")</f>
        <v>FORA DA TABELA</v>
      </c>
      <c r="I1020" s="64" t="str">
        <f t="shared" si="31"/>
        <v/>
      </c>
      <c r="J1020" s="64" t="str">
        <f>IF(I1020="VERIFICAR",(MAX(J$1:$J1019))+1,"")</f>
        <v/>
      </c>
      <c r="K1020" s="82">
        <f>MATCH(A1020,Peso!A:A,0)</f>
        <v>1193</v>
      </c>
    </row>
    <row r="1021" spans="1:11" ht="15" customHeight="1" x14ac:dyDescent="0.3">
      <c r="A1021" s="79">
        <v>21174</v>
      </c>
      <c r="B1021" s="78" t="s">
        <v>1371</v>
      </c>
      <c r="C1021" s="78" t="s">
        <v>7</v>
      </c>
      <c r="D1021" s="78" t="s">
        <v>1608</v>
      </c>
      <c r="E1021" s="78">
        <v>1</v>
      </c>
      <c r="F1021" s="78">
        <v>0</v>
      </c>
      <c r="G1021" s="189">
        <f t="shared" si="30"/>
        <v>1</v>
      </c>
      <c r="H1021" s="64" t="str">
        <f>IFERROR(MATCH(A1021,'LISTA '!D:D,0),"FORA DA TABELA")</f>
        <v>FORA DA TABELA</v>
      </c>
      <c r="I1021" s="64" t="str">
        <f t="shared" si="31"/>
        <v>VERIFICAR</v>
      </c>
      <c r="J1021" s="64">
        <f>IF(I1021="VERIFICAR",(MAX(J$1:$J1020))+1,"")</f>
        <v>68</v>
      </c>
      <c r="K1021" s="82">
        <f>MATCH(A1021,Peso!A:A,0)</f>
        <v>1194</v>
      </c>
    </row>
    <row r="1022" spans="1:11" ht="15" customHeight="1" x14ac:dyDescent="0.3">
      <c r="A1022" s="79">
        <v>20105</v>
      </c>
      <c r="B1022" s="78" t="s">
        <v>58</v>
      </c>
      <c r="C1022" s="78" t="s">
        <v>7</v>
      </c>
      <c r="D1022" s="78" t="s">
        <v>1608</v>
      </c>
      <c r="E1022" s="78">
        <v>0</v>
      </c>
      <c r="F1022" s="78">
        <v>0</v>
      </c>
      <c r="G1022" s="189">
        <f t="shared" si="30"/>
        <v>0</v>
      </c>
      <c r="H1022" s="64" t="str">
        <f>IFERROR(MATCH(A1022,'LISTA '!D:D,0),"FORA DA TABELA")</f>
        <v>FORA DA TABELA</v>
      </c>
      <c r="I1022" s="64" t="str">
        <f t="shared" si="31"/>
        <v/>
      </c>
      <c r="J1022" s="64" t="str">
        <f>IF(I1022="VERIFICAR",(MAX(J$1:$J1021))+1,"")</f>
        <v/>
      </c>
      <c r="K1022" s="82">
        <f>MATCH(A1022,Peso!A:A,0)</f>
        <v>1196</v>
      </c>
    </row>
    <row r="1023" spans="1:11" ht="15" customHeight="1" x14ac:dyDescent="0.3">
      <c r="A1023" s="79">
        <v>21709</v>
      </c>
      <c r="B1023" s="78" t="s">
        <v>779</v>
      </c>
      <c r="C1023" s="78" t="s">
        <v>28</v>
      </c>
      <c r="D1023" s="78" t="s">
        <v>1608</v>
      </c>
      <c r="E1023" s="78">
        <v>0</v>
      </c>
      <c r="F1023" s="78">
        <v>0</v>
      </c>
      <c r="G1023" s="189">
        <f t="shared" si="30"/>
        <v>0</v>
      </c>
      <c r="H1023" s="64" t="str">
        <f>IFERROR(MATCH(A1023,'LISTA '!D:D,0),"FORA DA TABELA")</f>
        <v>FORA DA TABELA</v>
      </c>
      <c r="I1023" s="64" t="str">
        <f t="shared" si="31"/>
        <v/>
      </c>
      <c r="J1023" s="64" t="str">
        <f>IF(I1023="VERIFICAR",(MAX(J$1:$J1022))+1,"")</f>
        <v/>
      </c>
      <c r="K1023" s="82">
        <f>MATCH(A1023,Peso!A:A,0)</f>
        <v>2264</v>
      </c>
    </row>
    <row r="1024" spans="1:11" ht="15" customHeight="1" x14ac:dyDescent="0.3">
      <c r="A1024" s="79">
        <v>21009</v>
      </c>
      <c r="B1024" s="78" t="s">
        <v>1372</v>
      </c>
      <c r="C1024" s="78" t="s">
        <v>7</v>
      </c>
      <c r="D1024" s="78" t="s">
        <v>1608</v>
      </c>
      <c r="E1024" s="78">
        <v>0</v>
      </c>
      <c r="F1024" s="78">
        <v>0</v>
      </c>
      <c r="G1024" s="189">
        <f t="shared" si="30"/>
        <v>0</v>
      </c>
      <c r="H1024" s="64" t="str">
        <f>IFERROR(MATCH(A1024,'LISTA '!D:D,0),"FORA DA TABELA")</f>
        <v>FORA DA TABELA</v>
      </c>
      <c r="I1024" s="64" t="str">
        <f t="shared" si="31"/>
        <v/>
      </c>
      <c r="J1024" s="64" t="str">
        <f>IF(I1024="VERIFICAR",(MAX(J$1:$J1023))+1,"")</f>
        <v/>
      </c>
      <c r="K1024" s="82">
        <f>MATCH(A1024,Peso!A:A,0)</f>
        <v>1198</v>
      </c>
    </row>
    <row r="1025" spans="1:11" ht="15" customHeight="1" x14ac:dyDescent="0.3">
      <c r="A1025" s="79">
        <v>21663</v>
      </c>
      <c r="B1025" s="78" t="s">
        <v>715</v>
      </c>
      <c r="C1025" s="78" t="s">
        <v>7</v>
      </c>
      <c r="D1025" s="78" t="s">
        <v>1608</v>
      </c>
      <c r="E1025" s="78">
        <v>79</v>
      </c>
      <c r="F1025" s="78">
        <v>0</v>
      </c>
      <c r="G1025" s="189">
        <f t="shared" si="30"/>
        <v>79</v>
      </c>
      <c r="H1025" s="64">
        <f>IFERROR(MATCH(A1025,'LISTA '!D:D,0),"FORA DA TABELA")</f>
        <v>627</v>
      </c>
      <c r="I1025" s="64" t="str">
        <f t="shared" si="31"/>
        <v/>
      </c>
      <c r="J1025" s="64" t="str">
        <f>IF(I1025="VERIFICAR",(MAX(J$1:$J1024))+1,"")</f>
        <v/>
      </c>
      <c r="K1025" s="82">
        <f>MATCH(A1025,Peso!A:A,0)</f>
        <v>1199</v>
      </c>
    </row>
    <row r="1026" spans="1:11" ht="15" customHeight="1" x14ac:dyDescent="0.3">
      <c r="A1026" s="79">
        <v>21767</v>
      </c>
      <c r="B1026" s="78" t="s">
        <v>877</v>
      </c>
      <c r="C1026" s="78" t="s">
        <v>28</v>
      </c>
      <c r="D1026" s="78" t="s">
        <v>1608</v>
      </c>
      <c r="E1026" s="78">
        <v>0</v>
      </c>
      <c r="F1026" s="78">
        <v>0</v>
      </c>
      <c r="G1026" s="189">
        <f t="shared" si="30"/>
        <v>0</v>
      </c>
      <c r="H1026" s="64">
        <f>IFERROR(MATCH(A1026,'LISTA '!D:D,0),"FORA DA TABELA")</f>
        <v>628</v>
      </c>
      <c r="I1026" s="64" t="str">
        <f t="shared" si="31"/>
        <v/>
      </c>
      <c r="J1026" s="64" t="str">
        <f>IF(I1026="VERIFICAR",(MAX(J$1:$J1025))+1,"")</f>
        <v/>
      </c>
      <c r="K1026" s="82">
        <f>MATCH(A1026,Peso!A:A,0)</f>
        <v>2354</v>
      </c>
    </row>
    <row r="1027" spans="1:11" ht="15" customHeight="1" x14ac:dyDescent="0.3">
      <c r="A1027" s="79">
        <v>21710</v>
      </c>
      <c r="B1027" s="78" t="s">
        <v>780</v>
      </c>
      <c r="C1027" s="78" t="s">
        <v>28</v>
      </c>
      <c r="D1027" s="78" t="s">
        <v>1608</v>
      </c>
      <c r="E1027" s="78">
        <v>401</v>
      </c>
      <c r="F1027" s="78">
        <v>0</v>
      </c>
      <c r="G1027" s="189">
        <f t="shared" ref="G1027:G1090" si="32">E1027-F1027</f>
        <v>401</v>
      </c>
      <c r="H1027" s="64" t="str">
        <f>IFERROR(MATCH(A1027,'LISTA '!D:D,0),"FORA DA TABELA")</f>
        <v>FORA DA TABELA</v>
      </c>
      <c r="I1027" s="64" t="str">
        <f t="shared" ref="I1027:I1090" si="33">IF(AND(G1027&gt;0,H1027="FORA DA TABELA"),"VERIFICAR","")</f>
        <v>VERIFICAR</v>
      </c>
      <c r="J1027" s="64">
        <f>IF(I1027="VERIFICAR",(MAX(J$1:$J1026))+1,"")</f>
        <v>69</v>
      </c>
      <c r="K1027" s="82">
        <f>MATCH(A1027,Peso!A:A,0)</f>
        <v>2265</v>
      </c>
    </row>
    <row r="1028" spans="1:11" ht="15" customHeight="1" x14ac:dyDescent="0.3">
      <c r="A1028" s="79">
        <v>1879</v>
      </c>
      <c r="B1028" s="78" t="s">
        <v>1373</v>
      </c>
      <c r="C1028" s="78" t="s">
        <v>7</v>
      </c>
      <c r="D1028" s="78" t="s">
        <v>1608</v>
      </c>
      <c r="E1028" s="78">
        <v>43</v>
      </c>
      <c r="F1028" s="78">
        <v>4</v>
      </c>
      <c r="G1028" s="189">
        <f t="shared" si="32"/>
        <v>39</v>
      </c>
      <c r="H1028" s="64">
        <f>IFERROR(MATCH(A1028,'LISTA '!D:D,0),"FORA DA TABELA")</f>
        <v>629</v>
      </c>
      <c r="I1028" s="64" t="str">
        <f t="shared" si="33"/>
        <v/>
      </c>
      <c r="J1028" s="64" t="str">
        <f>IF(I1028="VERIFICAR",(MAX(J$1:$J1027))+1,"")</f>
        <v/>
      </c>
      <c r="K1028" s="82">
        <f>MATCH(A1028,Peso!A:A,0)</f>
        <v>1050</v>
      </c>
    </row>
    <row r="1029" spans="1:11" ht="15" customHeight="1" x14ac:dyDescent="0.3">
      <c r="A1029" s="79">
        <v>1345</v>
      </c>
      <c r="B1029" s="78" t="s">
        <v>1901</v>
      </c>
      <c r="C1029" s="78" t="s">
        <v>7</v>
      </c>
      <c r="D1029" s="78" t="s">
        <v>1608</v>
      </c>
      <c r="E1029" s="78">
        <v>18</v>
      </c>
      <c r="F1029" s="78">
        <v>0</v>
      </c>
      <c r="G1029" s="189">
        <f t="shared" si="32"/>
        <v>18</v>
      </c>
      <c r="H1029" s="64">
        <f>IFERROR(MATCH(A1029,'LISTA '!D:D,0),"FORA DA TABELA")</f>
        <v>630</v>
      </c>
      <c r="I1029" s="64" t="str">
        <f t="shared" si="33"/>
        <v/>
      </c>
      <c r="J1029" s="64" t="str">
        <f>IF(I1029="VERIFICAR",(MAX(J$1:$J1028))+1,"")</f>
        <v/>
      </c>
      <c r="K1029" s="82">
        <f>MATCH(A1029,Peso!A:A,0)</f>
        <v>1049</v>
      </c>
    </row>
    <row r="1030" spans="1:11" ht="15" customHeight="1" x14ac:dyDescent="0.3">
      <c r="A1030" s="79">
        <v>1877</v>
      </c>
      <c r="B1030" s="78" t="s">
        <v>1374</v>
      </c>
      <c r="C1030" s="78" t="s">
        <v>7</v>
      </c>
      <c r="D1030" s="78" t="s">
        <v>1608</v>
      </c>
      <c r="E1030" s="78">
        <v>50</v>
      </c>
      <c r="F1030" s="78">
        <v>8</v>
      </c>
      <c r="G1030" s="189">
        <f t="shared" si="32"/>
        <v>42</v>
      </c>
      <c r="H1030" s="64">
        <f>IFERROR(MATCH(A1030,'LISTA '!D:D,0),"FORA DA TABELA")</f>
        <v>631</v>
      </c>
      <c r="I1030" s="64" t="str">
        <f t="shared" si="33"/>
        <v/>
      </c>
      <c r="J1030" s="64" t="str">
        <f>IF(I1030="VERIFICAR",(MAX(J$1:$J1029))+1,"")</f>
        <v/>
      </c>
      <c r="K1030" s="82">
        <f>MATCH(A1030,Peso!A:A,0)</f>
        <v>1052</v>
      </c>
    </row>
    <row r="1031" spans="1:11" ht="15" customHeight="1" x14ac:dyDescent="0.3">
      <c r="A1031" s="79">
        <v>951</v>
      </c>
      <c r="B1031" s="78" t="s">
        <v>1902</v>
      </c>
      <c r="C1031" s="78" t="s">
        <v>7</v>
      </c>
      <c r="D1031" s="78" t="s">
        <v>1608</v>
      </c>
      <c r="E1031" s="78">
        <v>79</v>
      </c>
      <c r="F1031" s="78">
        <v>3</v>
      </c>
      <c r="G1031" s="189">
        <f t="shared" si="32"/>
        <v>76</v>
      </c>
      <c r="H1031" s="64">
        <f>IFERROR(MATCH(A1031,'LISTA '!D:D,0),"FORA DA TABELA")</f>
        <v>632</v>
      </c>
      <c r="I1031" s="64" t="str">
        <f t="shared" si="33"/>
        <v/>
      </c>
      <c r="J1031" s="64" t="str">
        <f>IF(I1031="VERIFICAR",(MAX(J$1:$J1030))+1,"")</f>
        <v/>
      </c>
      <c r="K1031" s="82">
        <f>MATCH(A1031,Peso!A:A,0)</f>
        <v>1051</v>
      </c>
    </row>
    <row r="1032" spans="1:11" ht="15" customHeight="1" x14ac:dyDescent="0.3">
      <c r="A1032" s="79">
        <v>5</v>
      </c>
      <c r="B1032" s="78" t="s">
        <v>1903</v>
      </c>
      <c r="C1032" s="78" t="s">
        <v>7</v>
      </c>
      <c r="D1032" s="78" t="s">
        <v>1608</v>
      </c>
      <c r="E1032" s="78">
        <v>772</v>
      </c>
      <c r="F1032" s="78">
        <v>28</v>
      </c>
      <c r="G1032" s="189">
        <f t="shared" si="32"/>
        <v>744</v>
      </c>
      <c r="H1032" s="64">
        <f>IFERROR(MATCH(A1032,'LISTA '!D:D,0),"FORA DA TABELA")</f>
        <v>633</v>
      </c>
      <c r="I1032" s="64" t="str">
        <f t="shared" si="33"/>
        <v/>
      </c>
      <c r="J1032" s="64" t="str">
        <f>IF(I1032="VERIFICAR",(MAX(J$1:$J1031))+1,"")</f>
        <v/>
      </c>
      <c r="K1032" s="82">
        <f>MATCH(A1032,Peso!A:A,0)</f>
        <v>1201</v>
      </c>
    </row>
    <row r="1033" spans="1:11" ht="15" customHeight="1" x14ac:dyDescent="0.3">
      <c r="A1033" s="79">
        <v>1764</v>
      </c>
      <c r="B1033" s="78" t="s">
        <v>1375</v>
      </c>
      <c r="C1033" s="78" t="s">
        <v>7</v>
      </c>
      <c r="D1033" s="78" t="s">
        <v>1608</v>
      </c>
      <c r="E1033" s="78">
        <v>131</v>
      </c>
      <c r="F1033" s="78">
        <v>14</v>
      </c>
      <c r="G1033" s="189">
        <f t="shared" si="32"/>
        <v>117</v>
      </c>
      <c r="H1033" s="64">
        <f>IFERROR(MATCH(A1033,'LISTA '!D:D,0),"FORA DA TABELA")</f>
        <v>634</v>
      </c>
      <c r="I1033" s="64" t="str">
        <f t="shared" si="33"/>
        <v/>
      </c>
      <c r="J1033" s="64" t="str">
        <f>IF(I1033="VERIFICAR",(MAX(J$1:$J1032))+1,"")</f>
        <v/>
      </c>
      <c r="K1033" s="82">
        <f>MATCH(A1033,Peso!A:A,0)</f>
        <v>1203</v>
      </c>
    </row>
    <row r="1034" spans="1:11" ht="15" customHeight="1" x14ac:dyDescent="0.3">
      <c r="A1034" s="79">
        <v>1035</v>
      </c>
      <c r="B1034" s="78" t="s">
        <v>1904</v>
      </c>
      <c r="C1034" s="78" t="s">
        <v>7</v>
      </c>
      <c r="D1034" s="78" t="s">
        <v>1608</v>
      </c>
      <c r="E1034" s="78">
        <v>86</v>
      </c>
      <c r="F1034" s="78">
        <v>21</v>
      </c>
      <c r="G1034" s="189">
        <f t="shared" si="32"/>
        <v>65</v>
      </c>
      <c r="H1034" s="64">
        <f>IFERROR(MATCH(A1034,'LISTA '!D:D,0),"FORA DA TABELA")</f>
        <v>635</v>
      </c>
      <c r="I1034" s="64" t="str">
        <f t="shared" si="33"/>
        <v/>
      </c>
      <c r="J1034" s="64" t="str">
        <f>IF(I1034="VERIFICAR",(MAX(J$1:$J1033))+1,"")</f>
        <v/>
      </c>
      <c r="K1034" s="82">
        <f>MATCH(A1034,Peso!A:A,0)</f>
        <v>1202</v>
      </c>
    </row>
    <row r="1035" spans="1:11" ht="15" customHeight="1" x14ac:dyDescent="0.3">
      <c r="A1035" s="79">
        <v>2245</v>
      </c>
      <c r="B1035" s="78" t="s">
        <v>1065</v>
      </c>
      <c r="C1035" s="78" t="s">
        <v>28</v>
      </c>
      <c r="D1035" s="78" t="s">
        <v>1608</v>
      </c>
      <c r="E1035" s="78">
        <v>0</v>
      </c>
      <c r="F1035" s="78">
        <v>0</v>
      </c>
      <c r="G1035" s="189">
        <f t="shared" si="32"/>
        <v>0</v>
      </c>
      <c r="H1035" s="64" t="str">
        <f>IFERROR(MATCH(A1035,'LISTA '!D:D,0),"FORA DA TABELA")</f>
        <v>FORA DA TABELA</v>
      </c>
      <c r="I1035" s="64" t="str">
        <f t="shared" si="33"/>
        <v/>
      </c>
      <c r="J1035" s="64" t="str">
        <f>IF(I1035="VERIFICAR",(MAX(J$1:$J1034))+1,"")</f>
        <v/>
      </c>
      <c r="K1035" s="82">
        <f>MATCH(A1035,Peso!A:A,0)</f>
        <v>1207</v>
      </c>
    </row>
    <row r="1036" spans="1:11" ht="15" customHeight="1" x14ac:dyDescent="0.3">
      <c r="A1036" s="79">
        <v>2220</v>
      </c>
      <c r="B1036" s="78" t="s">
        <v>1066</v>
      </c>
      <c r="C1036" s="78" t="s">
        <v>3</v>
      </c>
      <c r="D1036" s="78" t="s">
        <v>1608</v>
      </c>
      <c r="E1036" s="78">
        <v>0</v>
      </c>
      <c r="F1036" s="78">
        <v>0</v>
      </c>
      <c r="G1036" s="189">
        <f t="shared" si="32"/>
        <v>0</v>
      </c>
      <c r="H1036" s="64" t="str">
        <f>IFERROR(MATCH(A1036,'LISTA '!D:D,0),"FORA DA TABELA")</f>
        <v>FORA DA TABELA</v>
      </c>
      <c r="I1036" s="64" t="str">
        <f t="shared" si="33"/>
        <v/>
      </c>
      <c r="J1036" s="64" t="str">
        <f>IF(I1036="VERIFICAR",(MAX(J$1:$J1035))+1,"")</f>
        <v/>
      </c>
      <c r="K1036" s="82">
        <f>MATCH(A1036,Peso!A:A,0)</f>
        <v>1209</v>
      </c>
    </row>
    <row r="1037" spans="1:11" ht="15" customHeight="1" x14ac:dyDescent="0.3">
      <c r="A1037" s="79">
        <v>2219</v>
      </c>
      <c r="B1037" s="78" t="s">
        <v>1067</v>
      </c>
      <c r="C1037" s="78" t="s">
        <v>3</v>
      </c>
      <c r="D1037" s="78" t="s">
        <v>1608</v>
      </c>
      <c r="E1037" s="78">
        <v>0</v>
      </c>
      <c r="F1037" s="78">
        <v>0</v>
      </c>
      <c r="G1037" s="189">
        <f t="shared" si="32"/>
        <v>0</v>
      </c>
      <c r="H1037" s="64" t="str">
        <f>IFERROR(MATCH(A1037,'LISTA '!D:D,0),"FORA DA TABELA")</f>
        <v>FORA DA TABELA</v>
      </c>
      <c r="I1037" s="64" t="str">
        <f t="shared" si="33"/>
        <v/>
      </c>
      <c r="J1037" s="64" t="str">
        <f>IF(I1037="VERIFICAR",(MAX(J$1:$J1036))+1,"")</f>
        <v/>
      </c>
      <c r="K1037" s="82">
        <f>MATCH(A1037,Peso!A:A,0)</f>
        <v>1211</v>
      </c>
    </row>
    <row r="1038" spans="1:11" ht="15" customHeight="1" x14ac:dyDescent="0.3">
      <c r="A1038" s="79">
        <v>2226</v>
      </c>
      <c r="B1038" s="78" t="s">
        <v>1068</v>
      </c>
      <c r="C1038" s="78" t="s">
        <v>3</v>
      </c>
      <c r="D1038" s="78" t="s">
        <v>1608</v>
      </c>
      <c r="E1038" s="78">
        <v>0</v>
      </c>
      <c r="F1038" s="78">
        <v>0</v>
      </c>
      <c r="G1038" s="189">
        <f t="shared" si="32"/>
        <v>0</v>
      </c>
      <c r="H1038" s="64" t="str">
        <f>IFERROR(MATCH(A1038,'LISTA '!D:D,0),"FORA DA TABELA")</f>
        <v>FORA DA TABELA</v>
      </c>
      <c r="I1038" s="64" t="str">
        <f t="shared" si="33"/>
        <v/>
      </c>
      <c r="J1038" s="64" t="str">
        <f>IF(I1038="VERIFICAR",(MAX(J$1:$J1037))+1,"")</f>
        <v/>
      </c>
      <c r="K1038" s="82">
        <f>MATCH(A1038,Peso!A:A,0)</f>
        <v>1213</v>
      </c>
    </row>
    <row r="1039" spans="1:11" ht="15" customHeight="1" x14ac:dyDescent="0.3">
      <c r="A1039" s="79">
        <v>2231</v>
      </c>
      <c r="B1039" s="78" t="s">
        <v>1905</v>
      </c>
      <c r="C1039" s="78" t="s">
        <v>3</v>
      </c>
      <c r="D1039" s="78" t="s">
        <v>1608</v>
      </c>
      <c r="E1039" s="78">
        <v>0</v>
      </c>
      <c r="F1039" s="78">
        <v>0</v>
      </c>
      <c r="G1039" s="189">
        <f t="shared" si="32"/>
        <v>0</v>
      </c>
      <c r="H1039" s="64" t="str">
        <f>IFERROR(MATCH(A1039,'LISTA '!D:D,0),"FORA DA TABELA")</f>
        <v>FORA DA TABELA</v>
      </c>
      <c r="I1039" s="64" t="str">
        <f t="shared" si="33"/>
        <v/>
      </c>
      <c r="J1039" s="64" t="str">
        <f>IF(I1039="VERIFICAR",(MAX(J$1:$J1038))+1,"")</f>
        <v/>
      </c>
      <c r="K1039" s="82">
        <f>MATCH(A1039,Peso!A:A,0)</f>
        <v>1219</v>
      </c>
    </row>
    <row r="1040" spans="1:11" ht="15" customHeight="1" x14ac:dyDescent="0.3">
      <c r="A1040" s="79">
        <v>2223</v>
      </c>
      <c r="B1040" s="78" t="s">
        <v>1069</v>
      </c>
      <c r="C1040" s="78" t="s">
        <v>3</v>
      </c>
      <c r="D1040" s="78" t="s">
        <v>1608</v>
      </c>
      <c r="E1040" s="78">
        <v>0</v>
      </c>
      <c r="F1040" s="78">
        <v>0</v>
      </c>
      <c r="G1040" s="189">
        <f t="shared" si="32"/>
        <v>0</v>
      </c>
      <c r="H1040" s="64" t="str">
        <f>IFERROR(MATCH(A1040,'LISTA '!D:D,0),"FORA DA TABELA")</f>
        <v>FORA DA TABELA</v>
      </c>
      <c r="I1040" s="64" t="str">
        <f t="shared" si="33"/>
        <v/>
      </c>
      <c r="J1040" s="64" t="str">
        <f>IF(I1040="VERIFICAR",(MAX(J$1:$J1039))+1,"")</f>
        <v/>
      </c>
      <c r="K1040" s="82">
        <f>MATCH(A1040,Peso!A:A,0)</f>
        <v>1221</v>
      </c>
    </row>
    <row r="1041" spans="1:11" ht="15" customHeight="1" x14ac:dyDescent="0.3">
      <c r="A1041" s="79">
        <v>2221</v>
      </c>
      <c r="B1041" s="78" t="s">
        <v>1070</v>
      </c>
      <c r="C1041" s="78" t="s">
        <v>3</v>
      </c>
      <c r="D1041" s="78" t="s">
        <v>1608</v>
      </c>
      <c r="E1041" s="78">
        <v>0</v>
      </c>
      <c r="F1041" s="78">
        <v>0</v>
      </c>
      <c r="G1041" s="189">
        <f t="shared" si="32"/>
        <v>0</v>
      </c>
      <c r="H1041" s="64" t="str">
        <f>IFERROR(MATCH(A1041,'LISTA '!D:D,0),"FORA DA TABELA")</f>
        <v>FORA DA TABELA</v>
      </c>
      <c r="I1041" s="64" t="str">
        <f t="shared" si="33"/>
        <v/>
      </c>
      <c r="J1041" s="64" t="str">
        <f>IF(I1041="VERIFICAR",(MAX(J$1:$J1040))+1,"")</f>
        <v/>
      </c>
      <c r="K1041" s="82">
        <f>MATCH(A1041,Peso!A:A,0)</f>
        <v>1227</v>
      </c>
    </row>
    <row r="1042" spans="1:11" ht="15" customHeight="1" x14ac:dyDescent="0.3">
      <c r="A1042" s="79">
        <v>2829</v>
      </c>
      <c r="B1042" s="78" t="s">
        <v>864</v>
      </c>
      <c r="C1042" s="78" t="s">
        <v>28</v>
      </c>
      <c r="D1042" s="78" t="s">
        <v>1608</v>
      </c>
      <c r="E1042" s="78">
        <v>18</v>
      </c>
      <c r="F1042" s="78">
        <v>0</v>
      </c>
      <c r="G1042" s="189">
        <f t="shared" si="32"/>
        <v>18</v>
      </c>
      <c r="H1042" s="64">
        <f>IFERROR(MATCH(A1042,'LISTA '!D:D,0),"FORA DA TABELA")</f>
        <v>636</v>
      </c>
      <c r="I1042" s="64" t="str">
        <f t="shared" si="33"/>
        <v/>
      </c>
      <c r="J1042" s="64" t="str">
        <f>IF(I1042="VERIFICAR",(MAX(J$1:$J1041))+1,"")</f>
        <v/>
      </c>
      <c r="K1042" s="82">
        <f>MATCH(A1042,Peso!A:A,0)</f>
        <v>2341</v>
      </c>
    </row>
    <row r="1043" spans="1:11" ht="15" customHeight="1" x14ac:dyDescent="0.3">
      <c r="A1043" s="79">
        <v>406</v>
      </c>
      <c r="B1043" s="78" t="s">
        <v>806</v>
      </c>
      <c r="C1043" s="78" t="s">
        <v>7</v>
      </c>
      <c r="D1043" s="78" t="s">
        <v>1608</v>
      </c>
      <c r="E1043" s="78">
        <v>72</v>
      </c>
      <c r="F1043" s="78">
        <v>1</v>
      </c>
      <c r="G1043" s="189">
        <f t="shared" si="32"/>
        <v>71</v>
      </c>
      <c r="H1043" s="64">
        <f>IFERROR(MATCH(A1043,'LISTA '!D:D,0),"FORA DA TABELA")</f>
        <v>637</v>
      </c>
      <c r="I1043" s="64" t="str">
        <f t="shared" si="33"/>
        <v/>
      </c>
      <c r="J1043" s="64" t="str">
        <f>IF(I1043="VERIFICAR",(MAX(J$1:$J1042))+1,"")</f>
        <v/>
      </c>
      <c r="K1043" s="82">
        <f>MATCH(A1043,Peso!A:A,0)</f>
        <v>1228</v>
      </c>
    </row>
    <row r="1044" spans="1:11" ht="15" customHeight="1" x14ac:dyDescent="0.3">
      <c r="A1044" s="79">
        <v>21227</v>
      </c>
      <c r="B1044" s="78" t="s">
        <v>1906</v>
      </c>
      <c r="C1044" s="78" t="s">
        <v>7</v>
      </c>
      <c r="D1044" s="78" t="s">
        <v>1608</v>
      </c>
      <c r="E1044" s="78">
        <v>786</v>
      </c>
      <c r="F1044" s="78">
        <v>120</v>
      </c>
      <c r="G1044" s="189">
        <f t="shared" si="32"/>
        <v>666</v>
      </c>
      <c r="H1044" s="64">
        <f>IFERROR(MATCH(A1044,'LISTA '!D:D,0),"FORA DA TABELA")</f>
        <v>638</v>
      </c>
      <c r="I1044" s="64" t="str">
        <f t="shared" si="33"/>
        <v/>
      </c>
      <c r="J1044" s="64" t="str">
        <f>IF(I1044="VERIFICAR",(MAX(J$1:$J1043))+1,"")</f>
        <v/>
      </c>
      <c r="K1044" s="82">
        <f>MATCH(A1044,Peso!A:A,0)</f>
        <v>1055</v>
      </c>
    </row>
    <row r="1045" spans="1:11" ht="15" customHeight="1" x14ac:dyDescent="0.3">
      <c r="A1045" s="79">
        <v>11073</v>
      </c>
      <c r="B1045" s="78" t="s">
        <v>1907</v>
      </c>
      <c r="C1045" s="78" t="s">
        <v>7</v>
      </c>
      <c r="D1045" s="78" t="s">
        <v>1608</v>
      </c>
      <c r="E1045" s="78">
        <v>0</v>
      </c>
      <c r="F1045" s="78">
        <v>0</v>
      </c>
      <c r="G1045" s="189">
        <f t="shared" si="32"/>
        <v>0</v>
      </c>
      <c r="H1045" s="64" t="str">
        <f>IFERROR(MATCH(A1045,'LISTA '!D:D,0),"FORA DA TABELA")</f>
        <v>FORA DA TABELA</v>
      </c>
      <c r="I1045" s="64" t="str">
        <f t="shared" si="33"/>
        <v/>
      </c>
      <c r="J1045" s="64" t="str">
        <f>IF(I1045="VERIFICAR",(MAX(J$1:$J1044))+1,"")</f>
        <v/>
      </c>
      <c r="K1045" s="82">
        <f>MATCH(A1045,Peso!A:A,0)</f>
        <v>1053</v>
      </c>
    </row>
    <row r="1046" spans="1:11" ht="15" customHeight="1" x14ac:dyDescent="0.3">
      <c r="A1046" s="79">
        <v>20068</v>
      </c>
      <c r="B1046" s="78" t="s">
        <v>1907</v>
      </c>
      <c r="C1046" s="78" t="s">
        <v>7</v>
      </c>
      <c r="D1046" s="78" t="s">
        <v>1608</v>
      </c>
      <c r="E1046" s="78">
        <v>0</v>
      </c>
      <c r="F1046" s="78">
        <v>0</v>
      </c>
      <c r="G1046" s="189">
        <f t="shared" si="32"/>
        <v>0</v>
      </c>
      <c r="H1046" s="64" t="str">
        <f>IFERROR(MATCH(A1046,'LISTA '!D:D,0),"FORA DA TABELA")</f>
        <v>FORA DA TABELA</v>
      </c>
      <c r="I1046" s="64" t="str">
        <f t="shared" si="33"/>
        <v/>
      </c>
      <c r="J1046" s="64" t="str">
        <f>IF(I1046="VERIFICAR",(MAX(J$1:$J1045))+1,"")</f>
        <v/>
      </c>
      <c r="K1046" s="82">
        <f>MATCH(A1046,Peso!A:A,0)</f>
        <v>1054</v>
      </c>
    </row>
    <row r="1047" spans="1:11" ht="15" customHeight="1" x14ac:dyDescent="0.3">
      <c r="A1047" s="79">
        <v>10088</v>
      </c>
      <c r="B1047" s="78" t="s">
        <v>1908</v>
      </c>
      <c r="C1047" s="78" t="s">
        <v>7</v>
      </c>
      <c r="D1047" s="78" t="s">
        <v>1608</v>
      </c>
      <c r="E1047" s="78">
        <v>284</v>
      </c>
      <c r="F1047" s="78">
        <v>24</v>
      </c>
      <c r="G1047" s="189">
        <f t="shared" si="32"/>
        <v>260</v>
      </c>
      <c r="H1047" s="64">
        <f>IFERROR(MATCH(A1047,'LISTA '!D:D,0),"FORA DA TABELA")</f>
        <v>639</v>
      </c>
      <c r="I1047" s="64" t="str">
        <f t="shared" si="33"/>
        <v/>
      </c>
      <c r="J1047" s="64" t="str">
        <f>IF(I1047="VERIFICAR",(MAX(J$1:$J1046))+1,"")</f>
        <v/>
      </c>
      <c r="K1047" s="82">
        <f>MATCH(A1047,Peso!A:A,0)</f>
        <v>1056</v>
      </c>
    </row>
    <row r="1048" spans="1:11" ht="15" customHeight="1" x14ac:dyDescent="0.3">
      <c r="A1048" s="79">
        <v>11085</v>
      </c>
      <c r="B1048" s="78" t="s">
        <v>2098</v>
      </c>
      <c r="C1048" s="78" t="s">
        <v>7</v>
      </c>
      <c r="D1048" s="78" t="s">
        <v>1608</v>
      </c>
      <c r="E1048" s="78">
        <v>0</v>
      </c>
      <c r="F1048" s="78">
        <v>0</v>
      </c>
      <c r="G1048" s="189">
        <f t="shared" si="32"/>
        <v>0</v>
      </c>
      <c r="H1048" s="64" t="str">
        <f>IFERROR(MATCH(A1048,'LISTA '!D:D,0),"FORA DA TABELA")</f>
        <v>FORA DA TABELA</v>
      </c>
      <c r="I1048" s="64" t="str">
        <f t="shared" si="33"/>
        <v/>
      </c>
      <c r="J1048" s="64" t="str">
        <f>IF(I1048="VERIFICAR",(MAX(J$1:$J1047))+1,"")</f>
        <v/>
      </c>
      <c r="K1048" s="82">
        <f>MATCH(A1048,Peso!A:A,0)</f>
        <v>2600</v>
      </c>
    </row>
    <row r="1049" spans="1:11" ht="15" customHeight="1" x14ac:dyDescent="0.3">
      <c r="A1049" s="79">
        <v>21020</v>
      </c>
      <c r="B1049" s="78" t="s">
        <v>486</v>
      </c>
      <c r="C1049" s="78" t="s">
        <v>7</v>
      </c>
      <c r="D1049" s="78" t="s">
        <v>1608</v>
      </c>
      <c r="E1049" s="78">
        <v>2</v>
      </c>
      <c r="F1049" s="78">
        <v>2</v>
      </c>
      <c r="G1049" s="189">
        <f t="shared" si="32"/>
        <v>0</v>
      </c>
      <c r="H1049" s="64">
        <f>IFERROR(MATCH(A1049,'LISTA '!D:D,0),"FORA DA TABELA")</f>
        <v>640</v>
      </c>
      <c r="I1049" s="64" t="str">
        <f t="shared" si="33"/>
        <v/>
      </c>
      <c r="J1049" s="64" t="str">
        <f>IF(I1049="VERIFICAR",(MAX(J$1:$J1048))+1,"")</f>
        <v/>
      </c>
      <c r="K1049" s="82">
        <f>MATCH(A1049,Peso!A:A,0)</f>
        <v>1059</v>
      </c>
    </row>
    <row r="1050" spans="1:11" ht="15" customHeight="1" x14ac:dyDescent="0.3">
      <c r="A1050" s="79">
        <v>21382</v>
      </c>
      <c r="B1050" s="78" t="s">
        <v>1909</v>
      </c>
      <c r="C1050" s="78" t="s">
        <v>7</v>
      </c>
      <c r="D1050" s="78" t="s">
        <v>1608</v>
      </c>
      <c r="E1050" s="78">
        <v>0</v>
      </c>
      <c r="F1050" s="78">
        <v>0</v>
      </c>
      <c r="G1050" s="189">
        <f t="shared" si="32"/>
        <v>0</v>
      </c>
      <c r="H1050" s="64" t="str">
        <f>IFERROR(MATCH(A1050,'LISTA '!D:D,0),"FORA DA TABELA")</f>
        <v>FORA DA TABELA</v>
      </c>
      <c r="I1050" s="64" t="str">
        <f t="shared" si="33"/>
        <v/>
      </c>
      <c r="J1050" s="64" t="str">
        <f>IF(I1050="VERIFICAR",(MAX(J$1:$J1049))+1,"")</f>
        <v/>
      </c>
      <c r="K1050" s="82">
        <f>MATCH(A1050,Peso!A:A,0)</f>
        <v>1061</v>
      </c>
    </row>
    <row r="1051" spans="1:11" ht="15" customHeight="1" x14ac:dyDescent="0.3">
      <c r="A1051" s="79">
        <v>407</v>
      </c>
      <c r="B1051" s="78" t="s">
        <v>488</v>
      </c>
      <c r="C1051" s="78" t="s">
        <v>7</v>
      </c>
      <c r="D1051" s="78" t="s">
        <v>1608</v>
      </c>
      <c r="E1051" s="78">
        <v>36</v>
      </c>
      <c r="F1051" s="78">
        <v>2</v>
      </c>
      <c r="G1051" s="189">
        <f t="shared" si="32"/>
        <v>34</v>
      </c>
      <c r="H1051" s="64">
        <f>IFERROR(MATCH(A1051,'LISTA '!D:D,0),"FORA DA TABELA")</f>
        <v>641</v>
      </c>
      <c r="I1051" s="64" t="str">
        <f t="shared" si="33"/>
        <v/>
      </c>
      <c r="J1051" s="64" t="str">
        <f>IF(I1051="VERIFICAR",(MAX(J$1:$J1050))+1,"")</f>
        <v/>
      </c>
      <c r="K1051" s="82">
        <f>MATCH(A1051,Peso!A:A,0)</f>
        <v>1062</v>
      </c>
    </row>
    <row r="1052" spans="1:11" ht="15" customHeight="1" x14ac:dyDescent="0.3">
      <c r="A1052" s="79">
        <v>21546</v>
      </c>
      <c r="B1052" s="78" t="s">
        <v>1376</v>
      </c>
      <c r="C1052" s="78" t="s">
        <v>7</v>
      </c>
      <c r="D1052" s="78" t="s">
        <v>1608</v>
      </c>
      <c r="E1052" s="78">
        <v>103</v>
      </c>
      <c r="F1052" s="78">
        <v>14</v>
      </c>
      <c r="G1052" s="189">
        <f t="shared" si="32"/>
        <v>89</v>
      </c>
      <c r="H1052" s="64">
        <f>IFERROR(MATCH(A1052,'LISTA '!D:D,0),"FORA DA TABELA")</f>
        <v>642</v>
      </c>
      <c r="I1052" s="64" t="str">
        <f t="shared" si="33"/>
        <v/>
      </c>
      <c r="J1052" s="64" t="str">
        <f>IF(I1052="VERIFICAR",(MAX(J$1:$J1051))+1,"")</f>
        <v/>
      </c>
      <c r="K1052" s="82">
        <f>MATCH(A1052,Peso!A:A,0)</f>
        <v>1065</v>
      </c>
    </row>
    <row r="1053" spans="1:11" ht="15" customHeight="1" x14ac:dyDescent="0.3">
      <c r="A1053" s="79">
        <v>10009</v>
      </c>
      <c r="B1053" s="78" t="s">
        <v>1910</v>
      </c>
      <c r="C1053" s="78" t="s">
        <v>7</v>
      </c>
      <c r="D1053" s="78" t="s">
        <v>1608</v>
      </c>
      <c r="E1053" s="78">
        <v>0</v>
      </c>
      <c r="F1053" s="78">
        <v>0</v>
      </c>
      <c r="G1053" s="189">
        <f t="shared" si="32"/>
        <v>0</v>
      </c>
      <c r="H1053" s="64" t="str">
        <f>IFERROR(MATCH(A1053,'LISTA '!D:D,0),"FORA DA TABELA")</f>
        <v>FORA DA TABELA</v>
      </c>
      <c r="I1053" s="64" t="str">
        <f t="shared" si="33"/>
        <v/>
      </c>
      <c r="J1053" s="64" t="str">
        <f>IF(I1053="VERIFICAR",(MAX(J$1:$J1052))+1,"")</f>
        <v/>
      </c>
      <c r="K1053" s="82">
        <f>MATCH(A1053,Peso!A:A,0)</f>
        <v>1230</v>
      </c>
    </row>
    <row r="1054" spans="1:11" ht="15" customHeight="1" x14ac:dyDescent="0.3">
      <c r="A1054" s="79">
        <v>10126</v>
      </c>
      <c r="B1054" s="78" t="s">
        <v>1911</v>
      </c>
      <c r="C1054" s="78" t="s">
        <v>7</v>
      </c>
      <c r="D1054" s="78" t="s">
        <v>1608</v>
      </c>
      <c r="E1054" s="78">
        <v>62</v>
      </c>
      <c r="F1054" s="78">
        <v>0</v>
      </c>
      <c r="G1054" s="189">
        <f t="shared" si="32"/>
        <v>62</v>
      </c>
      <c r="H1054" s="64">
        <f>IFERROR(MATCH(A1054,'LISTA '!D:D,0),"FORA DA TABELA")</f>
        <v>643</v>
      </c>
      <c r="I1054" s="64" t="str">
        <f t="shared" si="33"/>
        <v/>
      </c>
      <c r="J1054" s="64" t="str">
        <f>IF(I1054="VERIFICAR",(MAX(J$1:$J1053))+1,"")</f>
        <v/>
      </c>
      <c r="K1054" s="82">
        <f>MATCH(A1054,Peso!A:A,0)</f>
        <v>1063</v>
      </c>
    </row>
    <row r="1055" spans="1:11" ht="15" customHeight="1" x14ac:dyDescent="0.3">
      <c r="A1055" s="79">
        <v>20998</v>
      </c>
      <c r="B1055" s="78" t="s">
        <v>1911</v>
      </c>
      <c r="C1055" s="78" t="s">
        <v>7</v>
      </c>
      <c r="D1055" s="78" t="s">
        <v>1608</v>
      </c>
      <c r="E1055" s="78">
        <v>0</v>
      </c>
      <c r="F1055" s="78">
        <v>0</v>
      </c>
      <c r="G1055" s="189">
        <f t="shared" si="32"/>
        <v>0</v>
      </c>
      <c r="H1055" s="64" t="str">
        <f>IFERROR(MATCH(A1055,'LISTA '!D:D,0),"FORA DA TABELA")</f>
        <v>FORA DA TABELA</v>
      </c>
      <c r="I1055" s="64" t="str">
        <f t="shared" si="33"/>
        <v/>
      </c>
      <c r="J1055" s="64" t="str">
        <f>IF(I1055="VERIFICAR",(MAX(J$1:$J1054))+1,"")</f>
        <v/>
      </c>
      <c r="K1055" s="82">
        <f>MATCH(A1055,Peso!A:A,0)</f>
        <v>1231</v>
      </c>
    </row>
    <row r="1056" spans="1:11" ht="15" customHeight="1" x14ac:dyDescent="0.3">
      <c r="A1056" s="79">
        <v>20989</v>
      </c>
      <c r="B1056" s="78" t="s">
        <v>1912</v>
      </c>
      <c r="C1056" s="78" t="s">
        <v>7</v>
      </c>
      <c r="D1056" s="78" t="s">
        <v>1608</v>
      </c>
      <c r="E1056" s="78">
        <v>89</v>
      </c>
      <c r="F1056" s="78">
        <v>6</v>
      </c>
      <c r="G1056" s="189">
        <f t="shared" si="32"/>
        <v>83</v>
      </c>
      <c r="H1056" s="64">
        <f>IFERROR(MATCH(A1056,'LISTA '!D:D,0),"FORA DA TABELA")</f>
        <v>644</v>
      </c>
      <c r="I1056" s="64" t="str">
        <f t="shared" si="33"/>
        <v/>
      </c>
      <c r="J1056" s="64" t="str">
        <f>IF(I1056="VERIFICAR",(MAX(J$1:$J1055))+1,"")</f>
        <v/>
      </c>
      <c r="K1056" s="82">
        <f>MATCH(A1056,Peso!A:A,0)</f>
        <v>1064</v>
      </c>
    </row>
    <row r="1057" spans="1:11" ht="15" customHeight="1" x14ac:dyDescent="0.3">
      <c r="A1057" s="79">
        <v>2798</v>
      </c>
      <c r="B1057" s="78" t="s">
        <v>674</v>
      </c>
      <c r="C1057" s="78" t="s">
        <v>165</v>
      </c>
      <c r="D1057" s="78" t="s">
        <v>1608</v>
      </c>
      <c r="E1057" s="78">
        <v>0</v>
      </c>
      <c r="F1057" s="78">
        <v>0</v>
      </c>
      <c r="G1057" s="189">
        <f t="shared" si="32"/>
        <v>0</v>
      </c>
      <c r="H1057" s="64" t="str">
        <f>IFERROR(MATCH(A1057,'LISTA '!D:D,0),"FORA DA TABELA")</f>
        <v>FORA DA TABELA</v>
      </c>
      <c r="I1057" s="64" t="str">
        <f t="shared" si="33"/>
        <v/>
      </c>
      <c r="J1057" s="64" t="str">
        <f>IF(I1057="VERIFICAR",(MAX(J$1:$J1056))+1,"")</f>
        <v/>
      </c>
      <c r="K1057" s="82">
        <f>MATCH(A1057,Peso!A:A,0)</f>
        <v>1233</v>
      </c>
    </row>
    <row r="1058" spans="1:11" ht="15" customHeight="1" x14ac:dyDescent="0.3">
      <c r="A1058" s="79">
        <v>1904</v>
      </c>
      <c r="B1058" s="78" t="s">
        <v>492</v>
      </c>
      <c r="C1058" s="78" t="s">
        <v>7</v>
      </c>
      <c r="D1058" s="78" t="s">
        <v>1608</v>
      </c>
      <c r="E1058" s="78">
        <v>38</v>
      </c>
      <c r="F1058" s="78">
        <v>2</v>
      </c>
      <c r="G1058" s="189">
        <f t="shared" si="32"/>
        <v>36</v>
      </c>
      <c r="H1058" s="64">
        <f>IFERROR(MATCH(A1058,'LISTA '!D:D,0),"FORA DA TABELA")</f>
        <v>645</v>
      </c>
      <c r="I1058" s="64" t="str">
        <f t="shared" si="33"/>
        <v/>
      </c>
      <c r="J1058" s="64" t="str">
        <f>IF(I1058="VERIFICAR",(MAX(J$1:$J1057))+1,"")</f>
        <v/>
      </c>
      <c r="K1058" s="82">
        <f>MATCH(A1058,Peso!A:A,0)</f>
        <v>1067</v>
      </c>
    </row>
    <row r="1059" spans="1:11" ht="15" customHeight="1" x14ac:dyDescent="0.3">
      <c r="A1059" s="79">
        <v>1215</v>
      </c>
      <c r="B1059" s="78" t="s">
        <v>1913</v>
      </c>
      <c r="C1059" s="78" t="s">
        <v>7</v>
      </c>
      <c r="D1059" s="78" t="s">
        <v>1608</v>
      </c>
      <c r="E1059" s="78">
        <v>24</v>
      </c>
      <c r="F1059" s="78">
        <v>0</v>
      </c>
      <c r="G1059" s="189">
        <f t="shared" si="32"/>
        <v>24</v>
      </c>
      <c r="H1059" s="64">
        <f>IFERROR(MATCH(A1059,'LISTA '!D:D,0),"FORA DA TABELA")</f>
        <v>646</v>
      </c>
      <c r="I1059" s="64" t="str">
        <f t="shared" si="33"/>
        <v/>
      </c>
      <c r="J1059" s="64" t="str">
        <f>IF(I1059="VERIFICAR",(MAX(J$1:$J1058))+1,"")</f>
        <v/>
      </c>
      <c r="K1059" s="82">
        <f>MATCH(A1059,Peso!A:A,0)</f>
        <v>1066</v>
      </c>
    </row>
    <row r="1060" spans="1:11" ht="15" customHeight="1" x14ac:dyDescent="0.3">
      <c r="A1060" s="79">
        <v>1381</v>
      </c>
      <c r="B1060" s="78" t="s">
        <v>483</v>
      </c>
      <c r="C1060" s="78" t="s">
        <v>7</v>
      </c>
      <c r="D1060" s="78" t="s">
        <v>1608</v>
      </c>
      <c r="E1060" s="78">
        <v>0</v>
      </c>
      <c r="F1060" s="78">
        <v>0</v>
      </c>
      <c r="G1060" s="189">
        <f t="shared" si="32"/>
        <v>0</v>
      </c>
      <c r="H1060" s="64" t="str">
        <f>IFERROR(MATCH(A1060,'LISTA '!D:D,0),"FORA DA TABELA")</f>
        <v>FORA DA TABELA</v>
      </c>
      <c r="I1060" s="64" t="str">
        <f t="shared" si="33"/>
        <v/>
      </c>
      <c r="J1060" s="64" t="str">
        <f>IF(I1060="VERIFICAR",(MAX(J$1:$J1059))+1,"")</f>
        <v/>
      </c>
      <c r="K1060" s="82">
        <f>MATCH(A1060,Peso!A:A,0)</f>
        <v>1069</v>
      </c>
    </row>
    <row r="1061" spans="1:11" ht="15" customHeight="1" x14ac:dyDescent="0.3">
      <c r="A1061" s="79">
        <v>1718</v>
      </c>
      <c r="B1061" s="78" t="s">
        <v>846</v>
      </c>
      <c r="C1061" s="78" t="s">
        <v>126</v>
      </c>
      <c r="D1061" s="78" t="s">
        <v>1608</v>
      </c>
      <c r="E1061" s="78">
        <v>7</v>
      </c>
      <c r="F1061" s="78">
        <v>0</v>
      </c>
      <c r="G1061" s="189">
        <f t="shared" si="32"/>
        <v>7</v>
      </c>
      <c r="H1061" s="64" t="str">
        <f>IFERROR(MATCH(A1061,'LISTA '!D:D,0),"FORA DA TABELA")</f>
        <v>FORA DA TABELA</v>
      </c>
      <c r="I1061" s="64" t="str">
        <f t="shared" si="33"/>
        <v>VERIFICAR</v>
      </c>
      <c r="J1061" s="64">
        <f>IF(I1061="VERIFICAR",(MAX(J$1:$J1060))+1,"")</f>
        <v>70</v>
      </c>
      <c r="K1061" s="82">
        <f>MATCH(A1061,Peso!A:A,0)</f>
        <v>1234</v>
      </c>
    </row>
    <row r="1062" spans="1:11" ht="15" customHeight="1" x14ac:dyDescent="0.3">
      <c r="A1062" s="79" t="s">
        <v>122</v>
      </c>
      <c r="B1062" s="78" t="s">
        <v>933</v>
      </c>
      <c r="C1062" s="78" t="s">
        <v>126</v>
      </c>
      <c r="D1062" s="78" t="s">
        <v>1608</v>
      </c>
      <c r="E1062" s="78">
        <v>0</v>
      </c>
      <c r="F1062" s="78">
        <v>0</v>
      </c>
      <c r="G1062" s="189">
        <f t="shared" si="32"/>
        <v>0</v>
      </c>
      <c r="H1062" s="64" t="str">
        <f>IFERROR(MATCH(A1062,'LISTA '!D:D,0),"FORA DA TABELA")</f>
        <v>FORA DA TABELA</v>
      </c>
      <c r="I1062" s="64" t="str">
        <f t="shared" si="33"/>
        <v/>
      </c>
      <c r="J1062" s="64" t="str">
        <f>IF(I1062="VERIFICAR",(MAX(J$1:$J1061))+1,"")</f>
        <v/>
      </c>
      <c r="K1062" s="82" t="e">
        <f>MATCH(A1062,Peso!A:A,0)</f>
        <v>#N/A</v>
      </c>
    </row>
    <row r="1063" spans="1:11" ht="15" customHeight="1" x14ac:dyDescent="0.3">
      <c r="A1063" s="79">
        <v>20917</v>
      </c>
      <c r="B1063" s="78" t="s">
        <v>1914</v>
      </c>
      <c r="C1063" s="78" t="s">
        <v>3</v>
      </c>
      <c r="D1063" s="78" t="s">
        <v>1608</v>
      </c>
      <c r="E1063" s="78">
        <v>137</v>
      </c>
      <c r="F1063" s="78">
        <v>0</v>
      </c>
      <c r="G1063" s="189">
        <f t="shared" si="32"/>
        <v>137</v>
      </c>
      <c r="H1063" s="64">
        <f>IFERROR(MATCH(A1063,'LISTA '!D:D,0),"FORA DA TABELA")</f>
        <v>647</v>
      </c>
      <c r="I1063" s="64" t="str">
        <f t="shared" si="33"/>
        <v/>
      </c>
      <c r="J1063" s="64" t="str">
        <f>IF(I1063="VERIFICAR",(MAX(J$1:$J1062))+1,"")</f>
        <v/>
      </c>
      <c r="K1063" s="82">
        <f>MATCH(A1063,Peso!A:A,0)</f>
        <v>1236</v>
      </c>
    </row>
    <row r="1064" spans="1:11" ht="15" customHeight="1" x14ac:dyDescent="0.3">
      <c r="A1064" s="79">
        <v>21451</v>
      </c>
      <c r="B1064" s="78" t="s">
        <v>1377</v>
      </c>
      <c r="C1064" s="78" t="s">
        <v>3</v>
      </c>
      <c r="D1064" s="78" t="s">
        <v>1608</v>
      </c>
      <c r="E1064" s="78">
        <v>32</v>
      </c>
      <c r="F1064" s="78">
        <v>4</v>
      </c>
      <c r="G1064" s="189">
        <f t="shared" si="32"/>
        <v>28</v>
      </c>
      <c r="H1064" s="64">
        <f>IFERROR(MATCH(A1064,'LISTA '!D:D,0),"FORA DA TABELA")</f>
        <v>648</v>
      </c>
      <c r="I1064" s="64" t="str">
        <f t="shared" si="33"/>
        <v/>
      </c>
      <c r="J1064" s="64" t="str">
        <f>IF(I1064="VERIFICAR",(MAX(J$1:$J1063))+1,"")</f>
        <v/>
      </c>
      <c r="K1064" s="82">
        <f>MATCH(A1064,Peso!A:A,0)</f>
        <v>1238</v>
      </c>
    </row>
    <row r="1065" spans="1:11" ht="15" customHeight="1" x14ac:dyDescent="0.3">
      <c r="A1065" s="79">
        <v>21018</v>
      </c>
      <c r="B1065" s="78" t="s">
        <v>1915</v>
      </c>
      <c r="C1065" s="78" t="s">
        <v>7</v>
      </c>
      <c r="D1065" s="78" t="s">
        <v>1608</v>
      </c>
      <c r="E1065" s="78">
        <v>19</v>
      </c>
      <c r="F1065" s="78">
        <v>3</v>
      </c>
      <c r="G1065" s="189">
        <f t="shared" si="32"/>
        <v>16</v>
      </c>
      <c r="H1065" s="64">
        <f>IFERROR(MATCH(A1065,'LISTA '!D:D,0),"FORA DA TABELA")</f>
        <v>649</v>
      </c>
      <c r="I1065" s="64" t="str">
        <f t="shared" si="33"/>
        <v/>
      </c>
      <c r="J1065" s="64" t="str">
        <f>IF(I1065="VERIFICAR",(MAX(J$1:$J1064))+1,"")</f>
        <v/>
      </c>
      <c r="K1065" s="82">
        <f>MATCH(A1065,Peso!A:A,0)</f>
        <v>1237</v>
      </c>
    </row>
    <row r="1066" spans="1:11" ht="15" customHeight="1" x14ac:dyDescent="0.3">
      <c r="A1066" s="79">
        <v>1940</v>
      </c>
      <c r="B1066" s="78" t="s">
        <v>359</v>
      </c>
      <c r="C1066" s="78" t="s">
        <v>165</v>
      </c>
      <c r="D1066" s="78" t="s">
        <v>1608</v>
      </c>
      <c r="E1066" s="78">
        <v>9</v>
      </c>
      <c r="F1066" s="78">
        <v>0</v>
      </c>
      <c r="G1066" s="189">
        <f t="shared" si="32"/>
        <v>9</v>
      </c>
      <c r="H1066" s="64">
        <f>IFERROR(MATCH(A1066,'LISTA '!D:D,0),"FORA DA TABELA")</f>
        <v>650</v>
      </c>
      <c r="I1066" s="64" t="str">
        <f t="shared" si="33"/>
        <v/>
      </c>
      <c r="J1066" s="64" t="str">
        <f>IF(I1066="VERIFICAR",(MAX(J$1:$J1065))+1,"")</f>
        <v/>
      </c>
      <c r="K1066" s="82">
        <f>MATCH(A1066,Peso!A:A,0)</f>
        <v>1240</v>
      </c>
    </row>
    <row r="1067" spans="1:11" ht="15" customHeight="1" x14ac:dyDescent="0.3">
      <c r="A1067" s="79">
        <v>1943</v>
      </c>
      <c r="B1067" s="78" t="s">
        <v>361</v>
      </c>
      <c r="C1067" s="78" t="s">
        <v>165</v>
      </c>
      <c r="D1067" s="78" t="s">
        <v>1608</v>
      </c>
      <c r="E1067" s="78">
        <v>24</v>
      </c>
      <c r="F1067" s="78">
        <v>0</v>
      </c>
      <c r="G1067" s="189">
        <f t="shared" si="32"/>
        <v>24</v>
      </c>
      <c r="H1067" s="64">
        <f>IFERROR(MATCH(A1067,'LISTA '!D:D,0),"FORA DA TABELA")</f>
        <v>651</v>
      </c>
      <c r="I1067" s="64" t="str">
        <f t="shared" si="33"/>
        <v/>
      </c>
      <c r="J1067" s="64" t="str">
        <f>IF(I1067="VERIFICAR",(MAX(J$1:$J1066))+1,"")</f>
        <v/>
      </c>
      <c r="K1067" s="82">
        <f>MATCH(A1067,Peso!A:A,0)</f>
        <v>1241</v>
      </c>
    </row>
    <row r="1068" spans="1:11" ht="15" customHeight="1" x14ac:dyDescent="0.3">
      <c r="A1068" s="79">
        <v>1944</v>
      </c>
      <c r="B1068" s="78" t="s">
        <v>362</v>
      </c>
      <c r="C1068" s="78" t="s">
        <v>165</v>
      </c>
      <c r="D1068" s="78" t="s">
        <v>1608</v>
      </c>
      <c r="E1068" s="78">
        <v>16</v>
      </c>
      <c r="F1068" s="78">
        <v>0</v>
      </c>
      <c r="G1068" s="189">
        <f t="shared" si="32"/>
        <v>16</v>
      </c>
      <c r="H1068" s="64">
        <f>IFERROR(MATCH(A1068,'LISTA '!D:D,0),"FORA DA TABELA")</f>
        <v>652</v>
      </c>
      <c r="I1068" s="64" t="str">
        <f t="shared" si="33"/>
        <v/>
      </c>
      <c r="J1068" s="64" t="str">
        <f>IF(I1068="VERIFICAR",(MAX(J$1:$J1067))+1,"")</f>
        <v/>
      </c>
      <c r="K1068" s="82">
        <f>MATCH(A1068,Peso!A:A,0)</f>
        <v>1242</v>
      </c>
    </row>
    <row r="1069" spans="1:11" ht="15" customHeight="1" x14ac:dyDescent="0.3">
      <c r="A1069" s="79">
        <v>1939</v>
      </c>
      <c r="B1069" s="78" t="s">
        <v>357</v>
      </c>
      <c r="C1069" s="78" t="s">
        <v>165</v>
      </c>
      <c r="D1069" s="78" t="s">
        <v>1608</v>
      </c>
      <c r="E1069" s="78">
        <v>17</v>
      </c>
      <c r="F1069" s="78">
        <v>0</v>
      </c>
      <c r="G1069" s="189">
        <f t="shared" si="32"/>
        <v>17</v>
      </c>
      <c r="H1069" s="64">
        <f>IFERROR(MATCH(A1069,'LISTA '!D:D,0),"FORA DA TABELA")</f>
        <v>653</v>
      </c>
      <c r="I1069" s="64" t="str">
        <f t="shared" si="33"/>
        <v/>
      </c>
      <c r="J1069" s="64" t="str">
        <f>IF(I1069="VERIFICAR",(MAX(J$1:$J1068))+1,"")</f>
        <v/>
      </c>
      <c r="K1069" s="82">
        <f>MATCH(A1069,Peso!A:A,0)</f>
        <v>1243</v>
      </c>
    </row>
    <row r="1070" spans="1:11" ht="15" customHeight="1" x14ac:dyDescent="0.3">
      <c r="A1070" s="79">
        <v>2785</v>
      </c>
      <c r="B1070" s="78" t="s">
        <v>663</v>
      </c>
      <c r="C1070" s="78" t="s">
        <v>3</v>
      </c>
      <c r="D1070" s="78" t="s">
        <v>1608</v>
      </c>
      <c r="E1070" s="78">
        <v>17</v>
      </c>
      <c r="F1070" s="78">
        <v>0</v>
      </c>
      <c r="G1070" s="189">
        <f t="shared" si="32"/>
        <v>17</v>
      </c>
      <c r="H1070" s="64">
        <f>IFERROR(MATCH(A1070,'LISTA '!D:D,0),"FORA DA TABELA")</f>
        <v>654</v>
      </c>
      <c r="I1070" s="64" t="str">
        <f t="shared" si="33"/>
        <v/>
      </c>
      <c r="J1070" s="64" t="str">
        <f>IF(I1070="VERIFICAR",(MAX(J$1:$J1069))+1,"")</f>
        <v/>
      </c>
      <c r="K1070" s="82">
        <f>MATCH(A1070,Peso!A:A,0)</f>
        <v>1246</v>
      </c>
    </row>
    <row r="1071" spans="1:11" ht="15" customHeight="1" x14ac:dyDescent="0.3">
      <c r="A1071" s="79">
        <v>1942</v>
      </c>
      <c r="B1071" s="78" t="s">
        <v>360</v>
      </c>
      <c r="C1071" s="78" t="s">
        <v>165</v>
      </c>
      <c r="D1071" s="78" t="s">
        <v>1608</v>
      </c>
      <c r="E1071" s="78">
        <v>26</v>
      </c>
      <c r="F1071" s="78">
        <v>0</v>
      </c>
      <c r="G1071" s="189">
        <f t="shared" si="32"/>
        <v>26</v>
      </c>
      <c r="H1071" s="64">
        <f>IFERROR(MATCH(A1071,'LISTA '!D:D,0),"FORA DA TABELA")</f>
        <v>655</v>
      </c>
      <c r="I1071" s="64" t="str">
        <f t="shared" si="33"/>
        <v/>
      </c>
      <c r="J1071" s="64" t="str">
        <f>IF(I1071="VERIFICAR",(MAX(J$1:$J1070))+1,"")</f>
        <v/>
      </c>
      <c r="K1071" s="82">
        <f>MATCH(A1071,Peso!A:A,0)</f>
        <v>1244</v>
      </c>
    </row>
    <row r="1072" spans="1:11" ht="15" customHeight="1" x14ac:dyDescent="0.3">
      <c r="A1072" s="79">
        <v>2789</v>
      </c>
      <c r="B1072" s="78" t="s">
        <v>665</v>
      </c>
      <c r="C1072" s="78" t="s">
        <v>3</v>
      </c>
      <c r="D1072" s="78" t="s">
        <v>1608</v>
      </c>
      <c r="E1072" s="78">
        <v>7</v>
      </c>
      <c r="F1072" s="78">
        <v>0</v>
      </c>
      <c r="G1072" s="189">
        <f t="shared" si="32"/>
        <v>7</v>
      </c>
      <c r="H1072" s="64">
        <f>IFERROR(MATCH(A1072,'LISTA '!D:D,0),"FORA DA TABELA")</f>
        <v>656</v>
      </c>
      <c r="I1072" s="64" t="str">
        <f t="shared" si="33"/>
        <v/>
      </c>
      <c r="J1072" s="64" t="str">
        <f>IF(I1072="VERIFICAR",(MAX(J$1:$J1071))+1,"")</f>
        <v/>
      </c>
      <c r="K1072" s="82">
        <f>MATCH(A1072,Peso!A:A,0)</f>
        <v>1245</v>
      </c>
    </row>
    <row r="1073" spans="1:11" ht="15" customHeight="1" x14ac:dyDescent="0.3">
      <c r="A1073" s="79">
        <v>2786</v>
      </c>
      <c r="B1073" s="78" t="s">
        <v>664</v>
      </c>
      <c r="C1073" s="78" t="s">
        <v>3</v>
      </c>
      <c r="D1073" s="78" t="s">
        <v>1608</v>
      </c>
      <c r="E1073" s="78">
        <v>20</v>
      </c>
      <c r="F1073" s="78">
        <v>0</v>
      </c>
      <c r="G1073" s="189">
        <f t="shared" si="32"/>
        <v>20</v>
      </c>
      <c r="H1073" s="64">
        <f>IFERROR(MATCH(A1073,'LISTA '!D:D,0),"FORA DA TABELA")</f>
        <v>657</v>
      </c>
      <c r="I1073" s="64" t="str">
        <f t="shared" si="33"/>
        <v/>
      </c>
      <c r="J1073" s="64" t="str">
        <f>IF(I1073="VERIFICAR",(MAX(J$1:$J1072))+1,"")</f>
        <v/>
      </c>
      <c r="K1073" s="82">
        <f>MATCH(A1073,Peso!A:A,0)</f>
        <v>1247</v>
      </c>
    </row>
    <row r="1074" spans="1:11" ht="15" customHeight="1" x14ac:dyDescent="0.3">
      <c r="A1074" s="79">
        <v>2745</v>
      </c>
      <c r="B1074" s="78" t="s">
        <v>577</v>
      </c>
      <c r="C1074" s="78" t="s">
        <v>3</v>
      </c>
      <c r="D1074" s="78" t="s">
        <v>1608</v>
      </c>
      <c r="E1074" s="78">
        <v>5</v>
      </c>
      <c r="F1074" s="78">
        <v>0</v>
      </c>
      <c r="G1074" s="189">
        <f t="shared" si="32"/>
        <v>5</v>
      </c>
      <c r="H1074" s="64">
        <f>IFERROR(MATCH(A1074,'LISTA '!D:D,0),"FORA DA TABELA")</f>
        <v>658</v>
      </c>
      <c r="I1074" s="64" t="str">
        <f t="shared" si="33"/>
        <v/>
      </c>
      <c r="J1074" s="64" t="str">
        <f>IF(I1074="VERIFICAR",(MAX(J$1:$J1073))+1,"")</f>
        <v/>
      </c>
      <c r="K1074" s="82">
        <f>MATCH(A1074,Peso!A:A,0)</f>
        <v>1249</v>
      </c>
    </row>
    <row r="1075" spans="1:11" ht="15" customHeight="1" x14ac:dyDescent="0.3">
      <c r="A1075" s="79">
        <v>2746</v>
      </c>
      <c r="B1075" s="78" t="s">
        <v>578</v>
      </c>
      <c r="C1075" s="78" t="s">
        <v>3</v>
      </c>
      <c r="D1075" s="78" t="s">
        <v>1608</v>
      </c>
      <c r="E1075" s="78">
        <v>0</v>
      </c>
      <c r="F1075" s="78">
        <v>0</v>
      </c>
      <c r="G1075" s="189">
        <f t="shared" si="32"/>
        <v>0</v>
      </c>
      <c r="H1075" s="64" t="str">
        <f>IFERROR(MATCH(A1075,'LISTA '!D:D,0),"FORA DA TABELA")</f>
        <v>FORA DA TABELA</v>
      </c>
      <c r="I1075" s="64" t="str">
        <f t="shared" si="33"/>
        <v/>
      </c>
      <c r="J1075" s="64" t="str">
        <f>IF(I1075="VERIFICAR",(MAX(J$1:$J1074))+1,"")</f>
        <v/>
      </c>
      <c r="K1075" s="82">
        <f>MATCH(A1075,Peso!A:A,0)</f>
        <v>1250</v>
      </c>
    </row>
    <row r="1076" spans="1:11" ht="15" customHeight="1" x14ac:dyDescent="0.3">
      <c r="A1076" s="79">
        <v>2792</v>
      </c>
      <c r="B1076" s="78" t="s">
        <v>669</v>
      </c>
      <c r="C1076" s="78" t="s">
        <v>3</v>
      </c>
      <c r="D1076" s="78" t="s">
        <v>1608</v>
      </c>
      <c r="E1076" s="78">
        <v>21</v>
      </c>
      <c r="F1076" s="78">
        <v>0</v>
      </c>
      <c r="G1076" s="189">
        <f t="shared" si="32"/>
        <v>21</v>
      </c>
      <c r="H1076" s="64">
        <f>IFERROR(MATCH(A1076,'LISTA '!D:D,0),"FORA DA TABELA")</f>
        <v>659</v>
      </c>
      <c r="I1076" s="64" t="str">
        <f t="shared" si="33"/>
        <v/>
      </c>
      <c r="J1076" s="64" t="str">
        <f>IF(I1076="VERIFICAR",(MAX(J$1:$J1075))+1,"")</f>
        <v/>
      </c>
      <c r="K1076" s="82">
        <f>MATCH(A1076,Peso!A:A,0)</f>
        <v>1251</v>
      </c>
    </row>
    <row r="1077" spans="1:11" ht="15" customHeight="1" x14ac:dyDescent="0.3">
      <c r="A1077" s="79">
        <v>2743</v>
      </c>
      <c r="B1077" s="78" t="s">
        <v>575</v>
      </c>
      <c r="C1077" s="78" t="s">
        <v>3</v>
      </c>
      <c r="D1077" s="78" t="s">
        <v>1608</v>
      </c>
      <c r="E1077" s="78">
        <v>0</v>
      </c>
      <c r="F1077" s="78">
        <v>0</v>
      </c>
      <c r="G1077" s="189">
        <f t="shared" si="32"/>
        <v>0</v>
      </c>
      <c r="H1077" s="64" t="str">
        <f>IFERROR(MATCH(A1077,'LISTA '!D:D,0),"FORA DA TABELA")</f>
        <v>FORA DA TABELA</v>
      </c>
      <c r="I1077" s="64" t="str">
        <f t="shared" si="33"/>
        <v/>
      </c>
      <c r="J1077" s="64" t="str">
        <f>IF(I1077="VERIFICAR",(MAX(J$1:$J1076))+1,"")</f>
        <v/>
      </c>
      <c r="K1077" s="82">
        <f>MATCH(A1077,Peso!A:A,0)</f>
        <v>1252</v>
      </c>
    </row>
    <row r="1078" spans="1:11" ht="15" customHeight="1" x14ac:dyDescent="0.3">
      <c r="A1078" s="79">
        <v>2744</v>
      </c>
      <c r="B1078" s="78" t="s">
        <v>576</v>
      </c>
      <c r="C1078" s="78" t="s">
        <v>3</v>
      </c>
      <c r="D1078" s="78" t="s">
        <v>1608</v>
      </c>
      <c r="E1078" s="78">
        <v>9</v>
      </c>
      <c r="F1078" s="78">
        <v>0</v>
      </c>
      <c r="G1078" s="189">
        <f t="shared" si="32"/>
        <v>9</v>
      </c>
      <c r="H1078" s="64">
        <f>IFERROR(MATCH(A1078,'LISTA '!D:D,0),"FORA DA TABELA")</f>
        <v>660</v>
      </c>
      <c r="I1078" s="64" t="str">
        <f t="shared" si="33"/>
        <v/>
      </c>
      <c r="J1078" s="64" t="str">
        <f>IF(I1078="VERIFICAR",(MAX(J$1:$J1077))+1,"")</f>
        <v/>
      </c>
      <c r="K1078" s="82">
        <f>MATCH(A1078,Peso!A:A,0)</f>
        <v>1253</v>
      </c>
    </row>
    <row r="1079" spans="1:11" ht="15" customHeight="1" x14ac:dyDescent="0.3">
      <c r="A1079" s="79">
        <v>2791</v>
      </c>
      <c r="B1079" s="78" t="s">
        <v>668</v>
      </c>
      <c r="C1079" s="78" t="s">
        <v>3</v>
      </c>
      <c r="D1079" s="78" t="s">
        <v>1608</v>
      </c>
      <c r="E1079" s="78">
        <v>6</v>
      </c>
      <c r="F1079" s="78">
        <v>0</v>
      </c>
      <c r="G1079" s="189">
        <f t="shared" si="32"/>
        <v>6</v>
      </c>
      <c r="H1079" s="64">
        <f>IFERROR(MATCH(A1079,'LISTA '!D:D,0),"FORA DA TABELA")</f>
        <v>661</v>
      </c>
      <c r="I1079" s="64" t="str">
        <f t="shared" si="33"/>
        <v/>
      </c>
      <c r="J1079" s="64" t="str">
        <f>IF(I1079="VERIFICAR",(MAX(J$1:$J1078))+1,"")</f>
        <v/>
      </c>
      <c r="K1079" s="82">
        <f>MATCH(A1079,Peso!A:A,0)</f>
        <v>1254</v>
      </c>
    </row>
    <row r="1080" spans="1:11" ht="15" customHeight="1" x14ac:dyDescent="0.3">
      <c r="A1080" s="79">
        <v>2288</v>
      </c>
      <c r="B1080" s="78" t="s">
        <v>891</v>
      </c>
      <c r="C1080" s="78" t="s">
        <v>28</v>
      </c>
      <c r="D1080" s="78" t="s">
        <v>1608</v>
      </c>
      <c r="E1080" s="78">
        <v>5</v>
      </c>
      <c r="F1080" s="78">
        <v>0</v>
      </c>
      <c r="G1080" s="189">
        <f t="shared" si="32"/>
        <v>5</v>
      </c>
      <c r="H1080" s="64" t="str">
        <f>IFERROR(MATCH(A1080,'LISTA '!D:D,0),"FORA DA TABELA")</f>
        <v>FORA DA TABELA</v>
      </c>
      <c r="I1080" s="64" t="str">
        <f t="shared" si="33"/>
        <v>VERIFICAR</v>
      </c>
      <c r="J1080" s="64">
        <f>IF(I1080="VERIFICAR",(MAX(J$1:$J1079))+1,"")</f>
        <v>71</v>
      </c>
      <c r="K1080" s="82">
        <f>MATCH(A1080,Peso!A:A,0)</f>
        <v>2360</v>
      </c>
    </row>
    <row r="1081" spans="1:11" ht="15" customHeight="1" x14ac:dyDescent="0.3">
      <c r="A1081" s="79">
        <v>2289</v>
      </c>
      <c r="B1081" s="78" t="s">
        <v>892</v>
      </c>
      <c r="C1081" s="78" t="s">
        <v>28</v>
      </c>
      <c r="D1081" s="78" t="s">
        <v>1608</v>
      </c>
      <c r="E1081" s="78">
        <v>4</v>
      </c>
      <c r="F1081" s="78">
        <v>0</v>
      </c>
      <c r="G1081" s="189">
        <f t="shared" si="32"/>
        <v>4</v>
      </c>
      <c r="H1081" s="64">
        <f>IFERROR(MATCH(A1081,'LISTA '!D:D,0),"FORA DA TABELA")</f>
        <v>662</v>
      </c>
      <c r="I1081" s="64" t="str">
        <f t="shared" si="33"/>
        <v/>
      </c>
      <c r="J1081" s="64" t="str">
        <f>IF(I1081="VERIFICAR",(MAX(J$1:$J1080))+1,"")</f>
        <v/>
      </c>
      <c r="K1081" s="82">
        <f>MATCH(A1081,Peso!A:A,0)</f>
        <v>2361</v>
      </c>
    </row>
    <row r="1082" spans="1:11" ht="15" customHeight="1" x14ac:dyDescent="0.3">
      <c r="A1082" s="79">
        <v>1444</v>
      </c>
      <c r="B1082" s="78" t="s">
        <v>1584</v>
      </c>
      <c r="C1082" s="78" t="s">
        <v>3</v>
      </c>
      <c r="D1082" s="78" t="s">
        <v>1608</v>
      </c>
      <c r="E1082" s="78">
        <v>21</v>
      </c>
      <c r="F1082" s="78">
        <v>4</v>
      </c>
      <c r="G1082" s="189">
        <f t="shared" si="32"/>
        <v>17</v>
      </c>
      <c r="H1082" s="64">
        <f>IFERROR(MATCH(A1082,'LISTA '!D:D,0),"FORA DA TABELA")</f>
        <v>663</v>
      </c>
      <c r="I1082" s="64" t="str">
        <f t="shared" si="33"/>
        <v/>
      </c>
      <c r="J1082" s="64" t="str">
        <f>IF(I1082="VERIFICAR",(MAX(J$1:$J1081))+1,"")</f>
        <v/>
      </c>
      <c r="K1082" s="82">
        <f>MATCH(A1082,Peso!A:A,0)</f>
        <v>2574</v>
      </c>
    </row>
    <row r="1083" spans="1:11" ht="15" customHeight="1" x14ac:dyDescent="0.3">
      <c r="A1083" s="79">
        <v>1310</v>
      </c>
      <c r="B1083" s="78" t="s">
        <v>326</v>
      </c>
      <c r="C1083" s="78" t="s">
        <v>3</v>
      </c>
      <c r="D1083" s="78" t="s">
        <v>1608</v>
      </c>
      <c r="E1083" s="78">
        <v>0</v>
      </c>
      <c r="F1083" s="78">
        <v>0</v>
      </c>
      <c r="G1083" s="189">
        <f t="shared" si="32"/>
        <v>0</v>
      </c>
      <c r="H1083" s="64" t="str">
        <f>IFERROR(MATCH(A1083,'LISTA '!D:D,0),"FORA DA TABELA")</f>
        <v>FORA DA TABELA</v>
      </c>
      <c r="I1083" s="64" t="str">
        <f t="shared" si="33"/>
        <v/>
      </c>
      <c r="J1083" s="64" t="str">
        <f>IF(I1083="VERIFICAR",(MAX(J$1:$J1082))+1,"")</f>
        <v/>
      </c>
      <c r="K1083" s="82">
        <f>MATCH(A1083,Peso!A:A,0)</f>
        <v>1256</v>
      </c>
    </row>
    <row r="1084" spans="1:11" ht="15" customHeight="1" x14ac:dyDescent="0.3">
      <c r="A1084" s="79">
        <v>1400</v>
      </c>
      <c r="B1084" s="78" t="s">
        <v>209</v>
      </c>
      <c r="C1084" s="78" t="s">
        <v>3</v>
      </c>
      <c r="D1084" s="78" t="s">
        <v>1608</v>
      </c>
      <c r="E1084" s="78">
        <v>0</v>
      </c>
      <c r="F1084" s="78">
        <v>0</v>
      </c>
      <c r="G1084" s="189">
        <f t="shared" si="32"/>
        <v>0</v>
      </c>
      <c r="H1084" s="64" t="str">
        <f>IFERROR(MATCH(A1084,'LISTA '!D:D,0),"FORA DA TABELA")</f>
        <v>FORA DA TABELA</v>
      </c>
      <c r="I1084" s="64" t="str">
        <f t="shared" si="33"/>
        <v/>
      </c>
      <c r="J1084" s="64" t="str">
        <f>IF(I1084="VERIFICAR",(MAX(J$1:$J1083))+1,"")</f>
        <v/>
      </c>
      <c r="K1084" s="82">
        <f>MATCH(A1084,Peso!A:A,0)</f>
        <v>1257</v>
      </c>
    </row>
    <row r="1085" spans="1:11" ht="15" customHeight="1" x14ac:dyDescent="0.3">
      <c r="A1085" s="79">
        <v>1268</v>
      </c>
      <c r="B1085" s="78" t="s">
        <v>1916</v>
      </c>
      <c r="C1085" s="78" t="s">
        <v>3</v>
      </c>
      <c r="D1085" s="78" t="s">
        <v>1608</v>
      </c>
      <c r="E1085" s="78">
        <v>30</v>
      </c>
      <c r="F1085" s="78">
        <v>6</v>
      </c>
      <c r="G1085" s="189">
        <f t="shared" si="32"/>
        <v>24</v>
      </c>
      <c r="H1085" s="64">
        <f>IFERROR(MATCH(A1085,'LISTA '!D:D,0),"FORA DA TABELA")</f>
        <v>664</v>
      </c>
      <c r="I1085" s="64" t="str">
        <f t="shared" si="33"/>
        <v/>
      </c>
      <c r="J1085" s="64" t="str">
        <f>IF(I1085="VERIFICAR",(MAX(J$1:$J1084))+1,"")</f>
        <v/>
      </c>
      <c r="K1085" s="82">
        <f>MATCH(A1085,Peso!A:A,0)</f>
        <v>1255</v>
      </c>
    </row>
    <row r="1086" spans="1:11" ht="15" customHeight="1" x14ac:dyDescent="0.3">
      <c r="A1086" s="79">
        <v>1402</v>
      </c>
      <c r="B1086" s="78" t="s">
        <v>1917</v>
      </c>
      <c r="C1086" s="78" t="s">
        <v>3</v>
      </c>
      <c r="D1086" s="78" t="s">
        <v>1608</v>
      </c>
      <c r="E1086" s="78">
        <v>0</v>
      </c>
      <c r="F1086" s="78">
        <v>0</v>
      </c>
      <c r="G1086" s="189">
        <f t="shared" si="32"/>
        <v>0</v>
      </c>
      <c r="H1086" s="64">
        <f>IFERROR(MATCH(A1086,'LISTA '!D:D,0),"FORA DA TABELA")</f>
        <v>665</v>
      </c>
      <c r="I1086" s="64" t="str">
        <f t="shared" si="33"/>
        <v/>
      </c>
      <c r="J1086" s="64" t="str">
        <f>IF(I1086="VERIFICAR",(MAX(J$1:$J1085))+1,"")</f>
        <v/>
      </c>
      <c r="K1086" s="82">
        <f>MATCH(A1086,Peso!A:A,0)</f>
        <v>1258</v>
      </c>
    </row>
    <row r="1087" spans="1:11" ht="15" customHeight="1" x14ac:dyDescent="0.3">
      <c r="A1087" s="79">
        <v>1668</v>
      </c>
      <c r="B1087" s="78" t="s">
        <v>255</v>
      </c>
      <c r="C1087" s="78" t="s">
        <v>3</v>
      </c>
      <c r="D1087" s="78" t="s">
        <v>1608</v>
      </c>
      <c r="E1087" s="78">
        <v>114</v>
      </c>
      <c r="F1087" s="78">
        <v>14</v>
      </c>
      <c r="G1087" s="189">
        <f t="shared" si="32"/>
        <v>100</v>
      </c>
      <c r="H1087" s="64">
        <f>IFERROR(MATCH(A1087,'LISTA '!D:D,0),"FORA DA TABELA")</f>
        <v>666</v>
      </c>
      <c r="I1087" s="64" t="str">
        <f t="shared" si="33"/>
        <v/>
      </c>
      <c r="J1087" s="64" t="str">
        <f>IF(I1087="VERIFICAR",(MAX(J$1:$J1086))+1,"")</f>
        <v/>
      </c>
      <c r="K1087" s="82">
        <f>MATCH(A1087,Peso!A:A,0)</f>
        <v>1259</v>
      </c>
    </row>
    <row r="1088" spans="1:11" ht="15" customHeight="1" x14ac:dyDescent="0.3">
      <c r="A1088" s="79">
        <v>20487</v>
      </c>
      <c r="B1088" s="78" t="s">
        <v>1918</v>
      </c>
      <c r="C1088" s="78" t="s">
        <v>3</v>
      </c>
      <c r="D1088" s="78" t="s">
        <v>1608</v>
      </c>
      <c r="E1088" s="78">
        <v>145</v>
      </c>
      <c r="F1088" s="78">
        <v>6</v>
      </c>
      <c r="G1088" s="189">
        <f t="shared" si="32"/>
        <v>139</v>
      </c>
      <c r="H1088" s="64">
        <f>IFERROR(MATCH(A1088,'LISTA '!D:D,0),"FORA DA TABELA")</f>
        <v>667</v>
      </c>
      <c r="I1088" s="64" t="str">
        <f t="shared" si="33"/>
        <v/>
      </c>
      <c r="J1088" s="64" t="str">
        <f>IF(I1088="VERIFICAR",(MAX(J$1:$J1087))+1,"")</f>
        <v/>
      </c>
      <c r="K1088" s="82">
        <f>MATCH(A1088,Peso!A:A,0)</f>
        <v>1261</v>
      </c>
    </row>
    <row r="1089" spans="1:11" ht="15" customHeight="1" x14ac:dyDescent="0.3">
      <c r="A1089" s="79">
        <v>21464</v>
      </c>
      <c r="B1089" s="78" t="s">
        <v>1378</v>
      </c>
      <c r="C1089" s="78" t="s">
        <v>3</v>
      </c>
      <c r="D1089" s="78" t="s">
        <v>1608</v>
      </c>
      <c r="E1089" s="78">
        <v>77</v>
      </c>
      <c r="F1089" s="78">
        <v>6</v>
      </c>
      <c r="G1089" s="189">
        <f t="shared" si="32"/>
        <v>71</v>
      </c>
      <c r="H1089" s="64">
        <f>IFERROR(MATCH(A1089,'LISTA '!D:D,0),"FORA DA TABELA")</f>
        <v>668</v>
      </c>
      <c r="I1089" s="64" t="str">
        <f t="shared" si="33"/>
        <v/>
      </c>
      <c r="J1089" s="64" t="str">
        <f>IF(I1089="VERIFICAR",(MAX(J$1:$J1088))+1,"")</f>
        <v/>
      </c>
      <c r="K1089" s="82">
        <f>MATCH(A1089,Peso!A:A,0)</f>
        <v>1265</v>
      </c>
    </row>
    <row r="1090" spans="1:11" ht="15" customHeight="1" x14ac:dyDescent="0.3">
      <c r="A1090" s="79">
        <v>20484</v>
      </c>
      <c r="B1090" s="78" t="s">
        <v>1919</v>
      </c>
      <c r="C1090" s="78" t="s">
        <v>3</v>
      </c>
      <c r="D1090" s="78" t="s">
        <v>1608</v>
      </c>
      <c r="E1090" s="78">
        <v>86</v>
      </c>
      <c r="F1090" s="78">
        <v>18</v>
      </c>
      <c r="G1090" s="189">
        <f t="shared" si="32"/>
        <v>68</v>
      </c>
      <c r="H1090" s="64">
        <f>IFERROR(MATCH(A1090,'LISTA '!D:D,0),"FORA DA TABELA")</f>
        <v>669</v>
      </c>
      <c r="I1090" s="64" t="str">
        <f t="shared" si="33"/>
        <v/>
      </c>
      <c r="J1090" s="64" t="str">
        <f>IF(I1090="VERIFICAR",(MAX(J$1:$J1089))+1,"")</f>
        <v/>
      </c>
      <c r="K1090" s="82">
        <f>MATCH(A1090,Peso!A:A,0)</f>
        <v>1263</v>
      </c>
    </row>
    <row r="1091" spans="1:11" ht="15" customHeight="1" x14ac:dyDescent="0.3">
      <c r="A1091" s="79">
        <v>21333</v>
      </c>
      <c r="B1091" s="78" t="s">
        <v>1920</v>
      </c>
      <c r="C1091" s="78" t="s">
        <v>7</v>
      </c>
      <c r="D1091" s="78" t="s">
        <v>1608</v>
      </c>
      <c r="E1091" s="78">
        <v>0</v>
      </c>
      <c r="F1091" s="78">
        <v>0</v>
      </c>
      <c r="G1091" s="189">
        <f t="shared" ref="G1091:G1154" si="34">E1091-F1091</f>
        <v>0</v>
      </c>
      <c r="H1091" s="64">
        <f>IFERROR(MATCH(A1091,'LISTA '!D:D,0),"FORA DA TABELA")</f>
        <v>670</v>
      </c>
      <c r="I1091" s="64" t="str">
        <f t="shared" ref="I1091:I1154" si="35">IF(AND(G1091&gt;0,H1091="FORA DA TABELA"),"VERIFICAR","")</f>
        <v/>
      </c>
      <c r="J1091" s="64" t="str">
        <f>IF(I1091="VERIFICAR",(MAX(J$1:$J1090))+1,"")</f>
        <v/>
      </c>
      <c r="K1091" s="82">
        <f>MATCH(A1091,Peso!A:A,0)</f>
        <v>1266</v>
      </c>
    </row>
    <row r="1092" spans="1:11" ht="15" customHeight="1" x14ac:dyDescent="0.3">
      <c r="A1092" s="79">
        <v>21465</v>
      </c>
      <c r="B1092" s="78" t="s">
        <v>1379</v>
      </c>
      <c r="C1092" s="78" t="s">
        <v>7</v>
      </c>
      <c r="D1092" s="78" t="s">
        <v>1608</v>
      </c>
      <c r="E1092" s="78">
        <v>18</v>
      </c>
      <c r="F1092" s="78">
        <v>1</v>
      </c>
      <c r="G1092" s="189">
        <f t="shared" si="34"/>
        <v>17</v>
      </c>
      <c r="H1092" s="64">
        <f>IFERROR(MATCH(A1092,'LISTA '!D:D,0),"FORA DA TABELA")</f>
        <v>671</v>
      </c>
      <c r="I1092" s="64" t="str">
        <f t="shared" si="35"/>
        <v/>
      </c>
      <c r="J1092" s="64" t="str">
        <f>IF(I1092="VERIFICAR",(MAX(J$1:$J1091))+1,"")</f>
        <v/>
      </c>
      <c r="K1092" s="82">
        <f>MATCH(A1092,Peso!A:A,0)</f>
        <v>1268</v>
      </c>
    </row>
    <row r="1093" spans="1:11" ht="15" customHeight="1" x14ac:dyDescent="0.3">
      <c r="A1093" s="79">
        <v>21159</v>
      </c>
      <c r="B1093" s="78" t="s">
        <v>1921</v>
      </c>
      <c r="C1093" s="78" t="s">
        <v>7</v>
      </c>
      <c r="D1093" s="78" t="s">
        <v>1608</v>
      </c>
      <c r="E1093" s="78">
        <v>114</v>
      </c>
      <c r="F1093" s="78">
        <v>19</v>
      </c>
      <c r="G1093" s="189">
        <f t="shared" si="34"/>
        <v>95</v>
      </c>
      <c r="H1093" s="64">
        <f>IFERROR(MATCH(A1093,'LISTA '!D:D,0),"FORA DA TABELA")</f>
        <v>672</v>
      </c>
      <c r="I1093" s="64" t="str">
        <f t="shared" si="35"/>
        <v/>
      </c>
      <c r="J1093" s="64" t="str">
        <f>IF(I1093="VERIFICAR",(MAX(J$1:$J1092))+1,"")</f>
        <v/>
      </c>
      <c r="K1093" s="82">
        <f>MATCH(A1093,Peso!A:A,0)</f>
        <v>1267</v>
      </c>
    </row>
    <row r="1094" spans="1:11" ht="15" customHeight="1" x14ac:dyDescent="0.3">
      <c r="A1094" s="79">
        <v>20030</v>
      </c>
      <c r="B1094" s="78" t="s">
        <v>876</v>
      </c>
      <c r="C1094" s="78" t="s">
        <v>7</v>
      </c>
      <c r="D1094" s="78" t="s">
        <v>1608</v>
      </c>
      <c r="E1094" s="78">
        <v>0</v>
      </c>
      <c r="F1094" s="78">
        <v>0</v>
      </c>
      <c r="G1094" s="189">
        <f t="shared" si="34"/>
        <v>0</v>
      </c>
      <c r="H1094" s="64">
        <f>IFERROR(MATCH(A1094,'LISTA '!D:D,0),"FORA DA TABELA")</f>
        <v>673</v>
      </c>
      <c r="I1094" s="64" t="str">
        <f t="shared" si="35"/>
        <v/>
      </c>
      <c r="J1094" s="64" t="str">
        <f>IF(I1094="VERIFICAR",(MAX(J$1:$J1093))+1,"")</f>
        <v/>
      </c>
      <c r="K1094" s="82">
        <f>MATCH(A1094,Peso!A:A,0)</f>
        <v>1273</v>
      </c>
    </row>
    <row r="1095" spans="1:11" ht="15" customHeight="1" x14ac:dyDescent="0.3">
      <c r="A1095" s="79">
        <v>21242</v>
      </c>
      <c r="B1095" s="78" t="s">
        <v>1380</v>
      </c>
      <c r="C1095" s="78" t="s">
        <v>7</v>
      </c>
      <c r="D1095" s="78" t="s">
        <v>1608</v>
      </c>
      <c r="E1095" s="78">
        <v>2</v>
      </c>
      <c r="F1095" s="78">
        <v>2</v>
      </c>
      <c r="G1095" s="189">
        <f t="shared" si="34"/>
        <v>0</v>
      </c>
      <c r="H1095" s="64">
        <f>IFERROR(MATCH(A1095,'LISTA '!D:D,0),"FORA DA TABELA")</f>
        <v>674</v>
      </c>
      <c r="I1095" s="64" t="str">
        <f t="shared" si="35"/>
        <v/>
      </c>
      <c r="J1095" s="64" t="str">
        <f>IF(I1095="VERIFICAR",(MAX(J$1:$J1094))+1,"")</f>
        <v/>
      </c>
      <c r="K1095" s="82">
        <f>MATCH(A1095,Peso!A:A,0)</f>
        <v>1274</v>
      </c>
    </row>
    <row r="1096" spans="1:11" ht="15" customHeight="1" x14ac:dyDescent="0.3">
      <c r="A1096" s="79">
        <v>20926</v>
      </c>
      <c r="B1096" s="78" t="s">
        <v>257</v>
      </c>
      <c r="C1096" s="78" t="s">
        <v>7</v>
      </c>
      <c r="D1096" s="78" t="s">
        <v>1608</v>
      </c>
      <c r="E1096" s="78">
        <v>0</v>
      </c>
      <c r="F1096" s="78">
        <v>0</v>
      </c>
      <c r="G1096" s="189">
        <f t="shared" si="34"/>
        <v>0</v>
      </c>
      <c r="H1096" s="64" t="str">
        <f>IFERROR(MATCH(A1096,'LISTA '!D:D,0),"FORA DA TABELA")</f>
        <v>FORA DA TABELA</v>
      </c>
      <c r="I1096" s="64" t="str">
        <f t="shared" si="35"/>
        <v/>
      </c>
      <c r="J1096" s="64" t="str">
        <f>IF(I1096="VERIFICAR",(MAX(J$1:$J1095))+1,"")</f>
        <v/>
      </c>
      <c r="K1096" s="82">
        <f>MATCH(A1096,Peso!A:A,0)</f>
        <v>1277</v>
      </c>
    </row>
    <row r="1097" spans="1:11" ht="15" customHeight="1" x14ac:dyDescent="0.3">
      <c r="A1097" s="79">
        <v>21651</v>
      </c>
      <c r="B1097" s="78" t="s">
        <v>712</v>
      </c>
      <c r="C1097" s="78" t="s">
        <v>7</v>
      </c>
      <c r="D1097" s="78" t="s">
        <v>1608</v>
      </c>
      <c r="E1097" s="78">
        <v>0</v>
      </c>
      <c r="F1097" s="78">
        <v>0</v>
      </c>
      <c r="G1097" s="189">
        <f t="shared" si="34"/>
        <v>0</v>
      </c>
      <c r="H1097" s="64" t="str">
        <f>IFERROR(MATCH(A1097,'LISTA '!D:D,0),"FORA DA TABELA")</f>
        <v>FORA DA TABELA</v>
      </c>
      <c r="I1097" s="64" t="str">
        <f t="shared" si="35"/>
        <v/>
      </c>
      <c r="J1097" s="64" t="str">
        <f>IF(I1097="VERIFICAR",(MAX(J$1:$J1096))+1,"")</f>
        <v/>
      </c>
      <c r="K1097" s="82">
        <f>MATCH(A1097,Peso!A:A,0)</f>
        <v>1278</v>
      </c>
    </row>
    <row r="1098" spans="1:11" ht="15" customHeight="1" x14ac:dyDescent="0.3">
      <c r="A1098" s="79">
        <v>21145</v>
      </c>
      <c r="B1098" s="78" t="s">
        <v>875</v>
      </c>
      <c r="C1098" s="78" t="s">
        <v>7</v>
      </c>
      <c r="D1098" s="78" t="s">
        <v>1608</v>
      </c>
      <c r="E1098" s="78">
        <v>38</v>
      </c>
      <c r="F1098" s="78">
        <v>0</v>
      </c>
      <c r="G1098" s="189">
        <f t="shared" si="34"/>
        <v>38</v>
      </c>
      <c r="H1098" s="64">
        <f>IFERROR(MATCH(A1098,'LISTA '!D:D,0),"FORA DA TABELA")</f>
        <v>675</v>
      </c>
      <c r="I1098" s="64" t="str">
        <f t="shared" si="35"/>
        <v/>
      </c>
      <c r="J1098" s="64" t="str">
        <f>IF(I1098="VERIFICAR",(MAX(J$1:$J1097))+1,"")</f>
        <v/>
      </c>
      <c r="K1098" s="82">
        <f>MATCH(A1098,Peso!A:A,0)</f>
        <v>1276</v>
      </c>
    </row>
    <row r="1099" spans="1:11" ht="15" customHeight="1" x14ac:dyDescent="0.3">
      <c r="A1099" s="79">
        <v>21021</v>
      </c>
      <c r="B1099" s="78" t="s">
        <v>1381</v>
      </c>
      <c r="C1099" s="78" t="s">
        <v>7</v>
      </c>
      <c r="D1099" s="78" t="s">
        <v>1608</v>
      </c>
      <c r="E1099" s="78">
        <v>103</v>
      </c>
      <c r="F1099" s="78">
        <v>10</v>
      </c>
      <c r="G1099" s="189">
        <f t="shared" si="34"/>
        <v>93</v>
      </c>
      <c r="H1099" s="64">
        <f>IFERROR(MATCH(A1099,'LISTA '!D:D,0),"FORA DA TABELA")</f>
        <v>676</v>
      </c>
      <c r="I1099" s="64" t="str">
        <f t="shared" si="35"/>
        <v/>
      </c>
      <c r="J1099" s="64" t="str">
        <f>IF(I1099="VERIFICAR",(MAX(J$1:$J1098))+1,"")</f>
        <v/>
      </c>
      <c r="K1099" s="82">
        <f>MATCH(A1099,Peso!A:A,0)</f>
        <v>1279</v>
      </c>
    </row>
    <row r="1100" spans="1:11" ht="15" customHeight="1" x14ac:dyDescent="0.3">
      <c r="A1100" s="79">
        <v>2378</v>
      </c>
      <c r="B1100" s="78" t="s">
        <v>1504</v>
      </c>
      <c r="C1100" s="78" t="s">
        <v>7</v>
      </c>
      <c r="D1100" s="78" t="s">
        <v>1608</v>
      </c>
      <c r="E1100" s="78">
        <v>141</v>
      </c>
      <c r="F1100" s="78">
        <v>2</v>
      </c>
      <c r="G1100" s="189">
        <f t="shared" si="34"/>
        <v>139</v>
      </c>
      <c r="H1100" s="64">
        <f>IFERROR(MATCH(A1100,'LISTA '!D:D,0),"FORA DA TABELA")</f>
        <v>677</v>
      </c>
      <c r="I1100" s="64" t="str">
        <f t="shared" si="35"/>
        <v/>
      </c>
      <c r="J1100" s="64" t="str">
        <f>IF(I1100="VERIFICAR",(MAX(J$1:$J1099))+1,"")</f>
        <v/>
      </c>
      <c r="K1100" s="82">
        <f>MATCH(A1100,Peso!A:A,0)</f>
        <v>2529</v>
      </c>
    </row>
    <row r="1101" spans="1:11" ht="15" customHeight="1" x14ac:dyDescent="0.3">
      <c r="A1101" s="79">
        <v>209</v>
      </c>
      <c r="B1101" s="78" t="s">
        <v>1922</v>
      </c>
      <c r="C1101" s="78" t="s">
        <v>7</v>
      </c>
      <c r="D1101" s="78" t="s">
        <v>1608</v>
      </c>
      <c r="E1101" s="78">
        <v>0</v>
      </c>
      <c r="F1101" s="78">
        <v>0</v>
      </c>
      <c r="G1101" s="189">
        <f t="shared" si="34"/>
        <v>0</v>
      </c>
      <c r="H1101" s="64" t="str">
        <f>IFERROR(MATCH(A1101,'LISTA '!D:D,0),"FORA DA TABELA")</f>
        <v>FORA DA TABELA</v>
      </c>
      <c r="I1101" s="64" t="str">
        <f t="shared" si="35"/>
        <v/>
      </c>
      <c r="J1101" s="64" t="str">
        <f>IF(I1101="VERIFICAR",(MAX(J$1:$J1100))+1,"")</f>
        <v/>
      </c>
      <c r="K1101" s="82">
        <f>MATCH(A1101,Peso!A:A,0)</f>
        <v>1282</v>
      </c>
    </row>
    <row r="1102" spans="1:11" ht="15" customHeight="1" x14ac:dyDescent="0.3">
      <c r="A1102" s="79">
        <v>1765</v>
      </c>
      <c r="B1102" s="78" t="s">
        <v>1071</v>
      </c>
      <c r="C1102" s="78" t="s">
        <v>7</v>
      </c>
      <c r="D1102" s="78" t="s">
        <v>1608</v>
      </c>
      <c r="E1102" s="78">
        <v>202</v>
      </c>
      <c r="F1102" s="78">
        <v>6</v>
      </c>
      <c r="G1102" s="189">
        <f t="shared" si="34"/>
        <v>196</v>
      </c>
      <c r="H1102" s="64">
        <f>IFERROR(MATCH(A1102,'LISTA '!D:D,0),"FORA DA TABELA")</f>
        <v>678</v>
      </c>
      <c r="I1102" s="64" t="str">
        <f t="shared" si="35"/>
        <v/>
      </c>
      <c r="J1102" s="64" t="str">
        <f>IF(I1102="VERIFICAR",(MAX(J$1:$J1101))+1,"")</f>
        <v/>
      </c>
      <c r="K1102" s="82">
        <f>MATCH(A1102,Peso!A:A,0)</f>
        <v>1284</v>
      </c>
    </row>
    <row r="1103" spans="1:11" ht="15" customHeight="1" x14ac:dyDescent="0.3">
      <c r="A1103" s="79">
        <v>1311</v>
      </c>
      <c r="B1103" s="78" t="s">
        <v>423</v>
      </c>
      <c r="C1103" s="78" t="s">
        <v>3</v>
      </c>
      <c r="D1103" s="78" t="s">
        <v>1608</v>
      </c>
      <c r="E1103" s="78">
        <v>0</v>
      </c>
      <c r="F1103" s="78">
        <v>0</v>
      </c>
      <c r="G1103" s="189">
        <f t="shared" si="34"/>
        <v>0</v>
      </c>
      <c r="H1103" s="64" t="str">
        <f>IFERROR(MATCH(A1103,'LISTA '!D:D,0),"FORA DA TABELA")</f>
        <v>FORA DA TABELA</v>
      </c>
      <c r="I1103" s="64" t="str">
        <f t="shared" si="35"/>
        <v/>
      </c>
      <c r="J1103" s="64" t="str">
        <f>IF(I1103="VERIFICAR",(MAX(J$1:$J1102))+1,"")</f>
        <v/>
      </c>
      <c r="K1103" s="82">
        <f>MATCH(A1103,Peso!A:A,0)</f>
        <v>1286</v>
      </c>
    </row>
    <row r="1104" spans="1:11" ht="15" customHeight="1" x14ac:dyDescent="0.3">
      <c r="A1104" s="79">
        <v>1401</v>
      </c>
      <c r="B1104" s="78" t="s">
        <v>1382</v>
      </c>
      <c r="C1104" s="78" t="s">
        <v>3</v>
      </c>
      <c r="D1104" s="78" t="s">
        <v>1608</v>
      </c>
      <c r="E1104" s="78">
        <v>6</v>
      </c>
      <c r="F1104" s="78">
        <v>0</v>
      </c>
      <c r="G1104" s="189">
        <f t="shared" si="34"/>
        <v>6</v>
      </c>
      <c r="H1104" s="64" t="str">
        <f>IFERROR(MATCH(A1104,'LISTA '!D:D,0),"FORA DA TABELA")</f>
        <v>FORA DA TABELA</v>
      </c>
      <c r="I1104" s="64" t="str">
        <f t="shared" si="35"/>
        <v>VERIFICAR</v>
      </c>
      <c r="J1104" s="64">
        <f>IF(I1104="VERIFICAR",(MAX(J$1:$J1103))+1,"")</f>
        <v>72</v>
      </c>
      <c r="K1104" s="82">
        <f>MATCH(A1104,Peso!A:A,0)</f>
        <v>1287</v>
      </c>
    </row>
    <row r="1105" spans="1:11" ht="15" customHeight="1" x14ac:dyDescent="0.3">
      <c r="A1105" s="79">
        <v>1829</v>
      </c>
      <c r="B1105" s="78" t="s">
        <v>1383</v>
      </c>
      <c r="C1105" s="78" t="s">
        <v>3</v>
      </c>
      <c r="D1105" s="78" t="s">
        <v>1608</v>
      </c>
      <c r="E1105" s="78">
        <v>10</v>
      </c>
      <c r="F1105" s="78">
        <v>5</v>
      </c>
      <c r="G1105" s="189">
        <f t="shared" si="34"/>
        <v>5</v>
      </c>
      <c r="H1105" s="64">
        <f>IFERROR(MATCH(A1105,'LISTA '!D:D,0),"FORA DA TABELA")</f>
        <v>679</v>
      </c>
      <c r="I1105" s="64" t="str">
        <f t="shared" si="35"/>
        <v/>
      </c>
      <c r="J1105" s="64" t="str">
        <f>IF(I1105="VERIFICAR",(MAX(J$1:$J1104))+1,"")</f>
        <v/>
      </c>
      <c r="K1105" s="82">
        <f>MATCH(A1105,Peso!A:A,0)</f>
        <v>1288</v>
      </c>
    </row>
    <row r="1106" spans="1:11" ht="15" customHeight="1" x14ac:dyDescent="0.3">
      <c r="A1106" s="79">
        <v>1498</v>
      </c>
      <c r="B1106" s="78" t="s">
        <v>424</v>
      </c>
      <c r="C1106" s="78" t="s">
        <v>3</v>
      </c>
      <c r="D1106" s="78" t="s">
        <v>1608</v>
      </c>
      <c r="E1106" s="78">
        <v>34</v>
      </c>
      <c r="F1106" s="78">
        <v>0</v>
      </c>
      <c r="G1106" s="189">
        <f t="shared" si="34"/>
        <v>34</v>
      </c>
      <c r="H1106" s="64">
        <f>IFERROR(MATCH(A1106,'LISTA '!D:D,0),"FORA DA TABELA")</f>
        <v>680</v>
      </c>
      <c r="I1106" s="64" t="str">
        <f t="shared" si="35"/>
        <v/>
      </c>
      <c r="J1106" s="64" t="str">
        <f>IF(I1106="VERIFICAR",(MAX(J$1:$J1105))+1,"")</f>
        <v/>
      </c>
      <c r="K1106" s="82">
        <f>MATCH(A1106,Peso!A:A,0)</f>
        <v>1289</v>
      </c>
    </row>
    <row r="1107" spans="1:11" ht="15" customHeight="1" x14ac:dyDescent="0.3">
      <c r="A1107" s="79">
        <v>1669</v>
      </c>
      <c r="B1107" s="78" t="s">
        <v>256</v>
      </c>
      <c r="C1107" s="78" t="s">
        <v>3</v>
      </c>
      <c r="D1107" s="78" t="s">
        <v>1608</v>
      </c>
      <c r="E1107" s="78">
        <v>89</v>
      </c>
      <c r="F1107" s="78">
        <v>3</v>
      </c>
      <c r="G1107" s="189">
        <f t="shared" si="34"/>
        <v>86</v>
      </c>
      <c r="H1107" s="64">
        <f>IFERROR(MATCH(A1107,'LISTA '!D:D,0),"FORA DA TABELA")</f>
        <v>681</v>
      </c>
      <c r="I1107" s="64" t="str">
        <f t="shared" si="35"/>
        <v/>
      </c>
      <c r="J1107" s="64" t="str">
        <f>IF(I1107="VERIFICAR",(MAX(J$1:$J1106))+1,"")</f>
        <v/>
      </c>
      <c r="K1107" s="82">
        <f>MATCH(A1107,Peso!A:A,0)</f>
        <v>1290</v>
      </c>
    </row>
    <row r="1108" spans="1:11" ht="15" customHeight="1" x14ac:dyDescent="0.3">
      <c r="A1108" s="79">
        <v>2292</v>
      </c>
      <c r="B1108" s="78" t="s">
        <v>1923</v>
      </c>
      <c r="C1108" s="78" t="s">
        <v>28</v>
      </c>
      <c r="D1108" s="78" t="s">
        <v>1608</v>
      </c>
      <c r="E1108" s="78">
        <v>5</v>
      </c>
      <c r="F1108" s="78">
        <v>0</v>
      </c>
      <c r="G1108" s="189">
        <f t="shared" si="34"/>
        <v>5</v>
      </c>
      <c r="H1108" s="64" t="str">
        <f>IFERROR(MATCH(A1108,'LISTA '!D:D,0),"FORA DA TABELA")</f>
        <v>FORA DA TABELA</v>
      </c>
      <c r="I1108" s="64" t="str">
        <f t="shared" si="35"/>
        <v>VERIFICAR</v>
      </c>
      <c r="J1108" s="64">
        <f>IF(I1108="VERIFICAR",(MAX(J$1:$J1107))+1,"")</f>
        <v>73</v>
      </c>
      <c r="K1108" s="82">
        <f>MATCH(A1108,Peso!A:A,0)</f>
        <v>2364</v>
      </c>
    </row>
    <row r="1109" spans="1:11" ht="15" customHeight="1" x14ac:dyDescent="0.3">
      <c r="A1109" s="79">
        <v>2293</v>
      </c>
      <c r="B1109" s="78" t="s">
        <v>902</v>
      </c>
      <c r="C1109" s="78" t="s">
        <v>28</v>
      </c>
      <c r="D1109" s="78" t="s">
        <v>1608</v>
      </c>
      <c r="E1109" s="78">
        <v>0</v>
      </c>
      <c r="F1109" s="78">
        <v>0</v>
      </c>
      <c r="G1109" s="189">
        <f t="shared" si="34"/>
        <v>0</v>
      </c>
      <c r="H1109" s="64">
        <f>IFERROR(MATCH(A1109,'LISTA '!D:D,0),"FORA DA TABELA")</f>
        <v>682</v>
      </c>
      <c r="I1109" s="64" t="str">
        <f t="shared" si="35"/>
        <v/>
      </c>
      <c r="J1109" s="64" t="str">
        <f>IF(I1109="VERIFICAR",(MAX(J$1:$J1108))+1,"")</f>
        <v/>
      </c>
      <c r="K1109" s="82">
        <f>MATCH(A1109,Peso!A:A,0)</f>
        <v>2365</v>
      </c>
    </row>
    <row r="1110" spans="1:11" ht="15" customHeight="1" x14ac:dyDescent="0.3">
      <c r="A1110" s="79">
        <v>2290</v>
      </c>
      <c r="B1110" s="78" t="s">
        <v>896</v>
      </c>
      <c r="C1110" s="78" t="s">
        <v>28</v>
      </c>
      <c r="D1110" s="78" t="s">
        <v>1608</v>
      </c>
      <c r="E1110" s="78">
        <v>5</v>
      </c>
      <c r="F1110" s="78">
        <v>0</v>
      </c>
      <c r="G1110" s="189">
        <f t="shared" si="34"/>
        <v>5</v>
      </c>
      <c r="H1110" s="64" t="str">
        <f>IFERROR(MATCH(A1110,'LISTA '!D:D,0),"FORA DA TABELA")</f>
        <v>FORA DA TABELA</v>
      </c>
      <c r="I1110" s="64" t="str">
        <f t="shared" si="35"/>
        <v>VERIFICAR</v>
      </c>
      <c r="J1110" s="64">
        <f>IF(I1110="VERIFICAR",(MAX(J$1:$J1109))+1,"")</f>
        <v>74</v>
      </c>
      <c r="K1110" s="82">
        <f>MATCH(A1110,Peso!A:A,0)</f>
        <v>2362</v>
      </c>
    </row>
    <row r="1111" spans="1:11" ht="15" customHeight="1" x14ac:dyDescent="0.3">
      <c r="A1111" s="79">
        <v>2291</v>
      </c>
      <c r="B1111" s="78" t="s">
        <v>901</v>
      </c>
      <c r="C1111" s="78" t="s">
        <v>28</v>
      </c>
      <c r="D1111" s="78" t="s">
        <v>1608</v>
      </c>
      <c r="E1111" s="78">
        <v>14</v>
      </c>
      <c r="F1111" s="78">
        <v>0</v>
      </c>
      <c r="G1111" s="189">
        <f t="shared" si="34"/>
        <v>14</v>
      </c>
      <c r="H1111" s="64">
        <f>IFERROR(MATCH(A1111,'LISTA '!D:D,0),"FORA DA TABELA")</f>
        <v>683</v>
      </c>
      <c r="I1111" s="64" t="str">
        <f t="shared" si="35"/>
        <v/>
      </c>
      <c r="J1111" s="64" t="str">
        <f>IF(I1111="VERIFICAR",(MAX(J$1:$J1110))+1,"")</f>
        <v/>
      </c>
      <c r="K1111" s="82">
        <f>MATCH(A1111,Peso!A:A,0)</f>
        <v>2363</v>
      </c>
    </row>
    <row r="1112" spans="1:11" ht="15" customHeight="1" x14ac:dyDescent="0.3">
      <c r="A1112" s="79" t="s">
        <v>111</v>
      </c>
      <c r="B1112" s="78" t="s">
        <v>385</v>
      </c>
      <c r="C1112" s="78" t="s">
        <v>3</v>
      </c>
      <c r="D1112" s="78" t="s">
        <v>1608</v>
      </c>
      <c r="E1112" s="78">
        <v>0</v>
      </c>
      <c r="F1112" s="78">
        <v>0</v>
      </c>
      <c r="G1112" s="189">
        <f t="shared" si="34"/>
        <v>0</v>
      </c>
      <c r="H1112" s="64" t="str">
        <f>IFERROR(MATCH(A1112,'LISTA '!D:D,0),"FORA DA TABELA")</f>
        <v>FORA DA TABELA</v>
      </c>
      <c r="I1112" s="64" t="str">
        <f t="shared" si="35"/>
        <v/>
      </c>
      <c r="J1112" s="64" t="str">
        <f>IF(I1112="VERIFICAR",(MAX(J$1:$J1111))+1,"")</f>
        <v/>
      </c>
      <c r="K1112" s="82">
        <f>MATCH(A1112,Peso!A:A,0)</f>
        <v>1291</v>
      </c>
    </row>
    <row r="1113" spans="1:11" ht="15" customHeight="1" x14ac:dyDescent="0.3">
      <c r="A1113" s="79">
        <v>68</v>
      </c>
      <c r="B1113" s="78" t="s">
        <v>96</v>
      </c>
      <c r="C1113" s="78" t="s">
        <v>7</v>
      </c>
      <c r="D1113" s="78" t="s">
        <v>1608</v>
      </c>
      <c r="E1113" s="78">
        <v>632</v>
      </c>
      <c r="F1113" s="78">
        <v>9</v>
      </c>
      <c r="G1113" s="189">
        <f t="shared" si="34"/>
        <v>623</v>
      </c>
      <c r="H1113" s="64" t="str">
        <f>IFERROR(MATCH(A1113,'LISTA '!D:D,0),"FORA DA TABELA")</f>
        <v>FORA DA TABELA</v>
      </c>
      <c r="I1113" s="64" t="str">
        <f t="shared" si="35"/>
        <v>VERIFICAR</v>
      </c>
      <c r="J1113" s="64">
        <f>IF(I1113="VERIFICAR",(MAX(J$1:$J1112))+1,"")</f>
        <v>75</v>
      </c>
      <c r="K1113" s="82">
        <f>MATCH(A1113,Peso!A:A,0)</f>
        <v>1293</v>
      </c>
    </row>
    <row r="1114" spans="1:11" ht="15" customHeight="1" x14ac:dyDescent="0.3">
      <c r="A1114" s="79">
        <v>20328</v>
      </c>
      <c r="B1114" s="78" t="s">
        <v>96</v>
      </c>
      <c r="C1114" s="78" t="s">
        <v>7</v>
      </c>
      <c r="D1114" s="78" t="s">
        <v>1608</v>
      </c>
      <c r="E1114" s="78">
        <v>0</v>
      </c>
      <c r="F1114" s="78">
        <v>0</v>
      </c>
      <c r="G1114" s="189">
        <f t="shared" si="34"/>
        <v>0</v>
      </c>
      <c r="H1114" s="64" t="str">
        <f>IFERROR(MATCH(A1114,'LISTA '!D:D,0),"FORA DA TABELA")</f>
        <v>FORA DA TABELA</v>
      </c>
      <c r="I1114" s="64" t="str">
        <f t="shared" si="35"/>
        <v/>
      </c>
      <c r="J1114" s="64" t="str">
        <f>IF(I1114="VERIFICAR",(MAX(J$1:$J1113))+1,"")</f>
        <v/>
      </c>
      <c r="K1114" s="82">
        <f>MATCH(A1114,Peso!A:A,0)</f>
        <v>1294</v>
      </c>
    </row>
    <row r="1115" spans="1:11" ht="15" customHeight="1" x14ac:dyDescent="0.3">
      <c r="A1115" s="79">
        <v>2838</v>
      </c>
      <c r="B1115" s="78" t="s">
        <v>871</v>
      </c>
      <c r="C1115" s="78" t="s">
        <v>28</v>
      </c>
      <c r="D1115" s="78" t="s">
        <v>1608</v>
      </c>
      <c r="E1115" s="78">
        <v>22</v>
      </c>
      <c r="F1115" s="78">
        <v>15</v>
      </c>
      <c r="G1115" s="189">
        <f t="shared" si="34"/>
        <v>7</v>
      </c>
      <c r="H1115" s="64">
        <f>IFERROR(MATCH(A1115,'LISTA '!D:D,0),"FORA DA TABELA")</f>
        <v>684</v>
      </c>
      <c r="I1115" s="64" t="str">
        <f t="shared" si="35"/>
        <v/>
      </c>
      <c r="J1115" s="64" t="str">
        <f>IF(I1115="VERIFICAR",(MAX(J$1:$J1114))+1,"")</f>
        <v/>
      </c>
      <c r="K1115" s="82">
        <f>MATCH(A1115,Peso!A:A,0)</f>
        <v>2353</v>
      </c>
    </row>
    <row r="1116" spans="1:11" ht="15" customHeight="1" x14ac:dyDescent="0.3">
      <c r="A1116" s="79">
        <v>20102</v>
      </c>
      <c r="B1116" s="78" t="s">
        <v>1924</v>
      </c>
      <c r="C1116" s="78" t="s">
        <v>7</v>
      </c>
      <c r="D1116" s="78" t="s">
        <v>1608</v>
      </c>
      <c r="E1116" s="78">
        <v>0</v>
      </c>
      <c r="F1116" s="78">
        <v>0</v>
      </c>
      <c r="G1116" s="189">
        <f t="shared" si="34"/>
        <v>0</v>
      </c>
      <c r="H1116" s="64" t="str">
        <f>IFERROR(MATCH(A1116,'LISTA '!D:D,0),"FORA DA TABELA")</f>
        <v>FORA DA TABELA</v>
      </c>
      <c r="I1116" s="64" t="str">
        <f t="shared" si="35"/>
        <v/>
      </c>
      <c r="J1116" s="64" t="str">
        <f>IF(I1116="VERIFICAR",(MAX(J$1:$J1115))+1,"")</f>
        <v/>
      </c>
      <c r="K1116" s="82">
        <f>MATCH(A1116,Peso!A:A,0)</f>
        <v>1292</v>
      </c>
    </row>
    <row r="1117" spans="1:11" ht="15" customHeight="1" x14ac:dyDescent="0.3">
      <c r="A1117" s="79">
        <v>20090</v>
      </c>
      <c r="B1117" s="78" t="s">
        <v>1384</v>
      </c>
      <c r="C1117" s="78" t="s">
        <v>7</v>
      </c>
      <c r="D1117" s="78" t="s">
        <v>1608</v>
      </c>
      <c r="E1117" s="78">
        <v>1094</v>
      </c>
      <c r="F1117" s="78">
        <v>106</v>
      </c>
      <c r="G1117" s="189">
        <f t="shared" si="34"/>
        <v>988</v>
      </c>
      <c r="H1117" s="64">
        <f>IFERROR(MATCH(A1117,'LISTA '!D:D,0),"FORA DA TABELA")</f>
        <v>685</v>
      </c>
      <c r="I1117" s="64" t="str">
        <f t="shared" si="35"/>
        <v/>
      </c>
      <c r="J1117" s="64" t="str">
        <f>IF(I1117="VERIFICAR",(MAX(J$1:$J1116))+1,"")</f>
        <v/>
      </c>
      <c r="K1117" s="82">
        <f>MATCH(A1117,Peso!A:A,0)</f>
        <v>1295</v>
      </c>
    </row>
    <row r="1118" spans="1:11" ht="15" customHeight="1" x14ac:dyDescent="0.3">
      <c r="A1118" s="79">
        <v>422</v>
      </c>
      <c r="B1118" s="78" t="s">
        <v>97</v>
      </c>
      <c r="C1118" s="78" t="s">
        <v>7</v>
      </c>
      <c r="D1118" s="78" t="s">
        <v>1608</v>
      </c>
      <c r="E1118" s="78">
        <v>292</v>
      </c>
      <c r="F1118" s="78">
        <v>86</v>
      </c>
      <c r="G1118" s="189">
        <f t="shared" si="34"/>
        <v>206</v>
      </c>
      <c r="H1118" s="64">
        <f>IFERROR(MATCH(A1118,'LISTA '!D:D,0),"FORA DA TABELA")</f>
        <v>686</v>
      </c>
      <c r="I1118" s="64" t="str">
        <f t="shared" si="35"/>
        <v/>
      </c>
      <c r="J1118" s="64" t="str">
        <f>IF(I1118="VERIFICAR",(MAX(J$1:$J1117))+1,"")</f>
        <v/>
      </c>
      <c r="K1118" s="82">
        <f>MATCH(A1118,Peso!A:A,0)</f>
        <v>1298</v>
      </c>
    </row>
    <row r="1119" spans="1:11" ht="15" customHeight="1" x14ac:dyDescent="0.3">
      <c r="A1119" s="79">
        <v>20110</v>
      </c>
      <c r="B1119" s="78" t="s">
        <v>97</v>
      </c>
      <c r="C1119" s="78" t="s">
        <v>7</v>
      </c>
      <c r="D1119" s="78" t="s">
        <v>1608</v>
      </c>
      <c r="E1119" s="78">
        <v>0</v>
      </c>
      <c r="F1119" s="78">
        <v>0</v>
      </c>
      <c r="G1119" s="189">
        <f t="shared" si="34"/>
        <v>0</v>
      </c>
      <c r="H1119" s="64" t="str">
        <f>IFERROR(MATCH(A1119,'LISTA '!D:D,0),"FORA DA TABELA")</f>
        <v>FORA DA TABELA</v>
      </c>
      <c r="I1119" s="64" t="str">
        <f t="shared" si="35"/>
        <v/>
      </c>
      <c r="J1119" s="64" t="str">
        <f>IF(I1119="VERIFICAR",(MAX(J$1:$J1118))+1,"")</f>
        <v/>
      </c>
      <c r="K1119" s="82">
        <f>MATCH(A1119,Peso!A:A,0)</f>
        <v>1299</v>
      </c>
    </row>
    <row r="1120" spans="1:11" ht="15" customHeight="1" x14ac:dyDescent="0.3">
      <c r="A1120" s="79">
        <v>1290</v>
      </c>
      <c r="B1120" s="78" t="s">
        <v>941</v>
      </c>
      <c r="C1120" s="78" t="s">
        <v>7</v>
      </c>
      <c r="D1120" s="78" t="s">
        <v>1608</v>
      </c>
      <c r="E1120" s="78">
        <v>0</v>
      </c>
      <c r="F1120" s="78">
        <v>0</v>
      </c>
      <c r="G1120" s="189">
        <f t="shared" si="34"/>
        <v>0</v>
      </c>
      <c r="H1120" s="64" t="str">
        <f>IFERROR(MATCH(A1120,'LISTA '!D:D,0),"FORA DA TABELA")</f>
        <v>FORA DA TABELA</v>
      </c>
      <c r="I1120" s="64" t="str">
        <f t="shared" si="35"/>
        <v/>
      </c>
      <c r="J1120" s="64" t="str">
        <f>IF(I1120="VERIFICAR",(MAX(J$1:$J1119))+1,"")</f>
        <v/>
      </c>
      <c r="K1120" s="82">
        <f>MATCH(A1120,Peso!A:A,0)</f>
        <v>2460</v>
      </c>
    </row>
    <row r="1121" spans="1:11" ht="15" customHeight="1" x14ac:dyDescent="0.3">
      <c r="A1121" s="79">
        <v>21024</v>
      </c>
      <c r="B1121" s="78" t="s">
        <v>99</v>
      </c>
      <c r="C1121" s="78" t="s">
        <v>7</v>
      </c>
      <c r="D1121" s="78" t="s">
        <v>1608</v>
      </c>
      <c r="E1121" s="78">
        <v>0</v>
      </c>
      <c r="F1121" s="78">
        <v>0</v>
      </c>
      <c r="G1121" s="189">
        <f t="shared" si="34"/>
        <v>0</v>
      </c>
      <c r="H1121" s="64" t="str">
        <f>IFERROR(MATCH(A1121,'LISTA '!D:D,0),"FORA DA TABELA")</f>
        <v>FORA DA TABELA</v>
      </c>
      <c r="I1121" s="64" t="str">
        <f t="shared" si="35"/>
        <v/>
      </c>
      <c r="J1121" s="64" t="str">
        <f>IF(I1121="VERIFICAR",(MAX(J$1:$J1120))+1,"")</f>
        <v/>
      </c>
      <c r="K1121" s="82">
        <f>MATCH(A1121,Peso!A:A,0)</f>
        <v>1300</v>
      </c>
    </row>
    <row r="1122" spans="1:11" ht="15" customHeight="1" x14ac:dyDescent="0.3">
      <c r="A1122" s="79">
        <v>21348</v>
      </c>
      <c r="B1122" s="78" t="s">
        <v>1385</v>
      </c>
      <c r="C1122" s="78" t="s">
        <v>7</v>
      </c>
      <c r="D1122" s="78" t="s">
        <v>1608</v>
      </c>
      <c r="E1122" s="78">
        <v>76</v>
      </c>
      <c r="F1122" s="78">
        <v>34</v>
      </c>
      <c r="G1122" s="189">
        <f t="shared" si="34"/>
        <v>42</v>
      </c>
      <c r="H1122" s="64">
        <f>IFERROR(MATCH(A1122,'LISTA '!D:D,0),"FORA DA TABELA")</f>
        <v>687</v>
      </c>
      <c r="I1122" s="64" t="str">
        <f t="shared" si="35"/>
        <v/>
      </c>
      <c r="J1122" s="64" t="str">
        <f>IF(I1122="VERIFICAR",(MAX(J$1:$J1121))+1,"")</f>
        <v/>
      </c>
      <c r="K1122" s="82">
        <f>MATCH(A1122,Peso!A:A,0)</f>
        <v>1301</v>
      </c>
    </row>
    <row r="1123" spans="1:11" ht="15" customHeight="1" x14ac:dyDescent="0.3">
      <c r="A1123" s="79">
        <v>21241</v>
      </c>
      <c r="B1123" s="78" t="s">
        <v>1386</v>
      </c>
      <c r="C1123" s="78" t="s">
        <v>7</v>
      </c>
      <c r="D1123" s="78" t="s">
        <v>1608</v>
      </c>
      <c r="E1123" s="78">
        <v>155</v>
      </c>
      <c r="F1123" s="78">
        <v>61</v>
      </c>
      <c r="G1123" s="189">
        <f t="shared" si="34"/>
        <v>94</v>
      </c>
      <c r="H1123" s="64">
        <f>IFERROR(MATCH(A1123,'LISTA '!D:D,0),"FORA DA TABELA")</f>
        <v>688</v>
      </c>
      <c r="I1123" s="64" t="str">
        <f t="shared" si="35"/>
        <v/>
      </c>
      <c r="J1123" s="64" t="str">
        <f>IF(I1123="VERIFICAR",(MAX(J$1:$J1122))+1,"")</f>
        <v/>
      </c>
      <c r="K1123" s="82">
        <f>MATCH(A1123,Peso!A:A,0)</f>
        <v>1309</v>
      </c>
    </row>
    <row r="1124" spans="1:11" ht="15" customHeight="1" x14ac:dyDescent="0.3">
      <c r="A1124" s="79">
        <v>11074</v>
      </c>
      <c r="B1124" s="78" t="s">
        <v>1469</v>
      </c>
      <c r="C1124" s="78" t="s">
        <v>7</v>
      </c>
      <c r="D1124" s="78" t="s">
        <v>1608</v>
      </c>
      <c r="E1124" s="78">
        <v>0</v>
      </c>
      <c r="F1124" s="78">
        <v>0</v>
      </c>
      <c r="G1124" s="189">
        <f t="shared" si="34"/>
        <v>0</v>
      </c>
      <c r="H1124" s="64" t="str">
        <f>IFERROR(MATCH(A1124,'LISTA '!D:D,0),"FORA DA TABELA")</f>
        <v>FORA DA TABELA</v>
      </c>
      <c r="I1124" s="64" t="str">
        <f t="shared" si="35"/>
        <v/>
      </c>
      <c r="J1124" s="64" t="str">
        <f>IF(I1124="VERIFICAR",(MAX(J$1:$J1123))+1,"")</f>
        <v/>
      </c>
      <c r="K1124" s="82">
        <f>MATCH(A1124,Peso!A:A,0)</f>
        <v>1305</v>
      </c>
    </row>
    <row r="1125" spans="1:11" ht="15" customHeight="1" x14ac:dyDescent="0.3">
      <c r="A1125" s="79">
        <v>10112</v>
      </c>
      <c r="B1125" s="78" t="s">
        <v>1925</v>
      </c>
      <c r="C1125" s="78" t="s">
        <v>7</v>
      </c>
      <c r="D1125" s="78" t="s">
        <v>1608</v>
      </c>
      <c r="E1125" s="78">
        <v>0</v>
      </c>
      <c r="F1125" s="78">
        <v>0</v>
      </c>
      <c r="G1125" s="189">
        <f t="shared" si="34"/>
        <v>0</v>
      </c>
      <c r="H1125" s="64" t="str">
        <f>IFERROR(MATCH(A1125,'LISTA '!D:D,0),"FORA DA TABELA")</f>
        <v>FORA DA TABELA</v>
      </c>
      <c r="I1125" s="64" t="str">
        <f t="shared" si="35"/>
        <v/>
      </c>
      <c r="J1125" s="64" t="str">
        <f>IF(I1125="VERIFICAR",(MAX(J$1:$J1124))+1,"")</f>
        <v/>
      </c>
      <c r="K1125" s="82">
        <f>MATCH(A1125,Peso!A:A,0)</f>
        <v>1306</v>
      </c>
    </row>
    <row r="1126" spans="1:11" ht="15" customHeight="1" x14ac:dyDescent="0.3">
      <c r="A1126" s="79">
        <v>10128</v>
      </c>
      <c r="B1126" s="78" t="s">
        <v>1926</v>
      </c>
      <c r="C1126" s="78" t="s">
        <v>7</v>
      </c>
      <c r="D1126" s="78" t="s">
        <v>1608</v>
      </c>
      <c r="E1126" s="78">
        <v>0</v>
      </c>
      <c r="F1126" s="78">
        <v>0</v>
      </c>
      <c r="G1126" s="189">
        <f t="shared" si="34"/>
        <v>0</v>
      </c>
      <c r="H1126" s="64" t="str">
        <f>IFERROR(MATCH(A1126,'LISTA '!D:D,0),"FORA DA TABELA")</f>
        <v>FORA DA TABELA</v>
      </c>
      <c r="I1126" s="64" t="str">
        <f t="shared" si="35"/>
        <v/>
      </c>
      <c r="J1126" s="64" t="str">
        <f>IF(I1126="VERIFICAR",(MAX(J$1:$J1125))+1,"")</f>
        <v/>
      </c>
      <c r="K1126" s="82">
        <f>MATCH(A1126,Peso!A:A,0)</f>
        <v>1303</v>
      </c>
    </row>
    <row r="1127" spans="1:11" ht="15" customHeight="1" x14ac:dyDescent="0.3">
      <c r="A1127" s="79">
        <v>11059</v>
      </c>
      <c r="B1127" s="78" t="s">
        <v>138</v>
      </c>
      <c r="C1127" s="78" t="s">
        <v>7</v>
      </c>
      <c r="D1127" s="78" t="s">
        <v>1608</v>
      </c>
      <c r="E1127" s="78">
        <v>45</v>
      </c>
      <c r="F1127" s="78">
        <v>0</v>
      </c>
      <c r="G1127" s="189">
        <f t="shared" si="34"/>
        <v>45</v>
      </c>
      <c r="H1127" s="64" t="str">
        <f>IFERROR(MATCH(A1127,'LISTA '!D:D,0),"FORA DA TABELA")</f>
        <v>FORA DA TABELA</v>
      </c>
      <c r="I1127" s="64" t="str">
        <f t="shared" si="35"/>
        <v>VERIFICAR</v>
      </c>
      <c r="J1127" s="64">
        <f>IF(I1127="VERIFICAR",(MAX(J$1:$J1126))+1,"")</f>
        <v>76</v>
      </c>
      <c r="K1127" s="82">
        <f>MATCH(A1127,Peso!A:A,0)</f>
        <v>1310</v>
      </c>
    </row>
    <row r="1128" spans="1:11" ht="15" customHeight="1" x14ac:dyDescent="0.3">
      <c r="A1128" s="79">
        <v>21504</v>
      </c>
      <c r="B1128" s="78" t="s">
        <v>138</v>
      </c>
      <c r="C1128" s="78" t="s">
        <v>7</v>
      </c>
      <c r="D1128" s="78" t="s">
        <v>1608</v>
      </c>
      <c r="E1128" s="78">
        <v>0</v>
      </c>
      <c r="F1128" s="78">
        <v>0</v>
      </c>
      <c r="G1128" s="189">
        <f t="shared" si="34"/>
        <v>0</v>
      </c>
      <c r="H1128" s="64" t="str">
        <f>IFERROR(MATCH(A1128,'LISTA '!D:D,0),"FORA DA TABELA")</f>
        <v>FORA DA TABELA</v>
      </c>
      <c r="I1128" s="64" t="str">
        <f t="shared" si="35"/>
        <v/>
      </c>
      <c r="J1128" s="64" t="str">
        <f>IF(I1128="VERIFICAR",(MAX(J$1:$J1127))+1,"")</f>
        <v/>
      </c>
      <c r="K1128" s="82">
        <f>MATCH(A1128,Peso!A:A,0)</f>
        <v>1307</v>
      </c>
    </row>
    <row r="1129" spans="1:11" ht="15" customHeight="1" x14ac:dyDescent="0.3">
      <c r="A1129" s="79">
        <v>10071</v>
      </c>
      <c r="B1129" s="78" t="s">
        <v>1927</v>
      </c>
      <c r="C1129" s="78" t="s">
        <v>7</v>
      </c>
      <c r="D1129" s="78" t="s">
        <v>1608</v>
      </c>
      <c r="E1129" s="78">
        <v>111</v>
      </c>
      <c r="F1129" s="78">
        <v>4</v>
      </c>
      <c r="G1129" s="189">
        <f t="shared" si="34"/>
        <v>107</v>
      </c>
      <c r="H1129" s="64">
        <f>IFERROR(MATCH(A1129,'LISTA '!D:D,0),"FORA DA TABELA")</f>
        <v>689</v>
      </c>
      <c r="I1129" s="64" t="str">
        <f t="shared" si="35"/>
        <v/>
      </c>
      <c r="J1129" s="64" t="str">
        <f>IF(I1129="VERIFICAR",(MAX(J$1:$J1128))+1,"")</f>
        <v/>
      </c>
      <c r="K1129" s="82">
        <f>MATCH(A1129,Peso!A:A,0)</f>
        <v>1304</v>
      </c>
    </row>
    <row r="1130" spans="1:11" ht="15" customHeight="1" x14ac:dyDescent="0.3">
      <c r="A1130" s="79">
        <v>21311</v>
      </c>
      <c r="B1130" s="78" t="s">
        <v>1927</v>
      </c>
      <c r="C1130" s="78" t="s">
        <v>7</v>
      </c>
      <c r="D1130" s="78" t="s">
        <v>1608</v>
      </c>
      <c r="E1130" s="78">
        <v>0</v>
      </c>
      <c r="F1130" s="78">
        <v>0</v>
      </c>
      <c r="G1130" s="189">
        <f t="shared" si="34"/>
        <v>0</v>
      </c>
      <c r="H1130" s="64" t="str">
        <f>IFERROR(MATCH(A1130,'LISTA '!D:D,0),"FORA DA TABELA")</f>
        <v>FORA DA TABELA</v>
      </c>
      <c r="I1130" s="64" t="str">
        <f t="shared" si="35"/>
        <v/>
      </c>
      <c r="J1130" s="64" t="str">
        <f>IF(I1130="VERIFICAR",(MAX(J$1:$J1129))+1,"")</f>
        <v/>
      </c>
      <c r="K1130" s="82">
        <f>MATCH(A1130,Peso!A:A,0)</f>
        <v>1308</v>
      </c>
    </row>
    <row r="1131" spans="1:11" ht="15" customHeight="1" x14ac:dyDescent="0.3">
      <c r="A1131" s="79">
        <v>21025</v>
      </c>
      <c r="B1131" s="78" t="s">
        <v>414</v>
      </c>
      <c r="C1131" s="78" t="s">
        <v>7</v>
      </c>
      <c r="D1131" s="78" t="s">
        <v>1608</v>
      </c>
      <c r="E1131" s="78">
        <v>0</v>
      </c>
      <c r="F1131" s="78">
        <v>0</v>
      </c>
      <c r="G1131" s="189">
        <f t="shared" si="34"/>
        <v>0</v>
      </c>
      <c r="H1131" s="64" t="str">
        <f>IFERROR(MATCH(A1131,'LISTA '!D:D,0),"FORA DA TABELA")</f>
        <v>FORA DA TABELA</v>
      </c>
      <c r="I1131" s="64" t="str">
        <f t="shared" si="35"/>
        <v/>
      </c>
      <c r="J1131" s="64" t="str">
        <f>IF(I1131="VERIFICAR",(MAX(J$1:$J1130))+1,"")</f>
        <v/>
      </c>
      <c r="K1131" s="82">
        <f>MATCH(A1131,Peso!A:A,0)</f>
        <v>1311</v>
      </c>
    </row>
    <row r="1132" spans="1:11" ht="15" customHeight="1" x14ac:dyDescent="0.3">
      <c r="A1132" s="79">
        <v>50001</v>
      </c>
      <c r="B1132" s="78" t="s">
        <v>950</v>
      </c>
      <c r="C1132" s="78" t="s">
        <v>7</v>
      </c>
      <c r="D1132" s="78" t="s">
        <v>1608</v>
      </c>
      <c r="E1132" s="78">
        <v>0</v>
      </c>
      <c r="F1132" s="78">
        <v>0</v>
      </c>
      <c r="G1132" s="189">
        <f t="shared" si="34"/>
        <v>0</v>
      </c>
      <c r="H1132" s="64" t="str">
        <f>IFERROR(MATCH(A1132,'LISTA '!D:D,0),"FORA DA TABELA")</f>
        <v>FORA DA TABELA</v>
      </c>
      <c r="I1132" s="64" t="str">
        <f t="shared" si="35"/>
        <v/>
      </c>
      <c r="J1132" s="64" t="str">
        <f>IF(I1132="VERIFICAR",(MAX(J$1:$J1131))+1,"")</f>
        <v/>
      </c>
      <c r="K1132" s="82">
        <f>MATCH(A1132,Peso!A:A,0)</f>
        <v>2461</v>
      </c>
    </row>
    <row r="1133" spans="1:11" ht="15" customHeight="1" x14ac:dyDescent="0.3">
      <c r="A1133" s="79">
        <v>21401</v>
      </c>
      <c r="B1133" s="78" t="s">
        <v>1387</v>
      </c>
      <c r="C1133" s="78" t="s">
        <v>7</v>
      </c>
      <c r="D1133" s="78" t="s">
        <v>1608</v>
      </c>
      <c r="E1133" s="78">
        <v>65</v>
      </c>
      <c r="F1133" s="78">
        <v>6</v>
      </c>
      <c r="G1133" s="189">
        <f t="shared" si="34"/>
        <v>59</v>
      </c>
      <c r="H1133" s="64">
        <f>IFERROR(MATCH(A1133,'LISTA '!D:D,0),"FORA DA TABELA")</f>
        <v>690</v>
      </c>
      <c r="I1133" s="64" t="str">
        <f t="shared" si="35"/>
        <v/>
      </c>
      <c r="J1133" s="64" t="str">
        <f>IF(I1133="VERIFICAR",(MAX(J$1:$J1132))+1,"")</f>
        <v/>
      </c>
      <c r="K1133" s="82">
        <f>MATCH(A1133,Peso!A:A,0)</f>
        <v>1314</v>
      </c>
    </row>
    <row r="1134" spans="1:11" ht="15" customHeight="1" x14ac:dyDescent="0.3">
      <c r="A1134" s="79">
        <v>21223</v>
      </c>
      <c r="B1134" s="78" t="s">
        <v>1928</v>
      </c>
      <c r="C1134" s="78" t="s">
        <v>7</v>
      </c>
      <c r="D1134" s="78" t="s">
        <v>1608</v>
      </c>
      <c r="E1134" s="78">
        <v>26</v>
      </c>
      <c r="F1134" s="78">
        <v>0</v>
      </c>
      <c r="G1134" s="189">
        <f t="shared" si="34"/>
        <v>26</v>
      </c>
      <c r="H1134" s="64">
        <f>IFERROR(MATCH(A1134,'LISTA '!D:D,0),"FORA DA TABELA")</f>
        <v>691</v>
      </c>
      <c r="I1134" s="64" t="str">
        <f t="shared" si="35"/>
        <v/>
      </c>
      <c r="J1134" s="64" t="str">
        <f>IF(I1134="VERIFICAR",(MAX(J$1:$J1133))+1,"")</f>
        <v/>
      </c>
      <c r="K1134" s="82">
        <f>MATCH(A1134,Peso!A:A,0)</f>
        <v>1313</v>
      </c>
    </row>
    <row r="1135" spans="1:11" ht="15" customHeight="1" x14ac:dyDescent="0.3">
      <c r="A1135" s="79">
        <v>2272</v>
      </c>
      <c r="B1135" s="78" t="s">
        <v>781</v>
      </c>
      <c r="C1135" s="78" t="s">
        <v>28</v>
      </c>
      <c r="D1135" s="78" t="s">
        <v>1608</v>
      </c>
      <c r="E1135" s="78">
        <v>0</v>
      </c>
      <c r="F1135" s="78">
        <v>0</v>
      </c>
      <c r="G1135" s="189">
        <f t="shared" si="34"/>
        <v>0</v>
      </c>
      <c r="H1135" s="64" t="str">
        <f>IFERROR(MATCH(A1135,'LISTA '!D:D,0),"FORA DA TABELA")</f>
        <v>FORA DA TABELA</v>
      </c>
      <c r="I1135" s="64" t="str">
        <f t="shared" si="35"/>
        <v/>
      </c>
      <c r="J1135" s="64" t="str">
        <f>IF(I1135="VERIFICAR",(MAX(J$1:$J1134))+1,"")</f>
        <v/>
      </c>
      <c r="K1135" s="82">
        <f>MATCH(A1135,Peso!A:A,0)</f>
        <v>2267</v>
      </c>
    </row>
    <row r="1136" spans="1:11" ht="15" customHeight="1" x14ac:dyDescent="0.3">
      <c r="A1136" s="79">
        <v>146</v>
      </c>
      <c r="B1136" s="78" t="s">
        <v>1929</v>
      </c>
      <c r="C1136" s="78" t="s">
        <v>7</v>
      </c>
      <c r="D1136" s="78" t="s">
        <v>1608</v>
      </c>
      <c r="E1136" s="78">
        <v>7</v>
      </c>
      <c r="F1136" s="78">
        <v>0</v>
      </c>
      <c r="G1136" s="189">
        <f t="shared" si="34"/>
        <v>7</v>
      </c>
      <c r="H1136" s="64">
        <f>IFERROR(MATCH(A1136,'LISTA '!D:D,0),"FORA DA TABELA")</f>
        <v>692</v>
      </c>
      <c r="I1136" s="64" t="str">
        <f t="shared" si="35"/>
        <v/>
      </c>
      <c r="J1136" s="64" t="str">
        <f>IF(I1136="VERIFICAR",(MAX(J$1:$J1135))+1,"")</f>
        <v/>
      </c>
      <c r="K1136" s="82">
        <f>MATCH(A1136,Peso!A:A,0)</f>
        <v>1315</v>
      </c>
    </row>
    <row r="1137" spans="1:11" ht="15" customHeight="1" x14ac:dyDescent="0.3">
      <c r="A1137" s="79">
        <v>1590</v>
      </c>
      <c r="B1137" s="78" t="s">
        <v>1388</v>
      </c>
      <c r="C1137" s="78" t="s">
        <v>7</v>
      </c>
      <c r="D1137" s="78" t="s">
        <v>1608</v>
      </c>
      <c r="E1137" s="78">
        <v>12</v>
      </c>
      <c r="F1137" s="78">
        <v>0</v>
      </c>
      <c r="G1137" s="189">
        <f t="shared" si="34"/>
        <v>12</v>
      </c>
      <c r="H1137" s="64">
        <f>IFERROR(MATCH(A1137,'LISTA '!D:D,0),"FORA DA TABELA")</f>
        <v>693</v>
      </c>
      <c r="I1137" s="64" t="str">
        <f t="shared" si="35"/>
        <v/>
      </c>
      <c r="J1137" s="64" t="str">
        <f>IF(I1137="VERIFICAR",(MAX(J$1:$J1136))+1,"")</f>
        <v/>
      </c>
      <c r="K1137" s="82">
        <f>MATCH(A1137,Peso!A:A,0)</f>
        <v>1317</v>
      </c>
    </row>
    <row r="1138" spans="1:11" ht="15" customHeight="1" x14ac:dyDescent="0.3">
      <c r="A1138" s="79">
        <v>620</v>
      </c>
      <c r="B1138" s="78" t="s">
        <v>1930</v>
      </c>
      <c r="C1138" s="78" t="s">
        <v>7</v>
      </c>
      <c r="D1138" s="78" t="s">
        <v>1608</v>
      </c>
      <c r="E1138" s="78">
        <v>14</v>
      </c>
      <c r="F1138" s="78">
        <v>1</v>
      </c>
      <c r="G1138" s="189">
        <f t="shared" si="34"/>
        <v>13</v>
      </c>
      <c r="H1138" s="64">
        <f>IFERROR(MATCH(A1138,'LISTA '!D:D,0),"FORA DA TABELA")</f>
        <v>694</v>
      </c>
      <c r="I1138" s="64" t="str">
        <f t="shared" si="35"/>
        <v/>
      </c>
      <c r="J1138" s="64" t="str">
        <f>IF(I1138="VERIFICAR",(MAX(J$1:$J1137))+1,"")</f>
        <v/>
      </c>
      <c r="K1138" s="82">
        <f>MATCH(A1138,Peso!A:A,0)</f>
        <v>1316</v>
      </c>
    </row>
    <row r="1139" spans="1:11" ht="15" customHeight="1" x14ac:dyDescent="0.3">
      <c r="A1139" s="79">
        <v>646</v>
      </c>
      <c r="B1139" s="78" t="s">
        <v>511</v>
      </c>
      <c r="C1139" s="78" t="s">
        <v>7</v>
      </c>
      <c r="D1139" s="78" t="s">
        <v>1608</v>
      </c>
      <c r="E1139" s="78">
        <v>127</v>
      </c>
      <c r="F1139" s="78">
        <v>2</v>
      </c>
      <c r="G1139" s="189">
        <f t="shared" si="34"/>
        <v>125</v>
      </c>
      <c r="H1139" s="64">
        <f>IFERROR(MATCH(A1139,'LISTA '!D:D,0),"FORA DA TABELA")</f>
        <v>695</v>
      </c>
      <c r="I1139" s="64" t="str">
        <f t="shared" si="35"/>
        <v/>
      </c>
      <c r="J1139" s="64" t="str">
        <f>IF(I1139="VERIFICAR",(MAX(J$1:$J1138))+1,"")</f>
        <v/>
      </c>
      <c r="K1139" s="82">
        <f>MATCH(A1139,Peso!A:A,0)</f>
        <v>1318</v>
      </c>
    </row>
    <row r="1140" spans="1:11" ht="15" customHeight="1" x14ac:dyDescent="0.3">
      <c r="A1140" s="79">
        <v>2751</v>
      </c>
      <c r="B1140" s="78" t="s">
        <v>568</v>
      </c>
      <c r="C1140" s="78" t="s">
        <v>126</v>
      </c>
      <c r="D1140" s="78" t="s">
        <v>1608</v>
      </c>
      <c r="E1140" s="78">
        <v>0</v>
      </c>
      <c r="F1140" s="78">
        <v>0</v>
      </c>
      <c r="G1140" s="189">
        <f t="shared" si="34"/>
        <v>0</v>
      </c>
      <c r="H1140" s="64" t="str">
        <f>IFERROR(MATCH(A1140,'LISTA '!D:D,0),"FORA DA TABELA")</f>
        <v>FORA DA TABELA</v>
      </c>
      <c r="I1140" s="64" t="str">
        <f t="shared" si="35"/>
        <v/>
      </c>
      <c r="J1140" s="64" t="str">
        <f>IF(I1140="VERIFICAR",(MAX(J$1:$J1139))+1,"")</f>
        <v/>
      </c>
      <c r="K1140" s="82">
        <f>MATCH(A1140,Peso!A:A,0)</f>
        <v>1320</v>
      </c>
    </row>
    <row r="1141" spans="1:11" ht="15" customHeight="1" x14ac:dyDescent="0.3">
      <c r="A1141" s="79">
        <v>1301</v>
      </c>
      <c r="B1141" s="78" t="s">
        <v>402</v>
      </c>
      <c r="C1141" s="78" t="s">
        <v>3</v>
      </c>
      <c r="D1141" s="78" t="s">
        <v>1608</v>
      </c>
      <c r="E1141" s="78">
        <v>0</v>
      </c>
      <c r="F1141" s="78">
        <v>0</v>
      </c>
      <c r="G1141" s="189">
        <f t="shared" si="34"/>
        <v>0</v>
      </c>
      <c r="H1141" s="64" t="str">
        <f>IFERROR(MATCH(A1141,'LISTA '!D:D,0),"FORA DA TABELA")</f>
        <v>FORA DA TABELA</v>
      </c>
      <c r="I1141" s="64" t="str">
        <f t="shared" si="35"/>
        <v/>
      </c>
      <c r="J1141" s="64" t="str">
        <f>IF(I1141="VERIFICAR",(MAX(J$1:$J1140))+1,"")</f>
        <v/>
      </c>
      <c r="K1141" s="82">
        <f>MATCH(A1141,Peso!A:A,0)</f>
        <v>1323</v>
      </c>
    </row>
    <row r="1142" spans="1:11" ht="15" customHeight="1" x14ac:dyDescent="0.3">
      <c r="A1142" s="79">
        <v>1302</v>
      </c>
      <c r="B1142" s="78" t="s">
        <v>403</v>
      </c>
      <c r="C1142" s="78" t="s">
        <v>3</v>
      </c>
      <c r="D1142" s="78" t="s">
        <v>1608</v>
      </c>
      <c r="E1142" s="78">
        <v>0</v>
      </c>
      <c r="F1142" s="78">
        <v>0</v>
      </c>
      <c r="G1142" s="189">
        <f t="shared" si="34"/>
        <v>0</v>
      </c>
      <c r="H1142" s="64" t="str">
        <f>IFERROR(MATCH(A1142,'LISTA '!D:D,0),"FORA DA TABELA")</f>
        <v>FORA DA TABELA</v>
      </c>
      <c r="I1142" s="64" t="str">
        <f t="shared" si="35"/>
        <v/>
      </c>
      <c r="J1142" s="64" t="str">
        <f>IF(I1142="VERIFICAR",(MAX(J$1:$J1141))+1,"")</f>
        <v/>
      </c>
      <c r="K1142" s="82">
        <f>MATCH(A1142,Peso!A:A,0)</f>
        <v>1326</v>
      </c>
    </row>
    <row r="1143" spans="1:11" ht="15" customHeight="1" x14ac:dyDescent="0.3">
      <c r="A1143" s="79">
        <v>986</v>
      </c>
      <c r="B1143" s="78" t="s">
        <v>652</v>
      </c>
      <c r="C1143" s="78" t="s">
        <v>3</v>
      </c>
      <c r="D1143" s="78" t="s">
        <v>1608</v>
      </c>
      <c r="E1143" s="78">
        <v>0</v>
      </c>
      <c r="F1143" s="78">
        <v>0</v>
      </c>
      <c r="G1143" s="189">
        <f t="shared" si="34"/>
        <v>0</v>
      </c>
      <c r="H1143" s="64" t="str">
        <f>IFERROR(MATCH(A1143,'LISTA '!D:D,0),"FORA DA TABELA")</f>
        <v>FORA DA TABELA</v>
      </c>
      <c r="I1143" s="64" t="str">
        <f t="shared" si="35"/>
        <v/>
      </c>
      <c r="J1143" s="64" t="str">
        <f>IF(I1143="VERIFICAR",(MAX(J$1:$J1142))+1,"")</f>
        <v/>
      </c>
      <c r="K1143" s="82">
        <f>MATCH(A1143,Peso!A:A,0)</f>
        <v>1327</v>
      </c>
    </row>
    <row r="1144" spans="1:11" ht="15" customHeight="1" x14ac:dyDescent="0.3">
      <c r="A1144" s="79">
        <v>2368</v>
      </c>
      <c r="B1144" s="78" t="s">
        <v>1512</v>
      </c>
      <c r="C1144" s="78" t="s">
        <v>3</v>
      </c>
      <c r="D1144" s="78" t="s">
        <v>1608</v>
      </c>
      <c r="E1144" s="78">
        <v>0</v>
      </c>
      <c r="F1144" s="78">
        <v>0</v>
      </c>
      <c r="G1144" s="189">
        <f t="shared" si="34"/>
        <v>0</v>
      </c>
      <c r="H1144" s="64">
        <f>IFERROR(MATCH(A1144,'LISTA '!D:D,0),"FORA DA TABELA")</f>
        <v>696</v>
      </c>
      <c r="I1144" s="64" t="str">
        <f t="shared" si="35"/>
        <v/>
      </c>
      <c r="J1144" s="64" t="str">
        <f>IF(I1144="VERIFICAR",(MAX(J$1:$J1143))+1,"")</f>
        <v/>
      </c>
      <c r="K1144" s="82">
        <f>MATCH(A1144,Peso!A:A,0)</f>
        <v>2499</v>
      </c>
    </row>
    <row r="1145" spans="1:11" ht="15" customHeight="1" x14ac:dyDescent="0.3">
      <c r="A1145" s="79">
        <v>2369</v>
      </c>
      <c r="B1145" s="78" t="s">
        <v>1513</v>
      </c>
      <c r="C1145" s="78" t="s">
        <v>3</v>
      </c>
      <c r="D1145" s="78" t="s">
        <v>1608</v>
      </c>
      <c r="E1145" s="78">
        <v>72</v>
      </c>
      <c r="F1145" s="78">
        <v>2</v>
      </c>
      <c r="G1145" s="189">
        <f t="shared" si="34"/>
        <v>70</v>
      </c>
      <c r="H1145" s="64">
        <f>IFERROR(MATCH(A1145,'LISTA '!D:D,0),"FORA DA TABELA")</f>
        <v>697</v>
      </c>
      <c r="I1145" s="64" t="str">
        <f t="shared" si="35"/>
        <v/>
      </c>
      <c r="J1145" s="64" t="str">
        <f>IF(I1145="VERIFICAR",(MAX(J$1:$J1144))+1,"")</f>
        <v/>
      </c>
      <c r="K1145" s="82">
        <f>MATCH(A1145,Peso!A:A,0)</f>
        <v>2504</v>
      </c>
    </row>
    <row r="1146" spans="1:11" ht="15" customHeight="1" x14ac:dyDescent="0.3">
      <c r="A1146" s="79">
        <v>2367</v>
      </c>
      <c r="B1146" s="78" t="s">
        <v>1514</v>
      </c>
      <c r="C1146" s="78" t="s">
        <v>3</v>
      </c>
      <c r="D1146" s="78" t="s">
        <v>1608</v>
      </c>
      <c r="E1146" s="78">
        <v>0</v>
      </c>
      <c r="F1146" s="78">
        <v>0</v>
      </c>
      <c r="G1146" s="189">
        <f t="shared" si="34"/>
        <v>0</v>
      </c>
      <c r="H1146" s="64">
        <f>IFERROR(MATCH(A1146,'LISTA '!D:D,0),"FORA DA TABELA")</f>
        <v>698</v>
      </c>
      <c r="I1146" s="64" t="str">
        <f t="shared" si="35"/>
        <v/>
      </c>
      <c r="J1146" s="64" t="str">
        <f>IF(I1146="VERIFICAR",(MAX(J$1:$J1145))+1,"")</f>
        <v/>
      </c>
      <c r="K1146" s="82">
        <f>MATCH(A1146,Peso!A:A,0)</f>
        <v>2498</v>
      </c>
    </row>
    <row r="1147" spans="1:11" ht="15" customHeight="1" x14ac:dyDescent="0.3">
      <c r="A1147" s="79">
        <v>2370</v>
      </c>
      <c r="B1147" s="78" t="s">
        <v>1515</v>
      </c>
      <c r="C1147" s="78" t="s">
        <v>3</v>
      </c>
      <c r="D1147" s="78" t="s">
        <v>1608</v>
      </c>
      <c r="E1147" s="78">
        <v>20</v>
      </c>
      <c r="F1147" s="78">
        <v>3</v>
      </c>
      <c r="G1147" s="189">
        <f t="shared" si="34"/>
        <v>17</v>
      </c>
      <c r="H1147" s="64">
        <f>IFERROR(MATCH(A1147,'LISTA '!D:D,0),"FORA DA TABELA")</f>
        <v>699</v>
      </c>
      <c r="I1147" s="64" t="str">
        <f t="shared" si="35"/>
        <v/>
      </c>
      <c r="J1147" s="64" t="str">
        <f>IF(I1147="VERIFICAR",(MAX(J$1:$J1146))+1,"")</f>
        <v/>
      </c>
      <c r="K1147" s="82">
        <f>MATCH(A1147,Peso!A:A,0)</f>
        <v>2505</v>
      </c>
    </row>
    <row r="1148" spans="1:11" ht="15" customHeight="1" x14ac:dyDescent="0.3">
      <c r="A1148" s="79">
        <v>1319</v>
      </c>
      <c r="B1148" s="78" t="s">
        <v>1931</v>
      </c>
      <c r="C1148" s="78" t="s">
        <v>165</v>
      </c>
      <c r="D1148" s="78" t="s">
        <v>1608</v>
      </c>
      <c r="E1148" s="78">
        <v>10</v>
      </c>
      <c r="F1148" s="78">
        <v>0</v>
      </c>
      <c r="G1148" s="189">
        <f t="shared" si="34"/>
        <v>10</v>
      </c>
      <c r="H1148" s="64" t="str">
        <f>IFERROR(MATCH(A1148,'LISTA '!D:D,0),"FORA DA TABELA")</f>
        <v>FORA DA TABELA</v>
      </c>
      <c r="I1148" s="64" t="str">
        <f t="shared" si="35"/>
        <v>VERIFICAR</v>
      </c>
      <c r="J1148" s="64">
        <f>IF(I1148="VERIFICAR",(MAX(J$1:$J1147))+1,"")</f>
        <v>77</v>
      </c>
      <c r="K1148" s="82">
        <f>MATCH(A1148,Peso!A:A,0)</f>
        <v>1329</v>
      </c>
    </row>
    <row r="1149" spans="1:11" ht="15" customHeight="1" x14ac:dyDescent="0.3">
      <c r="A1149" s="79">
        <v>1954</v>
      </c>
      <c r="B1149" s="78" t="s">
        <v>364</v>
      </c>
      <c r="C1149" s="78" t="s">
        <v>165</v>
      </c>
      <c r="D1149" s="78" t="s">
        <v>1608</v>
      </c>
      <c r="E1149" s="78">
        <v>11</v>
      </c>
      <c r="F1149" s="78">
        <v>4</v>
      </c>
      <c r="G1149" s="189">
        <f t="shared" si="34"/>
        <v>7</v>
      </c>
      <c r="H1149" s="64">
        <f>IFERROR(MATCH(A1149,'LISTA '!D:D,0),"FORA DA TABELA")</f>
        <v>700</v>
      </c>
      <c r="I1149" s="64" t="str">
        <f t="shared" si="35"/>
        <v/>
      </c>
      <c r="J1149" s="64" t="str">
        <f>IF(I1149="VERIFICAR",(MAX(J$1:$J1148))+1,"")</f>
        <v/>
      </c>
      <c r="K1149" s="82">
        <f>MATCH(A1149,Peso!A:A,0)</f>
        <v>1330</v>
      </c>
    </row>
    <row r="1150" spans="1:11" ht="15" customHeight="1" x14ac:dyDescent="0.3">
      <c r="A1150" s="79">
        <v>1320</v>
      </c>
      <c r="B1150" s="78" t="s">
        <v>1932</v>
      </c>
      <c r="C1150" s="78" t="s">
        <v>165</v>
      </c>
      <c r="D1150" s="78" t="s">
        <v>1608</v>
      </c>
      <c r="E1150" s="78">
        <v>0</v>
      </c>
      <c r="F1150" s="78">
        <v>0</v>
      </c>
      <c r="G1150" s="189">
        <f t="shared" si="34"/>
        <v>0</v>
      </c>
      <c r="H1150" s="64" t="str">
        <f>IFERROR(MATCH(A1150,'LISTA '!D:D,0),"FORA DA TABELA")</f>
        <v>FORA DA TABELA</v>
      </c>
      <c r="I1150" s="64" t="str">
        <f t="shared" si="35"/>
        <v/>
      </c>
      <c r="J1150" s="64" t="str">
        <f>IF(I1150="VERIFICAR",(MAX(J$1:$J1149))+1,"")</f>
        <v/>
      </c>
      <c r="K1150" s="82">
        <f>MATCH(A1150,Peso!A:A,0)</f>
        <v>1331</v>
      </c>
    </row>
    <row r="1151" spans="1:11" ht="15" customHeight="1" x14ac:dyDescent="0.3">
      <c r="A1151" s="79">
        <v>1956</v>
      </c>
      <c r="B1151" s="78" t="s">
        <v>365</v>
      </c>
      <c r="C1151" s="78" t="s">
        <v>165</v>
      </c>
      <c r="D1151" s="78" t="s">
        <v>1608</v>
      </c>
      <c r="E1151" s="78">
        <v>26</v>
      </c>
      <c r="F1151" s="78">
        <v>3</v>
      </c>
      <c r="G1151" s="189">
        <f t="shared" si="34"/>
        <v>23</v>
      </c>
      <c r="H1151" s="64">
        <f>IFERROR(MATCH(A1151,'LISTA '!D:D,0),"FORA DA TABELA")</f>
        <v>701</v>
      </c>
      <c r="I1151" s="64" t="str">
        <f t="shared" si="35"/>
        <v/>
      </c>
      <c r="J1151" s="64" t="str">
        <f>IF(I1151="VERIFICAR",(MAX(J$1:$J1150))+1,"")</f>
        <v/>
      </c>
      <c r="K1151" s="82">
        <f>MATCH(A1151,Peso!A:A,0)</f>
        <v>1332</v>
      </c>
    </row>
    <row r="1152" spans="1:11" ht="15" customHeight="1" x14ac:dyDescent="0.3">
      <c r="A1152" s="79">
        <v>1315</v>
      </c>
      <c r="B1152" s="78" t="s">
        <v>1933</v>
      </c>
      <c r="C1152" s="78" t="s">
        <v>165</v>
      </c>
      <c r="D1152" s="78" t="s">
        <v>1608</v>
      </c>
      <c r="E1152" s="78">
        <v>5</v>
      </c>
      <c r="F1152" s="78">
        <v>0</v>
      </c>
      <c r="G1152" s="189">
        <f t="shared" si="34"/>
        <v>5</v>
      </c>
      <c r="H1152" s="64" t="str">
        <f>IFERROR(MATCH(A1152,'LISTA '!D:D,0),"FORA DA TABELA")</f>
        <v>FORA DA TABELA</v>
      </c>
      <c r="I1152" s="64" t="str">
        <f t="shared" si="35"/>
        <v>VERIFICAR</v>
      </c>
      <c r="J1152" s="64">
        <f>IF(I1152="VERIFICAR",(MAX(J$1:$J1151))+1,"")</f>
        <v>78</v>
      </c>
      <c r="K1152" s="82">
        <f>MATCH(A1152,Peso!A:A,0)</f>
        <v>1333</v>
      </c>
    </row>
    <row r="1153" spans="1:11" ht="15" customHeight="1" x14ac:dyDescent="0.3">
      <c r="A1153" s="79">
        <v>1955</v>
      </c>
      <c r="B1153" s="78" t="s">
        <v>366</v>
      </c>
      <c r="C1153" s="78" t="s">
        <v>165</v>
      </c>
      <c r="D1153" s="78" t="s">
        <v>1608</v>
      </c>
      <c r="E1153" s="78">
        <v>23</v>
      </c>
      <c r="F1153" s="78">
        <v>3</v>
      </c>
      <c r="G1153" s="189">
        <f t="shared" si="34"/>
        <v>20</v>
      </c>
      <c r="H1153" s="64">
        <f>IFERROR(MATCH(A1153,'LISTA '!D:D,0),"FORA DA TABELA")</f>
        <v>702</v>
      </c>
      <c r="I1153" s="64" t="str">
        <f t="shared" si="35"/>
        <v/>
      </c>
      <c r="J1153" s="64" t="str">
        <f>IF(I1153="VERIFICAR",(MAX(J$1:$J1152))+1,"")</f>
        <v/>
      </c>
      <c r="K1153" s="82">
        <f>MATCH(A1153,Peso!A:A,0)</f>
        <v>1334</v>
      </c>
    </row>
    <row r="1154" spans="1:11" ht="15" customHeight="1" x14ac:dyDescent="0.3">
      <c r="A1154" s="79">
        <v>1433</v>
      </c>
      <c r="B1154" s="78" t="s">
        <v>1934</v>
      </c>
      <c r="C1154" s="78" t="s">
        <v>165</v>
      </c>
      <c r="D1154" s="78" t="s">
        <v>1608</v>
      </c>
      <c r="E1154" s="78">
        <v>5</v>
      </c>
      <c r="F1154" s="78">
        <v>0</v>
      </c>
      <c r="G1154" s="189">
        <f t="shared" si="34"/>
        <v>5</v>
      </c>
      <c r="H1154" s="64" t="str">
        <f>IFERROR(MATCH(A1154,'LISTA '!D:D,0),"FORA DA TABELA")</f>
        <v>FORA DA TABELA</v>
      </c>
      <c r="I1154" s="64" t="str">
        <f t="shared" si="35"/>
        <v>VERIFICAR</v>
      </c>
      <c r="J1154" s="64">
        <f>IF(I1154="VERIFICAR",(MAX(J$1:$J1153))+1,"")</f>
        <v>79</v>
      </c>
      <c r="K1154" s="82">
        <f>MATCH(A1154,Peso!A:A,0)</f>
        <v>1335</v>
      </c>
    </row>
    <row r="1155" spans="1:11" ht="15" customHeight="1" x14ac:dyDescent="0.3">
      <c r="A1155" s="79">
        <v>1957</v>
      </c>
      <c r="B1155" s="78" t="s">
        <v>367</v>
      </c>
      <c r="C1155" s="78" t="s">
        <v>165</v>
      </c>
      <c r="D1155" s="78" t="s">
        <v>1608</v>
      </c>
      <c r="E1155" s="78">
        <v>28</v>
      </c>
      <c r="F1155" s="78">
        <v>1</v>
      </c>
      <c r="G1155" s="189">
        <f t="shared" ref="G1155:G1218" si="36">E1155-F1155</f>
        <v>27</v>
      </c>
      <c r="H1155" s="64">
        <f>IFERROR(MATCH(A1155,'LISTA '!D:D,0),"FORA DA TABELA")</f>
        <v>703</v>
      </c>
      <c r="I1155" s="64" t="str">
        <f t="shared" ref="I1155:I1218" si="37">IF(AND(G1155&gt;0,H1155="FORA DA TABELA"),"VERIFICAR","")</f>
        <v/>
      </c>
      <c r="J1155" s="64" t="str">
        <f>IF(I1155="VERIFICAR",(MAX(J$1:$J1154))+1,"")</f>
        <v/>
      </c>
      <c r="K1155" s="82">
        <f>MATCH(A1155,Peso!A:A,0)</f>
        <v>1336</v>
      </c>
    </row>
    <row r="1156" spans="1:11" ht="15" customHeight="1" x14ac:dyDescent="0.3">
      <c r="A1156" s="79">
        <v>1316</v>
      </c>
      <c r="B1156" s="78" t="s">
        <v>1935</v>
      </c>
      <c r="C1156" s="78" t="s">
        <v>165</v>
      </c>
      <c r="D1156" s="78" t="s">
        <v>1608</v>
      </c>
      <c r="E1156" s="78">
        <v>20</v>
      </c>
      <c r="F1156" s="78">
        <v>0</v>
      </c>
      <c r="G1156" s="189">
        <f t="shared" si="36"/>
        <v>20</v>
      </c>
      <c r="H1156" s="64" t="str">
        <f>IFERROR(MATCH(A1156,'LISTA '!D:D,0),"FORA DA TABELA")</f>
        <v>FORA DA TABELA</v>
      </c>
      <c r="I1156" s="64" t="str">
        <f t="shared" si="37"/>
        <v>VERIFICAR</v>
      </c>
      <c r="J1156" s="64">
        <f>IF(I1156="VERIFICAR",(MAX(J$1:$J1155))+1,"")</f>
        <v>80</v>
      </c>
      <c r="K1156" s="82">
        <f>MATCH(A1156,Peso!A:A,0)</f>
        <v>1339</v>
      </c>
    </row>
    <row r="1157" spans="1:11" ht="15" customHeight="1" x14ac:dyDescent="0.3">
      <c r="A1157" s="79">
        <v>1959</v>
      </c>
      <c r="B1157" s="78" t="s">
        <v>1429</v>
      </c>
      <c r="C1157" s="78" t="s">
        <v>165</v>
      </c>
      <c r="D1157" s="78" t="s">
        <v>1608</v>
      </c>
      <c r="E1157" s="78">
        <v>30</v>
      </c>
      <c r="F1157" s="78">
        <v>13</v>
      </c>
      <c r="G1157" s="189">
        <f t="shared" si="36"/>
        <v>17</v>
      </c>
      <c r="H1157" s="64">
        <f>IFERROR(MATCH(A1157,'LISTA '!D:D,0),"FORA DA TABELA")</f>
        <v>704</v>
      </c>
      <c r="I1157" s="64" t="str">
        <f t="shared" si="37"/>
        <v/>
      </c>
      <c r="J1157" s="64" t="str">
        <f>IF(I1157="VERIFICAR",(MAX(J$1:$J1156))+1,"")</f>
        <v/>
      </c>
      <c r="K1157" s="82">
        <f>MATCH(A1157,Peso!A:A,0)</f>
        <v>1340</v>
      </c>
    </row>
    <row r="1158" spans="1:11" ht="15" customHeight="1" x14ac:dyDescent="0.3">
      <c r="A1158" s="79">
        <v>1322</v>
      </c>
      <c r="B1158" s="78" t="s">
        <v>1936</v>
      </c>
      <c r="C1158" s="78" t="s">
        <v>165</v>
      </c>
      <c r="D1158" s="78" t="s">
        <v>1608</v>
      </c>
      <c r="E1158" s="78">
        <v>10</v>
      </c>
      <c r="F1158" s="78">
        <v>0</v>
      </c>
      <c r="G1158" s="189">
        <f t="shared" si="36"/>
        <v>10</v>
      </c>
      <c r="H1158" s="64" t="str">
        <f>IFERROR(MATCH(A1158,'LISTA '!D:D,0),"FORA DA TABELA")</f>
        <v>FORA DA TABELA</v>
      </c>
      <c r="I1158" s="64" t="str">
        <f t="shared" si="37"/>
        <v>VERIFICAR</v>
      </c>
      <c r="J1158" s="64">
        <f>IF(I1158="VERIFICAR",(MAX(J$1:$J1157))+1,"")</f>
        <v>81</v>
      </c>
      <c r="K1158" s="82">
        <f>MATCH(A1158,Peso!A:A,0)</f>
        <v>1343</v>
      </c>
    </row>
    <row r="1159" spans="1:11" ht="15" customHeight="1" x14ac:dyDescent="0.3">
      <c r="A1159" s="79">
        <v>1961</v>
      </c>
      <c r="B1159" s="78" t="s">
        <v>368</v>
      </c>
      <c r="C1159" s="78" t="s">
        <v>165</v>
      </c>
      <c r="D1159" s="78" t="s">
        <v>1608</v>
      </c>
      <c r="E1159" s="78">
        <v>70</v>
      </c>
      <c r="F1159" s="78">
        <v>0</v>
      </c>
      <c r="G1159" s="189">
        <f t="shared" si="36"/>
        <v>70</v>
      </c>
      <c r="H1159" s="64">
        <f>IFERROR(MATCH(A1159,'LISTA '!D:D,0),"FORA DA TABELA")</f>
        <v>705</v>
      </c>
      <c r="I1159" s="64" t="str">
        <f t="shared" si="37"/>
        <v/>
      </c>
      <c r="J1159" s="64" t="str">
        <f>IF(I1159="VERIFICAR",(MAX(J$1:$J1158))+1,"")</f>
        <v/>
      </c>
      <c r="K1159" s="82">
        <f>MATCH(A1159,Peso!A:A,0)</f>
        <v>1344</v>
      </c>
    </row>
    <row r="1160" spans="1:11" ht="15" customHeight="1" x14ac:dyDescent="0.3">
      <c r="A1160" s="79">
        <v>1323</v>
      </c>
      <c r="B1160" s="78" t="s">
        <v>1937</v>
      </c>
      <c r="C1160" s="78" t="s">
        <v>165</v>
      </c>
      <c r="D1160" s="78" t="s">
        <v>1608</v>
      </c>
      <c r="E1160" s="78">
        <v>15</v>
      </c>
      <c r="F1160" s="78">
        <v>0</v>
      </c>
      <c r="G1160" s="189">
        <f t="shared" si="36"/>
        <v>15</v>
      </c>
      <c r="H1160" s="64" t="str">
        <f>IFERROR(MATCH(A1160,'LISTA '!D:D,0),"FORA DA TABELA")</f>
        <v>FORA DA TABELA</v>
      </c>
      <c r="I1160" s="64" t="str">
        <f t="shared" si="37"/>
        <v>VERIFICAR</v>
      </c>
      <c r="J1160" s="64">
        <f>IF(I1160="VERIFICAR",(MAX(J$1:$J1159))+1,"")</f>
        <v>82</v>
      </c>
      <c r="K1160" s="82">
        <f>MATCH(A1160,Peso!A:A,0)</f>
        <v>1345</v>
      </c>
    </row>
    <row r="1161" spans="1:11" ht="15" customHeight="1" x14ac:dyDescent="0.3">
      <c r="A1161" s="79">
        <v>1962</v>
      </c>
      <c r="B1161" s="78" t="s">
        <v>363</v>
      </c>
      <c r="C1161" s="78" t="s">
        <v>165</v>
      </c>
      <c r="D1161" s="78" t="s">
        <v>1608</v>
      </c>
      <c r="E1161" s="78">
        <v>30</v>
      </c>
      <c r="F1161" s="78">
        <v>3</v>
      </c>
      <c r="G1161" s="189">
        <f t="shared" si="36"/>
        <v>27</v>
      </c>
      <c r="H1161" s="64">
        <f>IFERROR(MATCH(A1161,'LISTA '!D:D,0),"FORA DA TABELA")</f>
        <v>706</v>
      </c>
      <c r="I1161" s="64" t="str">
        <f t="shared" si="37"/>
        <v/>
      </c>
      <c r="J1161" s="64" t="str">
        <f>IF(I1161="VERIFICAR",(MAX(J$1:$J1160))+1,"")</f>
        <v/>
      </c>
      <c r="K1161" s="82">
        <f>MATCH(A1161,Peso!A:A,0)</f>
        <v>1346</v>
      </c>
    </row>
    <row r="1162" spans="1:11" ht="15" customHeight="1" x14ac:dyDescent="0.3">
      <c r="A1162" s="79">
        <v>1324</v>
      </c>
      <c r="B1162" s="78" t="s">
        <v>1938</v>
      </c>
      <c r="C1162" s="78" t="s">
        <v>165</v>
      </c>
      <c r="D1162" s="78" t="s">
        <v>1608</v>
      </c>
      <c r="E1162" s="78">
        <v>0</v>
      </c>
      <c r="F1162" s="78">
        <v>0</v>
      </c>
      <c r="G1162" s="189">
        <f t="shared" si="36"/>
        <v>0</v>
      </c>
      <c r="H1162" s="64" t="str">
        <f>IFERROR(MATCH(A1162,'LISTA '!D:D,0),"FORA DA TABELA")</f>
        <v>FORA DA TABELA</v>
      </c>
      <c r="I1162" s="64" t="str">
        <f t="shared" si="37"/>
        <v/>
      </c>
      <c r="J1162" s="64" t="str">
        <f>IF(I1162="VERIFICAR",(MAX(J$1:$J1161))+1,"")</f>
        <v/>
      </c>
      <c r="K1162" s="82">
        <f>MATCH(A1162,Peso!A:A,0)</f>
        <v>1347</v>
      </c>
    </row>
    <row r="1163" spans="1:11" ht="15" customHeight="1" x14ac:dyDescent="0.3">
      <c r="A1163" s="79">
        <v>265</v>
      </c>
      <c r="B1163" s="78" t="s">
        <v>88</v>
      </c>
      <c r="C1163" s="78" t="s">
        <v>3</v>
      </c>
      <c r="D1163" s="78" t="s">
        <v>1608</v>
      </c>
      <c r="E1163" s="78">
        <v>15</v>
      </c>
      <c r="F1163" s="78">
        <v>0</v>
      </c>
      <c r="G1163" s="189">
        <f t="shared" si="36"/>
        <v>15</v>
      </c>
      <c r="H1163" s="64">
        <f>IFERROR(MATCH(A1163,'LISTA '!D:D,0),"FORA DA TABELA")</f>
        <v>707</v>
      </c>
      <c r="I1163" s="64" t="str">
        <f t="shared" si="37"/>
        <v/>
      </c>
      <c r="J1163" s="64" t="str">
        <f>IF(I1163="VERIFICAR",(MAX(J$1:$J1162))+1,"")</f>
        <v/>
      </c>
      <c r="K1163" s="82">
        <f>MATCH(A1163,Peso!A:A,0)</f>
        <v>1350</v>
      </c>
    </row>
    <row r="1164" spans="1:11" ht="15" customHeight="1" x14ac:dyDescent="0.3">
      <c r="A1164" s="79">
        <v>438</v>
      </c>
      <c r="B1164" s="78" t="s">
        <v>90</v>
      </c>
      <c r="C1164" s="78" t="s">
        <v>3</v>
      </c>
      <c r="D1164" s="78" t="s">
        <v>1608</v>
      </c>
      <c r="E1164" s="78">
        <v>16</v>
      </c>
      <c r="F1164" s="78">
        <v>0</v>
      </c>
      <c r="G1164" s="189">
        <f t="shared" si="36"/>
        <v>16</v>
      </c>
      <c r="H1164" s="64">
        <f>IFERROR(MATCH(A1164,'LISTA '!D:D,0),"FORA DA TABELA")</f>
        <v>708</v>
      </c>
      <c r="I1164" s="64" t="str">
        <f t="shared" si="37"/>
        <v/>
      </c>
      <c r="J1164" s="64" t="str">
        <f>IF(I1164="VERIFICAR",(MAX(J$1:$J1163))+1,"")</f>
        <v/>
      </c>
      <c r="K1164" s="82">
        <f>MATCH(A1164,Peso!A:A,0)</f>
        <v>1351</v>
      </c>
    </row>
    <row r="1165" spans="1:11" ht="15" customHeight="1" x14ac:dyDescent="0.3">
      <c r="A1165" s="79">
        <v>437</v>
      </c>
      <c r="B1165" s="78" t="s">
        <v>89</v>
      </c>
      <c r="C1165" s="78" t="s">
        <v>3</v>
      </c>
      <c r="D1165" s="78" t="s">
        <v>1608</v>
      </c>
      <c r="E1165" s="78">
        <v>22</v>
      </c>
      <c r="F1165" s="78">
        <v>3</v>
      </c>
      <c r="G1165" s="189">
        <f t="shared" si="36"/>
        <v>19</v>
      </c>
      <c r="H1165" s="64">
        <f>IFERROR(MATCH(A1165,'LISTA '!D:D,0),"FORA DA TABELA")</f>
        <v>709</v>
      </c>
      <c r="I1165" s="64" t="str">
        <f t="shared" si="37"/>
        <v/>
      </c>
      <c r="J1165" s="64" t="str">
        <f>IF(I1165="VERIFICAR",(MAX(J$1:$J1164))+1,"")</f>
        <v/>
      </c>
      <c r="K1165" s="82">
        <f>MATCH(A1165,Peso!A:A,0)</f>
        <v>1352</v>
      </c>
    </row>
    <row r="1166" spans="1:11" ht="15" customHeight="1" x14ac:dyDescent="0.3">
      <c r="A1166" s="79">
        <v>278</v>
      </c>
      <c r="B1166" s="78" t="s">
        <v>87</v>
      </c>
      <c r="C1166" s="78" t="s">
        <v>3</v>
      </c>
      <c r="D1166" s="78" t="s">
        <v>1608</v>
      </c>
      <c r="E1166" s="78">
        <v>9</v>
      </c>
      <c r="F1166" s="78">
        <v>3</v>
      </c>
      <c r="G1166" s="189">
        <f t="shared" si="36"/>
        <v>6</v>
      </c>
      <c r="H1166" s="64">
        <f>IFERROR(MATCH(A1166,'LISTA '!D:D,0),"FORA DA TABELA")</f>
        <v>710</v>
      </c>
      <c r="I1166" s="64" t="str">
        <f t="shared" si="37"/>
        <v/>
      </c>
      <c r="J1166" s="64" t="str">
        <f>IF(I1166="VERIFICAR",(MAX(J$1:$J1165))+1,"")</f>
        <v/>
      </c>
      <c r="K1166" s="82">
        <f>MATCH(A1166,Peso!A:A,0)</f>
        <v>1353</v>
      </c>
    </row>
    <row r="1167" spans="1:11" ht="15" customHeight="1" x14ac:dyDescent="0.3">
      <c r="A1167" s="79">
        <v>344</v>
      </c>
      <c r="B1167" s="78" t="s">
        <v>973</v>
      </c>
      <c r="C1167" s="78" t="s">
        <v>7</v>
      </c>
      <c r="D1167" s="78" t="s">
        <v>1608</v>
      </c>
      <c r="E1167" s="78">
        <v>36</v>
      </c>
      <c r="F1167" s="78">
        <v>5</v>
      </c>
      <c r="G1167" s="189">
        <f t="shared" si="36"/>
        <v>31</v>
      </c>
      <c r="H1167" s="64">
        <f>IFERROR(MATCH(A1167,'LISTA '!D:D,0),"FORA DA TABELA")</f>
        <v>711</v>
      </c>
      <c r="I1167" s="64" t="str">
        <f t="shared" si="37"/>
        <v/>
      </c>
      <c r="J1167" s="64" t="str">
        <f>IF(I1167="VERIFICAR",(MAX(J$1:$J1166))+1,"")</f>
        <v/>
      </c>
      <c r="K1167" s="82">
        <f>MATCH(A1167,Peso!A:A,0)</f>
        <v>1354</v>
      </c>
    </row>
    <row r="1168" spans="1:11" ht="15" customHeight="1" x14ac:dyDescent="0.3">
      <c r="A1168" s="79">
        <v>1905</v>
      </c>
      <c r="B1168" s="78" t="s">
        <v>493</v>
      </c>
      <c r="C1168" s="78" t="s">
        <v>7</v>
      </c>
      <c r="D1168" s="78" t="s">
        <v>1608</v>
      </c>
      <c r="E1168" s="78">
        <v>0</v>
      </c>
      <c r="F1168" s="78">
        <v>0</v>
      </c>
      <c r="G1168" s="189">
        <f t="shared" si="36"/>
        <v>0</v>
      </c>
      <c r="H1168" s="64">
        <f>IFERROR(MATCH(A1168,'LISTA '!D:D,0),"FORA DA TABELA")</f>
        <v>712</v>
      </c>
      <c r="I1168" s="64" t="str">
        <f t="shared" si="37"/>
        <v/>
      </c>
      <c r="J1168" s="64" t="str">
        <f>IF(I1168="VERIFICAR",(MAX(J$1:$J1167))+1,"")</f>
        <v/>
      </c>
      <c r="K1168" s="82">
        <f>MATCH(A1168,Peso!A:A,0)</f>
        <v>1072</v>
      </c>
    </row>
    <row r="1169" spans="1:11" ht="15" customHeight="1" x14ac:dyDescent="0.3">
      <c r="A1169" s="79">
        <v>1216</v>
      </c>
      <c r="B1169" s="78" t="s">
        <v>1939</v>
      </c>
      <c r="C1169" s="78" t="s">
        <v>7</v>
      </c>
      <c r="D1169" s="78" t="s">
        <v>1608</v>
      </c>
      <c r="E1169" s="78">
        <v>0</v>
      </c>
      <c r="F1169" s="78">
        <v>0</v>
      </c>
      <c r="G1169" s="189">
        <f t="shared" si="36"/>
        <v>0</v>
      </c>
      <c r="H1169" s="64" t="str">
        <f>IFERROR(MATCH(A1169,'LISTA '!D:D,0),"FORA DA TABELA")</f>
        <v>FORA DA TABELA</v>
      </c>
      <c r="I1169" s="64" t="str">
        <f t="shared" si="37"/>
        <v/>
      </c>
      <c r="J1169" s="64" t="str">
        <f>IF(I1169="VERIFICAR",(MAX(J$1:$J1168))+1,"")</f>
        <v/>
      </c>
      <c r="K1169" s="82">
        <f>MATCH(A1169,Peso!A:A,0)</f>
        <v>1071</v>
      </c>
    </row>
    <row r="1170" spans="1:11" ht="15" customHeight="1" x14ac:dyDescent="0.3">
      <c r="A1170" s="79">
        <v>2330</v>
      </c>
      <c r="B1170" s="78" t="s">
        <v>1940</v>
      </c>
      <c r="C1170" s="78" t="s">
        <v>28</v>
      </c>
      <c r="D1170" s="78" t="s">
        <v>1608</v>
      </c>
      <c r="E1170" s="78">
        <v>11</v>
      </c>
      <c r="F1170" s="78">
        <v>0</v>
      </c>
      <c r="G1170" s="189">
        <f t="shared" si="36"/>
        <v>11</v>
      </c>
      <c r="H1170" s="64">
        <f>IFERROR(MATCH(A1170,'LISTA '!D:D,0),"FORA DA TABELA")</f>
        <v>713</v>
      </c>
      <c r="I1170" s="64" t="str">
        <f t="shared" si="37"/>
        <v/>
      </c>
      <c r="J1170" s="64" t="str">
        <f>IF(I1170="VERIFICAR",(MAX(J$1:$J1169))+1,"")</f>
        <v/>
      </c>
      <c r="K1170" s="82">
        <f>MATCH(A1170,Peso!A:A,0)</f>
        <v>2416</v>
      </c>
    </row>
    <row r="1171" spans="1:11" ht="15" customHeight="1" x14ac:dyDescent="0.3">
      <c r="A1171" s="79">
        <v>2321</v>
      </c>
      <c r="B1171" s="78" t="s">
        <v>1497</v>
      </c>
      <c r="C1171" s="78" t="s">
        <v>28</v>
      </c>
      <c r="D1171" s="78" t="s">
        <v>1608</v>
      </c>
      <c r="E1171" s="78">
        <v>15</v>
      </c>
      <c r="F1171" s="78">
        <v>0</v>
      </c>
      <c r="G1171" s="189">
        <f t="shared" si="36"/>
        <v>15</v>
      </c>
      <c r="H1171" s="64">
        <f>IFERROR(MATCH(A1171,'LISTA '!D:D,0),"FORA DA TABELA")</f>
        <v>714</v>
      </c>
      <c r="I1171" s="64" t="str">
        <f t="shared" si="37"/>
        <v/>
      </c>
      <c r="J1171" s="64" t="str">
        <f>IF(I1171="VERIFICAR",(MAX(J$1:$J1170))+1,"")</f>
        <v/>
      </c>
      <c r="K1171" s="82">
        <f>MATCH(A1171,Peso!A:A,0)</f>
        <v>2417</v>
      </c>
    </row>
    <row r="1172" spans="1:11" ht="15" customHeight="1" x14ac:dyDescent="0.3">
      <c r="A1172" s="79">
        <v>21786</v>
      </c>
      <c r="B1172" s="78" t="s">
        <v>936</v>
      </c>
      <c r="C1172" s="78" t="s">
        <v>7</v>
      </c>
      <c r="D1172" s="78" t="s">
        <v>1608</v>
      </c>
      <c r="E1172" s="78">
        <v>0</v>
      </c>
      <c r="F1172" s="78">
        <v>0</v>
      </c>
      <c r="G1172" s="189">
        <f t="shared" si="36"/>
        <v>0</v>
      </c>
      <c r="H1172" s="64" t="str">
        <f>IFERROR(MATCH(A1172,'LISTA '!D:D,0),"FORA DA TABELA")</f>
        <v>FORA DA TABELA</v>
      </c>
      <c r="I1172" s="64" t="str">
        <f t="shared" si="37"/>
        <v/>
      </c>
      <c r="J1172" s="64" t="str">
        <f>IF(I1172="VERIFICAR",(MAX(J$1:$J1171))+1,"")</f>
        <v/>
      </c>
      <c r="K1172" s="82">
        <f>MATCH(A1172,Peso!A:A,0)</f>
        <v>2429</v>
      </c>
    </row>
    <row r="1173" spans="1:11" ht="15" customHeight="1" x14ac:dyDescent="0.3">
      <c r="A1173" s="79">
        <v>50030</v>
      </c>
      <c r="B1173" s="78" t="s">
        <v>936</v>
      </c>
      <c r="C1173" s="78" t="s">
        <v>7</v>
      </c>
      <c r="D1173" s="78" t="s">
        <v>1608</v>
      </c>
      <c r="E1173" s="78">
        <v>2</v>
      </c>
      <c r="F1173" s="78">
        <v>0</v>
      </c>
      <c r="G1173" s="189">
        <f t="shared" si="36"/>
        <v>2</v>
      </c>
      <c r="H1173" s="64" t="str">
        <f>IFERROR(MATCH(A1173,'LISTA '!D:D,0),"FORA DA TABELA")</f>
        <v>FORA DA TABELA</v>
      </c>
      <c r="I1173" s="64" t="str">
        <f t="shared" si="37"/>
        <v>VERIFICAR</v>
      </c>
      <c r="J1173" s="64">
        <f>IF(I1173="VERIFICAR",(MAX(J$1:$J1172))+1,"")</f>
        <v>83</v>
      </c>
      <c r="K1173" s="82">
        <f>MATCH(A1173,Peso!A:A,0)</f>
        <v>2462</v>
      </c>
    </row>
    <row r="1174" spans="1:11" ht="15" customHeight="1" x14ac:dyDescent="0.3">
      <c r="A1174" s="79">
        <v>574</v>
      </c>
      <c r="B1174" s="78" t="s">
        <v>1072</v>
      </c>
      <c r="C1174" s="78" t="s">
        <v>7</v>
      </c>
      <c r="D1174" s="78" t="s">
        <v>1608</v>
      </c>
      <c r="E1174" s="78">
        <v>4</v>
      </c>
      <c r="F1174" s="78">
        <v>3</v>
      </c>
      <c r="G1174" s="189">
        <f t="shared" si="36"/>
        <v>1</v>
      </c>
      <c r="H1174" s="64">
        <f>IFERROR(MATCH(A1174,'LISTA '!D:D,0),"FORA DA TABELA")</f>
        <v>715</v>
      </c>
      <c r="I1174" s="64" t="str">
        <f t="shared" si="37"/>
        <v/>
      </c>
      <c r="J1174" s="64" t="str">
        <f>IF(I1174="VERIFICAR",(MAX(J$1:$J1173))+1,"")</f>
        <v/>
      </c>
      <c r="K1174" s="82">
        <f>MATCH(A1174,Peso!A:A,0)</f>
        <v>1960</v>
      </c>
    </row>
    <row r="1175" spans="1:11" ht="15" customHeight="1" x14ac:dyDescent="0.3">
      <c r="A1175" s="79">
        <v>1906</v>
      </c>
      <c r="B1175" s="78" t="s">
        <v>1164</v>
      </c>
      <c r="C1175" s="78" t="s">
        <v>7</v>
      </c>
      <c r="D1175" s="78" t="s">
        <v>1608</v>
      </c>
      <c r="E1175" s="78">
        <v>17</v>
      </c>
      <c r="F1175" s="78">
        <v>1</v>
      </c>
      <c r="G1175" s="189">
        <f t="shared" si="36"/>
        <v>16</v>
      </c>
      <c r="H1175" s="64">
        <f>IFERROR(MATCH(A1175,'LISTA '!D:D,0),"FORA DA TABELA")</f>
        <v>716</v>
      </c>
      <c r="I1175" s="64" t="str">
        <f t="shared" si="37"/>
        <v/>
      </c>
      <c r="J1175" s="64" t="str">
        <f>IF(I1175="VERIFICAR",(MAX(J$1:$J1174))+1,"")</f>
        <v/>
      </c>
      <c r="K1175" s="82">
        <f>MATCH(A1175,Peso!A:A,0)</f>
        <v>1074</v>
      </c>
    </row>
    <row r="1176" spans="1:11" ht="15" customHeight="1" x14ac:dyDescent="0.3">
      <c r="A1176" s="79">
        <v>1348</v>
      </c>
      <c r="B1176" s="78" t="s">
        <v>1941</v>
      </c>
      <c r="C1176" s="78" t="s">
        <v>7</v>
      </c>
      <c r="D1176" s="78" t="s">
        <v>1608</v>
      </c>
      <c r="E1176" s="78">
        <v>0</v>
      </c>
      <c r="F1176" s="78">
        <v>0</v>
      </c>
      <c r="G1176" s="189">
        <f t="shared" si="36"/>
        <v>0</v>
      </c>
      <c r="H1176" s="64">
        <f>IFERROR(MATCH(A1176,'LISTA '!D:D,0),"FORA DA TABELA")</f>
        <v>717</v>
      </c>
      <c r="I1176" s="64" t="str">
        <f t="shared" si="37"/>
        <v/>
      </c>
      <c r="J1176" s="64" t="str">
        <f>IF(I1176="VERIFICAR",(MAX(J$1:$J1175))+1,"")</f>
        <v/>
      </c>
      <c r="K1176" s="82">
        <f>MATCH(A1176,Peso!A:A,0)</f>
        <v>1073</v>
      </c>
    </row>
    <row r="1177" spans="1:11" ht="15" customHeight="1" x14ac:dyDescent="0.3">
      <c r="A1177" s="79">
        <v>21831</v>
      </c>
      <c r="B1177" s="78" t="s">
        <v>1572</v>
      </c>
      <c r="C1177" s="78" t="s">
        <v>3</v>
      </c>
      <c r="D1177" s="78" t="s">
        <v>1608</v>
      </c>
      <c r="E1177" s="78">
        <v>0</v>
      </c>
      <c r="F1177" s="78">
        <v>0</v>
      </c>
      <c r="G1177" s="189">
        <f t="shared" si="36"/>
        <v>0</v>
      </c>
      <c r="H1177" s="64" t="str">
        <f>IFERROR(MATCH(A1177,'LISTA '!D:D,0),"FORA DA TABELA")</f>
        <v>FORA DA TABELA</v>
      </c>
      <c r="I1177" s="64" t="str">
        <f t="shared" si="37"/>
        <v/>
      </c>
      <c r="J1177" s="64" t="str">
        <f>IF(I1177="VERIFICAR",(MAX(J$1:$J1176))+1,"")</f>
        <v/>
      </c>
      <c r="K1177" s="82">
        <f>MATCH(A1177,Peso!A:A,0)</f>
        <v>2575</v>
      </c>
    </row>
    <row r="1178" spans="1:11" ht="15" customHeight="1" x14ac:dyDescent="0.3">
      <c r="A1178" s="79">
        <v>2158</v>
      </c>
      <c r="B1178" s="78" t="s">
        <v>559</v>
      </c>
      <c r="C1178" s="78" t="s">
        <v>3</v>
      </c>
      <c r="D1178" s="78" t="s">
        <v>1608</v>
      </c>
      <c r="E1178" s="78">
        <v>0</v>
      </c>
      <c r="F1178" s="78">
        <v>0</v>
      </c>
      <c r="G1178" s="189">
        <f t="shared" si="36"/>
        <v>0</v>
      </c>
      <c r="H1178" s="64" t="str">
        <f>IFERROR(MATCH(A1178,'LISTA '!D:D,0),"FORA DA TABELA")</f>
        <v>FORA DA TABELA</v>
      </c>
      <c r="I1178" s="64" t="str">
        <f t="shared" si="37"/>
        <v/>
      </c>
      <c r="J1178" s="64" t="str">
        <f>IF(I1178="VERIFICAR",(MAX(J$1:$J1177))+1,"")</f>
        <v/>
      </c>
      <c r="K1178" s="82">
        <f>MATCH(A1178,Peso!A:A,0)</f>
        <v>1359</v>
      </c>
    </row>
    <row r="1179" spans="1:11" ht="15" customHeight="1" x14ac:dyDescent="0.3">
      <c r="A1179" s="79">
        <v>21725</v>
      </c>
      <c r="B1179" s="78" t="s">
        <v>918</v>
      </c>
      <c r="C1179" s="78" t="s">
        <v>3</v>
      </c>
      <c r="D1179" s="78" t="s">
        <v>1608</v>
      </c>
      <c r="E1179" s="78">
        <v>0</v>
      </c>
      <c r="F1179" s="78">
        <v>0</v>
      </c>
      <c r="G1179" s="189">
        <f t="shared" si="36"/>
        <v>0</v>
      </c>
      <c r="H1179" s="64" t="str">
        <f>IFERROR(MATCH(A1179,'LISTA '!D:D,0),"FORA DA TABELA")</f>
        <v>FORA DA TABELA</v>
      </c>
      <c r="I1179" s="64" t="str">
        <f t="shared" si="37"/>
        <v/>
      </c>
      <c r="J1179" s="64" t="str">
        <f>IF(I1179="VERIFICAR",(MAX(J$1:$J1178))+1,"")</f>
        <v/>
      </c>
      <c r="K1179" s="82">
        <f>MATCH(A1179,Peso!A:A,0)</f>
        <v>2280</v>
      </c>
    </row>
    <row r="1180" spans="1:11" ht="15" customHeight="1" x14ac:dyDescent="0.3">
      <c r="A1180" s="79">
        <v>21766</v>
      </c>
      <c r="B1180" s="78" t="s">
        <v>919</v>
      </c>
      <c r="C1180" s="78" t="s">
        <v>28</v>
      </c>
      <c r="D1180" s="78" t="s">
        <v>1608</v>
      </c>
      <c r="E1180" s="78">
        <v>0</v>
      </c>
      <c r="F1180" s="78">
        <v>0</v>
      </c>
      <c r="G1180" s="189">
        <f t="shared" si="36"/>
        <v>0</v>
      </c>
      <c r="H1180" s="64" t="str">
        <f>IFERROR(MATCH(A1180,'LISTA '!D:D,0),"FORA DA TABELA")</f>
        <v>FORA DA TABELA</v>
      </c>
      <c r="I1180" s="64" t="str">
        <f t="shared" si="37"/>
        <v/>
      </c>
      <c r="J1180" s="64" t="str">
        <f>IF(I1180="VERIFICAR",(MAX(J$1:$J1179))+1,"")</f>
        <v/>
      </c>
      <c r="K1180" s="82">
        <f>MATCH(A1180,Peso!A:A,0)</f>
        <v>2351</v>
      </c>
    </row>
    <row r="1181" spans="1:11" ht="15" customHeight="1" x14ac:dyDescent="0.3">
      <c r="A1181" s="79">
        <v>2159</v>
      </c>
      <c r="B1181" s="78" t="s">
        <v>560</v>
      </c>
      <c r="C1181" s="78" t="s">
        <v>3</v>
      </c>
      <c r="D1181" s="78" t="s">
        <v>1608</v>
      </c>
      <c r="E1181" s="78">
        <v>0</v>
      </c>
      <c r="F1181" s="78">
        <v>0</v>
      </c>
      <c r="G1181" s="189">
        <f t="shared" si="36"/>
        <v>0</v>
      </c>
      <c r="H1181" s="64" t="str">
        <f>IFERROR(MATCH(A1181,'LISTA '!D:D,0),"FORA DA TABELA")</f>
        <v>FORA DA TABELA</v>
      </c>
      <c r="I1181" s="64" t="str">
        <f t="shared" si="37"/>
        <v/>
      </c>
      <c r="J1181" s="64" t="str">
        <f>IF(I1181="VERIFICAR",(MAX(J$1:$J1180))+1,"")</f>
        <v/>
      </c>
      <c r="K1181" s="82">
        <f>MATCH(A1181,Peso!A:A,0)</f>
        <v>1360</v>
      </c>
    </row>
    <row r="1182" spans="1:11" ht="15" customHeight="1" x14ac:dyDescent="0.3">
      <c r="A1182" s="79">
        <v>137</v>
      </c>
      <c r="B1182" s="78" t="s">
        <v>2102</v>
      </c>
      <c r="C1182" s="78" t="s">
        <v>3</v>
      </c>
      <c r="D1182" s="78" t="s">
        <v>1608</v>
      </c>
      <c r="E1182" s="78">
        <v>19</v>
      </c>
      <c r="F1182" s="78">
        <v>1</v>
      </c>
      <c r="G1182" s="189">
        <f t="shared" si="36"/>
        <v>18</v>
      </c>
      <c r="H1182" s="64">
        <f>IFERROR(MATCH(A1182,'LISTA '!D:D,0),"FORA DA TABELA")</f>
        <v>718</v>
      </c>
      <c r="I1182" s="64" t="str">
        <f t="shared" si="37"/>
        <v/>
      </c>
      <c r="J1182" s="64" t="str">
        <f>IF(I1182="VERIFICAR",(MAX(J$1:$J1181))+1,"")</f>
        <v/>
      </c>
      <c r="K1182" s="82">
        <f>MATCH(A1182,Peso!A:A,0)</f>
        <v>1361</v>
      </c>
    </row>
    <row r="1183" spans="1:11" ht="15" customHeight="1" x14ac:dyDescent="0.3">
      <c r="A1183" s="79">
        <v>50031</v>
      </c>
      <c r="B1183" s="78" t="s">
        <v>951</v>
      </c>
      <c r="C1183" s="78" t="s">
        <v>7</v>
      </c>
      <c r="D1183" s="78" t="s">
        <v>1608</v>
      </c>
      <c r="E1183" s="78">
        <v>0</v>
      </c>
      <c r="F1183" s="78">
        <v>0</v>
      </c>
      <c r="G1183" s="189">
        <f t="shared" si="36"/>
        <v>0</v>
      </c>
      <c r="H1183" s="64" t="str">
        <f>IFERROR(MATCH(A1183,'LISTA '!D:D,0),"FORA DA TABELA")</f>
        <v>FORA DA TABELA</v>
      </c>
      <c r="I1183" s="64" t="str">
        <f t="shared" si="37"/>
        <v/>
      </c>
      <c r="J1183" s="64" t="str">
        <f>IF(I1183="VERIFICAR",(MAX(J$1:$J1182))+1,"")</f>
        <v/>
      </c>
      <c r="K1183" s="82">
        <f>MATCH(A1183,Peso!A:A,0)</f>
        <v>2463</v>
      </c>
    </row>
    <row r="1184" spans="1:11" ht="15" customHeight="1" x14ac:dyDescent="0.3">
      <c r="A1184" s="79">
        <v>10111</v>
      </c>
      <c r="B1184" s="78" t="s">
        <v>102</v>
      </c>
      <c r="C1184" s="78" t="s">
        <v>7</v>
      </c>
      <c r="D1184" s="78" t="s">
        <v>1608</v>
      </c>
      <c r="E1184" s="78">
        <v>0</v>
      </c>
      <c r="F1184" s="78">
        <v>0</v>
      </c>
      <c r="G1184" s="189">
        <f t="shared" si="36"/>
        <v>0</v>
      </c>
      <c r="H1184" s="64" t="str">
        <f>IFERROR(MATCH(A1184,'LISTA '!D:D,0),"FORA DA TABELA")</f>
        <v>FORA DA TABELA</v>
      </c>
      <c r="I1184" s="64" t="str">
        <f t="shared" si="37"/>
        <v/>
      </c>
      <c r="J1184" s="64" t="str">
        <f>IF(I1184="VERIFICAR",(MAX(J$1:$J1183))+1,"")</f>
        <v/>
      </c>
      <c r="K1184" s="82">
        <f>MATCH(A1184,Peso!A:A,0)</f>
        <v>1363</v>
      </c>
    </row>
    <row r="1185" spans="1:11" ht="15" customHeight="1" x14ac:dyDescent="0.3">
      <c r="A1185" s="79">
        <v>10010</v>
      </c>
      <c r="B1185" s="78" t="s">
        <v>30</v>
      </c>
      <c r="C1185" s="78" t="s">
        <v>7</v>
      </c>
      <c r="D1185" s="78" t="s">
        <v>1608</v>
      </c>
      <c r="E1185" s="78">
        <v>0</v>
      </c>
      <c r="F1185" s="78">
        <v>0</v>
      </c>
      <c r="G1185" s="189">
        <f t="shared" si="36"/>
        <v>0</v>
      </c>
      <c r="H1185" s="64" t="str">
        <f>IFERROR(MATCH(A1185,'LISTA '!D:D,0),"FORA DA TABELA")</f>
        <v>FORA DA TABELA</v>
      </c>
      <c r="I1185" s="64" t="str">
        <f t="shared" si="37"/>
        <v/>
      </c>
      <c r="J1185" s="64" t="str">
        <f>IF(I1185="VERIFICAR",(MAX(J$1:$J1184))+1,"")</f>
        <v/>
      </c>
      <c r="K1185" s="82">
        <f>MATCH(A1185,Peso!A:A,0)</f>
        <v>1364</v>
      </c>
    </row>
    <row r="1186" spans="1:11" ht="15" customHeight="1" x14ac:dyDescent="0.3">
      <c r="A1186" s="79">
        <v>20288</v>
      </c>
      <c r="B1186" s="78" t="s">
        <v>30</v>
      </c>
      <c r="C1186" s="78" t="s">
        <v>7</v>
      </c>
      <c r="D1186" s="78" t="s">
        <v>1608</v>
      </c>
      <c r="E1186" s="78">
        <v>10</v>
      </c>
      <c r="F1186" s="78">
        <v>0</v>
      </c>
      <c r="G1186" s="189">
        <f t="shared" si="36"/>
        <v>10</v>
      </c>
      <c r="H1186" s="64">
        <f>IFERROR(MATCH(A1186,'LISTA '!D:D,0),"FORA DA TABELA")</f>
        <v>719</v>
      </c>
      <c r="I1186" s="64" t="str">
        <f t="shared" si="37"/>
        <v/>
      </c>
      <c r="J1186" s="64" t="str">
        <f>IF(I1186="VERIFICAR",(MAX(J$1:$J1185))+1,"")</f>
        <v/>
      </c>
      <c r="K1186" s="82">
        <f>MATCH(A1186,Peso!A:A,0)</f>
        <v>1365</v>
      </c>
    </row>
    <row r="1187" spans="1:11" ht="15" customHeight="1" x14ac:dyDescent="0.3">
      <c r="A1187" s="79">
        <v>21236</v>
      </c>
      <c r="B1187" s="78" t="s">
        <v>1165</v>
      </c>
      <c r="C1187" s="78" t="s">
        <v>7</v>
      </c>
      <c r="D1187" s="78" t="s">
        <v>1608</v>
      </c>
      <c r="E1187" s="78">
        <v>113</v>
      </c>
      <c r="F1187" s="78">
        <v>13</v>
      </c>
      <c r="G1187" s="189">
        <f t="shared" si="36"/>
        <v>100</v>
      </c>
      <c r="H1187" s="64">
        <f>IFERROR(MATCH(A1187,'LISTA '!D:D,0),"FORA DA TABELA")</f>
        <v>720</v>
      </c>
      <c r="I1187" s="64" t="str">
        <f t="shared" si="37"/>
        <v/>
      </c>
      <c r="J1187" s="64" t="str">
        <f>IF(I1187="VERIFICAR",(MAX(J$1:$J1186))+1,"")</f>
        <v/>
      </c>
      <c r="K1187" s="82">
        <f>MATCH(A1187,Peso!A:A,0)</f>
        <v>1366</v>
      </c>
    </row>
    <row r="1188" spans="1:11" ht="15" customHeight="1" x14ac:dyDescent="0.3">
      <c r="A1188" s="79">
        <v>21790</v>
      </c>
      <c r="B1188" s="78" t="s">
        <v>127</v>
      </c>
      <c r="C1188" s="78" t="s">
        <v>7</v>
      </c>
      <c r="D1188" s="78" t="s">
        <v>1608</v>
      </c>
      <c r="E1188" s="78">
        <v>0</v>
      </c>
      <c r="F1188" s="78">
        <v>0</v>
      </c>
      <c r="G1188" s="189">
        <f t="shared" si="36"/>
        <v>0</v>
      </c>
      <c r="H1188" s="64">
        <f>IFERROR(MATCH(A1188,'LISTA '!D:D,0),"FORA DA TABELA")</f>
        <v>721</v>
      </c>
      <c r="I1188" s="64" t="str">
        <f t="shared" si="37"/>
        <v/>
      </c>
      <c r="J1188" s="64" t="str">
        <f>IF(I1188="VERIFICAR",(MAX(J$1:$J1187))+1,"")</f>
        <v/>
      </c>
      <c r="K1188" s="82">
        <f>MATCH(A1188,Peso!A:A,0)</f>
        <v>2497</v>
      </c>
    </row>
    <row r="1189" spans="1:11" ht="15" customHeight="1" x14ac:dyDescent="0.3">
      <c r="A1189" s="79">
        <v>10011</v>
      </c>
      <c r="B1189" s="78" t="s">
        <v>370</v>
      </c>
      <c r="C1189" s="78" t="s">
        <v>7</v>
      </c>
      <c r="D1189" s="78" t="s">
        <v>1608</v>
      </c>
      <c r="E1189" s="78">
        <v>0</v>
      </c>
      <c r="F1189" s="78">
        <v>0</v>
      </c>
      <c r="G1189" s="189">
        <f t="shared" si="36"/>
        <v>0</v>
      </c>
      <c r="H1189" s="64" t="str">
        <f>IFERROR(MATCH(A1189,'LISTA '!D:D,0),"FORA DA TABELA")</f>
        <v>FORA DA TABELA</v>
      </c>
      <c r="I1189" s="64" t="str">
        <f t="shared" si="37"/>
        <v/>
      </c>
      <c r="J1189" s="64" t="str">
        <f>IF(I1189="VERIFICAR",(MAX(J$1:$J1188))+1,"")</f>
        <v/>
      </c>
      <c r="K1189" s="82">
        <f>MATCH(A1189,Peso!A:A,0)</f>
        <v>1369</v>
      </c>
    </row>
    <row r="1190" spans="1:11" ht="15" customHeight="1" x14ac:dyDescent="0.3">
      <c r="A1190" s="79">
        <v>21252</v>
      </c>
      <c r="B1190" s="78" t="s">
        <v>369</v>
      </c>
      <c r="C1190" s="78" t="s">
        <v>7</v>
      </c>
      <c r="D1190" s="78" t="s">
        <v>1608</v>
      </c>
      <c r="E1190" s="78">
        <v>40</v>
      </c>
      <c r="F1190" s="78">
        <v>1</v>
      </c>
      <c r="G1190" s="189">
        <f t="shared" si="36"/>
        <v>39</v>
      </c>
      <c r="H1190" s="64">
        <f>IFERROR(MATCH(A1190,'LISTA '!D:D,0),"FORA DA TABELA")</f>
        <v>722</v>
      </c>
      <c r="I1190" s="64" t="str">
        <f t="shared" si="37"/>
        <v/>
      </c>
      <c r="J1190" s="64" t="str">
        <f>IF(I1190="VERIFICAR",(MAX(J$1:$J1189))+1,"")</f>
        <v/>
      </c>
      <c r="K1190" s="82">
        <f>MATCH(A1190,Peso!A:A,0)</f>
        <v>1370</v>
      </c>
    </row>
    <row r="1191" spans="1:11" ht="15" customHeight="1" x14ac:dyDescent="0.3">
      <c r="A1191" s="79">
        <v>1886</v>
      </c>
      <c r="B1191" s="78" t="s">
        <v>351</v>
      </c>
      <c r="C1191" s="78" t="s">
        <v>3</v>
      </c>
      <c r="D1191" s="78" t="s">
        <v>1608</v>
      </c>
      <c r="E1191" s="78">
        <v>35</v>
      </c>
      <c r="F1191" s="78">
        <v>0</v>
      </c>
      <c r="G1191" s="189">
        <f t="shared" si="36"/>
        <v>35</v>
      </c>
      <c r="H1191" s="64">
        <f>IFERROR(MATCH(A1191,'LISTA '!D:D,0),"FORA DA TABELA")</f>
        <v>723</v>
      </c>
      <c r="I1191" s="64" t="str">
        <f t="shared" si="37"/>
        <v/>
      </c>
      <c r="J1191" s="64" t="str">
        <f>IF(I1191="VERIFICAR",(MAX(J$1:$J1190))+1,"")</f>
        <v/>
      </c>
      <c r="K1191" s="82">
        <f>MATCH(A1191,Peso!A:A,0)</f>
        <v>1371</v>
      </c>
    </row>
    <row r="1192" spans="1:11" ht="15" customHeight="1" x14ac:dyDescent="0.3">
      <c r="A1192" s="79">
        <v>1253</v>
      </c>
      <c r="B1192" s="78" t="s">
        <v>283</v>
      </c>
      <c r="C1192" s="78" t="s">
        <v>3</v>
      </c>
      <c r="D1192" s="78" t="s">
        <v>1608</v>
      </c>
      <c r="E1192" s="78">
        <v>23</v>
      </c>
      <c r="F1192" s="78">
        <v>2</v>
      </c>
      <c r="G1192" s="189">
        <f t="shared" si="36"/>
        <v>21</v>
      </c>
      <c r="H1192" s="64">
        <f>IFERROR(MATCH(A1192,'LISTA '!D:D,0),"FORA DA TABELA")</f>
        <v>724</v>
      </c>
      <c r="I1192" s="64" t="str">
        <f t="shared" si="37"/>
        <v/>
      </c>
      <c r="J1192" s="64" t="str">
        <f>IF(I1192="VERIFICAR",(MAX(J$1:$J1191))+1,"")</f>
        <v/>
      </c>
      <c r="K1192" s="82">
        <f>MATCH(A1192,Peso!A:A,0)</f>
        <v>1373</v>
      </c>
    </row>
    <row r="1193" spans="1:11" ht="15" customHeight="1" x14ac:dyDescent="0.3">
      <c r="A1193" s="79" t="s">
        <v>108</v>
      </c>
      <c r="B1193" s="78" t="s">
        <v>383</v>
      </c>
      <c r="C1193" s="78" t="s">
        <v>126</v>
      </c>
      <c r="D1193" s="78" t="s">
        <v>1608</v>
      </c>
      <c r="E1193" s="78">
        <v>0</v>
      </c>
      <c r="F1193" s="78">
        <v>0</v>
      </c>
      <c r="G1193" s="189">
        <f t="shared" si="36"/>
        <v>0</v>
      </c>
      <c r="H1193" s="64" t="str">
        <f>IFERROR(MATCH(A1193,'LISTA '!D:D,0),"FORA DA TABELA")</f>
        <v>FORA DA TABELA</v>
      </c>
      <c r="I1193" s="64" t="str">
        <f t="shared" si="37"/>
        <v/>
      </c>
      <c r="J1193" s="64" t="str">
        <f>IF(I1193="VERIFICAR",(MAX(J$1:$J1192))+1,"")</f>
        <v/>
      </c>
      <c r="K1193" s="82">
        <f>MATCH(A1193,Peso!A:A,0)</f>
        <v>1374</v>
      </c>
    </row>
    <row r="1194" spans="1:11" ht="15" customHeight="1" x14ac:dyDescent="0.3">
      <c r="A1194" s="79" t="s">
        <v>110</v>
      </c>
      <c r="B1194" s="78" t="s">
        <v>383</v>
      </c>
      <c r="C1194" s="78" t="s">
        <v>126</v>
      </c>
      <c r="D1194" s="78" t="s">
        <v>1608</v>
      </c>
      <c r="E1194" s="78">
        <v>0</v>
      </c>
      <c r="F1194" s="78">
        <v>0</v>
      </c>
      <c r="G1194" s="189">
        <f t="shared" si="36"/>
        <v>0</v>
      </c>
      <c r="H1194" s="64" t="str">
        <f>IFERROR(MATCH(A1194,'LISTA '!D:D,0),"FORA DA TABELA")</f>
        <v>FORA DA TABELA</v>
      </c>
      <c r="I1194" s="64" t="str">
        <f t="shared" si="37"/>
        <v/>
      </c>
      <c r="J1194" s="64" t="str">
        <f>IF(I1194="VERIFICAR",(MAX(J$1:$J1193))+1,"")</f>
        <v/>
      </c>
      <c r="K1194" s="82">
        <f>MATCH(A1194,Peso!A:A,0)</f>
        <v>1375</v>
      </c>
    </row>
    <row r="1195" spans="1:11" ht="15" customHeight="1" x14ac:dyDescent="0.3">
      <c r="A1195" s="79">
        <v>2762</v>
      </c>
      <c r="B1195" s="78" t="s">
        <v>623</v>
      </c>
      <c r="C1195" s="78" t="s">
        <v>7</v>
      </c>
      <c r="D1195" s="78" t="s">
        <v>1608</v>
      </c>
      <c r="E1195" s="78">
        <v>52</v>
      </c>
      <c r="F1195" s="78">
        <v>0</v>
      </c>
      <c r="G1195" s="189">
        <f t="shared" si="36"/>
        <v>52</v>
      </c>
      <c r="H1195" s="64">
        <f>IFERROR(MATCH(A1195,'LISTA '!D:D,0),"FORA DA TABELA")</f>
        <v>725</v>
      </c>
      <c r="I1195" s="64" t="str">
        <f t="shared" si="37"/>
        <v/>
      </c>
      <c r="J1195" s="64" t="str">
        <f>IF(I1195="VERIFICAR",(MAX(J$1:$J1194))+1,"")</f>
        <v/>
      </c>
      <c r="K1195" s="82">
        <f>MATCH(A1195,Peso!A:A,0)</f>
        <v>1376</v>
      </c>
    </row>
    <row r="1196" spans="1:11" ht="15" customHeight="1" x14ac:dyDescent="0.3">
      <c r="A1196" s="79">
        <v>197</v>
      </c>
      <c r="B1196" s="78" t="s">
        <v>234</v>
      </c>
      <c r="C1196" s="78" t="s">
        <v>7</v>
      </c>
      <c r="D1196" s="78" t="s">
        <v>1608</v>
      </c>
      <c r="E1196" s="78">
        <v>51</v>
      </c>
      <c r="F1196" s="78">
        <v>1</v>
      </c>
      <c r="G1196" s="189">
        <f t="shared" si="36"/>
        <v>50</v>
      </c>
      <c r="H1196" s="64">
        <f>IFERROR(MATCH(A1196,'LISTA '!D:D,0),"FORA DA TABELA")</f>
        <v>726</v>
      </c>
      <c r="I1196" s="64" t="str">
        <f t="shared" si="37"/>
        <v/>
      </c>
      <c r="J1196" s="64" t="str">
        <f>IF(I1196="VERIFICAR",(MAX(J$1:$J1195))+1,"")</f>
        <v/>
      </c>
      <c r="K1196" s="82">
        <f>MATCH(A1196,Peso!A:A,0)</f>
        <v>1377</v>
      </c>
    </row>
    <row r="1197" spans="1:11" ht="15" customHeight="1" x14ac:dyDescent="0.3">
      <c r="A1197" s="79">
        <v>1394</v>
      </c>
      <c r="B1197" s="78" t="s">
        <v>232</v>
      </c>
      <c r="C1197" s="78" t="s">
        <v>7</v>
      </c>
      <c r="D1197" s="78" t="s">
        <v>1608</v>
      </c>
      <c r="E1197" s="78">
        <v>23</v>
      </c>
      <c r="F1197" s="78">
        <v>9</v>
      </c>
      <c r="G1197" s="189">
        <f t="shared" si="36"/>
        <v>14</v>
      </c>
      <c r="H1197" s="64">
        <f>IFERROR(MATCH(A1197,'LISTA '!D:D,0),"FORA DA TABELA")</f>
        <v>727</v>
      </c>
      <c r="I1197" s="64" t="str">
        <f t="shared" si="37"/>
        <v/>
      </c>
      <c r="J1197" s="64" t="str">
        <f>IF(I1197="VERIFICAR",(MAX(J$1:$J1196))+1,"")</f>
        <v/>
      </c>
      <c r="K1197" s="82">
        <f>MATCH(A1197,Peso!A:A,0)</f>
        <v>1378</v>
      </c>
    </row>
    <row r="1198" spans="1:11" ht="15" customHeight="1" x14ac:dyDescent="0.3">
      <c r="A1198" s="79">
        <v>1907</v>
      </c>
      <c r="B1198" s="78" t="s">
        <v>1166</v>
      </c>
      <c r="C1198" s="78" t="s">
        <v>7</v>
      </c>
      <c r="D1198" s="78" t="s">
        <v>1608</v>
      </c>
      <c r="E1198" s="78">
        <v>14</v>
      </c>
      <c r="F1198" s="78">
        <v>1</v>
      </c>
      <c r="G1198" s="189">
        <f t="shared" si="36"/>
        <v>13</v>
      </c>
      <c r="H1198" s="64">
        <f>IFERROR(MATCH(A1198,'LISTA '!D:D,0),"FORA DA TABELA")</f>
        <v>728</v>
      </c>
      <c r="I1198" s="64" t="str">
        <f t="shared" si="37"/>
        <v/>
      </c>
      <c r="J1198" s="64" t="str">
        <f>IF(I1198="VERIFICAR",(MAX(J$1:$J1197))+1,"")</f>
        <v/>
      </c>
      <c r="K1198" s="82">
        <f>MATCH(A1198,Peso!A:A,0)</f>
        <v>1077</v>
      </c>
    </row>
    <row r="1199" spans="1:11" ht="15" customHeight="1" x14ac:dyDescent="0.3">
      <c r="A1199" s="79">
        <v>1349</v>
      </c>
      <c r="B1199" s="78" t="s">
        <v>1942</v>
      </c>
      <c r="C1199" s="78" t="s">
        <v>7</v>
      </c>
      <c r="D1199" s="78" t="s">
        <v>1608</v>
      </c>
      <c r="E1199" s="78">
        <v>23</v>
      </c>
      <c r="F1199" s="78">
        <v>0</v>
      </c>
      <c r="G1199" s="189">
        <f t="shared" si="36"/>
        <v>23</v>
      </c>
      <c r="H1199" s="64">
        <f>IFERROR(MATCH(A1199,'LISTA '!D:D,0),"FORA DA TABELA")</f>
        <v>729</v>
      </c>
      <c r="I1199" s="64" t="str">
        <f t="shared" si="37"/>
        <v/>
      </c>
      <c r="J1199" s="64" t="str">
        <f>IF(I1199="VERIFICAR",(MAX(J$1:$J1198))+1,"")</f>
        <v/>
      </c>
      <c r="K1199" s="82">
        <f>MATCH(A1199,Peso!A:A,0)</f>
        <v>1076</v>
      </c>
    </row>
    <row r="1200" spans="1:11" ht="15" customHeight="1" x14ac:dyDescent="0.3">
      <c r="A1200" s="79">
        <v>21643</v>
      </c>
      <c r="B1200" s="78" t="s">
        <v>707</v>
      </c>
      <c r="C1200" s="78" t="s">
        <v>28</v>
      </c>
      <c r="D1200" s="78" t="s">
        <v>1608</v>
      </c>
      <c r="E1200" s="78">
        <v>0</v>
      </c>
      <c r="F1200" s="78">
        <v>0</v>
      </c>
      <c r="G1200" s="189">
        <f t="shared" si="36"/>
        <v>0</v>
      </c>
      <c r="H1200" s="64" t="str">
        <f>IFERROR(MATCH(A1200,'LISTA '!D:D,0),"FORA DA TABELA")</f>
        <v>FORA DA TABELA</v>
      </c>
      <c r="I1200" s="64" t="str">
        <f t="shared" si="37"/>
        <v/>
      </c>
      <c r="J1200" s="64" t="str">
        <f>IF(I1200="VERIFICAR",(MAX(J$1:$J1199))+1,"")</f>
        <v/>
      </c>
      <c r="K1200" s="82">
        <f>MATCH(A1200,Peso!A:A,0)</f>
        <v>1387</v>
      </c>
    </row>
    <row r="1201" spans="1:11" ht="15" customHeight="1" x14ac:dyDescent="0.3">
      <c r="A1201" s="79">
        <v>2774</v>
      </c>
      <c r="B1201" s="78" t="s">
        <v>635</v>
      </c>
      <c r="C1201" s="78" t="s">
        <v>7</v>
      </c>
      <c r="D1201" s="78" t="s">
        <v>1608</v>
      </c>
      <c r="E1201" s="78">
        <v>11</v>
      </c>
      <c r="F1201" s="78">
        <v>2</v>
      </c>
      <c r="G1201" s="189">
        <f t="shared" si="36"/>
        <v>9</v>
      </c>
      <c r="H1201" s="64">
        <f>IFERROR(MATCH(A1201,'LISTA '!D:D,0),"FORA DA TABELA")</f>
        <v>730</v>
      </c>
      <c r="I1201" s="64" t="str">
        <f t="shared" si="37"/>
        <v/>
      </c>
      <c r="J1201" s="64" t="str">
        <f>IF(I1201="VERIFICAR",(MAX(J$1:$J1200))+1,"")</f>
        <v/>
      </c>
      <c r="K1201" s="82">
        <f>MATCH(A1201,Peso!A:A,0)</f>
        <v>1394</v>
      </c>
    </row>
    <row r="1202" spans="1:11" ht="15" customHeight="1" x14ac:dyDescent="0.3">
      <c r="A1202" s="79">
        <v>2775</v>
      </c>
      <c r="B1202" s="78" t="s">
        <v>636</v>
      </c>
      <c r="C1202" s="78" t="s">
        <v>7</v>
      </c>
      <c r="D1202" s="78" t="s">
        <v>1608</v>
      </c>
      <c r="E1202" s="78">
        <v>10</v>
      </c>
      <c r="F1202" s="78">
        <v>1</v>
      </c>
      <c r="G1202" s="189">
        <f t="shared" si="36"/>
        <v>9</v>
      </c>
      <c r="H1202" s="64">
        <f>IFERROR(MATCH(A1202,'LISTA '!D:D,0),"FORA DA TABELA")</f>
        <v>731</v>
      </c>
      <c r="I1202" s="64" t="str">
        <f t="shared" si="37"/>
        <v/>
      </c>
      <c r="J1202" s="64" t="str">
        <f>IF(I1202="VERIFICAR",(MAX(J$1:$J1201))+1,"")</f>
        <v/>
      </c>
      <c r="K1202" s="82">
        <f>MATCH(A1202,Peso!A:A,0)</f>
        <v>1395</v>
      </c>
    </row>
    <row r="1203" spans="1:11" ht="15" customHeight="1" x14ac:dyDescent="0.3">
      <c r="A1203" s="79">
        <v>1731</v>
      </c>
      <c r="B1203" s="78" t="s">
        <v>282</v>
      </c>
      <c r="C1203" s="78" t="s">
        <v>3</v>
      </c>
      <c r="D1203" s="78" t="s">
        <v>1608</v>
      </c>
      <c r="E1203" s="78">
        <v>65</v>
      </c>
      <c r="F1203" s="78">
        <v>2</v>
      </c>
      <c r="G1203" s="189">
        <f t="shared" si="36"/>
        <v>63</v>
      </c>
      <c r="H1203" s="64">
        <f>IFERROR(MATCH(A1203,'LISTA '!D:D,0),"FORA DA TABELA")</f>
        <v>732</v>
      </c>
      <c r="I1203" s="64" t="str">
        <f t="shared" si="37"/>
        <v/>
      </c>
      <c r="J1203" s="64" t="str">
        <f>IF(I1203="VERIFICAR",(MAX(J$1:$J1202))+1,"")</f>
        <v/>
      </c>
      <c r="K1203" s="82">
        <f>MATCH(A1203,Peso!A:A,0)</f>
        <v>1397</v>
      </c>
    </row>
    <row r="1204" spans="1:11" ht="15" customHeight="1" x14ac:dyDescent="0.3">
      <c r="A1204" s="79">
        <v>2763</v>
      </c>
      <c r="B1204" s="78" t="s">
        <v>624</v>
      </c>
      <c r="C1204" s="78" t="s">
        <v>7</v>
      </c>
      <c r="D1204" s="78" t="s">
        <v>1608</v>
      </c>
      <c r="E1204" s="78">
        <v>54</v>
      </c>
      <c r="F1204" s="78">
        <v>2</v>
      </c>
      <c r="G1204" s="189">
        <f t="shared" si="36"/>
        <v>52</v>
      </c>
      <c r="H1204" s="64">
        <f>IFERROR(MATCH(A1204,'LISTA '!D:D,0),"FORA DA TABELA")</f>
        <v>733</v>
      </c>
      <c r="I1204" s="64" t="str">
        <f t="shared" si="37"/>
        <v/>
      </c>
      <c r="J1204" s="64" t="str">
        <f>IF(I1204="VERIFICAR",(MAX(J$1:$J1203))+1,"")</f>
        <v/>
      </c>
      <c r="K1204" s="82">
        <f>MATCH(A1204,Peso!A:A,0)</f>
        <v>1398</v>
      </c>
    </row>
    <row r="1205" spans="1:11" ht="15" customHeight="1" x14ac:dyDescent="0.3">
      <c r="A1205" s="79">
        <v>2752</v>
      </c>
      <c r="B1205" s="78" t="s">
        <v>569</v>
      </c>
      <c r="C1205" s="78" t="s">
        <v>126</v>
      </c>
      <c r="D1205" s="78" t="s">
        <v>1608</v>
      </c>
      <c r="E1205" s="78">
        <v>0</v>
      </c>
      <c r="F1205" s="78">
        <v>0</v>
      </c>
      <c r="G1205" s="189">
        <f t="shared" si="36"/>
        <v>0</v>
      </c>
      <c r="H1205" s="64" t="str">
        <f>IFERROR(MATCH(A1205,'LISTA '!D:D,0),"FORA DA TABELA")</f>
        <v>FORA DA TABELA</v>
      </c>
      <c r="I1205" s="64" t="str">
        <f t="shared" si="37"/>
        <v/>
      </c>
      <c r="J1205" s="64" t="str">
        <f>IF(I1205="VERIFICAR",(MAX(J$1:$J1204))+1,"")</f>
        <v/>
      </c>
      <c r="K1205" s="82">
        <f>MATCH(A1205,Peso!A:A,0)</f>
        <v>1399</v>
      </c>
    </row>
    <row r="1206" spans="1:11" ht="15" customHeight="1" x14ac:dyDescent="0.3">
      <c r="A1206" s="79">
        <v>1917</v>
      </c>
      <c r="B1206" s="78" t="s">
        <v>496</v>
      </c>
      <c r="C1206" s="78" t="s">
        <v>7</v>
      </c>
      <c r="D1206" s="78" t="s">
        <v>1608</v>
      </c>
      <c r="E1206" s="78">
        <v>53</v>
      </c>
      <c r="F1206" s="78">
        <v>21</v>
      </c>
      <c r="G1206" s="189">
        <f t="shared" si="36"/>
        <v>32</v>
      </c>
      <c r="H1206" s="64">
        <f>IFERROR(MATCH(A1206,'LISTA '!D:D,0),"FORA DA TABELA")</f>
        <v>734</v>
      </c>
      <c r="I1206" s="64" t="str">
        <f t="shared" si="37"/>
        <v/>
      </c>
      <c r="J1206" s="64" t="str">
        <f>IF(I1206="VERIFICAR",(MAX(J$1:$J1205))+1,"")</f>
        <v/>
      </c>
      <c r="K1206" s="82">
        <f>MATCH(A1206,Peso!A:A,0)</f>
        <v>1079</v>
      </c>
    </row>
    <row r="1207" spans="1:11" ht="15" customHeight="1" x14ac:dyDescent="0.3">
      <c r="A1207" s="79">
        <v>957</v>
      </c>
      <c r="B1207" s="78" t="s">
        <v>1943</v>
      </c>
      <c r="C1207" s="78" t="s">
        <v>7</v>
      </c>
      <c r="D1207" s="78" t="s">
        <v>1608</v>
      </c>
      <c r="E1207" s="78">
        <v>0</v>
      </c>
      <c r="F1207" s="78">
        <v>0</v>
      </c>
      <c r="G1207" s="189">
        <f t="shared" si="36"/>
        <v>0</v>
      </c>
      <c r="H1207" s="64">
        <f>IFERROR(MATCH(A1207,'LISTA '!D:D,0),"FORA DA TABELA")</f>
        <v>735</v>
      </c>
      <c r="I1207" s="64" t="str">
        <f t="shared" si="37"/>
        <v/>
      </c>
      <c r="J1207" s="64" t="str">
        <f>IF(I1207="VERIFICAR",(MAX(J$1:$J1206))+1,"")</f>
        <v/>
      </c>
      <c r="K1207" s="82">
        <f>MATCH(A1207,Peso!A:A,0)</f>
        <v>1078</v>
      </c>
    </row>
    <row r="1208" spans="1:11" ht="15" customHeight="1" x14ac:dyDescent="0.3">
      <c r="A1208" s="79">
        <v>55</v>
      </c>
      <c r="B1208" s="78" t="s">
        <v>344</v>
      </c>
      <c r="C1208" s="78" t="s">
        <v>7</v>
      </c>
      <c r="D1208" s="78" t="s">
        <v>1608</v>
      </c>
      <c r="E1208" s="78">
        <v>56</v>
      </c>
      <c r="F1208" s="78">
        <v>7</v>
      </c>
      <c r="G1208" s="189">
        <f t="shared" si="36"/>
        <v>49</v>
      </c>
      <c r="H1208" s="64">
        <f>IFERROR(MATCH(A1208,'LISTA '!D:D,0),"FORA DA TABELA")</f>
        <v>736</v>
      </c>
      <c r="I1208" s="64" t="str">
        <f t="shared" si="37"/>
        <v/>
      </c>
      <c r="J1208" s="64" t="str">
        <f>IF(I1208="VERIFICAR",(MAX(J$1:$J1207))+1,"")</f>
        <v/>
      </c>
      <c r="K1208" s="82">
        <f>MATCH(A1208,Peso!A:A,0)</f>
        <v>1400</v>
      </c>
    </row>
    <row r="1209" spans="1:11" ht="15" customHeight="1" x14ac:dyDescent="0.3">
      <c r="A1209" s="79">
        <v>21768</v>
      </c>
      <c r="B1209" s="78" t="s">
        <v>879</v>
      </c>
      <c r="C1209" s="78" t="s">
        <v>28</v>
      </c>
      <c r="D1209" s="78" t="s">
        <v>1608</v>
      </c>
      <c r="E1209" s="78">
        <v>0</v>
      </c>
      <c r="F1209" s="78">
        <v>0</v>
      </c>
      <c r="G1209" s="189">
        <f t="shared" si="36"/>
        <v>0</v>
      </c>
      <c r="H1209" s="64" t="str">
        <f>IFERROR(MATCH(A1209,'LISTA '!D:D,0),"FORA DA TABELA")</f>
        <v>FORA DA TABELA</v>
      </c>
      <c r="I1209" s="64" t="str">
        <f t="shared" si="37"/>
        <v/>
      </c>
      <c r="J1209" s="64" t="str">
        <f>IF(I1209="VERIFICAR",(MAX(J$1:$J1208))+1,"")</f>
        <v/>
      </c>
      <c r="K1209" s="82">
        <f>MATCH(A1209,Peso!A:A,0)</f>
        <v>2355</v>
      </c>
    </row>
    <row r="1210" spans="1:11" ht="15" customHeight="1" x14ac:dyDescent="0.3">
      <c r="A1210" s="79">
        <v>21773</v>
      </c>
      <c r="B1210" s="78" t="s">
        <v>894</v>
      </c>
      <c r="C1210" s="78" t="s">
        <v>28</v>
      </c>
      <c r="D1210" s="78" t="s">
        <v>1608</v>
      </c>
      <c r="E1210" s="78">
        <v>84</v>
      </c>
      <c r="F1210" s="78">
        <v>0</v>
      </c>
      <c r="G1210" s="189">
        <f t="shared" si="36"/>
        <v>84</v>
      </c>
      <c r="H1210" s="64">
        <f>IFERROR(MATCH(A1210,'LISTA '!D:D,0),"FORA DA TABELA")</f>
        <v>737</v>
      </c>
      <c r="I1210" s="64" t="str">
        <f t="shared" si="37"/>
        <v/>
      </c>
      <c r="J1210" s="64" t="str">
        <f>IF(I1210="VERIFICAR",(MAX(J$1:$J1209))+1,"")</f>
        <v/>
      </c>
      <c r="K1210" s="82">
        <f>MATCH(A1210,Peso!A:A,0)</f>
        <v>2372</v>
      </c>
    </row>
    <row r="1211" spans="1:11" ht="15" customHeight="1" x14ac:dyDescent="0.3">
      <c r="A1211" s="79">
        <v>21759</v>
      </c>
      <c r="B1211" s="78" t="s">
        <v>878</v>
      </c>
      <c r="C1211" s="78" t="s">
        <v>28</v>
      </c>
      <c r="D1211" s="78" t="s">
        <v>1608</v>
      </c>
      <c r="E1211" s="78">
        <v>372</v>
      </c>
      <c r="F1211" s="78">
        <v>7</v>
      </c>
      <c r="G1211" s="189">
        <f t="shared" si="36"/>
        <v>365</v>
      </c>
      <c r="H1211" s="64">
        <f>IFERROR(MATCH(A1211,'LISTA '!D:D,0),"FORA DA TABELA")</f>
        <v>738</v>
      </c>
      <c r="I1211" s="64" t="str">
        <f t="shared" si="37"/>
        <v/>
      </c>
      <c r="J1211" s="64" t="str">
        <f>IF(I1211="VERIFICAR",(MAX(J$1:$J1210))+1,"")</f>
        <v/>
      </c>
      <c r="K1211" s="82">
        <f>MATCH(A1211,Peso!A:A,0)</f>
        <v>2326</v>
      </c>
    </row>
    <row r="1212" spans="1:11" ht="15" customHeight="1" x14ac:dyDescent="0.3">
      <c r="A1212" s="79">
        <v>21779</v>
      </c>
      <c r="B1212" s="78" t="s">
        <v>907</v>
      </c>
      <c r="C1212" s="78" t="s">
        <v>28</v>
      </c>
      <c r="D1212" s="78" t="s">
        <v>1608</v>
      </c>
      <c r="E1212" s="78">
        <v>0</v>
      </c>
      <c r="F1212" s="78">
        <v>0</v>
      </c>
      <c r="G1212" s="189">
        <f t="shared" si="36"/>
        <v>0</v>
      </c>
      <c r="H1212" s="64" t="str">
        <f>IFERROR(MATCH(A1212,'LISTA '!D:D,0),"FORA DA TABELA")</f>
        <v>FORA DA TABELA</v>
      </c>
      <c r="I1212" s="64" t="str">
        <f t="shared" si="37"/>
        <v/>
      </c>
      <c r="J1212" s="64" t="str">
        <f>IF(I1212="VERIFICAR",(MAX(J$1:$J1211))+1,"")</f>
        <v/>
      </c>
      <c r="K1212" s="82">
        <f>MATCH(A1212,Peso!A:A,0)</f>
        <v>2381</v>
      </c>
    </row>
    <row r="1213" spans="1:11" ht="15" customHeight="1" x14ac:dyDescent="0.3">
      <c r="A1213" s="79">
        <v>21829</v>
      </c>
      <c r="B1213" s="78" t="s">
        <v>1573</v>
      </c>
      <c r="C1213" s="78" t="s">
        <v>3</v>
      </c>
      <c r="D1213" s="78" t="s">
        <v>1608</v>
      </c>
      <c r="E1213" s="78">
        <v>0</v>
      </c>
      <c r="F1213" s="78">
        <v>0</v>
      </c>
      <c r="G1213" s="189">
        <f t="shared" si="36"/>
        <v>0</v>
      </c>
      <c r="H1213" s="64" t="str">
        <f>IFERROR(MATCH(A1213,'LISTA '!D:D,0),"FORA DA TABELA")</f>
        <v>FORA DA TABELA</v>
      </c>
      <c r="I1213" s="64" t="str">
        <f t="shared" si="37"/>
        <v/>
      </c>
      <c r="J1213" s="64" t="str">
        <f>IF(I1213="VERIFICAR",(MAX(J$1:$J1212))+1,"")</f>
        <v/>
      </c>
      <c r="K1213" s="82">
        <f>MATCH(A1213,Peso!A:A,0)</f>
        <v>2576</v>
      </c>
    </row>
    <row r="1214" spans="1:11" ht="15" customHeight="1" x14ac:dyDescent="0.3">
      <c r="A1214" s="79">
        <v>21774</v>
      </c>
      <c r="B1214" s="78" t="s">
        <v>895</v>
      </c>
      <c r="C1214" s="78" t="s">
        <v>28</v>
      </c>
      <c r="D1214" s="78" t="s">
        <v>1608</v>
      </c>
      <c r="E1214" s="78">
        <v>0</v>
      </c>
      <c r="F1214" s="78">
        <v>0</v>
      </c>
      <c r="G1214" s="189">
        <f t="shared" si="36"/>
        <v>0</v>
      </c>
      <c r="H1214" s="64" t="str">
        <f>IFERROR(MATCH(A1214,'LISTA '!D:D,0),"FORA DA TABELA")</f>
        <v>FORA DA TABELA</v>
      </c>
      <c r="I1214" s="64" t="str">
        <f t="shared" si="37"/>
        <v/>
      </c>
      <c r="J1214" s="64" t="str">
        <f>IF(I1214="VERIFICAR",(MAX(J$1:$J1213))+1,"")</f>
        <v/>
      </c>
      <c r="K1214" s="82">
        <f>MATCH(A1214,Peso!A:A,0)</f>
        <v>2373</v>
      </c>
    </row>
    <row r="1215" spans="1:11" ht="15" customHeight="1" x14ac:dyDescent="0.3">
      <c r="A1215" s="79">
        <v>20313</v>
      </c>
      <c r="B1215" s="78" t="s">
        <v>1585</v>
      </c>
      <c r="C1215" s="78" t="s">
        <v>7</v>
      </c>
      <c r="D1215" s="78" t="s">
        <v>1608</v>
      </c>
      <c r="E1215" s="78">
        <v>0</v>
      </c>
      <c r="F1215" s="78">
        <v>0</v>
      </c>
      <c r="G1215" s="189">
        <f t="shared" si="36"/>
        <v>0</v>
      </c>
      <c r="H1215" s="64" t="str">
        <f>IFERROR(MATCH(A1215,'LISTA '!D:D,0),"FORA DA TABELA")</f>
        <v>FORA DA TABELA</v>
      </c>
      <c r="I1215" s="64" t="str">
        <f t="shared" si="37"/>
        <v/>
      </c>
      <c r="J1215" s="64" t="str">
        <f>IF(I1215="VERIFICAR",(MAX(J$1:$J1214))+1,"")</f>
        <v/>
      </c>
      <c r="K1215" s="82">
        <f>MATCH(A1215,Peso!A:A,0)</f>
        <v>2585</v>
      </c>
    </row>
    <row r="1216" spans="1:11" ht="15" customHeight="1" x14ac:dyDescent="0.3">
      <c r="A1216" s="79">
        <v>88</v>
      </c>
      <c r="B1216" s="78" t="s">
        <v>986</v>
      </c>
      <c r="C1216" s="78" t="s">
        <v>7</v>
      </c>
      <c r="D1216" s="78" t="s">
        <v>1608</v>
      </c>
      <c r="E1216" s="78">
        <v>0</v>
      </c>
      <c r="F1216" s="78">
        <v>0</v>
      </c>
      <c r="G1216" s="189">
        <f t="shared" si="36"/>
        <v>0</v>
      </c>
      <c r="H1216" s="64" t="str">
        <f>IFERROR(MATCH(A1216,'LISTA '!D:D,0),"FORA DA TABELA")</f>
        <v>FORA DA TABELA</v>
      </c>
      <c r="I1216" s="64" t="str">
        <f t="shared" si="37"/>
        <v/>
      </c>
      <c r="J1216" s="64" t="str">
        <f>IF(I1216="VERIFICAR",(MAX(J$1:$J1215))+1,"")</f>
        <v/>
      </c>
      <c r="K1216" s="82">
        <f>MATCH(A1216,Peso!A:A,0)</f>
        <v>1404</v>
      </c>
    </row>
    <row r="1217" spans="1:11" ht="15" customHeight="1" x14ac:dyDescent="0.3">
      <c r="A1217" s="79">
        <v>575</v>
      </c>
      <c r="B1217" s="78" t="s">
        <v>1167</v>
      </c>
      <c r="C1217" s="78" t="s">
        <v>7</v>
      </c>
      <c r="D1217" s="78" t="s">
        <v>1608</v>
      </c>
      <c r="E1217" s="78">
        <v>48</v>
      </c>
      <c r="F1217" s="78">
        <v>9</v>
      </c>
      <c r="G1217" s="189">
        <f t="shared" si="36"/>
        <v>39</v>
      </c>
      <c r="H1217" s="64">
        <f>IFERROR(MATCH(A1217,'LISTA '!D:D,0),"FORA DA TABELA")</f>
        <v>739</v>
      </c>
      <c r="I1217" s="64" t="str">
        <f t="shared" si="37"/>
        <v/>
      </c>
      <c r="J1217" s="64" t="str">
        <f>IF(I1217="VERIFICAR",(MAX(J$1:$J1216))+1,"")</f>
        <v/>
      </c>
      <c r="K1217" s="82">
        <f>MATCH(A1217,Peso!A:A,0)</f>
        <v>1405</v>
      </c>
    </row>
    <row r="1218" spans="1:11" ht="15" customHeight="1" x14ac:dyDescent="0.3">
      <c r="A1218" s="79">
        <v>21624</v>
      </c>
      <c r="B1218" s="78" t="s">
        <v>729</v>
      </c>
      <c r="C1218" s="78" t="s">
        <v>7</v>
      </c>
      <c r="D1218" s="78" t="s">
        <v>1608</v>
      </c>
      <c r="E1218" s="78">
        <v>0</v>
      </c>
      <c r="F1218" s="78">
        <v>0</v>
      </c>
      <c r="G1218" s="189">
        <f t="shared" si="36"/>
        <v>0</v>
      </c>
      <c r="H1218" s="64" t="str">
        <f>IFERROR(MATCH(A1218,'LISTA '!D:D,0),"FORA DA TABELA")</f>
        <v>FORA DA TABELA</v>
      </c>
      <c r="I1218" s="64" t="str">
        <f t="shared" si="37"/>
        <v/>
      </c>
      <c r="J1218" s="64" t="str">
        <f>IF(I1218="VERIFICAR",(MAX(J$1:$J1217))+1,"")</f>
        <v/>
      </c>
      <c r="K1218" s="82">
        <f>MATCH(A1218,Peso!A:A,0)</f>
        <v>1437</v>
      </c>
    </row>
    <row r="1219" spans="1:11" ht="15" customHeight="1" x14ac:dyDescent="0.3">
      <c r="A1219" s="79">
        <v>21623</v>
      </c>
      <c r="B1219" s="78" t="s">
        <v>679</v>
      </c>
      <c r="C1219" s="78" t="s">
        <v>7</v>
      </c>
      <c r="D1219" s="78" t="s">
        <v>1608</v>
      </c>
      <c r="E1219" s="78">
        <v>0</v>
      </c>
      <c r="F1219" s="78">
        <v>0</v>
      </c>
      <c r="G1219" s="189">
        <f t="shared" ref="G1219:G1282" si="38">E1219-F1219</f>
        <v>0</v>
      </c>
      <c r="H1219" s="64" t="str">
        <f>IFERROR(MATCH(A1219,'LISTA '!D:D,0),"FORA DA TABELA")</f>
        <v>FORA DA TABELA</v>
      </c>
      <c r="I1219" s="64" t="str">
        <f t="shared" ref="I1219:I1282" si="39">IF(AND(G1219&gt;0,H1219="FORA DA TABELA"),"VERIFICAR","")</f>
        <v/>
      </c>
      <c r="J1219" s="64" t="str">
        <f>IF(I1219="VERIFICAR",(MAX(J$1:$J1218))+1,"")</f>
        <v/>
      </c>
      <c r="K1219" s="82">
        <f>MATCH(A1219,Peso!A:A,0)</f>
        <v>1415</v>
      </c>
    </row>
    <row r="1220" spans="1:11" ht="15" customHeight="1" x14ac:dyDescent="0.3">
      <c r="A1220" s="79">
        <v>20501</v>
      </c>
      <c r="B1220" s="78" t="s">
        <v>1944</v>
      </c>
      <c r="C1220" s="78" t="s">
        <v>3</v>
      </c>
      <c r="D1220" s="78" t="s">
        <v>1608</v>
      </c>
      <c r="E1220" s="78">
        <v>0</v>
      </c>
      <c r="F1220" s="78">
        <v>0</v>
      </c>
      <c r="G1220" s="189">
        <f t="shared" si="38"/>
        <v>0</v>
      </c>
      <c r="H1220" s="64" t="str">
        <f>IFERROR(MATCH(A1220,'LISTA '!D:D,0),"FORA DA TABELA")</f>
        <v>FORA DA TABELA</v>
      </c>
      <c r="I1220" s="64" t="str">
        <f t="shared" si="39"/>
        <v/>
      </c>
      <c r="J1220" s="64" t="str">
        <f>IF(I1220="VERIFICAR",(MAX(J$1:$J1219))+1,"")</f>
        <v/>
      </c>
      <c r="K1220" s="82">
        <f>MATCH(A1220,Peso!A:A,0)</f>
        <v>1418</v>
      </c>
    </row>
    <row r="1221" spans="1:11" ht="15" customHeight="1" x14ac:dyDescent="0.3">
      <c r="A1221" s="79">
        <v>20557</v>
      </c>
      <c r="B1221" s="78" t="s">
        <v>401</v>
      </c>
      <c r="C1221" s="78" t="s">
        <v>3</v>
      </c>
      <c r="D1221" s="78" t="s">
        <v>1608</v>
      </c>
      <c r="E1221" s="78">
        <v>0</v>
      </c>
      <c r="F1221" s="78">
        <v>0</v>
      </c>
      <c r="G1221" s="189">
        <f t="shared" si="38"/>
        <v>0</v>
      </c>
      <c r="H1221" s="64" t="str">
        <f>IFERROR(MATCH(A1221,'LISTA '!D:D,0),"FORA DA TABELA")</f>
        <v>FORA DA TABELA</v>
      </c>
      <c r="I1221" s="64" t="str">
        <f t="shared" si="39"/>
        <v/>
      </c>
      <c r="J1221" s="64" t="str">
        <f>IF(I1221="VERIFICAR",(MAX(J$1:$J1220))+1,"")</f>
        <v/>
      </c>
      <c r="K1221" s="82">
        <f>MATCH(A1221,Peso!A:A,0)</f>
        <v>1427</v>
      </c>
    </row>
    <row r="1222" spans="1:11" ht="15" customHeight="1" x14ac:dyDescent="0.3">
      <c r="A1222" s="79">
        <v>21557</v>
      </c>
      <c r="B1222" s="78" t="s">
        <v>1945</v>
      </c>
      <c r="C1222" s="78" t="s">
        <v>7</v>
      </c>
      <c r="D1222" s="78" t="s">
        <v>1608</v>
      </c>
      <c r="E1222" s="78">
        <v>0</v>
      </c>
      <c r="F1222" s="78">
        <v>0</v>
      </c>
      <c r="G1222" s="189">
        <f t="shared" si="38"/>
        <v>0</v>
      </c>
      <c r="H1222" s="64" t="str">
        <f>IFERROR(MATCH(A1222,'LISTA '!D:D,0),"FORA DA TABELA")</f>
        <v>FORA DA TABELA</v>
      </c>
      <c r="I1222" s="64" t="str">
        <f t="shared" si="39"/>
        <v/>
      </c>
      <c r="J1222" s="64" t="str">
        <f>IF(I1222="VERIFICAR",(MAX(J$1:$J1221))+1,"")</f>
        <v/>
      </c>
      <c r="K1222" s="82">
        <f>MATCH(A1222,Peso!A:A,0)</f>
        <v>1419</v>
      </c>
    </row>
    <row r="1223" spans="1:11" ht="15" customHeight="1" x14ac:dyDescent="0.3">
      <c r="A1223" s="79">
        <v>20999</v>
      </c>
      <c r="B1223" s="78" t="s">
        <v>1946</v>
      </c>
      <c r="C1223" s="78" t="s">
        <v>7</v>
      </c>
      <c r="D1223" s="78" t="s">
        <v>1608</v>
      </c>
      <c r="E1223" s="78">
        <v>0</v>
      </c>
      <c r="F1223" s="78">
        <v>0</v>
      </c>
      <c r="G1223" s="189">
        <f t="shared" si="38"/>
        <v>0</v>
      </c>
      <c r="H1223" s="64" t="str">
        <f>IFERROR(MATCH(A1223,'LISTA '!D:D,0),"FORA DA TABELA")</f>
        <v>FORA DA TABELA</v>
      </c>
      <c r="I1223" s="64" t="str">
        <f t="shared" si="39"/>
        <v/>
      </c>
      <c r="J1223" s="64" t="str">
        <f>IF(I1223="VERIFICAR",(MAX(J$1:$J1222))+1,"")</f>
        <v/>
      </c>
      <c r="K1223" s="82">
        <f>MATCH(A1223,Peso!A:A,0)</f>
        <v>1420</v>
      </c>
    </row>
    <row r="1224" spans="1:11" ht="15" customHeight="1" x14ac:dyDescent="0.3">
      <c r="A1224" s="79">
        <v>21582</v>
      </c>
      <c r="B1224" s="78" t="s">
        <v>1168</v>
      </c>
      <c r="C1224" s="78" t="s">
        <v>439</v>
      </c>
      <c r="D1224" s="78" t="s">
        <v>1608</v>
      </c>
      <c r="E1224" s="78">
        <v>49</v>
      </c>
      <c r="F1224" s="78">
        <v>18</v>
      </c>
      <c r="G1224" s="189">
        <f t="shared" si="38"/>
        <v>31</v>
      </c>
      <c r="H1224" s="64">
        <f>IFERROR(MATCH(A1224,'LISTA '!D:D,0),"FORA DA TABELA")</f>
        <v>740</v>
      </c>
      <c r="I1224" s="64" t="str">
        <f t="shared" si="39"/>
        <v/>
      </c>
      <c r="J1224" s="64" t="str">
        <f>IF(I1224="VERIFICAR",(MAX(J$1:$J1223))+1,"")</f>
        <v/>
      </c>
      <c r="K1224" s="82">
        <f>MATCH(A1224,Peso!A:A,0)</f>
        <v>1421</v>
      </c>
    </row>
    <row r="1225" spans="1:11" ht="15" customHeight="1" x14ac:dyDescent="0.3">
      <c r="A1225" s="79">
        <v>21558</v>
      </c>
      <c r="B1225" s="78" t="s">
        <v>1947</v>
      </c>
      <c r="C1225" s="78" t="s">
        <v>7</v>
      </c>
      <c r="D1225" s="78" t="s">
        <v>1608</v>
      </c>
      <c r="E1225" s="78">
        <v>0</v>
      </c>
      <c r="F1225" s="78">
        <v>0</v>
      </c>
      <c r="G1225" s="189">
        <f t="shared" si="38"/>
        <v>0</v>
      </c>
      <c r="H1225" s="64" t="str">
        <f>IFERROR(MATCH(A1225,'LISTA '!D:D,0),"FORA DA TABELA")</f>
        <v>FORA DA TABELA</v>
      </c>
      <c r="I1225" s="64" t="str">
        <f t="shared" si="39"/>
        <v/>
      </c>
      <c r="J1225" s="64" t="str">
        <f>IF(I1225="VERIFICAR",(MAX(J$1:$J1224))+1,"")</f>
        <v/>
      </c>
      <c r="K1225" s="82">
        <f>MATCH(A1225,Peso!A:A,0)</f>
        <v>1423</v>
      </c>
    </row>
    <row r="1226" spans="1:11" ht="15" customHeight="1" x14ac:dyDescent="0.3">
      <c r="A1226" s="79">
        <v>20958</v>
      </c>
      <c r="B1226" s="78" t="s">
        <v>1948</v>
      </c>
      <c r="C1226" s="78" t="s">
        <v>3</v>
      </c>
      <c r="D1226" s="78" t="s">
        <v>1608</v>
      </c>
      <c r="E1226" s="78">
        <v>0</v>
      </c>
      <c r="F1226" s="78">
        <v>0</v>
      </c>
      <c r="G1226" s="189">
        <f t="shared" si="38"/>
        <v>0</v>
      </c>
      <c r="H1226" s="64" t="str">
        <f>IFERROR(MATCH(A1226,'LISTA '!D:D,0),"FORA DA TABELA")</f>
        <v>FORA DA TABELA</v>
      </c>
      <c r="I1226" s="64" t="str">
        <f t="shared" si="39"/>
        <v/>
      </c>
      <c r="J1226" s="64" t="str">
        <f>IF(I1226="VERIFICAR",(MAX(J$1:$J1225))+1,"")</f>
        <v/>
      </c>
      <c r="K1226" s="82">
        <f>MATCH(A1226,Peso!A:A,0)</f>
        <v>1422</v>
      </c>
    </row>
    <row r="1227" spans="1:11" ht="15" customHeight="1" x14ac:dyDescent="0.3">
      <c r="A1227" s="79">
        <v>21567</v>
      </c>
      <c r="B1227" s="78" t="s">
        <v>1949</v>
      </c>
      <c r="C1227" s="78" t="s">
        <v>7</v>
      </c>
      <c r="D1227" s="78" t="s">
        <v>1608</v>
      </c>
      <c r="E1227" s="78">
        <v>0</v>
      </c>
      <c r="F1227" s="78">
        <v>0</v>
      </c>
      <c r="G1227" s="189">
        <f t="shared" si="38"/>
        <v>0</v>
      </c>
      <c r="H1227" s="64" t="str">
        <f>IFERROR(MATCH(A1227,'LISTA '!D:D,0),"FORA DA TABELA")</f>
        <v>FORA DA TABELA</v>
      </c>
      <c r="I1227" s="64" t="str">
        <f t="shared" si="39"/>
        <v/>
      </c>
      <c r="J1227" s="64" t="str">
        <f>IF(I1227="VERIFICAR",(MAX(J$1:$J1226))+1,"")</f>
        <v/>
      </c>
      <c r="K1227" s="82">
        <f>MATCH(A1227,Peso!A:A,0)</f>
        <v>1426</v>
      </c>
    </row>
    <row r="1228" spans="1:11" ht="15" customHeight="1" x14ac:dyDescent="0.3">
      <c r="A1228" s="79">
        <v>20908</v>
      </c>
      <c r="B1228" s="78" t="s">
        <v>1950</v>
      </c>
      <c r="C1228" s="78" t="s">
        <v>3</v>
      </c>
      <c r="D1228" s="78" t="s">
        <v>1608</v>
      </c>
      <c r="E1228" s="78">
        <v>0</v>
      </c>
      <c r="F1228" s="78">
        <v>0</v>
      </c>
      <c r="G1228" s="189">
        <f t="shared" si="38"/>
        <v>0</v>
      </c>
      <c r="H1228" s="64" t="str">
        <f>IFERROR(MATCH(A1228,'LISTA '!D:D,0),"FORA DA TABELA")</f>
        <v>FORA DA TABELA</v>
      </c>
      <c r="I1228" s="64" t="str">
        <f t="shared" si="39"/>
        <v/>
      </c>
      <c r="J1228" s="64" t="str">
        <f>IF(I1228="VERIFICAR",(MAX(J$1:$J1227))+1,"")</f>
        <v/>
      </c>
      <c r="K1228" s="82">
        <f>MATCH(A1228,Peso!A:A,0)</f>
        <v>1425</v>
      </c>
    </row>
    <row r="1229" spans="1:11" ht="15" customHeight="1" x14ac:dyDescent="0.3">
      <c r="A1229" s="79">
        <v>21656</v>
      </c>
      <c r="B1229" s="78" t="s">
        <v>1169</v>
      </c>
      <c r="C1229" s="78" t="s">
        <v>7</v>
      </c>
      <c r="D1229" s="78" t="s">
        <v>1608</v>
      </c>
      <c r="E1229" s="78">
        <v>148</v>
      </c>
      <c r="F1229" s="78">
        <v>18</v>
      </c>
      <c r="G1229" s="189">
        <f t="shared" si="38"/>
        <v>130</v>
      </c>
      <c r="H1229" s="64">
        <f>IFERROR(MATCH(A1229,'LISTA '!D:D,0),"FORA DA TABELA")</f>
        <v>741</v>
      </c>
      <c r="I1229" s="64" t="str">
        <f t="shared" si="39"/>
        <v/>
      </c>
      <c r="J1229" s="64" t="str">
        <f>IF(I1229="VERIFICAR",(MAX(J$1:$J1228))+1,"")</f>
        <v/>
      </c>
      <c r="K1229" s="82">
        <f>MATCH(A1229,Peso!A:A,0)</f>
        <v>1429</v>
      </c>
    </row>
    <row r="1230" spans="1:11" ht="15" customHeight="1" x14ac:dyDescent="0.3">
      <c r="A1230" s="79">
        <v>1594</v>
      </c>
      <c r="B1230" s="78" t="s">
        <v>1170</v>
      </c>
      <c r="C1230" s="78" t="s">
        <v>3</v>
      </c>
      <c r="D1230" s="78" t="s">
        <v>1608</v>
      </c>
      <c r="E1230" s="78">
        <v>16</v>
      </c>
      <c r="F1230" s="78">
        <v>3</v>
      </c>
      <c r="G1230" s="189">
        <f t="shared" si="38"/>
        <v>13</v>
      </c>
      <c r="H1230" s="64">
        <f>IFERROR(MATCH(A1230,'LISTA '!D:D,0),"FORA DA TABELA")</f>
        <v>742</v>
      </c>
      <c r="I1230" s="64" t="str">
        <f t="shared" si="39"/>
        <v/>
      </c>
      <c r="J1230" s="64" t="str">
        <f>IF(I1230="VERIFICAR",(MAX(J$1:$J1229))+1,"")</f>
        <v/>
      </c>
      <c r="K1230" s="82">
        <f>MATCH(A1230,Peso!A:A,0)</f>
        <v>1442</v>
      </c>
    </row>
    <row r="1231" spans="1:11" ht="15" customHeight="1" x14ac:dyDescent="0.3">
      <c r="A1231" s="79">
        <v>21516</v>
      </c>
      <c r="B1231" s="78" t="s">
        <v>732</v>
      </c>
      <c r="C1231" s="78" t="s">
        <v>3</v>
      </c>
      <c r="D1231" s="78" t="s">
        <v>1608</v>
      </c>
      <c r="E1231" s="78">
        <v>19</v>
      </c>
      <c r="F1231" s="78">
        <v>0</v>
      </c>
      <c r="G1231" s="189">
        <f t="shared" si="38"/>
        <v>19</v>
      </c>
      <c r="H1231" s="64">
        <f>IFERROR(MATCH(A1231,'LISTA '!D:D,0),"FORA DA TABELA")</f>
        <v>743</v>
      </c>
      <c r="I1231" s="64" t="str">
        <f t="shared" si="39"/>
        <v/>
      </c>
      <c r="J1231" s="64" t="str">
        <f>IF(I1231="VERIFICAR",(MAX(J$1:$J1230))+1,"")</f>
        <v/>
      </c>
      <c r="K1231" s="82">
        <f>MATCH(A1231,Peso!A:A,0)</f>
        <v>1444</v>
      </c>
    </row>
    <row r="1232" spans="1:11" ht="15" customHeight="1" x14ac:dyDescent="0.3">
      <c r="A1232" s="79">
        <v>21552</v>
      </c>
      <c r="B1232" s="78" t="s">
        <v>1171</v>
      </c>
      <c r="C1232" s="78" t="s">
        <v>3</v>
      </c>
      <c r="D1232" s="78" t="s">
        <v>1608</v>
      </c>
      <c r="E1232" s="78">
        <v>31</v>
      </c>
      <c r="F1232" s="78">
        <v>1</v>
      </c>
      <c r="G1232" s="189">
        <f t="shared" si="38"/>
        <v>30</v>
      </c>
      <c r="H1232" s="64">
        <f>IFERROR(MATCH(A1232,'LISTA '!D:D,0),"FORA DA TABELA")</f>
        <v>744</v>
      </c>
      <c r="I1232" s="64" t="str">
        <f t="shared" si="39"/>
        <v/>
      </c>
      <c r="J1232" s="64" t="str">
        <f>IF(I1232="VERIFICAR",(MAX(J$1:$J1231))+1,"")</f>
        <v/>
      </c>
      <c r="K1232" s="82">
        <f>MATCH(A1232,Peso!A:A,0)</f>
        <v>1445</v>
      </c>
    </row>
    <row r="1233" spans="1:11" ht="15" customHeight="1" x14ac:dyDescent="0.3">
      <c r="A1233" s="79">
        <v>21793</v>
      </c>
      <c r="B1233" s="78" t="s">
        <v>976</v>
      </c>
      <c r="C1233" s="78" t="s">
        <v>7</v>
      </c>
      <c r="D1233" s="78" t="s">
        <v>1608</v>
      </c>
      <c r="E1233" s="78">
        <v>0</v>
      </c>
      <c r="F1233" s="78">
        <v>0</v>
      </c>
      <c r="G1233" s="189">
        <f t="shared" si="38"/>
        <v>0</v>
      </c>
      <c r="H1233" s="64">
        <f>IFERROR(MATCH(A1233,'LISTA '!D:D,0),"FORA DA TABELA")</f>
        <v>745</v>
      </c>
      <c r="I1233" s="64" t="str">
        <f t="shared" si="39"/>
        <v/>
      </c>
      <c r="J1233" s="64" t="str">
        <f>IF(I1233="VERIFICAR",(MAX(J$1:$J1232))+1,"")</f>
        <v/>
      </c>
      <c r="K1233" s="82">
        <f>MATCH(A1233,Peso!A:A,0)</f>
        <v>2511</v>
      </c>
    </row>
    <row r="1234" spans="1:11" ht="15" customHeight="1" x14ac:dyDescent="0.3">
      <c r="A1234" s="79">
        <v>1804</v>
      </c>
      <c r="B1234" s="78" t="s">
        <v>527</v>
      </c>
      <c r="C1234" s="78" t="s">
        <v>3</v>
      </c>
      <c r="D1234" s="78" t="s">
        <v>1608</v>
      </c>
      <c r="E1234" s="78">
        <v>100</v>
      </c>
      <c r="F1234" s="78">
        <v>0</v>
      </c>
      <c r="G1234" s="189">
        <f t="shared" si="38"/>
        <v>100</v>
      </c>
      <c r="H1234" s="64" t="str">
        <f>IFERROR(MATCH(A1234,'LISTA '!D:D,0),"FORA DA TABELA")</f>
        <v>FORA DA TABELA</v>
      </c>
      <c r="I1234" s="64" t="str">
        <f t="shared" si="39"/>
        <v>VERIFICAR</v>
      </c>
      <c r="J1234" s="64">
        <f>IF(I1234="VERIFICAR",(MAX(J$1:$J1233))+1,"")</f>
        <v>84</v>
      </c>
      <c r="K1234" s="82">
        <f>MATCH(A1234,Peso!A:A,0)</f>
        <v>1446</v>
      </c>
    </row>
    <row r="1235" spans="1:11" ht="15" customHeight="1" x14ac:dyDescent="0.3">
      <c r="A1235" s="79">
        <v>207</v>
      </c>
      <c r="B1235" s="78" t="s">
        <v>1172</v>
      </c>
      <c r="C1235" s="78" t="s">
        <v>3</v>
      </c>
      <c r="D1235" s="78" t="s">
        <v>1608</v>
      </c>
      <c r="E1235" s="78">
        <v>59</v>
      </c>
      <c r="F1235" s="78">
        <v>10</v>
      </c>
      <c r="G1235" s="189">
        <f t="shared" si="38"/>
        <v>49</v>
      </c>
      <c r="H1235" s="64">
        <f>IFERROR(MATCH(A1235,'LISTA '!D:D,0),"FORA DA TABELA")</f>
        <v>746</v>
      </c>
      <c r="I1235" s="64" t="str">
        <f t="shared" si="39"/>
        <v/>
      </c>
      <c r="J1235" s="64" t="str">
        <f>IF(I1235="VERIFICAR",(MAX(J$1:$J1234))+1,"")</f>
        <v/>
      </c>
      <c r="K1235" s="82">
        <f>MATCH(A1235,Peso!A:A,0)</f>
        <v>1447</v>
      </c>
    </row>
    <row r="1236" spans="1:11" ht="15" customHeight="1" x14ac:dyDescent="0.3">
      <c r="A1236" s="79">
        <v>21782</v>
      </c>
      <c r="B1236" s="78" t="s">
        <v>1604</v>
      </c>
      <c r="C1236" s="78" t="s">
        <v>3</v>
      </c>
      <c r="D1236" s="78" t="s">
        <v>1608</v>
      </c>
      <c r="E1236" s="78">
        <v>1</v>
      </c>
      <c r="F1236" s="78">
        <v>1</v>
      </c>
      <c r="G1236" s="189">
        <f t="shared" si="38"/>
        <v>0</v>
      </c>
      <c r="H1236" s="64">
        <f>IFERROR(MATCH(A1236,'LISTA '!D:D,0),"FORA DA TABELA")</f>
        <v>747</v>
      </c>
      <c r="I1236" s="64" t="str">
        <f t="shared" si="39"/>
        <v/>
      </c>
      <c r="J1236" s="64" t="str">
        <f>IF(I1236="VERIFICAR",(MAX(J$1:$J1235))+1,"")</f>
        <v/>
      </c>
      <c r="K1236" s="82">
        <f>MATCH(A1236,Peso!A:A,0)</f>
        <v>2388</v>
      </c>
    </row>
    <row r="1237" spans="1:11" ht="15" customHeight="1" x14ac:dyDescent="0.3">
      <c r="A1237" s="79">
        <v>21762</v>
      </c>
      <c r="B1237" s="78" t="s">
        <v>1951</v>
      </c>
      <c r="C1237" s="78" t="s">
        <v>3</v>
      </c>
      <c r="D1237" s="78" t="s">
        <v>1608</v>
      </c>
      <c r="E1237" s="78">
        <v>503</v>
      </c>
      <c r="F1237" s="78">
        <v>17</v>
      </c>
      <c r="G1237" s="189">
        <f t="shared" si="38"/>
        <v>486</v>
      </c>
      <c r="H1237" s="64">
        <f>IFERROR(MATCH(A1237,'LISTA '!D:D,0),"FORA DA TABELA")</f>
        <v>748</v>
      </c>
      <c r="I1237" s="64" t="str">
        <f t="shared" si="39"/>
        <v/>
      </c>
      <c r="J1237" s="64" t="str">
        <f>IF(I1237="VERIFICAR",(MAX(J$1:$J1236))+1,"")</f>
        <v/>
      </c>
      <c r="K1237" s="82">
        <f>MATCH(A1237,Peso!A:A,0)</f>
        <v>2334</v>
      </c>
    </row>
    <row r="1238" spans="1:11" ht="15" customHeight="1" x14ac:dyDescent="0.3">
      <c r="A1238" s="79">
        <v>2702</v>
      </c>
      <c r="B1238" s="78" t="s">
        <v>462</v>
      </c>
      <c r="C1238" s="78" t="s">
        <v>7</v>
      </c>
      <c r="D1238" s="78" t="s">
        <v>1608</v>
      </c>
      <c r="E1238" s="78">
        <v>0</v>
      </c>
      <c r="F1238" s="78">
        <v>0</v>
      </c>
      <c r="G1238" s="189">
        <f t="shared" si="38"/>
        <v>0</v>
      </c>
      <c r="H1238" s="64" t="str">
        <f>IFERROR(MATCH(A1238,'LISTA '!D:D,0),"FORA DA TABELA")</f>
        <v>FORA DA TABELA</v>
      </c>
      <c r="I1238" s="64" t="str">
        <f t="shared" si="39"/>
        <v/>
      </c>
      <c r="J1238" s="64" t="str">
        <f>IF(I1238="VERIFICAR",(MAX(J$1:$J1237))+1,"")</f>
        <v/>
      </c>
      <c r="K1238" s="82">
        <f>MATCH(A1238,Peso!A:A,0)</f>
        <v>1450</v>
      </c>
    </row>
    <row r="1239" spans="1:11" ht="15" customHeight="1" x14ac:dyDescent="0.3">
      <c r="A1239" s="79">
        <v>21176</v>
      </c>
      <c r="B1239" s="78" t="s">
        <v>1511</v>
      </c>
      <c r="C1239" s="78" t="s">
        <v>3</v>
      </c>
      <c r="D1239" s="78" t="s">
        <v>1608</v>
      </c>
      <c r="E1239" s="78">
        <v>30</v>
      </c>
      <c r="F1239" s="78">
        <v>9</v>
      </c>
      <c r="G1239" s="189">
        <f t="shared" si="38"/>
        <v>21</v>
      </c>
      <c r="H1239" s="64">
        <f>IFERROR(MATCH(A1239,'LISTA '!D:D,0),"FORA DA TABELA")</f>
        <v>749</v>
      </c>
      <c r="I1239" s="64" t="str">
        <f t="shared" si="39"/>
        <v/>
      </c>
      <c r="J1239" s="64" t="str">
        <f>IF(I1239="VERIFICAR",(MAX(J$1:$J1238))+1,"")</f>
        <v/>
      </c>
      <c r="K1239" s="82">
        <f>MATCH(A1239,Peso!A:A,0)</f>
        <v>1454</v>
      </c>
    </row>
    <row r="1240" spans="1:11" ht="15" customHeight="1" x14ac:dyDescent="0.3">
      <c r="A1240" s="79">
        <v>21151</v>
      </c>
      <c r="B1240" s="78" t="s">
        <v>1952</v>
      </c>
      <c r="C1240" s="78" t="s">
        <v>3</v>
      </c>
      <c r="D1240" s="78" t="s">
        <v>1608</v>
      </c>
      <c r="E1240" s="78">
        <v>2256</v>
      </c>
      <c r="F1240" s="78">
        <v>17</v>
      </c>
      <c r="G1240" s="189">
        <f t="shared" si="38"/>
        <v>2239</v>
      </c>
      <c r="H1240" s="64">
        <f>IFERROR(MATCH(A1240,'LISTA '!D:D,0),"FORA DA TABELA")</f>
        <v>750</v>
      </c>
      <c r="I1240" s="64" t="str">
        <f t="shared" si="39"/>
        <v/>
      </c>
      <c r="J1240" s="64" t="str">
        <f>IF(I1240="VERIFICAR",(MAX(J$1:$J1239))+1,"")</f>
        <v/>
      </c>
      <c r="K1240" s="82">
        <f>MATCH(A1240,Peso!A:A,0)</f>
        <v>1451</v>
      </c>
    </row>
    <row r="1241" spans="1:11" ht="15" customHeight="1" x14ac:dyDescent="0.3">
      <c r="A1241" s="79">
        <v>21513</v>
      </c>
      <c r="B1241" s="78" t="s">
        <v>332</v>
      </c>
      <c r="C1241" s="78" t="s">
        <v>3</v>
      </c>
      <c r="D1241" s="78" t="s">
        <v>1608</v>
      </c>
      <c r="E1241" s="78">
        <v>0</v>
      </c>
      <c r="F1241" s="78">
        <v>0</v>
      </c>
      <c r="G1241" s="189">
        <f t="shared" si="38"/>
        <v>0</v>
      </c>
      <c r="H1241" s="64" t="str">
        <f>IFERROR(MATCH(A1241,'LISTA '!D:D,0),"FORA DA TABELA")</f>
        <v>FORA DA TABELA</v>
      </c>
      <c r="I1241" s="64" t="str">
        <f t="shared" si="39"/>
        <v/>
      </c>
      <c r="J1241" s="64" t="str">
        <f>IF(I1241="VERIFICAR",(MAX(J$1:$J1240))+1,"")</f>
        <v/>
      </c>
      <c r="K1241" s="82">
        <f>MATCH(A1241,Peso!A:A,0)</f>
        <v>1456</v>
      </c>
    </row>
    <row r="1242" spans="1:11" ht="15" customHeight="1" x14ac:dyDescent="0.3">
      <c r="A1242" s="79">
        <v>1545</v>
      </c>
      <c r="B1242" s="78" t="s">
        <v>1173</v>
      </c>
      <c r="C1242" s="78" t="s">
        <v>7</v>
      </c>
      <c r="D1242" s="78" t="s">
        <v>1608</v>
      </c>
      <c r="E1242" s="78">
        <v>109</v>
      </c>
      <c r="F1242" s="78">
        <v>7</v>
      </c>
      <c r="G1242" s="189">
        <f t="shared" si="38"/>
        <v>102</v>
      </c>
      <c r="H1242" s="64">
        <f>IFERROR(MATCH(A1242,'LISTA '!D:D,0),"FORA DA TABELA")</f>
        <v>751</v>
      </c>
      <c r="I1242" s="64" t="str">
        <f t="shared" si="39"/>
        <v/>
      </c>
      <c r="J1242" s="64" t="str">
        <f>IF(I1242="VERIFICAR",(MAX(J$1:$J1241))+1,"")</f>
        <v/>
      </c>
      <c r="K1242" s="82">
        <f>MATCH(A1242,Peso!A:A,0)</f>
        <v>1457</v>
      </c>
    </row>
    <row r="1243" spans="1:11" ht="15" customHeight="1" x14ac:dyDescent="0.3">
      <c r="A1243" s="79">
        <v>1546</v>
      </c>
      <c r="B1243" s="78" t="s">
        <v>236</v>
      </c>
      <c r="C1243" s="78" t="s">
        <v>7</v>
      </c>
      <c r="D1243" s="78" t="s">
        <v>1608</v>
      </c>
      <c r="E1243" s="78">
        <v>5</v>
      </c>
      <c r="F1243" s="78">
        <v>1</v>
      </c>
      <c r="G1243" s="189">
        <f t="shared" si="38"/>
        <v>4</v>
      </c>
      <c r="H1243" s="64">
        <f>IFERROR(MATCH(A1243,'LISTA '!D:D,0),"FORA DA TABELA")</f>
        <v>752</v>
      </c>
      <c r="I1243" s="64" t="str">
        <f t="shared" si="39"/>
        <v/>
      </c>
      <c r="J1243" s="64" t="str">
        <f>IF(I1243="VERIFICAR",(MAX(J$1:$J1242))+1,"")</f>
        <v/>
      </c>
      <c r="K1243" s="82">
        <f>MATCH(A1243,Peso!A:A,0)</f>
        <v>1458</v>
      </c>
    </row>
    <row r="1244" spans="1:11" ht="15" customHeight="1" x14ac:dyDescent="0.3">
      <c r="A1244" s="79">
        <v>1548</v>
      </c>
      <c r="B1244" s="78" t="s">
        <v>1174</v>
      </c>
      <c r="C1244" s="78" t="s">
        <v>7</v>
      </c>
      <c r="D1244" s="78" t="s">
        <v>1608</v>
      </c>
      <c r="E1244" s="78">
        <v>1</v>
      </c>
      <c r="F1244" s="78">
        <v>1</v>
      </c>
      <c r="G1244" s="189">
        <f t="shared" si="38"/>
        <v>0</v>
      </c>
      <c r="H1244" s="64">
        <f>IFERROR(MATCH(A1244,'LISTA '!D:D,0),"FORA DA TABELA")</f>
        <v>753</v>
      </c>
      <c r="I1244" s="64" t="str">
        <f t="shared" si="39"/>
        <v/>
      </c>
      <c r="J1244" s="64" t="str">
        <f>IF(I1244="VERIFICAR",(MAX(J$1:$J1243))+1,"")</f>
        <v/>
      </c>
      <c r="K1244" s="82">
        <f>MATCH(A1244,Peso!A:A,0)</f>
        <v>1459</v>
      </c>
    </row>
    <row r="1245" spans="1:11" ht="15" customHeight="1" x14ac:dyDescent="0.3">
      <c r="A1245" s="79">
        <v>1595</v>
      </c>
      <c r="B1245" s="78" t="s">
        <v>1175</v>
      </c>
      <c r="C1245" s="78" t="s">
        <v>3</v>
      </c>
      <c r="D1245" s="78" t="s">
        <v>1608</v>
      </c>
      <c r="E1245" s="78">
        <v>18</v>
      </c>
      <c r="F1245" s="78">
        <v>0</v>
      </c>
      <c r="G1245" s="189">
        <f t="shared" si="38"/>
        <v>18</v>
      </c>
      <c r="H1245" s="64">
        <f>IFERROR(MATCH(A1245,'LISTA '!D:D,0),"FORA DA TABELA")</f>
        <v>754</v>
      </c>
      <c r="I1245" s="64" t="str">
        <f t="shared" si="39"/>
        <v/>
      </c>
      <c r="J1245" s="64" t="str">
        <f>IF(I1245="VERIFICAR",(MAX(J$1:$J1244))+1,"")</f>
        <v/>
      </c>
      <c r="K1245" s="82">
        <f>MATCH(A1245,Peso!A:A,0)</f>
        <v>1460</v>
      </c>
    </row>
    <row r="1246" spans="1:11" ht="15" customHeight="1" x14ac:dyDescent="0.3">
      <c r="A1246" s="79">
        <v>2018</v>
      </c>
      <c r="B1246" s="78" t="s">
        <v>375</v>
      </c>
      <c r="C1246" s="78" t="s">
        <v>3</v>
      </c>
      <c r="D1246" s="78" t="s">
        <v>1608</v>
      </c>
      <c r="E1246" s="78">
        <v>0</v>
      </c>
      <c r="F1246" s="78">
        <v>0</v>
      </c>
      <c r="G1246" s="189">
        <f t="shared" si="38"/>
        <v>0</v>
      </c>
      <c r="H1246" s="64" t="str">
        <f>IFERROR(MATCH(A1246,'LISTA '!D:D,0),"FORA DA TABELA")</f>
        <v>FORA DA TABELA</v>
      </c>
      <c r="I1246" s="64" t="str">
        <f t="shared" si="39"/>
        <v/>
      </c>
      <c r="J1246" s="64" t="str">
        <f>IF(I1246="VERIFICAR",(MAX(J$1:$J1245))+1,"")</f>
        <v/>
      </c>
      <c r="K1246" s="82">
        <f>MATCH(A1246,Peso!A:A,0)</f>
        <v>1461</v>
      </c>
    </row>
    <row r="1247" spans="1:11" ht="15" customHeight="1" x14ac:dyDescent="0.3">
      <c r="A1247" s="79">
        <v>1547</v>
      </c>
      <c r="B1247" s="78" t="s">
        <v>1176</v>
      </c>
      <c r="C1247" s="78" t="s">
        <v>7</v>
      </c>
      <c r="D1247" s="78" t="s">
        <v>1608</v>
      </c>
      <c r="E1247" s="78">
        <v>40</v>
      </c>
      <c r="F1247" s="78">
        <v>1</v>
      </c>
      <c r="G1247" s="189">
        <f t="shared" si="38"/>
        <v>39</v>
      </c>
      <c r="H1247" s="64">
        <f>IFERROR(MATCH(A1247,'LISTA '!D:D,0),"FORA DA TABELA")</f>
        <v>755</v>
      </c>
      <c r="I1247" s="64" t="str">
        <f t="shared" si="39"/>
        <v/>
      </c>
      <c r="J1247" s="64" t="str">
        <f>IF(I1247="VERIFICAR",(MAX(J$1:$J1246))+1,"")</f>
        <v/>
      </c>
      <c r="K1247" s="82">
        <f>MATCH(A1247,Peso!A:A,0)</f>
        <v>1462</v>
      </c>
    </row>
    <row r="1248" spans="1:11" ht="15" customHeight="1" x14ac:dyDescent="0.3">
      <c r="A1248" s="79">
        <v>1596</v>
      </c>
      <c r="B1248" s="78" t="s">
        <v>1177</v>
      </c>
      <c r="C1248" s="78" t="s">
        <v>3</v>
      </c>
      <c r="D1248" s="78" t="s">
        <v>1608</v>
      </c>
      <c r="E1248" s="78">
        <v>194</v>
      </c>
      <c r="F1248" s="78">
        <v>3</v>
      </c>
      <c r="G1248" s="189">
        <f t="shared" si="38"/>
        <v>191</v>
      </c>
      <c r="H1248" s="64">
        <f>IFERROR(MATCH(A1248,'LISTA '!D:D,0),"FORA DA TABELA")</f>
        <v>756</v>
      </c>
      <c r="I1248" s="64" t="str">
        <f t="shared" si="39"/>
        <v/>
      </c>
      <c r="J1248" s="64" t="str">
        <f>IF(I1248="VERIFICAR",(MAX(J$1:$J1247))+1,"")</f>
        <v/>
      </c>
      <c r="K1248" s="82">
        <f>MATCH(A1248,Peso!A:A,0)</f>
        <v>1463</v>
      </c>
    </row>
    <row r="1249" spans="1:11" ht="15" customHeight="1" x14ac:dyDescent="0.3">
      <c r="A1249" s="79">
        <v>755</v>
      </c>
      <c r="B1249" s="78" t="s">
        <v>1178</v>
      </c>
      <c r="C1249" s="78" t="s">
        <v>3</v>
      </c>
      <c r="D1249" s="78" t="s">
        <v>1608</v>
      </c>
      <c r="E1249" s="78">
        <v>96</v>
      </c>
      <c r="F1249" s="78">
        <v>27</v>
      </c>
      <c r="G1249" s="189">
        <f t="shared" si="38"/>
        <v>69</v>
      </c>
      <c r="H1249" s="64">
        <f>IFERROR(MATCH(A1249,'LISTA '!D:D,0),"FORA DA TABELA")</f>
        <v>757</v>
      </c>
      <c r="I1249" s="64" t="str">
        <f t="shared" si="39"/>
        <v/>
      </c>
      <c r="J1249" s="64" t="str">
        <f>IF(I1249="VERIFICAR",(MAX(J$1:$J1248))+1,"")</f>
        <v/>
      </c>
      <c r="K1249" s="82">
        <f>MATCH(A1249,Peso!A:A,0)</f>
        <v>1464</v>
      </c>
    </row>
    <row r="1250" spans="1:11" ht="15" customHeight="1" x14ac:dyDescent="0.3">
      <c r="A1250" s="79">
        <v>1544</v>
      </c>
      <c r="B1250" s="78" t="s">
        <v>1179</v>
      </c>
      <c r="C1250" s="78" t="s">
        <v>7</v>
      </c>
      <c r="D1250" s="78" t="s">
        <v>1608</v>
      </c>
      <c r="E1250" s="78">
        <v>29</v>
      </c>
      <c r="F1250" s="78">
        <v>20</v>
      </c>
      <c r="G1250" s="189">
        <f t="shared" si="38"/>
        <v>9</v>
      </c>
      <c r="H1250" s="64">
        <f>IFERROR(MATCH(A1250,'LISTA '!D:D,0),"FORA DA TABELA")</f>
        <v>758</v>
      </c>
      <c r="I1250" s="64" t="str">
        <f t="shared" si="39"/>
        <v/>
      </c>
      <c r="J1250" s="64" t="str">
        <f>IF(I1250="VERIFICAR",(MAX(J$1:$J1249))+1,"")</f>
        <v/>
      </c>
      <c r="K1250" s="82">
        <f>MATCH(A1250,Peso!A:A,0)</f>
        <v>1466</v>
      </c>
    </row>
    <row r="1251" spans="1:11" ht="15" customHeight="1" x14ac:dyDescent="0.3">
      <c r="A1251" s="79">
        <v>20227</v>
      </c>
      <c r="B1251" s="78" t="s">
        <v>1953</v>
      </c>
      <c r="C1251" s="78" t="s">
        <v>3</v>
      </c>
      <c r="D1251" s="78" t="s">
        <v>1608</v>
      </c>
      <c r="E1251" s="78">
        <v>57</v>
      </c>
      <c r="F1251" s="78">
        <v>57</v>
      </c>
      <c r="G1251" s="189">
        <f t="shared" si="38"/>
        <v>0</v>
      </c>
      <c r="H1251" s="64" t="str">
        <f>IFERROR(MATCH(A1251,'LISTA '!D:D,0),"FORA DA TABELA")</f>
        <v>FORA DA TABELA</v>
      </c>
      <c r="I1251" s="64" t="str">
        <f t="shared" si="39"/>
        <v/>
      </c>
      <c r="J1251" s="64" t="str">
        <f>IF(I1251="VERIFICAR",(MAX(J$1:$J1250))+1,"")</f>
        <v/>
      </c>
      <c r="K1251" s="82">
        <f>MATCH(A1251,Peso!A:A,0)</f>
        <v>1468</v>
      </c>
    </row>
    <row r="1252" spans="1:11" ht="15" customHeight="1" x14ac:dyDescent="0.3">
      <c r="A1252" s="79">
        <v>21367</v>
      </c>
      <c r="B1252" s="78" t="s">
        <v>1180</v>
      </c>
      <c r="C1252" s="78" t="s">
        <v>3</v>
      </c>
      <c r="D1252" s="78" t="s">
        <v>1608</v>
      </c>
      <c r="E1252" s="78">
        <v>81</v>
      </c>
      <c r="F1252" s="78">
        <v>7</v>
      </c>
      <c r="G1252" s="189">
        <f t="shared" si="38"/>
        <v>74</v>
      </c>
      <c r="H1252" s="64">
        <f>IFERROR(MATCH(A1252,'LISTA '!D:D,0),"FORA DA TABELA")</f>
        <v>760</v>
      </c>
      <c r="I1252" s="64" t="str">
        <f t="shared" si="39"/>
        <v/>
      </c>
      <c r="J1252" s="64" t="str">
        <f>IF(I1252="VERIFICAR",(MAX(J$1:$J1251))+1,"")</f>
        <v/>
      </c>
      <c r="K1252" s="82">
        <f>MATCH(A1252,Peso!A:A,0)</f>
        <v>1471</v>
      </c>
    </row>
    <row r="1253" spans="1:11" ht="15" customHeight="1" x14ac:dyDescent="0.3">
      <c r="A1253" s="79">
        <v>20414</v>
      </c>
      <c r="B1253" s="78" t="s">
        <v>1954</v>
      </c>
      <c r="C1253" s="78" t="s">
        <v>3</v>
      </c>
      <c r="D1253" s="78" t="s">
        <v>1608</v>
      </c>
      <c r="E1253" s="78">
        <v>0</v>
      </c>
      <c r="F1253" s="78">
        <v>0</v>
      </c>
      <c r="G1253" s="189">
        <f t="shared" si="38"/>
        <v>0</v>
      </c>
      <c r="H1253" s="64" t="str">
        <f>IFERROR(MATCH(A1253,'LISTA '!D:D,0),"FORA DA TABELA")</f>
        <v>FORA DA TABELA</v>
      </c>
      <c r="I1253" s="64" t="str">
        <f t="shared" si="39"/>
        <v/>
      </c>
      <c r="J1253" s="64" t="str">
        <f>IF(I1253="VERIFICAR",(MAX(J$1:$J1252))+1,"")</f>
        <v/>
      </c>
      <c r="K1253" s="82">
        <f>MATCH(A1253,Peso!A:A,0)</f>
        <v>1469</v>
      </c>
    </row>
    <row r="1254" spans="1:11" ht="15" customHeight="1" x14ac:dyDescent="0.3">
      <c r="A1254" s="79">
        <v>21305</v>
      </c>
      <c r="B1254" s="78" t="s">
        <v>1181</v>
      </c>
      <c r="C1254" s="78" t="s">
        <v>3</v>
      </c>
      <c r="D1254" s="78" t="s">
        <v>1608</v>
      </c>
      <c r="E1254" s="78">
        <v>70</v>
      </c>
      <c r="F1254" s="78">
        <v>2</v>
      </c>
      <c r="G1254" s="189">
        <f t="shared" si="38"/>
        <v>68</v>
      </c>
      <c r="H1254" s="64">
        <f>IFERROR(MATCH(A1254,'LISTA '!D:D,0),"FORA DA TABELA")</f>
        <v>759</v>
      </c>
      <c r="I1254" s="64" t="str">
        <f t="shared" si="39"/>
        <v/>
      </c>
      <c r="J1254" s="64" t="str">
        <f>IF(I1254="VERIFICAR",(MAX(J$1:$J1253))+1,"")</f>
        <v/>
      </c>
      <c r="K1254" s="82">
        <f>MATCH(A1254,Peso!A:A,0)</f>
        <v>1470</v>
      </c>
    </row>
    <row r="1255" spans="1:11" ht="15" customHeight="1" x14ac:dyDescent="0.3">
      <c r="A1255" s="79">
        <v>20383</v>
      </c>
      <c r="B1255" s="78" t="s">
        <v>1955</v>
      </c>
      <c r="C1255" s="78" t="s">
        <v>7</v>
      </c>
      <c r="D1255" s="78" t="s">
        <v>1608</v>
      </c>
      <c r="E1255" s="78">
        <v>0</v>
      </c>
      <c r="F1255" s="78">
        <v>0</v>
      </c>
      <c r="G1255" s="189">
        <f t="shared" si="38"/>
        <v>0</v>
      </c>
      <c r="H1255" s="64" t="str">
        <f>IFERROR(MATCH(A1255,'LISTA '!D:D,0),"FORA DA TABELA")</f>
        <v>FORA DA TABELA</v>
      </c>
      <c r="I1255" s="64" t="str">
        <f t="shared" si="39"/>
        <v/>
      </c>
      <c r="J1255" s="64" t="str">
        <f>IF(I1255="VERIFICAR",(MAX(J$1:$J1254))+1,"")</f>
        <v/>
      </c>
      <c r="K1255" s="82">
        <f>MATCH(A1255,Peso!A:A,0)</f>
        <v>1473</v>
      </c>
    </row>
    <row r="1256" spans="1:11" ht="15" customHeight="1" x14ac:dyDescent="0.3">
      <c r="A1256" s="79">
        <v>21466</v>
      </c>
      <c r="B1256" s="78" t="s">
        <v>1182</v>
      </c>
      <c r="C1256" s="78" t="s">
        <v>7</v>
      </c>
      <c r="D1256" s="78" t="s">
        <v>1608</v>
      </c>
      <c r="E1256" s="78">
        <v>30</v>
      </c>
      <c r="F1256" s="78">
        <v>2</v>
      </c>
      <c r="G1256" s="189">
        <f t="shared" si="38"/>
        <v>28</v>
      </c>
      <c r="H1256" s="64">
        <f>IFERROR(MATCH(A1256,'LISTA '!D:D,0),"FORA DA TABELA")</f>
        <v>761</v>
      </c>
      <c r="I1256" s="64" t="str">
        <f t="shared" si="39"/>
        <v/>
      </c>
      <c r="J1256" s="64" t="str">
        <f>IF(I1256="VERIFICAR",(MAX(J$1:$J1255))+1,"")</f>
        <v/>
      </c>
      <c r="K1256" s="82">
        <f>MATCH(A1256,Peso!A:A,0)</f>
        <v>1476</v>
      </c>
    </row>
    <row r="1257" spans="1:11" ht="15" customHeight="1" x14ac:dyDescent="0.3">
      <c r="A1257" s="79">
        <v>21180</v>
      </c>
      <c r="B1257" s="78" t="s">
        <v>957</v>
      </c>
      <c r="C1257" s="78" t="s">
        <v>7</v>
      </c>
      <c r="D1257" s="78" t="s">
        <v>1608</v>
      </c>
      <c r="E1257" s="78">
        <v>5</v>
      </c>
      <c r="F1257" s="78">
        <v>0</v>
      </c>
      <c r="G1257" s="189">
        <f t="shared" si="38"/>
        <v>5</v>
      </c>
      <c r="H1257" s="64">
        <f>IFERROR(MATCH(A1257,'LISTA '!D:D,0),"FORA DA TABELA")</f>
        <v>762</v>
      </c>
      <c r="I1257" s="64" t="str">
        <f t="shared" si="39"/>
        <v/>
      </c>
      <c r="J1257" s="64" t="str">
        <f>IF(I1257="VERIFICAR",(MAX(J$1:$J1256))+1,"")</f>
        <v/>
      </c>
      <c r="K1257" s="82">
        <f>MATCH(A1257,Peso!A:A,0)</f>
        <v>1477</v>
      </c>
    </row>
    <row r="1258" spans="1:11" ht="15" customHeight="1" x14ac:dyDescent="0.3">
      <c r="A1258" s="79">
        <v>50032</v>
      </c>
      <c r="B1258" s="78" t="s">
        <v>957</v>
      </c>
      <c r="C1258" s="78" t="s">
        <v>7</v>
      </c>
      <c r="D1258" s="78" t="s">
        <v>1608</v>
      </c>
      <c r="E1258" s="78">
        <v>0</v>
      </c>
      <c r="F1258" s="78">
        <v>0</v>
      </c>
      <c r="G1258" s="189">
        <f t="shared" si="38"/>
        <v>0</v>
      </c>
      <c r="H1258" s="64" t="str">
        <f>IFERROR(MATCH(A1258,'LISTA '!D:D,0),"FORA DA TABELA")</f>
        <v>FORA DA TABELA</v>
      </c>
      <c r="I1258" s="64" t="str">
        <f t="shared" si="39"/>
        <v/>
      </c>
      <c r="J1258" s="64" t="str">
        <f>IF(I1258="VERIFICAR",(MAX(J$1:$J1257))+1,"")</f>
        <v/>
      </c>
      <c r="K1258" s="82">
        <f>MATCH(A1258,Peso!A:A,0)</f>
        <v>2480</v>
      </c>
    </row>
    <row r="1259" spans="1:11" ht="15" customHeight="1" x14ac:dyDescent="0.3">
      <c r="A1259" s="79">
        <v>21027</v>
      </c>
      <c r="B1259" s="78" t="s">
        <v>1183</v>
      </c>
      <c r="C1259" s="78" t="s">
        <v>7</v>
      </c>
      <c r="D1259" s="78" t="s">
        <v>1608</v>
      </c>
      <c r="E1259" s="78">
        <v>14</v>
      </c>
      <c r="F1259" s="78">
        <v>3</v>
      </c>
      <c r="G1259" s="189">
        <f t="shared" si="38"/>
        <v>11</v>
      </c>
      <c r="H1259" s="64">
        <f>IFERROR(MATCH(A1259,'LISTA '!D:D,0),"FORA DA TABELA")</f>
        <v>763</v>
      </c>
      <c r="I1259" s="64" t="str">
        <f t="shared" si="39"/>
        <v/>
      </c>
      <c r="J1259" s="64" t="str">
        <f>IF(I1259="VERIFICAR",(MAX(J$1:$J1258))+1,"")</f>
        <v/>
      </c>
      <c r="K1259" s="82">
        <f>MATCH(A1259,Peso!A:A,0)</f>
        <v>1475</v>
      </c>
    </row>
    <row r="1260" spans="1:11" ht="15" customHeight="1" x14ac:dyDescent="0.3">
      <c r="A1260" s="79">
        <v>1769</v>
      </c>
      <c r="B1260" s="78" t="s">
        <v>1184</v>
      </c>
      <c r="C1260" s="78" t="s">
        <v>7</v>
      </c>
      <c r="D1260" s="78" t="s">
        <v>1608</v>
      </c>
      <c r="E1260" s="78">
        <v>26</v>
      </c>
      <c r="F1260" s="78">
        <v>1</v>
      </c>
      <c r="G1260" s="189">
        <f t="shared" si="38"/>
        <v>25</v>
      </c>
      <c r="H1260" s="64">
        <f>IFERROR(MATCH(A1260,'LISTA '!D:D,0),"FORA DA TABELA")</f>
        <v>764</v>
      </c>
      <c r="I1260" s="64" t="str">
        <f t="shared" si="39"/>
        <v/>
      </c>
      <c r="J1260" s="64" t="str">
        <f>IF(I1260="VERIFICAR",(MAX(J$1:$J1259))+1,"")</f>
        <v/>
      </c>
      <c r="K1260" s="82">
        <f>MATCH(A1260,Peso!A:A,0)</f>
        <v>2096</v>
      </c>
    </row>
    <row r="1261" spans="1:11" ht="15" customHeight="1" x14ac:dyDescent="0.3">
      <c r="A1261" s="79">
        <v>1368</v>
      </c>
      <c r="B1261" s="78" t="s">
        <v>1956</v>
      </c>
      <c r="C1261" s="78" t="s">
        <v>7</v>
      </c>
      <c r="D1261" s="78" t="s">
        <v>1608</v>
      </c>
      <c r="E1261" s="78">
        <v>85</v>
      </c>
      <c r="F1261" s="78">
        <v>3</v>
      </c>
      <c r="G1261" s="189">
        <f t="shared" si="38"/>
        <v>82</v>
      </c>
      <c r="H1261" s="64">
        <f>IFERROR(MATCH(A1261,'LISTA '!D:D,0),"FORA DA TABELA")</f>
        <v>765</v>
      </c>
      <c r="I1261" s="64" t="str">
        <f t="shared" si="39"/>
        <v/>
      </c>
      <c r="J1261" s="64" t="str">
        <f>IF(I1261="VERIFICAR",(MAX(J$1:$J1260))+1,"")</f>
        <v/>
      </c>
      <c r="K1261" s="82">
        <f>MATCH(A1261,Peso!A:A,0)</f>
        <v>2095</v>
      </c>
    </row>
    <row r="1262" spans="1:11" ht="15" customHeight="1" x14ac:dyDescent="0.3">
      <c r="A1262" s="79">
        <v>2753</v>
      </c>
      <c r="B1262" s="78" t="s">
        <v>570</v>
      </c>
      <c r="C1262" s="78" t="s">
        <v>126</v>
      </c>
      <c r="D1262" s="78" t="s">
        <v>1608</v>
      </c>
      <c r="E1262" s="78">
        <v>0</v>
      </c>
      <c r="F1262" s="78">
        <v>0</v>
      </c>
      <c r="G1262" s="189">
        <f t="shared" si="38"/>
        <v>0</v>
      </c>
      <c r="H1262" s="64" t="str">
        <f>IFERROR(MATCH(A1262,'LISTA '!D:D,0),"FORA DA TABELA")</f>
        <v>FORA DA TABELA</v>
      </c>
      <c r="I1262" s="64" t="str">
        <f t="shared" si="39"/>
        <v/>
      </c>
      <c r="J1262" s="64" t="str">
        <f>IF(I1262="VERIFICAR",(MAX(J$1:$J1261))+1,"")</f>
        <v/>
      </c>
      <c r="K1262" s="82">
        <f>MATCH(A1262,Peso!A:A,0)</f>
        <v>1478</v>
      </c>
    </row>
    <row r="1263" spans="1:11" ht="15" customHeight="1" x14ac:dyDescent="0.3">
      <c r="A1263" s="79">
        <v>1915</v>
      </c>
      <c r="B1263" s="78" t="s">
        <v>1185</v>
      </c>
      <c r="C1263" s="78" t="s">
        <v>7</v>
      </c>
      <c r="D1263" s="78" t="s">
        <v>1608</v>
      </c>
      <c r="E1263" s="78">
        <v>100</v>
      </c>
      <c r="F1263" s="78">
        <v>11</v>
      </c>
      <c r="G1263" s="189">
        <f t="shared" si="38"/>
        <v>89</v>
      </c>
      <c r="H1263" s="64">
        <f>IFERROR(MATCH(A1263,'LISTA '!D:D,0),"FORA DA TABELA")</f>
        <v>766</v>
      </c>
      <c r="I1263" s="64" t="str">
        <f t="shared" si="39"/>
        <v/>
      </c>
      <c r="J1263" s="64" t="str">
        <f>IF(I1263="VERIFICAR",(MAX(J$1:$J1262))+1,"")</f>
        <v/>
      </c>
      <c r="K1263" s="82">
        <f>MATCH(A1263,Peso!A:A,0)</f>
        <v>1082</v>
      </c>
    </row>
    <row r="1264" spans="1:11" ht="15" customHeight="1" x14ac:dyDescent="0.3">
      <c r="A1264" s="79">
        <v>1102</v>
      </c>
      <c r="B1264" s="78" t="s">
        <v>1957</v>
      </c>
      <c r="C1264" s="78" t="s">
        <v>7</v>
      </c>
      <c r="D1264" s="78" t="s">
        <v>1608</v>
      </c>
      <c r="E1264" s="78">
        <v>189</v>
      </c>
      <c r="F1264" s="78">
        <v>9</v>
      </c>
      <c r="G1264" s="189">
        <f t="shared" si="38"/>
        <v>180</v>
      </c>
      <c r="H1264" s="64">
        <f>IFERROR(MATCH(A1264,'LISTA '!D:D,0),"FORA DA TABELA")</f>
        <v>767</v>
      </c>
      <c r="I1264" s="64" t="str">
        <f t="shared" si="39"/>
        <v/>
      </c>
      <c r="J1264" s="64" t="str">
        <f>IF(I1264="VERIFICAR",(MAX(J$1:$J1263))+1,"")</f>
        <v/>
      </c>
      <c r="K1264" s="82">
        <f>MATCH(A1264,Peso!A:A,0)</f>
        <v>1081</v>
      </c>
    </row>
    <row r="1265" spans="1:11" ht="15" customHeight="1" x14ac:dyDescent="0.3">
      <c r="A1265" s="79">
        <v>2348</v>
      </c>
      <c r="B1265" s="78" t="s">
        <v>1410</v>
      </c>
      <c r="C1265" s="78" t="s">
        <v>7</v>
      </c>
      <c r="D1265" s="78" t="s">
        <v>1608</v>
      </c>
      <c r="E1265" s="78">
        <v>4</v>
      </c>
      <c r="F1265" s="78">
        <v>0</v>
      </c>
      <c r="G1265" s="189">
        <f t="shared" si="38"/>
        <v>4</v>
      </c>
      <c r="H1265" s="64">
        <f>IFERROR(MATCH(A1265,'LISTA '!D:D,0),"FORA DA TABELA")</f>
        <v>768</v>
      </c>
      <c r="I1265" s="64" t="str">
        <f t="shared" si="39"/>
        <v/>
      </c>
      <c r="J1265" s="64" t="str">
        <f>IF(I1265="VERIFICAR",(MAX(J$1:$J1264))+1,"")</f>
        <v/>
      </c>
      <c r="K1265" s="82">
        <f>MATCH(A1265,Peso!A:A,0)</f>
        <v>2438</v>
      </c>
    </row>
    <row r="1266" spans="1:11" ht="15" customHeight="1" x14ac:dyDescent="0.3">
      <c r="A1266" s="79">
        <v>2334</v>
      </c>
      <c r="B1266" s="78" t="s">
        <v>1958</v>
      </c>
      <c r="C1266" s="78" t="s">
        <v>28</v>
      </c>
      <c r="D1266" s="78" t="s">
        <v>1608</v>
      </c>
      <c r="E1266" s="78">
        <v>13</v>
      </c>
      <c r="F1266" s="78">
        <v>0</v>
      </c>
      <c r="G1266" s="189">
        <f t="shared" si="38"/>
        <v>13</v>
      </c>
      <c r="H1266" s="64">
        <f>IFERROR(MATCH(A1266,'LISTA '!D:D,0),"FORA DA TABELA")</f>
        <v>769</v>
      </c>
      <c r="I1266" s="64" t="str">
        <f t="shared" si="39"/>
        <v/>
      </c>
      <c r="J1266" s="64" t="str">
        <f>IF(I1266="VERIFICAR",(MAX(J$1:$J1265))+1,"")</f>
        <v/>
      </c>
      <c r="K1266" s="82">
        <f>MATCH(A1266,Peso!A:A,0)</f>
        <v>2406</v>
      </c>
    </row>
    <row r="1267" spans="1:11" ht="15" customHeight="1" x14ac:dyDescent="0.3">
      <c r="A1267" s="79">
        <v>2336</v>
      </c>
      <c r="B1267" s="78" t="s">
        <v>1959</v>
      </c>
      <c r="C1267" s="78" t="s">
        <v>28</v>
      </c>
      <c r="D1267" s="78" t="s">
        <v>1608</v>
      </c>
      <c r="E1267" s="78">
        <v>1</v>
      </c>
      <c r="F1267" s="78">
        <v>0</v>
      </c>
      <c r="G1267" s="189">
        <f t="shared" si="38"/>
        <v>1</v>
      </c>
      <c r="H1267" s="64" t="str">
        <f>IFERROR(MATCH(A1267,'LISTA '!D:D,0),"FORA DA TABELA")</f>
        <v>FORA DA TABELA</v>
      </c>
      <c r="I1267" s="64" t="str">
        <f t="shared" si="39"/>
        <v>VERIFICAR</v>
      </c>
      <c r="J1267" s="64">
        <f>IF(I1267="VERIFICAR",(MAX(J$1:$J1266))+1,"")</f>
        <v>85</v>
      </c>
      <c r="K1267" s="82">
        <f>MATCH(A1267,Peso!A:A,0)</f>
        <v>2405</v>
      </c>
    </row>
    <row r="1268" spans="1:11" ht="15" customHeight="1" x14ac:dyDescent="0.3">
      <c r="A1268" s="79">
        <v>1252</v>
      </c>
      <c r="B1268" s="78" t="s">
        <v>1960</v>
      </c>
      <c r="C1268" s="78" t="s">
        <v>7</v>
      </c>
      <c r="D1268" s="78" t="s">
        <v>1608</v>
      </c>
      <c r="E1268" s="78">
        <v>27</v>
      </c>
      <c r="F1268" s="78">
        <v>0</v>
      </c>
      <c r="G1268" s="189">
        <f t="shared" si="38"/>
        <v>27</v>
      </c>
      <c r="H1268" s="64" t="str">
        <f>IFERROR(MATCH(A1268,'LISTA '!D:D,0),"FORA DA TABELA")</f>
        <v>FORA DA TABELA</v>
      </c>
      <c r="I1268" s="64" t="str">
        <f t="shared" si="39"/>
        <v>VERIFICAR</v>
      </c>
      <c r="J1268" s="64">
        <f>IF(I1268="VERIFICAR",(MAX(J$1:$J1267))+1,"")</f>
        <v>86</v>
      </c>
      <c r="K1268" s="82">
        <f>MATCH(A1268,Peso!A:A,0)</f>
        <v>1479</v>
      </c>
    </row>
    <row r="1269" spans="1:11" ht="15" customHeight="1" x14ac:dyDescent="0.3">
      <c r="A1269" s="79">
        <v>1591</v>
      </c>
      <c r="B1269" s="78" t="s">
        <v>1186</v>
      </c>
      <c r="C1269" s="78" t="s">
        <v>7</v>
      </c>
      <c r="D1269" s="78" t="s">
        <v>1608</v>
      </c>
      <c r="E1269" s="78">
        <v>45</v>
      </c>
      <c r="F1269" s="78">
        <v>1</v>
      </c>
      <c r="G1269" s="189">
        <f t="shared" si="38"/>
        <v>44</v>
      </c>
      <c r="H1269" s="64">
        <f>IFERROR(MATCH(A1269,'LISTA '!D:D,0),"FORA DA TABELA")</f>
        <v>770</v>
      </c>
      <c r="I1269" s="64" t="str">
        <f t="shared" si="39"/>
        <v/>
      </c>
      <c r="J1269" s="64" t="str">
        <f>IF(I1269="VERIFICAR",(MAX(J$1:$J1268))+1,"")</f>
        <v/>
      </c>
      <c r="K1269" s="82">
        <f>MATCH(A1269,Peso!A:A,0)</f>
        <v>1481</v>
      </c>
    </row>
    <row r="1270" spans="1:11" ht="15" customHeight="1" x14ac:dyDescent="0.3">
      <c r="A1270" s="79">
        <v>631</v>
      </c>
      <c r="B1270" s="78" t="s">
        <v>1187</v>
      </c>
      <c r="C1270" s="78" t="s">
        <v>7</v>
      </c>
      <c r="D1270" s="78" t="s">
        <v>1608</v>
      </c>
      <c r="E1270" s="78">
        <v>49</v>
      </c>
      <c r="F1270" s="78">
        <v>2</v>
      </c>
      <c r="G1270" s="189">
        <f t="shared" si="38"/>
        <v>47</v>
      </c>
      <c r="H1270" s="64">
        <f>IFERROR(MATCH(A1270,'LISTA '!D:D,0),"FORA DA TABELA")</f>
        <v>771</v>
      </c>
      <c r="I1270" s="64" t="str">
        <f t="shared" si="39"/>
        <v/>
      </c>
      <c r="J1270" s="64" t="str">
        <f>IF(I1270="VERIFICAR",(MAX(J$1:$J1269))+1,"")</f>
        <v/>
      </c>
      <c r="K1270" s="82">
        <f>MATCH(A1270,Peso!A:A,0)</f>
        <v>1480</v>
      </c>
    </row>
    <row r="1271" spans="1:11" ht="15" customHeight="1" x14ac:dyDescent="0.3">
      <c r="A1271" s="79">
        <v>2764</v>
      </c>
      <c r="B1271" s="78" t="s">
        <v>625</v>
      </c>
      <c r="C1271" s="78" t="s">
        <v>7</v>
      </c>
      <c r="D1271" s="78" t="s">
        <v>1608</v>
      </c>
      <c r="E1271" s="78">
        <v>14</v>
      </c>
      <c r="F1271" s="78">
        <v>1</v>
      </c>
      <c r="G1271" s="189">
        <f t="shared" si="38"/>
        <v>13</v>
      </c>
      <c r="H1271" s="64">
        <f>IFERROR(MATCH(A1271,'LISTA '!D:D,0),"FORA DA TABELA")</f>
        <v>772</v>
      </c>
      <c r="I1271" s="64" t="str">
        <f t="shared" si="39"/>
        <v/>
      </c>
      <c r="J1271" s="64" t="str">
        <f>IF(I1271="VERIFICAR",(MAX(J$1:$J1270))+1,"")</f>
        <v/>
      </c>
      <c r="K1271" s="82">
        <f>MATCH(A1271,Peso!A:A,0)</f>
        <v>1482</v>
      </c>
    </row>
    <row r="1272" spans="1:11" ht="15" customHeight="1" x14ac:dyDescent="0.3">
      <c r="A1272" s="79">
        <v>2767</v>
      </c>
      <c r="B1272" s="78" t="s">
        <v>627</v>
      </c>
      <c r="C1272" s="78" t="s">
        <v>7</v>
      </c>
      <c r="D1272" s="78" t="s">
        <v>1608</v>
      </c>
      <c r="E1272" s="78">
        <v>11</v>
      </c>
      <c r="F1272" s="78">
        <v>0</v>
      </c>
      <c r="G1272" s="189">
        <f t="shared" si="38"/>
        <v>11</v>
      </c>
      <c r="H1272" s="64">
        <f>IFERROR(MATCH(A1272,'LISTA '!D:D,0),"FORA DA TABELA")</f>
        <v>773</v>
      </c>
      <c r="I1272" s="64" t="str">
        <f t="shared" si="39"/>
        <v/>
      </c>
      <c r="J1272" s="64" t="str">
        <f>IF(I1272="VERIFICAR",(MAX(J$1:$J1271))+1,"")</f>
        <v/>
      </c>
      <c r="K1272" s="82">
        <f>MATCH(A1272,Peso!A:A,0)</f>
        <v>1483</v>
      </c>
    </row>
    <row r="1273" spans="1:11" ht="15" customHeight="1" x14ac:dyDescent="0.3">
      <c r="A1273" s="79">
        <v>21604</v>
      </c>
      <c r="B1273" s="78" t="s">
        <v>1961</v>
      </c>
      <c r="C1273" s="78" t="s">
        <v>7</v>
      </c>
      <c r="D1273" s="78" t="s">
        <v>1608</v>
      </c>
      <c r="E1273" s="78">
        <v>0</v>
      </c>
      <c r="F1273" s="78">
        <v>0</v>
      </c>
      <c r="G1273" s="189">
        <f t="shared" si="38"/>
        <v>0</v>
      </c>
      <c r="H1273" s="64" t="str">
        <f>IFERROR(MATCH(A1273,'LISTA '!D:D,0),"FORA DA TABELA")</f>
        <v>FORA DA TABELA</v>
      </c>
      <c r="I1273" s="64" t="str">
        <f t="shared" si="39"/>
        <v/>
      </c>
      <c r="J1273" s="64" t="str">
        <f>IF(I1273="VERIFICAR",(MAX(J$1:$J1272))+1,"")</f>
        <v/>
      </c>
      <c r="K1273" s="82">
        <f>MATCH(A1273,Peso!A:A,0)</f>
        <v>1485</v>
      </c>
    </row>
    <row r="1274" spans="1:11" ht="15" customHeight="1" x14ac:dyDescent="0.3">
      <c r="A1274" s="79">
        <v>20979</v>
      </c>
      <c r="B1274" s="78" t="s">
        <v>1962</v>
      </c>
      <c r="C1274" s="78" t="s">
        <v>7</v>
      </c>
      <c r="D1274" s="78" t="s">
        <v>1608</v>
      </c>
      <c r="E1274" s="78">
        <v>0</v>
      </c>
      <c r="F1274" s="78">
        <v>0</v>
      </c>
      <c r="G1274" s="189">
        <f t="shared" si="38"/>
        <v>0</v>
      </c>
      <c r="H1274" s="64" t="str">
        <f>IFERROR(MATCH(A1274,'LISTA '!D:D,0),"FORA DA TABELA")</f>
        <v>FORA DA TABELA</v>
      </c>
      <c r="I1274" s="64" t="str">
        <f t="shared" si="39"/>
        <v/>
      </c>
      <c r="J1274" s="64" t="str">
        <f>IF(I1274="VERIFICAR",(MAX(J$1:$J1273))+1,"")</f>
        <v/>
      </c>
      <c r="K1274" s="82">
        <f>MATCH(A1274,Peso!A:A,0)</f>
        <v>1486</v>
      </c>
    </row>
    <row r="1275" spans="1:11" ht="15" customHeight="1" x14ac:dyDescent="0.3">
      <c r="A1275" s="79">
        <v>21390</v>
      </c>
      <c r="B1275" s="78" t="s">
        <v>240</v>
      </c>
      <c r="C1275" s="78" t="s">
        <v>7</v>
      </c>
      <c r="D1275" s="78" t="s">
        <v>1608</v>
      </c>
      <c r="E1275" s="78">
        <v>12</v>
      </c>
      <c r="F1275" s="78">
        <v>4</v>
      </c>
      <c r="G1275" s="189">
        <f t="shared" si="38"/>
        <v>8</v>
      </c>
      <c r="H1275" s="64">
        <f>IFERROR(MATCH(A1275,'LISTA '!D:D,0),"FORA DA TABELA")</f>
        <v>774</v>
      </c>
      <c r="I1275" s="64" t="str">
        <f t="shared" si="39"/>
        <v/>
      </c>
      <c r="J1275" s="64" t="str">
        <f>IF(I1275="VERIFICAR",(MAX(J$1:$J1274))+1,"")</f>
        <v/>
      </c>
      <c r="K1275" s="82">
        <f>MATCH(A1275,Peso!A:A,0)</f>
        <v>1489</v>
      </c>
    </row>
    <row r="1276" spans="1:11" ht="15" customHeight="1" x14ac:dyDescent="0.3">
      <c r="A1276" s="79">
        <v>20119</v>
      </c>
      <c r="B1276" s="78" t="s">
        <v>1963</v>
      </c>
      <c r="C1276" s="78" t="s">
        <v>7</v>
      </c>
      <c r="D1276" s="78" t="s">
        <v>1608</v>
      </c>
      <c r="E1276" s="78">
        <v>0</v>
      </c>
      <c r="F1276" s="78">
        <v>0</v>
      </c>
      <c r="G1276" s="189">
        <f t="shared" si="38"/>
        <v>0</v>
      </c>
      <c r="H1276" s="64" t="str">
        <f>IFERROR(MATCH(A1276,'LISTA '!D:D,0),"FORA DA TABELA")</f>
        <v>FORA DA TABELA</v>
      </c>
      <c r="I1276" s="64" t="str">
        <f t="shared" si="39"/>
        <v/>
      </c>
      <c r="J1276" s="64" t="str">
        <f>IF(I1276="VERIFICAR",(MAX(J$1:$J1275))+1,"")</f>
        <v/>
      </c>
      <c r="K1276" s="82">
        <f>MATCH(A1276,Peso!A:A,0)</f>
        <v>1484</v>
      </c>
    </row>
    <row r="1277" spans="1:11" ht="15" customHeight="1" x14ac:dyDescent="0.3">
      <c r="A1277" s="79">
        <v>20118</v>
      </c>
      <c r="B1277" s="78" t="s">
        <v>1964</v>
      </c>
      <c r="C1277" s="78" t="s">
        <v>7</v>
      </c>
      <c r="D1277" s="78" t="s">
        <v>1608</v>
      </c>
      <c r="E1277" s="78">
        <v>30</v>
      </c>
      <c r="F1277" s="78">
        <v>2</v>
      </c>
      <c r="G1277" s="189">
        <f t="shared" si="38"/>
        <v>28</v>
      </c>
      <c r="H1277" s="64">
        <f>IFERROR(MATCH(A1277,'LISTA '!D:D,0),"FORA DA TABELA")</f>
        <v>775</v>
      </c>
      <c r="I1277" s="64" t="str">
        <f t="shared" si="39"/>
        <v/>
      </c>
      <c r="J1277" s="64" t="str">
        <f>IF(I1277="VERIFICAR",(MAX(J$1:$J1276))+1,"")</f>
        <v/>
      </c>
      <c r="K1277" s="82">
        <f>MATCH(A1277,Peso!A:A,0)</f>
        <v>1487</v>
      </c>
    </row>
    <row r="1278" spans="1:11" ht="15" customHeight="1" x14ac:dyDescent="0.3">
      <c r="A1278" s="79">
        <v>21680</v>
      </c>
      <c r="B1278" s="78" t="s">
        <v>753</v>
      </c>
      <c r="C1278" s="78" t="s">
        <v>28</v>
      </c>
      <c r="D1278" s="78" t="s">
        <v>1608</v>
      </c>
      <c r="E1278" s="78">
        <v>36</v>
      </c>
      <c r="F1278" s="78">
        <v>8</v>
      </c>
      <c r="G1278" s="189">
        <f t="shared" si="38"/>
        <v>28</v>
      </c>
      <c r="H1278" s="64">
        <f>IFERROR(MATCH(A1278,'LISTA '!D:D,0),"FORA DA TABELA")</f>
        <v>776</v>
      </c>
      <c r="I1278" s="64" t="str">
        <f t="shared" si="39"/>
        <v/>
      </c>
      <c r="J1278" s="64" t="str">
        <f>IF(I1278="VERIFICAR",(MAX(J$1:$J1277))+1,"")</f>
        <v/>
      </c>
      <c r="K1278" s="82">
        <f>MATCH(A1278,Peso!A:A,0)</f>
        <v>1490</v>
      </c>
    </row>
    <row r="1279" spans="1:11" ht="15" customHeight="1" x14ac:dyDescent="0.3">
      <c r="A1279" s="79">
        <v>20417</v>
      </c>
      <c r="B1279" s="78" t="s">
        <v>221</v>
      </c>
      <c r="C1279" s="78" t="s">
        <v>7</v>
      </c>
      <c r="D1279" s="78" t="s">
        <v>1608</v>
      </c>
      <c r="E1279" s="78">
        <v>144</v>
      </c>
      <c r="F1279" s="78">
        <v>6</v>
      </c>
      <c r="G1279" s="189">
        <f t="shared" si="38"/>
        <v>138</v>
      </c>
      <c r="H1279" s="64">
        <f>IFERROR(MATCH(A1279,'LISTA '!D:D,0),"FORA DA TABELA")</f>
        <v>777</v>
      </c>
      <c r="I1279" s="64" t="str">
        <f t="shared" si="39"/>
        <v/>
      </c>
      <c r="J1279" s="64" t="str">
        <f>IF(I1279="VERIFICAR",(MAX(J$1:$J1278))+1,"")</f>
        <v/>
      </c>
      <c r="K1279" s="82">
        <f>MATCH(A1279,Peso!A:A,0)</f>
        <v>1491</v>
      </c>
    </row>
    <row r="1280" spans="1:11" ht="15" customHeight="1" x14ac:dyDescent="0.3">
      <c r="A1280" s="79">
        <v>21155</v>
      </c>
      <c r="B1280" s="78" t="s">
        <v>1965</v>
      </c>
      <c r="C1280" s="78" t="s">
        <v>3</v>
      </c>
      <c r="D1280" s="78" t="s">
        <v>1608</v>
      </c>
      <c r="E1280" s="78">
        <v>0</v>
      </c>
      <c r="F1280" s="78">
        <v>0</v>
      </c>
      <c r="G1280" s="189">
        <f t="shared" si="38"/>
        <v>0</v>
      </c>
      <c r="H1280" s="64" t="str">
        <f>IFERROR(MATCH(A1280,'LISTA '!D:D,0),"FORA DA TABELA")</f>
        <v>FORA DA TABELA</v>
      </c>
      <c r="I1280" s="64" t="str">
        <f t="shared" si="39"/>
        <v/>
      </c>
      <c r="J1280" s="64" t="str">
        <f>IF(I1280="VERIFICAR",(MAX(J$1:$J1279))+1,"")</f>
        <v/>
      </c>
      <c r="K1280" s="82">
        <f>MATCH(A1280,Peso!A:A,0)</f>
        <v>1498</v>
      </c>
    </row>
    <row r="1281" spans="1:11" ht="15" customHeight="1" x14ac:dyDescent="0.3">
      <c r="A1281" s="79">
        <v>21441</v>
      </c>
      <c r="B1281" s="78" t="s">
        <v>839</v>
      </c>
      <c r="C1281" s="78" t="s">
        <v>3</v>
      </c>
      <c r="D1281" s="78" t="s">
        <v>1608</v>
      </c>
      <c r="E1281" s="78">
        <v>0</v>
      </c>
      <c r="F1281" s="78">
        <v>0</v>
      </c>
      <c r="G1281" s="189">
        <f t="shared" si="38"/>
        <v>0</v>
      </c>
      <c r="H1281" s="64" t="str">
        <f>IFERROR(MATCH(A1281,'LISTA '!D:D,0),"FORA DA TABELA")</f>
        <v>FORA DA TABELA</v>
      </c>
      <c r="I1281" s="64" t="str">
        <f t="shared" si="39"/>
        <v/>
      </c>
      <c r="J1281" s="64" t="str">
        <f>IF(I1281="VERIFICAR",(MAX(J$1:$J1280))+1,"")</f>
        <v/>
      </c>
      <c r="K1281" s="82">
        <f>MATCH(A1281,Peso!A:A,0)</f>
        <v>2317</v>
      </c>
    </row>
    <row r="1282" spans="1:11" ht="15" customHeight="1" x14ac:dyDescent="0.3">
      <c r="A1282" s="79">
        <v>11083</v>
      </c>
      <c r="B1282" s="78" t="s">
        <v>1597</v>
      </c>
      <c r="C1282" s="78" t="s">
        <v>3</v>
      </c>
      <c r="D1282" s="78" t="s">
        <v>1608</v>
      </c>
      <c r="E1282" s="78">
        <v>1093</v>
      </c>
      <c r="F1282" s="78">
        <v>38</v>
      </c>
      <c r="G1282" s="189">
        <f t="shared" si="38"/>
        <v>1055</v>
      </c>
      <c r="H1282" s="64">
        <f>IFERROR(MATCH(A1282,'LISTA '!D:D,0),"FORA DA TABELA")</f>
        <v>778</v>
      </c>
      <c r="I1282" s="64" t="str">
        <f t="shared" si="39"/>
        <v/>
      </c>
      <c r="J1282" s="64" t="str">
        <f>IF(I1282="VERIFICAR",(MAX(J$1:$J1281))+1,"")</f>
        <v/>
      </c>
      <c r="K1282" s="82">
        <f>MATCH(A1282,Peso!A:A,0)</f>
        <v>2593</v>
      </c>
    </row>
    <row r="1283" spans="1:11" ht="15" customHeight="1" x14ac:dyDescent="0.3">
      <c r="A1283" s="79">
        <v>21653</v>
      </c>
      <c r="B1283" s="78" t="s">
        <v>1966</v>
      </c>
      <c r="C1283" s="78" t="s">
        <v>3</v>
      </c>
      <c r="D1283" s="78" t="s">
        <v>1608</v>
      </c>
      <c r="E1283" s="78">
        <v>0</v>
      </c>
      <c r="F1283" s="78">
        <v>0</v>
      </c>
      <c r="G1283" s="189">
        <f t="shared" ref="G1283:G1346" si="40">E1283-F1283</f>
        <v>0</v>
      </c>
      <c r="H1283" s="64" t="str">
        <f>IFERROR(MATCH(A1283,'LISTA '!D:D,0),"FORA DA TABELA")</f>
        <v>FORA DA TABELA</v>
      </c>
      <c r="I1283" s="64" t="str">
        <f t="shared" ref="I1283:I1346" si="41">IF(AND(G1283&gt;0,H1283="FORA DA TABELA"),"VERIFICAR","")</f>
        <v/>
      </c>
      <c r="J1283" s="64" t="str">
        <f>IF(I1283="VERIFICAR",(MAX(J$1:$J1282))+1,"")</f>
        <v/>
      </c>
      <c r="K1283" s="82">
        <f>MATCH(A1283,Peso!A:A,0)</f>
        <v>1502</v>
      </c>
    </row>
    <row r="1284" spans="1:11" ht="15" customHeight="1" x14ac:dyDescent="0.3">
      <c r="A1284" s="79">
        <v>21402</v>
      </c>
      <c r="B1284" s="78" t="s">
        <v>661</v>
      </c>
      <c r="C1284" s="78" t="s">
        <v>3</v>
      </c>
      <c r="D1284" s="78" t="s">
        <v>1608</v>
      </c>
      <c r="E1284" s="78">
        <v>0</v>
      </c>
      <c r="F1284" s="78">
        <v>0</v>
      </c>
      <c r="G1284" s="189">
        <f t="shared" si="40"/>
        <v>0</v>
      </c>
      <c r="H1284" s="64" t="str">
        <f>IFERROR(MATCH(A1284,'LISTA '!D:D,0),"FORA DA TABELA")</f>
        <v>FORA DA TABELA</v>
      </c>
      <c r="I1284" s="64" t="str">
        <f t="shared" si="41"/>
        <v/>
      </c>
      <c r="J1284" s="64" t="str">
        <f>IF(I1284="VERIFICAR",(MAX(J$1:$J1283))+1,"")</f>
        <v/>
      </c>
      <c r="K1284" s="82">
        <f>MATCH(A1284,Peso!A:A,0)</f>
        <v>1508</v>
      </c>
    </row>
    <row r="1285" spans="1:11" ht="15" customHeight="1" x14ac:dyDescent="0.3">
      <c r="A1285" s="79">
        <v>21647</v>
      </c>
      <c r="B1285" s="78" t="s">
        <v>1967</v>
      </c>
      <c r="C1285" s="78" t="s">
        <v>3</v>
      </c>
      <c r="D1285" s="78" t="s">
        <v>1608</v>
      </c>
      <c r="E1285" s="78">
        <v>37</v>
      </c>
      <c r="F1285" s="78">
        <v>8</v>
      </c>
      <c r="G1285" s="189">
        <f t="shared" si="40"/>
        <v>29</v>
      </c>
      <c r="H1285" s="64">
        <f>IFERROR(MATCH(A1285,'LISTA '!D:D,0),"FORA DA TABELA")</f>
        <v>779</v>
      </c>
      <c r="I1285" s="64" t="str">
        <f t="shared" si="41"/>
        <v/>
      </c>
      <c r="J1285" s="64" t="str">
        <f>IF(I1285="VERIFICAR",(MAX(J$1:$J1284))+1,"")</f>
        <v/>
      </c>
      <c r="K1285" s="82">
        <f>MATCH(A1285,Peso!A:A,0)</f>
        <v>1503</v>
      </c>
    </row>
    <row r="1286" spans="1:11" ht="15" customHeight="1" x14ac:dyDescent="0.3">
      <c r="A1286" s="79">
        <v>20666</v>
      </c>
      <c r="B1286" s="78" t="s">
        <v>1188</v>
      </c>
      <c r="C1286" s="78" t="s">
        <v>3</v>
      </c>
      <c r="D1286" s="78" t="s">
        <v>1608</v>
      </c>
      <c r="E1286" s="78">
        <v>0</v>
      </c>
      <c r="F1286" s="78">
        <v>0</v>
      </c>
      <c r="G1286" s="189">
        <f t="shared" si="40"/>
        <v>0</v>
      </c>
      <c r="H1286" s="64" t="str">
        <f>IFERROR(MATCH(A1286,'LISTA '!D:D,0),"FORA DA TABELA")</f>
        <v>FORA DA TABELA</v>
      </c>
      <c r="I1286" s="64" t="str">
        <f t="shared" si="41"/>
        <v/>
      </c>
      <c r="J1286" s="64" t="str">
        <f>IF(I1286="VERIFICAR",(MAX(J$1:$J1285))+1,"")</f>
        <v/>
      </c>
      <c r="K1286" s="82">
        <f>MATCH(A1286,Peso!A:A,0)</f>
        <v>1504</v>
      </c>
    </row>
    <row r="1287" spans="1:11" ht="15" customHeight="1" x14ac:dyDescent="0.3">
      <c r="A1287" s="79">
        <v>21621</v>
      </c>
      <c r="B1287" s="78" t="s">
        <v>1188</v>
      </c>
      <c r="C1287" s="78" t="s">
        <v>3</v>
      </c>
      <c r="D1287" s="78" t="s">
        <v>1608</v>
      </c>
      <c r="E1287" s="78">
        <v>148</v>
      </c>
      <c r="F1287" s="78">
        <v>12</v>
      </c>
      <c r="G1287" s="189">
        <f t="shared" si="40"/>
        <v>136</v>
      </c>
      <c r="H1287" s="64">
        <f>IFERROR(MATCH(A1287,'LISTA '!D:D,0),"FORA DA TABELA")</f>
        <v>780</v>
      </c>
      <c r="I1287" s="64" t="str">
        <f t="shared" si="41"/>
        <v/>
      </c>
      <c r="J1287" s="64" t="str">
        <f>IF(I1287="VERIFICAR",(MAX(J$1:$J1286))+1,"")</f>
        <v/>
      </c>
      <c r="K1287" s="82">
        <f>MATCH(A1287,Peso!A:A,0)</f>
        <v>1505</v>
      </c>
    </row>
    <row r="1288" spans="1:11" ht="15" customHeight="1" x14ac:dyDescent="0.3">
      <c r="A1288" s="79">
        <v>21566</v>
      </c>
      <c r="B1288" s="78" t="s">
        <v>939</v>
      </c>
      <c r="C1288" s="78" t="s">
        <v>3</v>
      </c>
      <c r="D1288" s="78" t="s">
        <v>1608</v>
      </c>
      <c r="E1288" s="78">
        <v>0</v>
      </c>
      <c r="F1288" s="78">
        <v>0</v>
      </c>
      <c r="G1288" s="189">
        <f t="shared" si="40"/>
        <v>0</v>
      </c>
      <c r="H1288" s="64" t="str">
        <f>IFERROR(MATCH(A1288,'LISTA '!D:D,0),"FORA DA TABELA")</f>
        <v>FORA DA TABELA</v>
      </c>
      <c r="I1288" s="64" t="str">
        <f t="shared" si="41"/>
        <v/>
      </c>
      <c r="J1288" s="64" t="str">
        <f>IF(I1288="VERIFICAR",(MAX(J$1:$J1287))+1,"")</f>
        <v/>
      </c>
      <c r="K1288" s="82">
        <f>MATCH(A1288,Peso!A:A,0)</f>
        <v>1500</v>
      </c>
    </row>
    <row r="1289" spans="1:11" ht="15" customHeight="1" x14ac:dyDescent="0.3">
      <c r="A1289" s="79">
        <v>21690</v>
      </c>
      <c r="B1289" s="78" t="s">
        <v>755</v>
      </c>
      <c r="C1289" s="78" t="s">
        <v>28</v>
      </c>
      <c r="D1289" s="78" t="s">
        <v>1608</v>
      </c>
      <c r="E1289" s="78">
        <v>0</v>
      </c>
      <c r="F1289" s="78">
        <v>0</v>
      </c>
      <c r="G1289" s="189">
        <f t="shared" si="40"/>
        <v>0</v>
      </c>
      <c r="H1289" s="64" t="str">
        <f>IFERROR(MATCH(A1289,'LISTA '!D:D,0),"FORA DA TABELA")</f>
        <v>FORA DA TABELA</v>
      </c>
      <c r="I1289" s="64" t="str">
        <f t="shared" si="41"/>
        <v/>
      </c>
      <c r="J1289" s="64" t="str">
        <f>IF(I1289="VERIFICAR",(MAX(J$1:$J1288))+1,"")</f>
        <v/>
      </c>
      <c r="K1289" s="82">
        <f>MATCH(A1289,Peso!A:A,0)</f>
        <v>2235</v>
      </c>
    </row>
    <row r="1290" spans="1:11" ht="15" customHeight="1" x14ac:dyDescent="0.3">
      <c r="A1290" s="79">
        <v>11084</v>
      </c>
      <c r="B1290" s="78" t="s">
        <v>716</v>
      </c>
      <c r="C1290" s="78" t="s">
        <v>3</v>
      </c>
      <c r="D1290" s="78" t="s">
        <v>1608</v>
      </c>
      <c r="E1290" s="78">
        <v>963</v>
      </c>
      <c r="F1290" s="78">
        <v>2</v>
      </c>
      <c r="G1290" s="189">
        <f t="shared" si="40"/>
        <v>961</v>
      </c>
      <c r="H1290" s="64">
        <f>IFERROR(MATCH(A1290,'LISTA '!D:D,0),"FORA DA TABELA")</f>
        <v>781</v>
      </c>
      <c r="I1290" s="64" t="str">
        <f t="shared" si="41"/>
        <v/>
      </c>
      <c r="J1290" s="64" t="str">
        <f>IF(I1290="VERIFICAR",(MAX(J$1:$J1289))+1,"")</f>
        <v/>
      </c>
      <c r="K1290" s="82">
        <f>MATCH(A1290,Peso!A:A,0)</f>
        <v>2594</v>
      </c>
    </row>
    <row r="1291" spans="1:11" ht="15" customHeight="1" x14ac:dyDescent="0.3">
      <c r="A1291" s="79">
        <v>21664</v>
      </c>
      <c r="B1291" s="78" t="s">
        <v>716</v>
      </c>
      <c r="C1291" s="78" t="s">
        <v>28</v>
      </c>
      <c r="D1291" s="78" t="s">
        <v>1608</v>
      </c>
      <c r="E1291" s="78">
        <v>0</v>
      </c>
      <c r="F1291" s="78">
        <v>0</v>
      </c>
      <c r="G1291" s="189">
        <f t="shared" si="40"/>
        <v>0</v>
      </c>
      <c r="H1291" s="64" t="str">
        <f>IFERROR(MATCH(A1291,'LISTA '!D:D,0),"FORA DA TABELA")</f>
        <v>FORA DA TABELA</v>
      </c>
      <c r="I1291" s="64" t="str">
        <f t="shared" si="41"/>
        <v/>
      </c>
      <c r="J1291" s="64" t="str">
        <f>IF(I1291="VERIFICAR",(MAX(J$1:$J1290))+1,"")</f>
        <v/>
      </c>
      <c r="K1291" s="82">
        <f>MATCH(A1291,Peso!A:A,0)</f>
        <v>1509</v>
      </c>
    </row>
    <row r="1292" spans="1:11" ht="15" customHeight="1" x14ac:dyDescent="0.3">
      <c r="A1292" s="79">
        <v>21668</v>
      </c>
      <c r="B1292" s="78" t="s">
        <v>716</v>
      </c>
      <c r="C1292" s="78" t="s">
        <v>28</v>
      </c>
      <c r="D1292" s="78" t="s">
        <v>1608</v>
      </c>
      <c r="E1292" s="78">
        <v>0</v>
      </c>
      <c r="F1292" s="78">
        <v>0</v>
      </c>
      <c r="G1292" s="189">
        <f t="shared" si="40"/>
        <v>0</v>
      </c>
      <c r="H1292" s="64" t="str">
        <f>IFERROR(MATCH(A1292,'LISTA '!D:D,0),"FORA DA TABELA")</f>
        <v>FORA DA TABELA</v>
      </c>
      <c r="I1292" s="64" t="str">
        <f t="shared" si="41"/>
        <v/>
      </c>
      <c r="J1292" s="64" t="str">
        <f>IF(I1292="VERIFICAR",(MAX(J$1:$J1291))+1,"")</f>
        <v/>
      </c>
      <c r="K1292" s="82">
        <f>MATCH(A1292,Peso!A:A,0)</f>
        <v>1510</v>
      </c>
    </row>
    <row r="1293" spans="1:11" ht="15" customHeight="1" x14ac:dyDescent="0.3">
      <c r="A1293" s="79">
        <v>21800</v>
      </c>
      <c r="B1293" s="78" t="s">
        <v>1505</v>
      </c>
      <c r="C1293" s="78" t="s">
        <v>3</v>
      </c>
      <c r="D1293" s="78" t="s">
        <v>1608</v>
      </c>
      <c r="E1293" s="78">
        <v>0</v>
      </c>
      <c r="F1293" s="78">
        <v>0</v>
      </c>
      <c r="G1293" s="189">
        <f t="shared" si="40"/>
        <v>0</v>
      </c>
      <c r="H1293" s="64" t="str">
        <f>IFERROR(MATCH(A1293,'LISTA '!D:D,0),"FORA DA TABELA")</f>
        <v>FORA DA TABELA</v>
      </c>
      <c r="I1293" s="64" t="str">
        <f t="shared" si="41"/>
        <v/>
      </c>
      <c r="J1293" s="64" t="str">
        <f>IF(I1293="VERIFICAR",(MAX(J$1:$J1292))+1,"")</f>
        <v/>
      </c>
      <c r="K1293" s="82">
        <f>MATCH(A1293,Peso!A:A,0)</f>
        <v>2530</v>
      </c>
    </row>
    <row r="1294" spans="1:11" ht="15" customHeight="1" x14ac:dyDescent="0.3">
      <c r="A1294" s="79">
        <v>21737</v>
      </c>
      <c r="B1294" s="78" t="s">
        <v>805</v>
      </c>
      <c r="C1294" s="78" t="s">
        <v>3</v>
      </c>
      <c r="D1294" s="78" t="s">
        <v>1608</v>
      </c>
      <c r="E1294" s="78">
        <v>2230</v>
      </c>
      <c r="F1294" s="78">
        <v>0</v>
      </c>
      <c r="G1294" s="189">
        <f t="shared" si="40"/>
        <v>2230</v>
      </c>
      <c r="H1294" s="64" t="str">
        <f>IFERROR(MATCH(A1294,'LISTA '!D:D,0),"FORA DA TABELA")</f>
        <v>FORA DA TABELA</v>
      </c>
      <c r="I1294" s="64" t="str">
        <f t="shared" si="41"/>
        <v>VERIFICAR</v>
      </c>
      <c r="J1294" s="64">
        <f>IF(I1294="VERIFICAR",(MAX(J$1:$J1293))+1,"")</f>
        <v>87</v>
      </c>
      <c r="K1294" s="82">
        <f>MATCH(A1294,Peso!A:A,0)</f>
        <v>2301</v>
      </c>
    </row>
    <row r="1295" spans="1:11" ht="15" customHeight="1" x14ac:dyDescent="0.3">
      <c r="A1295" s="79">
        <v>21665</v>
      </c>
      <c r="B1295" s="78" t="s">
        <v>796</v>
      </c>
      <c r="C1295" s="78" t="s">
        <v>28</v>
      </c>
      <c r="D1295" s="78" t="s">
        <v>1608</v>
      </c>
      <c r="E1295" s="78">
        <v>0</v>
      </c>
      <c r="F1295" s="78">
        <v>0</v>
      </c>
      <c r="G1295" s="189">
        <f t="shared" si="40"/>
        <v>0</v>
      </c>
      <c r="H1295" s="64" t="str">
        <f>IFERROR(MATCH(A1295,'LISTA '!D:D,0),"FORA DA TABELA")</f>
        <v>FORA DA TABELA</v>
      </c>
      <c r="I1295" s="64" t="str">
        <f t="shared" si="41"/>
        <v/>
      </c>
      <c r="J1295" s="64" t="str">
        <f>IF(I1295="VERIFICAR",(MAX(J$1:$J1294))+1,"")</f>
        <v/>
      </c>
      <c r="K1295" s="82">
        <f>MATCH(A1295,Peso!A:A,0)</f>
        <v>1506</v>
      </c>
    </row>
    <row r="1296" spans="1:11" ht="15" customHeight="1" x14ac:dyDescent="0.3">
      <c r="A1296" s="79">
        <v>21764</v>
      </c>
      <c r="B1296" s="78" t="s">
        <v>870</v>
      </c>
      <c r="C1296" s="78" t="s">
        <v>28</v>
      </c>
      <c r="D1296" s="78" t="s">
        <v>1608</v>
      </c>
      <c r="E1296" s="78">
        <v>4</v>
      </c>
      <c r="F1296" s="78">
        <v>4</v>
      </c>
      <c r="G1296" s="189">
        <f t="shared" si="40"/>
        <v>0</v>
      </c>
      <c r="H1296" s="64" t="str">
        <f>IFERROR(MATCH(A1296,'LISTA '!D:D,0),"FORA DA TABELA")</f>
        <v>FORA DA TABELA</v>
      </c>
      <c r="I1296" s="64" t="str">
        <f t="shared" si="41"/>
        <v/>
      </c>
      <c r="J1296" s="64" t="str">
        <f>IF(I1296="VERIFICAR",(MAX(J$1:$J1295))+1,"")</f>
        <v/>
      </c>
      <c r="K1296" s="82">
        <f>MATCH(A1296,Peso!A:A,0)</f>
        <v>2349</v>
      </c>
    </row>
    <row r="1297" spans="1:11" ht="15" customHeight="1" x14ac:dyDescent="0.3">
      <c r="A1297" s="79">
        <v>21687</v>
      </c>
      <c r="B1297" s="78" t="s">
        <v>758</v>
      </c>
      <c r="C1297" s="78" t="s">
        <v>28</v>
      </c>
      <c r="D1297" s="78" t="s">
        <v>1608</v>
      </c>
      <c r="E1297" s="78">
        <v>0</v>
      </c>
      <c r="F1297" s="78">
        <v>0</v>
      </c>
      <c r="G1297" s="189">
        <f t="shared" si="40"/>
        <v>0</v>
      </c>
      <c r="H1297" s="64" t="str">
        <f>IFERROR(MATCH(A1297,'LISTA '!D:D,0),"FORA DA TABELA")</f>
        <v>FORA DA TABELA</v>
      </c>
      <c r="I1297" s="64" t="str">
        <f t="shared" si="41"/>
        <v/>
      </c>
      <c r="J1297" s="64" t="str">
        <f>IF(I1297="VERIFICAR",(MAX(J$1:$J1296))+1,"")</f>
        <v/>
      </c>
      <c r="K1297" s="82">
        <f>MATCH(A1297,Peso!A:A,0)</f>
        <v>1507</v>
      </c>
    </row>
    <row r="1298" spans="1:11" ht="15" customHeight="1" x14ac:dyDescent="0.3">
      <c r="A1298" s="79">
        <v>21705</v>
      </c>
      <c r="B1298" s="78" t="s">
        <v>774</v>
      </c>
      <c r="C1298" s="78" t="s">
        <v>3</v>
      </c>
      <c r="D1298" s="78" t="s">
        <v>1608</v>
      </c>
      <c r="E1298" s="78">
        <v>0</v>
      </c>
      <c r="F1298" s="78">
        <v>0</v>
      </c>
      <c r="G1298" s="189">
        <f t="shared" si="40"/>
        <v>0</v>
      </c>
      <c r="H1298" s="64" t="str">
        <f>IFERROR(MATCH(A1298,'LISTA '!D:D,0),"FORA DA TABELA")</f>
        <v>FORA DA TABELA</v>
      </c>
      <c r="I1298" s="64" t="str">
        <f t="shared" si="41"/>
        <v/>
      </c>
      <c r="J1298" s="64" t="str">
        <f>IF(I1298="VERIFICAR",(MAX(J$1:$J1297))+1,"")</f>
        <v/>
      </c>
      <c r="K1298" s="82">
        <f>MATCH(A1298,Peso!A:A,0)</f>
        <v>2254</v>
      </c>
    </row>
    <row r="1299" spans="1:11" ht="15" customHeight="1" x14ac:dyDescent="0.3">
      <c r="A1299" s="79">
        <v>21565</v>
      </c>
      <c r="B1299" s="78" t="s">
        <v>940</v>
      </c>
      <c r="C1299" s="78" t="s">
        <v>3</v>
      </c>
      <c r="D1299" s="78" t="s">
        <v>1608</v>
      </c>
      <c r="E1299" s="78">
        <v>0</v>
      </c>
      <c r="F1299" s="78">
        <v>0</v>
      </c>
      <c r="G1299" s="189">
        <f t="shared" si="40"/>
        <v>0</v>
      </c>
      <c r="H1299" s="64" t="str">
        <f>IFERROR(MATCH(A1299,'LISTA '!D:D,0),"FORA DA TABELA")</f>
        <v>FORA DA TABELA</v>
      </c>
      <c r="I1299" s="64" t="str">
        <f t="shared" si="41"/>
        <v/>
      </c>
      <c r="J1299" s="64" t="str">
        <f>IF(I1299="VERIFICAR",(MAX(J$1:$J1298))+1,"")</f>
        <v/>
      </c>
      <c r="K1299" s="82">
        <f>MATCH(A1299,Peso!A:A,0)</f>
        <v>1513</v>
      </c>
    </row>
    <row r="1300" spans="1:11" ht="15" customHeight="1" x14ac:dyDescent="0.3">
      <c r="A1300" s="79">
        <v>423</v>
      </c>
      <c r="B1300" s="78" t="s">
        <v>336</v>
      </c>
      <c r="C1300" s="78" t="s">
        <v>3</v>
      </c>
      <c r="D1300" s="78" t="s">
        <v>1608</v>
      </c>
      <c r="E1300" s="78">
        <v>0</v>
      </c>
      <c r="F1300" s="78">
        <v>0</v>
      </c>
      <c r="G1300" s="189">
        <f t="shared" si="40"/>
        <v>0</v>
      </c>
      <c r="H1300" s="64" t="str">
        <f>IFERROR(MATCH(A1300,'LISTA '!D:D,0),"FORA DA TABELA")</f>
        <v>FORA DA TABELA</v>
      </c>
      <c r="I1300" s="64" t="str">
        <f t="shared" si="41"/>
        <v/>
      </c>
      <c r="J1300" s="64" t="str">
        <f>IF(I1300="VERIFICAR",(MAX(J$1:$J1299))+1,"")</f>
        <v/>
      </c>
      <c r="K1300" s="82">
        <f>MATCH(A1300,Peso!A:A,0)</f>
        <v>1518</v>
      </c>
    </row>
    <row r="1301" spans="1:11" ht="15" customHeight="1" x14ac:dyDescent="0.3">
      <c r="A1301" s="79">
        <v>1772</v>
      </c>
      <c r="B1301" s="78" t="s">
        <v>1968</v>
      </c>
      <c r="C1301" s="78" t="s">
        <v>3</v>
      </c>
      <c r="D1301" s="78" t="s">
        <v>1608</v>
      </c>
      <c r="E1301" s="78">
        <v>0</v>
      </c>
      <c r="F1301" s="78">
        <v>0</v>
      </c>
      <c r="G1301" s="189">
        <f t="shared" si="40"/>
        <v>0</v>
      </c>
      <c r="H1301" s="64" t="str">
        <f>IFERROR(MATCH(A1301,'LISTA '!D:D,0),"FORA DA TABELA")</f>
        <v>FORA DA TABELA</v>
      </c>
      <c r="I1301" s="64" t="str">
        <f t="shared" si="41"/>
        <v/>
      </c>
      <c r="J1301" s="64" t="str">
        <f>IF(I1301="VERIFICAR",(MAX(J$1:$J1300))+1,"")</f>
        <v/>
      </c>
      <c r="K1301" s="82">
        <f>MATCH(A1301,Peso!A:A,0)</f>
        <v>1517</v>
      </c>
    </row>
    <row r="1302" spans="1:11" ht="15" customHeight="1" x14ac:dyDescent="0.3">
      <c r="A1302" s="79">
        <v>1144</v>
      </c>
      <c r="B1302" s="78" t="s">
        <v>1969</v>
      </c>
      <c r="C1302" s="78" t="s">
        <v>3</v>
      </c>
      <c r="D1302" s="78" t="s">
        <v>1608</v>
      </c>
      <c r="E1302" s="78">
        <v>0</v>
      </c>
      <c r="F1302" s="78">
        <v>0</v>
      </c>
      <c r="G1302" s="189">
        <f t="shared" si="40"/>
        <v>0</v>
      </c>
      <c r="H1302" s="64" t="str">
        <f>IFERROR(MATCH(A1302,'LISTA '!D:D,0),"FORA DA TABELA")</f>
        <v>FORA DA TABELA</v>
      </c>
      <c r="I1302" s="64" t="str">
        <f t="shared" si="41"/>
        <v/>
      </c>
      <c r="J1302" s="64" t="str">
        <f>IF(I1302="VERIFICAR",(MAX(J$1:$J1301))+1,"")</f>
        <v/>
      </c>
      <c r="K1302" s="82">
        <f>MATCH(A1302,Peso!A:A,0)</f>
        <v>1516</v>
      </c>
    </row>
    <row r="1303" spans="1:11" ht="15" customHeight="1" x14ac:dyDescent="0.3">
      <c r="A1303" s="79">
        <v>1086</v>
      </c>
      <c r="B1303" s="78" t="s">
        <v>288</v>
      </c>
      <c r="C1303" s="78" t="s">
        <v>3</v>
      </c>
      <c r="D1303" s="78" t="s">
        <v>1608</v>
      </c>
      <c r="E1303" s="78">
        <v>0</v>
      </c>
      <c r="F1303" s="78">
        <v>0</v>
      </c>
      <c r="G1303" s="189">
        <f t="shared" si="40"/>
        <v>0</v>
      </c>
      <c r="H1303" s="64" t="str">
        <f>IFERROR(MATCH(A1303,'LISTA '!D:D,0),"FORA DA TABELA")</f>
        <v>FORA DA TABELA</v>
      </c>
      <c r="I1303" s="64" t="str">
        <f t="shared" si="41"/>
        <v/>
      </c>
      <c r="J1303" s="64" t="str">
        <f>IF(I1303="VERIFICAR",(MAX(J$1:$J1302))+1,"")</f>
        <v/>
      </c>
      <c r="K1303" s="82">
        <f>MATCH(A1303,Peso!A:A,0)</f>
        <v>1520</v>
      </c>
    </row>
    <row r="1304" spans="1:11" ht="15" customHeight="1" x14ac:dyDescent="0.3">
      <c r="A1304" s="79">
        <v>2381</v>
      </c>
      <c r="B1304" s="78" t="s">
        <v>1516</v>
      </c>
      <c r="C1304" s="78" t="s">
        <v>3</v>
      </c>
      <c r="D1304" s="78" t="s">
        <v>1608</v>
      </c>
      <c r="E1304" s="78">
        <v>1</v>
      </c>
      <c r="F1304" s="78">
        <v>0</v>
      </c>
      <c r="G1304" s="189">
        <f t="shared" si="40"/>
        <v>1</v>
      </c>
      <c r="H1304" s="64">
        <f>IFERROR(MATCH(A1304,'LISTA '!D:D,0),"FORA DA TABELA")</f>
        <v>782</v>
      </c>
      <c r="I1304" s="64" t="str">
        <f t="shared" si="41"/>
        <v/>
      </c>
      <c r="J1304" s="64" t="str">
        <f>IF(I1304="VERIFICAR",(MAX(J$1:$J1303))+1,"")</f>
        <v/>
      </c>
      <c r="K1304" s="82">
        <f>MATCH(A1304,Peso!A:A,0)</f>
        <v>2537</v>
      </c>
    </row>
    <row r="1305" spans="1:11" ht="15" customHeight="1" x14ac:dyDescent="0.3">
      <c r="A1305" s="79">
        <v>2383</v>
      </c>
      <c r="B1305" s="78" t="s">
        <v>1531</v>
      </c>
      <c r="C1305" s="78" t="s">
        <v>3</v>
      </c>
      <c r="D1305" s="78" t="s">
        <v>1608</v>
      </c>
      <c r="E1305" s="78">
        <v>1</v>
      </c>
      <c r="F1305" s="78">
        <v>1</v>
      </c>
      <c r="G1305" s="189">
        <f t="shared" si="40"/>
        <v>0</v>
      </c>
      <c r="H1305" s="64">
        <f>IFERROR(MATCH(A1305,'LISTA '!D:D,0),"FORA DA TABELA")</f>
        <v>783</v>
      </c>
      <c r="I1305" s="64" t="str">
        <f t="shared" si="41"/>
        <v/>
      </c>
      <c r="J1305" s="64" t="str">
        <f>IF(I1305="VERIFICAR",(MAX(J$1:$J1304))+1,"")</f>
        <v/>
      </c>
      <c r="K1305" s="82">
        <f>MATCH(A1305,Peso!A:A,0)</f>
        <v>2546</v>
      </c>
    </row>
    <row r="1306" spans="1:11" ht="15" customHeight="1" x14ac:dyDescent="0.3">
      <c r="A1306" s="79">
        <v>20022</v>
      </c>
      <c r="B1306" s="78" t="s">
        <v>1970</v>
      </c>
      <c r="C1306" s="78" t="s">
        <v>3</v>
      </c>
      <c r="D1306" s="78" t="s">
        <v>1608</v>
      </c>
      <c r="E1306" s="78">
        <v>0</v>
      </c>
      <c r="F1306" s="78">
        <v>0</v>
      </c>
      <c r="G1306" s="189">
        <f t="shared" si="40"/>
        <v>0</v>
      </c>
      <c r="H1306" s="64" t="str">
        <f>IFERROR(MATCH(A1306,'LISTA '!D:D,0),"FORA DA TABELA")</f>
        <v>FORA DA TABELA</v>
      </c>
      <c r="I1306" s="64" t="str">
        <f t="shared" si="41"/>
        <v/>
      </c>
      <c r="J1306" s="64" t="str">
        <f>IF(I1306="VERIFICAR",(MAX(J$1:$J1305))+1,"")</f>
        <v/>
      </c>
      <c r="K1306" s="82">
        <f>MATCH(A1306,Peso!A:A,0)</f>
        <v>1523</v>
      </c>
    </row>
    <row r="1307" spans="1:11" ht="15" customHeight="1" x14ac:dyDescent="0.3">
      <c r="A1307" s="79">
        <v>21627</v>
      </c>
      <c r="B1307" s="78" t="s">
        <v>1971</v>
      </c>
      <c r="C1307" s="78" t="s">
        <v>3</v>
      </c>
      <c r="D1307" s="78" t="s">
        <v>1608</v>
      </c>
      <c r="E1307" s="78">
        <v>177</v>
      </c>
      <c r="F1307" s="78">
        <v>3</v>
      </c>
      <c r="G1307" s="189">
        <f t="shared" si="40"/>
        <v>174</v>
      </c>
      <c r="H1307" s="64">
        <f>IFERROR(MATCH(A1307,'LISTA '!D:D,0),"FORA DA TABELA")</f>
        <v>784</v>
      </c>
      <c r="I1307" s="64" t="str">
        <f t="shared" si="41"/>
        <v/>
      </c>
      <c r="J1307" s="64" t="str">
        <f>IF(I1307="VERIFICAR",(MAX(J$1:$J1306))+1,"")</f>
        <v/>
      </c>
      <c r="K1307" s="82">
        <f>MATCH(A1307,Peso!A:A,0)</f>
        <v>1529</v>
      </c>
    </row>
    <row r="1308" spans="1:11" ht="15" customHeight="1" x14ac:dyDescent="0.3">
      <c r="A1308" s="79">
        <v>21756</v>
      </c>
      <c r="B1308" s="78" t="s">
        <v>844</v>
      </c>
      <c r="C1308" s="78" t="s">
        <v>3</v>
      </c>
      <c r="D1308" s="78" t="s">
        <v>1608</v>
      </c>
      <c r="E1308" s="78">
        <v>0</v>
      </c>
      <c r="F1308" s="78">
        <v>0</v>
      </c>
      <c r="G1308" s="189">
        <f t="shared" si="40"/>
        <v>0</v>
      </c>
      <c r="H1308" s="64" t="str">
        <f>IFERROR(MATCH(A1308,'LISTA '!D:D,0),"FORA DA TABELA")</f>
        <v>FORA DA TABELA</v>
      </c>
      <c r="I1308" s="64" t="str">
        <f t="shared" si="41"/>
        <v/>
      </c>
      <c r="J1308" s="64" t="str">
        <f>IF(I1308="VERIFICAR",(MAX(J$1:$J1307))+1,"")</f>
        <v/>
      </c>
      <c r="K1308" s="82">
        <f>MATCH(A1308,Peso!A:A,0)</f>
        <v>2321</v>
      </c>
    </row>
    <row r="1309" spans="1:11" ht="15" customHeight="1" x14ac:dyDescent="0.3">
      <c r="A1309" s="79">
        <v>21496</v>
      </c>
      <c r="B1309" s="78" t="s">
        <v>685</v>
      </c>
      <c r="C1309" s="78" t="s">
        <v>3</v>
      </c>
      <c r="D1309" s="78" t="s">
        <v>1608</v>
      </c>
      <c r="E1309" s="78">
        <v>0</v>
      </c>
      <c r="F1309" s="78">
        <v>0</v>
      </c>
      <c r="G1309" s="189">
        <f t="shared" si="40"/>
        <v>0</v>
      </c>
      <c r="H1309" s="64" t="str">
        <f>IFERROR(MATCH(A1309,'LISTA '!D:D,0),"FORA DA TABELA")</f>
        <v>FORA DA TABELA</v>
      </c>
      <c r="I1309" s="64" t="str">
        <f t="shared" si="41"/>
        <v/>
      </c>
      <c r="J1309" s="64" t="str">
        <f>IF(I1309="VERIFICAR",(MAX(J$1:$J1308))+1,"")</f>
        <v/>
      </c>
      <c r="K1309" s="82">
        <f>MATCH(A1309,Peso!A:A,0)</f>
        <v>1524</v>
      </c>
    </row>
    <row r="1310" spans="1:11" ht="15" customHeight="1" x14ac:dyDescent="0.3">
      <c r="A1310" s="79">
        <v>20304</v>
      </c>
      <c r="B1310" s="78" t="s">
        <v>682</v>
      </c>
      <c r="C1310" s="78" t="s">
        <v>3</v>
      </c>
      <c r="D1310" s="78" t="s">
        <v>1608</v>
      </c>
      <c r="E1310" s="78">
        <v>0</v>
      </c>
      <c r="F1310" s="78">
        <v>0</v>
      </c>
      <c r="G1310" s="189">
        <f t="shared" si="40"/>
        <v>0</v>
      </c>
      <c r="H1310" s="64" t="str">
        <f>IFERROR(MATCH(A1310,'LISTA '!D:D,0),"FORA DA TABELA")</f>
        <v>FORA DA TABELA</v>
      </c>
      <c r="I1310" s="64" t="str">
        <f t="shared" si="41"/>
        <v/>
      </c>
      <c r="J1310" s="64" t="str">
        <f>IF(I1310="VERIFICAR",(MAX(J$1:$J1309))+1,"")</f>
        <v/>
      </c>
      <c r="K1310" s="82">
        <f>MATCH(A1310,Peso!A:A,0)</f>
        <v>1526</v>
      </c>
    </row>
    <row r="1311" spans="1:11" ht="15" customHeight="1" x14ac:dyDescent="0.3">
      <c r="A1311" s="79">
        <v>21403</v>
      </c>
      <c r="B1311" s="78" t="s">
        <v>1189</v>
      </c>
      <c r="C1311" s="78" t="s">
        <v>3</v>
      </c>
      <c r="D1311" s="78" t="s">
        <v>1608</v>
      </c>
      <c r="E1311" s="78">
        <v>125</v>
      </c>
      <c r="F1311" s="78">
        <v>2</v>
      </c>
      <c r="G1311" s="189">
        <f t="shared" si="40"/>
        <v>123</v>
      </c>
      <c r="H1311" s="64">
        <f>IFERROR(MATCH(A1311,'LISTA '!D:D,0),"FORA DA TABELA")</f>
        <v>785</v>
      </c>
      <c r="I1311" s="64" t="str">
        <f t="shared" si="41"/>
        <v/>
      </c>
      <c r="J1311" s="64" t="str">
        <f>IF(I1311="VERIFICAR",(MAX(J$1:$J1310))+1,"")</f>
        <v/>
      </c>
      <c r="K1311" s="82">
        <f>MATCH(A1311,Peso!A:A,0)</f>
        <v>1530</v>
      </c>
    </row>
    <row r="1312" spans="1:11" ht="15" customHeight="1" x14ac:dyDescent="0.3">
      <c r="A1312" s="79">
        <v>21659</v>
      </c>
      <c r="B1312" s="78" t="s">
        <v>1603</v>
      </c>
      <c r="C1312" s="78" t="s">
        <v>3</v>
      </c>
      <c r="D1312" s="78" t="s">
        <v>1608</v>
      </c>
      <c r="E1312" s="78">
        <v>57</v>
      </c>
      <c r="F1312" s="78">
        <v>5</v>
      </c>
      <c r="G1312" s="189">
        <f t="shared" si="40"/>
        <v>52</v>
      </c>
      <c r="H1312" s="64">
        <f>IFERROR(MATCH(A1312,'LISTA '!D:D,0),"FORA DA TABELA")</f>
        <v>786</v>
      </c>
      <c r="I1312" s="64" t="str">
        <f t="shared" si="41"/>
        <v/>
      </c>
      <c r="J1312" s="64" t="str">
        <f>IF(I1312="VERIFICAR",(MAX(J$1:$J1311))+1,"")</f>
        <v/>
      </c>
      <c r="K1312" s="82">
        <f>MATCH(A1312,Peso!A:A,0)</f>
        <v>1531</v>
      </c>
    </row>
    <row r="1313" spans="1:11" ht="15" customHeight="1" x14ac:dyDescent="0.3">
      <c r="A1313" s="79">
        <v>21802</v>
      </c>
      <c r="B1313" s="78" t="s">
        <v>1506</v>
      </c>
      <c r="C1313" s="78" t="s">
        <v>3</v>
      </c>
      <c r="D1313" s="78" t="s">
        <v>1608</v>
      </c>
      <c r="E1313" s="78">
        <v>500</v>
      </c>
      <c r="F1313" s="78">
        <v>0</v>
      </c>
      <c r="G1313" s="189">
        <f t="shared" si="40"/>
        <v>500</v>
      </c>
      <c r="H1313" s="64" t="str">
        <f>IFERROR(MATCH(A1313,'LISTA '!D:D,0),"FORA DA TABELA")</f>
        <v>FORA DA TABELA</v>
      </c>
      <c r="I1313" s="64" t="str">
        <f t="shared" si="41"/>
        <v>VERIFICAR</v>
      </c>
      <c r="J1313" s="64">
        <f>IF(I1313="VERIFICAR",(MAX(J$1:$J1312))+1,"")</f>
        <v>88</v>
      </c>
      <c r="K1313" s="82">
        <f>MATCH(A1313,Peso!A:A,0)</f>
        <v>2531</v>
      </c>
    </row>
    <row r="1314" spans="1:11" ht="15" customHeight="1" x14ac:dyDescent="0.3">
      <c r="A1314" s="79">
        <v>21721</v>
      </c>
      <c r="B1314" s="78" t="s">
        <v>789</v>
      </c>
      <c r="C1314" s="78" t="s">
        <v>3</v>
      </c>
      <c r="D1314" s="78" t="s">
        <v>1608</v>
      </c>
      <c r="E1314" s="78">
        <v>0</v>
      </c>
      <c r="F1314" s="78">
        <v>0</v>
      </c>
      <c r="G1314" s="189">
        <f t="shared" si="40"/>
        <v>0</v>
      </c>
      <c r="H1314" s="64" t="str">
        <f>IFERROR(MATCH(A1314,'LISTA '!D:D,0),"FORA DA TABELA")</f>
        <v>FORA DA TABELA</v>
      </c>
      <c r="I1314" s="64" t="str">
        <f t="shared" si="41"/>
        <v/>
      </c>
      <c r="J1314" s="64" t="str">
        <f>IF(I1314="VERIFICAR",(MAX(J$1:$J1313))+1,"")</f>
        <v/>
      </c>
      <c r="K1314" s="82">
        <f>MATCH(A1314,Peso!A:A,0)</f>
        <v>2273</v>
      </c>
    </row>
    <row r="1315" spans="1:11" ht="15" customHeight="1" x14ac:dyDescent="0.3">
      <c r="A1315" s="79">
        <v>21799</v>
      </c>
      <c r="B1315" s="78" t="s">
        <v>1507</v>
      </c>
      <c r="C1315" s="78" t="s">
        <v>3</v>
      </c>
      <c r="D1315" s="78" t="s">
        <v>1608</v>
      </c>
      <c r="E1315" s="78">
        <v>567</v>
      </c>
      <c r="F1315" s="78">
        <v>1</v>
      </c>
      <c r="G1315" s="189">
        <f t="shared" si="40"/>
        <v>566</v>
      </c>
      <c r="H1315" s="64">
        <f>IFERROR(MATCH(A1315,'LISTA '!D:D,0),"FORA DA TABELA")</f>
        <v>787</v>
      </c>
      <c r="I1315" s="64" t="str">
        <f t="shared" si="41"/>
        <v/>
      </c>
      <c r="J1315" s="64" t="str">
        <f>IF(I1315="VERIFICAR",(MAX(J$1:$J1314))+1,"")</f>
        <v/>
      </c>
      <c r="K1315" s="82">
        <f>MATCH(A1315,Peso!A:A,0)</f>
        <v>2532</v>
      </c>
    </row>
    <row r="1316" spans="1:11" ht="15" customHeight="1" x14ac:dyDescent="0.3">
      <c r="A1316" s="79">
        <v>20667</v>
      </c>
      <c r="B1316" s="78" t="s">
        <v>1972</v>
      </c>
      <c r="C1316" s="78" t="s">
        <v>3</v>
      </c>
      <c r="D1316" s="78" t="s">
        <v>1608</v>
      </c>
      <c r="E1316" s="78">
        <v>0</v>
      </c>
      <c r="F1316" s="78">
        <v>0</v>
      </c>
      <c r="G1316" s="189">
        <f t="shared" si="40"/>
        <v>0</v>
      </c>
      <c r="H1316" s="64" t="str">
        <f>IFERROR(MATCH(A1316,'LISTA '!D:D,0),"FORA DA TABELA")</f>
        <v>FORA DA TABELA</v>
      </c>
      <c r="I1316" s="64" t="str">
        <f t="shared" si="41"/>
        <v/>
      </c>
      <c r="J1316" s="64" t="str">
        <f>IF(I1316="VERIFICAR",(MAX(J$1:$J1315))+1,"")</f>
        <v/>
      </c>
      <c r="K1316" s="82">
        <f>MATCH(A1316,Peso!A:A,0)</f>
        <v>1527</v>
      </c>
    </row>
    <row r="1317" spans="1:11" ht="15" customHeight="1" x14ac:dyDescent="0.3">
      <c r="A1317" s="79">
        <v>21833</v>
      </c>
      <c r="B1317" s="78" t="s">
        <v>1574</v>
      </c>
      <c r="C1317" s="78" t="s">
        <v>28</v>
      </c>
      <c r="D1317" s="78" t="s">
        <v>1608</v>
      </c>
      <c r="E1317" s="78">
        <v>0</v>
      </c>
      <c r="F1317" s="78">
        <v>0</v>
      </c>
      <c r="G1317" s="189">
        <f t="shared" si="40"/>
        <v>0</v>
      </c>
      <c r="H1317" s="64" t="str">
        <f>IFERROR(MATCH(A1317,'LISTA '!D:D,0),"FORA DA TABELA")</f>
        <v>FORA DA TABELA</v>
      </c>
      <c r="I1317" s="64" t="str">
        <f t="shared" si="41"/>
        <v/>
      </c>
      <c r="J1317" s="64" t="str">
        <f>IF(I1317="VERIFICAR",(MAX(J$1:$J1316))+1,"")</f>
        <v/>
      </c>
      <c r="K1317" s="82">
        <f>MATCH(A1317,Peso!A:A,0)</f>
        <v>2577</v>
      </c>
    </row>
    <row r="1318" spans="1:11" ht="15" customHeight="1" x14ac:dyDescent="0.3">
      <c r="A1318" s="79">
        <v>21695</v>
      </c>
      <c r="B1318" s="78" t="s">
        <v>760</v>
      </c>
      <c r="C1318" s="78" t="s">
        <v>3</v>
      </c>
      <c r="D1318" s="78" t="s">
        <v>1608</v>
      </c>
      <c r="E1318" s="78">
        <v>0</v>
      </c>
      <c r="F1318" s="78">
        <v>0</v>
      </c>
      <c r="G1318" s="189">
        <f t="shared" si="40"/>
        <v>0</v>
      </c>
      <c r="H1318" s="64" t="str">
        <f>IFERROR(MATCH(A1318,'LISTA '!D:D,0),"FORA DA TABELA")</f>
        <v>FORA DA TABELA</v>
      </c>
      <c r="I1318" s="64" t="str">
        <f t="shared" si="41"/>
        <v/>
      </c>
      <c r="J1318" s="64" t="str">
        <f>IF(I1318="VERIFICAR",(MAX(J$1:$J1317))+1,"")</f>
        <v/>
      </c>
      <c r="K1318" s="82">
        <f>MATCH(A1318,Peso!A:A,0)</f>
        <v>2236</v>
      </c>
    </row>
    <row r="1319" spans="1:11" ht="15" customHeight="1" x14ac:dyDescent="0.3">
      <c r="A1319" s="79">
        <v>21688</v>
      </c>
      <c r="B1319" s="78" t="s">
        <v>759</v>
      </c>
      <c r="C1319" s="78" t="s">
        <v>28</v>
      </c>
      <c r="D1319" s="78" t="s">
        <v>1608</v>
      </c>
      <c r="E1319" s="78">
        <v>0</v>
      </c>
      <c r="F1319" s="78">
        <v>0</v>
      </c>
      <c r="G1319" s="189">
        <f t="shared" si="40"/>
        <v>0</v>
      </c>
      <c r="H1319" s="64" t="str">
        <f>IFERROR(MATCH(A1319,'LISTA '!D:D,0),"FORA DA TABELA")</f>
        <v>FORA DA TABELA</v>
      </c>
      <c r="I1319" s="64" t="str">
        <f t="shared" si="41"/>
        <v/>
      </c>
      <c r="J1319" s="64" t="str">
        <f>IF(I1319="VERIFICAR",(MAX(J$1:$J1318))+1,"")</f>
        <v/>
      </c>
      <c r="K1319" s="82">
        <f>MATCH(A1319,Peso!A:A,0)</f>
        <v>2233</v>
      </c>
    </row>
    <row r="1320" spans="1:11" ht="15" customHeight="1" x14ac:dyDescent="0.3">
      <c r="A1320" s="79">
        <v>21612</v>
      </c>
      <c r="B1320" s="78" t="s">
        <v>777</v>
      </c>
      <c r="C1320" s="78" t="s">
        <v>3</v>
      </c>
      <c r="D1320" s="78" t="s">
        <v>1608</v>
      </c>
      <c r="E1320" s="78">
        <v>0</v>
      </c>
      <c r="F1320" s="78">
        <v>0</v>
      </c>
      <c r="G1320" s="189">
        <f t="shared" si="40"/>
        <v>0</v>
      </c>
      <c r="H1320" s="64" t="str">
        <f>IFERROR(MATCH(A1320,'LISTA '!D:D,0),"FORA DA TABELA")</f>
        <v>FORA DA TABELA</v>
      </c>
      <c r="I1320" s="64" t="str">
        <f t="shared" si="41"/>
        <v/>
      </c>
      <c r="J1320" s="64" t="str">
        <f>IF(I1320="VERIFICAR",(MAX(J$1:$J1319))+1,"")</f>
        <v/>
      </c>
      <c r="K1320" s="82">
        <f>MATCH(A1320,Peso!A:A,0)</f>
        <v>1542</v>
      </c>
    </row>
    <row r="1321" spans="1:11" ht="15" customHeight="1" x14ac:dyDescent="0.3">
      <c r="A1321" s="79">
        <v>21728</v>
      </c>
      <c r="B1321" s="78" t="s">
        <v>1190</v>
      </c>
      <c r="C1321" s="78" t="s">
        <v>3</v>
      </c>
      <c r="D1321" s="78" t="s">
        <v>1608</v>
      </c>
      <c r="E1321" s="78">
        <v>0</v>
      </c>
      <c r="F1321" s="78">
        <v>0</v>
      </c>
      <c r="G1321" s="189">
        <f t="shared" si="40"/>
        <v>0</v>
      </c>
      <c r="H1321" s="64" t="str">
        <f>IFERROR(MATCH(A1321,'LISTA '!D:D,0),"FORA DA TABELA")</f>
        <v>FORA DA TABELA</v>
      </c>
      <c r="I1321" s="64" t="str">
        <f t="shared" si="41"/>
        <v/>
      </c>
      <c r="J1321" s="64" t="str">
        <f>IF(I1321="VERIFICAR",(MAX(J$1:$J1320))+1,"")</f>
        <v/>
      </c>
      <c r="K1321" s="82">
        <f>MATCH(A1321,Peso!A:A,0)</f>
        <v>2283</v>
      </c>
    </row>
    <row r="1322" spans="1:11" ht="15" customHeight="1" x14ac:dyDescent="0.3">
      <c r="A1322" s="79">
        <v>20023</v>
      </c>
      <c r="B1322" s="78" t="s">
        <v>684</v>
      </c>
      <c r="C1322" s="78" t="s">
        <v>3</v>
      </c>
      <c r="D1322" s="78" t="s">
        <v>1608</v>
      </c>
      <c r="E1322" s="78">
        <v>0</v>
      </c>
      <c r="F1322" s="78">
        <v>0</v>
      </c>
      <c r="G1322" s="189">
        <f t="shared" si="40"/>
        <v>0</v>
      </c>
      <c r="H1322" s="64" t="str">
        <f>IFERROR(MATCH(A1322,'LISTA '!D:D,0),"FORA DA TABELA")</f>
        <v>FORA DA TABELA</v>
      </c>
      <c r="I1322" s="64" t="str">
        <f t="shared" si="41"/>
        <v/>
      </c>
      <c r="J1322" s="64" t="str">
        <f>IF(I1322="VERIFICAR",(MAX(J$1:$J1321))+1,"")</f>
        <v/>
      </c>
      <c r="K1322" s="82">
        <f>MATCH(A1322,Peso!A:A,0)</f>
        <v>1532</v>
      </c>
    </row>
    <row r="1323" spans="1:11" ht="15" customHeight="1" x14ac:dyDescent="0.3">
      <c r="A1323" s="79">
        <v>21628</v>
      </c>
      <c r="B1323" s="78" t="s">
        <v>713</v>
      </c>
      <c r="C1323" s="78" t="s">
        <v>3</v>
      </c>
      <c r="D1323" s="78" t="s">
        <v>1608</v>
      </c>
      <c r="E1323" s="78">
        <v>0</v>
      </c>
      <c r="F1323" s="78">
        <v>0</v>
      </c>
      <c r="G1323" s="189">
        <f t="shared" si="40"/>
        <v>0</v>
      </c>
      <c r="H1323" s="64" t="str">
        <f>IFERROR(MATCH(A1323,'LISTA '!D:D,0),"FORA DA TABELA")</f>
        <v>FORA DA TABELA</v>
      </c>
      <c r="I1323" s="64" t="str">
        <f t="shared" si="41"/>
        <v/>
      </c>
      <c r="J1323" s="64" t="str">
        <f>IF(I1323="VERIFICAR",(MAX(J$1:$J1322))+1,"")</f>
        <v/>
      </c>
      <c r="K1323" s="82">
        <f>MATCH(A1323,Peso!A:A,0)</f>
        <v>1536</v>
      </c>
    </row>
    <row r="1324" spans="1:11" ht="15" customHeight="1" x14ac:dyDescent="0.3">
      <c r="A1324" s="79">
        <v>21616</v>
      </c>
      <c r="B1324" s="78" t="s">
        <v>920</v>
      </c>
      <c r="C1324" s="78" t="s">
        <v>3</v>
      </c>
      <c r="D1324" s="78" t="s">
        <v>1608</v>
      </c>
      <c r="E1324" s="78">
        <v>0</v>
      </c>
      <c r="F1324" s="78">
        <v>0</v>
      </c>
      <c r="G1324" s="189">
        <f t="shared" si="40"/>
        <v>0</v>
      </c>
      <c r="H1324" s="64" t="str">
        <f>IFERROR(MATCH(A1324,'LISTA '!D:D,0),"FORA DA TABELA")</f>
        <v>FORA DA TABELA</v>
      </c>
      <c r="I1324" s="64" t="str">
        <f t="shared" si="41"/>
        <v/>
      </c>
      <c r="J1324" s="64" t="str">
        <f>IF(I1324="VERIFICAR",(MAX(J$1:$J1323))+1,"")</f>
        <v/>
      </c>
      <c r="K1324" s="82">
        <f>MATCH(A1324,Peso!A:A,0)</f>
        <v>1537</v>
      </c>
    </row>
    <row r="1325" spans="1:11" ht="15" customHeight="1" x14ac:dyDescent="0.3">
      <c r="A1325" s="79">
        <v>20322</v>
      </c>
      <c r="B1325" s="78" t="s">
        <v>683</v>
      </c>
      <c r="C1325" s="78" t="s">
        <v>3</v>
      </c>
      <c r="D1325" s="78" t="s">
        <v>1608</v>
      </c>
      <c r="E1325" s="78">
        <v>0</v>
      </c>
      <c r="F1325" s="78">
        <v>0</v>
      </c>
      <c r="G1325" s="189">
        <f t="shared" si="40"/>
        <v>0</v>
      </c>
      <c r="H1325" s="64" t="str">
        <f>IFERROR(MATCH(A1325,'LISTA '!D:D,0),"FORA DA TABELA")</f>
        <v>FORA DA TABELA</v>
      </c>
      <c r="I1325" s="64" t="str">
        <f t="shared" si="41"/>
        <v/>
      </c>
      <c r="J1325" s="64" t="str">
        <f>IF(I1325="VERIFICAR",(MAX(J$1:$J1324))+1,"")</f>
        <v/>
      </c>
      <c r="K1325" s="82">
        <f>MATCH(A1325,Peso!A:A,0)</f>
        <v>1534</v>
      </c>
    </row>
    <row r="1326" spans="1:11" ht="15" customHeight="1" x14ac:dyDescent="0.3">
      <c r="A1326" s="79">
        <v>21404</v>
      </c>
      <c r="B1326" s="78" t="s">
        <v>1191</v>
      </c>
      <c r="C1326" s="78" t="s">
        <v>3</v>
      </c>
      <c r="D1326" s="78" t="s">
        <v>1608</v>
      </c>
      <c r="E1326" s="78">
        <v>0</v>
      </c>
      <c r="F1326" s="78">
        <v>0</v>
      </c>
      <c r="G1326" s="189">
        <f t="shared" si="40"/>
        <v>0</v>
      </c>
      <c r="H1326" s="64">
        <f>IFERROR(MATCH(A1326,'LISTA '!D:D,0),"FORA DA TABELA")</f>
        <v>788</v>
      </c>
      <c r="I1326" s="64" t="str">
        <f t="shared" si="41"/>
        <v/>
      </c>
      <c r="J1326" s="64" t="str">
        <f>IF(I1326="VERIFICAR",(MAX(J$1:$J1325))+1,"")</f>
        <v/>
      </c>
      <c r="K1326" s="82">
        <f>MATCH(A1326,Peso!A:A,0)</f>
        <v>1539</v>
      </c>
    </row>
    <row r="1327" spans="1:11" ht="15" customHeight="1" x14ac:dyDescent="0.3">
      <c r="A1327" s="79">
        <v>20668</v>
      </c>
      <c r="B1327" s="78" t="s">
        <v>1192</v>
      </c>
      <c r="C1327" s="78" t="s">
        <v>3</v>
      </c>
      <c r="D1327" s="78" t="s">
        <v>1608</v>
      </c>
      <c r="E1327" s="78">
        <v>0</v>
      </c>
      <c r="F1327" s="78">
        <v>0</v>
      </c>
      <c r="G1327" s="189">
        <f t="shared" si="40"/>
        <v>0</v>
      </c>
      <c r="H1327" s="64" t="str">
        <f>IFERROR(MATCH(A1327,'LISTA '!D:D,0),"FORA DA TABELA")</f>
        <v>FORA DA TABELA</v>
      </c>
      <c r="I1327" s="64" t="str">
        <f t="shared" si="41"/>
        <v/>
      </c>
      <c r="J1327" s="64" t="str">
        <f>IF(I1327="VERIFICAR",(MAX(J$1:$J1326))+1,"")</f>
        <v/>
      </c>
      <c r="K1327" s="82">
        <f>MATCH(A1327,Peso!A:A,0)</f>
        <v>1535</v>
      </c>
    </row>
    <row r="1328" spans="1:11" ht="15" customHeight="1" x14ac:dyDescent="0.3">
      <c r="A1328" s="79">
        <v>21660</v>
      </c>
      <c r="B1328" s="78" t="s">
        <v>1192</v>
      </c>
      <c r="C1328" s="78" t="s">
        <v>3</v>
      </c>
      <c r="D1328" s="78" t="s">
        <v>1608</v>
      </c>
      <c r="E1328" s="78">
        <v>5</v>
      </c>
      <c r="F1328" s="78">
        <v>2</v>
      </c>
      <c r="G1328" s="189">
        <f t="shared" si="40"/>
        <v>3</v>
      </c>
      <c r="H1328" s="64">
        <f>IFERROR(MATCH(A1328,'LISTA '!D:D,0),"FORA DA TABELA")</f>
        <v>789</v>
      </c>
      <c r="I1328" s="64" t="str">
        <f t="shared" si="41"/>
        <v/>
      </c>
      <c r="J1328" s="64" t="str">
        <f>IF(I1328="VERIFICAR",(MAX(J$1:$J1327))+1,"")</f>
        <v/>
      </c>
      <c r="K1328" s="82">
        <f>MATCH(A1328,Peso!A:A,0)</f>
        <v>1540</v>
      </c>
    </row>
    <row r="1329" spans="1:11" ht="15" customHeight="1" x14ac:dyDescent="0.3">
      <c r="A1329" s="79">
        <v>21654</v>
      </c>
      <c r="B1329" s="78" t="s">
        <v>921</v>
      </c>
      <c r="C1329" s="78" t="s">
        <v>28</v>
      </c>
      <c r="D1329" s="78" t="s">
        <v>1608</v>
      </c>
      <c r="E1329" s="78">
        <v>0</v>
      </c>
      <c r="F1329" s="78">
        <v>0</v>
      </c>
      <c r="G1329" s="189">
        <f t="shared" si="40"/>
        <v>0</v>
      </c>
      <c r="H1329" s="64" t="str">
        <f>IFERROR(MATCH(A1329,'LISTA '!D:D,0),"FORA DA TABELA")</f>
        <v>FORA DA TABELA</v>
      </c>
      <c r="I1329" s="64" t="str">
        <f t="shared" si="41"/>
        <v/>
      </c>
      <c r="J1329" s="64" t="str">
        <f>IF(I1329="VERIFICAR",(MAX(J$1:$J1328))+1,"")</f>
        <v/>
      </c>
      <c r="K1329" s="82">
        <f>MATCH(A1329,Peso!A:A,0)</f>
        <v>1541</v>
      </c>
    </row>
    <row r="1330" spans="1:11" ht="15" customHeight="1" x14ac:dyDescent="0.3">
      <c r="A1330" s="79">
        <v>21803</v>
      </c>
      <c r="B1330" s="78" t="s">
        <v>1508</v>
      </c>
      <c r="C1330" s="78" t="s">
        <v>3</v>
      </c>
      <c r="D1330" s="78" t="s">
        <v>1608</v>
      </c>
      <c r="E1330" s="78">
        <v>503</v>
      </c>
      <c r="F1330" s="78">
        <v>8</v>
      </c>
      <c r="G1330" s="189">
        <f t="shared" si="40"/>
        <v>495</v>
      </c>
      <c r="H1330" s="64">
        <f>IFERROR(MATCH(A1330,'LISTA '!D:D,0),"FORA DA TABELA")</f>
        <v>790</v>
      </c>
      <c r="I1330" s="64" t="str">
        <f t="shared" si="41"/>
        <v/>
      </c>
      <c r="J1330" s="64" t="str">
        <f>IF(I1330="VERIFICAR",(MAX(J$1:$J1329))+1,"")</f>
        <v/>
      </c>
      <c r="K1330" s="82">
        <f>MATCH(A1330,Peso!A:A,0)</f>
        <v>2533</v>
      </c>
    </row>
    <row r="1331" spans="1:11" ht="15" customHeight="1" x14ac:dyDescent="0.3">
      <c r="A1331" s="79">
        <v>21798</v>
      </c>
      <c r="B1331" s="78" t="s">
        <v>1509</v>
      </c>
      <c r="C1331" s="78" t="s">
        <v>3</v>
      </c>
      <c r="D1331" s="78" t="s">
        <v>1608</v>
      </c>
      <c r="E1331" s="78">
        <v>0</v>
      </c>
      <c r="F1331" s="78">
        <v>0</v>
      </c>
      <c r="G1331" s="189">
        <f t="shared" si="40"/>
        <v>0</v>
      </c>
      <c r="H1331" s="64" t="str">
        <f>IFERROR(MATCH(A1331,'LISTA '!D:D,0),"FORA DA TABELA")</f>
        <v>FORA DA TABELA</v>
      </c>
      <c r="I1331" s="64" t="str">
        <f t="shared" si="41"/>
        <v/>
      </c>
      <c r="J1331" s="64" t="str">
        <f>IF(I1331="VERIFICAR",(MAX(J$1:$J1330))+1,"")</f>
        <v/>
      </c>
      <c r="K1331" s="82">
        <f>MATCH(A1331,Peso!A:A,0)</f>
        <v>2534</v>
      </c>
    </row>
    <row r="1332" spans="1:11" ht="15" customHeight="1" x14ac:dyDescent="0.3">
      <c r="A1332" s="79">
        <v>21706</v>
      </c>
      <c r="B1332" s="78" t="s">
        <v>773</v>
      </c>
      <c r="C1332" s="78" t="s">
        <v>3</v>
      </c>
      <c r="D1332" s="78" t="s">
        <v>1608</v>
      </c>
      <c r="E1332" s="78">
        <v>0</v>
      </c>
      <c r="F1332" s="78">
        <v>0</v>
      </c>
      <c r="G1332" s="189">
        <f t="shared" si="40"/>
        <v>0</v>
      </c>
      <c r="H1332" s="64" t="str">
        <f>IFERROR(MATCH(A1332,'LISTA '!D:D,0),"FORA DA TABELA")</f>
        <v>FORA DA TABELA</v>
      </c>
      <c r="I1332" s="64" t="str">
        <f t="shared" si="41"/>
        <v/>
      </c>
      <c r="J1332" s="64" t="str">
        <f>IF(I1332="VERIFICAR",(MAX(J$1:$J1331))+1,"")</f>
        <v/>
      </c>
      <c r="K1332" s="82">
        <f>MATCH(A1332,Peso!A:A,0)</f>
        <v>2255</v>
      </c>
    </row>
    <row r="1333" spans="1:11" ht="15" customHeight="1" x14ac:dyDescent="0.3">
      <c r="A1333" s="79">
        <v>21834</v>
      </c>
      <c r="B1333" s="78" t="s">
        <v>1575</v>
      </c>
      <c r="C1333" s="78" t="s">
        <v>3</v>
      </c>
      <c r="D1333" s="78" t="s">
        <v>1608</v>
      </c>
      <c r="E1333" s="78">
        <v>0</v>
      </c>
      <c r="F1333" s="78">
        <v>0</v>
      </c>
      <c r="G1333" s="189">
        <f t="shared" si="40"/>
        <v>0</v>
      </c>
      <c r="H1333" s="64" t="str">
        <f>IFERROR(MATCH(A1333,'LISTA '!D:D,0),"FORA DA TABELA")</f>
        <v>FORA DA TABELA</v>
      </c>
      <c r="I1333" s="64" t="str">
        <f t="shared" si="41"/>
        <v/>
      </c>
      <c r="J1333" s="64" t="str">
        <f>IF(I1333="VERIFICAR",(MAX(J$1:$J1332))+1,"")</f>
        <v/>
      </c>
      <c r="K1333" s="82">
        <f>MATCH(A1333,Peso!A:A,0)</f>
        <v>2578</v>
      </c>
    </row>
    <row r="1334" spans="1:11" ht="15" customHeight="1" x14ac:dyDescent="0.3">
      <c r="A1334" s="79">
        <v>21696</v>
      </c>
      <c r="B1334" s="78" t="s">
        <v>761</v>
      </c>
      <c r="C1334" s="78" t="s">
        <v>3</v>
      </c>
      <c r="D1334" s="78" t="s">
        <v>1608</v>
      </c>
      <c r="E1334" s="78">
        <v>0</v>
      </c>
      <c r="F1334" s="78">
        <v>0</v>
      </c>
      <c r="G1334" s="189">
        <f t="shared" si="40"/>
        <v>0</v>
      </c>
      <c r="H1334" s="64" t="str">
        <f>IFERROR(MATCH(A1334,'LISTA '!D:D,0),"FORA DA TABELA")</f>
        <v>FORA DA TABELA</v>
      </c>
      <c r="I1334" s="64" t="str">
        <f t="shared" si="41"/>
        <v/>
      </c>
      <c r="J1334" s="64" t="str">
        <f>IF(I1334="VERIFICAR",(MAX(J$1:$J1333))+1,"")</f>
        <v/>
      </c>
      <c r="K1334" s="82">
        <f>MATCH(A1334,Peso!A:A,0)</f>
        <v>2237</v>
      </c>
    </row>
    <row r="1335" spans="1:11" ht="15" customHeight="1" x14ac:dyDescent="0.3">
      <c r="A1335" s="79">
        <v>21707</v>
      </c>
      <c r="B1335" s="78" t="s">
        <v>775</v>
      </c>
      <c r="C1335" s="78" t="s">
        <v>3</v>
      </c>
      <c r="D1335" s="78" t="s">
        <v>1608</v>
      </c>
      <c r="E1335" s="78">
        <v>0</v>
      </c>
      <c r="F1335" s="78">
        <v>0</v>
      </c>
      <c r="G1335" s="189">
        <f t="shared" si="40"/>
        <v>0</v>
      </c>
      <c r="H1335" s="64" t="str">
        <f>IFERROR(MATCH(A1335,'LISTA '!D:D,0),"FORA DA TABELA")</f>
        <v>FORA DA TABELA</v>
      </c>
      <c r="I1335" s="64" t="str">
        <f t="shared" si="41"/>
        <v/>
      </c>
      <c r="J1335" s="64" t="str">
        <f>IF(I1335="VERIFICAR",(MAX(J$1:$J1334))+1,"")</f>
        <v/>
      </c>
      <c r="K1335" s="82">
        <f>MATCH(A1335,Peso!A:A,0)</f>
        <v>2256</v>
      </c>
    </row>
    <row r="1336" spans="1:11" ht="15" customHeight="1" x14ac:dyDescent="0.3">
      <c r="A1336" s="79">
        <v>493</v>
      </c>
      <c r="B1336" s="78" t="s">
        <v>225</v>
      </c>
      <c r="C1336" s="78" t="s">
        <v>3</v>
      </c>
      <c r="D1336" s="78" t="s">
        <v>1608</v>
      </c>
      <c r="E1336" s="78">
        <v>50</v>
      </c>
      <c r="F1336" s="78">
        <v>1</v>
      </c>
      <c r="G1336" s="189">
        <f t="shared" si="40"/>
        <v>49</v>
      </c>
      <c r="H1336" s="64">
        <f>IFERROR(MATCH(A1336,'LISTA '!D:D,0),"FORA DA TABELA")</f>
        <v>791</v>
      </c>
      <c r="I1336" s="64" t="str">
        <f t="shared" si="41"/>
        <v/>
      </c>
      <c r="J1336" s="64" t="str">
        <f>IF(I1336="VERIFICAR",(MAX(J$1:$J1335))+1,"")</f>
        <v/>
      </c>
      <c r="K1336" s="82">
        <f>MATCH(A1336,Peso!A:A,0)</f>
        <v>1543</v>
      </c>
    </row>
    <row r="1337" spans="1:11" ht="15" customHeight="1" x14ac:dyDescent="0.3">
      <c r="A1337" s="79">
        <v>502</v>
      </c>
      <c r="B1337" s="78" t="s">
        <v>226</v>
      </c>
      <c r="C1337" s="78" t="s">
        <v>3</v>
      </c>
      <c r="D1337" s="78" t="s">
        <v>1608</v>
      </c>
      <c r="E1337" s="78">
        <v>37</v>
      </c>
      <c r="F1337" s="78">
        <v>1</v>
      </c>
      <c r="G1337" s="189">
        <f t="shared" si="40"/>
        <v>36</v>
      </c>
      <c r="H1337" s="64">
        <f>IFERROR(MATCH(A1337,'LISTA '!D:D,0),"FORA DA TABELA")</f>
        <v>792</v>
      </c>
      <c r="I1337" s="64" t="str">
        <f t="shared" si="41"/>
        <v/>
      </c>
      <c r="J1337" s="64" t="str">
        <f>IF(I1337="VERIFICAR",(MAX(J$1:$J1336))+1,"")</f>
        <v/>
      </c>
      <c r="K1337" s="82">
        <f>MATCH(A1337,Peso!A:A,0)</f>
        <v>1544</v>
      </c>
    </row>
    <row r="1338" spans="1:11" ht="15" customHeight="1" x14ac:dyDescent="0.3">
      <c r="A1338" s="79">
        <v>1427</v>
      </c>
      <c r="B1338" s="78" t="s">
        <v>228</v>
      </c>
      <c r="C1338" s="78" t="s">
        <v>173</v>
      </c>
      <c r="D1338" s="78" t="s">
        <v>1608</v>
      </c>
      <c r="E1338" s="78">
        <v>86</v>
      </c>
      <c r="F1338" s="78">
        <v>5</v>
      </c>
      <c r="G1338" s="189">
        <f t="shared" si="40"/>
        <v>81</v>
      </c>
      <c r="H1338" s="64">
        <f>IFERROR(MATCH(A1338,'LISTA '!D:D,0),"FORA DA TABELA")</f>
        <v>793</v>
      </c>
      <c r="I1338" s="64" t="str">
        <f t="shared" si="41"/>
        <v/>
      </c>
      <c r="J1338" s="64" t="str">
        <f>IF(I1338="VERIFICAR",(MAX(J$1:$J1337))+1,"")</f>
        <v/>
      </c>
      <c r="K1338" s="82">
        <f>MATCH(A1338,Peso!A:A,0)</f>
        <v>1545</v>
      </c>
    </row>
    <row r="1339" spans="1:11" ht="15" customHeight="1" x14ac:dyDescent="0.3">
      <c r="A1339" s="79">
        <v>1428</v>
      </c>
      <c r="B1339" s="78" t="s">
        <v>229</v>
      </c>
      <c r="C1339" s="78" t="s">
        <v>173</v>
      </c>
      <c r="D1339" s="78" t="s">
        <v>1608</v>
      </c>
      <c r="E1339" s="78">
        <v>53</v>
      </c>
      <c r="F1339" s="78">
        <v>0</v>
      </c>
      <c r="G1339" s="189">
        <f t="shared" si="40"/>
        <v>53</v>
      </c>
      <c r="H1339" s="64">
        <f>IFERROR(MATCH(A1339,'LISTA '!D:D,0),"FORA DA TABELA")</f>
        <v>794</v>
      </c>
      <c r="I1339" s="64" t="str">
        <f t="shared" si="41"/>
        <v/>
      </c>
      <c r="J1339" s="64" t="str">
        <f>IF(I1339="VERIFICAR",(MAX(J$1:$J1338))+1,"")</f>
        <v/>
      </c>
      <c r="K1339" s="82">
        <f>MATCH(A1339,Peso!A:A,0)</f>
        <v>1546</v>
      </c>
    </row>
    <row r="1340" spans="1:11" ht="15" customHeight="1" x14ac:dyDescent="0.3">
      <c r="A1340" s="79">
        <v>1425</v>
      </c>
      <c r="B1340" s="78" t="s">
        <v>231</v>
      </c>
      <c r="C1340" s="78" t="s">
        <v>3</v>
      </c>
      <c r="D1340" s="78" t="s">
        <v>1608</v>
      </c>
      <c r="E1340" s="78">
        <v>114</v>
      </c>
      <c r="F1340" s="78">
        <v>3</v>
      </c>
      <c r="G1340" s="189">
        <f t="shared" si="40"/>
        <v>111</v>
      </c>
      <c r="H1340" s="64">
        <f>IFERROR(MATCH(A1340,'LISTA '!D:D,0),"FORA DA TABELA")</f>
        <v>795</v>
      </c>
      <c r="I1340" s="64" t="str">
        <f t="shared" si="41"/>
        <v/>
      </c>
      <c r="J1340" s="64" t="str">
        <f>IF(I1340="VERIFICAR",(MAX(J$1:$J1339))+1,"")</f>
        <v/>
      </c>
      <c r="K1340" s="82">
        <f>MATCH(A1340,Peso!A:A,0)</f>
        <v>1548</v>
      </c>
    </row>
    <row r="1341" spans="1:11" ht="15" customHeight="1" x14ac:dyDescent="0.3">
      <c r="A1341" s="79">
        <v>635</v>
      </c>
      <c r="B1341" s="78" t="s">
        <v>227</v>
      </c>
      <c r="C1341" s="78" t="s">
        <v>3</v>
      </c>
      <c r="D1341" s="78" t="s">
        <v>1608</v>
      </c>
      <c r="E1341" s="78">
        <v>32</v>
      </c>
      <c r="F1341" s="78">
        <v>2</v>
      </c>
      <c r="G1341" s="189">
        <f t="shared" si="40"/>
        <v>30</v>
      </c>
      <c r="H1341" s="64">
        <f>IFERROR(MATCH(A1341,'LISTA '!D:D,0),"FORA DA TABELA")</f>
        <v>796</v>
      </c>
      <c r="I1341" s="64" t="str">
        <f t="shared" si="41"/>
        <v/>
      </c>
      <c r="J1341" s="64" t="str">
        <f>IF(I1341="VERIFICAR",(MAX(J$1:$J1340))+1,"")</f>
        <v/>
      </c>
      <c r="K1341" s="82">
        <f>MATCH(A1341,Peso!A:A,0)</f>
        <v>1549</v>
      </c>
    </row>
    <row r="1342" spans="1:11" ht="15" customHeight="1" x14ac:dyDescent="0.3">
      <c r="A1342" s="79">
        <v>1429</v>
      </c>
      <c r="B1342" s="78" t="s">
        <v>230</v>
      </c>
      <c r="C1342" s="78" t="s">
        <v>173</v>
      </c>
      <c r="D1342" s="78" t="s">
        <v>1608</v>
      </c>
      <c r="E1342" s="78">
        <v>38</v>
      </c>
      <c r="F1342" s="78">
        <v>1</v>
      </c>
      <c r="G1342" s="189">
        <f t="shared" si="40"/>
        <v>37</v>
      </c>
      <c r="H1342" s="64">
        <f>IFERROR(MATCH(A1342,'LISTA '!D:D,0),"FORA DA TABELA")</f>
        <v>797</v>
      </c>
      <c r="I1342" s="64" t="str">
        <f t="shared" si="41"/>
        <v/>
      </c>
      <c r="J1342" s="64" t="str">
        <f>IF(I1342="VERIFICAR",(MAX(J$1:$J1341))+1,"")</f>
        <v/>
      </c>
      <c r="K1342" s="82">
        <f>MATCH(A1342,Peso!A:A,0)</f>
        <v>1551</v>
      </c>
    </row>
    <row r="1343" spans="1:11" ht="15" customHeight="1" x14ac:dyDescent="0.3">
      <c r="A1343" s="79">
        <v>1430</v>
      </c>
      <c r="B1343" s="78" t="s">
        <v>798</v>
      </c>
      <c r="C1343" s="78" t="s">
        <v>173</v>
      </c>
      <c r="D1343" s="78" t="s">
        <v>1608</v>
      </c>
      <c r="E1343" s="78">
        <v>46</v>
      </c>
      <c r="F1343" s="78">
        <v>3</v>
      </c>
      <c r="G1343" s="189">
        <f t="shared" si="40"/>
        <v>43</v>
      </c>
      <c r="H1343" s="64">
        <f>IFERROR(MATCH(A1343,'LISTA '!D:D,0),"FORA DA TABELA")</f>
        <v>798</v>
      </c>
      <c r="I1343" s="64" t="str">
        <f t="shared" si="41"/>
        <v/>
      </c>
      <c r="J1343" s="64" t="str">
        <f>IF(I1343="VERIFICAR",(MAX(J$1:$J1342))+1,"")</f>
        <v/>
      </c>
      <c r="K1343" s="82">
        <f>MATCH(A1343,Peso!A:A,0)</f>
        <v>1552</v>
      </c>
    </row>
    <row r="1344" spans="1:11" ht="15" customHeight="1" x14ac:dyDescent="0.3">
      <c r="A1344" s="79">
        <v>2830</v>
      </c>
      <c r="B1344" s="78" t="s">
        <v>865</v>
      </c>
      <c r="C1344" s="78" t="s">
        <v>28</v>
      </c>
      <c r="D1344" s="78" t="s">
        <v>1608</v>
      </c>
      <c r="E1344" s="78">
        <v>0</v>
      </c>
      <c r="F1344" s="78">
        <v>0</v>
      </c>
      <c r="G1344" s="189">
        <f t="shared" si="40"/>
        <v>0</v>
      </c>
      <c r="H1344" s="64" t="str">
        <f>IFERROR(MATCH(A1344,'LISTA '!D:D,0),"FORA DA TABELA")</f>
        <v>FORA DA TABELA</v>
      </c>
      <c r="I1344" s="64" t="str">
        <f t="shared" si="41"/>
        <v/>
      </c>
      <c r="J1344" s="64" t="str">
        <f>IF(I1344="VERIFICAR",(MAX(J$1:$J1343))+1,"")</f>
        <v/>
      </c>
      <c r="K1344" s="82">
        <f>MATCH(A1344,Peso!A:A,0)</f>
        <v>2342</v>
      </c>
    </row>
    <row r="1345" spans="1:11" ht="15" customHeight="1" x14ac:dyDescent="0.3">
      <c r="A1345" s="79">
        <v>2831</v>
      </c>
      <c r="B1345" s="78" t="s">
        <v>866</v>
      </c>
      <c r="C1345" s="78" t="s">
        <v>28</v>
      </c>
      <c r="D1345" s="78" t="s">
        <v>1608</v>
      </c>
      <c r="E1345" s="78">
        <v>69</v>
      </c>
      <c r="F1345" s="78">
        <v>2</v>
      </c>
      <c r="G1345" s="189">
        <f t="shared" si="40"/>
        <v>67</v>
      </c>
      <c r="H1345" s="64">
        <f>IFERROR(MATCH(A1345,'LISTA '!D:D,0),"FORA DA TABELA")</f>
        <v>799</v>
      </c>
      <c r="I1345" s="64" t="str">
        <f t="shared" si="41"/>
        <v/>
      </c>
      <c r="J1345" s="64" t="str">
        <f>IF(I1345="VERIFICAR",(MAX(J$1:$J1344))+1,"")</f>
        <v/>
      </c>
      <c r="K1345" s="82">
        <f>MATCH(A1345,Peso!A:A,0)</f>
        <v>2343</v>
      </c>
    </row>
    <row r="1346" spans="1:11" ht="15" customHeight="1" x14ac:dyDescent="0.3">
      <c r="A1346" s="79">
        <v>2832</v>
      </c>
      <c r="B1346" s="78" t="s">
        <v>867</v>
      </c>
      <c r="C1346" s="78" t="s">
        <v>28</v>
      </c>
      <c r="D1346" s="78" t="s">
        <v>1608</v>
      </c>
      <c r="E1346" s="78">
        <v>19</v>
      </c>
      <c r="F1346" s="78">
        <v>19</v>
      </c>
      <c r="G1346" s="189">
        <f t="shared" si="40"/>
        <v>0</v>
      </c>
      <c r="H1346" s="64" t="str">
        <f>IFERROR(MATCH(A1346,'LISTA '!D:D,0),"FORA DA TABELA")</f>
        <v>FORA DA TABELA</v>
      </c>
      <c r="I1346" s="64" t="str">
        <f t="shared" si="41"/>
        <v/>
      </c>
      <c r="J1346" s="64" t="str">
        <f>IF(I1346="VERIFICAR",(MAX(J$1:$J1345))+1,"")</f>
        <v/>
      </c>
      <c r="K1346" s="82">
        <f>MATCH(A1346,Peso!A:A,0)</f>
        <v>2344</v>
      </c>
    </row>
    <row r="1347" spans="1:11" ht="15" customHeight="1" x14ac:dyDescent="0.3">
      <c r="A1347" s="79">
        <v>2833</v>
      </c>
      <c r="B1347" s="78" t="s">
        <v>868</v>
      </c>
      <c r="C1347" s="78" t="s">
        <v>28</v>
      </c>
      <c r="D1347" s="78" t="s">
        <v>1608</v>
      </c>
      <c r="E1347" s="78">
        <v>0</v>
      </c>
      <c r="F1347" s="78">
        <v>0</v>
      </c>
      <c r="G1347" s="189">
        <f t="shared" ref="G1347:G1410" si="42">E1347-F1347</f>
        <v>0</v>
      </c>
      <c r="H1347" s="64">
        <f>IFERROR(MATCH(A1347,'LISTA '!D:D,0),"FORA DA TABELA")</f>
        <v>800</v>
      </c>
      <c r="I1347" s="64" t="str">
        <f t="shared" ref="I1347:I1410" si="43">IF(AND(G1347&gt;0,H1347="FORA DA TABELA"),"VERIFICAR","")</f>
        <v/>
      </c>
      <c r="J1347" s="64" t="str">
        <f>IF(I1347="VERIFICAR",(MAX(J$1:$J1346))+1,"")</f>
        <v/>
      </c>
      <c r="K1347" s="82">
        <f>MATCH(A1347,Peso!A:A,0)</f>
        <v>2345</v>
      </c>
    </row>
    <row r="1348" spans="1:11" ht="15" customHeight="1" x14ac:dyDescent="0.3">
      <c r="A1348" s="79">
        <v>2306</v>
      </c>
      <c r="B1348" s="78" t="s">
        <v>922</v>
      </c>
      <c r="C1348" s="78" t="s">
        <v>28</v>
      </c>
      <c r="D1348" s="78" t="s">
        <v>1608</v>
      </c>
      <c r="E1348" s="78">
        <v>58</v>
      </c>
      <c r="F1348" s="78">
        <v>5</v>
      </c>
      <c r="G1348" s="189">
        <f t="shared" si="42"/>
        <v>53</v>
      </c>
      <c r="H1348" s="64" t="str">
        <f>IFERROR(MATCH(A1348,'LISTA '!D:D,0),"FORA DA TABELA")</f>
        <v>FORA DA TABELA</v>
      </c>
      <c r="I1348" s="64" t="str">
        <f t="shared" si="43"/>
        <v>VERIFICAR</v>
      </c>
      <c r="J1348" s="64">
        <f>IF(I1348="VERIFICAR",(MAX(J$1:$J1347))+1,"")</f>
        <v>89</v>
      </c>
      <c r="K1348" s="82">
        <f>MATCH(A1348,Peso!A:A,0)</f>
        <v>2390</v>
      </c>
    </row>
    <row r="1349" spans="1:11" ht="15" customHeight="1" x14ac:dyDescent="0.3">
      <c r="A1349" s="79">
        <v>50033</v>
      </c>
      <c r="B1349" s="78" t="s">
        <v>922</v>
      </c>
      <c r="C1349" s="78" t="s">
        <v>28</v>
      </c>
      <c r="D1349" s="78" t="s">
        <v>1608</v>
      </c>
      <c r="E1349" s="78">
        <v>0</v>
      </c>
      <c r="F1349" s="78">
        <v>0</v>
      </c>
      <c r="G1349" s="189">
        <f t="shared" si="42"/>
        <v>0</v>
      </c>
      <c r="H1349" s="64" t="str">
        <f>IFERROR(MATCH(A1349,'LISTA '!D:D,0),"FORA DA TABELA")</f>
        <v>FORA DA TABELA</v>
      </c>
      <c r="I1349" s="64" t="str">
        <f t="shared" si="43"/>
        <v/>
      </c>
      <c r="J1349" s="64" t="str">
        <f>IF(I1349="VERIFICAR",(MAX(J$1:$J1348))+1,"")</f>
        <v/>
      </c>
      <c r="K1349" s="82">
        <f>MATCH(A1349,Peso!A:A,0)</f>
        <v>2479</v>
      </c>
    </row>
    <row r="1350" spans="1:11" ht="15" customHeight="1" x14ac:dyDescent="0.3">
      <c r="A1350" s="79">
        <v>2315</v>
      </c>
      <c r="B1350" s="78" t="s">
        <v>1411</v>
      </c>
      <c r="C1350" s="78" t="s">
        <v>28</v>
      </c>
      <c r="D1350" s="78" t="s">
        <v>1608</v>
      </c>
      <c r="E1350" s="78">
        <v>12</v>
      </c>
      <c r="F1350" s="78">
        <v>0</v>
      </c>
      <c r="G1350" s="189">
        <f t="shared" si="42"/>
        <v>12</v>
      </c>
      <c r="H1350" s="64">
        <f>IFERROR(MATCH(A1350,'LISTA '!D:D,0),"FORA DA TABELA")</f>
        <v>801</v>
      </c>
      <c r="I1350" s="64" t="str">
        <f t="shared" si="43"/>
        <v/>
      </c>
      <c r="J1350" s="64" t="str">
        <f>IF(I1350="VERIFICAR",(MAX(J$1:$J1349))+1,"")</f>
        <v/>
      </c>
      <c r="K1350" s="82">
        <f>MATCH(A1350,Peso!A:A,0)</f>
        <v>2419</v>
      </c>
    </row>
    <row r="1351" spans="1:11" ht="15" customHeight="1" x14ac:dyDescent="0.3">
      <c r="A1351" s="79">
        <v>2319</v>
      </c>
      <c r="B1351" s="78" t="s">
        <v>1973</v>
      </c>
      <c r="C1351" s="78" t="s">
        <v>28</v>
      </c>
      <c r="D1351" s="78" t="s">
        <v>1608</v>
      </c>
      <c r="E1351" s="78">
        <v>30</v>
      </c>
      <c r="F1351" s="78">
        <v>0</v>
      </c>
      <c r="G1351" s="189">
        <f t="shared" si="42"/>
        <v>30</v>
      </c>
      <c r="H1351" s="64">
        <f>IFERROR(MATCH(A1351,'LISTA '!D:D,0),"FORA DA TABELA")</f>
        <v>802</v>
      </c>
      <c r="I1351" s="64" t="str">
        <f t="shared" si="43"/>
        <v/>
      </c>
      <c r="J1351" s="64" t="str">
        <f>IF(I1351="VERIFICAR",(MAX(J$1:$J1350))+1,"")</f>
        <v/>
      </c>
      <c r="K1351" s="82">
        <f>MATCH(A1351,Peso!A:A,0)</f>
        <v>2418</v>
      </c>
    </row>
    <row r="1352" spans="1:11" ht="15" customHeight="1" x14ac:dyDescent="0.3">
      <c r="A1352" s="79">
        <v>2327</v>
      </c>
      <c r="B1352" s="78" t="s">
        <v>1412</v>
      </c>
      <c r="C1352" s="78" t="s">
        <v>28</v>
      </c>
      <c r="D1352" s="78" t="s">
        <v>1608</v>
      </c>
      <c r="E1352" s="78">
        <v>0</v>
      </c>
      <c r="F1352" s="78">
        <v>0</v>
      </c>
      <c r="G1352" s="189">
        <f t="shared" si="42"/>
        <v>0</v>
      </c>
      <c r="H1352" s="64" t="str">
        <f>IFERROR(MATCH(A1352,'LISTA '!D:D,0),"FORA DA TABELA")</f>
        <v>FORA DA TABELA</v>
      </c>
      <c r="I1352" s="64" t="str">
        <f t="shared" si="43"/>
        <v/>
      </c>
      <c r="J1352" s="64" t="str">
        <f>IF(I1352="VERIFICAR",(MAX(J$1:$J1351))+1,"")</f>
        <v/>
      </c>
      <c r="K1352" s="82">
        <f>MATCH(A1352,Peso!A:A,0)</f>
        <v>2420</v>
      </c>
    </row>
    <row r="1353" spans="1:11" ht="15" customHeight="1" x14ac:dyDescent="0.3">
      <c r="A1353" s="79">
        <v>20003</v>
      </c>
      <c r="B1353" s="78" t="s">
        <v>105</v>
      </c>
      <c r="C1353" s="78" t="s">
        <v>7</v>
      </c>
      <c r="D1353" s="78" t="s">
        <v>1608</v>
      </c>
      <c r="E1353" s="78">
        <v>0</v>
      </c>
      <c r="F1353" s="78">
        <v>0</v>
      </c>
      <c r="G1353" s="189">
        <f t="shared" si="42"/>
        <v>0</v>
      </c>
      <c r="H1353" s="64" t="str">
        <f>IFERROR(MATCH(A1353,'LISTA '!D:D,0),"FORA DA TABELA")</f>
        <v>FORA DA TABELA</v>
      </c>
      <c r="I1353" s="64" t="str">
        <f t="shared" si="43"/>
        <v/>
      </c>
      <c r="J1353" s="64" t="str">
        <f>IF(I1353="VERIFICAR",(MAX(J$1:$J1352))+1,"")</f>
        <v/>
      </c>
      <c r="K1353" s="82">
        <f>MATCH(A1353,Peso!A:A,0)</f>
        <v>1555</v>
      </c>
    </row>
    <row r="1354" spans="1:11" ht="15" customHeight="1" x14ac:dyDescent="0.3">
      <c r="A1354" s="79">
        <v>21692</v>
      </c>
      <c r="B1354" s="78" t="s">
        <v>763</v>
      </c>
      <c r="C1354" s="78" t="s">
        <v>7</v>
      </c>
      <c r="D1354" s="78" t="s">
        <v>1608</v>
      </c>
      <c r="E1354" s="78">
        <v>0</v>
      </c>
      <c r="F1354" s="78">
        <v>0</v>
      </c>
      <c r="G1354" s="189">
        <f t="shared" si="42"/>
        <v>0</v>
      </c>
      <c r="H1354" s="64" t="str">
        <f>IFERROR(MATCH(A1354,'LISTA '!D:D,0),"FORA DA TABELA")</f>
        <v>FORA DA TABELA</v>
      </c>
      <c r="I1354" s="64" t="str">
        <f t="shared" si="43"/>
        <v/>
      </c>
      <c r="J1354" s="64" t="str">
        <f>IF(I1354="VERIFICAR",(MAX(J$1:$J1353))+1,"")</f>
        <v/>
      </c>
      <c r="K1354" s="82">
        <f>MATCH(A1354,Peso!A:A,0)</f>
        <v>2240</v>
      </c>
    </row>
    <row r="1355" spans="1:11" ht="15" customHeight="1" x14ac:dyDescent="0.3">
      <c r="A1355" s="79">
        <v>10012</v>
      </c>
      <c r="B1355" s="78" t="s">
        <v>52</v>
      </c>
      <c r="C1355" s="78" t="s">
        <v>7</v>
      </c>
      <c r="D1355" s="78" t="s">
        <v>1608</v>
      </c>
      <c r="E1355" s="78">
        <v>1625</v>
      </c>
      <c r="F1355" s="78">
        <v>31</v>
      </c>
      <c r="G1355" s="189">
        <f t="shared" si="42"/>
        <v>1594</v>
      </c>
      <c r="H1355" s="64">
        <f>IFERROR(MATCH(A1355,'LISTA '!D:D,0),"FORA DA TABELA")</f>
        <v>803</v>
      </c>
      <c r="I1355" s="64" t="str">
        <f t="shared" si="43"/>
        <v/>
      </c>
      <c r="J1355" s="64" t="str">
        <f>IF(I1355="VERIFICAR",(MAX(J$1:$J1354))+1,"")</f>
        <v/>
      </c>
      <c r="K1355" s="82">
        <f>MATCH(A1355,Peso!A:A,0)</f>
        <v>1556</v>
      </c>
    </row>
    <row r="1356" spans="1:11" ht="15" customHeight="1" x14ac:dyDescent="0.3">
      <c r="A1356" s="79">
        <v>20004</v>
      </c>
      <c r="B1356" s="78" t="s">
        <v>52</v>
      </c>
      <c r="C1356" s="78" t="s">
        <v>7</v>
      </c>
      <c r="D1356" s="78" t="s">
        <v>1608</v>
      </c>
      <c r="E1356" s="78">
        <v>0</v>
      </c>
      <c r="F1356" s="78">
        <v>0</v>
      </c>
      <c r="G1356" s="189">
        <f t="shared" si="42"/>
        <v>0</v>
      </c>
      <c r="H1356" s="64" t="str">
        <f>IFERROR(MATCH(A1356,'LISTA '!D:D,0),"FORA DA TABELA")</f>
        <v>FORA DA TABELA</v>
      </c>
      <c r="I1356" s="64" t="str">
        <f t="shared" si="43"/>
        <v/>
      </c>
      <c r="J1356" s="64" t="str">
        <f>IF(I1356="VERIFICAR",(MAX(J$1:$J1355))+1,"")</f>
        <v/>
      </c>
      <c r="K1356" s="82">
        <f>MATCH(A1356,Peso!A:A,0)</f>
        <v>1557</v>
      </c>
    </row>
    <row r="1357" spans="1:11" ht="15" customHeight="1" x14ac:dyDescent="0.3">
      <c r="A1357" s="79">
        <v>50037</v>
      </c>
      <c r="B1357" s="78" t="s">
        <v>52</v>
      </c>
      <c r="C1357" s="78" t="s">
        <v>7</v>
      </c>
      <c r="D1357" s="78" t="s">
        <v>1608</v>
      </c>
      <c r="E1357" s="78">
        <v>0</v>
      </c>
      <c r="F1357" s="78">
        <v>0</v>
      </c>
      <c r="G1357" s="189">
        <f t="shared" si="42"/>
        <v>0</v>
      </c>
      <c r="H1357" s="64" t="str">
        <f>IFERROR(MATCH(A1357,'LISTA '!D:D,0),"FORA DA TABELA")</f>
        <v>FORA DA TABELA</v>
      </c>
      <c r="I1357" s="64" t="str">
        <f t="shared" si="43"/>
        <v/>
      </c>
      <c r="J1357" s="64" t="str">
        <f>IF(I1357="VERIFICAR",(MAX(J$1:$J1356))+1,"")</f>
        <v/>
      </c>
      <c r="K1357" s="82">
        <f>MATCH(A1357,Peso!A:A,0)</f>
        <v>2485</v>
      </c>
    </row>
    <row r="1358" spans="1:11" ht="15" customHeight="1" x14ac:dyDescent="0.3">
      <c r="A1358" s="79">
        <v>20896</v>
      </c>
      <c r="B1358" s="78" t="s">
        <v>223</v>
      </c>
      <c r="C1358" s="78" t="s">
        <v>7</v>
      </c>
      <c r="D1358" s="78" t="s">
        <v>1608</v>
      </c>
      <c r="E1358" s="78">
        <v>130</v>
      </c>
      <c r="F1358" s="78">
        <v>43</v>
      </c>
      <c r="G1358" s="189">
        <f t="shared" si="42"/>
        <v>87</v>
      </c>
      <c r="H1358" s="64">
        <f>IFERROR(MATCH(A1358,'LISTA '!D:D,0),"FORA DA TABELA")</f>
        <v>804</v>
      </c>
      <c r="I1358" s="64" t="str">
        <f t="shared" si="43"/>
        <v/>
      </c>
      <c r="J1358" s="64" t="str">
        <f>IF(I1358="VERIFICAR",(MAX(J$1:$J1357))+1,"")</f>
        <v/>
      </c>
      <c r="K1358" s="82">
        <f>MATCH(A1358,Peso!A:A,0)</f>
        <v>1558</v>
      </c>
    </row>
    <row r="1359" spans="1:11" ht="15" customHeight="1" x14ac:dyDescent="0.3">
      <c r="A1359" s="79">
        <v>2822</v>
      </c>
      <c r="B1359" s="78" t="s">
        <v>1974</v>
      </c>
      <c r="C1359" s="78" t="s">
        <v>3</v>
      </c>
      <c r="D1359" s="78" t="s">
        <v>1608</v>
      </c>
      <c r="E1359" s="78">
        <v>0</v>
      </c>
      <c r="F1359" s="78">
        <v>0</v>
      </c>
      <c r="G1359" s="189">
        <f t="shared" si="42"/>
        <v>0</v>
      </c>
      <c r="H1359" s="64" t="str">
        <f>IFERROR(MATCH(A1359,'LISTA '!D:D,0),"FORA DA TABELA")</f>
        <v>FORA DA TABELA</v>
      </c>
      <c r="I1359" s="64" t="str">
        <f t="shared" si="43"/>
        <v/>
      </c>
      <c r="J1359" s="64" t="str">
        <f>IF(I1359="VERIFICAR",(MAX(J$1:$J1358))+1,"")</f>
        <v/>
      </c>
      <c r="K1359" s="82">
        <f>MATCH(A1359,Peso!A:A,0)</f>
        <v>2257</v>
      </c>
    </row>
    <row r="1360" spans="1:11" ht="15" customHeight="1" x14ac:dyDescent="0.3">
      <c r="A1360" s="79">
        <v>530</v>
      </c>
      <c r="B1360" s="78" t="s">
        <v>1975</v>
      </c>
      <c r="C1360" s="78" t="s">
        <v>3</v>
      </c>
      <c r="D1360" s="78" t="s">
        <v>1608</v>
      </c>
      <c r="E1360" s="78">
        <v>10</v>
      </c>
      <c r="F1360" s="78">
        <v>0</v>
      </c>
      <c r="G1360" s="189">
        <f t="shared" si="42"/>
        <v>10</v>
      </c>
      <c r="H1360" s="64">
        <f>IFERROR(MATCH(A1360,'LISTA '!D:D,0),"FORA DA TABELA")</f>
        <v>805</v>
      </c>
      <c r="I1360" s="64" t="str">
        <f t="shared" si="43"/>
        <v/>
      </c>
      <c r="J1360" s="64" t="str">
        <f>IF(I1360="VERIFICAR",(MAX(J$1:$J1359))+1,"")</f>
        <v/>
      </c>
      <c r="K1360" s="82">
        <f>MATCH(A1360,Peso!A:A,0)</f>
        <v>1561</v>
      </c>
    </row>
    <row r="1361" spans="1:11" ht="15" customHeight="1" x14ac:dyDescent="0.3">
      <c r="A1361" s="79">
        <v>1766</v>
      </c>
      <c r="B1361" s="78" t="s">
        <v>1193</v>
      </c>
      <c r="C1361" s="78" t="s">
        <v>3</v>
      </c>
      <c r="D1361" s="78" t="s">
        <v>1608</v>
      </c>
      <c r="E1361" s="78">
        <v>56</v>
      </c>
      <c r="F1361" s="78">
        <v>0</v>
      </c>
      <c r="G1361" s="189">
        <f t="shared" si="42"/>
        <v>56</v>
      </c>
      <c r="H1361" s="64">
        <f>IFERROR(MATCH(A1361,'LISTA '!D:D,0),"FORA DA TABELA")</f>
        <v>806</v>
      </c>
      <c r="I1361" s="64" t="str">
        <f t="shared" si="43"/>
        <v/>
      </c>
      <c r="J1361" s="64" t="str">
        <f>IF(I1361="VERIFICAR",(MAX(J$1:$J1360))+1,"")</f>
        <v/>
      </c>
      <c r="K1361" s="82">
        <f>MATCH(A1361,Peso!A:A,0)</f>
        <v>1563</v>
      </c>
    </row>
    <row r="1362" spans="1:11" ht="15" customHeight="1" x14ac:dyDescent="0.3">
      <c r="A1362" s="79">
        <v>540</v>
      </c>
      <c r="B1362" s="78" t="s">
        <v>1194</v>
      </c>
      <c r="C1362" s="78" t="s">
        <v>3</v>
      </c>
      <c r="D1362" s="78" t="s">
        <v>1608</v>
      </c>
      <c r="E1362" s="78">
        <v>6</v>
      </c>
      <c r="F1362" s="78">
        <v>2</v>
      </c>
      <c r="G1362" s="189">
        <f t="shared" si="42"/>
        <v>4</v>
      </c>
      <c r="H1362" s="64">
        <f>IFERROR(MATCH(A1362,'LISTA '!D:D,0),"FORA DA TABELA")</f>
        <v>807</v>
      </c>
      <c r="I1362" s="64" t="str">
        <f t="shared" si="43"/>
        <v/>
      </c>
      <c r="J1362" s="64" t="str">
        <f>IF(I1362="VERIFICAR",(MAX(J$1:$J1361))+1,"")</f>
        <v/>
      </c>
      <c r="K1362" s="82">
        <f>MATCH(A1362,Peso!A:A,0)</f>
        <v>1562</v>
      </c>
    </row>
    <row r="1363" spans="1:11" ht="15" customHeight="1" x14ac:dyDescent="0.3">
      <c r="A1363" s="79">
        <v>2296</v>
      </c>
      <c r="B1363" s="78" t="s">
        <v>1976</v>
      </c>
      <c r="C1363" s="78" t="s">
        <v>28</v>
      </c>
      <c r="D1363" s="78" t="s">
        <v>1608</v>
      </c>
      <c r="E1363" s="78">
        <v>0</v>
      </c>
      <c r="F1363" s="78">
        <v>0</v>
      </c>
      <c r="G1363" s="189">
        <f t="shared" si="42"/>
        <v>0</v>
      </c>
      <c r="H1363" s="64" t="str">
        <f>IFERROR(MATCH(A1363,'LISTA '!D:D,0),"FORA DA TABELA")</f>
        <v>FORA DA TABELA</v>
      </c>
      <c r="I1363" s="64" t="str">
        <f t="shared" si="43"/>
        <v/>
      </c>
      <c r="J1363" s="64" t="str">
        <f>IF(I1363="VERIFICAR",(MAX(J$1:$J1362))+1,"")</f>
        <v/>
      </c>
      <c r="K1363" s="82">
        <f>MATCH(A1363,Peso!A:A,0)</f>
        <v>2368</v>
      </c>
    </row>
    <row r="1364" spans="1:11" ht="15" customHeight="1" x14ac:dyDescent="0.3">
      <c r="A1364" s="79">
        <v>2300</v>
      </c>
      <c r="B1364" s="78" t="s">
        <v>899</v>
      </c>
      <c r="C1364" s="78" t="s">
        <v>28</v>
      </c>
      <c r="D1364" s="78" t="s">
        <v>1608</v>
      </c>
      <c r="E1364" s="78">
        <v>0</v>
      </c>
      <c r="F1364" s="78">
        <v>0</v>
      </c>
      <c r="G1364" s="189">
        <f t="shared" si="42"/>
        <v>0</v>
      </c>
      <c r="H1364" s="64" t="str">
        <f>IFERROR(MATCH(A1364,'LISTA '!D:D,0),"FORA DA TABELA")</f>
        <v>FORA DA TABELA</v>
      </c>
      <c r="I1364" s="64" t="str">
        <f t="shared" si="43"/>
        <v/>
      </c>
      <c r="J1364" s="64" t="str">
        <f>IF(I1364="VERIFICAR",(MAX(J$1:$J1363))+1,"")</f>
        <v/>
      </c>
      <c r="K1364" s="82">
        <f>MATCH(A1364,Peso!A:A,0)</f>
        <v>2375</v>
      </c>
    </row>
    <row r="1365" spans="1:11" ht="15" customHeight="1" x14ac:dyDescent="0.3">
      <c r="A1365" s="79">
        <v>2294</v>
      </c>
      <c r="B1365" s="78" t="s">
        <v>1977</v>
      </c>
      <c r="C1365" s="78" t="s">
        <v>28</v>
      </c>
      <c r="D1365" s="78" t="s">
        <v>1608</v>
      </c>
      <c r="E1365" s="78">
        <v>11</v>
      </c>
      <c r="F1365" s="78">
        <v>0</v>
      </c>
      <c r="G1365" s="189">
        <f t="shared" si="42"/>
        <v>11</v>
      </c>
      <c r="H1365" s="64">
        <f>IFERROR(MATCH(A1365,'LISTA '!D:D,0),"FORA DA TABELA")</f>
        <v>810</v>
      </c>
      <c r="I1365" s="64" t="str">
        <f t="shared" si="43"/>
        <v/>
      </c>
      <c r="J1365" s="64" t="str">
        <f>IF(I1365="VERIFICAR",(MAX(J$1:$J1364))+1,"")</f>
        <v/>
      </c>
      <c r="K1365" s="82">
        <f>MATCH(A1365,Peso!A:A,0)</f>
        <v>2366</v>
      </c>
    </row>
    <row r="1366" spans="1:11" ht="15" customHeight="1" x14ac:dyDescent="0.3">
      <c r="A1366" s="79">
        <v>2302</v>
      </c>
      <c r="B1366" s="78" t="s">
        <v>898</v>
      </c>
      <c r="C1366" s="78" t="s">
        <v>28</v>
      </c>
      <c r="D1366" s="78" t="s">
        <v>1608</v>
      </c>
      <c r="E1366" s="78">
        <v>6</v>
      </c>
      <c r="F1366" s="78">
        <v>2</v>
      </c>
      <c r="G1366" s="189">
        <f t="shared" si="42"/>
        <v>4</v>
      </c>
      <c r="H1366" s="64">
        <f>IFERROR(MATCH(A1366,'LISTA '!D:D,0),"FORA DA TABELA")</f>
        <v>809</v>
      </c>
      <c r="I1366" s="64" t="str">
        <f t="shared" si="43"/>
        <v/>
      </c>
      <c r="J1366" s="64" t="str">
        <f>IF(I1366="VERIFICAR",(MAX(J$1:$J1365))+1,"")</f>
        <v/>
      </c>
      <c r="K1366" s="82">
        <f>MATCH(A1366,Peso!A:A,0)</f>
        <v>2374</v>
      </c>
    </row>
    <row r="1367" spans="1:11" ht="15" customHeight="1" x14ac:dyDescent="0.3">
      <c r="A1367" s="79">
        <v>2301</v>
      </c>
      <c r="B1367" s="78" t="s">
        <v>900</v>
      </c>
      <c r="C1367" s="78" t="s">
        <v>28</v>
      </c>
      <c r="D1367" s="78" t="s">
        <v>1608</v>
      </c>
      <c r="E1367" s="78">
        <v>62</v>
      </c>
      <c r="F1367" s="78">
        <v>0</v>
      </c>
      <c r="G1367" s="189">
        <f t="shared" si="42"/>
        <v>62</v>
      </c>
      <c r="H1367" s="64">
        <f>IFERROR(MATCH(A1367,'LISTA '!D:D,0),"FORA DA TABELA")</f>
        <v>811</v>
      </c>
      <c r="I1367" s="64" t="str">
        <f t="shared" si="43"/>
        <v/>
      </c>
      <c r="J1367" s="64" t="str">
        <f>IF(I1367="VERIFICAR",(MAX(J$1:$J1366))+1,"")</f>
        <v/>
      </c>
      <c r="K1367" s="82">
        <f>MATCH(A1367,Peso!A:A,0)</f>
        <v>2376</v>
      </c>
    </row>
    <row r="1368" spans="1:11" ht="15" customHeight="1" x14ac:dyDescent="0.3">
      <c r="A1368" s="79">
        <v>2295</v>
      </c>
      <c r="B1368" s="78" t="s">
        <v>1978</v>
      </c>
      <c r="C1368" s="78" t="s">
        <v>28</v>
      </c>
      <c r="D1368" s="78" t="s">
        <v>1608</v>
      </c>
      <c r="E1368" s="78">
        <v>11</v>
      </c>
      <c r="F1368" s="78">
        <v>0</v>
      </c>
      <c r="G1368" s="189">
        <f t="shared" si="42"/>
        <v>11</v>
      </c>
      <c r="H1368" s="64">
        <f>IFERROR(MATCH(A1368,'LISTA '!D:D,0),"FORA DA TABELA")</f>
        <v>808</v>
      </c>
      <c r="I1368" s="64" t="str">
        <f t="shared" si="43"/>
        <v/>
      </c>
      <c r="J1368" s="64" t="str">
        <f>IF(I1368="VERIFICAR",(MAX(J$1:$J1367))+1,"")</f>
        <v/>
      </c>
      <c r="K1368" s="82">
        <f>MATCH(A1368,Peso!A:A,0)</f>
        <v>2367</v>
      </c>
    </row>
    <row r="1369" spans="1:11" ht="15" customHeight="1" x14ac:dyDescent="0.3">
      <c r="A1369" s="79">
        <v>21781</v>
      </c>
      <c r="B1369" s="78" t="s">
        <v>916</v>
      </c>
      <c r="C1369" s="78" t="s">
        <v>7</v>
      </c>
      <c r="D1369" s="78" t="s">
        <v>1608</v>
      </c>
      <c r="E1369" s="78">
        <v>0</v>
      </c>
      <c r="F1369" s="78">
        <v>0</v>
      </c>
      <c r="G1369" s="189">
        <f t="shared" si="42"/>
        <v>0</v>
      </c>
      <c r="H1369" s="64" t="str">
        <f>IFERROR(MATCH(A1369,'LISTA '!D:D,0),"FORA DA TABELA")</f>
        <v>FORA DA TABELA</v>
      </c>
      <c r="I1369" s="64" t="str">
        <f t="shared" si="43"/>
        <v/>
      </c>
      <c r="J1369" s="64" t="str">
        <f>IF(I1369="VERIFICAR",(MAX(J$1:$J1368))+1,"")</f>
        <v/>
      </c>
      <c r="K1369" s="82">
        <f>MATCH(A1369,Peso!A:A,0)</f>
        <v>2385</v>
      </c>
    </row>
    <row r="1370" spans="1:11" ht="15" customHeight="1" x14ac:dyDescent="0.3">
      <c r="A1370" s="79">
        <v>50034</v>
      </c>
      <c r="B1370" s="78" t="s">
        <v>916</v>
      </c>
      <c r="C1370" s="78" t="s">
        <v>7</v>
      </c>
      <c r="D1370" s="78" t="s">
        <v>1608</v>
      </c>
      <c r="E1370" s="78">
        <v>659</v>
      </c>
      <c r="F1370" s="78">
        <v>45</v>
      </c>
      <c r="G1370" s="189">
        <f t="shared" si="42"/>
        <v>614</v>
      </c>
      <c r="H1370" s="64" t="str">
        <f>IFERROR(MATCH(A1370,'LISTA '!D:D,0),"FORA DA TABELA")</f>
        <v>FORA DA TABELA</v>
      </c>
      <c r="I1370" s="64" t="str">
        <f t="shared" si="43"/>
        <v>VERIFICAR</v>
      </c>
      <c r="J1370" s="64">
        <f>IF(I1370="VERIFICAR",(MAX(J$1:$J1369))+1,"")</f>
        <v>90</v>
      </c>
      <c r="K1370" s="82">
        <f>MATCH(A1370,Peso!A:A,0)</f>
        <v>2481</v>
      </c>
    </row>
    <row r="1371" spans="1:11" ht="15" customHeight="1" x14ac:dyDescent="0.3">
      <c r="A1371" s="79">
        <v>21681</v>
      </c>
      <c r="B1371" s="78" t="s">
        <v>1195</v>
      </c>
      <c r="C1371" s="78" t="s">
        <v>28</v>
      </c>
      <c r="D1371" s="78" t="s">
        <v>1608</v>
      </c>
      <c r="E1371" s="78">
        <v>26</v>
      </c>
      <c r="F1371" s="78">
        <v>1</v>
      </c>
      <c r="G1371" s="189">
        <f t="shared" si="42"/>
        <v>25</v>
      </c>
      <c r="H1371" s="64">
        <f>IFERROR(MATCH(A1371,'LISTA '!D:D,0),"FORA DA TABELA")</f>
        <v>812</v>
      </c>
      <c r="I1371" s="64" t="str">
        <f t="shared" si="43"/>
        <v/>
      </c>
      <c r="J1371" s="64" t="str">
        <f>IF(I1371="VERIFICAR",(MAX(J$1:$J1370))+1,"")</f>
        <v/>
      </c>
      <c r="K1371" s="82">
        <f>MATCH(A1371,Peso!A:A,0)</f>
        <v>1564</v>
      </c>
    </row>
    <row r="1372" spans="1:11" ht="15" customHeight="1" x14ac:dyDescent="0.3">
      <c r="A1372" s="79">
        <v>21213</v>
      </c>
      <c r="B1372" s="78" t="s">
        <v>599</v>
      </c>
      <c r="C1372" s="78" t="s">
        <v>7</v>
      </c>
      <c r="D1372" s="78" t="s">
        <v>1608</v>
      </c>
      <c r="E1372" s="78">
        <v>139</v>
      </c>
      <c r="F1372" s="78">
        <v>12</v>
      </c>
      <c r="G1372" s="189">
        <f t="shared" si="42"/>
        <v>127</v>
      </c>
      <c r="H1372" s="64">
        <f>IFERROR(MATCH(A1372,'LISTA '!D:D,0),"FORA DA TABELA")</f>
        <v>813</v>
      </c>
      <c r="I1372" s="64" t="str">
        <f t="shared" si="43"/>
        <v/>
      </c>
      <c r="J1372" s="64" t="str">
        <f>IF(I1372="VERIFICAR",(MAX(J$1:$J1371))+1,"")</f>
        <v/>
      </c>
      <c r="K1372" s="82">
        <f>MATCH(A1372,Peso!A:A,0)</f>
        <v>2101</v>
      </c>
    </row>
    <row r="1373" spans="1:11" ht="15" customHeight="1" x14ac:dyDescent="0.3">
      <c r="A1373" s="79">
        <v>21429</v>
      </c>
      <c r="B1373" s="78" t="s">
        <v>1196</v>
      </c>
      <c r="C1373" s="78" t="s">
        <v>7</v>
      </c>
      <c r="D1373" s="78" t="s">
        <v>1608</v>
      </c>
      <c r="E1373" s="78">
        <v>260</v>
      </c>
      <c r="F1373" s="78">
        <v>8</v>
      </c>
      <c r="G1373" s="189">
        <f t="shared" si="42"/>
        <v>252</v>
      </c>
      <c r="H1373" s="64">
        <f>IFERROR(MATCH(A1373,'LISTA '!D:D,0),"FORA DA TABELA")</f>
        <v>814</v>
      </c>
      <c r="I1373" s="64" t="str">
        <f t="shared" si="43"/>
        <v/>
      </c>
      <c r="J1373" s="64" t="str">
        <f>IF(I1373="VERIFICAR",(MAX(J$1:$J1372))+1,"")</f>
        <v/>
      </c>
      <c r="K1373" s="82">
        <f>MATCH(A1373,Peso!A:A,0)</f>
        <v>2100</v>
      </c>
    </row>
    <row r="1374" spans="1:11" ht="15" customHeight="1" x14ac:dyDescent="0.3">
      <c r="A1374" s="79">
        <v>21004</v>
      </c>
      <c r="B1374" s="78" t="s">
        <v>1979</v>
      </c>
      <c r="C1374" s="78" t="s">
        <v>7</v>
      </c>
      <c r="D1374" s="78" t="s">
        <v>1608</v>
      </c>
      <c r="E1374" s="78">
        <v>3175</v>
      </c>
      <c r="F1374" s="78">
        <v>177</v>
      </c>
      <c r="G1374" s="189">
        <f t="shared" si="42"/>
        <v>2998</v>
      </c>
      <c r="H1374" s="64">
        <f>IFERROR(MATCH(A1374,'LISTA '!D:D,0),"FORA DA TABELA")</f>
        <v>815</v>
      </c>
      <c r="I1374" s="64" t="str">
        <f t="shared" si="43"/>
        <v/>
      </c>
      <c r="J1374" s="64" t="str">
        <f>IF(I1374="VERIFICAR",(MAX(J$1:$J1373))+1,"")</f>
        <v/>
      </c>
      <c r="K1374" s="82">
        <f>MATCH(A1374,Peso!A:A,0)</f>
        <v>2099</v>
      </c>
    </row>
    <row r="1375" spans="1:11" ht="15" customHeight="1" x14ac:dyDescent="0.3">
      <c r="A1375" s="79">
        <v>21430</v>
      </c>
      <c r="B1375" s="78" t="s">
        <v>1197</v>
      </c>
      <c r="C1375" s="78" t="s">
        <v>7</v>
      </c>
      <c r="D1375" s="78" t="s">
        <v>1608</v>
      </c>
      <c r="E1375" s="78">
        <v>92</v>
      </c>
      <c r="F1375" s="78">
        <v>6</v>
      </c>
      <c r="G1375" s="189">
        <f t="shared" si="42"/>
        <v>86</v>
      </c>
      <c r="H1375" s="64">
        <f>IFERROR(MATCH(A1375,'LISTA '!D:D,0),"FORA DA TABELA")</f>
        <v>816</v>
      </c>
      <c r="I1375" s="64" t="str">
        <f t="shared" si="43"/>
        <v/>
      </c>
      <c r="J1375" s="64" t="str">
        <f>IF(I1375="VERIFICAR",(MAX(J$1:$J1374))+1,"")</f>
        <v/>
      </c>
      <c r="K1375" s="82">
        <f>MATCH(A1375,Peso!A:A,0)</f>
        <v>2103</v>
      </c>
    </row>
    <row r="1376" spans="1:11" ht="15" customHeight="1" x14ac:dyDescent="0.3">
      <c r="A1376" s="79">
        <v>21005</v>
      </c>
      <c r="B1376" s="78" t="s">
        <v>1980</v>
      </c>
      <c r="C1376" s="78" t="s">
        <v>7</v>
      </c>
      <c r="D1376" s="78" t="s">
        <v>1608</v>
      </c>
      <c r="E1376" s="78">
        <v>2242</v>
      </c>
      <c r="F1376" s="78">
        <v>78</v>
      </c>
      <c r="G1376" s="189">
        <f t="shared" si="42"/>
        <v>2164</v>
      </c>
      <c r="H1376" s="64">
        <f>IFERROR(MATCH(A1376,'LISTA '!D:D,0),"FORA DA TABELA")</f>
        <v>817</v>
      </c>
      <c r="I1376" s="64" t="str">
        <f t="shared" si="43"/>
        <v/>
      </c>
      <c r="J1376" s="64" t="str">
        <f>IF(I1376="VERIFICAR",(MAX(J$1:$J1375))+1,"")</f>
        <v/>
      </c>
      <c r="K1376" s="82">
        <f>MATCH(A1376,Peso!A:A,0)</f>
        <v>2102</v>
      </c>
    </row>
    <row r="1377" spans="1:11" ht="15" customHeight="1" x14ac:dyDescent="0.3">
      <c r="A1377" s="79">
        <v>21431</v>
      </c>
      <c r="B1377" s="78" t="s">
        <v>1198</v>
      </c>
      <c r="C1377" s="78" t="s">
        <v>7</v>
      </c>
      <c r="D1377" s="78" t="s">
        <v>1608</v>
      </c>
      <c r="E1377" s="78">
        <v>124</v>
      </c>
      <c r="F1377" s="78">
        <v>4</v>
      </c>
      <c r="G1377" s="189">
        <f t="shared" si="42"/>
        <v>120</v>
      </c>
      <c r="H1377" s="64">
        <f>IFERROR(MATCH(A1377,'LISTA '!D:D,0),"FORA DA TABELA")</f>
        <v>818</v>
      </c>
      <c r="I1377" s="64" t="str">
        <f t="shared" si="43"/>
        <v/>
      </c>
      <c r="J1377" s="64" t="str">
        <f>IF(I1377="VERIFICAR",(MAX(J$1:$J1376))+1,"")</f>
        <v/>
      </c>
      <c r="K1377" s="82">
        <f>MATCH(A1377,Peso!A:A,0)</f>
        <v>2105</v>
      </c>
    </row>
    <row r="1378" spans="1:11" ht="15" customHeight="1" x14ac:dyDescent="0.3">
      <c r="A1378" s="79">
        <v>20995</v>
      </c>
      <c r="B1378" s="78" t="s">
        <v>1981</v>
      </c>
      <c r="C1378" s="78" t="s">
        <v>7</v>
      </c>
      <c r="D1378" s="78" t="s">
        <v>1608</v>
      </c>
      <c r="E1378" s="78">
        <v>548</v>
      </c>
      <c r="F1378" s="78">
        <v>63</v>
      </c>
      <c r="G1378" s="189">
        <f t="shared" si="42"/>
        <v>485</v>
      </c>
      <c r="H1378" s="64">
        <f>IFERROR(MATCH(A1378,'LISTA '!D:D,0),"FORA DA TABELA")</f>
        <v>819</v>
      </c>
      <c r="I1378" s="64" t="str">
        <f t="shared" si="43"/>
        <v/>
      </c>
      <c r="J1378" s="64" t="str">
        <f>IF(I1378="VERIFICAR",(MAX(J$1:$J1377))+1,"")</f>
        <v/>
      </c>
      <c r="K1378" s="82">
        <f>MATCH(A1378,Peso!A:A,0)</f>
        <v>2104</v>
      </c>
    </row>
    <row r="1379" spans="1:11" ht="15" customHeight="1" x14ac:dyDescent="0.3">
      <c r="A1379" s="79">
        <v>2167</v>
      </c>
      <c r="B1379" s="78" t="s">
        <v>1199</v>
      </c>
      <c r="C1379" s="78" t="s">
        <v>7</v>
      </c>
      <c r="D1379" s="78" t="s">
        <v>1608</v>
      </c>
      <c r="E1379" s="78">
        <v>59</v>
      </c>
      <c r="F1379" s="78">
        <v>12</v>
      </c>
      <c r="G1379" s="189">
        <f t="shared" si="42"/>
        <v>47</v>
      </c>
      <c r="H1379" s="64">
        <f>IFERROR(MATCH(A1379,'LISTA '!D:D,0),"FORA DA TABELA")</f>
        <v>820</v>
      </c>
      <c r="I1379" s="64" t="str">
        <f t="shared" si="43"/>
        <v/>
      </c>
      <c r="J1379" s="64" t="str">
        <f>IF(I1379="VERIFICAR",(MAX(J$1:$J1378))+1,"")</f>
        <v/>
      </c>
      <c r="K1379" s="82">
        <f>MATCH(A1379,Peso!A:A,0)</f>
        <v>1565</v>
      </c>
    </row>
    <row r="1380" spans="1:11" ht="15" customHeight="1" x14ac:dyDescent="0.3">
      <c r="A1380" s="79">
        <v>1099</v>
      </c>
      <c r="B1380" s="78" t="s">
        <v>1982</v>
      </c>
      <c r="C1380" s="78" t="s">
        <v>7</v>
      </c>
      <c r="D1380" s="78" t="s">
        <v>1608</v>
      </c>
      <c r="E1380" s="78">
        <v>61</v>
      </c>
      <c r="F1380" s="78">
        <v>3</v>
      </c>
      <c r="G1380" s="189">
        <f t="shared" si="42"/>
        <v>58</v>
      </c>
      <c r="H1380" s="64">
        <f>IFERROR(MATCH(A1380,'LISTA '!D:D,0),"FORA DA TABELA")</f>
        <v>821</v>
      </c>
      <c r="I1380" s="64" t="str">
        <f t="shared" si="43"/>
        <v/>
      </c>
      <c r="J1380" s="64" t="str">
        <f>IF(I1380="VERIFICAR",(MAX(J$1:$J1379))+1,"")</f>
        <v/>
      </c>
      <c r="K1380" s="82">
        <f>MATCH(A1380,Peso!A:A,0)</f>
        <v>1085</v>
      </c>
    </row>
    <row r="1381" spans="1:11" ht="15" customHeight="1" x14ac:dyDescent="0.3">
      <c r="A1381" s="79">
        <v>2784</v>
      </c>
      <c r="B1381" s="78" t="s">
        <v>648</v>
      </c>
      <c r="C1381" s="78" t="s">
        <v>3</v>
      </c>
      <c r="D1381" s="78" t="s">
        <v>1608</v>
      </c>
      <c r="E1381" s="78">
        <v>9</v>
      </c>
      <c r="F1381" s="78">
        <v>0</v>
      </c>
      <c r="G1381" s="189">
        <f t="shared" si="42"/>
        <v>9</v>
      </c>
      <c r="H1381" s="64">
        <f>IFERROR(MATCH(A1381,'LISTA '!D:D,0),"FORA DA TABELA")</f>
        <v>822</v>
      </c>
      <c r="I1381" s="64" t="str">
        <f t="shared" si="43"/>
        <v/>
      </c>
      <c r="J1381" s="64" t="str">
        <f>IF(I1381="VERIFICAR",(MAX(J$1:$J1380))+1,"")</f>
        <v/>
      </c>
      <c r="K1381" s="82">
        <f>MATCH(A1381,Peso!A:A,0)</f>
        <v>1575</v>
      </c>
    </row>
    <row r="1382" spans="1:11" ht="15" customHeight="1" x14ac:dyDescent="0.3">
      <c r="A1382" s="79">
        <v>2794</v>
      </c>
      <c r="B1382" s="78" t="s">
        <v>671</v>
      </c>
      <c r="C1382" s="78" t="s">
        <v>3</v>
      </c>
      <c r="D1382" s="78" t="s">
        <v>1608</v>
      </c>
      <c r="E1382" s="78">
        <v>7</v>
      </c>
      <c r="F1382" s="78">
        <v>0</v>
      </c>
      <c r="G1382" s="189">
        <f t="shared" si="42"/>
        <v>7</v>
      </c>
      <c r="H1382" s="64">
        <f>IFERROR(MATCH(A1382,'LISTA '!D:D,0),"FORA DA TABELA")</f>
        <v>823</v>
      </c>
      <c r="I1382" s="64" t="str">
        <f t="shared" si="43"/>
        <v/>
      </c>
      <c r="J1382" s="64" t="str">
        <f>IF(I1382="VERIFICAR",(MAX(J$1:$J1381))+1,"")</f>
        <v/>
      </c>
      <c r="K1382" s="82">
        <f>MATCH(A1382,Peso!A:A,0)</f>
        <v>1576</v>
      </c>
    </row>
    <row r="1383" spans="1:11" ht="15" customHeight="1" x14ac:dyDescent="0.3">
      <c r="A1383" s="79">
        <v>2742</v>
      </c>
      <c r="B1383" s="78" t="s">
        <v>582</v>
      </c>
      <c r="C1383" s="78" t="s">
        <v>3</v>
      </c>
      <c r="D1383" s="78" t="s">
        <v>1608</v>
      </c>
      <c r="E1383" s="78">
        <v>16</v>
      </c>
      <c r="F1383" s="78">
        <v>0</v>
      </c>
      <c r="G1383" s="189">
        <f t="shared" si="42"/>
        <v>16</v>
      </c>
      <c r="H1383" s="64">
        <f>IFERROR(MATCH(A1383,'LISTA '!D:D,0),"FORA DA TABELA")</f>
        <v>824</v>
      </c>
      <c r="I1383" s="64" t="str">
        <f t="shared" si="43"/>
        <v/>
      </c>
      <c r="J1383" s="64" t="str">
        <f>IF(I1383="VERIFICAR",(MAX(J$1:$J1382))+1,"")</f>
        <v/>
      </c>
      <c r="K1383" s="82">
        <f>MATCH(A1383,Peso!A:A,0)</f>
        <v>1577</v>
      </c>
    </row>
    <row r="1384" spans="1:11" ht="15" customHeight="1" x14ac:dyDescent="0.3">
      <c r="A1384" s="79">
        <v>2280</v>
      </c>
      <c r="B1384" s="78" t="s">
        <v>841</v>
      </c>
      <c r="C1384" s="78" t="s">
        <v>28</v>
      </c>
      <c r="D1384" s="78" t="s">
        <v>1608</v>
      </c>
      <c r="E1384" s="78">
        <v>0</v>
      </c>
      <c r="F1384" s="78">
        <v>0</v>
      </c>
      <c r="G1384" s="189">
        <f t="shared" si="42"/>
        <v>0</v>
      </c>
      <c r="H1384" s="64" t="str">
        <f>IFERROR(MATCH(A1384,'LISTA '!D:D,0),"FORA DA TABELA")</f>
        <v>FORA DA TABELA</v>
      </c>
      <c r="I1384" s="64" t="str">
        <f t="shared" si="43"/>
        <v/>
      </c>
      <c r="J1384" s="64" t="str">
        <f>IF(I1384="VERIFICAR",(MAX(J$1:$J1383))+1,"")</f>
        <v/>
      </c>
      <c r="K1384" s="82">
        <f>MATCH(A1384,Peso!A:A,0)</f>
        <v>2303</v>
      </c>
    </row>
    <row r="1385" spans="1:11" ht="15" customHeight="1" x14ac:dyDescent="0.3">
      <c r="A1385" s="79">
        <v>2741</v>
      </c>
      <c r="B1385" s="78" t="s">
        <v>581</v>
      </c>
      <c r="C1385" s="78" t="s">
        <v>3</v>
      </c>
      <c r="D1385" s="78" t="s">
        <v>1608</v>
      </c>
      <c r="E1385" s="78">
        <v>0</v>
      </c>
      <c r="F1385" s="78">
        <v>0</v>
      </c>
      <c r="G1385" s="189">
        <f t="shared" si="42"/>
        <v>0</v>
      </c>
      <c r="H1385" s="64" t="str">
        <f>IFERROR(MATCH(A1385,'LISTA '!D:D,0),"FORA DA TABELA")</f>
        <v>FORA DA TABELA</v>
      </c>
      <c r="I1385" s="64" t="str">
        <f t="shared" si="43"/>
        <v/>
      </c>
      <c r="J1385" s="64" t="str">
        <f>IF(I1385="VERIFICAR",(MAX(J$1:$J1384))+1,"")</f>
        <v/>
      </c>
      <c r="K1385" s="82">
        <f>MATCH(A1385,Peso!A:A,0)</f>
        <v>1579</v>
      </c>
    </row>
    <row r="1386" spans="1:11" ht="15" customHeight="1" x14ac:dyDescent="0.3">
      <c r="A1386" s="79">
        <v>2739</v>
      </c>
      <c r="B1386" s="78" t="s">
        <v>579</v>
      </c>
      <c r="C1386" s="78" t="s">
        <v>3</v>
      </c>
      <c r="D1386" s="78" t="s">
        <v>1608</v>
      </c>
      <c r="E1386" s="78">
        <v>5</v>
      </c>
      <c r="F1386" s="78">
        <v>0</v>
      </c>
      <c r="G1386" s="189">
        <f t="shared" si="42"/>
        <v>5</v>
      </c>
      <c r="H1386" s="64">
        <f>IFERROR(MATCH(A1386,'LISTA '!D:D,0),"FORA DA TABELA")</f>
        <v>825</v>
      </c>
      <c r="I1386" s="64" t="str">
        <f t="shared" si="43"/>
        <v/>
      </c>
      <c r="J1386" s="64" t="str">
        <f>IF(I1386="VERIFICAR",(MAX(J$1:$J1385))+1,"")</f>
        <v/>
      </c>
      <c r="K1386" s="82">
        <f>MATCH(A1386,Peso!A:A,0)</f>
        <v>1582</v>
      </c>
    </row>
    <row r="1387" spans="1:11" ht="15" customHeight="1" x14ac:dyDescent="0.3">
      <c r="A1387" s="79">
        <v>2740</v>
      </c>
      <c r="B1387" s="78" t="s">
        <v>580</v>
      </c>
      <c r="C1387" s="78" t="s">
        <v>3</v>
      </c>
      <c r="D1387" s="78" t="s">
        <v>1608</v>
      </c>
      <c r="E1387" s="78">
        <v>0</v>
      </c>
      <c r="F1387" s="78">
        <v>0</v>
      </c>
      <c r="G1387" s="189">
        <f t="shared" si="42"/>
        <v>0</v>
      </c>
      <c r="H1387" s="64" t="str">
        <f>IFERROR(MATCH(A1387,'LISTA '!D:D,0),"FORA DA TABELA")</f>
        <v>FORA DA TABELA</v>
      </c>
      <c r="I1387" s="64" t="str">
        <f t="shared" si="43"/>
        <v/>
      </c>
      <c r="J1387" s="64" t="str">
        <f>IF(I1387="VERIFICAR",(MAX(J$1:$J1386))+1,"")</f>
        <v/>
      </c>
      <c r="K1387" s="82">
        <f>MATCH(A1387,Peso!A:A,0)</f>
        <v>1583</v>
      </c>
    </row>
    <row r="1388" spans="1:11" ht="15" customHeight="1" x14ac:dyDescent="0.3">
      <c r="A1388" s="79">
        <v>2805</v>
      </c>
      <c r="B1388" s="78" t="s">
        <v>990</v>
      </c>
      <c r="C1388" s="78" t="s">
        <v>3</v>
      </c>
      <c r="D1388" s="78" t="s">
        <v>1608</v>
      </c>
      <c r="E1388" s="78">
        <v>10</v>
      </c>
      <c r="F1388" s="78">
        <v>1</v>
      </c>
      <c r="G1388" s="189">
        <f t="shared" si="42"/>
        <v>9</v>
      </c>
      <c r="H1388" s="64">
        <f>IFERROR(MATCH(A1388,'LISTA '!D:D,0),"FORA DA TABELA")</f>
        <v>826</v>
      </c>
      <c r="I1388" s="64" t="str">
        <f t="shared" si="43"/>
        <v/>
      </c>
      <c r="J1388" s="64" t="str">
        <f>IF(I1388="VERIFICAR",(MAX(J$1:$J1387))+1,"")</f>
        <v/>
      </c>
      <c r="K1388" s="82">
        <f>MATCH(A1388,Peso!A:A,0)</f>
        <v>1581</v>
      </c>
    </row>
    <row r="1389" spans="1:11" ht="15" customHeight="1" x14ac:dyDescent="0.3">
      <c r="A1389" s="79">
        <v>2793</v>
      </c>
      <c r="B1389" s="78" t="s">
        <v>670</v>
      </c>
      <c r="C1389" s="78" t="s">
        <v>3</v>
      </c>
      <c r="D1389" s="78" t="s">
        <v>1608</v>
      </c>
      <c r="E1389" s="78">
        <v>2</v>
      </c>
      <c r="F1389" s="78">
        <v>0</v>
      </c>
      <c r="G1389" s="189">
        <f t="shared" si="42"/>
        <v>2</v>
      </c>
      <c r="H1389" s="64">
        <f>IFERROR(MATCH(A1389,'LISTA '!D:D,0),"FORA DA TABELA")</f>
        <v>827</v>
      </c>
      <c r="I1389" s="64" t="str">
        <f t="shared" si="43"/>
        <v/>
      </c>
      <c r="J1389" s="64" t="str">
        <f>IF(I1389="VERIFICAR",(MAX(J$1:$J1388))+1,"")</f>
        <v/>
      </c>
      <c r="K1389" s="82">
        <f>MATCH(A1389,Peso!A:A,0)</f>
        <v>1584</v>
      </c>
    </row>
    <row r="1390" spans="1:11" ht="15" customHeight="1" x14ac:dyDescent="0.3">
      <c r="A1390" s="79">
        <v>2168</v>
      </c>
      <c r="B1390" s="78" t="s">
        <v>571</v>
      </c>
      <c r="C1390" s="78" t="s">
        <v>7</v>
      </c>
      <c r="D1390" s="78" t="s">
        <v>1608</v>
      </c>
      <c r="E1390" s="78">
        <v>0</v>
      </c>
      <c r="F1390" s="78">
        <v>0</v>
      </c>
      <c r="G1390" s="189">
        <f t="shared" si="42"/>
        <v>0</v>
      </c>
      <c r="H1390" s="64" t="str">
        <f>IFERROR(MATCH(A1390,'LISTA '!D:D,0),"FORA DA TABELA")</f>
        <v>FORA DA TABELA</v>
      </c>
      <c r="I1390" s="64" t="str">
        <f t="shared" si="43"/>
        <v/>
      </c>
      <c r="J1390" s="64" t="str">
        <f>IF(I1390="VERIFICAR",(MAX(J$1:$J1389))+1,"")</f>
        <v/>
      </c>
      <c r="K1390" s="82">
        <f>MATCH(A1390,Peso!A:A,0)</f>
        <v>1585</v>
      </c>
    </row>
    <row r="1391" spans="1:11" ht="15" customHeight="1" x14ac:dyDescent="0.3">
      <c r="A1391" s="79">
        <v>1097</v>
      </c>
      <c r="B1391" s="78" t="s">
        <v>1983</v>
      </c>
      <c r="C1391" s="78" t="s">
        <v>7</v>
      </c>
      <c r="D1391" s="78" t="s">
        <v>1608</v>
      </c>
      <c r="E1391" s="78">
        <v>0</v>
      </c>
      <c r="F1391" s="78">
        <v>0</v>
      </c>
      <c r="G1391" s="189">
        <f t="shared" si="42"/>
        <v>0</v>
      </c>
      <c r="H1391" s="64" t="str">
        <f>IFERROR(MATCH(A1391,'LISTA '!D:D,0),"FORA DA TABELA")</f>
        <v>FORA DA TABELA</v>
      </c>
      <c r="I1391" s="64" t="str">
        <f t="shared" si="43"/>
        <v/>
      </c>
      <c r="J1391" s="64" t="str">
        <f>IF(I1391="VERIFICAR",(MAX(J$1:$J1390))+1,"")</f>
        <v/>
      </c>
      <c r="K1391" s="82">
        <f>MATCH(A1391,Peso!A:A,0)</f>
        <v>1086</v>
      </c>
    </row>
    <row r="1392" spans="1:11" ht="15" customHeight="1" x14ac:dyDescent="0.3">
      <c r="A1392" s="79">
        <v>2768</v>
      </c>
      <c r="B1392" s="78" t="s">
        <v>628</v>
      </c>
      <c r="C1392" s="78" t="s">
        <v>7</v>
      </c>
      <c r="D1392" s="78" t="s">
        <v>1608</v>
      </c>
      <c r="E1392" s="78">
        <v>0</v>
      </c>
      <c r="F1392" s="78">
        <v>0</v>
      </c>
      <c r="G1392" s="189">
        <f t="shared" si="42"/>
        <v>0</v>
      </c>
      <c r="H1392" s="64" t="str">
        <f>IFERROR(MATCH(A1392,'LISTA '!D:D,0),"FORA DA TABELA")</f>
        <v>FORA DA TABELA</v>
      </c>
      <c r="I1392" s="64" t="str">
        <f t="shared" si="43"/>
        <v/>
      </c>
      <c r="J1392" s="64" t="str">
        <f>IF(I1392="VERIFICAR",(MAX(J$1:$J1391))+1,"")</f>
        <v/>
      </c>
      <c r="K1392" s="82">
        <f>MATCH(A1392,Peso!A:A,0)</f>
        <v>1586</v>
      </c>
    </row>
    <row r="1393" spans="1:11" ht="15" customHeight="1" x14ac:dyDescent="0.3">
      <c r="A1393" s="79">
        <v>1908</v>
      </c>
      <c r="B1393" s="78" t="s">
        <v>1200</v>
      </c>
      <c r="C1393" s="78" t="s">
        <v>7</v>
      </c>
      <c r="D1393" s="78" t="s">
        <v>1608</v>
      </c>
      <c r="E1393" s="78">
        <v>34</v>
      </c>
      <c r="F1393" s="78">
        <v>3</v>
      </c>
      <c r="G1393" s="189">
        <f t="shared" si="42"/>
        <v>31</v>
      </c>
      <c r="H1393" s="64">
        <f>IFERROR(MATCH(A1393,'LISTA '!D:D,0),"FORA DA TABELA")</f>
        <v>828</v>
      </c>
      <c r="I1393" s="64" t="str">
        <f t="shared" si="43"/>
        <v/>
      </c>
      <c r="J1393" s="64" t="str">
        <f>IF(I1393="VERIFICAR",(MAX(J$1:$J1392))+1,"")</f>
        <v/>
      </c>
      <c r="K1393" s="82">
        <f>MATCH(A1393,Peso!A:A,0)</f>
        <v>1089</v>
      </c>
    </row>
    <row r="1394" spans="1:11" ht="15" customHeight="1" x14ac:dyDescent="0.3">
      <c r="A1394" s="79">
        <v>1221</v>
      </c>
      <c r="B1394" s="78" t="s">
        <v>1984</v>
      </c>
      <c r="C1394" s="78" t="s">
        <v>7</v>
      </c>
      <c r="D1394" s="78" t="s">
        <v>1608</v>
      </c>
      <c r="E1394" s="78">
        <v>53</v>
      </c>
      <c r="F1394" s="78">
        <v>5</v>
      </c>
      <c r="G1394" s="189">
        <f t="shared" si="42"/>
        <v>48</v>
      </c>
      <c r="H1394" s="64">
        <f>IFERROR(MATCH(A1394,'LISTA '!D:D,0),"FORA DA TABELA")</f>
        <v>829</v>
      </c>
      <c r="I1394" s="64" t="str">
        <f t="shared" si="43"/>
        <v/>
      </c>
      <c r="J1394" s="64" t="str">
        <f>IF(I1394="VERIFICAR",(MAX(J$1:$J1393))+1,"")</f>
        <v/>
      </c>
      <c r="K1394" s="82">
        <f>MATCH(A1394,Peso!A:A,0)</f>
        <v>1088</v>
      </c>
    </row>
    <row r="1395" spans="1:11" ht="15" customHeight="1" x14ac:dyDescent="0.3">
      <c r="A1395" s="79">
        <v>20042</v>
      </c>
      <c r="B1395" s="78" t="s">
        <v>1985</v>
      </c>
      <c r="C1395" s="78" t="s">
        <v>7</v>
      </c>
      <c r="D1395" s="78" t="s">
        <v>1608</v>
      </c>
      <c r="E1395" s="78">
        <v>909</v>
      </c>
      <c r="F1395" s="78">
        <v>13</v>
      </c>
      <c r="G1395" s="189">
        <f t="shared" si="42"/>
        <v>896</v>
      </c>
      <c r="H1395" s="64">
        <f>IFERROR(MATCH(A1395,'LISTA '!D:D,0),"FORA DA TABELA")</f>
        <v>830</v>
      </c>
      <c r="I1395" s="64" t="str">
        <f t="shared" si="43"/>
        <v/>
      </c>
      <c r="J1395" s="64" t="str">
        <f>IF(I1395="VERIFICAR",(MAX(J$1:$J1394))+1,"")</f>
        <v/>
      </c>
      <c r="K1395" s="82">
        <f>MATCH(A1395,Peso!A:A,0)</f>
        <v>1837</v>
      </c>
    </row>
    <row r="1396" spans="1:11" ht="15" customHeight="1" x14ac:dyDescent="0.3">
      <c r="A1396" s="79">
        <v>20092</v>
      </c>
      <c r="B1396" s="78" t="s">
        <v>1986</v>
      </c>
      <c r="C1396" s="78" t="s">
        <v>7</v>
      </c>
      <c r="D1396" s="78" t="s">
        <v>1608</v>
      </c>
      <c r="E1396" s="78">
        <v>0</v>
      </c>
      <c r="F1396" s="78">
        <v>0</v>
      </c>
      <c r="G1396" s="189">
        <f t="shared" si="42"/>
        <v>0</v>
      </c>
      <c r="H1396" s="64" t="str">
        <f>IFERROR(MATCH(A1396,'LISTA '!D:D,0),"FORA DA TABELA")</f>
        <v>FORA DA TABELA</v>
      </c>
      <c r="I1396" s="64" t="str">
        <f t="shared" si="43"/>
        <v/>
      </c>
      <c r="J1396" s="64" t="str">
        <f>IF(I1396="VERIFICAR",(MAX(J$1:$J1395))+1,"")</f>
        <v/>
      </c>
      <c r="K1396" s="82">
        <f>MATCH(A1396,Peso!A:A,0)</f>
        <v>1839</v>
      </c>
    </row>
    <row r="1397" spans="1:11" ht="15" customHeight="1" x14ac:dyDescent="0.3">
      <c r="A1397" s="79">
        <v>21492</v>
      </c>
      <c r="B1397" s="78" t="s">
        <v>1987</v>
      </c>
      <c r="C1397" s="78" t="s">
        <v>7</v>
      </c>
      <c r="D1397" s="78" t="s">
        <v>1608</v>
      </c>
      <c r="E1397" s="78">
        <v>0</v>
      </c>
      <c r="F1397" s="78">
        <v>0</v>
      </c>
      <c r="G1397" s="189">
        <f t="shared" si="42"/>
        <v>0</v>
      </c>
      <c r="H1397" s="64" t="str">
        <f>IFERROR(MATCH(A1397,'LISTA '!D:D,0),"FORA DA TABELA")</f>
        <v>FORA DA TABELA</v>
      </c>
      <c r="I1397" s="64" t="str">
        <f t="shared" si="43"/>
        <v/>
      </c>
      <c r="J1397" s="64" t="str">
        <f>IF(I1397="VERIFICAR",(MAX(J$1:$J1396))+1,"")</f>
        <v/>
      </c>
      <c r="K1397" s="82">
        <f>MATCH(A1397,Peso!A:A,0)</f>
        <v>1840</v>
      </c>
    </row>
    <row r="1398" spans="1:11" ht="15" customHeight="1" x14ac:dyDescent="0.3">
      <c r="A1398" s="79">
        <v>21469</v>
      </c>
      <c r="B1398" s="78" t="s">
        <v>530</v>
      </c>
      <c r="C1398" s="78" t="s">
        <v>7</v>
      </c>
      <c r="D1398" s="78" t="s">
        <v>1608</v>
      </c>
      <c r="E1398" s="78">
        <v>148</v>
      </c>
      <c r="F1398" s="78">
        <v>7</v>
      </c>
      <c r="G1398" s="189">
        <f t="shared" si="42"/>
        <v>141</v>
      </c>
      <c r="H1398" s="64">
        <f>IFERROR(MATCH(A1398,'LISTA '!D:D,0),"FORA DA TABELA")</f>
        <v>831</v>
      </c>
      <c r="I1398" s="64" t="str">
        <f t="shared" si="43"/>
        <v/>
      </c>
      <c r="J1398" s="64" t="str">
        <f>IF(I1398="VERIFICAR",(MAX(J$1:$J1397))+1,"")</f>
        <v/>
      </c>
      <c r="K1398" s="82">
        <f>MATCH(A1398,Peso!A:A,0)</f>
        <v>1843</v>
      </c>
    </row>
    <row r="1399" spans="1:11" ht="15" customHeight="1" x14ac:dyDescent="0.3">
      <c r="A1399" s="79">
        <v>21505</v>
      </c>
      <c r="B1399" s="78" t="s">
        <v>1201</v>
      </c>
      <c r="C1399" s="78" t="s">
        <v>7</v>
      </c>
      <c r="D1399" s="78" t="s">
        <v>1608</v>
      </c>
      <c r="E1399" s="78">
        <v>229</v>
      </c>
      <c r="F1399" s="78">
        <v>0</v>
      </c>
      <c r="G1399" s="189">
        <f t="shared" si="42"/>
        <v>229</v>
      </c>
      <c r="H1399" s="64" t="str">
        <f>IFERROR(MATCH(A1399,'LISTA '!D:D,0),"FORA DA TABELA")</f>
        <v>FORA DA TABELA</v>
      </c>
      <c r="I1399" s="64" t="str">
        <f t="shared" si="43"/>
        <v>VERIFICAR</v>
      </c>
      <c r="J1399" s="64">
        <f>IF(I1399="VERIFICAR",(MAX(J$1:$J1398))+1,"")</f>
        <v>91</v>
      </c>
      <c r="K1399" s="82">
        <f>MATCH(A1399,Peso!A:A,0)</f>
        <v>1842</v>
      </c>
    </row>
    <row r="1400" spans="1:11" ht="15" customHeight="1" x14ac:dyDescent="0.3">
      <c r="A1400" s="79">
        <v>21097</v>
      </c>
      <c r="B1400" s="78" t="s">
        <v>1988</v>
      </c>
      <c r="C1400" s="78" t="s">
        <v>7</v>
      </c>
      <c r="D1400" s="78" t="s">
        <v>1608</v>
      </c>
      <c r="E1400" s="78">
        <v>65</v>
      </c>
      <c r="F1400" s="78">
        <v>59</v>
      </c>
      <c r="G1400" s="189">
        <f t="shared" si="42"/>
        <v>6</v>
      </c>
      <c r="H1400" s="64">
        <f>IFERROR(MATCH(A1400,'LISTA '!D:D,0),"FORA DA TABELA")</f>
        <v>832</v>
      </c>
      <c r="I1400" s="64" t="str">
        <f t="shared" si="43"/>
        <v/>
      </c>
      <c r="J1400" s="64" t="str">
        <f>IF(I1400="VERIFICAR",(MAX(J$1:$J1399))+1,"")</f>
        <v/>
      </c>
      <c r="K1400" s="82">
        <f>MATCH(A1400,Peso!A:A,0)</f>
        <v>1841</v>
      </c>
    </row>
    <row r="1401" spans="1:11" ht="15" customHeight="1" x14ac:dyDescent="0.3">
      <c r="A1401" s="79">
        <v>21652</v>
      </c>
      <c r="B1401" s="78" t="s">
        <v>1202</v>
      </c>
      <c r="C1401" s="78" t="s">
        <v>7</v>
      </c>
      <c r="D1401" s="78" t="s">
        <v>1608</v>
      </c>
      <c r="E1401" s="78">
        <v>393</v>
      </c>
      <c r="F1401" s="78">
        <v>0</v>
      </c>
      <c r="G1401" s="189">
        <f t="shared" si="42"/>
        <v>393</v>
      </c>
      <c r="H1401" s="64" t="str">
        <f>IFERROR(MATCH(A1401,'LISTA '!D:D,0),"FORA DA TABELA")</f>
        <v>FORA DA TABELA</v>
      </c>
      <c r="I1401" s="64" t="str">
        <f t="shared" si="43"/>
        <v>VERIFICAR</v>
      </c>
      <c r="J1401" s="64">
        <f>IF(I1401="VERIFICAR",(MAX(J$1:$J1400))+1,"")</f>
        <v>92</v>
      </c>
      <c r="K1401" s="82">
        <f>MATCH(A1401,Peso!A:A,0)</f>
        <v>1587</v>
      </c>
    </row>
    <row r="1402" spans="1:11" ht="15" customHeight="1" x14ac:dyDescent="0.3">
      <c r="A1402" s="79">
        <v>20937</v>
      </c>
      <c r="B1402" s="78" t="s">
        <v>531</v>
      </c>
      <c r="C1402" s="78" t="s">
        <v>7</v>
      </c>
      <c r="D1402" s="78" t="s">
        <v>1608</v>
      </c>
      <c r="E1402" s="78">
        <v>241</v>
      </c>
      <c r="F1402" s="78">
        <v>28</v>
      </c>
      <c r="G1402" s="189">
        <f t="shared" si="42"/>
        <v>213</v>
      </c>
      <c r="H1402" s="64">
        <f>IFERROR(MATCH(A1402,'LISTA '!D:D,0),"FORA DA TABELA")</f>
        <v>833</v>
      </c>
      <c r="I1402" s="64" t="str">
        <f t="shared" si="43"/>
        <v/>
      </c>
      <c r="J1402" s="64" t="str">
        <f>IF(I1402="VERIFICAR",(MAX(J$1:$J1401))+1,"")</f>
        <v/>
      </c>
      <c r="K1402" s="82">
        <f>MATCH(A1402,Peso!A:A,0)</f>
        <v>1844</v>
      </c>
    </row>
    <row r="1403" spans="1:11" ht="15" customHeight="1" x14ac:dyDescent="0.3">
      <c r="A1403" s="79">
        <v>21410</v>
      </c>
      <c r="B1403" s="78" t="s">
        <v>1203</v>
      </c>
      <c r="C1403" s="78" t="s">
        <v>7</v>
      </c>
      <c r="D1403" s="78" t="s">
        <v>1608</v>
      </c>
      <c r="E1403" s="78">
        <v>17</v>
      </c>
      <c r="F1403" s="78">
        <v>0</v>
      </c>
      <c r="G1403" s="189">
        <f t="shared" si="42"/>
        <v>17</v>
      </c>
      <c r="H1403" s="64">
        <f>IFERROR(MATCH(A1403,'LISTA '!D:D,0),"FORA DA TABELA")</f>
        <v>834</v>
      </c>
      <c r="I1403" s="64" t="str">
        <f t="shared" si="43"/>
        <v/>
      </c>
      <c r="J1403" s="64" t="str">
        <f>IF(I1403="VERIFICAR",(MAX(J$1:$J1402))+1,"")</f>
        <v/>
      </c>
      <c r="K1403" s="82">
        <f>MATCH(A1403,Peso!A:A,0)</f>
        <v>1846</v>
      </c>
    </row>
    <row r="1404" spans="1:11" ht="15" customHeight="1" x14ac:dyDescent="0.3">
      <c r="A1404" s="79">
        <v>20943</v>
      </c>
      <c r="B1404" s="78" t="s">
        <v>1989</v>
      </c>
      <c r="C1404" s="78" t="s">
        <v>7</v>
      </c>
      <c r="D1404" s="78" t="s">
        <v>1608</v>
      </c>
      <c r="E1404" s="78">
        <v>53</v>
      </c>
      <c r="F1404" s="78">
        <v>0</v>
      </c>
      <c r="G1404" s="189">
        <f t="shared" si="42"/>
        <v>53</v>
      </c>
      <c r="H1404" s="64">
        <f>IFERROR(MATCH(A1404,'LISTA '!D:D,0),"FORA DA TABELA")</f>
        <v>835</v>
      </c>
      <c r="I1404" s="64" t="str">
        <f t="shared" si="43"/>
        <v/>
      </c>
      <c r="J1404" s="64" t="str">
        <f>IF(I1404="VERIFICAR",(MAX(J$1:$J1403))+1,"")</f>
        <v/>
      </c>
      <c r="K1404" s="82">
        <f>MATCH(A1404,Peso!A:A,0)</f>
        <v>1845</v>
      </c>
    </row>
    <row r="1405" spans="1:11" ht="15" customHeight="1" x14ac:dyDescent="0.3">
      <c r="A1405" s="79">
        <v>2765</v>
      </c>
      <c r="B1405" s="78" t="s">
        <v>626</v>
      </c>
      <c r="C1405" s="78" t="s">
        <v>7</v>
      </c>
      <c r="D1405" s="78" t="s">
        <v>1608</v>
      </c>
      <c r="E1405" s="78">
        <v>10</v>
      </c>
      <c r="F1405" s="78">
        <v>1</v>
      </c>
      <c r="G1405" s="189">
        <f t="shared" si="42"/>
        <v>9</v>
      </c>
      <c r="H1405" s="64">
        <f>IFERROR(MATCH(A1405,'LISTA '!D:D,0),"FORA DA TABELA")</f>
        <v>836</v>
      </c>
      <c r="I1405" s="64" t="str">
        <f t="shared" si="43"/>
        <v/>
      </c>
      <c r="J1405" s="64" t="str">
        <f>IF(I1405="VERIFICAR",(MAX(J$1:$J1404))+1,"")</f>
        <v/>
      </c>
      <c r="K1405" s="82">
        <f>MATCH(A1405,Peso!A:A,0)</f>
        <v>1588</v>
      </c>
    </row>
    <row r="1406" spans="1:11" ht="15" customHeight="1" x14ac:dyDescent="0.3">
      <c r="A1406" s="79">
        <v>1909</v>
      </c>
      <c r="B1406" s="78" t="s">
        <v>499</v>
      </c>
      <c r="C1406" s="78" t="s">
        <v>7</v>
      </c>
      <c r="D1406" s="78" t="s">
        <v>1608</v>
      </c>
      <c r="E1406" s="78">
        <v>0</v>
      </c>
      <c r="F1406" s="78">
        <v>0</v>
      </c>
      <c r="G1406" s="189">
        <f t="shared" si="42"/>
        <v>0</v>
      </c>
      <c r="H1406" s="64" t="str">
        <f>IFERROR(MATCH(A1406,'LISTA '!D:D,0),"FORA DA TABELA")</f>
        <v>FORA DA TABELA</v>
      </c>
      <c r="I1406" s="64" t="str">
        <f t="shared" si="43"/>
        <v/>
      </c>
      <c r="J1406" s="64" t="str">
        <f>IF(I1406="VERIFICAR",(MAX(J$1:$J1405))+1,"")</f>
        <v/>
      </c>
      <c r="K1406" s="82">
        <f>MATCH(A1406,Peso!A:A,0)</f>
        <v>1091</v>
      </c>
    </row>
    <row r="1407" spans="1:11" ht="15" customHeight="1" x14ac:dyDescent="0.3">
      <c r="A1407" s="79">
        <v>933</v>
      </c>
      <c r="B1407" s="78" t="s">
        <v>71</v>
      </c>
      <c r="C1407" s="78" t="s">
        <v>7</v>
      </c>
      <c r="D1407" s="78" t="s">
        <v>1608</v>
      </c>
      <c r="E1407" s="78">
        <v>27</v>
      </c>
      <c r="F1407" s="78">
        <v>0</v>
      </c>
      <c r="G1407" s="189">
        <f t="shared" si="42"/>
        <v>27</v>
      </c>
      <c r="H1407" s="64" t="str">
        <f>IFERROR(MATCH(A1407,'LISTA '!D:D,0),"FORA DA TABELA")</f>
        <v>FORA DA TABELA</v>
      </c>
      <c r="I1407" s="64" t="str">
        <f t="shared" si="43"/>
        <v>VERIFICAR</v>
      </c>
      <c r="J1407" s="64">
        <f>IF(I1407="VERIFICAR",(MAX(J$1:$J1406))+1,"")</f>
        <v>93</v>
      </c>
      <c r="K1407" s="82">
        <f>MATCH(A1407,Peso!A:A,0)</f>
        <v>1590</v>
      </c>
    </row>
    <row r="1408" spans="1:11" ht="15" customHeight="1" x14ac:dyDescent="0.3">
      <c r="A1408" s="79">
        <v>1541</v>
      </c>
      <c r="B1408" s="78" t="s">
        <v>1204</v>
      </c>
      <c r="C1408" s="78" t="s">
        <v>7</v>
      </c>
      <c r="D1408" s="78" t="s">
        <v>1608</v>
      </c>
      <c r="E1408" s="78">
        <v>14</v>
      </c>
      <c r="F1408" s="78">
        <v>6</v>
      </c>
      <c r="G1408" s="189">
        <f t="shared" si="42"/>
        <v>8</v>
      </c>
      <c r="H1408" s="64">
        <f>IFERROR(MATCH(A1408,'LISTA '!D:D,0),"FORA DA TABELA")</f>
        <v>837</v>
      </c>
      <c r="I1408" s="64" t="str">
        <f t="shared" si="43"/>
        <v/>
      </c>
      <c r="J1408" s="64" t="str">
        <f>IF(I1408="VERIFICAR",(MAX(J$1:$J1407))+1,"")</f>
        <v/>
      </c>
      <c r="K1408" s="82">
        <f>MATCH(A1408,Peso!A:A,0)</f>
        <v>1591</v>
      </c>
    </row>
    <row r="1409" spans="1:11" ht="15" customHeight="1" x14ac:dyDescent="0.3">
      <c r="A1409" s="79">
        <v>1058</v>
      </c>
      <c r="B1409" s="78" t="s">
        <v>1205</v>
      </c>
      <c r="C1409" s="78" t="s">
        <v>7</v>
      </c>
      <c r="D1409" s="78" t="s">
        <v>1608</v>
      </c>
      <c r="E1409" s="78">
        <v>19</v>
      </c>
      <c r="F1409" s="78">
        <v>0</v>
      </c>
      <c r="G1409" s="189">
        <f t="shared" si="42"/>
        <v>19</v>
      </c>
      <c r="H1409" s="64">
        <f>IFERROR(MATCH(A1409,'LISTA '!D:D,0),"FORA DA TABELA")</f>
        <v>838</v>
      </c>
      <c r="I1409" s="64" t="str">
        <f t="shared" si="43"/>
        <v/>
      </c>
      <c r="J1409" s="64" t="str">
        <f>IF(I1409="VERIFICAR",(MAX(J$1:$J1408))+1,"")</f>
        <v/>
      </c>
      <c r="K1409" s="82">
        <f>MATCH(A1409,Peso!A:A,0)</f>
        <v>1589</v>
      </c>
    </row>
    <row r="1410" spans="1:11" ht="15" customHeight="1" x14ac:dyDescent="0.3">
      <c r="A1410" s="79">
        <v>1830</v>
      </c>
      <c r="B1410" s="78" t="s">
        <v>1586</v>
      </c>
      <c r="C1410" s="78" t="s">
        <v>7</v>
      </c>
      <c r="D1410" s="78" t="s">
        <v>1608</v>
      </c>
      <c r="E1410" s="78">
        <v>13</v>
      </c>
      <c r="F1410" s="78">
        <v>2</v>
      </c>
      <c r="G1410" s="189">
        <f t="shared" si="42"/>
        <v>11</v>
      </c>
      <c r="H1410" s="64">
        <f>IFERROR(MATCH(A1410,'LISTA '!D:D,0),"FORA DA TABELA")</f>
        <v>839</v>
      </c>
      <c r="I1410" s="64" t="str">
        <f t="shared" si="43"/>
        <v/>
      </c>
      <c r="J1410" s="64" t="str">
        <f>IF(I1410="VERIFICAR",(MAX(J$1:$J1409))+1,"")</f>
        <v/>
      </c>
      <c r="K1410" s="82">
        <f>MATCH(A1410,Peso!A:A,0)</f>
        <v>1593</v>
      </c>
    </row>
    <row r="1411" spans="1:11" ht="15" customHeight="1" x14ac:dyDescent="0.3">
      <c r="A1411" s="79">
        <v>621</v>
      </c>
      <c r="B1411" s="78" t="s">
        <v>1587</v>
      </c>
      <c r="C1411" s="78" t="s">
        <v>7</v>
      </c>
      <c r="D1411" s="78" t="s">
        <v>1608</v>
      </c>
      <c r="E1411" s="78">
        <v>14</v>
      </c>
      <c r="F1411" s="78">
        <v>1</v>
      </c>
      <c r="G1411" s="189">
        <f t="shared" ref="G1411:G1474" si="44">E1411-F1411</f>
        <v>13</v>
      </c>
      <c r="H1411" s="64">
        <f>IFERROR(MATCH(A1411,'LISTA '!D:D,0),"FORA DA TABELA")</f>
        <v>840</v>
      </c>
      <c r="I1411" s="64" t="str">
        <f t="shared" ref="I1411:I1474" si="45">IF(AND(G1411&gt;0,H1411="FORA DA TABELA"),"VERIFICAR","")</f>
        <v/>
      </c>
      <c r="J1411" s="64" t="str">
        <f>IF(I1411="VERIFICAR",(MAX(J$1:$J1410))+1,"")</f>
        <v/>
      </c>
      <c r="K1411" s="82">
        <f>MATCH(A1411,Peso!A:A,0)</f>
        <v>1592</v>
      </c>
    </row>
    <row r="1412" spans="1:11" ht="15" customHeight="1" x14ac:dyDescent="0.3">
      <c r="A1412" s="79">
        <v>50002</v>
      </c>
      <c r="B1412" s="78" t="s">
        <v>952</v>
      </c>
      <c r="C1412" s="78" t="s">
        <v>7</v>
      </c>
      <c r="D1412" s="78" t="s">
        <v>1608</v>
      </c>
      <c r="E1412" s="78">
        <v>0</v>
      </c>
      <c r="F1412" s="78">
        <v>0</v>
      </c>
      <c r="G1412" s="189">
        <f t="shared" si="44"/>
        <v>0</v>
      </c>
      <c r="H1412" s="64" t="str">
        <f>IFERROR(MATCH(A1412,'LISTA '!D:D,0),"FORA DA TABELA")</f>
        <v>FORA DA TABELA</v>
      </c>
      <c r="I1412" s="64" t="str">
        <f t="shared" si="45"/>
        <v/>
      </c>
      <c r="J1412" s="64" t="str">
        <f>IF(I1412="VERIFICAR",(MAX(J$1:$J1411))+1,"")</f>
        <v/>
      </c>
      <c r="K1412" s="82">
        <f>MATCH(A1412,Peso!A:A,0)</f>
        <v>2464</v>
      </c>
    </row>
    <row r="1413" spans="1:11" ht="15" customHeight="1" x14ac:dyDescent="0.3">
      <c r="A1413" s="79">
        <v>20180</v>
      </c>
      <c r="B1413" s="78" t="s">
        <v>1990</v>
      </c>
      <c r="C1413" s="78" t="s">
        <v>7</v>
      </c>
      <c r="D1413" s="78" t="s">
        <v>1608</v>
      </c>
      <c r="E1413" s="78">
        <v>11</v>
      </c>
      <c r="F1413" s="78">
        <v>0</v>
      </c>
      <c r="G1413" s="189">
        <f t="shared" si="44"/>
        <v>11</v>
      </c>
      <c r="H1413" s="64" t="str">
        <f>IFERROR(MATCH(A1413,'LISTA '!D:D,0),"FORA DA TABELA")</f>
        <v>FORA DA TABELA</v>
      </c>
      <c r="I1413" s="64" t="str">
        <f t="shared" si="45"/>
        <v>VERIFICAR</v>
      </c>
      <c r="J1413" s="64">
        <f>IF(I1413="VERIFICAR",(MAX(J$1:$J1412))+1,"")</f>
        <v>94</v>
      </c>
      <c r="K1413" s="82">
        <f>MATCH(A1413,Peso!A:A,0)</f>
        <v>1597</v>
      </c>
    </row>
    <row r="1414" spans="1:11" ht="15" customHeight="1" x14ac:dyDescent="0.3">
      <c r="A1414" s="79">
        <v>20324</v>
      </c>
      <c r="B1414" s="78" t="s">
        <v>953</v>
      </c>
      <c r="C1414" s="78" t="s">
        <v>7</v>
      </c>
      <c r="D1414" s="78" t="s">
        <v>1608</v>
      </c>
      <c r="E1414" s="78">
        <v>367</v>
      </c>
      <c r="F1414" s="78">
        <v>53</v>
      </c>
      <c r="G1414" s="189">
        <f t="shared" si="44"/>
        <v>314</v>
      </c>
      <c r="H1414" s="64">
        <f>IFERROR(MATCH(A1414,'LISTA '!D:D,0),"FORA DA TABELA")</f>
        <v>841</v>
      </c>
      <c r="I1414" s="64" t="str">
        <f t="shared" si="45"/>
        <v/>
      </c>
      <c r="J1414" s="64" t="str">
        <f>IF(I1414="VERIFICAR",(MAX(J$1:$J1413))+1,"")</f>
        <v/>
      </c>
      <c r="K1414" s="82">
        <f>MATCH(A1414,Peso!A:A,0)</f>
        <v>1598</v>
      </c>
    </row>
    <row r="1415" spans="1:11" ht="15" customHeight="1" x14ac:dyDescent="0.3">
      <c r="A1415" s="79">
        <v>50009</v>
      </c>
      <c r="B1415" s="78" t="s">
        <v>953</v>
      </c>
      <c r="C1415" s="78" t="s">
        <v>7</v>
      </c>
      <c r="D1415" s="78" t="s">
        <v>1608</v>
      </c>
      <c r="E1415" s="78">
        <v>30</v>
      </c>
      <c r="F1415" s="78">
        <v>0</v>
      </c>
      <c r="G1415" s="189">
        <f t="shared" si="44"/>
        <v>30</v>
      </c>
      <c r="H1415" s="64" t="str">
        <f>IFERROR(MATCH(A1415,'LISTA '!D:D,0),"FORA DA TABELA")</f>
        <v>FORA DA TABELA</v>
      </c>
      <c r="I1415" s="64" t="str">
        <f t="shared" si="45"/>
        <v>VERIFICAR</v>
      </c>
      <c r="J1415" s="64">
        <f>IF(I1415="VERIFICAR",(MAX(J$1:$J1414))+1,"")</f>
        <v>95</v>
      </c>
      <c r="K1415" s="82">
        <f>MATCH(A1415,Peso!A:A,0)</f>
        <v>2465</v>
      </c>
    </row>
    <row r="1416" spans="1:11" ht="15" customHeight="1" x14ac:dyDescent="0.3">
      <c r="A1416" s="79">
        <v>21425</v>
      </c>
      <c r="B1416" s="78" t="s">
        <v>1206</v>
      </c>
      <c r="C1416" s="78" t="s">
        <v>7</v>
      </c>
      <c r="D1416" s="78" t="s">
        <v>1608</v>
      </c>
      <c r="E1416" s="78">
        <v>88</v>
      </c>
      <c r="F1416" s="78">
        <v>20</v>
      </c>
      <c r="G1416" s="189">
        <f t="shared" si="44"/>
        <v>68</v>
      </c>
      <c r="H1416" s="64">
        <f>IFERROR(MATCH(A1416,'LISTA '!D:D,0),"FORA DA TABELA")</f>
        <v>842</v>
      </c>
      <c r="I1416" s="64" t="str">
        <f t="shared" si="45"/>
        <v/>
      </c>
      <c r="J1416" s="64" t="str">
        <f>IF(I1416="VERIFICAR",(MAX(J$1:$J1415))+1,"")</f>
        <v/>
      </c>
      <c r="K1416" s="82">
        <f>MATCH(A1416,Peso!A:A,0)</f>
        <v>1600</v>
      </c>
    </row>
    <row r="1417" spans="1:11" ht="15" customHeight="1" x14ac:dyDescent="0.3">
      <c r="A1417" s="79">
        <v>20396</v>
      </c>
      <c r="B1417" s="78" t="s">
        <v>1207</v>
      </c>
      <c r="C1417" s="78" t="s">
        <v>7</v>
      </c>
      <c r="D1417" s="78" t="s">
        <v>1608</v>
      </c>
      <c r="E1417" s="78">
        <v>154</v>
      </c>
      <c r="F1417" s="78">
        <v>7</v>
      </c>
      <c r="G1417" s="189">
        <f t="shared" si="44"/>
        <v>147</v>
      </c>
      <c r="H1417" s="64">
        <f>IFERROR(MATCH(A1417,'LISTA '!D:D,0),"FORA DA TABELA")</f>
        <v>843</v>
      </c>
      <c r="I1417" s="64" t="str">
        <f t="shared" si="45"/>
        <v/>
      </c>
      <c r="J1417" s="64" t="str">
        <f>IF(I1417="VERIFICAR",(MAX(J$1:$J1416))+1,"")</f>
        <v/>
      </c>
      <c r="K1417" s="82">
        <f>MATCH(A1417,Peso!A:A,0)</f>
        <v>1599</v>
      </c>
    </row>
    <row r="1418" spans="1:11" ht="15" customHeight="1" x14ac:dyDescent="0.3">
      <c r="A1418" s="79">
        <v>21694</v>
      </c>
      <c r="B1418" s="78" t="s">
        <v>765</v>
      </c>
      <c r="C1418" s="78" t="s">
        <v>7</v>
      </c>
      <c r="D1418" s="78" t="s">
        <v>1608</v>
      </c>
      <c r="E1418" s="78">
        <v>0</v>
      </c>
      <c r="F1418" s="78">
        <v>0</v>
      </c>
      <c r="G1418" s="189">
        <f t="shared" si="44"/>
        <v>0</v>
      </c>
      <c r="H1418" s="64" t="str">
        <f>IFERROR(MATCH(A1418,'LISTA '!D:D,0),"FORA DA TABELA")</f>
        <v>FORA DA TABELA</v>
      </c>
      <c r="I1418" s="64" t="str">
        <f t="shared" si="45"/>
        <v/>
      </c>
      <c r="J1418" s="64" t="str">
        <f>IF(I1418="VERIFICAR",(MAX(J$1:$J1417))+1,"")</f>
        <v/>
      </c>
      <c r="K1418" s="82">
        <f>MATCH(A1418,Peso!A:A,0)</f>
        <v>2242</v>
      </c>
    </row>
    <row r="1419" spans="1:11" ht="15" customHeight="1" x14ac:dyDescent="0.3">
      <c r="A1419" s="79">
        <v>21693</v>
      </c>
      <c r="B1419" s="78" t="s">
        <v>764</v>
      </c>
      <c r="C1419" s="78" t="s">
        <v>7</v>
      </c>
      <c r="D1419" s="78" t="s">
        <v>1608</v>
      </c>
      <c r="E1419" s="78">
        <v>0</v>
      </c>
      <c r="F1419" s="78">
        <v>0</v>
      </c>
      <c r="G1419" s="189">
        <f t="shared" si="44"/>
        <v>0</v>
      </c>
      <c r="H1419" s="64" t="str">
        <f>IFERROR(MATCH(A1419,'LISTA '!D:D,0),"FORA DA TABELA")</f>
        <v>FORA DA TABELA</v>
      </c>
      <c r="I1419" s="64" t="str">
        <f t="shared" si="45"/>
        <v/>
      </c>
      <c r="J1419" s="64" t="str">
        <f>IF(I1419="VERIFICAR",(MAX(J$1:$J1418))+1,"")</f>
        <v/>
      </c>
      <c r="K1419" s="82">
        <f>MATCH(A1419,Peso!A:A,0)</f>
        <v>2241</v>
      </c>
    </row>
    <row r="1420" spans="1:11" ht="15" customHeight="1" x14ac:dyDescent="0.3">
      <c r="A1420" s="79">
        <v>50041</v>
      </c>
      <c r="B1420" s="78" t="s">
        <v>764</v>
      </c>
      <c r="C1420" s="78" t="s">
        <v>28</v>
      </c>
      <c r="D1420" s="78" t="s">
        <v>1608</v>
      </c>
      <c r="E1420" s="78">
        <v>28</v>
      </c>
      <c r="F1420" s="78">
        <v>15</v>
      </c>
      <c r="G1420" s="189">
        <f t="shared" si="44"/>
        <v>13</v>
      </c>
      <c r="H1420" s="64" t="str">
        <f>IFERROR(MATCH(A1420,'LISTA '!D:D,0),"FORA DA TABELA")</f>
        <v>FORA DA TABELA</v>
      </c>
      <c r="I1420" s="64" t="str">
        <f t="shared" si="45"/>
        <v>VERIFICAR</v>
      </c>
      <c r="J1420" s="64">
        <f>IF(I1420="VERIFICAR",(MAX(J$1:$J1419))+1,"")</f>
        <v>96</v>
      </c>
      <c r="K1420" s="82">
        <f>MATCH(A1420,Peso!A:A,0)</f>
        <v>2514</v>
      </c>
    </row>
    <row r="1421" spans="1:11" ht="15" customHeight="1" x14ac:dyDescent="0.3">
      <c r="A1421" s="79">
        <v>20361</v>
      </c>
      <c r="B1421" s="78" t="s">
        <v>284</v>
      </c>
      <c r="C1421" s="78" t="s">
        <v>7</v>
      </c>
      <c r="D1421" s="78" t="s">
        <v>1608</v>
      </c>
      <c r="E1421" s="78">
        <v>164</v>
      </c>
      <c r="F1421" s="78">
        <v>6</v>
      </c>
      <c r="G1421" s="189">
        <f t="shared" si="44"/>
        <v>158</v>
      </c>
      <c r="H1421" s="64">
        <f>IFERROR(MATCH(A1421,'LISTA '!D:D,0),"FORA DA TABELA")</f>
        <v>844</v>
      </c>
      <c r="I1421" s="64" t="str">
        <f t="shared" si="45"/>
        <v/>
      </c>
      <c r="J1421" s="64" t="str">
        <f>IF(I1421="VERIFICAR",(MAX(J$1:$J1420))+1,"")</f>
        <v/>
      </c>
      <c r="K1421" s="82">
        <f>MATCH(A1421,Peso!A:A,0)</f>
        <v>1601</v>
      </c>
    </row>
    <row r="1422" spans="1:11" ht="15" customHeight="1" x14ac:dyDescent="0.3">
      <c r="A1422" s="79">
        <v>1007</v>
      </c>
      <c r="B1422" s="78" t="s">
        <v>316</v>
      </c>
      <c r="C1422" s="78" t="s">
        <v>7</v>
      </c>
      <c r="D1422" s="78" t="s">
        <v>1608</v>
      </c>
      <c r="E1422" s="78">
        <v>11</v>
      </c>
      <c r="F1422" s="78">
        <v>0</v>
      </c>
      <c r="G1422" s="189">
        <f t="shared" si="44"/>
        <v>11</v>
      </c>
      <c r="H1422" s="64">
        <f>IFERROR(MATCH(A1422,'LISTA '!D:D,0),"FORA DA TABELA")</f>
        <v>845</v>
      </c>
      <c r="I1422" s="64" t="str">
        <f t="shared" si="45"/>
        <v/>
      </c>
      <c r="J1422" s="64" t="str">
        <f>IF(I1422="VERIFICAR",(MAX(J$1:$J1421))+1,"")</f>
        <v/>
      </c>
      <c r="K1422" s="82">
        <f>MATCH(A1422,Peso!A:A,0)</f>
        <v>1602</v>
      </c>
    </row>
    <row r="1423" spans="1:11" ht="15" customHeight="1" x14ac:dyDescent="0.3">
      <c r="A1423" s="79">
        <v>21682</v>
      </c>
      <c r="B1423" s="78" t="s">
        <v>1208</v>
      </c>
      <c r="C1423" s="78" t="s">
        <v>28</v>
      </c>
      <c r="D1423" s="78" t="s">
        <v>1608</v>
      </c>
      <c r="E1423" s="78">
        <v>8</v>
      </c>
      <c r="F1423" s="78">
        <v>1</v>
      </c>
      <c r="G1423" s="189">
        <f t="shared" si="44"/>
        <v>7</v>
      </c>
      <c r="H1423" s="64">
        <f>IFERROR(MATCH(A1423,'LISTA '!D:D,0),"FORA DA TABELA")</f>
        <v>846</v>
      </c>
      <c r="I1423" s="64" t="str">
        <f t="shared" si="45"/>
        <v/>
      </c>
      <c r="J1423" s="64" t="str">
        <f>IF(I1423="VERIFICAR",(MAX(J$1:$J1422))+1,"")</f>
        <v/>
      </c>
      <c r="K1423" s="82">
        <f>MATCH(A1423,Peso!A:A,0)</f>
        <v>1603</v>
      </c>
    </row>
    <row r="1424" spans="1:11" ht="15" customHeight="1" x14ac:dyDescent="0.3">
      <c r="A1424" s="79">
        <v>20363</v>
      </c>
      <c r="B1424" s="78" t="s">
        <v>1209</v>
      </c>
      <c r="C1424" s="78" t="s">
        <v>7</v>
      </c>
      <c r="D1424" s="78" t="s">
        <v>1608</v>
      </c>
      <c r="E1424" s="78">
        <v>11</v>
      </c>
      <c r="F1424" s="78">
        <v>0</v>
      </c>
      <c r="G1424" s="189">
        <f t="shared" si="44"/>
        <v>11</v>
      </c>
      <c r="H1424" s="64">
        <f>IFERROR(MATCH(A1424,'LISTA '!D:D,0),"FORA DA TABELA")</f>
        <v>847</v>
      </c>
      <c r="I1424" s="64" t="str">
        <f t="shared" si="45"/>
        <v/>
      </c>
      <c r="J1424" s="64" t="str">
        <f>IF(I1424="VERIFICAR",(MAX(J$1:$J1423))+1,"")</f>
        <v/>
      </c>
      <c r="K1424" s="82">
        <f>MATCH(A1424,Peso!A:A,0)</f>
        <v>1604</v>
      </c>
    </row>
    <row r="1425" spans="1:11" ht="15" customHeight="1" x14ac:dyDescent="0.3">
      <c r="A1425" s="79">
        <v>2268</v>
      </c>
      <c r="B1425" s="78" t="s">
        <v>1210</v>
      </c>
      <c r="C1425" s="78" t="s">
        <v>28</v>
      </c>
      <c r="D1425" s="78" t="s">
        <v>1608</v>
      </c>
      <c r="E1425" s="78">
        <v>9</v>
      </c>
      <c r="F1425" s="78">
        <v>0</v>
      </c>
      <c r="G1425" s="189">
        <f t="shared" si="44"/>
        <v>9</v>
      </c>
      <c r="H1425" s="64">
        <f>IFERROR(MATCH(A1425,'LISTA '!D:D,0),"FORA DA TABELA")</f>
        <v>848</v>
      </c>
      <c r="I1425" s="64" t="str">
        <f t="shared" si="45"/>
        <v/>
      </c>
      <c r="J1425" s="64" t="str">
        <f>IF(I1425="VERIFICAR",(MAX(J$1:$J1424))+1,"")</f>
        <v/>
      </c>
      <c r="K1425" s="82">
        <f>MATCH(A1425,Peso!A:A,0)</f>
        <v>1606</v>
      </c>
    </row>
    <row r="1426" spans="1:11" ht="15" customHeight="1" x14ac:dyDescent="0.3">
      <c r="A1426" s="79">
        <v>1155</v>
      </c>
      <c r="B1426" s="78" t="s">
        <v>84</v>
      </c>
      <c r="C1426" s="78" t="s">
        <v>7</v>
      </c>
      <c r="D1426" s="78" t="s">
        <v>1608</v>
      </c>
      <c r="E1426" s="78">
        <v>55</v>
      </c>
      <c r="F1426" s="78">
        <v>1</v>
      </c>
      <c r="G1426" s="189">
        <f t="shared" si="44"/>
        <v>54</v>
      </c>
      <c r="H1426" s="64">
        <f>IFERROR(MATCH(A1426,'LISTA '!D:D,0),"FORA DA TABELA")</f>
        <v>849</v>
      </c>
      <c r="I1426" s="64" t="str">
        <f t="shared" si="45"/>
        <v/>
      </c>
      <c r="J1426" s="64" t="str">
        <f>IF(I1426="VERIFICAR",(MAX(J$1:$J1425))+1,"")</f>
        <v/>
      </c>
      <c r="K1426" s="82">
        <f>MATCH(A1426,Peso!A:A,0)</f>
        <v>1607</v>
      </c>
    </row>
    <row r="1427" spans="1:11" ht="15" customHeight="1" x14ac:dyDescent="0.3">
      <c r="A1427" s="79">
        <v>917</v>
      </c>
      <c r="B1427" s="78" t="s">
        <v>1991</v>
      </c>
      <c r="C1427" s="78" t="s">
        <v>7</v>
      </c>
      <c r="D1427" s="78" t="s">
        <v>1608</v>
      </c>
      <c r="E1427" s="78">
        <v>0</v>
      </c>
      <c r="F1427" s="78">
        <v>0</v>
      </c>
      <c r="G1427" s="189">
        <f t="shared" si="44"/>
        <v>0</v>
      </c>
      <c r="H1427" s="64">
        <f>IFERROR(MATCH(A1427,'LISTA '!D:D,0),"FORA DA TABELA")</f>
        <v>850</v>
      </c>
      <c r="I1427" s="64" t="str">
        <f t="shared" si="45"/>
        <v/>
      </c>
      <c r="J1427" s="64" t="str">
        <f>IF(I1427="VERIFICAR",(MAX(J$1:$J1426))+1,"")</f>
        <v/>
      </c>
      <c r="K1427" s="82">
        <f>MATCH(A1427,Peso!A:A,0)</f>
        <v>1608</v>
      </c>
    </row>
    <row r="1428" spans="1:11" ht="15" customHeight="1" x14ac:dyDescent="0.3">
      <c r="A1428" s="79">
        <v>1593</v>
      </c>
      <c r="B1428" s="78" t="s">
        <v>1211</v>
      </c>
      <c r="C1428" s="78" t="s">
        <v>7</v>
      </c>
      <c r="D1428" s="78" t="s">
        <v>1608</v>
      </c>
      <c r="E1428" s="78">
        <v>25</v>
      </c>
      <c r="F1428" s="78">
        <v>11</v>
      </c>
      <c r="G1428" s="189">
        <f t="shared" si="44"/>
        <v>14</v>
      </c>
      <c r="H1428" s="64">
        <f>IFERROR(MATCH(A1428,'LISTA '!D:D,0),"FORA DA TABELA")</f>
        <v>851</v>
      </c>
      <c r="I1428" s="64" t="str">
        <f t="shared" si="45"/>
        <v/>
      </c>
      <c r="J1428" s="64" t="str">
        <f>IF(I1428="VERIFICAR",(MAX(J$1:$J1427))+1,"")</f>
        <v/>
      </c>
      <c r="K1428" s="82">
        <f>MATCH(A1428,Peso!A:A,0)</f>
        <v>1610</v>
      </c>
    </row>
    <row r="1429" spans="1:11" ht="15" customHeight="1" x14ac:dyDescent="0.3">
      <c r="A1429" s="79">
        <v>21412</v>
      </c>
      <c r="B1429" s="78" t="s">
        <v>1992</v>
      </c>
      <c r="C1429" s="78" t="s">
        <v>7</v>
      </c>
      <c r="D1429" s="78" t="s">
        <v>1608</v>
      </c>
      <c r="E1429" s="78">
        <v>0</v>
      </c>
      <c r="F1429" s="78">
        <v>0</v>
      </c>
      <c r="G1429" s="189">
        <f t="shared" si="44"/>
        <v>0</v>
      </c>
      <c r="H1429" s="64" t="str">
        <f>IFERROR(MATCH(A1429,'LISTA '!D:D,0),"FORA DA TABELA")</f>
        <v>FORA DA TABELA</v>
      </c>
      <c r="I1429" s="64" t="str">
        <f t="shared" si="45"/>
        <v/>
      </c>
      <c r="J1429" s="64" t="str">
        <f>IF(I1429="VERIFICAR",(MAX(J$1:$J1428))+1,"")</f>
        <v/>
      </c>
      <c r="K1429" s="82">
        <f>MATCH(A1429,Peso!A:A,0)</f>
        <v>1611</v>
      </c>
    </row>
    <row r="1430" spans="1:11" ht="15" customHeight="1" x14ac:dyDescent="0.3">
      <c r="A1430" s="79">
        <v>1003</v>
      </c>
      <c r="B1430" s="78" t="s">
        <v>1212</v>
      </c>
      <c r="C1430" s="78" t="s">
        <v>7</v>
      </c>
      <c r="D1430" s="78" t="s">
        <v>1608</v>
      </c>
      <c r="E1430" s="78">
        <v>33</v>
      </c>
      <c r="F1430" s="78">
        <v>7</v>
      </c>
      <c r="G1430" s="189">
        <f t="shared" si="44"/>
        <v>26</v>
      </c>
      <c r="H1430" s="64">
        <f>IFERROR(MATCH(A1430,'LISTA '!D:D,0),"FORA DA TABELA")</f>
        <v>852</v>
      </c>
      <c r="I1430" s="64" t="str">
        <f t="shared" si="45"/>
        <v/>
      </c>
      <c r="J1430" s="64" t="str">
        <f>IF(I1430="VERIFICAR",(MAX(J$1:$J1429))+1,"")</f>
        <v/>
      </c>
      <c r="K1430" s="82">
        <f>MATCH(A1430,Peso!A:A,0)</f>
        <v>1609</v>
      </c>
    </row>
    <row r="1431" spans="1:11" ht="15" customHeight="1" x14ac:dyDescent="0.3">
      <c r="A1431" s="79">
        <v>50003</v>
      </c>
      <c r="B1431" s="78" t="s">
        <v>980</v>
      </c>
      <c r="C1431" s="78" t="s">
        <v>7</v>
      </c>
      <c r="D1431" s="78" t="s">
        <v>1608</v>
      </c>
      <c r="E1431" s="78">
        <v>38</v>
      </c>
      <c r="F1431" s="78">
        <v>0</v>
      </c>
      <c r="G1431" s="189">
        <f t="shared" si="44"/>
        <v>38</v>
      </c>
      <c r="H1431" s="64" t="str">
        <f>IFERROR(MATCH(A1431,'LISTA '!D:D,0),"FORA DA TABELA")</f>
        <v>FORA DA TABELA</v>
      </c>
      <c r="I1431" s="64" t="str">
        <f t="shared" si="45"/>
        <v>VERIFICAR</v>
      </c>
      <c r="J1431" s="64">
        <f>IF(I1431="VERIFICAR",(MAX(J$1:$J1430))+1,"")</f>
        <v>97</v>
      </c>
      <c r="K1431" s="82">
        <f>MATCH(A1431,Peso!A:A,0)</f>
        <v>2466</v>
      </c>
    </row>
    <row r="1432" spans="1:11" ht="15" customHeight="1" x14ac:dyDescent="0.3">
      <c r="A1432" s="79">
        <v>2684</v>
      </c>
      <c r="B1432" s="78" t="s">
        <v>1588</v>
      </c>
      <c r="C1432" s="78" t="s">
        <v>7</v>
      </c>
      <c r="D1432" s="78" t="s">
        <v>1608</v>
      </c>
      <c r="E1432" s="78">
        <v>49</v>
      </c>
      <c r="F1432" s="78">
        <v>9</v>
      </c>
      <c r="G1432" s="189">
        <f t="shared" si="44"/>
        <v>40</v>
      </c>
      <c r="H1432" s="64">
        <f>IFERROR(MATCH(A1432,'LISTA '!D:D,0),"FORA DA TABELA")</f>
        <v>853</v>
      </c>
      <c r="I1432" s="64" t="str">
        <f t="shared" si="45"/>
        <v/>
      </c>
      <c r="J1432" s="64" t="str">
        <f>IF(I1432="VERIFICAR",(MAX(J$1:$J1431))+1,"")</f>
        <v/>
      </c>
      <c r="K1432" s="82">
        <f>MATCH(A1432,Peso!A:A,0)</f>
        <v>1614</v>
      </c>
    </row>
    <row r="1433" spans="1:11" ht="15" customHeight="1" x14ac:dyDescent="0.3">
      <c r="A1433" s="79">
        <v>1207</v>
      </c>
      <c r="B1433" s="78" t="s">
        <v>1589</v>
      </c>
      <c r="C1433" s="78" t="s">
        <v>7</v>
      </c>
      <c r="D1433" s="78" t="s">
        <v>1608</v>
      </c>
      <c r="E1433" s="78">
        <v>575</v>
      </c>
      <c r="F1433" s="78">
        <v>44</v>
      </c>
      <c r="G1433" s="189">
        <f t="shared" si="44"/>
        <v>531</v>
      </c>
      <c r="H1433" s="64">
        <f>IFERROR(MATCH(A1433,'LISTA '!D:D,0),"FORA DA TABELA")</f>
        <v>854</v>
      </c>
      <c r="I1433" s="64" t="str">
        <f t="shared" si="45"/>
        <v/>
      </c>
      <c r="J1433" s="64" t="str">
        <f>IF(I1433="VERIFICAR",(MAX(J$1:$J1432))+1,"")</f>
        <v/>
      </c>
      <c r="K1433" s="82">
        <f>MATCH(A1433,Peso!A:A,0)</f>
        <v>1612</v>
      </c>
    </row>
    <row r="1434" spans="1:11" ht="15" customHeight="1" x14ac:dyDescent="0.3">
      <c r="A1434" s="79">
        <v>211</v>
      </c>
      <c r="B1434" s="78" t="s">
        <v>784</v>
      </c>
      <c r="C1434" s="78" t="s">
        <v>7</v>
      </c>
      <c r="D1434" s="78" t="s">
        <v>1608</v>
      </c>
      <c r="E1434" s="78">
        <v>0</v>
      </c>
      <c r="F1434" s="78">
        <v>0</v>
      </c>
      <c r="G1434" s="189">
        <f t="shared" si="44"/>
        <v>0</v>
      </c>
      <c r="H1434" s="64" t="str">
        <f>IFERROR(MATCH(A1434,'LISTA '!D:D,0),"FORA DA TABELA")</f>
        <v>FORA DA TABELA</v>
      </c>
      <c r="I1434" s="64" t="str">
        <f t="shared" si="45"/>
        <v/>
      </c>
      <c r="J1434" s="64" t="str">
        <f>IF(I1434="VERIFICAR",(MAX(J$1:$J1433))+1,"")</f>
        <v/>
      </c>
      <c r="K1434" s="82">
        <f>MATCH(A1434,Peso!A:A,0)</f>
        <v>1613</v>
      </c>
    </row>
    <row r="1435" spans="1:11" ht="15" customHeight="1" x14ac:dyDescent="0.3">
      <c r="A1435" s="79">
        <v>2390</v>
      </c>
      <c r="B1435" s="78" t="s">
        <v>1566</v>
      </c>
      <c r="C1435" s="78" t="s">
        <v>7</v>
      </c>
      <c r="D1435" s="78" t="s">
        <v>1608</v>
      </c>
      <c r="E1435" s="78">
        <v>54</v>
      </c>
      <c r="F1435" s="78">
        <v>0</v>
      </c>
      <c r="G1435" s="189">
        <f t="shared" si="44"/>
        <v>54</v>
      </c>
      <c r="H1435" s="64" t="str">
        <f>IFERROR(MATCH(A1435,'LISTA '!D:D,0),"FORA DA TABELA")</f>
        <v>FORA DA TABELA</v>
      </c>
      <c r="I1435" s="64" t="str">
        <f t="shared" si="45"/>
        <v>VERIFICAR</v>
      </c>
      <c r="J1435" s="64">
        <f>IF(I1435="VERIFICAR",(MAX(J$1:$J1434))+1,"")</f>
        <v>98</v>
      </c>
      <c r="K1435" s="82">
        <f>MATCH(A1435,Peso!A:A,0)</f>
        <v>2570</v>
      </c>
    </row>
    <row r="1436" spans="1:11" ht="15" customHeight="1" x14ac:dyDescent="0.3">
      <c r="A1436" s="79">
        <v>622</v>
      </c>
      <c r="B1436" s="78" t="s">
        <v>54</v>
      </c>
      <c r="C1436" s="78" t="s">
        <v>3</v>
      </c>
      <c r="D1436" s="78" t="s">
        <v>1608</v>
      </c>
      <c r="E1436" s="78">
        <v>1</v>
      </c>
      <c r="F1436" s="78">
        <v>1</v>
      </c>
      <c r="G1436" s="189">
        <f t="shared" si="44"/>
        <v>0</v>
      </c>
      <c r="H1436" s="64">
        <f>IFERROR(MATCH(A1436,'LISTA '!D:D,0),"FORA DA TABELA")</f>
        <v>855</v>
      </c>
      <c r="I1436" s="64" t="str">
        <f t="shared" si="45"/>
        <v/>
      </c>
      <c r="J1436" s="64" t="str">
        <f>IF(I1436="VERIFICAR",(MAX(J$1:$J1435))+1,"")</f>
        <v/>
      </c>
      <c r="K1436" s="82">
        <f>MATCH(A1436,Peso!A:A,0)</f>
        <v>1617</v>
      </c>
    </row>
    <row r="1437" spans="1:11" ht="15" customHeight="1" x14ac:dyDescent="0.3">
      <c r="A1437" s="79">
        <v>2800</v>
      </c>
      <c r="B1437" s="78" t="s">
        <v>1993</v>
      </c>
      <c r="C1437" s="78" t="s">
        <v>3</v>
      </c>
      <c r="D1437" s="78" t="s">
        <v>1608</v>
      </c>
      <c r="E1437" s="78">
        <v>0</v>
      </c>
      <c r="F1437" s="78">
        <v>0</v>
      </c>
      <c r="G1437" s="189">
        <f t="shared" si="44"/>
        <v>0</v>
      </c>
      <c r="H1437" s="64" t="str">
        <f>IFERROR(MATCH(A1437,'LISTA '!D:D,0),"FORA DA TABELA")</f>
        <v>FORA DA TABELA</v>
      </c>
      <c r="I1437" s="64" t="str">
        <f t="shared" si="45"/>
        <v/>
      </c>
      <c r="J1437" s="64" t="str">
        <f>IF(I1437="VERIFICAR",(MAX(J$1:$J1436))+1,"")</f>
        <v/>
      </c>
      <c r="K1437" s="82">
        <f>MATCH(A1437,Peso!A:A,0)</f>
        <v>1615</v>
      </c>
    </row>
    <row r="1438" spans="1:11" ht="15" customHeight="1" x14ac:dyDescent="0.3">
      <c r="A1438" s="79">
        <v>220</v>
      </c>
      <c r="B1438" s="78" t="s">
        <v>1994</v>
      </c>
      <c r="C1438" s="78" t="s">
        <v>3</v>
      </c>
      <c r="D1438" s="78" t="s">
        <v>1608</v>
      </c>
      <c r="E1438" s="78">
        <v>135</v>
      </c>
      <c r="F1438" s="78">
        <v>135</v>
      </c>
      <c r="G1438" s="189">
        <f t="shared" si="44"/>
        <v>0</v>
      </c>
      <c r="H1438" s="64" t="str">
        <f>IFERROR(MATCH(A1438,'LISTA '!D:D,0),"FORA DA TABELA")</f>
        <v>FORA DA TABELA</v>
      </c>
      <c r="I1438" s="64" t="str">
        <f t="shared" si="45"/>
        <v/>
      </c>
      <c r="J1438" s="64" t="str">
        <f>IF(I1438="VERIFICAR",(MAX(J$1:$J1437))+1,"")</f>
        <v/>
      </c>
      <c r="K1438" s="82">
        <f>MATCH(A1438,Peso!A:A,0)</f>
        <v>1616</v>
      </c>
    </row>
    <row r="1439" spans="1:11" ht="15" customHeight="1" x14ac:dyDescent="0.3">
      <c r="A1439" s="79">
        <v>20389</v>
      </c>
      <c r="B1439" s="78" t="s">
        <v>1995</v>
      </c>
      <c r="C1439" s="78" t="s">
        <v>7</v>
      </c>
      <c r="D1439" s="78" t="s">
        <v>1608</v>
      </c>
      <c r="E1439" s="78">
        <v>25</v>
      </c>
      <c r="F1439" s="78">
        <v>0</v>
      </c>
      <c r="G1439" s="189">
        <f t="shared" si="44"/>
        <v>25</v>
      </c>
      <c r="H1439" s="64" t="str">
        <f>IFERROR(MATCH(A1439,'LISTA '!D:D,0),"FORA DA TABELA")</f>
        <v>FORA DA TABELA</v>
      </c>
      <c r="I1439" s="64" t="str">
        <f t="shared" si="45"/>
        <v>VERIFICAR</v>
      </c>
      <c r="J1439" s="64">
        <f>IF(I1439="VERIFICAR",(MAX(J$1:$J1438))+1,"")</f>
        <v>99</v>
      </c>
      <c r="K1439" s="82">
        <f>MATCH(A1439,Peso!A:A,0)</f>
        <v>1618</v>
      </c>
    </row>
    <row r="1440" spans="1:11" ht="15" customHeight="1" x14ac:dyDescent="0.3">
      <c r="A1440" s="79">
        <v>50006</v>
      </c>
      <c r="B1440" s="78" t="s">
        <v>1995</v>
      </c>
      <c r="C1440" s="78" t="s">
        <v>7</v>
      </c>
      <c r="D1440" s="78" t="s">
        <v>1608</v>
      </c>
      <c r="E1440" s="78">
        <v>0</v>
      </c>
      <c r="F1440" s="78">
        <v>0</v>
      </c>
      <c r="G1440" s="189">
        <f t="shared" si="44"/>
        <v>0</v>
      </c>
      <c r="H1440" s="64" t="str">
        <f>IFERROR(MATCH(A1440,'LISTA '!D:D,0),"FORA DA TABELA")</f>
        <v>FORA DA TABELA</v>
      </c>
      <c r="I1440" s="64" t="str">
        <f t="shared" si="45"/>
        <v/>
      </c>
      <c r="J1440" s="64" t="str">
        <f>IF(I1440="VERIFICAR",(MAX(J$1:$J1439))+1,"")</f>
        <v/>
      </c>
      <c r="K1440" s="82">
        <f>MATCH(A1440,Peso!A:A,0)</f>
        <v>2467</v>
      </c>
    </row>
    <row r="1441" spans="1:11" ht="15" customHeight="1" x14ac:dyDescent="0.3">
      <c r="A1441" s="79">
        <v>50007</v>
      </c>
      <c r="B1441" s="78" t="s">
        <v>538</v>
      </c>
      <c r="C1441" s="78" t="s">
        <v>7</v>
      </c>
      <c r="D1441" s="78" t="s">
        <v>1608</v>
      </c>
      <c r="E1441" s="78">
        <v>8</v>
      </c>
      <c r="F1441" s="78">
        <v>0</v>
      </c>
      <c r="G1441" s="189">
        <f t="shared" si="44"/>
        <v>8</v>
      </c>
      <c r="H1441" s="64" t="str">
        <f>IFERROR(MATCH(A1441,'LISTA '!D:D,0),"FORA DA TABELA")</f>
        <v>FORA DA TABELA</v>
      </c>
      <c r="I1441" s="64" t="str">
        <f t="shared" si="45"/>
        <v>VERIFICAR</v>
      </c>
      <c r="J1441" s="64">
        <f>IF(I1441="VERIFICAR",(MAX(J$1:$J1440))+1,"")</f>
        <v>100</v>
      </c>
      <c r="K1441" s="82">
        <f>MATCH(A1441,Peso!A:A,0)</f>
        <v>2468</v>
      </c>
    </row>
    <row r="1442" spans="1:11" ht="15" customHeight="1" x14ac:dyDescent="0.3">
      <c r="A1442" s="79">
        <v>20390</v>
      </c>
      <c r="B1442" s="78" t="s">
        <v>1996</v>
      </c>
      <c r="C1442" s="78" t="s">
        <v>7</v>
      </c>
      <c r="D1442" s="78" t="s">
        <v>1608</v>
      </c>
      <c r="E1442" s="78">
        <v>25</v>
      </c>
      <c r="F1442" s="78">
        <v>0</v>
      </c>
      <c r="G1442" s="189">
        <f t="shared" si="44"/>
        <v>25</v>
      </c>
      <c r="H1442" s="64" t="str">
        <f>IFERROR(MATCH(A1442,'LISTA '!D:D,0),"FORA DA TABELA")</f>
        <v>FORA DA TABELA</v>
      </c>
      <c r="I1442" s="64" t="str">
        <f t="shared" si="45"/>
        <v>VERIFICAR</v>
      </c>
      <c r="J1442" s="64">
        <f>IF(I1442="VERIFICAR",(MAX(J$1:$J1441))+1,"")</f>
        <v>101</v>
      </c>
      <c r="K1442" s="82">
        <f>MATCH(A1442,Peso!A:A,0)</f>
        <v>1623</v>
      </c>
    </row>
    <row r="1443" spans="1:11" ht="15" customHeight="1" x14ac:dyDescent="0.3">
      <c r="A1443" s="79">
        <v>21749</v>
      </c>
      <c r="B1443" s="78" t="s">
        <v>1997</v>
      </c>
      <c r="C1443" s="78" t="s">
        <v>3</v>
      </c>
      <c r="D1443" s="78" t="s">
        <v>1608</v>
      </c>
      <c r="E1443" s="78">
        <v>486</v>
      </c>
      <c r="F1443" s="78">
        <v>0</v>
      </c>
      <c r="G1443" s="189">
        <f t="shared" si="44"/>
        <v>486</v>
      </c>
      <c r="H1443" s="64">
        <f>IFERROR(MATCH(A1443,'LISTA '!D:D,0),"FORA DA TABELA")</f>
        <v>856</v>
      </c>
      <c r="I1443" s="64" t="str">
        <f t="shared" si="45"/>
        <v/>
      </c>
      <c r="J1443" s="64" t="str">
        <f>IF(I1443="VERIFICAR",(MAX(J$1:$J1442))+1,"")</f>
        <v/>
      </c>
      <c r="K1443" s="82">
        <f>MATCH(A1443,Peso!A:A,0)</f>
        <v>2310</v>
      </c>
    </row>
    <row r="1444" spans="1:11" ht="15" customHeight="1" x14ac:dyDescent="0.3">
      <c r="A1444" s="79">
        <v>20303</v>
      </c>
      <c r="B1444" s="78" t="s">
        <v>751</v>
      </c>
      <c r="C1444" s="78" t="s">
        <v>3</v>
      </c>
      <c r="D1444" s="78" t="s">
        <v>1608</v>
      </c>
      <c r="E1444" s="78">
        <v>0</v>
      </c>
      <c r="F1444" s="78">
        <v>0</v>
      </c>
      <c r="G1444" s="189">
        <f t="shared" si="44"/>
        <v>0</v>
      </c>
      <c r="H1444" s="64" t="str">
        <f>IFERROR(MATCH(A1444,'LISTA '!D:D,0),"FORA DA TABELA")</f>
        <v>FORA DA TABELA</v>
      </c>
      <c r="I1444" s="64" t="str">
        <f t="shared" si="45"/>
        <v/>
      </c>
      <c r="J1444" s="64" t="str">
        <f>IF(I1444="VERIFICAR",(MAX(J$1:$J1443))+1,"")</f>
        <v/>
      </c>
      <c r="K1444" s="82">
        <f>MATCH(A1444,Peso!A:A,0)</f>
        <v>1631</v>
      </c>
    </row>
    <row r="1445" spans="1:11" ht="15" customHeight="1" x14ac:dyDescent="0.3">
      <c r="A1445" s="79">
        <v>20945</v>
      </c>
      <c r="B1445" s="78" t="s">
        <v>981</v>
      </c>
      <c r="C1445" s="78" t="s">
        <v>3</v>
      </c>
      <c r="D1445" s="78" t="s">
        <v>1608</v>
      </c>
      <c r="E1445" s="78">
        <v>0</v>
      </c>
      <c r="F1445" s="78">
        <v>0</v>
      </c>
      <c r="G1445" s="189">
        <f t="shared" si="44"/>
        <v>0</v>
      </c>
      <c r="H1445" s="64" t="str">
        <f>IFERROR(MATCH(A1445,'LISTA '!D:D,0),"FORA DA TABELA")</f>
        <v>FORA DA TABELA</v>
      </c>
      <c r="I1445" s="64" t="str">
        <f t="shared" si="45"/>
        <v/>
      </c>
      <c r="J1445" s="64" t="str">
        <f>IF(I1445="VERIFICAR",(MAX(J$1:$J1444))+1,"")</f>
        <v/>
      </c>
      <c r="K1445" s="82">
        <f>MATCH(A1445,Peso!A:A,0)</f>
        <v>1627</v>
      </c>
    </row>
    <row r="1446" spans="1:11" ht="15" customHeight="1" x14ac:dyDescent="0.3">
      <c r="A1446" s="79">
        <v>20074</v>
      </c>
      <c r="B1446" s="78" t="s">
        <v>982</v>
      </c>
      <c r="C1446" s="78" t="s">
        <v>3</v>
      </c>
      <c r="D1446" s="78" t="s">
        <v>1608</v>
      </c>
      <c r="E1446" s="78">
        <v>0</v>
      </c>
      <c r="F1446" s="78">
        <v>0</v>
      </c>
      <c r="G1446" s="189">
        <f t="shared" si="44"/>
        <v>0</v>
      </c>
      <c r="H1446" s="64" t="str">
        <f>IFERROR(MATCH(A1446,'LISTA '!D:D,0),"FORA DA TABELA")</f>
        <v>FORA DA TABELA</v>
      </c>
      <c r="I1446" s="64" t="str">
        <f t="shared" si="45"/>
        <v/>
      </c>
      <c r="J1446" s="64" t="str">
        <f>IF(I1446="VERIFICAR",(MAX(J$1:$J1445))+1,"")</f>
        <v/>
      </c>
      <c r="K1446" s="82">
        <f>MATCH(A1446,Peso!A:A,0)</f>
        <v>1628</v>
      </c>
    </row>
    <row r="1447" spans="1:11" ht="15" customHeight="1" x14ac:dyDescent="0.3">
      <c r="A1447" s="79">
        <v>21467</v>
      </c>
      <c r="B1447" s="78" t="s">
        <v>313</v>
      </c>
      <c r="C1447" s="78" t="s">
        <v>3</v>
      </c>
      <c r="D1447" s="78" t="s">
        <v>1608</v>
      </c>
      <c r="E1447" s="78">
        <v>0</v>
      </c>
      <c r="F1447" s="78">
        <v>0</v>
      </c>
      <c r="G1447" s="189">
        <f t="shared" si="44"/>
        <v>0</v>
      </c>
      <c r="H1447" s="64" t="str">
        <f>IFERROR(MATCH(A1447,'LISTA '!D:D,0),"FORA DA TABELA")</f>
        <v>FORA DA TABELA</v>
      </c>
      <c r="I1447" s="64" t="str">
        <f t="shared" si="45"/>
        <v/>
      </c>
      <c r="J1447" s="64" t="str">
        <f>IF(I1447="VERIFICAR",(MAX(J$1:$J1446))+1,"")</f>
        <v/>
      </c>
      <c r="K1447" s="82">
        <f>MATCH(A1447,Peso!A:A,0)</f>
        <v>1633</v>
      </c>
    </row>
    <row r="1448" spans="1:11" ht="15" customHeight="1" x14ac:dyDescent="0.3">
      <c r="A1448" s="79">
        <v>21686</v>
      </c>
      <c r="B1448" s="78" t="s">
        <v>1213</v>
      </c>
      <c r="C1448" s="78" t="s">
        <v>28</v>
      </c>
      <c r="D1448" s="78" t="s">
        <v>1608</v>
      </c>
      <c r="E1448" s="78">
        <v>24</v>
      </c>
      <c r="F1448" s="78">
        <v>4</v>
      </c>
      <c r="G1448" s="189">
        <f t="shared" si="44"/>
        <v>20</v>
      </c>
      <c r="H1448" s="64">
        <f>IFERROR(MATCH(A1448,'LISTA '!D:D,0),"FORA DA TABELA")</f>
        <v>857</v>
      </c>
      <c r="I1448" s="64" t="str">
        <f t="shared" si="45"/>
        <v/>
      </c>
      <c r="J1448" s="64" t="str">
        <f>IF(I1448="VERIFICAR",(MAX(J$1:$J1447))+1,"")</f>
        <v/>
      </c>
      <c r="K1448" s="82">
        <f>MATCH(A1448,Peso!A:A,0)</f>
        <v>1632</v>
      </c>
    </row>
    <row r="1449" spans="1:11" ht="15" customHeight="1" x14ac:dyDescent="0.3">
      <c r="A1449" s="79">
        <v>21595</v>
      </c>
      <c r="B1449" s="78" t="s">
        <v>1998</v>
      </c>
      <c r="C1449" s="78" t="s">
        <v>3</v>
      </c>
      <c r="D1449" s="78" t="s">
        <v>1608</v>
      </c>
      <c r="E1449" s="78">
        <v>0</v>
      </c>
      <c r="F1449" s="78">
        <v>0</v>
      </c>
      <c r="G1449" s="189">
        <f t="shared" si="44"/>
        <v>0</v>
      </c>
      <c r="H1449" s="64" t="str">
        <f>IFERROR(MATCH(A1449,'LISTA '!D:D,0),"FORA DA TABELA")</f>
        <v>FORA DA TABELA</v>
      </c>
      <c r="I1449" s="64" t="str">
        <f t="shared" si="45"/>
        <v/>
      </c>
      <c r="J1449" s="64" t="str">
        <f>IF(I1449="VERIFICAR",(MAX(J$1:$J1448))+1,"")</f>
        <v/>
      </c>
      <c r="K1449" s="82">
        <f>MATCH(A1449,Peso!A:A,0)</f>
        <v>1629</v>
      </c>
    </row>
    <row r="1450" spans="1:11" ht="15" customHeight="1" x14ac:dyDescent="0.3">
      <c r="A1450" s="79">
        <v>20996</v>
      </c>
      <c r="B1450" s="78" t="s">
        <v>1999</v>
      </c>
      <c r="C1450" s="78" t="s">
        <v>3</v>
      </c>
      <c r="D1450" s="78" t="s">
        <v>1608</v>
      </c>
      <c r="E1450" s="78">
        <v>0</v>
      </c>
      <c r="F1450" s="78">
        <v>0</v>
      </c>
      <c r="G1450" s="189">
        <f t="shared" si="44"/>
        <v>0</v>
      </c>
      <c r="H1450" s="64">
        <f>IFERROR(MATCH(A1450,'LISTA '!D:D,0),"FORA DA TABELA")</f>
        <v>858</v>
      </c>
      <c r="I1450" s="64" t="str">
        <f t="shared" si="45"/>
        <v/>
      </c>
      <c r="J1450" s="64" t="str">
        <f>IF(I1450="VERIFICAR",(MAX(J$1:$J1449))+1,"")</f>
        <v/>
      </c>
      <c r="K1450" s="82">
        <f>MATCH(A1450,Peso!A:A,0)</f>
        <v>1630</v>
      </c>
    </row>
    <row r="1451" spans="1:11" ht="15" customHeight="1" x14ac:dyDescent="0.3">
      <c r="A1451" s="79">
        <v>21685</v>
      </c>
      <c r="B1451" s="78" t="s">
        <v>1214</v>
      </c>
      <c r="C1451" s="78" t="s">
        <v>28</v>
      </c>
      <c r="D1451" s="78" t="s">
        <v>1608</v>
      </c>
      <c r="E1451" s="78">
        <v>0</v>
      </c>
      <c r="F1451" s="78">
        <v>0</v>
      </c>
      <c r="G1451" s="189">
        <f t="shared" si="44"/>
        <v>0</v>
      </c>
      <c r="H1451" s="64" t="str">
        <f>IFERROR(MATCH(A1451,'LISTA '!D:D,0),"FORA DA TABELA")</f>
        <v>FORA DA TABELA</v>
      </c>
      <c r="I1451" s="64" t="str">
        <f t="shared" si="45"/>
        <v/>
      </c>
      <c r="J1451" s="64" t="str">
        <f>IF(I1451="VERIFICAR",(MAX(J$1:$J1450))+1,"")</f>
        <v/>
      </c>
      <c r="K1451" s="82">
        <f>MATCH(A1451,Peso!A:A,0)</f>
        <v>1634</v>
      </c>
    </row>
    <row r="1452" spans="1:11" ht="15" customHeight="1" x14ac:dyDescent="0.3">
      <c r="A1452" s="79">
        <v>21726</v>
      </c>
      <c r="B1452" s="78" t="s">
        <v>795</v>
      </c>
      <c r="C1452" s="78" t="s">
        <v>3</v>
      </c>
      <c r="D1452" s="78" t="s">
        <v>1608</v>
      </c>
      <c r="E1452" s="78">
        <v>0</v>
      </c>
      <c r="F1452" s="78">
        <v>0</v>
      </c>
      <c r="G1452" s="189">
        <f t="shared" si="44"/>
        <v>0</v>
      </c>
      <c r="H1452" s="64" t="str">
        <f>IFERROR(MATCH(A1452,'LISTA '!D:D,0),"FORA DA TABELA")</f>
        <v>FORA DA TABELA</v>
      </c>
      <c r="I1452" s="64" t="str">
        <f t="shared" si="45"/>
        <v/>
      </c>
      <c r="J1452" s="64" t="str">
        <f>IF(I1452="VERIFICAR",(MAX(J$1:$J1451))+1,"")</f>
        <v/>
      </c>
      <c r="K1452" s="82">
        <f>MATCH(A1452,Peso!A:A,0)</f>
        <v>2282</v>
      </c>
    </row>
    <row r="1453" spans="1:11" ht="15" customHeight="1" x14ac:dyDescent="0.3">
      <c r="A1453" s="79">
        <v>21474</v>
      </c>
      <c r="B1453" s="78" t="s">
        <v>1215</v>
      </c>
      <c r="C1453" s="78" t="s">
        <v>3</v>
      </c>
      <c r="D1453" s="78" t="s">
        <v>1608</v>
      </c>
      <c r="E1453" s="78">
        <v>57</v>
      </c>
      <c r="F1453" s="78">
        <v>0</v>
      </c>
      <c r="G1453" s="189">
        <f t="shared" si="44"/>
        <v>57</v>
      </c>
      <c r="H1453" s="64" t="str">
        <f>IFERROR(MATCH(A1453,'LISTA '!D:D,0),"FORA DA TABELA")</f>
        <v>FORA DA TABELA</v>
      </c>
      <c r="I1453" s="64" t="str">
        <f t="shared" si="45"/>
        <v>VERIFICAR</v>
      </c>
      <c r="J1453" s="64">
        <f>IF(I1453="VERIFICAR",(MAX(J$1:$J1452))+1,"")</f>
        <v>102</v>
      </c>
      <c r="K1453" s="82">
        <f>MATCH(A1453,Peso!A:A,0)</f>
        <v>1638</v>
      </c>
    </row>
    <row r="1454" spans="1:11" ht="15" customHeight="1" x14ac:dyDescent="0.3">
      <c r="A1454" s="79">
        <v>21473</v>
      </c>
      <c r="B1454" s="78" t="s">
        <v>2000</v>
      </c>
      <c r="C1454" s="78" t="s">
        <v>3</v>
      </c>
      <c r="D1454" s="78" t="s">
        <v>1608</v>
      </c>
      <c r="E1454" s="78">
        <v>0</v>
      </c>
      <c r="F1454" s="78">
        <v>0</v>
      </c>
      <c r="G1454" s="189">
        <f t="shared" si="44"/>
        <v>0</v>
      </c>
      <c r="H1454" s="64" t="str">
        <f>IFERROR(MATCH(A1454,'LISTA '!D:D,0),"FORA DA TABELA")</f>
        <v>FORA DA TABELA</v>
      </c>
      <c r="I1454" s="64" t="str">
        <f t="shared" si="45"/>
        <v/>
      </c>
      <c r="J1454" s="64" t="str">
        <f>IF(I1454="VERIFICAR",(MAX(J$1:$J1453))+1,"")</f>
        <v/>
      </c>
      <c r="K1454" s="82">
        <f>MATCH(A1454,Peso!A:A,0)</f>
        <v>1636</v>
      </c>
    </row>
    <row r="1455" spans="1:11" ht="15" customHeight="1" x14ac:dyDescent="0.3">
      <c r="A1455" s="79">
        <v>21481</v>
      </c>
      <c r="B1455" s="78" t="s">
        <v>2001</v>
      </c>
      <c r="C1455" s="78" t="s">
        <v>3</v>
      </c>
      <c r="D1455" s="78" t="s">
        <v>1608</v>
      </c>
      <c r="E1455" s="78">
        <v>0</v>
      </c>
      <c r="F1455" s="78">
        <v>0</v>
      </c>
      <c r="G1455" s="189">
        <f t="shared" si="44"/>
        <v>0</v>
      </c>
      <c r="H1455" s="64" t="str">
        <f>IFERROR(MATCH(A1455,'LISTA '!D:D,0),"FORA DA TABELA")</f>
        <v>FORA DA TABELA</v>
      </c>
      <c r="I1455" s="64" t="str">
        <f t="shared" si="45"/>
        <v/>
      </c>
      <c r="J1455" s="64" t="str">
        <f>IF(I1455="VERIFICAR",(MAX(J$1:$J1454))+1,"")</f>
        <v/>
      </c>
      <c r="K1455" s="82">
        <f>MATCH(A1455,Peso!A:A,0)</f>
        <v>1637</v>
      </c>
    </row>
    <row r="1456" spans="1:11" ht="15" customHeight="1" x14ac:dyDescent="0.3">
      <c r="A1456" s="79">
        <v>21747</v>
      </c>
      <c r="B1456" s="78" t="s">
        <v>835</v>
      </c>
      <c r="C1456" s="78" t="s">
        <v>3</v>
      </c>
      <c r="D1456" s="78" t="s">
        <v>1608</v>
      </c>
      <c r="E1456" s="78">
        <v>0</v>
      </c>
      <c r="F1456" s="78">
        <v>0</v>
      </c>
      <c r="G1456" s="189">
        <f t="shared" si="44"/>
        <v>0</v>
      </c>
      <c r="H1456" s="64" t="str">
        <f>IFERROR(MATCH(A1456,'LISTA '!D:D,0),"FORA DA TABELA")</f>
        <v>FORA DA TABELA</v>
      </c>
      <c r="I1456" s="64" t="str">
        <f t="shared" si="45"/>
        <v/>
      </c>
      <c r="J1456" s="64" t="str">
        <f>IF(I1456="VERIFICAR",(MAX(J$1:$J1455))+1,"")</f>
        <v/>
      </c>
      <c r="K1456" s="82">
        <f>MATCH(A1456,Peso!A:A,0)</f>
        <v>2308</v>
      </c>
    </row>
    <row r="1457" spans="1:11" ht="15" customHeight="1" x14ac:dyDescent="0.3">
      <c r="A1457" s="79">
        <v>21583</v>
      </c>
      <c r="B1457" s="78" t="s">
        <v>2002</v>
      </c>
      <c r="C1457" s="78" t="s">
        <v>3</v>
      </c>
      <c r="D1457" s="78" t="s">
        <v>1608</v>
      </c>
      <c r="E1457" s="78">
        <v>0</v>
      </c>
      <c r="F1457" s="78">
        <v>0</v>
      </c>
      <c r="G1457" s="189">
        <f t="shared" si="44"/>
        <v>0</v>
      </c>
      <c r="H1457" s="64" t="str">
        <f>IFERROR(MATCH(A1457,'LISTA '!D:D,0),"FORA DA TABELA")</f>
        <v>FORA DA TABELA</v>
      </c>
      <c r="I1457" s="64" t="str">
        <f t="shared" si="45"/>
        <v/>
      </c>
      <c r="J1457" s="64" t="str">
        <f>IF(I1457="VERIFICAR",(MAX(J$1:$J1456))+1,"")</f>
        <v/>
      </c>
      <c r="K1457" s="82">
        <f>MATCH(A1457,Peso!A:A,0)</f>
        <v>1641</v>
      </c>
    </row>
    <row r="1458" spans="1:11" ht="15" customHeight="1" x14ac:dyDescent="0.3">
      <c r="A1458" s="79">
        <v>21713</v>
      </c>
      <c r="B1458" s="78" t="s">
        <v>782</v>
      </c>
      <c r="C1458" s="78" t="s">
        <v>28</v>
      </c>
      <c r="D1458" s="78" t="s">
        <v>1608</v>
      </c>
      <c r="E1458" s="78">
        <v>0</v>
      </c>
      <c r="F1458" s="78">
        <v>0</v>
      </c>
      <c r="G1458" s="189">
        <f t="shared" si="44"/>
        <v>0</v>
      </c>
      <c r="H1458" s="64" t="str">
        <f>IFERROR(MATCH(A1458,'LISTA '!D:D,0),"FORA DA TABELA")</f>
        <v>FORA DA TABELA</v>
      </c>
      <c r="I1458" s="64" t="str">
        <f t="shared" si="45"/>
        <v/>
      </c>
      <c r="J1458" s="64" t="str">
        <f>IF(I1458="VERIFICAR",(MAX(J$1:$J1457))+1,"")</f>
        <v/>
      </c>
      <c r="K1458" s="82">
        <f>MATCH(A1458,Peso!A:A,0)</f>
        <v>2268</v>
      </c>
    </row>
    <row r="1459" spans="1:11" ht="15" customHeight="1" x14ac:dyDescent="0.3">
      <c r="A1459" s="79">
        <v>21299</v>
      </c>
      <c r="B1459" s="78" t="s">
        <v>158</v>
      </c>
      <c r="C1459" s="78" t="s">
        <v>3</v>
      </c>
      <c r="D1459" s="78" t="s">
        <v>1608</v>
      </c>
      <c r="E1459" s="78">
        <v>0</v>
      </c>
      <c r="F1459" s="78">
        <v>0</v>
      </c>
      <c r="G1459" s="189">
        <f t="shared" si="44"/>
        <v>0</v>
      </c>
      <c r="H1459" s="64" t="str">
        <f>IFERROR(MATCH(A1459,'LISTA '!D:D,0),"FORA DA TABELA")</f>
        <v>FORA DA TABELA</v>
      </c>
      <c r="I1459" s="64" t="str">
        <f t="shared" si="45"/>
        <v/>
      </c>
      <c r="J1459" s="64" t="str">
        <f>IF(I1459="VERIFICAR",(MAX(J$1:$J1458))+1,"")</f>
        <v/>
      </c>
      <c r="K1459" s="82">
        <f>MATCH(A1459,Peso!A:A,0)</f>
        <v>1643</v>
      </c>
    </row>
    <row r="1460" spans="1:11" ht="15" customHeight="1" x14ac:dyDescent="0.3">
      <c r="A1460" s="79">
        <v>21585</v>
      </c>
      <c r="B1460" s="78" t="s">
        <v>1216</v>
      </c>
      <c r="C1460" s="78" t="s">
        <v>3</v>
      </c>
      <c r="D1460" s="78" t="s">
        <v>1608</v>
      </c>
      <c r="E1460" s="78">
        <v>17</v>
      </c>
      <c r="F1460" s="78">
        <v>3</v>
      </c>
      <c r="G1460" s="189">
        <f t="shared" si="44"/>
        <v>14</v>
      </c>
      <c r="H1460" s="64">
        <f>IFERROR(MATCH(A1460,'LISTA '!D:D,0),"FORA DA TABELA")</f>
        <v>859</v>
      </c>
      <c r="I1460" s="64" t="str">
        <f t="shared" si="45"/>
        <v/>
      </c>
      <c r="J1460" s="64" t="str">
        <f>IF(I1460="VERIFICAR",(MAX(J$1:$J1459))+1,"")</f>
        <v/>
      </c>
      <c r="K1460" s="82">
        <f>MATCH(A1460,Peso!A:A,0)</f>
        <v>1647</v>
      </c>
    </row>
    <row r="1461" spans="1:11" ht="15" customHeight="1" x14ac:dyDescent="0.3">
      <c r="A1461" s="79">
        <v>21584</v>
      </c>
      <c r="B1461" s="78" t="s">
        <v>2003</v>
      </c>
      <c r="C1461" s="78" t="s">
        <v>3</v>
      </c>
      <c r="D1461" s="78" t="s">
        <v>1608</v>
      </c>
      <c r="E1461" s="78">
        <v>0</v>
      </c>
      <c r="F1461" s="78">
        <v>0</v>
      </c>
      <c r="G1461" s="189">
        <f t="shared" si="44"/>
        <v>0</v>
      </c>
      <c r="H1461" s="64" t="str">
        <f>IFERROR(MATCH(A1461,'LISTA '!D:D,0),"FORA DA TABELA")</f>
        <v>FORA DA TABELA</v>
      </c>
      <c r="I1461" s="64" t="str">
        <f t="shared" si="45"/>
        <v/>
      </c>
      <c r="J1461" s="64" t="str">
        <f>IF(I1461="VERIFICAR",(MAX(J$1:$J1460))+1,"")</f>
        <v/>
      </c>
      <c r="K1461" s="82">
        <f>MATCH(A1461,Peso!A:A,0)</f>
        <v>1646</v>
      </c>
    </row>
    <row r="1462" spans="1:11" ht="15" customHeight="1" x14ac:dyDescent="0.3">
      <c r="A1462" s="79">
        <v>20308</v>
      </c>
      <c r="B1462" s="78" t="s">
        <v>2004</v>
      </c>
      <c r="C1462" s="78" t="s">
        <v>3</v>
      </c>
      <c r="D1462" s="78" t="s">
        <v>1608</v>
      </c>
      <c r="E1462" s="78">
        <v>0</v>
      </c>
      <c r="F1462" s="78">
        <v>0</v>
      </c>
      <c r="G1462" s="189">
        <f t="shared" si="44"/>
        <v>0</v>
      </c>
      <c r="H1462" s="64" t="str">
        <f>IFERROR(MATCH(A1462,'LISTA '!D:D,0),"FORA DA TABELA")</f>
        <v>FORA DA TABELA</v>
      </c>
      <c r="I1462" s="64" t="str">
        <f t="shared" si="45"/>
        <v/>
      </c>
      <c r="J1462" s="64" t="str">
        <f>IF(I1462="VERIFICAR",(MAX(J$1:$J1461))+1,"")</f>
        <v/>
      </c>
      <c r="K1462" s="82">
        <f>MATCH(A1462,Peso!A:A,0)</f>
        <v>1640</v>
      </c>
    </row>
    <row r="1463" spans="1:11" ht="15" customHeight="1" x14ac:dyDescent="0.3">
      <c r="A1463" s="79">
        <v>21752</v>
      </c>
      <c r="B1463" s="78" t="s">
        <v>838</v>
      </c>
      <c r="C1463" s="78" t="s">
        <v>3</v>
      </c>
      <c r="D1463" s="78" t="s">
        <v>1608</v>
      </c>
      <c r="E1463" s="78">
        <v>40</v>
      </c>
      <c r="F1463" s="78">
        <v>0</v>
      </c>
      <c r="G1463" s="189">
        <f t="shared" si="44"/>
        <v>40</v>
      </c>
      <c r="H1463" s="64">
        <f>IFERROR(MATCH(A1463,'LISTA '!D:D,0),"FORA DA TABELA")</f>
        <v>860</v>
      </c>
      <c r="I1463" s="64" t="str">
        <f t="shared" si="45"/>
        <v/>
      </c>
      <c r="J1463" s="64" t="str">
        <f>IF(I1463="VERIFICAR",(MAX(J$1:$J1462))+1,"")</f>
        <v/>
      </c>
      <c r="K1463" s="82">
        <f>MATCH(A1463,Peso!A:A,0)</f>
        <v>2316</v>
      </c>
    </row>
    <row r="1464" spans="1:11" ht="15" customHeight="1" x14ac:dyDescent="0.3">
      <c r="A1464" s="79">
        <v>21375</v>
      </c>
      <c r="B1464" s="78" t="s">
        <v>1217</v>
      </c>
      <c r="C1464" s="78" t="s">
        <v>3</v>
      </c>
      <c r="D1464" s="78" t="s">
        <v>1608</v>
      </c>
      <c r="E1464" s="78">
        <v>0</v>
      </c>
      <c r="F1464" s="78">
        <v>0</v>
      </c>
      <c r="G1464" s="189">
        <f t="shared" si="44"/>
        <v>0</v>
      </c>
      <c r="H1464" s="64" t="str">
        <f>IFERROR(MATCH(A1464,'LISTA '!D:D,0),"FORA DA TABELA")</f>
        <v>FORA DA TABELA</v>
      </c>
      <c r="I1464" s="64" t="str">
        <f t="shared" si="45"/>
        <v/>
      </c>
      <c r="J1464" s="64" t="str">
        <f>IF(I1464="VERIFICAR",(MAX(J$1:$J1463))+1,"")</f>
        <v/>
      </c>
      <c r="K1464" s="82">
        <f>MATCH(A1464,Peso!A:A,0)</f>
        <v>1645</v>
      </c>
    </row>
    <row r="1465" spans="1:11" ht="15" customHeight="1" x14ac:dyDescent="0.3">
      <c r="A1465" s="79">
        <v>21138</v>
      </c>
      <c r="B1465" s="78" t="s">
        <v>1218</v>
      </c>
      <c r="C1465" s="78" t="s">
        <v>3</v>
      </c>
      <c r="D1465" s="78" t="s">
        <v>1608</v>
      </c>
      <c r="E1465" s="78">
        <v>49</v>
      </c>
      <c r="F1465" s="78">
        <v>5</v>
      </c>
      <c r="G1465" s="189">
        <f t="shared" si="44"/>
        <v>44</v>
      </c>
      <c r="H1465" s="64">
        <f>IFERROR(MATCH(A1465,'LISTA '!D:D,0),"FORA DA TABELA")</f>
        <v>861</v>
      </c>
      <c r="I1465" s="64" t="str">
        <f t="shared" si="45"/>
        <v/>
      </c>
      <c r="J1465" s="64" t="str">
        <f>IF(I1465="VERIFICAR",(MAX(J$1:$J1464))+1,"")</f>
        <v/>
      </c>
      <c r="K1465" s="82">
        <f>MATCH(A1465,Peso!A:A,0)</f>
        <v>1644</v>
      </c>
    </row>
    <row r="1466" spans="1:11" ht="15" customHeight="1" x14ac:dyDescent="0.3">
      <c r="A1466" s="79">
        <v>21727</v>
      </c>
      <c r="B1466" s="78" t="s">
        <v>794</v>
      </c>
      <c r="C1466" s="78" t="s">
        <v>3</v>
      </c>
      <c r="D1466" s="78" t="s">
        <v>1608</v>
      </c>
      <c r="E1466" s="78">
        <v>0</v>
      </c>
      <c r="F1466" s="78">
        <v>0</v>
      </c>
      <c r="G1466" s="189">
        <f t="shared" si="44"/>
        <v>0</v>
      </c>
      <c r="H1466" s="64" t="str">
        <f>IFERROR(MATCH(A1466,'LISTA '!D:D,0),"FORA DA TABELA")</f>
        <v>FORA DA TABELA</v>
      </c>
      <c r="I1466" s="64" t="str">
        <f t="shared" si="45"/>
        <v/>
      </c>
      <c r="J1466" s="64" t="str">
        <f>IF(I1466="VERIFICAR",(MAX(J$1:$J1465))+1,"")</f>
        <v/>
      </c>
      <c r="K1466" s="82">
        <f>MATCH(A1466,Peso!A:A,0)</f>
        <v>2281</v>
      </c>
    </row>
    <row r="1467" spans="1:11" ht="15" customHeight="1" x14ac:dyDescent="0.3">
      <c r="A1467" s="79">
        <v>21748</v>
      </c>
      <c r="B1467" s="78" t="s">
        <v>1073</v>
      </c>
      <c r="C1467" s="78" t="s">
        <v>3</v>
      </c>
      <c r="D1467" s="78" t="s">
        <v>1608</v>
      </c>
      <c r="E1467" s="78">
        <v>221</v>
      </c>
      <c r="F1467" s="78">
        <v>1</v>
      </c>
      <c r="G1467" s="189">
        <f t="shared" si="44"/>
        <v>220</v>
      </c>
      <c r="H1467" s="64">
        <f>IFERROR(MATCH(A1467,'LISTA '!D:D,0),"FORA DA TABELA")</f>
        <v>862</v>
      </c>
      <c r="I1467" s="64" t="str">
        <f t="shared" si="45"/>
        <v/>
      </c>
      <c r="J1467" s="64" t="str">
        <f>IF(I1467="VERIFICAR",(MAX(J$1:$J1466))+1,"")</f>
        <v/>
      </c>
      <c r="K1467" s="82">
        <f>MATCH(A1467,Peso!A:A,0)</f>
        <v>2309</v>
      </c>
    </row>
    <row r="1468" spans="1:11" ht="15" customHeight="1" x14ac:dyDescent="0.3">
      <c r="A1468" s="79">
        <v>21318</v>
      </c>
      <c r="B1468" s="78" t="s">
        <v>2005</v>
      </c>
      <c r="C1468" s="78" t="s">
        <v>3</v>
      </c>
      <c r="D1468" s="78" t="s">
        <v>1608</v>
      </c>
      <c r="E1468" s="78">
        <v>20</v>
      </c>
      <c r="F1468" s="78">
        <v>1</v>
      </c>
      <c r="G1468" s="189">
        <f t="shared" si="44"/>
        <v>19</v>
      </c>
      <c r="H1468" s="64">
        <f>IFERROR(MATCH(A1468,'LISTA '!D:D,0),"FORA DA TABELA")</f>
        <v>863</v>
      </c>
      <c r="I1468" s="64" t="str">
        <f t="shared" si="45"/>
        <v/>
      </c>
      <c r="J1468" s="64" t="str">
        <f>IF(I1468="VERIFICAR",(MAX(J$1:$J1467))+1,"")</f>
        <v/>
      </c>
      <c r="K1468" s="82">
        <f>MATCH(A1468,Peso!A:A,0)</f>
        <v>1649</v>
      </c>
    </row>
    <row r="1469" spans="1:11" ht="15" customHeight="1" x14ac:dyDescent="0.3">
      <c r="A1469" s="79">
        <v>21618</v>
      </c>
      <c r="B1469" s="78" t="s">
        <v>662</v>
      </c>
      <c r="C1469" s="78" t="s">
        <v>3</v>
      </c>
      <c r="D1469" s="78" t="s">
        <v>1608</v>
      </c>
      <c r="E1469" s="78">
        <v>0</v>
      </c>
      <c r="F1469" s="78">
        <v>0</v>
      </c>
      <c r="G1469" s="189">
        <f t="shared" si="44"/>
        <v>0</v>
      </c>
      <c r="H1469" s="64" t="str">
        <f>IFERROR(MATCH(A1469,'LISTA '!D:D,0),"FORA DA TABELA")</f>
        <v>FORA DA TABELA</v>
      </c>
      <c r="I1469" s="64" t="str">
        <f t="shared" si="45"/>
        <v/>
      </c>
      <c r="J1469" s="64" t="str">
        <f>IF(I1469="VERIFICAR",(MAX(J$1:$J1468))+1,"")</f>
        <v/>
      </c>
      <c r="K1469" s="82">
        <f>MATCH(A1469,Peso!A:A,0)</f>
        <v>1653</v>
      </c>
    </row>
    <row r="1470" spans="1:11" ht="15" customHeight="1" x14ac:dyDescent="0.3">
      <c r="A1470" s="79">
        <v>21619</v>
      </c>
      <c r="B1470" s="78" t="s">
        <v>672</v>
      </c>
      <c r="C1470" s="78" t="s">
        <v>3</v>
      </c>
      <c r="D1470" s="78" t="s">
        <v>1608</v>
      </c>
      <c r="E1470" s="78">
        <v>0</v>
      </c>
      <c r="F1470" s="78">
        <v>0</v>
      </c>
      <c r="G1470" s="189">
        <f t="shared" si="44"/>
        <v>0</v>
      </c>
      <c r="H1470" s="64" t="str">
        <f>IFERROR(MATCH(A1470,'LISTA '!D:D,0),"FORA DA TABELA")</f>
        <v>FORA DA TABELA</v>
      </c>
      <c r="I1470" s="64" t="str">
        <f t="shared" si="45"/>
        <v/>
      </c>
      <c r="J1470" s="64" t="str">
        <f>IF(I1470="VERIFICAR",(MAX(J$1:$J1469))+1,"")</f>
        <v/>
      </c>
      <c r="K1470" s="82">
        <f>MATCH(A1470,Peso!A:A,0)</f>
        <v>1654</v>
      </c>
    </row>
    <row r="1471" spans="1:11" ht="15" customHeight="1" x14ac:dyDescent="0.3">
      <c r="A1471" s="79">
        <v>21716</v>
      </c>
      <c r="B1471" s="78" t="s">
        <v>801</v>
      </c>
      <c r="C1471" s="78" t="s">
        <v>3</v>
      </c>
      <c r="D1471" s="78" t="s">
        <v>1608</v>
      </c>
      <c r="E1471" s="78">
        <v>0</v>
      </c>
      <c r="F1471" s="78">
        <v>0</v>
      </c>
      <c r="G1471" s="189">
        <f t="shared" si="44"/>
        <v>0</v>
      </c>
      <c r="H1471" s="64" t="str">
        <f>IFERROR(MATCH(A1471,'LISTA '!D:D,0),"FORA DA TABELA")</f>
        <v>FORA DA TABELA</v>
      </c>
      <c r="I1471" s="64" t="str">
        <f t="shared" si="45"/>
        <v/>
      </c>
      <c r="J1471" s="64" t="str">
        <f>IF(I1471="VERIFICAR",(MAX(J$1:$J1470))+1,"")</f>
        <v/>
      </c>
      <c r="K1471" s="82">
        <f>MATCH(A1471,Peso!A:A,0)</f>
        <v>2298</v>
      </c>
    </row>
    <row r="1472" spans="1:11" ht="15" customHeight="1" x14ac:dyDescent="0.3">
      <c r="A1472" s="79">
        <v>21376</v>
      </c>
      <c r="B1472" s="78" t="s">
        <v>235</v>
      </c>
      <c r="C1472" s="78" t="s">
        <v>3</v>
      </c>
      <c r="D1472" s="78" t="s">
        <v>1608</v>
      </c>
      <c r="E1472" s="78">
        <v>13</v>
      </c>
      <c r="F1472" s="78">
        <v>0</v>
      </c>
      <c r="G1472" s="189">
        <f t="shared" si="44"/>
        <v>13</v>
      </c>
      <c r="H1472" s="64">
        <f>IFERROR(MATCH(A1472,'LISTA '!D:D,0),"FORA DA TABELA")</f>
        <v>864</v>
      </c>
      <c r="I1472" s="64" t="str">
        <f t="shared" si="45"/>
        <v/>
      </c>
      <c r="J1472" s="64" t="str">
        <f>IF(I1472="VERIFICAR",(MAX(J$1:$J1471))+1,"")</f>
        <v/>
      </c>
      <c r="K1472" s="82">
        <f>MATCH(A1472,Peso!A:A,0)</f>
        <v>1656</v>
      </c>
    </row>
    <row r="1473" spans="1:11" ht="15" customHeight="1" x14ac:dyDescent="0.3">
      <c r="A1473" s="79">
        <v>20914</v>
      </c>
      <c r="B1473" s="78" t="s">
        <v>2006</v>
      </c>
      <c r="C1473" s="78" t="s">
        <v>3</v>
      </c>
      <c r="D1473" s="78" t="s">
        <v>1608</v>
      </c>
      <c r="E1473" s="78">
        <v>136</v>
      </c>
      <c r="F1473" s="78">
        <v>0</v>
      </c>
      <c r="G1473" s="189">
        <f t="shared" si="44"/>
        <v>136</v>
      </c>
      <c r="H1473" s="64">
        <f>IFERROR(MATCH(A1473,'LISTA '!D:D,0),"FORA DA TABELA")</f>
        <v>865</v>
      </c>
      <c r="I1473" s="64" t="str">
        <f t="shared" si="45"/>
        <v/>
      </c>
      <c r="J1473" s="64" t="str">
        <f>IF(I1473="VERIFICAR",(MAX(J$1:$J1472))+1,"")</f>
        <v/>
      </c>
      <c r="K1473" s="82">
        <f>MATCH(A1473,Peso!A:A,0)</f>
        <v>1655</v>
      </c>
    </row>
    <row r="1474" spans="1:11" ht="15" customHeight="1" x14ac:dyDescent="0.3">
      <c r="A1474" s="79">
        <v>21715</v>
      </c>
      <c r="B1474" s="78" t="s">
        <v>785</v>
      </c>
      <c r="C1474" s="78" t="s">
        <v>3</v>
      </c>
      <c r="D1474" s="78" t="s">
        <v>1608</v>
      </c>
      <c r="E1474" s="78">
        <v>0</v>
      </c>
      <c r="F1474" s="78">
        <v>0</v>
      </c>
      <c r="G1474" s="189">
        <f t="shared" si="44"/>
        <v>0</v>
      </c>
      <c r="H1474" s="64" t="str">
        <f>IFERROR(MATCH(A1474,'LISTA '!D:D,0),"FORA DA TABELA")</f>
        <v>FORA DA TABELA</v>
      </c>
      <c r="I1474" s="64" t="str">
        <f t="shared" si="45"/>
        <v/>
      </c>
      <c r="J1474" s="64" t="str">
        <f>IF(I1474="VERIFICAR",(MAX(J$1:$J1473))+1,"")</f>
        <v/>
      </c>
      <c r="K1474" s="82">
        <f>MATCH(A1474,Peso!A:A,0)</f>
        <v>2271</v>
      </c>
    </row>
    <row r="1475" spans="1:11" ht="15" customHeight="1" x14ac:dyDescent="0.3">
      <c r="A1475" s="79">
        <v>21510</v>
      </c>
      <c r="B1475" s="78" t="s">
        <v>1219</v>
      </c>
      <c r="C1475" s="78" t="s">
        <v>3</v>
      </c>
      <c r="D1475" s="78" t="s">
        <v>1608</v>
      </c>
      <c r="E1475" s="78">
        <v>20</v>
      </c>
      <c r="F1475" s="78">
        <v>0</v>
      </c>
      <c r="G1475" s="189">
        <f t="shared" ref="G1475:G1538" si="46">E1475-F1475</f>
        <v>20</v>
      </c>
      <c r="H1475" s="64">
        <f>IFERROR(MATCH(A1475,'LISTA '!D:D,0),"FORA DA TABELA")</f>
        <v>866</v>
      </c>
      <c r="I1475" s="64" t="str">
        <f t="shared" ref="I1475:I1538" si="47">IF(AND(G1475&gt;0,H1475="FORA DA TABELA"),"VERIFICAR","")</f>
        <v/>
      </c>
      <c r="J1475" s="64" t="str">
        <f>IF(I1475="VERIFICAR",(MAX(J$1:$J1474))+1,"")</f>
        <v/>
      </c>
      <c r="K1475" s="82">
        <f>MATCH(A1475,Peso!A:A,0)</f>
        <v>1658</v>
      </c>
    </row>
    <row r="1476" spans="1:11" ht="15" customHeight="1" x14ac:dyDescent="0.3">
      <c r="A1476" s="79">
        <v>20913</v>
      </c>
      <c r="B1476" s="78" t="s">
        <v>2007</v>
      </c>
      <c r="C1476" s="78" t="s">
        <v>3</v>
      </c>
      <c r="D1476" s="78" t="s">
        <v>1608</v>
      </c>
      <c r="E1476" s="78">
        <v>70</v>
      </c>
      <c r="F1476" s="78">
        <v>0</v>
      </c>
      <c r="G1476" s="189">
        <f t="shared" si="46"/>
        <v>70</v>
      </c>
      <c r="H1476" s="64">
        <f>IFERROR(MATCH(A1476,'LISTA '!D:D,0),"FORA DA TABELA")</f>
        <v>867</v>
      </c>
      <c r="I1476" s="64" t="str">
        <f t="shared" si="47"/>
        <v/>
      </c>
      <c r="J1476" s="64" t="str">
        <f>IF(I1476="VERIFICAR",(MAX(J$1:$J1475))+1,"")</f>
        <v/>
      </c>
      <c r="K1476" s="82">
        <f>MATCH(A1476,Peso!A:A,0)</f>
        <v>1657</v>
      </c>
    </row>
    <row r="1477" spans="1:11" ht="15" customHeight="1" x14ac:dyDescent="0.3">
      <c r="A1477" s="79">
        <v>1701</v>
      </c>
      <c r="B1477" s="78" t="s">
        <v>289</v>
      </c>
      <c r="C1477" s="78" t="s">
        <v>3</v>
      </c>
      <c r="D1477" s="78" t="s">
        <v>1608</v>
      </c>
      <c r="E1477" s="78">
        <v>55</v>
      </c>
      <c r="F1477" s="78">
        <v>5</v>
      </c>
      <c r="G1477" s="189">
        <f t="shared" si="46"/>
        <v>50</v>
      </c>
      <c r="H1477" s="64">
        <f>IFERROR(MATCH(A1477,'LISTA '!D:D,0),"FORA DA TABELA")</f>
        <v>868</v>
      </c>
      <c r="I1477" s="64" t="str">
        <f t="shared" si="47"/>
        <v/>
      </c>
      <c r="J1477" s="64" t="str">
        <f>IF(I1477="VERIFICAR",(MAX(J$1:$J1476))+1,"")</f>
        <v/>
      </c>
      <c r="K1477" s="82">
        <f>MATCH(A1477,Peso!A:A,0)</f>
        <v>1665</v>
      </c>
    </row>
    <row r="1478" spans="1:11" ht="15" customHeight="1" x14ac:dyDescent="0.3">
      <c r="A1478" s="79">
        <v>195</v>
      </c>
      <c r="B1478" s="78" t="s">
        <v>61</v>
      </c>
      <c r="C1478" s="78" t="s">
        <v>7</v>
      </c>
      <c r="D1478" s="78" t="s">
        <v>1608</v>
      </c>
      <c r="E1478" s="78">
        <v>8</v>
      </c>
      <c r="F1478" s="78">
        <v>1</v>
      </c>
      <c r="G1478" s="189">
        <f t="shared" si="46"/>
        <v>7</v>
      </c>
      <c r="H1478" s="64">
        <f>IFERROR(MATCH(A1478,'LISTA '!D:D,0),"FORA DA TABELA")</f>
        <v>869</v>
      </c>
      <c r="I1478" s="64" t="str">
        <f t="shared" si="47"/>
        <v/>
      </c>
      <c r="J1478" s="64" t="str">
        <f>IF(I1478="VERIFICAR",(MAX(J$1:$J1477))+1,"")</f>
        <v/>
      </c>
      <c r="K1478" s="82">
        <f>MATCH(A1478,Peso!A:A,0)</f>
        <v>1666</v>
      </c>
    </row>
    <row r="1479" spans="1:11" ht="15" customHeight="1" x14ac:dyDescent="0.3">
      <c r="A1479" s="79">
        <v>1026</v>
      </c>
      <c r="B1479" s="78" t="s">
        <v>1220</v>
      </c>
      <c r="C1479" s="78" t="s">
        <v>7</v>
      </c>
      <c r="D1479" s="78" t="s">
        <v>1608</v>
      </c>
      <c r="E1479" s="78">
        <v>76</v>
      </c>
      <c r="F1479" s="78">
        <v>3</v>
      </c>
      <c r="G1479" s="189">
        <f t="shared" si="46"/>
        <v>73</v>
      </c>
      <c r="H1479" s="64">
        <f>IFERROR(MATCH(A1479,'LISTA '!D:D,0),"FORA DA TABELA")</f>
        <v>870</v>
      </c>
      <c r="I1479" s="64" t="str">
        <f t="shared" si="47"/>
        <v/>
      </c>
      <c r="J1479" s="64" t="str">
        <f>IF(I1479="VERIFICAR",(MAX(J$1:$J1478))+1,"")</f>
        <v/>
      </c>
      <c r="K1479" s="82">
        <f>MATCH(A1479,Peso!A:A,0)</f>
        <v>1667</v>
      </c>
    </row>
    <row r="1480" spans="1:11" ht="15" customHeight="1" x14ac:dyDescent="0.3">
      <c r="A1480" s="79">
        <v>199</v>
      </c>
      <c r="B1480" s="78" t="s">
        <v>60</v>
      </c>
      <c r="C1480" s="78" t="s">
        <v>7</v>
      </c>
      <c r="D1480" s="78" t="s">
        <v>1608</v>
      </c>
      <c r="E1480" s="78">
        <v>30</v>
      </c>
      <c r="F1480" s="78">
        <v>24</v>
      </c>
      <c r="G1480" s="189">
        <f t="shared" si="46"/>
        <v>6</v>
      </c>
      <c r="H1480" s="64">
        <f>IFERROR(MATCH(A1480,'LISTA '!D:D,0),"FORA DA TABELA")</f>
        <v>871</v>
      </c>
      <c r="I1480" s="64" t="str">
        <f t="shared" si="47"/>
        <v/>
      </c>
      <c r="J1480" s="64" t="str">
        <f>IF(I1480="VERIFICAR",(MAX(J$1:$J1479))+1,"")</f>
        <v/>
      </c>
      <c r="K1480" s="82">
        <f>MATCH(A1480,Peso!A:A,0)</f>
        <v>1668</v>
      </c>
    </row>
    <row r="1481" spans="1:11" ht="15" customHeight="1" x14ac:dyDescent="0.3">
      <c r="A1481" s="79">
        <v>1028</v>
      </c>
      <c r="B1481" s="78" t="s">
        <v>1221</v>
      </c>
      <c r="C1481" s="78" t="s">
        <v>7</v>
      </c>
      <c r="D1481" s="78" t="s">
        <v>1608</v>
      </c>
      <c r="E1481" s="78">
        <v>81</v>
      </c>
      <c r="F1481" s="78">
        <v>4</v>
      </c>
      <c r="G1481" s="189">
        <f t="shared" si="46"/>
        <v>77</v>
      </c>
      <c r="H1481" s="64">
        <f>IFERROR(MATCH(A1481,'LISTA '!D:D,0),"FORA DA TABELA")</f>
        <v>872</v>
      </c>
      <c r="I1481" s="64" t="str">
        <f t="shared" si="47"/>
        <v/>
      </c>
      <c r="J1481" s="64" t="str">
        <f>IF(I1481="VERIFICAR",(MAX(J$1:$J1480))+1,"")</f>
        <v/>
      </c>
      <c r="K1481" s="82">
        <f>MATCH(A1481,Peso!A:A,0)</f>
        <v>1669</v>
      </c>
    </row>
    <row r="1482" spans="1:11" ht="15" customHeight="1" x14ac:dyDescent="0.3">
      <c r="A1482" s="79">
        <v>2726</v>
      </c>
      <c r="B1482" s="78" t="s">
        <v>556</v>
      </c>
      <c r="C1482" s="78" t="s">
        <v>28</v>
      </c>
      <c r="D1482" s="78" t="s">
        <v>1608</v>
      </c>
      <c r="E1482" s="78">
        <v>25</v>
      </c>
      <c r="F1482" s="78">
        <v>0</v>
      </c>
      <c r="G1482" s="189">
        <f t="shared" si="46"/>
        <v>25</v>
      </c>
      <c r="H1482" s="64">
        <f>IFERROR(MATCH(A1482,'LISTA '!D:D,0),"FORA DA TABELA")</f>
        <v>873</v>
      </c>
      <c r="I1482" s="64" t="str">
        <f t="shared" si="47"/>
        <v/>
      </c>
      <c r="J1482" s="64" t="str">
        <f>IF(I1482="VERIFICAR",(MAX(J$1:$J1481))+1,"")</f>
        <v/>
      </c>
      <c r="K1482" s="82">
        <f>MATCH(A1482,Peso!A:A,0)</f>
        <v>1670</v>
      </c>
    </row>
    <row r="1483" spans="1:11" ht="15" customHeight="1" x14ac:dyDescent="0.3">
      <c r="A1483" s="79">
        <v>2727</v>
      </c>
      <c r="B1483" s="78" t="s">
        <v>2008</v>
      </c>
      <c r="C1483" s="78" t="s">
        <v>28</v>
      </c>
      <c r="D1483" s="78" t="s">
        <v>1608</v>
      </c>
      <c r="E1483" s="78">
        <v>10</v>
      </c>
      <c r="F1483" s="78">
        <v>0</v>
      </c>
      <c r="G1483" s="189">
        <f t="shared" si="46"/>
        <v>10</v>
      </c>
      <c r="H1483" s="64">
        <f>IFERROR(MATCH(A1483,'LISTA '!D:D,0),"FORA DA TABELA")</f>
        <v>874</v>
      </c>
      <c r="I1483" s="64" t="str">
        <f t="shared" si="47"/>
        <v/>
      </c>
      <c r="J1483" s="64" t="str">
        <f>IF(I1483="VERIFICAR",(MAX(J$1:$J1482))+1,"")</f>
        <v/>
      </c>
      <c r="K1483" s="82">
        <f>MATCH(A1483,Peso!A:A,0)</f>
        <v>1673</v>
      </c>
    </row>
    <row r="1484" spans="1:11" ht="15" customHeight="1" x14ac:dyDescent="0.3">
      <c r="A1484" s="79">
        <v>2721</v>
      </c>
      <c r="B1484" s="78" t="s">
        <v>2009</v>
      </c>
      <c r="C1484" s="78" t="s">
        <v>28</v>
      </c>
      <c r="D1484" s="78" t="s">
        <v>1608</v>
      </c>
      <c r="E1484" s="78">
        <v>137</v>
      </c>
      <c r="F1484" s="78">
        <v>14</v>
      </c>
      <c r="G1484" s="189">
        <f t="shared" si="46"/>
        <v>123</v>
      </c>
      <c r="H1484" s="64">
        <f>IFERROR(MATCH(A1484,'LISTA '!D:D,0),"FORA DA TABELA")</f>
        <v>875</v>
      </c>
      <c r="I1484" s="64" t="str">
        <f t="shared" si="47"/>
        <v/>
      </c>
      <c r="J1484" s="64" t="str">
        <f>IF(I1484="VERIFICAR",(MAX(J$1:$J1483))+1,"")</f>
        <v/>
      </c>
      <c r="K1484" s="82">
        <f>MATCH(A1484,Peso!A:A,0)</f>
        <v>1671</v>
      </c>
    </row>
    <row r="1485" spans="1:11" ht="15" customHeight="1" x14ac:dyDescent="0.3">
      <c r="A1485" s="79">
        <v>2728</v>
      </c>
      <c r="B1485" s="78" t="s">
        <v>557</v>
      </c>
      <c r="C1485" s="78" t="s">
        <v>28</v>
      </c>
      <c r="D1485" s="78" t="s">
        <v>1608</v>
      </c>
      <c r="E1485" s="78">
        <v>5</v>
      </c>
      <c r="F1485" s="78">
        <v>0</v>
      </c>
      <c r="G1485" s="189">
        <f t="shared" si="46"/>
        <v>5</v>
      </c>
      <c r="H1485" s="64">
        <f>IFERROR(MATCH(A1485,'LISTA '!D:D,0),"FORA DA TABELA")</f>
        <v>876</v>
      </c>
      <c r="I1485" s="64" t="str">
        <f t="shared" si="47"/>
        <v/>
      </c>
      <c r="J1485" s="64" t="str">
        <f>IF(I1485="VERIFICAR",(MAX(J$1:$J1484))+1,"")</f>
        <v/>
      </c>
      <c r="K1485" s="82">
        <f>MATCH(A1485,Peso!A:A,0)</f>
        <v>1674</v>
      </c>
    </row>
    <row r="1486" spans="1:11" ht="15" customHeight="1" x14ac:dyDescent="0.3">
      <c r="A1486" s="79">
        <v>2722</v>
      </c>
      <c r="B1486" s="78" t="s">
        <v>2010</v>
      </c>
      <c r="C1486" s="78" t="s">
        <v>28</v>
      </c>
      <c r="D1486" s="78" t="s">
        <v>1608</v>
      </c>
      <c r="E1486" s="78">
        <v>139</v>
      </c>
      <c r="F1486" s="78">
        <v>4</v>
      </c>
      <c r="G1486" s="189">
        <f t="shared" si="46"/>
        <v>135</v>
      </c>
      <c r="H1486" s="64">
        <f>IFERROR(MATCH(A1486,'LISTA '!D:D,0),"FORA DA TABELA")</f>
        <v>877</v>
      </c>
      <c r="I1486" s="64" t="str">
        <f t="shared" si="47"/>
        <v/>
      </c>
      <c r="J1486" s="64" t="str">
        <f>IF(I1486="VERIFICAR",(MAX(J$1:$J1485))+1,"")</f>
        <v/>
      </c>
      <c r="K1486" s="82">
        <f>MATCH(A1486,Peso!A:A,0)</f>
        <v>1672</v>
      </c>
    </row>
    <row r="1487" spans="1:11" ht="15" customHeight="1" x14ac:dyDescent="0.3">
      <c r="A1487" s="79">
        <v>2724</v>
      </c>
      <c r="B1487" s="78" t="s">
        <v>554</v>
      </c>
      <c r="C1487" s="78" t="s">
        <v>28</v>
      </c>
      <c r="D1487" s="78" t="s">
        <v>1608</v>
      </c>
      <c r="E1487" s="78">
        <v>19</v>
      </c>
      <c r="F1487" s="78">
        <v>0</v>
      </c>
      <c r="G1487" s="189">
        <f t="shared" si="46"/>
        <v>19</v>
      </c>
      <c r="H1487" s="64">
        <f>IFERROR(MATCH(A1487,'LISTA '!D:D,0),"FORA DA TABELA")</f>
        <v>878</v>
      </c>
      <c r="I1487" s="64" t="str">
        <f t="shared" si="47"/>
        <v/>
      </c>
      <c r="J1487" s="64" t="str">
        <f>IF(I1487="VERIFICAR",(MAX(J$1:$J1486))+1,"")</f>
        <v/>
      </c>
      <c r="K1487" s="82">
        <f>MATCH(A1487,Peso!A:A,0)</f>
        <v>1676</v>
      </c>
    </row>
    <row r="1488" spans="1:11" ht="15" customHeight="1" x14ac:dyDescent="0.3">
      <c r="A1488" s="79">
        <v>2723</v>
      </c>
      <c r="B1488" s="78" t="s">
        <v>2011</v>
      </c>
      <c r="C1488" s="78" t="s">
        <v>28</v>
      </c>
      <c r="D1488" s="78" t="s">
        <v>1608</v>
      </c>
      <c r="E1488" s="78">
        <v>18</v>
      </c>
      <c r="F1488" s="78">
        <v>0</v>
      </c>
      <c r="G1488" s="189">
        <f t="shared" si="46"/>
        <v>18</v>
      </c>
      <c r="H1488" s="64">
        <f>IFERROR(MATCH(A1488,'LISTA '!D:D,0),"FORA DA TABELA")</f>
        <v>879</v>
      </c>
      <c r="I1488" s="64" t="str">
        <f t="shared" si="47"/>
        <v/>
      </c>
      <c r="J1488" s="64" t="str">
        <f>IF(I1488="VERIFICAR",(MAX(J$1:$J1487))+1,"")</f>
        <v/>
      </c>
      <c r="K1488" s="82">
        <f>MATCH(A1488,Peso!A:A,0)</f>
        <v>1675</v>
      </c>
    </row>
    <row r="1489" spans="1:11" ht="15" customHeight="1" x14ac:dyDescent="0.3">
      <c r="A1489" s="79">
        <v>2720</v>
      </c>
      <c r="B1489" s="78" t="s">
        <v>558</v>
      </c>
      <c r="C1489" s="78" t="s">
        <v>28</v>
      </c>
      <c r="D1489" s="78" t="s">
        <v>1608</v>
      </c>
      <c r="E1489" s="78">
        <v>152</v>
      </c>
      <c r="F1489" s="78">
        <v>4</v>
      </c>
      <c r="G1489" s="189">
        <f t="shared" si="46"/>
        <v>148</v>
      </c>
      <c r="H1489" s="64">
        <f>IFERROR(MATCH(A1489,'LISTA '!D:D,0),"FORA DA TABELA")</f>
        <v>880</v>
      </c>
      <c r="I1489" s="64" t="str">
        <f t="shared" si="47"/>
        <v/>
      </c>
      <c r="J1489" s="64" t="str">
        <f>IF(I1489="VERIFICAR",(MAX(J$1:$J1488))+1,"")</f>
        <v/>
      </c>
      <c r="K1489" s="82">
        <f>MATCH(A1489,Peso!A:A,0)</f>
        <v>1677</v>
      </c>
    </row>
    <row r="1490" spans="1:11" ht="15" customHeight="1" x14ac:dyDescent="0.3">
      <c r="A1490" s="79">
        <v>2725</v>
      </c>
      <c r="B1490" s="78" t="s">
        <v>555</v>
      </c>
      <c r="C1490" s="78" t="s">
        <v>28</v>
      </c>
      <c r="D1490" s="78" t="s">
        <v>1608</v>
      </c>
      <c r="E1490" s="78">
        <v>16</v>
      </c>
      <c r="F1490" s="78">
        <v>0</v>
      </c>
      <c r="G1490" s="189">
        <f t="shared" si="46"/>
        <v>16</v>
      </c>
      <c r="H1490" s="64">
        <f>IFERROR(MATCH(A1490,'LISTA '!D:D,0),"FORA DA TABELA")</f>
        <v>881</v>
      </c>
      <c r="I1490" s="64" t="str">
        <f t="shared" si="47"/>
        <v/>
      </c>
      <c r="J1490" s="64" t="str">
        <f>IF(I1490="VERIFICAR",(MAX(J$1:$J1489))+1,"")</f>
        <v/>
      </c>
      <c r="K1490" s="82">
        <f>MATCH(A1490,Peso!A:A,0)</f>
        <v>1678</v>
      </c>
    </row>
    <row r="1491" spans="1:11" ht="15" customHeight="1" x14ac:dyDescent="0.3">
      <c r="A1491" s="79">
        <v>2733</v>
      </c>
      <c r="B1491" s="78" t="s">
        <v>549</v>
      </c>
      <c r="C1491" s="78" t="s">
        <v>28</v>
      </c>
      <c r="D1491" s="78" t="s">
        <v>1608</v>
      </c>
      <c r="E1491" s="78">
        <v>114</v>
      </c>
      <c r="F1491" s="78">
        <v>3</v>
      </c>
      <c r="G1491" s="189">
        <f t="shared" si="46"/>
        <v>111</v>
      </c>
      <c r="H1491" s="64">
        <f>IFERROR(MATCH(A1491,'LISTA '!D:D,0),"FORA DA TABELA")</f>
        <v>882</v>
      </c>
      <c r="I1491" s="64" t="str">
        <f t="shared" si="47"/>
        <v/>
      </c>
      <c r="J1491" s="64" t="str">
        <f>IF(I1491="VERIFICAR",(MAX(J$1:$J1490))+1,"")</f>
        <v/>
      </c>
      <c r="K1491" s="82">
        <f>MATCH(A1491,Peso!A:A,0)</f>
        <v>1679</v>
      </c>
    </row>
    <row r="1492" spans="1:11" ht="15" customHeight="1" x14ac:dyDescent="0.3">
      <c r="A1492" s="79">
        <v>2734</v>
      </c>
      <c r="B1492" s="78" t="s">
        <v>550</v>
      </c>
      <c r="C1492" s="78" t="s">
        <v>28</v>
      </c>
      <c r="D1492" s="78" t="s">
        <v>1608</v>
      </c>
      <c r="E1492" s="78">
        <v>50</v>
      </c>
      <c r="F1492" s="78">
        <v>5</v>
      </c>
      <c r="G1492" s="189">
        <f t="shared" si="46"/>
        <v>45</v>
      </c>
      <c r="H1492" s="64">
        <f>IFERROR(MATCH(A1492,'LISTA '!D:D,0),"FORA DA TABELA")</f>
        <v>883</v>
      </c>
      <c r="I1492" s="64" t="str">
        <f t="shared" si="47"/>
        <v/>
      </c>
      <c r="J1492" s="64" t="str">
        <f>IF(I1492="VERIFICAR",(MAX(J$1:$J1491))+1,"")</f>
        <v/>
      </c>
      <c r="K1492" s="82">
        <f>MATCH(A1492,Peso!A:A,0)</f>
        <v>1681</v>
      </c>
    </row>
    <row r="1493" spans="1:11" ht="15" customHeight="1" x14ac:dyDescent="0.3">
      <c r="A1493" s="79">
        <v>2735</v>
      </c>
      <c r="B1493" s="78" t="s">
        <v>551</v>
      </c>
      <c r="C1493" s="78" t="s">
        <v>28</v>
      </c>
      <c r="D1493" s="78" t="s">
        <v>1608</v>
      </c>
      <c r="E1493" s="78">
        <v>8</v>
      </c>
      <c r="F1493" s="78">
        <v>0</v>
      </c>
      <c r="G1493" s="189">
        <f t="shared" si="46"/>
        <v>8</v>
      </c>
      <c r="H1493" s="64">
        <f>IFERROR(MATCH(A1493,'LISTA '!D:D,0),"FORA DA TABELA")</f>
        <v>884</v>
      </c>
      <c r="I1493" s="64" t="str">
        <f t="shared" si="47"/>
        <v/>
      </c>
      <c r="J1493" s="64" t="str">
        <f>IF(I1493="VERIFICAR",(MAX(J$1:$J1492))+1,"")</f>
        <v/>
      </c>
      <c r="K1493" s="82">
        <f>MATCH(A1493,Peso!A:A,0)</f>
        <v>1682</v>
      </c>
    </row>
    <row r="1494" spans="1:11" ht="15" customHeight="1" x14ac:dyDescent="0.3">
      <c r="A1494" s="79">
        <v>2736</v>
      </c>
      <c r="B1494" s="78" t="s">
        <v>552</v>
      </c>
      <c r="C1494" s="78" t="s">
        <v>28</v>
      </c>
      <c r="D1494" s="78" t="s">
        <v>1608</v>
      </c>
      <c r="E1494" s="78">
        <v>14</v>
      </c>
      <c r="F1494" s="78">
        <v>0</v>
      </c>
      <c r="G1494" s="189">
        <f t="shared" si="46"/>
        <v>14</v>
      </c>
      <c r="H1494" s="64">
        <f>IFERROR(MATCH(A1494,'LISTA '!D:D,0),"FORA DA TABELA")</f>
        <v>885</v>
      </c>
      <c r="I1494" s="64" t="str">
        <f t="shared" si="47"/>
        <v/>
      </c>
      <c r="J1494" s="64" t="str">
        <f>IF(I1494="VERIFICAR",(MAX(J$1:$J1493))+1,"")</f>
        <v/>
      </c>
      <c r="K1494" s="82">
        <f>MATCH(A1494,Peso!A:A,0)</f>
        <v>1683</v>
      </c>
    </row>
    <row r="1495" spans="1:11" ht="15" customHeight="1" x14ac:dyDescent="0.3">
      <c r="A1495" s="79">
        <v>21626</v>
      </c>
      <c r="B1495" s="78" t="s">
        <v>681</v>
      </c>
      <c r="C1495" s="78" t="s">
        <v>7</v>
      </c>
      <c r="D1495" s="78" t="s">
        <v>1608</v>
      </c>
      <c r="E1495" s="78">
        <v>0</v>
      </c>
      <c r="F1495" s="78">
        <v>0</v>
      </c>
      <c r="G1495" s="189">
        <f t="shared" si="46"/>
        <v>0</v>
      </c>
      <c r="H1495" s="64" t="str">
        <f>IFERROR(MATCH(A1495,'LISTA '!D:D,0),"FORA DA TABELA")</f>
        <v>FORA DA TABELA</v>
      </c>
      <c r="I1495" s="64" t="str">
        <f t="shared" si="47"/>
        <v/>
      </c>
      <c r="J1495" s="64" t="str">
        <f>IF(I1495="VERIFICAR",(MAX(J$1:$J1494))+1,"")</f>
        <v/>
      </c>
      <c r="K1495" s="82">
        <f>MATCH(A1495,Peso!A:A,0)</f>
        <v>1684</v>
      </c>
    </row>
    <row r="1496" spans="1:11" ht="15" customHeight="1" x14ac:dyDescent="0.3">
      <c r="A1496" s="79">
        <v>21625</v>
      </c>
      <c r="B1496" s="78" t="s">
        <v>680</v>
      </c>
      <c r="C1496" s="78" t="s">
        <v>7</v>
      </c>
      <c r="D1496" s="78" t="s">
        <v>1608</v>
      </c>
      <c r="E1496" s="78">
        <v>0</v>
      </c>
      <c r="F1496" s="78">
        <v>0</v>
      </c>
      <c r="G1496" s="189">
        <f t="shared" si="46"/>
        <v>0</v>
      </c>
      <c r="H1496" s="64" t="str">
        <f>IFERROR(MATCH(A1496,'LISTA '!D:D,0),"FORA DA TABELA")</f>
        <v>FORA DA TABELA</v>
      </c>
      <c r="I1496" s="64" t="str">
        <f t="shared" si="47"/>
        <v/>
      </c>
      <c r="J1496" s="64" t="str">
        <f>IF(I1496="VERIFICAR",(MAX(J$1:$J1495))+1,"")</f>
        <v/>
      </c>
      <c r="K1496" s="82">
        <f>MATCH(A1496,Peso!A:A,0)</f>
        <v>1685</v>
      </c>
    </row>
    <row r="1497" spans="1:11" ht="15" customHeight="1" x14ac:dyDescent="0.3">
      <c r="A1497" s="79">
        <v>2320</v>
      </c>
      <c r="B1497" s="78" t="s">
        <v>1498</v>
      </c>
      <c r="C1497" s="78" t="s">
        <v>28</v>
      </c>
      <c r="D1497" s="78" t="s">
        <v>1608</v>
      </c>
      <c r="E1497" s="78">
        <v>6</v>
      </c>
      <c r="F1497" s="78">
        <v>0</v>
      </c>
      <c r="G1497" s="189">
        <f t="shared" si="46"/>
        <v>6</v>
      </c>
      <c r="H1497" s="64">
        <f>IFERROR(MATCH(A1497,'LISTA '!D:D,0),"FORA DA TABELA")</f>
        <v>886</v>
      </c>
      <c r="I1497" s="64" t="str">
        <f t="shared" si="47"/>
        <v/>
      </c>
      <c r="J1497" s="64" t="str">
        <f>IF(I1497="VERIFICAR",(MAX(J$1:$J1496))+1,"")</f>
        <v/>
      </c>
      <c r="K1497" s="82">
        <f>MATCH(A1497,Peso!A:A,0)</f>
        <v>2421</v>
      </c>
    </row>
    <row r="1498" spans="1:11" ht="15" customHeight="1" x14ac:dyDescent="0.3">
      <c r="A1498" s="79">
        <v>20932</v>
      </c>
      <c r="B1498" s="78" t="s">
        <v>519</v>
      </c>
      <c r="C1498" s="78" t="s">
        <v>7</v>
      </c>
      <c r="D1498" s="78" t="s">
        <v>1608</v>
      </c>
      <c r="E1498" s="78">
        <v>0</v>
      </c>
      <c r="F1498" s="78">
        <v>0</v>
      </c>
      <c r="G1498" s="189">
        <f t="shared" si="46"/>
        <v>0</v>
      </c>
      <c r="H1498" s="64" t="str">
        <f>IFERROR(MATCH(A1498,'LISTA '!D:D,0),"FORA DA TABELA")</f>
        <v>FORA DA TABELA</v>
      </c>
      <c r="I1498" s="64" t="str">
        <f t="shared" si="47"/>
        <v/>
      </c>
      <c r="J1498" s="64" t="str">
        <f>IF(I1498="VERIFICAR",(MAX(J$1:$J1497))+1,"")</f>
        <v/>
      </c>
      <c r="K1498" s="82">
        <f>MATCH(A1498,Peso!A:A,0)</f>
        <v>1687</v>
      </c>
    </row>
    <row r="1499" spans="1:11" ht="15" customHeight="1" x14ac:dyDescent="0.3">
      <c r="A1499" s="79">
        <v>2121</v>
      </c>
      <c r="B1499" s="78" t="s">
        <v>1222</v>
      </c>
      <c r="C1499" s="78" t="s">
        <v>7</v>
      </c>
      <c r="D1499" s="78" t="s">
        <v>1608</v>
      </c>
      <c r="E1499" s="78">
        <v>84</v>
      </c>
      <c r="F1499" s="78">
        <v>7</v>
      </c>
      <c r="G1499" s="189">
        <f t="shared" si="46"/>
        <v>77</v>
      </c>
      <c r="H1499" s="64">
        <f>IFERROR(MATCH(A1499,'LISTA '!D:D,0),"FORA DA TABELA")</f>
        <v>887</v>
      </c>
      <c r="I1499" s="64" t="str">
        <f t="shared" si="47"/>
        <v/>
      </c>
      <c r="J1499" s="64" t="str">
        <f>IF(I1499="VERIFICAR",(MAX(J$1:$J1498))+1,"")</f>
        <v/>
      </c>
      <c r="K1499" s="82">
        <f>MATCH(A1499,Peso!A:A,0)</f>
        <v>1690</v>
      </c>
    </row>
    <row r="1500" spans="1:11" ht="15" customHeight="1" x14ac:dyDescent="0.3">
      <c r="A1500" s="79">
        <v>1887</v>
      </c>
      <c r="B1500" s="78" t="s">
        <v>354</v>
      </c>
      <c r="C1500" s="78" t="s">
        <v>7</v>
      </c>
      <c r="D1500" s="78" t="s">
        <v>1608</v>
      </c>
      <c r="E1500" s="78">
        <v>189</v>
      </c>
      <c r="F1500" s="78">
        <v>6</v>
      </c>
      <c r="G1500" s="189">
        <f t="shared" si="46"/>
        <v>183</v>
      </c>
      <c r="H1500" s="64">
        <f>IFERROR(MATCH(A1500,'LISTA '!D:D,0),"FORA DA TABELA")</f>
        <v>888</v>
      </c>
      <c r="I1500" s="64" t="str">
        <f t="shared" si="47"/>
        <v/>
      </c>
      <c r="J1500" s="64" t="str">
        <f>IF(I1500="VERIFICAR",(MAX(J$1:$J1499))+1,"")</f>
        <v/>
      </c>
      <c r="K1500" s="82">
        <f>MATCH(A1500,Peso!A:A,0)</f>
        <v>1689</v>
      </c>
    </row>
    <row r="1501" spans="1:11" ht="15" customHeight="1" x14ac:dyDescent="0.3">
      <c r="A1501" s="79">
        <v>2122</v>
      </c>
      <c r="B1501" s="78" t="s">
        <v>1223</v>
      </c>
      <c r="C1501" s="78" t="s">
        <v>3</v>
      </c>
      <c r="D1501" s="78" t="s">
        <v>1608</v>
      </c>
      <c r="E1501" s="78">
        <v>57</v>
      </c>
      <c r="F1501" s="78">
        <v>6</v>
      </c>
      <c r="G1501" s="189">
        <f t="shared" si="46"/>
        <v>51</v>
      </c>
      <c r="H1501" s="64">
        <f>IFERROR(MATCH(A1501,'LISTA '!D:D,0),"FORA DA TABELA")</f>
        <v>889</v>
      </c>
      <c r="I1501" s="64" t="str">
        <f t="shared" si="47"/>
        <v/>
      </c>
      <c r="J1501" s="64" t="str">
        <f>IF(I1501="VERIFICAR",(MAX(J$1:$J1500))+1,"")</f>
        <v/>
      </c>
      <c r="K1501" s="82">
        <f>MATCH(A1501,Peso!A:A,0)</f>
        <v>1693</v>
      </c>
    </row>
    <row r="1502" spans="1:11" ht="15" customHeight="1" x14ac:dyDescent="0.3">
      <c r="A1502" s="79">
        <v>1888</v>
      </c>
      <c r="B1502" s="78" t="s">
        <v>355</v>
      </c>
      <c r="C1502" s="78" t="s">
        <v>3</v>
      </c>
      <c r="D1502" s="78" t="s">
        <v>1608</v>
      </c>
      <c r="E1502" s="78">
        <v>181</v>
      </c>
      <c r="F1502" s="78">
        <v>7</v>
      </c>
      <c r="G1502" s="189">
        <f t="shared" si="46"/>
        <v>174</v>
      </c>
      <c r="H1502" s="64">
        <f>IFERROR(MATCH(A1502,'LISTA '!D:D,0),"FORA DA TABELA")</f>
        <v>890</v>
      </c>
      <c r="I1502" s="64" t="str">
        <f t="shared" si="47"/>
        <v/>
      </c>
      <c r="J1502" s="64" t="str">
        <f>IF(I1502="VERIFICAR",(MAX(J$1:$J1501))+1,"")</f>
        <v/>
      </c>
      <c r="K1502" s="82">
        <f>MATCH(A1502,Peso!A:A,0)</f>
        <v>1692</v>
      </c>
    </row>
    <row r="1503" spans="1:11" ht="15" customHeight="1" x14ac:dyDescent="0.3">
      <c r="A1503" s="79">
        <v>1800</v>
      </c>
      <c r="B1503" s="78" t="s">
        <v>300</v>
      </c>
      <c r="C1503" s="78" t="s">
        <v>3</v>
      </c>
      <c r="D1503" s="78" t="s">
        <v>1608</v>
      </c>
      <c r="E1503" s="78">
        <v>125</v>
      </c>
      <c r="F1503" s="78">
        <v>7</v>
      </c>
      <c r="G1503" s="189">
        <f t="shared" si="46"/>
        <v>118</v>
      </c>
      <c r="H1503" s="64">
        <f>IFERROR(MATCH(A1503,'LISTA '!D:D,0),"FORA DA TABELA")</f>
        <v>891</v>
      </c>
      <c r="I1503" s="64" t="str">
        <f t="shared" si="47"/>
        <v/>
      </c>
      <c r="J1503" s="64" t="str">
        <f>IF(I1503="VERIFICAR",(MAX(J$1:$J1502))+1,"")</f>
        <v/>
      </c>
      <c r="K1503" s="82">
        <f>MATCH(A1503,Peso!A:A,0)</f>
        <v>1694</v>
      </c>
    </row>
    <row r="1504" spans="1:11" ht="15" customHeight="1" x14ac:dyDescent="0.3">
      <c r="A1504" s="79">
        <v>578</v>
      </c>
      <c r="B1504" s="78" t="s">
        <v>1224</v>
      </c>
      <c r="C1504" s="78" t="s">
        <v>7</v>
      </c>
      <c r="D1504" s="78" t="s">
        <v>1608</v>
      </c>
      <c r="E1504" s="78">
        <v>14</v>
      </c>
      <c r="F1504" s="78">
        <v>0</v>
      </c>
      <c r="G1504" s="189">
        <f t="shared" si="46"/>
        <v>14</v>
      </c>
      <c r="H1504" s="64">
        <f>IFERROR(MATCH(A1504,'LISTA '!D:D,0),"FORA DA TABELA")</f>
        <v>892</v>
      </c>
      <c r="I1504" s="64" t="str">
        <f t="shared" si="47"/>
        <v/>
      </c>
      <c r="J1504" s="64" t="str">
        <f>IF(I1504="VERIFICAR",(MAX(J$1:$J1503))+1,"")</f>
        <v/>
      </c>
      <c r="K1504" s="82">
        <f>MATCH(A1504,Peso!A:A,0)</f>
        <v>1696</v>
      </c>
    </row>
    <row r="1505" spans="1:11" ht="15" customHeight="1" x14ac:dyDescent="0.3">
      <c r="A1505" s="79">
        <v>1799</v>
      </c>
      <c r="B1505" s="78" t="s">
        <v>299</v>
      </c>
      <c r="C1505" s="78" t="s">
        <v>3</v>
      </c>
      <c r="D1505" s="78" t="s">
        <v>1608</v>
      </c>
      <c r="E1505" s="78">
        <v>92</v>
      </c>
      <c r="F1505" s="78">
        <v>6</v>
      </c>
      <c r="G1505" s="189">
        <f t="shared" si="46"/>
        <v>86</v>
      </c>
      <c r="H1505" s="64">
        <f>IFERROR(MATCH(A1505,'LISTA '!D:D,0),"FORA DA TABELA")</f>
        <v>893</v>
      </c>
      <c r="I1505" s="64" t="str">
        <f t="shared" si="47"/>
        <v/>
      </c>
      <c r="J1505" s="64" t="str">
        <f>IF(I1505="VERIFICAR",(MAX(J$1:$J1504))+1,"")</f>
        <v/>
      </c>
      <c r="K1505" s="82">
        <f>MATCH(A1505,Peso!A:A,0)</f>
        <v>1697</v>
      </c>
    </row>
    <row r="1506" spans="1:11" ht="15" customHeight="1" x14ac:dyDescent="0.3">
      <c r="A1506" s="79">
        <v>579</v>
      </c>
      <c r="B1506" s="78" t="s">
        <v>1225</v>
      </c>
      <c r="C1506" s="78" t="s">
        <v>7</v>
      </c>
      <c r="D1506" s="78" t="s">
        <v>1608</v>
      </c>
      <c r="E1506" s="78">
        <v>28</v>
      </c>
      <c r="F1506" s="78">
        <v>0</v>
      </c>
      <c r="G1506" s="189">
        <f t="shared" si="46"/>
        <v>28</v>
      </c>
      <c r="H1506" s="64">
        <f>IFERROR(MATCH(A1506,'LISTA '!D:D,0),"FORA DA TABELA")</f>
        <v>894</v>
      </c>
      <c r="I1506" s="64" t="str">
        <f t="shared" si="47"/>
        <v/>
      </c>
      <c r="J1506" s="64" t="str">
        <f>IF(I1506="VERIFICAR",(MAX(J$1:$J1505))+1,"")</f>
        <v/>
      </c>
      <c r="K1506" s="82">
        <f>MATCH(A1506,Peso!A:A,0)</f>
        <v>1699</v>
      </c>
    </row>
    <row r="1507" spans="1:11" ht="15" customHeight="1" x14ac:dyDescent="0.3">
      <c r="A1507" s="79">
        <v>20489</v>
      </c>
      <c r="B1507" s="78" t="s">
        <v>2012</v>
      </c>
      <c r="C1507" s="78" t="s">
        <v>7</v>
      </c>
      <c r="D1507" s="78" t="s">
        <v>1608</v>
      </c>
      <c r="E1507" s="78">
        <v>11</v>
      </c>
      <c r="F1507" s="78">
        <v>0</v>
      </c>
      <c r="G1507" s="189">
        <f t="shared" si="46"/>
        <v>11</v>
      </c>
      <c r="H1507" s="64">
        <f>IFERROR(MATCH(A1507,'LISTA '!D:D,0),"FORA DA TABELA")</f>
        <v>895</v>
      </c>
      <c r="I1507" s="64" t="str">
        <f t="shared" si="47"/>
        <v/>
      </c>
      <c r="J1507" s="64" t="str">
        <f>IF(I1507="VERIFICAR",(MAX(J$1:$J1506))+1,"")</f>
        <v/>
      </c>
      <c r="K1507" s="82">
        <f>MATCH(A1507,Peso!A:A,0)</f>
        <v>1700</v>
      </c>
    </row>
    <row r="1508" spans="1:11" ht="15" customHeight="1" x14ac:dyDescent="0.3">
      <c r="A1508" s="79">
        <v>623</v>
      </c>
      <c r="B1508" s="78" t="s">
        <v>1226</v>
      </c>
      <c r="C1508" s="78" t="s">
        <v>7</v>
      </c>
      <c r="D1508" s="78" t="s">
        <v>1608</v>
      </c>
      <c r="E1508" s="78">
        <v>15</v>
      </c>
      <c r="F1508" s="78">
        <v>2</v>
      </c>
      <c r="G1508" s="189">
        <f t="shared" si="46"/>
        <v>13</v>
      </c>
      <c r="H1508" s="64">
        <f>IFERROR(MATCH(A1508,'LISTA '!D:D,0),"FORA DA TABELA")</f>
        <v>896</v>
      </c>
      <c r="I1508" s="64" t="str">
        <f t="shared" si="47"/>
        <v/>
      </c>
      <c r="J1508" s="64" t="str">
        <f>IF(I1508="VERIFICAR",(MAX(J$1:$J1507))+1,"")</f>
        <v/>
      </c>
      <c r="K1508" s="82">
        <f>MATCH(A1508,Peso!A:A,0)</f>
        <v>1702</v>
      </c>
    </row>
    <row r="1509" spans="1:11" ht="15" customHeight="1" x14ac:dyDescent="0.3">
      <c r="A1509" s="79">
        <v>580</v>
      </c>
      <c r="B1509" s="78" t="s">
        <v>1227</v>
      </c>
      <c r="C1509" s="78" t="s">
        <v>7</v>
      </c>
      <c r="D1509" s="78" t="s">
        <v>1608</v>
      </c>
      <c r="E1509" s="78">
        <v>33</v>
      </c>
      <c r="F1509" s="78">
        <v>7</v>
      </c>
      <c r="G1509" s="189">
        <f t="shared" si="46"/>
        <v>26</v>
      </c>
      <c r="H1509" s="64">
        <f>IFERROR(MATCH(A1509,'LISTA '!D:D,0),"FORA DA TABELA")</f>
        <v>897</v>
      </c>
      <c r="I1509" s="64" t="str">
        <f t="shared" si="47"/>
        <v/>
      </c>
      <c r="J1509" s="64" t="str">
        <f>IF(I1509="VERIFICAR",(MAX(J$1:$J1508))+1,"")</f>
        <v/>
      </c>
      <c r="K1509" s="82">
        <f>MATCH(A1509,Peso!A:A,0)</f>
        <v>1701</v>
      </c>
    </row>
    <row r="1510" spans="1:11" ht="15" customHeight="1" x14ac:dyDescent="0.3">
      <c r="A1510" s="79">
        <v>905</v>
      </c>
      <c r="B1510" s="78" t="s">
        <v>317</v>
      </c>
      <c r="C1510" s="78" t="s">
        <v>3</v>
      </c>
      <c r="D1510" s="78" t="s">
        <v>1608</v>
      </c>
      <c r="E1510" s="78">
        <v>26</v>
      </c>
      <c r="F1510" s="78">
        <v>4</v>
      </c>
      <c r="G1510" s="189">
        <f t="shared" si="46"/>
        <v>22</v>
      </c>
      <c r="H1510" s="64">
        <f>IFERROR(MATCH(A1510,'LISTA '!D:D,0),"FORA DA TABELA")</f>
        <v>898</v>
      </c>
      <c r="I1510" s="64" t="str">
        <f t="shared" si="47"/>
        <v/>
      </c>
      <c r="J1510" s="64" t="str">
        <f>IF(I1510="VERIFICAR",(MAX(J$1:$J1509))+1,"")</f>
        <v/>
      </c>
      <c r="K1510" s="82">
        <f>MATCH(A1510,Peso!A:A,0)</f>
        <v>1704</v>
      </c>
    </row>
    <row r="1511" spans="1:11" ht="15" customHeight="1" x14ac:dyDescent="0.3">
      <c r="A1511" s="79">
        <v>2149</v>
      </c>
      <c r="B1511" s="78" t="s">
        <v>1228</v>
      </c>
      <c r="C1511" s="78" t="s">
        <v>3</v>
      </c>
      <c r="D1511" s="78" t="s">
        <v>1608</v>
      </c>
      <c r="E1511" s="78">
        <v>44</v>
      </c>
      <c r="F1511" s="78">
        <v>9</v>
      </c>
      <c r="G1511" s="189">
        <f t="shared" si="46"/>
        <v>35</v>
      </c>
      <c r="H1511" s="64">
        <f>IFERROR(MATCH(A1511,'LISTA '!D:D,0),"FORA DA TABELA")</f>
        <v>899</v>
      </c>
      <c r="I1511" s="64" t="str">
        <f t="shared" si="47"/>
        <v/>
      </c>
      <c r="J1511" s="64" t="str">
        <f>IF(I1511="VERIFICAR",(MAX(J$1:$J1510))+1,"")</f>
        <v/>
      </c>
      <c r="K1511" s="82">
        <f>MATCH(A1511,Peso!A:A,0)</f>
        <v>769</v>
      </c>
    </row>
    <row r="1512" spans="1:11" ht="15" customHeight="1" x14ac:dyDescent="0.3">
      <c r="A1512" s="79">
        <v>1819</v>
      </c>
      <c r="B1512" s="78" t="s">
        <v>321</v>
      </c>
      <c r="C1512" s="78" t="s">
        <v>3</v>
      </c>
      <c r="D1512" s="78" t="s">
        <v>1608</v>
      </c>
      <c r="E1512" s="78">
        <v>12</v>
      </c>
      <c r="F1512" s="78">
        <v>1</v>
      </c>
      <c r="G1512" s="189">
        <f t="shared" si="46"/>
        <v>11</v>
      </c>
      <c r="H1512" s="64">
        <f>IFERROR(MATCH(A1512,'LISTA '!D:D,0),"FORA DA TABELA")</f>
        <v>900</v>
      </c>
      <c r="I1512" s="64" t="str">
        <f t="shared" si="47"/>
        <v/>
      </c>
      <c r="J1512" s="64" t="str">
        <f>IF(I1512="VERIFICAR",(MAX(J$1:$J1511))+1,"")</f>
        <v/>
      </c>
      <c r="K1512" s="82">
        <f>MATCH(A1512,Peso!A:A,0)</f>
        <v>1705</v>
      </c>
    </row>
    <row r="1513" spans="1:11" ht="15" customHeight="1" x14ac:dyDescent="0.3">
      <c r="A1513" s="79">
        <v>2155</v>
      </c>
      <c r="B1513" s="78" t="s">
        <v>1229</v>
      </c>
      <c r="C1513" s="78" t="s">
        <v>3</v>
      </c>
      <c r="D1513" s="78" t="s">
        <v>1608</v>
      </c>
      <c r="E1513" s="78">
        <v>21</v>
      </c>
      <c r="F1513" s="78">
        <v>2</v>
      </c>
      <c r="G1513" s="189">
        <f t="shared" si="46"/>
        <v>19</v>
      </c>
      <c r="H1513" s="64">
        <f>IFERROR(MATCH(A1513,'LISTA '!D:D,0),"FORA DA TABELA")</f>
        <v>901</v>
      </c>
      <c r="I1513" s="64" t="str">
        <f t="shared" si="47"/>
        <v/>
      </c>
      <c r="J1513" s="64" t="str">
        <f>IF(I1513="VERIFICAR",(MAX(J$1:$J1512))+1,"")</f>
        <v/>
      </c>
      <c r="K1513" s="82">
        <f>MATCH(A1513,Peso!A:A,0)</f>
        <v>770</v>
      </c>
    </row>
    <row r="1514" spans="1:11" ht="15" customHeight="1" x14ac:dyDescent="0.3">
      <c r="A1514" s="79">
        <v>1817</v>
      </c>
      <c r="B1514" s="78" t="s">
        <v>319</v>
      </c>
      <c r="C1514" s="78" t="s">
        <v>3</v>
      </c>
      <c r="D1514" s="78" t="s">
        <v>1608</v>
      </c>
      <c r="E1514" s="78">
        <v>50</v>
      </c>
      <c r="F1514" s="78">
        <v>1</v>
      </c>
      <c r="G1514" s="189">
        <f t="shared" si="46"/>
        <v>49</v>
      </c>
      <c r="H1514" s="64">
        <f>IFERROR(MATCH(A1514,'LISTA '!D:D,0),"FORA DA TABELA")</f>
        <v>902</v>
      </c>
      <c r="I1514" s="64" t="str">
        <f t="shared" si="47"/>
        <v/>
      </c>
      <c r="J1514" s="64" t="str">
        <f>IF(I1514="VERIFICAR",(MAX(J$1:$J1513))+1,"")</f>
        <v/>
      </c>
      <c r="K1514" s="82">
        <f>MATCH(A1514,Peso!A:A,0)</f>
        <v>1707</v>
      </c>
    </row>
    <row r="1515" spans="1:11" ht="15" customHeight="1" x14ac:dyDescent="0.3">
      <c r="A1515" s="79">
        <v>2779</v>
      </c>
      <c r="B1515" s="78" t="s">
        <v>1230</v>
      </c>
      <c r="C1515" s="78" t="s">
        <v>3</v>
      </c>
      <c r="D1515" s="78" t="s">
        <v>1608</v>
      </c>
      <c r="E1515" s="78">
        <v>21</v>
      </c>
      <c r="F1515" s="78">
        <v>2</v>
      </c>
      <c r="G1515" s="189">
        <f t="shared" si="46"/>
        <v>19</v>
      </c>
      <c r="H1515" s="64">
        <f>IFERROR(MATCH(A1515,'LISTA '!D:D,0),"FORA DA TABELA")</f>
        <v>903</v>
      </c>
      <c r="I1515" s="64" t="str">
        <f t="shared" si="47"/>
        <v/>
      </c>
      <c r="J1515" s="64" t="str">
        <f>IF(I1515="VERIFICAR",(MAX(J$1:$J1514))+1,"")</f>
        <v/>
      </c>
      <c r="K1515" s="82">
        <f>MATCH(A1515,Peso!A:A,0)</f>
        <v>1708</v>
      </c>
    </row>
    <row r="1516" spans="1:11" ht="15" customHeight="1" x14ac:dyDescent="0.3">
      <c r="A1516" s="79">
        <v>1816</v>
      </c>
      <c r="B1516" s="78" t="s">
        <v>318</v>
      </c>
      <c r="C1516" s="78" t="s">
        <v>3</v>
      </c>
      <c r="D1516" s="78" t="s">
        <v>1608</v>
      </c>
      <c r="E1516" s="78">
        <v>34</v>
      </c>
      <c r="F1516" s="78">
        <v>3</v>
      </c>
      <c r="G1516" s="189">
        <f t="shared" si="46"/>
        <v>31</v>
      </c>
      <c r="H1516" s="64">
        <f>IFERROR(MATCH(A1516,'LISTA '!D:D,0),"FORA DA TABELA")</f>
        <v>904</v>
      </c>
      <c r="I1516" s="64" t="str">
        <f t="shared" si="47"/>
        <v/>
      </c>
      <c r="J1516" s="64" t="str">
        <f>IF(I1516="VERIFICAR",(MAX(J$1:$J1515))+1,"")</f>
        <v/>
      </c>
      <c r="K1516" s="82">
        <f>MATCH(A1516,Peso!A:A,0)</f>
        <v>1710</v>
      </c>
    </row>
    <row r="1517" spans="1:11" ht="15" customHeight="1" x14ac:dyDescent="0.3">
      <c r="A1517" s="79">
        <v>2780</v>
      </c>
      <c r="B1517" s="78" t="s">
        <v>1231</v>
      </c>
      <c r="C1517" s="78" t="s">
        <v>3</v>
      </c>
      <c r="D1517" s="78" t="s">
        <v>1608</v>
      </c>
      <c r="E1517" s="78">
        <v>13</v>
      </c>
      <c r="F1517" s="78">
        <v>2</v>
      </c>
      <c r="G1517" s="189">
        <f t="shared" si="46"/>
        <v>11</v>
      </c>
      <c r="H1517" s="64">
        <f>IFERROR(MATCH(A1517,'LISTA '!D:D,0),"FORA DA TABELA")</f>
        <v>905</v>
      </c>
      <c r="I1517" s="64" t="str">
        <f t="shared" si="47"/>
        <v/>
      </c>
      <c r="J1517" s="64" t="str">
        <f>IF(I1517="VERIFICAR",(MAX(J$1:$J1516))+1,"")</f>
        <v/>
      </c>
      <c r="K1517" s="82">
        <f>MATCH(A1517,Peso!A:A,0)</f>
        <v>1711</v>
      </c>
    </row>
    <row r="1518" spans="1:11" ht="15" customHeight="1" x14ac:dyDescent="0.3">
      <c r="A1518" s="79">
        <v>1818</v>
      </c>
      <c r="B1518" s="78" t="s">
        <v>320</v>
      </c>
      <c r="C1518" s="78" t="s">
        <v>3</v>
      </c>
      <c r="D1518" s="78" t="s">
        <v>1608</v>
      </c>
      <c r="E1518" s="78">
        <v>36</v>
      </c>
      <c r="F1518" s="78">
        <v>4</v>
      </c>
      <c r="G1518" s="189">
        <f t="shared" si="46"/>
        <v>32</v>
      </c>
      <c r="H1518" s="64">
        <f>IFERROR(MATCH(A1518,'LISTA '!D:D,0),"FORA DA TABELA")</f>
        <v>906</v>
      </c>
      <c r="I1518" s="64" t="str">
        <f t="shared" si="47"/>
        <v/>
      </c>
      <c r="J1518" s="64" t="str">
        <f>IF(I1518="VERIFICAR",(MAX(J$1:$J1517))+1,"")</f>
        <v/>
      </c>
      <c r="K1518" s="82">
        <f>MATCH(A1518,Peso!A:A,0)</f>
        <v>1712</v>
      </c>
    </row>
    <row r="1519" spans="1:11" ht="15" customHeight="1" x14ac:dyDescent="0.3">
      <c r="A1519" s="79">
        <v>2781</v>
      </c>
      <c r="B1519" s="78" t="s">
        <v>1232</v>
      </c>
      <c r="C1519" s="78" t="s">
        <v>3</v>
      </c>
      <c r="D1519" s="78" t="s">
        <v>1608</v>
      </c>
      <c r="E1519" s="78">
        <v>36</v>
      </c>
      <c r="F1519" s="78">
        <v>7</v>
      </c>
      <c r="G1519" s="189">
        <f t="shared" si="46"/>
        <v>29</v>
      </c>
      <c r="H1519" s="64">
        <f>IFERROR(MATCH(A1519,'LISTA '!D:D,0),"FORA DA TABELA")</f>
        <v>907</v>
      </c>
      <c r="I1519" s="64" t="str">
        <f t="shared" si="47"/>
        <v/>
      </c>
      <c r="J1519" s="64" t="str">
        <f>IF(I1519="VERIFICAR",(MAX(J$1:$J1518))+1,"")</f>
        <v/>
      </c>
      <c r="K1519" s="82">
        <f>MATCH(A1519,Peso!A:A,0)</f>
        <v>1713</v>
      </c>
    </row>
    <row r="1520" spans="1:11" ht="15" customHeight="1" x14ac:dyDescent="0.3">
      <c r="A1520" s="79">
        <v>11070</v>
      </c>
      <c r="B1520" s="78" t="s">
        <v>505</v>
      </c>
      <c r="C1520" s="78" t="s">
        <v>7</v>
      </c>
      <c r="D1520" s="78" t="s">
        <v>1608</v>
      </c>
      <c r="E1520" s="78">
        <v>0</v>
      </c>
      <c r="F1520" s="78">
        <v>0</v>
      </c>
      <c r="G1520" s="189">
        <f t="shared" si="46"/>
        <v>0</v>
      </c>
      <c r="H1520" s="64" t="str">
        <f>IFERROR(MATCH(A1520,'LISTA '!D:D,0),"FORA DA TABELA")</f>
        <v>FORA DA TABELA</v>
      </c>
      <c r="I1520" s="64" t="str">
        <f t="shared" si="47"/>
        <v/>
      </c>
      <c r="J1520" s="64" t="str">
        <f>IF(I1520="VERIFICAR",(MAX(J$1:$J1519))+1,"")</f>
        <v/>
      </c>
      <c r="K1520" s="82">
        <f>MATCH(A1520,Peso!A:A,0)</f>
        <v>1716</v>
      </c>
    </row>
    <row r="1521" spans="1:11" ht="15" customHeight="1" x14ac:dyDescent="0.3">
      <c r="A1521" s="79">
        <v>20425</v>
      </c>
      <c r="B1521" s="78" t="s">
        <v>505</v>
      </c>
      <c r="C1521" s="78" t="s">
        <v>7</v>
      </c>
      <c r="D1521" s="78" t="s">
        <v>1608</v>
      </c>
      <c r="E1521" s="78">
        <v>0</v>
      </c>
      <c r="F1521" s="78">
        <v>0</v>
      </c>
      <c r="G1521" s="189">
        <f t="shared" si="46"/>
        <v>0</v>
      </c>
      <c r="H1521" s="64" t="str">
        <f>IFERROR(MATCH(A1521,'LISTA '!D:D,0),"FORA DA TABELA")</f>
        <v>FORA DA TABELA</v>
      </c>
      <c r="I1521" s="64" t="str">
        <f t="shared" si="47"/>
        <v/>
      </c>
      <c r="J1521" s="64" t="str">
        <f>IF(I1521="VERIFICAR",(MAX(J$1:$J1520))+1,"")</f>
        <v/>
      </c>
      <c r="K1521" s="82">
        <f>MATCH(A1521,Peso!A:A,0)</f>
        <v>1718</v>
      </c>
    </row>
    <row r="1522" spans="1:11" ht="15" customHeight="1" x14ac:dyDescent="0.3">
      <c r="A1522" s="79">
        <v>21743</v>
      </c>
      <c r="B1522" s="78" t="s">
        <v>831</v>
      </c>
      <c r="C1522" s="78" t="s">
        <v>7</v>
      </c>
      <c r="D1522" s="78" t="s">
        <v>1608</v>
      </c>
      <c r="E1522" s="78">
        <v>1181</v>
      </c>
      <c r="F1522" s="78">
        <v>6</v>
      </c>
      <c r="G1522" s="189">
        <f t="shared" si="46"/>
        <v>1175</v>
      </c>
      <c r="H1522" s="64">
        <f>IFERROR(MATCH(A1522,'LISTA '!D:D,0),"FORA DA TABELA")</f>
        <v>908</v>
      </c>
      <c r="I1522" s="64" t="str">
        <f t="shared" si="47"/>
        <v/>
      </c>
      <c r="J1522" s="64" t="str">
        <f>IF(I1522="VERIFICAR",(MAX(J$1:$J1521))+1,"")</f>
        <v/>
      </c>
      <c r="K1522" s="82">
        <f>MATCH(A1522,Peso!A:A,0)</f>
        <v>2312</v>
      </c>
    </row>
    <row r="1523" spans="1:11" ht="15" customHeight="1" x14ac:dyDescent="0.3">
      <c r="A1523" s="79">
        <v>21823</v>
      </c>
      <c r="B1523" s="78" t="s">
        <v>1552</v>
      </c>
      <c r="C1523" s="78" t="s">
        <v>7</v>
      </c>
      <c r="D1523" s="78" t="s">
        <v>1608</v>
      </c>
      <c r="E1523" s="78">
        <v>150</v>
      </c>
      <c r="F1523" s="78">
        <v>0</v>
      </c>
      <c r="G1523" s="189">
        <f t="shared" si="46"/>
        <v>150</v>
      </c>
      <c r="H1523" s="64" t="str">
        <f>IFERROR(MATCH(A1523,'LISTA '!D:D,0),"FORA DA TABELA")</f>
        <v>FORA DA TABELA</v>
      </c>
      <c r="I1523" s="64" t="str">
        <f t="shared" si="47"/>
        <v>VERIFICAR</v>
      </c>
      <c r="J1523" s="64">
        <f>IF(I1523="VERIFICAR",(MAX(J$1:$J1522))+1,"")</f>
        <v>103</v>
      </c>
      <c r="K1523" s="82">
        <f>MATCH(A1523,Peso!A:A,0)</f>
        <v>2571</v>
      </c>
    </row>
    <row r="1524" spans="1:11" ht="15" customHeight="1" x14ac:dyDescent="0.3">
      <c r="A1524" s="79">
        <v>21574</v>
      </c>
      <c r="B1524" s="78" t="s">
        <v>503</v>
      </c>
      <c r="C1524" s="78" t="s">
        <v>7</v>
      </c>
      <c r="D1524" s="78" t="s">
        <v>1608</v>
      </c>
      <c r="E1524" s="78">
        <v>1070</v>
      </c>
      <c r="F1524" s="78">
        <v>1</v>
      </c>
      <c r="G1524" s="189">
        <f t="shared" si="46"/>
        <v>1069</v>
      </c>
      <c r="H1524" s="64">
        <f>IFERROR(MATCH(A1524,'LISTA '!D:D,0),"FORA DA TABELA")</f>
        <v>909</v>
      </c>
      <c r="I1524" s="64" t="str">
        <f t="shared" si="47"/>
        <v/>
      </c>
      <c r="J1524" s="64" t="str">
        <f>IF(I1524="VERIFICAR",(MAX(J$1:$J1523))+1,"")</f>
        <v/>
      </c>
      <c r="K1524" s="82">
        <f>MATCH(A1524,Peso!A:A,0)</f>
        <v>1721</v>
      </c>
    </row>
    <row r="1525" spans="1:11" ht="15" customHeight="1" x14ac:dyDescent="0.3">
      <c r="A1525" s="79">
        <v>21549</v>
      </c>
      <c r="B1525" s="78" t="s">
        <v>508</v>
      </c>
      <c r="C1525" s="78" t="s">
        <v>7</v>
      </c>
      <c r="D1525" s="78" t="s">
        <v>1608</v>
      </c>
      <c r="E1525" s="78">
        <v>0</v>
      </c>
      <c r="F1525" s="78">
        <v>0</v>
      </c>
      <c r="G1525" s="189">
        <f t="shared" si="46"/>
        <v>0</v>
      </c>
      <c r="H1525" s="64" t="str">
        <f>IFERROR(MATCH(A1525,'LISTA '!D:D,0),"FORA DA TABELA")</f>
        <v>FORA DA TABELA</v>
      </c>
      <c r="I1525" s="64" t="str">
        <f t="shared" si="47"/>
        <v/>
      </c>
      <c r="J1525" s="64" t="str">
        <f>IF(I1525="VERIFICAR",(MAX(J$1:$J1524))+1,"")</f>
        <v/>
      </c>
      <c r="K1525" s="82">
        <f>MATCH(A1525,Peso!A:A,0)</f>
        <v>1722</v>
      </c>
    </row>
    <row r="1526" spans="1:11" ht="15" customHeight="1" x14ac:dyDescent="0.3">
      <c r="A1526" s="79">
        <v>21550</v>
      </c>
      <c r="B1526" s="78" t="s">
        <v>1233</v>
      </c>
      <c r="C1526" s="78" t="s">
        <v>7</v>
      </c>
      <c r="D1526" s="78" t="s">
        <v>1608</v>
      </c>
      <c r="E1526" s="78">
        <v>65</v>
      </c>
      <c r="F1526" s="78">
        <v>0</v>
      </c>
      <c r="G1526" s="189">
        <f t="shared" si="46"/>
        <v>65</v>
      </c>
      <c r="H1526" s="64" t="str">
        <f>IFERROR(MATCH(A1526,'LISTA '!D:D,0),"FORA DA TABELA")</f>
        <v>FORA DA TABELA</v>
      </c>
      <c r="I1526" s="64" t="str">
        <f t="shared" si="47"/>
        <v>VERIFICAR</v>
      </c>
      <c r="J1526" s="64">
        <f>IF(I1526="VERIFICAR",(MAX(J$1:$J1525))+1,"")</f>
        <v>104</v>
      </c>
      <c r="K1526" s="82">
        <f>MATCH(A1526,Peso!A:A,0)</f>
        <v>1723</v>
      </c>
    </row>
    <row r="1527" spans="1:11" ht="15" customHeight="1" x14ac:dyDescent="0.3">
      <c r="A1527" s="79">
        <v>21203</v>
      </c>
      <c r="B1527" s="78" t="s">
        <v>830</v>
      </c>
      <c r="C1527" s="78" t="s">
        <v>7</v>
      </c>
      <c r="D1527" s="78" t="s">
        <v>1608</v>
      </c>
      <c r="E1527" s="78">
        <v>77</v>
      </c>
      <c r="F1527" s="78">
        <v>28</v>
      </c>
      <c r="G1527" s="189">
        <f t="shared" si="46"/>
        <v>49</v>
      </c>
      <c r="H1527" s="64">
        <f>IFERROR(MATCH(A1527,'LISTA '!D:D,0),"FORA DA TABELA")</f>
        <v>910</v>
      </c>
      <c r="I1527" s="64" t="str">
        <f t="shared" si="47"/>
        <v/>
      </c>
      <c r="J1527" s="64" t="str">
        <f>IF(I1527="VERIFICAR",(MAX(J$1:$J1526))+1,"")</f>
        <v/>
      </c>
      <c r="K1527" s="82">
        <f>MATCH(A1527,Peso!A:A,0)</f>
        <v>1724</v>
      </c>
    </row>
    <row r="1528" spans="1:11" ht="15" customHeight="1" x14ac:dyDescent="0.3">
      <c r="A1528" s="79">
        <v>21572</v>
      </c>
      <c r="B1528" s="78" t="s">
        <v>509</v>
      </c>
      <c r="C1528" s="78" t="s">
        <v>7</v>
      </c>
      <c r="D1528" s="78" t="s">
        <v>1608</v>
      </c>
      <c r="E1528" s="78">
        <v>0</v>
      </c>
      <c r="F1528" s="78">
        <v>0</v>
      </c>
      <c r="G1528" s="189">
        <f t="shared" si="46"/>
        <v>0</v>
      </c>
      <c r="H1528" s="64" t="str">
        <f>IFERROR(MATCH(A1528,'LISTA '!D:D,0),"FORA DA TABELA")</f>
        <v>FORA DA TABELA</v>
      </c>
      <c r="I1528" s="64" t="str">
        <f t="shared" si="47"/>
        <v/>
      </c>
      <c r="J1528" s="64" t="str">
        <f>IF(I1528="VERIFICAR",(MAX(J$1:$J1527))+1,"")</f>
        <v/>
      </c>
      <c r="K1528" s="82">
        <f>MATCH(A1528,Peso!A:A,0)</f>
        <v>1725</v>
      </c>
    </row>
    <row r="1529" spans="1:11" ht="15" customHeight="1" x14ac:dyDescent="0.3">
      <c r="A1529" s="79">
        <v>21536</v>
      </c>
      <c r="B1529" s="78" t="s">
        <v>507</v>
      </c>
      <c r="C1529" s="78" t="s">
        <v>7</v>
      </c>
      <c r="D1529" s="78" t="s">
        <v>1608</v>
      </c>
      <c r="E1529" s="78">
        <v>0</v>
      </c>
      <c r="F1529" s="78">
        <v>0</v>
      </c>
      <c r="G1529" s="189">
        <f t="shared" si="46"/>
        <v>0</v>
      </c>
      <c r="H1529" s="64" t="str">
        <f>IFERROR(MATCH(A1529,'LISTA '!D:D,0),"FORA DA TABELA")</f>
        <v>FORA DA TABELA</v>
      </c>
      <c r="I1529" s="64" t="str">
        <f t="shared" si="47"/>
        <v/>
      </c>
      <c r="J1529" s="64" t="str">
        <f>IF(I1529="VERIFICAR",(MAX(J$1:$J1528))+1,"")</f>
        <v/>
      </c>
      <c r="K1529" s="82">
        <f>MATCH(A1529,Peso!A:A,0)</f>
        <v>1726</v>
      </c>
    </row>
    <row r="1530" spans="1:11" ht="15" customHeight="1" x14ac:dyDescent="0.3">
      <c r="A1530" s="79">
        <v>20139</v>
      </c>
      <c r="B1530" s="78" t="s">
        <v>1234</v>
      </c>
      <c r="C1530" s="78" t="s">
        <v>7</v>
      </c>
      <c r="D1530" s="78" t="s">
        <v>1608</v>
      </c>
      <c r="E1530" s="78">
        <v>9</v>
      </c>
      <c r="F1530" s="78">
        <v>9</v>
      </c>
      <c r="G1530" s="189">
        <f t="shared" si="46"/>
        <v>0</v>
      </c>
      <c r="H1530" s="64">
        <f>IFERROR(MATCH(A1530,'LISTA '!D:D,0),"FORA DA TABELA")</f>
        <v>911</v>
      </c>
      <c r="I1530" s="64" t="str">
        <f t="shared" si="47"/>
        <v/>
      </c>
      <c r="J1530" s="64" t="str">
        <f>IF(I1530="VERIFICAR",(MAX(J$1:$J1529))+1,"")</f>
        <v/>
      </c>
      <c r="K1530" s="82">
        <f>MATCH(A1530,Peso!A:A,0)</f>
        <v>1727</v>
      </c>
    </row>
    <row r="1531" spans="1:11" ht="15" customHeight="1" x14ac:dyDescent="0.3">
      <c r="A1531" s="79">
        <v>21167</v>
      </c>
      <c r="B1531" s="78" t="s">
        <v>504</v>
      </c>
      <c r="C1531" s="78" t="s">
        <v>7</v>
      </c>
      <c r="D1531" s="78" t="s">
        <v>1608</v>
      </c>
      <c r="E1531" s="78">
        <v>138</v>
      </c>
      <c r="F1531" s="78">
        <v>18</v>
      </c>
      <c r="G1531" s="189">
        <f t="shared" si="46"/>
        <v>120</v>
      </c>
      <c r="H1531" s="64">
        <f>IFERROR(MATCH(A1531,'LISTA '!D:D,0),"FORA DA TABELA")</f>
        <v>912</v>
      </c>
      <c r="I1531" s="64" t="str">
        <f t="shared" si="47"/>
        <v/>
      </c>
      <c r="J1531" s="64" t="str">
        <f>IF(I1531="VERIFICAR",(MAX(J$1:$J1530))+1,"")</f>
        <v/>
      </c>
      <c r="K1531" s="82">
        <f>MATCH(A1531,Peso!A:A,0)</f>
        <v>1728</v>
      </c>
    </row>
    <row r="1532" spans="1:11" ht="15" customHeight="1" x14ac:dyDescent="0.3">
      <c r="A1532" s="79">
        <v>21554</v>
      </c>
      <c r="B1532" s="78" t="s">
        <v>506</v>
      </c>
      <c r="C1532" s="78" t="s">
        <v>7</v>
      </c>
      <c r="D1532" s="78" t="s">
        <v>1608</v>
      </c>
      <c r="E1532" s="78">
        <v>310</v>
      </c>
      <c r="F1532" s="78">
        <v>0</v>
      </c>
      <c r="G1532" s="189">
        <f t="shared" si="46"/>
        <v>310</v>
      </c>
      <c r="H1532" s="64" t="str">
        <f>IFERROR(MATCH(A1532,'LISTA '!D:D,0),"FORA DA TABELA")</f>
        <v>FORA DA TABELA</v>
      </c>
      <c r="I1532" s="64" t="str">
        <f t="shared" si="47"/>
        <v>VERIFICAR</v>
      </c>
      <c r="J1532" s="64">
        <f>IF(I1532="VERIFICAR",(MAX(J$1:$J1531))+1,"")</f>
        <v>105</v>
      </c>
      <c r="K1532" s="82">
        <f>MATCH(A1532,Peso!A:A,0)</f>
        <v>1729</v>
      </c>
    </row>
    <row r="1533" spans="1:11" ht="15" customHeight="1" x14ac:dyDescent="0.3">
      <c r="A1533" s="79">
        <v>21533</v>
      </c>
      <c r="B1533" s="78" t="s">
        <v>526</v>
      </c>
      <c r="C1533" s="78" t="s">
        <v>7</v>
      </c>
      <c r="D1533" s="78" t="s">
        <v>1608</v>
      </c>
      <c r="E1533" s="78">
        <v>0</v>
      </c>
      <c r="F1533" s="78">
        <v>0</v>
      </c>
      <c r="G1533" s="189">
        <f t="shared" si="46"/>
        <v>0</v>
      </c>
      <c r="H1533" s="64" t="str">
        <f>IFERROR(MATCH(A1533,'LISTA '!D:D,0),"FORA DA TABELA")</f>
        <v>FORA DA TABELA</v>
      </c>
      <c r="I1533" s="64" t="str">
        <f t="shared" si="47"/>
        <v/>
      </c>
      <c r="J1533" s="64" t="str">
        <f>IF(I1533="VERIFICAR",(MAX(J$1:$J1532))+1,"")</f>
        <v/>
      </c>
      <c r="K1533" s="82">
        <f>MATCH(A1533,Peso!A:A,0)</f>
        <v>1717</v>
      </c>
    </row>
    <row r="1534" spans="1:11" ht="15" customHeight="1" x14ac:dyDescent="0.3">
      <c r="A1534" s="79">
        <v>11071</v>
      </c>
      <c r="B1534" s="78" t="s">
        <v>502</v>
      </c>
      <c r="C1534" s="78" t="s">
        <v>7</v>
      </c>
      <c r="D1534" s="78" t="s">
        <v>1608</v>
      </c>
      <c r="E1534" s="78">
        <v>0</v>
      </c>
      <c r="F1534" s="78">
        <v>0</v>
      </c>
      <c r="G1534" s="189">
        <f t="shared" si="46"/>
        <v>0</v>
      </c>
      <c r="H1534" s="64" t="str">
        <f>IFERROR(MATCH(A1534,'LISTA '!D:D,0),"FORA DA TABELA")</f>
        <v>FORA DA TABELA</v>
      </c>
      <c r="I1534" s="64" t="str">
        <f t="shared" si="47"/>
        <v/>
      </c>
      <c r="J1534" s="64" t="str">
        <f>IF(I1534="VERIFICAR",(MAX(J$1:$J1533))+1,"")</f>
        <v/>
      </c>
      <c r="K1534" s="82">
        <f>MATCH(A1534,Peso!A:A,0)</f>
        <v>1730</v>
      </c>
    </row>
    <row r="1535" spans="1:11" ht="15" customHeight="1" x14ac:dyDescent="0.3">
      <c r="A1535" s="79">
        <v>1469</v>
      </c>
      <c r="B1535" s="78" t="s">
        <v>179</v>
      </c>
      <c r="C1535" s="78" t="s">
        <v>3</v>
      </c>
      <c r="D1535" s="78" t="s">
        <v>1608</v>
      </c>
      <c r="E1535" s="78">
        <v>0</v>
      </c>
      <c r="F1535" s="78">
        <v>0</v>
      </c>
      <c r="G1535" s="189">
        <f t="shared" si="46"/>
        <v>0</v>
      </c>
      <c r="H1535" s="64" t="str">
        <f>IFERROR(MATCH(A1535,'LISTA '!D:D,0),"FORA DA TABELA")</f>
        <v>FORA DA TABELA</v>
      </c>
      <c r="I1535" s="64" t="str">
        <f t="shared" si="47"/>
        <v/>
      </c>
      <c r="J1535" s="64" t="str">
        <f>IF(I1535="VERIFICAR",(MAX(J$1:$J1534))+1,"")</f>
        <v/>
      </c>
      <c r="K1535" s="82">
        <f>MATCH(A1535,Peso!A:A,0)</f>
        <v>1740</v>
      </c>
    </row>
    <row r="1536" spans="1:11" ht="15" customHeight="1" x14ac:dyDescent="0.3">
      <c r="A1536" s="79">
        <v>1727</v>
      </c>
      <c r="B1536" s="78" t="s">
        <v>280</v>
      </c>
      <c r="C1536" s="78" t="s">
        <v>7</v>
      </c>
      <c r="D1536" s="78" t="s">
        <v>1608</v>
      </c>
      <c r="E1536" s="78">
        <v>0</v>
      </c>
      <c r="F1536" s="78">
        <v>0</v>
      </c>
      <c r="G1536" s="189">
        <f t="shared" si="46"/>
        <v>0</v>
      </c>
      <c r="H1536" s="64" t="str">
        <f>IFERROR(MATCH(A1536,'LISTA '!D:D,0),"FORA DA TABELA")</f>
        <v>FORA DA TABELA</v>
      </c>
      <c r="I1536" s="64" t="str">
        <f t="shared" si="47"/>
        <v/>
      </c>
      <c r="J1536" s="64" t="str">
        <f>IF(I1536="VERIFICAR",(MAX(J$1:$J1535))+1,"")</f>
        <v/>
      </c>
      <c r="K1536" s="82">
        <f>MATCH(A1536,Peso!A:A,0)</f>
        <v>1746</v>
      </c>
    </row>
    <row r="1537" spans="1:11" ht="15" customHeight="1" x14ac:dyDescent="0.3">
      <c r="A1537" s="79">
        <v>20384</v>
      </c>
      <c r="B1537" s="78" t="s">
        <v>280</v>
      </c>
      <c r="C1537" s="78" t="s">
        <v>7</v>
      </c>
      <c r="D1537" s="78" t="s">
        <v>1608</v>
      </c>
      <c r="E1537" s="78">
        <v>0</v>
      </c>
      <c r="F1537" s="78">
        <v>0</v>
      </c>
      <c r="G1537" s="189">
        <f t="shared" si="46"/>
        <v>0</v>
      </c>
      <c r="H1537" s="64" t="str">
        <f>IFERROR(MATCH(A1537,'LISTA '!D:D,0),"FORA DA TABELA")</f>
        <v>FORA DA TABELA</v>
      </c>
      <c r="I1537" s="64" t="str">
        <f t="shared" si="47"/>
        <v/>
      </c>
      <c r="J1537" s="64" t="str">
        <f>IF(I1537="VERIFICAR",(MAX(J$1:$J1536))+1,"")</f>
        <v/>
      </c>
      <c r="K1537" s="82">
        <f>MATCH(A1537,Peso!A:A,0)</f>
        <v>1761</v>
      </c>
    </row>
    <row r="1538" spans="1:11" ht="15" customHeight="1" x14ac:dyDescent="0.3">
      <c r="A1538" s="79">
        <v>20342</v>
      </c>
      <c r="B1538" s="78" t="s">
        <v>2013</v>
      </c>
      <c r="C1538" s="78" t="s">
        <v>7</v>
      </c>
      <c r="D1538" s="78" t="s">
        <v>1608</v>
      </c>
      <c r="E1538" s="78">
        <v>38</v>
      </c>
      <c r="F1538" s="78">
        <v>16</v>
      </c>
      <c r="G1538" s="189">
        <f t="shared" si="46"/>
        <v>22</v>
      </c>
      <c r="H1538" s="64">
        <f>IFERROR(MATCH(A1538,'LISTA '!D:D,0),"FORA DA TABELA")</f>
        <v>913</v>
      </c>
      <c r="I1538" s="64" t="str">
        <f t="shared" si="47"/>
        <v/>
      </c>
      <c r="J1538" s="64" t="str">
        <f>IF(I1538="VERIFICAR",(MAX(J$1:$J1537))+1,"")</f>
        <v/>
      </c>
      <c r="K1538" s="82">
        <f>MATCH(A1538,Peso!A:A,0)</f>
        <v>1747</v>
      </c>
    </row>
    <row r="1539" spans="1:11" ht="15" customHeight="1" x14ac:dyDescent="0.3">
      <c r="A1539" s="79">
        <v>21769</v>
      </c>
      <c r="B1539" s="78" t="s">
        <v>887</v>
      </c>
      <c r="C1539" s="78" t="s">
        <v>28</v>
      </c>
      <c r="D1539" s="78" t="s">
        <v>1608</v>
      </c>
      <c r="E1539" s="78">
        <v>0</v>
      </c>
      <c r="F1539" s="78">
        <v>0</v>
      </c>
      <c r="G1539" s="189">
        <f t="shared" ref="G1539:G1602" si="48">E1539-F1539</f>
        <v>0</v>
      </c>
      <c r="H1539" s="64" t="str">
        <f>IFERROR(MATCH(A1539,'LISTA '!D:D,0),"FORA DA TABELA")</f>
        <v>FORA DA TABELA</v>
      </c>
      <c r="I1539" s="64" t="str">
        <f t="shared" ref="I1539:I1602" si="49">IF(AND(G1539&gt;0,H1539="FORA DA TABELA"),"VERIFICAR","")</f>
        <v/>
      </c>
      <c r="J1539" s="64" t="str">
        <f>IF(I1539="VERIFICAR",(MAX(J$1:$J1538))+1,"")</f>
        <v/>
      </c>
      <c r="K1539" s="82">
        <f>MATCH(A1539,Peso!A:A,0)</f>
        <v>2356</v>
      </c>
    </row>
    <row r="1540" spans="1:11" ht="15" customHeight="1" x14ac:dyDescent="0.3">
      <c r="A1540" s="79">
        <v>2682</v>
      </c>
      <c r="B1540" s="78" t="s">
        <v>1235</v>
      </c>
      <c r="C1540" s="78" t="s">
        <v>7</v>
      </c>
      <c r="D1540" s="78" t="s">
        <v>1608</v>
      </c>
      <c r="E1540" s="78">
        <v>62</v>
      </c>
      <c r="F1540" s="78">
        <v>6</v>
      </c>
      <c r="G1540" s="189">
        <f t="shared" si="48"/>
        <v>56</v>
      </c>
      <c r="H1540" s="64">
        <f>IFERROR(MATCH(A1540,'LISTA '!D:D,0),"FORA DA TABELA")</f>
        <v>914</v>
      </c>
      <c r="I1540" s="64" t="str">
        <f t="shared" si="49"/>
        <v/>
      </c>
      <c r="J1540" s="64" t="str">
        <f>IF(I1540="VERIFICAR",(MAX(J$1:$J1539))+1,"")</f>
        <v/>
      </c>
      <c r="K1540" s="82">
        <f>MATCH(A1540,Peso!A:A,0)</f>
        <v>1748</v>
      </c>
    </row>
    <row r="1541" spans="1:11" ht="15" customHeight="1" x14ac:dyDescent="0.3">
      <c r="A1541" s="79">
        <v>1729</v>
      </c>
      <c r="B1541" s="78" t="s">
        <v>1236</v>
      </c>
      <c r="C1541" s="78" t="s">
        <v>7</v>
      </c>
      <c r="D1541" s="78" t="s">
        <v>1608</v>
      </c>
      <c r="E1541" s="78">
        <v>0</v>
      </c>
      <c r="F1541" s="78">
        <v>0</v>
      </c>
      <c r="G1541" s="189">
        <f t="shared" si="48"/>
        <v>0</v>
      </c>
      <c r="H1541" s="64" t="str">
        <f>IFERROR(MATCH(A1541,'LISTA '!D:D,0),"FORA DA TABELA")</f>
        <v>FORA DA TABELA</v>
      </c>
      <c r="I1541" s="64" t="str">
        <f t="shared" si="49"/>
        <v/>
      </c>
      <c r="J1541" s="64" t="str">
        <f>IF(I1541="VERIFICAR",(MAX(J$1:$J1540))+1,"")</f>
        <v/>
      </c>
      <c r="K1541" s="82">
        <f>MATCH(A1541,Peso!A:A,0)</f>
        <v>1749</v>
      </c>
    </row>
    <row r="1542" spans="1:11" ht="15" customHeight="1" x14ac:dyDescent="0.3">
      <c r="A1542" s="79">
        <v>20366</v>
      </c>
      <c r="B1542" s="78" t="s">
        <v>1236</v>
      </c>
      <c r="C1542" s="78" t="s">
        <v>7</v>
      </c>
      <c r="D1542" s="78" t="s">
        <v>1608</v>
      </c>
      <c r="E1542" s="78">
        <v>15</v>
      </c>
      <c r="F1542" s="78">
        <v>10</v>
      </c>
      <c r="G1542" s="189">
        <f t="shared" si="48"/>
        <v>5</v>
      </c>
      <c r="H1542" s="64">
        <f>IFERROR(MATCH(A1542,'LISTA '!D:D,0),"FORA DA TABELA")</f>
        <v>915</v>
      </c>
      <c r="I1542" s="64" t="str">
        <f t="shared" si="49"/>
        <v/>
      </c>
      <c r="J1542" s="64" t="str">
        <f>IF(I1542="VERIFICAR",(MAX(J$1:$J1541))+1,"")</f>
        <v/>
      </c>
      <c r="K1542" s="82">
        <f>MATCH(A1542,Peso!A:A,0)</f>
        <v>1750</v>
      </c>
    </row>
    <row r="1543" spans="1:11" ht="15" customHeight="1" x14ac:dyDescent="0.3">
      <c r="A1543" s="79">
        <v>696</v>
      </c>
      <c r="B1543" s="78" t="s">
        <v>293</v>
      </c>
      <c r="C1543" s="78" t="s">
        <v>7</v>
      </c>
      <c r="D1543" s="78" t="s">
        <v>1608</v>
      </c>
      <c r="E1543" s="78">
        <v>128</v>
      </c>
      <c r="F1543" s="78">
        <v>0</v>
      </c>
      <c r="G1543" s="189">
        <f t="shared" si="48"/>
        <v>128</v>
      </c>
      <c r="H1543" s="64">
        <f>IFERROR(MATCH(A1543,'LISTA '!D:D,0),"FORA DA TABELA")</f>
        <v>916</v>
      </c>
      <c r="I1543" s="64" t="str">
        <f t="shared" si="49"/>
        <v/>
      </c>
      <c r="J1543" s="64" t="str">
        <f>IF(I1543="VERIFICAR",(MAX(J$1:$J1542))+1,"")</f>
        <v/>
      </c>
      <c r="K1543" s="82">
        <f>MATCH(A1543,Peso!A:A,0)</f>
        <v>1753</v>
      </c>
    </row>
    <row r="1544" spans="1:11" ht="15" customHeight="1" x14ac:dyDescent="0.3">
      <c r="A1544" s="79">
        <v>1185</v>
      </c>
      <c r="B1544" s="78" t="s">
        <v>1237</v>
      </c>
      <c r="C1544" s="78" t="s">
        <v>7</v>
      </c>
      <c r="D1544" s="78" t="s">
        <v>1608</v>
      </c>
      <c r="E1544" s="78">
        <v>303</v>
      </c>
      <c r="F1544" s="78">
        <v>19</v>
      </c>
      <c r="G1544" s="189">
        <f t="shared" si="48"/>
        <v>284</v>
      </c>
      <c r="H1544" s="64">
        <f>IFERROR(MATCH(A1544,'LISTA '!D:D,0),"FORA DA TABELA")</f>
        <v>917</v>
      </c>
      <c r="I1544" s="64" t="str">
        <f t="shared" si="49"/>
        <v/>
      </c>
      <c r="J1544" s="64" t="str">
        <f>IF(I1544="VERIFICAR",(MAX(J$1:$J1543))+1,"")</f>
        <v/>
      </c>
      <c r="K1544" s="82">
        <f>MATCH(A1544,Peso!A:A,0)</f>
        <v>1754</v>
      </c>
    </row>
    <row r="1545" spans="1:11" ht="15" customHeight="1" x14ac:dyDescent="0.3">
      <c r="A1545" s="79">
        <v>20088</v>
      </c>
      <c r="B1545" s="78" t="s">
        <v>726</v>
      </c>
      <c r="C1545" s="78" t="s">
        <v>7</v>
      </c>
      <c r="D1545" s="78" t="s">
        <v>1608</v>
      </c>
      <c r="E1545" s="78">
        <v>0</v>
      </c>
      <c r="F1545" s="78">
        <v>0</v>
      </c>
      <c r="G1545" s="189">
        <f t="shared" si="48"/>
        <v>0</v>
      </c>
      <c r="H1545" s="64" t="str">
        <f>IFERROR(MATCH(A1545,'LISTA '!D:D,0),"FORA DA TABELA")</f>
        <v>FORA DA TABELA</v>
      </c>
      <c r="I1545" s="64" t="str">
        <f t="shared" si="49"/>
        <v/>
      </c>
      <c r="J1545" s="64" t="str">
        <f>IF(I1545="VERIFICAR",(MAX(J$1:$J1544))+1,"")</f>
        <v/>
      </c>
      <c r="K1545" s="82">
        <f>MATCH(A1545,Peso!A:A,0)</f>
        <v>1751</v>
      </c>
    </row>
    <row r="1546" spans="1:11" ht="15" customHeight="1" x14ac:dyDescent="0.3">
      <c r="A1546" s="79">
        <v>20938</v>
      </c>
      <c r="B1546" s="78" t="s">
        <v>1238</v>
      </c>
      <c r="C1546" s="78" t="s">
        <v>7</v>
      </c>
      <c r="D1546" s="78" t="s">
        <v>1608</v>
      </c>
      <c r="E1546" s="78">
        <v>29</v>
      </c>
      <c r="F1546" s="78">
        <v>0</v>
      </c>
      <c r="G1546" s="189">
        <f t="shared" si="48"/>
        <v>29</v>
      </c>
      <c r="H1546" s="64" t="str">
        <f>IFERROR(MATCH(A1546,'LISTA '!D:D,0),"FORA DA TABELA")</f>
        <v>FORA DA TABELA</v>
      </c>
      <c r="I1546" s="64" t="str">
        <f t="shared" si="49"/>
        <v>VERIFICAR</v>
      </c>
      <c r="J1546" s="64">
        <f>IF(I1546="VERIFICAR",(MAX(J$1:$J1545))+1,"")</f>
        <v>106</v>
      </c>
      <c r="K1546" s="82">
        <f>MATCH(A1546,Peso!A:A,0)</f>
        <v>1752</v>
      </c>
    </row>
    <row r="1547" spans="1:11" ht="15" customHeight="1" x14ac:dyDescent="0.3">
      <c r="A1547" s="79">
        <v>20927</v>
      </c>
      <c r="B1547" s="78" t="s">
        <v>1239</v>
      </c>
      <c r="C1547" s="78" t="s">
        <v>7</v>
      </c>
      <c r="D1547" s="78" t="s">
        <v>1608</v>
      </c>
      <c r="E1547" s="78">
        <v>170</v>
      </c>
      <c r="F1547" s="78">
        <v>33</v>
      </c>
      <c r="G1547" s="189">
        <f t="shared" si="48"/>
        <v>137</v>
      </c>
      <c r="H1547" s="64">
        <f>IFERROR(MATCH(A1547,'LISTA '!D:D,0),"FORA DA TABELA")</f>
        <v>918</v>
      </c>
      <c r="I1547" s="64" t="str">
        <f t="shared" si="49"/>
        <v/>
      </c>
      <c r="J1547" s="64" t="str">
        <f>IF(I1547="VERIFICAR",(MAX(J$1:$J1546))+1,"")</f>
        <v/>
      </c>
      <c r="K1547" s="82">
        <f>MATCH(A1547,Peso!A:A,0)</f>
        <v>1755</v>
      </c>
    </row>
    <row r="1548" spans="1:11" ht="15" customHeight="1" x14ac:dyDescent="0.3">
      <c r="A1548" s="79">
        <v>20297</v>
      </c>
      <c r="B1548" s="78" t="s">
        <v>2014</v>
      </c>
      <c r="C1548" s="78" t="s">
        <v>7</v>
      </c>
      <c r="D1548" s="78" t="s">
        <v>1608</v>
      </c>
      <c r="E1548" s="78">
        <v>53</v>
      </c>
      <c r="F1548" s="78">
        <v>0</v>
      </c>
      <c r="G1548" s="189">
        <f t="shared" si="48"/>
        <v>53</v>
      </c>
      <c r="H1548" s="64">
        <f>IFERROR(MATCH(A1548,'LISTA '!D:D,0),"FORA DA TABELA")</f>
        <v>919</v>
      </c>
      <c r="I1548" s="64" t="str">
        <f t="shared" si="49"/>
        <v/>
      </c>
      <c r="J1548" s="64" t="str">
        <f>IF(I1548="VERIFICAR",(MAX(J$1:$J1547))+1,"")</f>
        <v/>
      </c>
      <c r="K1548" s="82">
        <f>MATCH(A1548,Peso!A:A,0)</f>
        <v>1756</v>
      </c>
    </row>
    <row r="1549" spans="1:11" ht="15" customHeight="1" x14ac:dyDescent="0.3">
      <c r="A1549" s="79">
        <v>20939</v>
      </c>
      <c r="B1549" s="78" t="s">
        <v>1240</v>
      </c>
      <c r="C1549" s="78" t="s">
        <v>7</v>
      </c>
      <c r="D1549" s="78" t="s">
        <v>1608</v>
      </c>
      <c r="E1549" s="78">
        <v>88</v>
      </c>
      <c r="F1549" s="78">
        <v>2</v>
      </c>
      <c r="G1549" s="189">
        <f t="shared" si="48"/>
        <v>86</v>
      </c>
      <c r="H1549" s="64">
        <f>IFERROR(MATCH(A1549,'LISTA '!D:D,0),"FORA DA TABELA")</f>
        <v>920</v>
      </c>
      <c r="I1549" s="64" t="str">
        <f t="shared" si="49"/>
        <v/>
      </c>
      <c r="J1549" s="64" t="str">
        <f>IF(I1549="VERIFICAR",(MAX(J$1:$J1548))+1,"")</f>
        <v/>
      </c>
      <c r="K1549" s="82">
        <f>MATCH(A1549,Peso!A:A,0)</f>
        <v>1757</v>
      </c>
    </row>
    <row r="1550" spans="1:11" ht="15" customHeight="1" x14ac:dyDescent="0.3">
      <c r="A1550" s="79">
        <v>20296</v>
      </c>
      <c r="B1550" s="78" t="s">
        <v>725</v>
      </c>
      <c r="C1550" s="78" t="s">
        <v>7</v>
      </c>
      <c r="D1550" s="78" t="s">
        <v>1608</v>
      </c>
      <c r="E1550" s="78">
        <v>79</v>
      </c>
      <c r="F1550" s="78">
        <v>0</v>
      </c>
      <c r="G1550" s="189">
        <f t="shared" si="48"/>
        <v>79</v>
      </c>
      <c r="H1550" s="64">
        <f>IFERROR(MATCH(A1550,'LISTA '!D:D,0),"FORA DA TABELA")</f>
        <v>921</v>
      </c>
      <c r="I1550" s="64" t="str">
        <f t="shared" si="49"/>
        <v/>
      </c>
      <c r="J1550" s="64" t="str">
        <f>IF(I1550="VERIFICAR",(MAX(J$1:$J1549))+1,"")</f>
        <v/>
      </c>
      <c r="K1550" s="82">
        <f>MATCH(A1550,Peso!A:A,0)</f>
        <v>1758</v>
      </c>
    </row>
    <row r="1551" spans="1:11" ht="15" customHeight="1" x14ac:dyDescent="0.3">
      <c r="A1551" s="79">
        <v>20940</v>
      </c>
      <c r="B1551" s="78" t="s">
        <v>1241</v>
      </c>
      <c r="C1551" s="78" t="s">
        <v>7</v>
      </c>
      <c r="D1551" s="78" t="s">
        <v>1608</v>
      </c>
      <c r="E1551" s="78">
        <v>50</v>
      </c>
      <c r="F1551" s="78">
        <v>5</v>
      </c>
      <c r="G1551" s="189">
        <f t="shared" si="48"/>
        <v>45</v>
      </c>
      <c r="H1551" s="64">
        <f>IFERROR(MATCH(A1551,'LISTA '!D:D,0),"FORA DA TABELA")</f>
        <v>922</v>
      </c>
      <c r="I1551" s="64" t="str">
        <f t="shared" si="49"/>
        <v/>
      </c>
      <c r="J1551" s="64" t="str">
        <f>IF(I1551="VERIFICAR",(MAX(J$1:$J1550))+1,"")</f>
        <v/>
      </c>
      <c r="K1551" s="82">
        <f>MATCH(A1551,Peso!A:A,0)</f>
        <v>1759</v>
      </c>
    </row>
    <row r="1552" spans="1:11" ht="15" customHeight="1" x14ac:dyDescent="0.3">
      <c r="A1552" s="79">
        <v>50046</v>
      </c>
      <c r="B1552" s="78" t="s">
        <v>1517</v>
      </c>
      <c r="C1552" s="78" t="s">
        <v>7</v>
      </c>
      <c r="D1552" s="78" t="s">
        <v>1608</v>
      </c>
      <c r="E1552" s="78">
        <v>5000</v>
      </c>
      <c r="F1552" s="78">
        <v>0</v>
      </c>
      <c r="G1552" s="189">
        <f t="shared" si="48"/>
        <v>5000</v>
      </c>
      <c r="H1552" s="64" t="str">
        <f>IFERROR(MATCH(A1552,'LISTA '!D:D,0),"FORA DA TABELA")</f>
        <v>FORA DA TABELA</v>
      </c>
      <c r="I1552" s="64" t="str">
        <f t="shared" si="49"/>
        <v>VERIFICAR</v>
      </c>
      <c r="J1552" s="64">
        <f>IF(I1552="VERIFICAR",(MAX(J$1:$J1551))+1,"")</f>
        <v>107</v>
      </c>
      <c r="K1552" s="82" t="e">
        <f>MATCH(A1552,Peso!A:A,0)</f>
        <v>#N/A</v>
      </c>
    </row>
    <row r="1553" spans="1:11" ht="15" customHeight="1" x14ac:dyDescent="0.3">
      <c r="A1553" s="79">
        <v>50047</v>
      </c>
      <c r="B1553" s="78" t="s">
        <v>1518</v>
      </c>
      <c r="C1553" s="78" t="s">
        <v>7</v>
      </c>
      <c r="D1553" s="78" t="s">
        <v>1608</v>
      </c>
      <c r="E1553" s="78">
        <v>22900</v>
      </c>
      <c r="F1553" s="78">
        <v>0</v>
      </c>
      <c r="G1553" s="189">
        <f t="shared" si="48"/>
        <v>22900</v>
      </c>
      <c r="H1553" s="64" t="str">
        <f>IFERROR(MATCH(A1553,'LISTA '!D:D,0),"FORA DA TABELA")</f>
        <v>FORA DA TABELA</v>
      </c>
      <c r="I1553" s="64" t="str">
        <f t="shared" si="49"/>
        <v>VERIFICAR</v>
      </c>
      <c r="J1553" s="64">
        <f>IF(I1553="VERIFICAR",(MAX(J$1:$J1552))+1,"")</f>
        <v>108</v>
      </c>
      <c r="K1553" s="82" t="e">
        <f>MATCH(A1553,Peso!A:A,0)</f>
        <v>#N/A</v>
      </c>
    </row>
    <row r="1554" spans="1:11" ht="15" customHeight="1" x14ac:dyDescent="0.3">
      <c r="A1554" s="79">
        <v>50048</v>
      </c>
      <c r="B1554" s="78" t="s">
        <v>1519</v>
      </c>
      <c r="C1554" s="78" t="s">
        <v>7</v>
      </c>
      <c r="D1554" s="78" t="s">
        <v>1608</v>
      </c>
      <c r="E1554" s="78">
        <v>7800</v>
      </c>
      <c r="F1554" s="78">
        <v>0</v>
      </c>
      <c r="G1554" s="189">
        <f t="shared" si="48"/>
        <v>7800</v>
      </c>
      <c r="H1554" s="64" t="str">
        <f>IFERROR(MATCH(A1554,'LISTA '!D:D,0),"FORA DA TABELA")</f>
        <v>FORA DA TABELA</v>
      </c>
      <c r="I1554" s="64" t="str">
        <f t="shared" si="49"/>
        <v>VERIFICAR</v>
      </c>
      <c r="J1554" s="64">
        <f>IF(I1554="VERIFICAR",(MAX(J$1:$J1553))+1,"")</f>
        <v>109</v>
      </c>
      <c r="K1554" s="82" t="e">
        <f>MATCH(A1554,Peso!A:A,0)</f>
        <v>#N/A</v>
      </c>
    </row>
    <row r="1555" spans="1:11" ht="15" customHeight="1" x14ac:dyDescent="0.3">
      <c r="A1555" s="79">
        <v>50049</v>
      </c>
      <c r="B1555" s="78" t="s">
        <v>1520</v>
      </c>
      <c r="C1555" s="78" t="s">
        <v>7</v>
      </c>
      <c r="D1555" s="78" t="s">
        <v>1608</v>
      </c>
      <c r="E1555" s="78">
        <v>2000</v>
      </c>
      <c r="F1555" s="78">
        <v>0</v>
      </c>
      <c r="G1555" s="189">
        <f t="shared" si="48"/>
        <v>2000</v>
      </c>
      <c r="H1555" s="64" t="str">
        <f>IFERROR(MATCH(A1555,'LISTA '!D:D,0),"FORA DA TABELA")</f>
        <v>FORA DA TABELA</v>
      </c>
      <c r="I1555" s="64" t="str">
        <f t="shared" si="49"/>
        <v>VERIFICAR</v>
      </c>
      <c r="J1555" s="64">
        <f>IF(I1555="VERIFICAR",(MAX(J$1:$J1554))+1,"")</f>
        <v>110</v>
      </c>
      <c r="K1555" s="82" t="e">
        <f>MATCH(A1555,Peso!A:A,0)</f>
        <v>#N/A</v>
      </c>
    </row>
    <row r="1556" spans="1:11" ht="15" customHeight="1" x14ac:dyDescent="0.3">
      <c r="A1556" s="79">
        <v>50067</v>
      </c>
      <c r="B1556" s="78" t="s">
        <v>885</v>
      </c>
      <c r="C1556" s="78" t="s">
        <v>28</v>
      </c>
      <c r="D1556" s="78" t="s">
        <v>1608</v>
      </c>
      <c r="E1556" s="78">
        <v>1400</v>
      </c>
      <c r="F1556" s="78">
        <v>0</v>
      </c>
      <c r="G1556" s="189">
        <f t="shared" si="48"/>
        <v>1400</v>
      </c>
      <c r="H1556" s="64" t="str">
        <f>IFERROR(MATCH(A1556,'LISTA '!D:D,0),"FORA DA TABELA")</f>
        <v>FORA DA TABELA</v>
      </c>
      <c r="I1556" s="64" t="str">
        <f t="shared" si="49"/>
        <v>VERIFICAR</v>
      </c>
      <c r="J1556" s="64">
        <f>IF(I1556="VERIFICAR",(MAX(J$1:$J1555))+1,"")</f>
        <v>111</v>
      </c>
      <c r="K1556" s="82" t="e">
        <f>MATCH(A1556,Peso!A:A,0)</f>
        <v>#N/A</v>
      </c>
    </row>
    <row r="1557" spans="1:11" ht="15" customHeight="1" x14ac:dyDescent="0.3">
      <c r="A1557" s="79">
        <v>50068</v>
      </c>
      <c r="B1557" s="78" t="s">
        <v>886</v>
      </c>
      <c r="C1557" s="78" t="s">
        <v>28</v>
      </c>
      <c r="D1557" s="78" t="s">
        <v>1608</v>
      </c>
      <c r="E1557" s="78">
        <v>1700</v>
      </c>
      <c r="F1557" s="78">
        <v>0</v>
      </c>
      <c r="G1557" s="189">
        <f t="shared" si="48"/>
        <v>1700</v>
      </c>
      <c r="H1557" s="64" t="str">
        <f>IFERROR(MATCH(A1557,'LISTA '!D:D,0),"FORA DA TABELA")</f>
        <v>FORA DA TABELA</v>
      </c>
      <c r="I1557" s="64" t="str">
        <f t="shared" si="49"/>
        <v>VERIFICAR</v>
      </c>
      <c r="J1557" s="64">
        <f>IF(I1557="VERIFICAR",(MAX(J$1:$J1556))+1,"")</f>
        <v>112</v>
      </c>
      <c r="K1557" s="82" t="e">
        <f>MATCH(A1557,Peso!A:A,0)</f>
        <v>#N/A</v>
      </c>
    </row>
    <row r="1558" spans="1:11" ht="15" customHeight="1" x14ac:dyDescent="0.3">
      <c r="A1558" s="79">
        <v>50061</v>
      </c>
      <c r="B1558" s="78" t="s">
        <v>880</v>
      </c>
      <c r="C1558" s="78" t="s">
        <v>28</v>
      </c>
      <c r="D1558" s="78" t="s">
        <v>1608</v>
      </c>
      <c r="E1558" s="78">
        <v>1500</v>
      </c>
      <c r="F1558" s="78">
        <v>0</v>
      </c>
      <c r="G1558" s="189">
        <f t="shared" si="48"/>
        <v>1500</v>
      </c>
      <c r="H1558" s="64" t="str">
        <f>IFERROR(MATCH(A1558,'LISTA '!D:D,0),"FORA DA TABELA")</f>
        <v>FORA DA TABELA</v>
      </c>
      <c r="I1558" s="64" t="str">
        <f t="shared" si="49"/>
        <v>VERIFICAR</v>
      </c>
      <c r="J1558" s="64">
        <f>IF(I1558="VERIFICAR",(MAX(J$1:$J1557))+1,"")</f>
        <v>113</v>
      </c>
      <c r="K1558" s="82" t="e">
        <f>MATCH(A1558,Peso!A:A,0)</f>
        <v>#N/A</v>
      </c>
    </row>
    <row r="1559" spans="1:11" ht="15" customHeight="1" x14ac:dyDescent="0.3">
      <c r="A1559" s="79">
        <v>50062</v>
      </c>
      <c r="B1559" s="78" t="s">
        <v>881</v>
      </c>
      <c r="C1559" s="78" t="s">
        <v>28</v>
      </c>
      <c r="D1559" s="78" t="s">
        <v>1608</v>
      </c>
      <c r="E1559" s="78">
        <v>16500</v>
      </c>
      <c r="F1559" s="78">
        <v>0</v>
      </c>
      <c r="G1559" s="189">
        <f t="shared" si="48"/>
        <v>16500</v>
      </c>
      <c r="H1559" s="64" t="str">
        <f>IFERROR(MATCH(A1559,'LISTA '!D:D,0),"FORA DA TABELA")</f>
        <v>FORA DA TABELA</v>
      </c>
      <c r="I1559" s="64" t="str">
        <f t="shared" si="49"/>
        <v>VERIFICAR</v>
      </c>
      <c r="J1559" s="64">
        <f>IF(I1559="VERIFICAR",(MAX(J$1:$J1558))+1,"")</f>
        <v>114</v>
      </c>
      <c r="K1559" s="82" t="e">
        <f>MATCH(A1559,Peso!A:A,0)</f>
        <v>#N/A</v>
      </c>
    </row>
    <row r="1560" spans="1:11" ht="15" customHeight="1" x14ac:dyDescent="0.3">
      <c r="A1560" s="79">
        <v>50060</v>
      </c>
      <c r="B1560" s="78" t="s">
        <v>376</v>
      </c>
      <c r="C1560" s="78" t="s">
        <v>7</v>
      </c>
      <c r="D1560" s="78" t="s">
        <v>1608</v>
      </c>
      <c r="E1560" s="78">
        <v>0</v>
      </c>
      <c r="F1560" s="78">
        <v>0</v>
      </c>
      <c r="G1560" s="189">
        <f t="shared" si="48"/>
        <v>0</v>
      </c>
      <c r="H1560" s="64" t="str">
        <f>IFERROR(MATCH(A1560,'LISTA '!D:D,0),"FORA DA TABELA")</f>
        <v>FORA DA TABELA</v>
      </c>
      <c r="I1560" s="64" t="str">
        <f t="shared" si="49"/>
        <v/>
      </c>
      <c r="J1560" s="64" t="str">
        <f>IF(I1560="VERIFICAR",(MAX(J$1:$J1559))+1,"")</f>
        <v/>
      </c>
      <c r="K1560" s="82" t="e">
        <f>MATCH(A1560,Peso!A:A,0)</f>
        <v>#N/A</v>
      </c>
    </row>
    <row r="1561" spans="1:11" ht="15" customHeight="1" x14ac:dyDescent="0.3">
      <c r="A1561" s="79">
        <v>50050</v>
      </c>
      <c r="B1561" s="78" t="s">
        <v>1521</v>
      </c>
      <c r="C1561" s="78" t="s">
        <v>7</v>
      </c>
      <c r="D1561" s="78" t="s">
        <v>1608</v>
      </c>
      <c r="E1561" s="78">
        <v>13150</v>
      </c>
      <c r="F1561" s="78">
        <v>0</v>
      </c>
      <c r="G1561" s="189">
        <f t="shared" si="48"/>
        <v>13150</v>
      </c>
      <c r="H1561" s="64" t="str">
        <f>IFERROR(MATCH(A1561,'LISTA '!D:D,0),"FORA DA TABELA")</f>
        <v>FORA DA TABELA</v>
      </c>
      <c r="I1561" s="64" t="str">
        <f t="shared" si="49"/>
        <v>VERIFICAR</v>
      </c>
      <c r="J1561" s="64">
        <f>IF(I1561="VERIFICAR",(MAX(J$1:$J1560))+1,"")</f>
        <v>115</v>
      </c>
      <c r="K1561" s="82" t="e">
        <f>MATCH(A1561,Peso!A:A,0)</f>
        <v>#N/A</v>
      </c>
    </row>
    <row r="1562" spans="1:11" ht="15" customHeight="1" x14ac:dyDescent="0.3">
      <c r="A1562" s="79">
        <v>50051</v>
      </c>
      <c r="B1562" s="78" t="s">
        <v>1605</v>
      </c>
      <c r="C1562" s="78" t="s">
        <v>7</v>
      </c>
      <c r="D1562" s="78" t="s">
        <v>1608</v>
      </c>
      <c r="E1562" s="78">
        <v>184111</v>
      </c>
      <c r="F1562" s="78">
        <v>0</v>
      </c>
      <c r="G1562" s="189">
        <f t="shared" si="48"/>
        <v>184111</v>
      </c>
      <c r="H1562" s="64" t="str">
        <f>IFERROR(MATCH(A1562,'LISTA '!D:D,0),"FORA DA TABELA")</f>
        <v>FORA DA TABELA</v>
      </c>
      <c r="I1562" s="64" t="str">
        <f t="shared" si="49"/>
        <v>VERIFICAR</v>
      </c>
      <c r="J1562" s="64">
        <f>IF(I1562="VERIFICAR",(MAX(J$1:$J1561))+1,"")</f>
        <v>116</v>
      </c>
      <c r="K1562" s="82" t="e">
        <f>MATCH(A1562,Peso!A:A,0)</f>
        <v>#N/A</v>
      </c>
    </row>
    <row r="1563" spans="1:11" ht="15" customHeight="1" x14ac:dyDescent="0.3">
      <c r="A1563" s="79">
        <v>50052</v>
      </c>
      <c r="B1563" s="78" t="s">
        <v>1522</v>
      </c>
      <c r="C1563" s="78" t="s">
        <v>7</v>
      </c>
      <c r="D1563" s="78" t="s">
        <v>1608</v>
      </c>
      <c r="E1563" s="78">
        <v>65456</v>
      </c>
      <c r="F1563" s="78">
        <v>0</v>
      </c>
      <c r="G1563" s="189">
        <f t="shared" si="48"/>
        <v>65456</v>
      </c>
      <c r="H1563" s="64" t="str">
        <f>IFERROR(MATCH(A1563,'LISTA '!D:D,0),"FORA DA TABELA")</f>
        <v>FORA DA TABELA</v>
      </c>
      <c r="I1563" s="64" t="str">
        <f t="shared" si="49"/>
        <v>VERIFICAR</v>
      </c>
      <c r="J1563" s="64">
        <f>IF(I1563="VERIFICAR",(MAX(J$1:$J1562))+1,"")</f>
        <v>117</v>
      </c>
      <c r="K1563" s="82" t="e">
        <f>MATCH(A1563,Peso!A:A,0)</f>
        <v>#N/A</v>
      </c>
    </row>
    <row r="1564" spans="1:11" ht="15" customHeight="1" x14ac:dyDescent="0.3">
      <c r="A1564" s="79">
        <v>50053</v>
      </c>
      <c r="B1564" s="78" t="s">
        <v>1523</v>
      </c>
      <c r="C1564" s="78" t="s">
        <v>7</v>
      </c>
      <c r="D1564" s="78" t="s">
        <v>1608</v>
      </c>
      <c r="E1564" s="78">
        <v>3500</v>
      </c>
      <c r="F1564" s="78">
        <v>0</v>
      </c>
      <c r="G1564" s="189">
        <f t="shared" si="48"/>
        <v>3500</v>
      </c>
      <c r="H1564" s="64" t="str">
        <f>IFERROR(MATCH(A1564,'LISTA '!D:D,0),"FORA DA TABELA")</f>
        <v>FORA DA TABELA</v>
      </c>
      <c r="I1564" s="64" t="str">
        <f t="shared" si="49"/>
        <v>VERIFICAR</v>
      </c>
      <c r="J1564" s="64">
        <f>IF(I1564="VERIFICAR",(MAX(J$1:$J1563))+1,"")</f>
        <v>118</v>
      </c>
      <c r="K1564" s="82" t="e">
        <f>MATCH(A1564,Peso!A:A,0)</f>
        <v>#N/A</v>
      </c>
    </row>
    <row r="1565" spans="1:11" ht="15" customHeight="1" x14ac:dyDescent="0.3">
      <c r="A1565" s="79">
        <v>50065</v>
      </c>
      <c r="B1565" s="78" t="s">
        <v>380</v>
      </c>
      <c r="C1565" s="78" t="s">
        <v>7</v>
      </c>
      <c r="D1565" s="78" t="s">
        <v>1608</v>
      </c>
      <c r="E1565" s="78">
        <v>1300</v>
      </c>
      <c r="F1565" s="78">
        <v>0</v>
      </c>
      <c r="G1565" s="189">
        <f t="shared" si="48"/>
        <v>1300</v>
      </c>
      <c r="H1565" s="64" t="str">
        <f>IFERROR(MATCH(A1565,'LISTA '!D:D,0),"FORA DA TABELA")</f>
        <v>FORA DA TABELA</v>
      </c>
      <c r="I1565" s="64" t="str">
        <f t="shared" si="49"/>
        <v>VERIFICAR</v>
      </c>
      <c r="J1565" s="64">
        <f>IF(I1565="VERIFICAR",(MAX(J$1:$J1564))+1,"")</f>
        <v>119</v>
      </c>
      <c r="K1565" s="82" t="e">
        <f>MATCH(A1565,Peso!A:A,0)</f>
        <v>#N/A</v>
      </c>
    </row>
    <row r="1566" spans="1:11" ht="15" customHeight="1" x14ac:dyDescent="0.3">
      <c r="A1566" s="79">
        <v>50066</v>
      </c>
      <c r="B1566" s="78" t="s">
        <v>378</v>
      </c>
      <c r="C1566" s="78" t="s">
        <v>7</v>
      </c>
      <c r="D1566" s="78" t="s">
        <v>1608</v>
      </c>
      <c r="E1566" s="78">
        <v>0</v>
      </c>
      <c r="F1566" s="78">
        <v>0</v>
      </c>
      <c r="G1566" s="189">
        <f t="shared" si="48"/>
        <v>0</v>
      </c>
      <c r="H1566" s="64" t="str">
        <f>IFERROR(MATCH(A1566,'LISTA '!D:D,0),"FORA DA TABELA")</f>
        <v>FORA DA TABELA</v>
      </c>
      <c r="I1566" s="64" t="str">
        <f t="shared" si="49"/>
        <v/>
      </c>
      <c r="J1566" s="64" t="str">
        <f>IF(I1566="VERIFICAR",(MAX(J$1:$J1565))+1,"")</f>
        <v/>
      </c>
      <c r="K1566" s="82" t="e">
        <f>MATCH(A1566,Peso!A:A,0)</f>
        <v>#N/A</v>
      </c>
    </row>
    <row r="1567" spans="1:11" ht="15" customHeight="1" x14ac:dyDescent="0.3">
      <c r="A1567" s="79">
        <v>50063</v>
      </c>
      <c r="B1567" s="78" t="s">
        <v>848</v>
      </c>
      <c r="C1567" s="78" t="s">
        <v>28</v>
      </c>
      <c r="D1567" s="78" t="s">
        <v>1608</v>
      </c>
      <c r="E1567" s="78">
        <v>0</v>
      </c>
      <c r="F1567" s="78">
        <v>0</v>
      </c>
      <c r="G1567" s="189">
        <f t="shared" si="48"/>
        <v>0</v>
      </c>
      <c r="H1567" s="64" t="str">
        <f>IFERROR(MATCH(A1567,'LISTA '!D:D,0),"FORA DA TABELA")</f>
        <v>FORA DA TABELA</v>
      </c>
      <c r="I1567" s="64" t="str">
        <f t="shared" si="49"/>
        <v/>
      </c>
      <c r="J1567" s="64" t="str">
        <f>IF(I1567="VERIFICAR",(MAX(J$1:$J1566))+1,"")</f>
        <v/>
      </c>
      <c r="K1567" s="82" t="e">
        <f>MATCH(A1567,Peso!A:A,0)</f>
        <v>#N/A</v>
      </c>
    </row>
    <row r="1568" spans="1:11" ht="15" customHeight="1" x14ac:dyDescent="0.3">
      <c r="A1568" s="79">
        <v>50043</v>
      </c>
      <c r="B1568" s="78" t="s">
        <v>882</v>
      </c>
      <c r="C1568" s="78" t="s">
        <v>28</v>
      </c>
      <c r="D1568" s="78" t="s">
        <v>1608</v>
      </c>
      <c r="E1568" s="78">
        <v>3000</v>
      </c>
      <c r="F1568" s="78">
        <v>0</v>
      </c>
      <c r="G1568" s="189">
        <f t="shared" si="48"/>
        <v>3000</v>
      </c>
      <c r="H1568" s="64" t="str">
        <f>IFERROR(MATCH(A1568,'LISTA '!D:D,0),"FORA DA TABELA")</f>
        <v>FORA DA TABELA</v>
      </c>
      <c r="I1568" s="64" t="str">
        <f t="shared" si="49"/>
        <v>VERIFICAR</v>
      </c>
      <c r="J1568" s="64">
        <f>IF(I1568="VERIFICAR",(MAX(J$1:$J1567))+1,"")</f>
        <v>120</v>
      </c>
      <c r="K1568" s="82" t="e">
        <f>MATCH(A1568,Peso!A:A,0)</f>
        <v>#N/A</v>
      </c>
    </row>
    <row r="1569" spans="1:11" ht="15" customHeight="1" x14ac:dyDescent="0.3">
      <c r="A1569" s="79">
        <v>50044</v>
      </c>
      <c r="B1569" s="78" t="s">
        <v>883</v>
      </c>
      <c r="C1569" s="78" t="s">
        <v>28</v>
      </c>
      <c r="D1569" s="78" t="s">
        <v>1608</v>
      </c>
      <c r="E1569" s="78">
        <v>3000</v>
      </c>
      <c r="F1569" s="78">
        <v>2000</v>
      </c>
      <c r="G1569" s="189">
        <f t="shared" si="48"/>
        <v>1000</v>
      </c>
      <c r="H1569" s="64" t="str">
        <f>IFERROR(MATCH(A1569,'LISTA '!D:D,0),"FORA DA TABELA")</f>
        <v>FORA DA TABELA</v>
      </c>
      <c r="I1569" s="64" t="str">
        <f t="shared" si="49"/>
        <v>VERIFICAR</v>
      </c>
      <c r="J1569" s="64">
        <f>IF(I1569="VERIFICAR",(MAX(J$1:$J1568))+1,"")</f>
        <v>121</v>
      </c>
      <c r="K1569" s="82" t="e">
        <f>MATCH(A1569,Peso!A:A,0)</f>
        <v>#N/A</v>
      </c>
    </row>
    <row r="1570" spans="1:11" ht="15" customHeight="1" x14ac:dyDescent="0.3">
      <c r="A1570" s="79">
        <v>50045</v>
      </c>
      <c r="B1570" s="78" t="s">
        <v>884</v>
      </c>
      <c r="C1570" s="78" t="s">
        <v>28</v>
      </c>
      <c r="D1570" s="78" t="s">
        <v>1608</v>
      </c>
      <c r="E1570" s="78">
        <v>12000</v>
      </c>
      <c r="F1570" s="78">
        <v>2000</v>
      </c>
      <c r="G1570" s="189">
        <f t="shared" si="48"/>
        <v>10000</v>
      </c>
      <c r="H1570" s="64" t="str">
        <f>IFERROR(MATCH(A1570,'LISTA '!D:D,0),"FORA DA TABELA")</f>
        <v>FORA DA TABELA</v>
      </c>
      <c r="I1570" s="64" t="str">
        <f t="shared" si="49"/>
        <v>VERIFICAR</v>
      </c>
      <c r="J1570" s="64">
        <f>IF(I1570="VERIFICAR",(MAX(J$1:$J1569))+1,"")</f>
        <v>122</v>
      </c>
      <c r="K1570" s="82" t="e">
        <f>MATCH(A1570,Peso!A:A,0)</f>
        <v>#N/A</v>
      </c>
    </row>
    <row r="1571" spans="1:11" ht="15" customHeight="1" x14ac:dyDescent="0.3">
      <c r="A1571" s="79" t="s">
        <v>175</v>
      </c>
      <c r="B1571" s="78" t="s">
        <v>379</v>
      </c>
      <c r="C1571" s="78" t="s">
        <v>126</v>
      </c>
      <c r="D1571" s="78" t="s">
        <v>1608</v>
      </c>
      <c r="E1571" s="78">
        <v>0</v>
      </c>
      <c r="F1571" s="78">
        <v>0</v>
      </c>
      <c r="G1571" s="189">
        <f t="shared" si="48"/>
        <v>0</v>
      </c>
      <c r="H1571" s="64" t="str">
        <f>IFERROR(MATCH(A1571,'LISTA '!D:D,0),"FORA DA TABELA")</f>
        <v>FORA DA TABELA</v>
      </c>
      <c r="I1571" s="64" t="str">
        <f t="shared" si="49"/>
        <v/>
      </c>
      <c r="J1571" s="64" t="str">
        <f>IF(I1571="VERIFICAR",(MAX(J$1:$J1570))+1,"")</f>
        <v/>
      </c>
      <c r="K1571" s="82">
        <f>MATCH(A1571,Peso!A:A,0)</f>
        <v>1772</v>
      </c>
    </row>
    <row r="1572" spans="1:11" ht="15" customHeight="1" x14ac:dyDescent="0.3">
      <c r="A1572" s="79">
        <v>196</v>
      </c>
      <c r="B1572" s="78" t="s">
        <v>15</v>
      </c>
      <c r="C1572" s="78" t="s">
        <v>7</v>
      </c>
      <c r="D1572" s="78" t="s">
        <v>1608</v>
      </c>
      <c r="E1572" s="78">
        <v>24</v>
      </c>
      <c r="F1572" s="78">
        <v>0</v>
      </c>
      <c r="G1572" s="189">
        <f t="shared" si="48"/>
        <v>24</v>
      </c>
      <c r="H1572" s="64">
        <f>IFERROR(MATCH(A1572,'LISTA '!D:D,0),"FORA DA TABELA")</f>
        <v>923</v>
      </c>
      <c r="I1572" s="64" t="str">
        <f t="shared" si="49"/>
        <v/>
      </c>
      <c r="J1572" s="64" t="str">
        <f>IF(I1572="VERIFICAR",(MAX(J$1:$J1571))+1,"")</f>
        <v/>
      </c>
      <c r="K1572" s="82">
        <f>MATCH(A1572,Peso!A:A,0)</f>
        <v>1774</v>
      </c>
    </row>
    <row r="1573" spans="1:11" ht="15" customHeight="1" x14ac:dyDescent="0.3">
      <c r="A1573" s="79">
        <v>1258</v>
      </c>
      <c r="B1573" s="78" t="s">
        <v>1242</v>
      </c>
      <c r="C1573" s="78" t="s">
        <v>7</v>
      </c>
      <c r="D1573" s="78" t="s">
        <v>1608</v>
      </c>
      <c r="E1573" s="78">
        <v>51</v>
      </c>
      <c r="F1573" s="78">
        <v>2</v>
      </c>
      <c r="G1573" s="189">
        <f t="shared" si="48"/>
        <v>49</v>
      </c>
      <c r="H1573" s="64">
        <f>IFERROR(MATCH(A1573,'LISTA '!D:D,0),"FORA DA TABELA")</f>
        <v>924</v>
      </c>
      <c r="I1573" s="64" t="str">
        <f t="shared" si="49"/>
        <v/>
      </c>
      <c r="J1573" s="64" t="str">
        <f>IF(I1573="VERIFICAR",(MAX(J$1:$J1572))+1,"")</f>
        <v/>
      </c>
      <c r="K1573" s="82">
        <f>MATCH(A1573,Peso!A:A,0)</f>
        <v>1775</v>
      </c>
    </row>
    <row r="1574" spans="1:11" ht="15" customHeight="1" x14ac:dyDescent="0.3">
      <c r="A1574" s="79">
        <v>2269</v>
      </c>
      <c r="B1574" s="78" t="s">
        <v>1243</v>
      </c>
      <c r="C1574" s="78" t="s">
        <v>28</v>
      </c>
      <c r="D1574" s="78" t="s">
        <v>1608</v>
      </c>
      <c r="E1574" s="78">
        <v>77</v>
      </c>
      <c r="F1574" s="78">
        <v>0</v>
      </c>
      <c r="G1574" s="189">
        <f t="shared" si="48"/>
        <v>77</v>
      </c>
      <c r="H1574" s="64">
        <f>IFERROR(MATCH(A1574,'LISTA '!D:D,0),"FORA DA TABELA")</f>
        <v>925</v>
      </c>
      <c r="I1574" s="64" t="str">
        <f t="shared" si="49"/>
        <v/>
      </c>
      <c r="J1574" s="64" t="str">
        <f>IF(I1574="VERIFICAR",(MAX(J$1:$J1573))+1,"")</f>
        <v/>
      </c>
      <c r="K1574" s="82">
        <f>MATCH(A1574,Peso!A:A,0)</f>
        <v>1777</v>
      </c>
    </row>
    <row r="1575" spans="1:11" ht="15" customHeight="1" x14ac:dyDescent="0.3">
      <c r="A1575" s="79">
        <v>2790</v>
      </c>
      <c r="B1575" s="78" t="s">
        <v>1244</v>
      </c>
      <c r="C1575" s="78" t="s">
        <v>7</v>
      </c>
      <c r="D1575" s="78" t="s">
        <v>1608</v>
      </c>
      <c r="E1575" s="78">
        <v>65</v>
      </c>
      <c r="F1575" s="78">
        <v>4</v>
      </c>
      <c r="G1575" s="189">
        <f t="shared" si="48"/>
        <v>61</v>
      </c>
      <c r="H1575" s="64">
        <f>IFERROR(MATCH(A1575,'LISTA '!D:D,0),"FORA DA TABELA")</f>
        <v>926</v>
      </c>
      <c r="I1575" s="64" t="str">
        <f t="shared" si="49"/>
        <v/>
      </c>
      <c r="J1575" s="64" t="str">
        <f>IF(I1575="VERIFICAR",(MAX(J$1:$J1574))+1,"")</f>
        <v/>
      </c>
      <c r="K1575" s="82">
        <f>MATCH(A1575,Peso!A:A,0)</f>
        <v>1778</v>
      </c>
    </row>
    <row r="1576" spans="1:11" ht="15" customHeight="1" x14ac:dyDescent="0.3">
      <c r="A1576" s="79">
        <v>1809</v>
      </c>
      <c r="B1576" s="78" t="s">
        <v>314</v>
      </c>
      <c r="C1576" s="78" t="s">
        <v>7</v>
      </c>
      <c r="D1576" s="78" t="s">
        <v>1608</v>
      </c>
      <c r="E1576" s="78">
        <v>114</v>
      </c>
      <c r="F1576" s="78">
        <v>4</v>
      </c>
      <c r="G1576" s="189">
        <f t="shared" si="48"/>
        <v>110</v>
      </c>
      <c r="H1576" s="64">
        <f>IFERROR(MATCH(A1576,'LISTA '!D:D,0),"FORA DA TABELA")</f>
        <v>927</v>
      </c>
      <c r="I1576" s="64" t="str">
        <f t="shared" si="49"/>
        <v/>
      </c>
      <c r="J1576" s="64" t="str">
        <f>IF(I1576="VERIFICAR",(MAX(J$1:$J1575))+1,"")</f>
        <v/>
      </c>
      <c r="K1576" s="82">
        <f>MATCH(A1576,Peso!A:A,0)</f>
        <v>1779</v>
      </c>
    </row>
    <row r="1577" spans="1:11" ht="15" customHeight="1" x14ac:dyDescent="0.3">
      <c r="A1577" s="79">
        <v>2837</v>
      </c>
      <c r="B1577" s="78" t="s">
        <v>2015</v>
      </c>
      <c r="C1577" s="78" t="s">
        <v>28</v>
      </c>
      <c r="D1577" s="78" t="s">
        <v>1608</v>
      </c>
      <c r="E1577" s="78">
        <v>0</v>
      </c>
      <c r="F1577" s="78">
        <v>0</v>
      </c>
      <c r="G1577" s="189">
        <f t="shared" si="48"/>
        <v>0</v>
      </c>
      <c r="H1577" s="64">
        <f>IFERROR(MATCH(A1577,'LISTA '!D:D,0),"FORA DA TABELA")</f>
        <v>928</v>
      </c>
      <c r="I1577" s="64" t="str">
        <f t="shared" si="49"/>
        <v/>
      </c>
      <c r="J1577" s="64" t="str">
        <f>IF(I1577="VERIFICAR",(MAX(J$1:$J1576))+1,"")</f>
        <v/>
      </c>
      <c r="K1577" s="82">
        <f>MATCH(A1577,Peso!A:A,0)</f>
        <v>2336</v>
      </c>
    </row>
    <row r="1578" spans="1:11" ht="15" customHeight="1" x14ac:dyDescent="0.3">
      <c r="A1578" s="79">
        <v>2129</v>
      </c>
      <c r="B1578" s="78" t="s">
        <v>1245</v>
      </c>
      <c r="C1578" s="78" t="s">
        <v>7</v>
      </c>
      <c r="D1578" s="78" t="s">
        <v>1608</v>
      </c>
      <c r="E1578" s="78">
        <v>1</v>
      </c>
      <c r="F1578" s="78">
        <v>1</v>
      </c>
      <c r="G1578" s="189">
        <f t="shared" si="48"/>
        <v>0</v>
      </c>
      <c r="H1578" s="64">
        <f>IFERROR(MATCH(A1578,'LISTA '!D:D,0),"FORA DA TABELA")</f>
        <v>929</v>
      </c>
      <c r="I1578" s="64" t="str">
        <f t="shared" si="49"/>
        <v/>
      </c>
      <c r="J1578" s="64" t="str">
        <f>IF(I1578="VERIFICAR",(MAX(J$1:$J1577))+1,"")</f>
        <v/>
      </c>
      <c r="K1578" s="82">
        <f>MATCH(A1578,Peso!A:A,0)</f>
        <v>1781</v>
      </c>
    </row>
    <row r="1579" spans="1:11" ht="15" customHeight="1" x14ac:dyDescent="0.3">
      <c r="A1579" s="79">
        <v>2127</v>
      </c>
      <c r="B1579" s="78" t="s">
        <v>1488</v>
      </c>
      <c r="C1579" s="78" t="s">
        <v>7</v>
      </c>
      <c r="D1579" s="78" t="s">
        <v>1608</v>
      </c>
      <c r="E1579" s="78">
        <v>0</v>
      </c>
      <c r="F1579" s="78">
        <v>0</v>
      </c>
      <c r="G1579" s="189">
        <f t="shared" si="48"/>
        <v>0</v>
      </c>
      <c r="H1579" s="64" t="str">
        <f>IFERROR(MATCH(A1579,'LISTA '!D:D,0),"FORA DA TABELA")</f>
        <v>FORA DA TABELA</v>
      </c>
      <c r="I1579" s="64" t="str">
        <f t="shared" si="49"/>
        <v/>
      </c>
      <c r="J1579" s="64" t="str">
        <f>IF(I1579="VERIFICAR",(MAX(J$1:$J1578))+1,"")</f>
        <v/>
      </c>
      <c r="K1579" s="82">
        <f>MATCH(A1579,Peso!A:A,0)</f>
        <v>1780</v>
      </c>
    </row>
    <row r="1580" spans="1:11" ht="15" customHeight="1" x14ac:dyDescent="0.3">
      <c r="A1580" s="79">
        <v>152</v>
      </c>
      <c r="B1580" s="78" t="s">
        <v>29</v>
      </c>
      <c r="C1580" s="78" t="s">
        <v>7</v>
      </c>
      <c r="D1580" s="78" t="s">
        <v>1608</v>
      </c>
      <c r="E1580" s="78">
        <v>766</v>
      </c>
      <c r="F1580" s="78">
        <v>67</v>
      </c>
      <c r="G1580" s="189">
        <f t="shared" si="48"/>
        <v>699</v>
      </c>
      <c r="H1580" s="64">
        <f>IFERROR(MATCH(A1580,'LISTA '!D:D,0),"FORA DA TABELA")</f>
        <v>930</v>
      </c>
      <c r="I1580" s="64" t="str">
        <f t="shared" si="49"/>
        <v/>
      </c>
      <c r="J1580" s="64" t="str">
        <f>IF(I1580="VERIFICAR",(MAX(J$1:$J1579))+1,"")</f>
        <v/>
      </c>
      <c r="K1580" s="82">
        <f>MATCH(A1580,Peso!A:A,0)</f>
        <v>1782</v>
      </c>
    </row>
    <row r="1581" spans="1:11" ht="15" customHeight="1" x14ac:dyDescent="0.3">
      <c r="A1581" s="79">
        <v>1238</v>
      </c>
      <c r="B1581" s="78" t="s">
        <v>606</v>
      </c>
      <c r="C1581" s="78" t="s">
        <v>7</v>
      </c>
      <c r="D1581" s="78" t="s">
        <v>1608</v>
      </c>
      <c r="E1581" s="78">
        <v>133</v>
      </c>
      <c r="F1581" s="78">
        <v>6</v>
      </c>
      <c r="G1581" s="189">
        <f t="shared" si="48"/>
        <v>127</v>
      </c>
      <c r="H1581" s="64">
        <f>IFERROR(MATCH(A1581,'LISTA '!D:D,0),"FORA DA TABELA")</f>
        <v>931</v>
      </c>
      <c r="I1581" s="64" t="str">
        <f t="shared" si="49"/>
        <v/>
      </c>
      <c r="J1581" s="64" t="str">
        <f>IF(I1581="VERIFICAR",(MAX(J$1:$J1580))+1,"")</f>
        <v/>
      </c>
      <c r="K1581" s="82">
        <f>MATCH(A1581,Peso!A:A,0)</f>
        <v>2114</v>
      </c>
    </row>
    <row r="1582" spans="1:11" ht="15" customHeight="1" x14ac:dyDescent="0.3">
      <c r="A1582" s="79">
        <v>1227</v>
      </c>
      <c r="B1582" s="78" t="s">
        <v>602</v>
      </c>
      <c r="C1582" s="78" t="s">
        <v>106</v>
      </c>
      <c r="D1582" s="78" t="s">
        <v>1608</v>
      </c>
      <c r="E1582" s="78">
        <v>133</v>
      </c>
      <c r="F1582" s="78">
        <v>4</v>
      </c>
      <c r="G1582" s="189">
        <f t="shared" si="48"/>
        <v>129</v>
      </c>
      <c r="H1582" s="64">
        <f>IFERROR(MATCH(A1582,'LISTA '!D:D,0),"FORA DA TABELA")</f>
        <v>932</v>
      </c>
      <c r="I1582" s="64" t="str">
        <f t="shared" si="49"/>
        <v/>
      </c>
      <c r="J1582" s="64" t="str">
        <f>IF(I1582="VERIFICAR",(MAX(J$1:$J1581))+1,"")</f>
        <v/>
      </c>
      <c r="K1582" s="82">
        <f>MATCH(A1582,Peso!A:A,0)</f>
        <v>2115</v>
      </c>
    </row>
    <row r="1583" spans="1:11" ht="15" customHeight="1" x14ac:dyDescent="0.3">
      <c r="A1583" s="79">
        <v>1229</v>
      </c>
      <c r="B1583" s="78" t="s">
        <v>604</v>
      </c>
      <c r="C1583" s="78" t="s">
        <v>7</v>
      </c>
      <c r="D1583" s="78" t="s">
        <v>1608</v>
      </c>
      <c r="E1583" s="78">
        <v>194</v>
      </c>
      <c r="F1583" s="78">
        <v>5</v>
      </c>
      <c r="G1583" s="189">
        <f t="shared" si="48"/>
        <v>189</v>
      </c>
      <c r="H1583" s="64">
        <f>IFERROR(MATCH(A1583,'LISTA '!D:D,0),"FORA DA TABELA")</f>
        <v>933</v>
      </c>
      <c r="I1583" s="64" t="str">
        <f t="shared" si="49"/>
        <v/>
      </c>
      <c r="J1583" s="64" t="str">
        <f>IF(I1583="VERIFICAR",(MAX(J$1:$J1582))+1,"")</f>
        <v/>
      </c>
      <c r="K1583" s="82">
        <f>MATCH(A1583,Peso!A:A,0)</f>
        <v>2117</v>
      </c>
    </row>
    <row r="1584" spans="1:11" ht="15" customHeight="1" x14ac:dyDescent="0.3">
      <c r="A1584" s="79">
        <v>1228</v>
      </c>
      <c r="B1584" s="78" t="s">
        <v>603</v>
      </c>
      <c r="C1584" s="78" t="s">
        <v>7</v>
      </c>
      <c r="D1584" s="78" t="s">
        <v>1608</v>
      </c>
      <c r="E1584" s="78">
        <v>186</v>
      </c>
      <c r="F1584" s="78">
        <v>6</v>
      </c>
      <c r="G1584" s="189">
        <f t="shared" si="48"/>
        <v>180</v>
      </c>
      <c r="H1584" s="64">
        <f>IFERROR(MATCH(A1584,'LISTA '!D:D,0),"FORA DA TABELA")</f>
        <v>934</v>
      </c>
      <c r="I1584" s="64" t="str">
        <f t="shared" si="49"/>
        <v/>
      </c>
      <c r="J1584" s="64" t="str">
        <f>IF(I1584="VERIFICAR",(MAX(J$1:$J1583))+1,"")</f>
        <v/>
      </c>
      <c r="K1584" s="82">
        <f>MATCH(A1584,Peso!A:A,0)</f>
        <v>2116</v>
      </c>
    </row>
    <row r="1585" spans="1:11" ht="15" customHeight="1" x14ac:dyDescent="0.3">
      <c r="A1585" s="79">
        <v>50035</v>
      </c>
      <c r="B1585" s="78" t="s">
        <v>1246</v>
      </c>
      <c r="C1585" s="78" t="s">
        <v>7</v>
      </c>
      <c r="D1585" s="78" t="s">
        <v>1608</v>
      </c>
      <c r="E1585" s="78">
        <v>544</v>
      </c>
      <c r="F1585" s="78">
        <v>0</v>
      </c>
      <c r="G1585" s="189">
        <f t="shared" si="48"/>
        <v>544</v>
      </c>
      <c r="H1585" s="64" t="str">
        <f>IFERROR(MATCH(A1585,'LISTA '!D:D,0),"FORA DA TABELA")</f>
        <v>FORA DA TABELA</v>
      </c>
      <c r="I1585" s="64" t="str">
        <f t="shared" si="49"/>
        <v>VERIFICAR</v>
      </c>
      <c r="J1585" s="64">
        <f>IF(I1585="VERIFICAR",(MAX(J$1:$J1584))+1,"")</f>
        <v>123</v>
      </c>
      <c r="K1585" s="82">
        <f>MATCH(A1585,Peso!A:A,0)</f>
        <v>2482</v>
      </c>
    </row>
    <row r="1586" spans="1:11" ht="15" customHeight="1" x14ac:dyDescent="0.3">
      <c r="A1586" s="79">
        <v>20282</v>
      </c>
      <c r="B1586" s="78" t="s">
        <v>2016</v>
      </c>
      <c r="C1586" s="78" t="s">
        <v>7</v>
      </c>
      <c r="D1586" s="78" t="s">
        <v>1608</v>
      </c>
      <c r="E1586" s="78">
        <v>0</v>
      </c>
      <c r="F1586" s="78">
        <v>0</v>
      </c>
      <c r="G1586" s="189">
        <f t="shared" si="48"/>
        <v>0</v>
      </c>
      <c r="H1586" s="64" t="str">
        <f>IFERROR(MATCH(A1586,'LISTA '!D:D,0),"FORA DA TABELA")</f>
        <v>FORA DA TABELA</v>
      </c>
      <c r="I1586" s="64" t="str">
        <f t="shared" si="49"/>
        <v/>
      </c>
      <c r="J1586" s="64" t="str">
        <f>IF(I1586="VERIFICAR",(MAX(J$1:$J1585))+1,"")</f>
        <v/>
      </c>
      <c r="K1586" s="82">
        <f>MATCH(A1586,Peso!A:A,0)</f>
        <v>1783</v>
      </c>
    </row>
    <row r="1587" spans="1:11" ht="15" customHeight="1" x14ac:dyDescent="0.3">
      <c r="A1587" s="79">
        <v>21697</v>
      </c>
      <c r="B1587" s="78" t="s">
        <v>766</v>
      </c>
      <c r="C1587" s="78" t="s">
        <v>7</v>
      </c>
      <c r="D1587" s="78" t="s">
        <v>1608</v>
      </c>
      <c r="E1587" s="78">
        <v>0</v>
      </c>
      <c r="F1587" s="78">
        <v>0</v>
      </c>
      <c r="G1587" s="189">
        <f t="shared" si="48"/>
        <v>0</v>
      </c>
      <c r="H1587" s="64" t="str">
        <f>IFERROR(MATCH(A1587,'LISTA '!D:D,0),"FORA DA TABELA")</f>
        <v>FORA DA TABELA</v>
      </c>
      <c r="I1587" s="64" t="str">
        <f t="shared" si="49"/>
        <v/>
      </c>
      <c r="J1587" s="64" t="str">
        <f>IF(I1587="VERIFICAR",(MAX(J$1:$J1586))+1,"")</f>
        <v/>
      </c>
      <c r="K1587" s="82">
        <f>MATCH(A1587,Peso!A:A,0)</f>
        <v>2243</v>
      </c>
    </row>
    <row r="1588" spans="1:11" ht="15" customHeight="1" x14ac:dyDescent="0.3">
      <c r="A1588" s="79">
        <v>20089</v>
      </c>
      <c r="B1588" s="78" t="s">
        <v>816</v>
      </c>
      <c r="C1588" s="78" t="s">
        <v>7</v>
      </c>
      <c r="D1588" s="78" t="s">
        <v>1608</v>
      </c>
      <c r="E1588" s="78">
        <v>0</v>
      </c>
      <c r="F1588" s="78">
        <v>0</v>
      </c>
      <c r="G1588" s="189">
        <f t="shared" si="48"/>
        <v>0</v>
      </c>
      <c r="H1588" s="64" t="str">
        <f>IFERROR(MATCH(A1588,'LISTA '!D:D,0),"FORA DA TABELA")</f>
        <v>FORA DA TABELA</v>
      </c>
      <c r="I1588" s="64" t="str">
        <f t="shared" si="49"/>
        <v/>
      </c>
      <c r="J1588" s="64" t="str">
        <f>IF(I1588="VERIFICAR",(MAX(J$1:$J1587))+1,"")</f>
        <v/>
      </c>
      <c r="K1588" s="82">
        <f>MATCH(A1588,Peso!A:A,0)</f>
        <v>1784</v>
      </c>
    </row>
    <row r="1589" spans="1:11" ht="15" customHeight="1" x14ac:dyDescent="0.3">
      <c r="A1589" s="79">
        <v>21700</v>
      </c>
      <c r="B1589" s="78" t="s">
        <v>836</v>
      </c>
      <c r="C1589" s="78" t="s">
        <v>7</v>
      </c>
      <c r="D1589" s="78" t="s">
        <v>1608</v>
      </c>
      <c r="E1589" s="78">
        <v>9</v>
      </c>
      <c r="F1589" s="78">
        <v>8</v>
      </c>
      <c r="G1589" s="189">
        <f t="shared" si="48"/>
        <v>1</v>
      </c>
      <c r="H1589" s="64">
        <f>IFERROR(MATCH(A1589,'LISTA '!D:D,0),"FORA DA TABELA")</f>
        <v>935</v>
      </c>
      <c r="I1589" s="64" t="str">
        <f t="shared" si="49"/>
        <v/>
      </c>
      <c r="J1589" s="64" t="str">
        <f>IF(I1589="VERIFICAR",(MAX(J$1:$J1588))+1,"")</f>
        <v/>
      </c>
      <c r="K1589" s="82">
        <f>MATCH(A1589,Peso!A:A,0)</f>
        <v>2245</v>
      </c>
    </row>
    <row r="1590" spans="1:11" ht="15" customHeight="1" x14ac:dyDescent="0.3">
      <c r="A1590" s="79">
        <v>20099</v>
      </c>
      <c r="B1590" s="78" t="s">
        <v>815</v>
      </c>
      <c r="C1590" s="78" t="s">
        <v>7</v>
      </c>
      <c r="D1590" s="78" t="s">
        <v>1608</v>
      </c>
      <c r="E1590" s="78">
        <v>163</v>
      </c>
      <c r="F1590" s="78">
        <v>31</v>
      </c>
      <c r="G1590" s="189">
        <f t="shared" si="48"/>
        <v>132</v>
      </c>
      <c r="H1590" s="64">
        <f>IFERROR(MATCH(A1590,'LISTA '!D:D,0),"FORA DA TABELA")</f>
        <v>936</v>
      </c>
      <c r="I1590" s="64" t="str">
        <f t="shared" si="49"/>
        <v/>
      </c>
      <c r="J1590" s="64" t="str">
        <f>IF(I1590="VERIFICAR",(MAX(J$1:$J1589))+1,"")</f>
        <v/>
      </c>
      <c r="K1590" s="82">
        <f>MATCH(A1590,Peso!A:A,0)</f>
        <v>1786</v>
      </c>
    </row>
    <row r="1591" spans="1:11" ht="15" customHeight="1" x14ac:dyDescent="0.3">
      <c r="A1591" s="79">
        <v>21805</v>
      </c>
      <c r="B1591" s="78" t="s">
        <v>1524</v>
      </c>
      <c r="C1591" s="78" t="s">
        <v>7</v>
      </c>
      <c r="D1591" s="78" t="s">
        <v>1608</v>
      </c>
      <c r="E1591" s="78">
        <v>0</v>
      </c>
      <c r="F1591" s="78">
        <v>0</v>
      </c>
      <c r="G1591" s="189">
        <f t="shared" si="48"/>
        <v>0</v>
      </c>
      <c r="H1591" s="64" t="str">
        <f>IFERROR(MATCH(A1591,'LISTA '!D:D,0),"FORA DA TABELA")</f>
        <v>FORA DA TABELA</v>
      </c>
      <c r="I1591" s="64" t="str">
        <f t="shared" si="49"/>
        <v/>
      </c>
      <c r="J1591" s="64" t="str">
        <f>IF(I1591="VERIFICAR",(MAX(J$1:$J1590))+1,"")</f>
        <v/>
      </c>
      <c r="K1591" s="82">
        <f>MATCH(A1591,Peso!A:A,0)</f>
        <v>2539</v>
      </c>
    </row>
    <row r="1592" spans="1:11" ht="15" customHeight="1" x14ac:dyDescent="0.3">
      <c r="A1592" s="79">
        <v>50004</v>
      </c>
      <c r="B1592" s="78" t="s">
        <v>954</v>
      </c>
      <c r="C1592" s="78" t="s">
        <v>7</v>
      </c>
      <c r="D1592" s="78" t="s">
        <v>1608</v>
      </c>
      <c r="E1592" s="78">
        <v>107</v>
      </c>
      <c r="F1592" s="78">
        <v>0</v>
      </c>
      <c r="G1592" s="189">
        <f t="shared" si="48"/>
        <v>107</v>
      </c>
      <c r="H1592" s="64" t="str">
        <f>IFERROR(MATCH(A1592,'LISTA '!D:D,0),"FORA DA TABELA")</f>
        <v>FORA DA TABELA</v>
      </c>
      <c r="I1592" s="64" t="str">
        <f t="shared" si="49"/>
        <v>VERIFICAR</v>
      </c>
      <c r="J1592" s="64">
        <f>IF(I1592="VERIFICAR",(MAX(J$1:$J1591))+1,"")</f>
        <v>124</v>
      </c>
      <c r="K1592" s="82">
        <f>MATCH(A1592,Peso!A:A,0)</f>
        <v>2469</v>
      </c>
    </row>
    <row r="1593" spans="1:11" ht="15" customHeight="1" x14ac:dyDescent="0.3">
      <c r="A1593" s="79">
        <v>21521</v>
      </c>
      <c r="B1593" s="78" t="s">
        <v>542</v>
      </c>
      <c r="C1593" s="78" t="s">
        <v>7</v>
      </c>
      <c r="D1593" s="78" t="s">
        <v>1608</v>
      </c>
      <c r="E1593" s="78">
        <v>0</v>
      </c>
      <c r="F1593" s="78">
        <v>0</v>
      </c>
      <c r="G1593" s="189">
        <f t="shared" si="48"/>
        <v>0</v>
      </c>
      <c r="H1593" s="64" t="str">
        <f>IFERROR(MATCH(A1593,'LISTA '!D:D,0),"FORA DA TABELA")</f>
        <v>FORA DA TABELA</v>
      </c>
      <c r="I1593" s="64" t="str">
        <f t="shared" si="49"/>
        <v/>
      </c>
      <c r="J1593" s="64" t="str">
        <f>IF(I1593="VERIFICAR",(MAX(J$1:$J1592))+1,"")</f>
        <v/>
      </c>
      <c r="K1593" s="82">
        <f>MATCH(A1593,Peso!A:A,0)</f>
        <v>1802</v>
      </c>
    </row>
    <row r="1594" spans="1:11" ht="15" customHeight="1" x14ac:dyDescent="0.3">
      <c r="A1594" s="79">
        <v>10098</v>
      </c>
      <c r="B1594" s="78" t="s">
        <v>415</v>
      </c>
      <c r="C1594" s="78" t="s">
        <v>7</v>
      </c>
      <c r="D1594" s="78" t="s">
        <v>1608</v>
      </c>
      <c r="E1594" s="78">
        <v>0</v>
      </c>
      <c r="F1594" s="78">
        <v>0</v>
      </c>
      <c r="G1594" s="189">
        <f t="shared" si="48"/>
        <v>0</v>
      </c>
      <c r="H1594" s="64" t="str">
        <f>IFERROR(MATCH(A1594,'LISTA '!D:D,0),"FORA DA TABELA")</f>
        <v>FORA DA TABELA</v>
      </c>
      <c r="I1594" s="64" t="str">
        <f t="shared" si="49"/>
        <v/>
      </c>
      <c r="J1594" s="64" t="str">
        <f>IF(I1594="VERIFICAR",(MAX(J$1:$J1593))+1,"")</f>
        <v/>
      </c>
      <c r="K1594" s="82">
        <f>MATCH(A1594,Peso!A:A,0)</f>
        <v>1803</v>
      </c>
    </row>
    <row r="1595" spans="1:11" ht="15" customHeight="1" x14ac:dyDescent="0.3">
      <c r="A1595" s="79">
        <v>21592</v>
      </c>
      <c r="B1595" s="78" t="s">
        <v>2017</v>
      </c>
      <c r="C1595" s="78" t="s">
        <v>7</v>
      </c>
      <c r="D1595" s="78" t="s">
        <v>1608</v>
      </c>
      <c r="E1595" s="78">
        <v>0</v>
      </c>
      <c r="F1595" s="78">
        <v>0</v>
      </c>
      <c r="G1595" s="189">
        <f t="shared" si="48"/>
        <v>0</v>
      </c>
      <c r="H1595" s="64" t="str">
        <f>IFERROR(MATCH(A1595,'LISTA '!D:D,0),"FORA DA TABELA")</f>
        <v>FORA DA TABELA</v>
      </c>
      <c r="I1595" s="64" t="str">
        <f t="shared" si="49"/>
        <v/>
      </c>
      <c r="J1595" s="64" t="str">
        <f>IF(I1595="VERIFICAR",(MAX(J$1:$J1594))+1,"")</f>
        <v/>
      </c>
      <c r="K1595" s="82">
        <f>MATCH(A1595,Peso!A:A,0)</f>
        <v>1804</v>
      </c>
    </row>
    <row r="1596" spans="1:11" ht="15" customHeight="1" x14ac:dyDescent="0.3">
      <c r="A1596" s="79">
        <v>11078</v>
      </c>
      <c r="B1596" s="78" t="s">
        <v>2018</v>
      </c>
      <c r="C1596" s="78" t="s">
        <v>7</v>
      </c>
      <c r="D1596" s="78" t="s">
        <v>1608</v>
      </c>
      <c r="E1596" s="78">
        <v>0</v>
      </c>
      <c r="F1596" s="78">
        <v>0</v>
      </c>
      <c r="G1596" s="189">
        <f t="shared" si="48"/>
        <v>0</v>
      </c>
      <c r="H1596" s="64" t="str">
        <f>IFERROR(MATCH(A1596,'LISTA '!D:D,0),"FORA DA TABELA")</f>
        <v>FORA DA TABELA</v>
      </c>
      <c r="I1596" s="64" t="str">
        <f t="shared" si="49"/>
        <v/>
      </c>
      <c r="J1596" s="64" t="str">
        <f>IF(I1596="VERIFICAR",(MAX(J$1:$J1595))+1,"")</f>
        <v/>
      </c>
      <c r="K1596" s="82">
        <f>MATCH(A1596,Peso!A:A,0)</f>
        <v>1805</v>
      </c>
    </row>
    <row r="1597" spans="1:11" ht="15" customHeight="1" x14ac:dyDescent="0.3">
      <c r="A1597" s="79">
        <v>11043</v>
      </c>
      <c r="B1597" s="78" t="s">
        <v>2019</v>
      </c>
      <c r="C1597" s="78" t="s">
        <v>7</v>
      </c>
      <c r="D1597" s="78" t="s">
        <v>1608</v>
      </c>
      <c r="E1597" s="78">
        <v>42</v>
      </c>
      <c r="F1597" s="78">
        <v>0</v>
      </c>
      <c r="G1597" s="189">
        <f t="shared" si="48"/>
        <v>42</v>
      </c>
      <c r="H1597" s="64">
        <f>IFERROR(MATCH(A1597,'LISTA '!D:D,0),"FORA DA TABELA")</f>
        <v>937</v>
      </c>
      <c r="I1597" s="64" t="str">
        <f t="shared" si="49"/>
        <v/>
      </c>
      <c r="J1597" s="64" t="str">
        <f>IF(I1597="VERIFICAR",(MAX(J$1:$J1596))+1,"")</f>
        <v/>
      </c>
      <c r="K1597" s="82">
        <f>MATCH(A1597,Peso!A:A,0)</f>
        <v>1806</v>
      </c>
    </row>
    <row r="1598" spans="1:11" ht="15" customHeight="1" x14ac:dyDescent="0.3">
      <c r="A1598" s="79">
        <v>21235</v>
      </c>
      <c r="B1598" s="78" t="s">
        <v>2020</v>
      </c>
      <c r="C1598" s="78" t="s">
        <v>7</v>
      </c>
      <c r="D1598" s="78" t="s">
        <v>1608</v>
      </c>
      <c r="E1598" s="78">
        <v>68</v>
      </c>
      <c r="F1598" s="78">
        <v>2</v>
      </c>
      <c r="G1598" s="189">
        <f t="shared" si="48"/>
        <v>66</v>
      </c>
      <c r="H1598" s="64">
        <f>IFERROR(MATCH(A1598,'LISTA '!D:D,0),"FORA DA TABELA")</f>
        <v>938</v>
      </c>
      <c r="I1598" s="64" t="str">
        <f t="shared" si="49"/>
        <v/>
      </c>
      <c r="J1598" s="64" t="str">
        <f>IF(I1598="VERIFICAR",(MAX(J$1:$J1597))+1,"")</f>
        <v/>
      </c>
      <c r="K1598" s="82">
        <f>MATCH(A1598,Peso!A:A,0)</f>
        <v>1807</v>
      </c>
    </row>
    <row r="1599" spans="1:11" ht="15" customHeight="1" x14ac:dyDescent="0.3">
      <c r="A1599" s="79">
        <v>50005</v>
      </c>
      <c r="B1599" s="78" t="s">
        <v>955</v>
      </c>
      <c r="C1599" s="78" t="s">
        <v>7</v>
      </c>
      <c r="D1599" s="78" t="s">
        <v>1608</v>
      </c>
      <c r="E1599" s="78">
        <v>45</v>
      </c>
      <c r="F1599" s="78">
        <v>0</v>
      </c>
      <c r="G1599" s="189">
        <f t="shared" si="48"/>
        <v>45</v>
      </c>
      <c r="H1599" s="64" t="str">
        <f>IFERROR(MATCH(A1599,'LISTA '!D:D,0),"FORA DA TABELA")</f>
        <v>FORA DA TABELA</v>
      </c>
      <c r="I1599" s="64" t="str">
        <f t="shared" si="49"/>
        <v>VERIFICAR</v>
      </c>
      <c r="J1599" s="64">
        <f>IF(I1599="VERIFICAR",(MAX(J$1:$J1598))+1,"")</f>
        <v>125</v>
      </c>
      <c r="K1599" s="82">
        <f>MATCH(A1599,Peso!A:A,0)</f>
        <v>2470</v>
      </c>
    </row>
    <row r="1600" spans="1:11" ht="15" customHeight="1" x14ac:dyDescent="0.3">
      <c r="A1600" s="79">
        <v>11079</v>
      </c>
      <c r="B1600" s="78" t="s">
        <v>1475</v>
      </c>
      <c r="C1600" s="78" t="s">
        <v>7</v>
      </c>
      <c r="D1600" s="78" t="s">
        <v>1608</v>
      </c>
      <c r="E1600" s="78">
        <v>0</v>
      </c>
      <c r="F1600" s="78">
        <v>0</v>
      </c>
      <c r="G1600" s="189">
        <f t="shared" si="48"/>
        <v>0</v>
      </c>
      <c r="H1600" s="64" t="str">
        <f>IFERROR(MATCH(A1600,'LISTA '!D:D,0),"FORA DA TABELA")</f>
        <v>FORA DA TABELA</v>
      </c>
      <c r="I1600" s="64" t="str">
        <f t="shared" si="49"/>
        <v/>
      </c>
      <c r="J1600" s="64" t="str">
        <f>IF(I1600="VERIFICAR",(MAX(J$1:$J1599))+1,"")</f>
        <v/>
      </c>
      <c r="K1600" s="82">
        <f>MATCH(A1600,Peso!A:A,0)</f>
        <v>1808</v>
      </c>
    </row>
    <row r="1601" spans="1:11" ht="15" customHeight="1" x14ac:dyDescent="0.3">
      <c r="A1601" s="79">
        <v>21555</v>
      </c>
      <c r="B1601" s="78" t="s">
        <v>1247</v>
      </c>
      <c r="C1601" s="78" t="s">
        <v>7</v>
      </c>
      <c r="D1601" s="78" t="s">
        <v>1608</v>
      </c>
      <c r="E1601" s="78">
        <v>50</v>
      </c>
      <c r="F1601" s="78">
        <v>6</v>
      </c>
      <c r="G1601" s="189">
        <f t="shared" si="48"/>
        <v>44</v>
      </c>
      <c r="H1601" s="64">
        <f>IFERROR(MATCH(A1601,'LISTA '!D:D,0),"FORA DA TABELA")</f>
        <v>939</v>
      </c>
      <c r="I1601" s="64" t="str">
        <f t="shared" si="49"/>
        <v/>
      </c>
      <c r="J1601" s="64" t="str">
        <f>IF(I1601="VERIFICAR",(MAX(J$1:$J1600))+1,"")</f>
        <v/>
      </c>
      <c r="K1601" s="82">
        <f>MATCH(A1601,Peso!A:A,0)</f>
        <v>1812</v>
      </c>
    </row>
    <row r="1602" spans="1:11" ht="15" customHeight="1" x14ac:dyDescent="0.3">
      <c r="A1602" s="79">
        <v>11060</v>
      </c>
      <c r="B1602" s="78" t="s">
        <v>2021</v>
      </c>
      <c r="C1602" s="78" t="s">
        <v>7</v>
      </c>
      <c r="D1602" s="78" t="s">
        <v>1608</v>
      </c>
      <c r="E1602" s="78">
        <v>68</v>
      </c>
      <c r="F1602" s="78">
        <v>0</v>
      </c>
      <c r="G1602" s="189">
        <f t="shared" si="48"/>
        <v>68</v>
      </c>
      <c r="H1602" s="64">
        <f>IFERROR(MATCH(A1602,'LISTA '!D:D,0),"FORA DA TABELA")</f>
        <v>940</v>
      </c>
      <c r="I1602" s="64" t="str">
        <f t="shared" si="49"/>
        <v/>
      </c>
      <c r="J1602" s="64" t="str">
        <f>IF(I1602="VERIFICAR",(MAX(J$1:$J1601))+1,"")</f>
        <v/>
      </c>
      <c r="K1602" s="82">
        <f>MATCH(A1602,Peso!A:A,0)</f>
        <v>1809</v>
      </c>
    </row>
    <row r="1603" spans="1:11" ht="15" customHeight="1" x14ac:dyDescent="0.3">
      <c r="A1603" s="79">
        <v>21343</v>
      </c>
      <c r="B1603" s="78" t="s">
        <v>2021</v>
      </c>
      <c r="C1603" s="78" t="s">
        <v>7</v>
      </c>
      <c r="D1603" s="78" t="s">
        <v>1608</v>
      </c>
      <c r="E1603" s="78">
        <v>0</v>
      </c>
      <c r="F1603" s="78">
        <v>0</v>
      </c>
      <c r="G1603" s="189">
        <f t="shared" ref="G1603:G1666" si="50">E1603-F1603</f>
        <v>0</v>
      </c>
      <c r="H1603" s="64" t="str">
        <f>IFERROR(MATCH(A1603,'LISTA '!D:D,0),"FORA DA TABELA")</f>
        <v>FORA DA TABELA</v>
      </c>
      <c r="I1603" s="64" t="str">
        <f t="shared" ref="I1603:I1666" si="51">IF(AND(G1603&gt;0,H1603="FORA DA TABELA"),"VERIFICAR","")</f>
        <v/>
      </c>
      <c r="J1603" s="64" t="str">
        <f>IF(I1603="VERIFICAR",(MAX(J$1:$J1602))+1,"")</f>
        <v/>
      </c>
      <c r="K1603" s="82">
        <f>MATCH(A1603,Peso!A:A,0)</f>
        <v>1810</v>
      </c>
    </row>
    <row r="1604" spans="1:11" ht="15" customHeight="1" x14ac:dyDescent="0.3">
      <c r="A1604" s="79">
        <v>20494</v>
      </c>
      <c r="B1604" s="78" t="s">
        <v>540</v>
      </c>
      <c r="C1604" s="78" t="s">
        <v>7</v>
      </c>
      <c r="D1604" s="78" t="s">
        <v>1608</v>
      </c>
      <c r="E1604" s="78">
        <v>0</v>
      </c>
      <c r="F1604" s="78">
        <v>0</v>
      </c>
      <c r="G1604" s="189">
        <f t="shared" si="50"/>
        <v>0</v>
      </c>
      <c r="H1604" s="64" t="str">
        <f>IFERROR(MATCH(A1604,'LISTA '!D:D,0),"FORA DA TABELA")</f>
        <v>FORA DA TABELA</v>
      </c>
      <c r="I1604" s="64" t="str">
        <f t="shared" si="51"/>
        <v/>
      </c>
      <c r="J1604" s="64" t="str">
        <f>IF(I1604="VERIFICAR",(MAX(J$1:$J1603))+1,"")</f>
        <v/>
      </c>
      <c r="K1604" s="82">
        <f>MATCH(A1604,Peso!A:A,0)</f>
        <v>1814</v>
      </c>
    </row>
    <row r="1605" spans="1:11" ht="15" customHeight="1" x14ac:dyDescent="0.3">
      <c r="A1605" s="79">
        <v>21293</v>
      </c>
      <c r="B1605" s="78" t="s">
        <v>1248</v>
      </c>
      <c r="C1605" s="78" t="s">
        <v>7</v>
      </c>
      <c r="D1605" s="78" t="s">
        <v>1608</v>
      </c>
      <c r="E1605" s="78">
        <v>39</v>
      </c>
      <c r="F1605" s="78">
        <v>8</v>
      </c>
      <c r="G1605" s="189">
        <f t="shared" si="50"/>
        <v>31</v>
      </c>
      <c r="H1605" s="64">
        <f>IFERROR(MATCH(A1605,'LISTA '!D:D,0),"FORA DA TABELA")</f>
        <v>941</v>
      </c>
      <c r="I1605" s="64" t="str">
        <f t="shared" si="51"/>
        <v/>
      </c>
      <c r="J1605" s="64" t="str">
        <f>IF(I1605="VERIFICAR",(MAX(J$1:$J1604))+1,"")</f>
        <v/>
      </c>
      <c r="K1605" s="82">
        <f>MATCH(A1605,Peso!A:A,0)</f>
        <v>1811</v>
      </c>
    </row>
    <row r="1606" spans="1:11" ht="15" customHeight="1" x14ac:dyDescent="0.3">
      <c r="A1606" s="79">
        <v>20028</v>
      </c>
      <c r="B1606" s="78" t="s">
        <v>2022</v>
      </c>
      <c r="C1606" s="78" t="s">
        <v>7</v>
      </c>
      <c r="D1606" s="78" t="s">
        <v>1608</v>
      </c>
      <c r="E1606" s="78">
        <v>0</v>
      </c>
      <c r="F1606" s="78">
        <v>0</v>
      </c>
      <c r="G1606" s="189">
        <f t="shared" si="50"/>
        <v>0</v>
      </c>
      <c r="H1606" s="64" t="str">
        <f>IFERROR(MATCH(A1606,'LISTA '!D:D,0),"FORA DA TABELA")</f>
        <v>FORA DA TABELA</v>
      </c>
      <c r="I1606" s="64" t="str">
        <f t="shared" si="51"/>
        <v/>
      </c>
      <c r="J1606" s="64" t="str">
        <f>IF(I1606="VERIFICAR",(MAX(J$1:$J1605))+1,"")</f>
        <v/>
      </c>
      <c r="K1606" s="82">
        <f>MATCH(A1606,Peso!A:A,0)</f>
        <v>1816</v>
      </c>
    </row>
    <row r="1607" spans="1:11" ht="15" customHeight="1" x14ac:dyDescent="0.3">
      <c r="A1607" s="79">
        <v>21407</v>
      </c>
      <c r="B1607" s="78" t="s">
        <v>1249</v>
      </c>
      <c r="C1607" s="78" t="s">
        <v>7</v>
      </c>
      <c r="D1607" s="78" t="s">
        <v>1608</v>
      </c>
      <c r="E1607" s="78">
        <v>0</v>
      </c>
      <c r="F1607" s="78">
        <v>0</v>
      </c>
      <c r="G1607" s="189">
        <f t="shared" si="50"/>
        <v>0</v>
      </c>
      <c r="H1607" s="64" t="str">
        <f>IFERROR(MATCH(A1607,'LISTA '!D:D,0),"FORA DA TABELA")</f>
        <v>FORA DA TABELA</v>
      </c>
      <c r="I1607" s="64" t="str">
        <f t="shared" si="51"/>
        <v/>
      </c>
      <c r="J1607" s="64" t="str">
        <f>IF(I1607="VERIFICAR",(MAX(J$1:$J1606))+1,"")</f>
        <v/>
      </c>
      <c r="K1607" s="82">
        <f>MATCH(A1607,Peso!A:A,0)</f>
        <v>1818</v>
      </c>
    </row>
    <row r="1608" spans="1:11" ht="15" customHeight="1" x14ac:dyDescent="0.3">
      <c r="A1608" s="79">
        <v>20144</v>
      </c>
      <c r="B1608" s="78" t="s">
        <v>1250</v>
      </c>
      <c r="C1608" s="78" t="s">
        <v>7</v>
      </c>
      <c r="D1608" s="78" t="s">
        <v>1608</v>
      </c>
      <c r="E1608" s="78">
        <v>0</v>
      </c>
      <c r="F1608" s="78">
        <v>0</v>
      </c>
      <c r="G1608" s="189">
        <f t="shared" si="50"/>
        <v>0</v>
      </c>
      <c r="H1608" s="64" t="str">
        <f>IFERROR(MATCH(A1608,'LISTA '!D:D,0),"FORA DA TABELA")</f>
        <v>FORA DA TABELA</v>
      </c>
      <c r="I1608" s="64" t="str">
        <f t="shared" si="51"/>
        <v/>
      </c>
      <c r="J1608" s="64" t="str">
        <f>IF(I1608="VERIFICAR",(MAX(J$1:$J1607))+1,"")</f>
        <v/>
      </c>
      <c r="K1608" s="82">
        <f>MATCH(A1608,Peso!A:A,0)</f>
        <v>1817</v>
      </c>
    </row>
    <row r="1609" spans="1:11" ht="15" customHeight="1" x14ac:dyDescent="0.3">
      <c r="A1609" s="79">
        <v>20146</v>
      </c>
      <c r="B1609" s="78" t="s">
        <v>1074</v>
      </c>
      <c r="C1609" s="78" t="s">
        <v>7</v>
      </c>
      <c r="D1609" s="78" t="s">
        <v>1608</v>
      </c>
      <c r="E1609" s="78">
        <v>28</v>
      </c>
      <c r="F1609" s="78">
        <v>0</v>
      </c>
      <c r="G1609" s="189">
        <f t="shared" si="50"/>
        <v>28</v>
      </c>
      <c r="H1609" s="64" t="str">
        <f>IFERROR(MATCH(A1609,'LISTA '!D:D,0),"FORA DA TABELA")</f>
        <v>FORA DA TABELA</v>
      </c>
      <c r="I1609" s="64" t="str">
        <f t="shared" si="51"/>
        <v>VERIFICAR</v>
      </c>
      <c r="J1609" s="64">
        <f>IF(I1609="VERIFICAR",(MAX(J$1:$J1608))+1,"")</f>
        <v>126</v>
      </c>
      <c r="K1609" s="82">
        <f>MATCH(A1609,Peso!A:A,0)</f>
        <v>1819</v>
      </c>
    </row>
    <row r="1610" spans="1:11" ht="15" customHeight="1" x14ac:dyDescent="0.3">
      <c r="A1610" s="79">
        <v>21490</v>
      </c>
      <c r="B1610" s="78" t="s">
        <v>532</v>
      </c>
      <c r="C1610" s="78" t="s">
        <v>7</v>
      </c>
      <c r="D1610" s="78" t="s">
        <v>1608</v>
      </c>
      <c r="E1610" s="78">
        <v>0</v>
      </c>
      <c r="F1610" s="78">
        <v>0</v>
      </c>
      <c r="G1610" s="189">
        <f t="shared" si="50"/>
        <v>0</v>
      </c>
      <c r="H1610" s="64" t="str">
        <f>IFERROR(MATCH(A1610,'LISTA '!D:D,0),"FORA DA TABELA")</f>
        <v>FORA DA TABELA</v>
      </c>
      <c r="I1610" s="64" t="str">
        <f t="shared" si="51"/>
        <v/>
      </c>
      <c r="J1610" s="64" t="str">
        <f>IF(I1610="VERIFICAR",(MAX(J$1:$J1609))+1,"")</f>
        <v/>
      </c>
      <c r="K1610" s="82">
        <f>MATCH(A1610,Peso!A:A,0)</f>
        <v>1824</v>
      </c>
    </row>
    <row r="1611" spans="1:11" ht="15" customHeight="1" x14ac:dyDescent="0.3">
      <c r="A1611" s="79">
        <v>21091</v>
      </c>
      <c r="B1611" s="78" t="s">
        <v>2023</v>
      </c>
      <c r="C1611" s="78" t="s">
        <v>7</v>
      </c>
      <c r="D1611" s="78" t="s">
        <v>1608</v>
      </c>
      <c r="E1611" s="78">
        <v>49</v>
      </c>
      <c r="F1611" s="78">
        <v>5</v>
      </c>
      <c r="G1611" s="189">
        <f t="shared" si="50"/>
        <v>44</v>
      </c>
      <c r="H1611" s="64">
        <f>IFERROR(MATCH(A1611,'LISTA '!D:D,0),"FORA DA TABELA")</f>
        <v>942</v>
      </c>
      <c r="I1611" s="64" t="str">
        <f t="shared" si="51"/>
        <v/>
      </c>
      <c r="J1611" s="64" t="str">
        <f>IF(I1611="VERIFICAR",(MAX(J$1:$J1610))+1,"")</f>
        <v/>
      </c>
      <c r="K1611" s="82">
        <f>MATCH(A1611,Peso!A:A,0)</f>
        <v>1822</v>
      </c>
    </row>
    <row r="1612" spans="1:11" ht="15" customHeight="1" x14ac:dyDescent="0.3">
      <c r="A1612" s="79">
        <v>21103</v>
      </c>
      <c r="B1612" s="78" t="s">
        <v>2024</v>
      </c>
      <c r="C1612" s="78" t="s">
        <v>7</v>
      </c>
      <c r="D1612" s="78" t="s">
        <v>1608</v>
      </c>
      <c r="E1612" s="78">
        <v>112</v>
      </c>
      <c r="F1612" s="78">
        <v>19</v>
      </c>
      <c r="G1612" s="189">
        <f t="shared" si="50"/>
        <v>93</v>
      </c>
      <c r="H1612" s="64">
        <f>IFERROR(MATCH(A1612,'LISTA '!D:D,0),"FORA DA TABELA")</f>
        <v>943</v>
      </c>
      <c r="I1612" s="64" t="str">
        <f t="shared" si="51"/>
        <v/>
      </c>
      <c r="J1612" s="64" t="str">
        <f>IF(I1612="VERIFICAR",(MAX(J$1:$J1611))+1,"")</f>
        <v/>
      </c>
      <c r="K1612" s="82">
        <f>MATCH(A1612,Peso!A:A,0)</f>
        <v>1823</v>
      </c>
    </row>
    <row r="1613" spans="1:11" ht="15" customHeight="1" x14ac:dyDescent="0.3">
      <c r="A1613" s="79">
        <v>20029</v>
      </c>
      <c r="B1613" s="78" t="s">
        <v>2025</v>
      </c>
      <c r="C1613" s="78" t="s">
        <v>7</v>
      </c>
      <c r="D1613" s="78" t="s">
        <v>1608</v>
      </c>
      <c r="E1613" s="78">
        <v>67</v>
      </c>
      <c r="F1613" s="78">
        <v>20</v>
      </c>
      <c r="G1613" s="189">
        <f t="shared" si="50"/>
        <v>47</v>
      </c>
      <c r="H1613" s="64">
        <f>IFERROR(MATCH(A1613,'LISTA '!D:D,0),"FORA DA TABELA")</f>
        <v>944</v>
      </c>
      <c r="I1613" s="64" t="str">
        <f t="shared" si="51"/>
        <v/>
      </c>
      <c r="J1613" s="64" t="str">
        <f>IF(I1613="VERIFICAR",(MAX(J$1:$J1612))+1,"")</f>
        <v/>
      </c>
      <c r="K1613" s="82">
        <f>MATCH(A1613,Peso!A:A,0)</f>
        <v>1825</v>
      </c>
    </row>
    <row r="1614" spans="1:11" ht="15" customHeight="1" x14ac:dyDescent="0.3">
      <c r="A1614" s="79">
        <v>21453</v>
      </c>
      <c r="B1614" s="78" t="s">
        <v>1251</v>
      </c>
      <c r="C1614" s="78" t="s">
        <v>7</v>
      </c>
      <c r="D1614" s="78" t="s">
        <v>1608</v>
      </c>
      <c r="E1614" s="78">
        <v>46</v>
      </c>
      <c r="F1614" s="78">
        <v>4</v>
      </c>
      <c r="G1614" s="189">
        <f t="shared" si="50"/>
        <v>42</v>
      </c>
      <c r="H1614" s="64">
        <f>IFERROR(MATCH(A1614,'LISTA '!D:D,0),"FORA DA TABELA")</f>
        <v>945</v>
      </c>
      <c r="I1614" s="64" t="str">
        <f t="shared" si="51"/>
        <v/>
      </c>
      <c r="J1614" s="64" t="str">
        <f>IF(I1614="VERIFICAR",(MAX(J$1:$J1613))+1,"")</f>
        <v/>
      </c>
      <c r="K1614" s="82">
        <f>MATCH(A1614,Peso!A:A,0)</f>
        <v>1827</v>
      </c>
    </row>
    <row r="1615" spans="1:11" ht="15" customHeight="1" x14ac:dyDescent="0.3">
      <c r="A1615" s="79">
        <v>20147</v>
      </c>
      <c r="B1615" s="78" t="s">
        <v>1252</v>
      </c>
      <c r="C1615" s="78" t="s">
        <v>7</v>
      </c>
      <c r="D1615" s="78" t="s">
        <v>1608</v>
      </c>
      <c r="E1615" s="78">
        <v>520</v>
      </c>
      <c r="F1615" s="78">
        <v>63</v>
      </c>
      <c r="G1615" s="189">
        <f t="shared" si="50"/>
        <v>457</v>
      </c>
      <c r="H1615" s="64">
        <f>IFERROR(MATCH(A1615,'LISTA '!D:D,0),"FORA DA TABELA")</f>
        <v>946</v>
      </c>
      <c r="I1615" s="64" t="str">
        <f t="shared" si="51"/>
        <v/>
      </c>
      <c r="J1615" s="64" t="str">
        <f>IF(I1615="VERIFICAR",(MAX(J$1:$J1614))+1,"")</f>
        <v/>
      </c>
      <c r="K1615" s="82">
        <f>MATCH(A1615,Peso!A:A,0)</f>
        <v>1826</v>
      </c>
    </row>
    <row r="1616" spans="1:11" ht="15" customHeight="1" x14ac:dyDescent="0.3">
      <c r="A1616" s="79">
        <v>21468</v>
      </c>
      <c r="B1616" s="78" t="s">
        <v>1253</v>
      </c>
      <c r="C1616" s="78" t="s">
        <v>7</v>
      </c>
      <c r="D1616" s="78" t="s">
        <v>1608</v>
      </c>
      <c r="E1616" s="78">
        <v>42</v>
      </c>
      <c r="F1616" s="78">
        <v>1</v>
      </c>
      <c r="G1616" s="189">
        <f t="shared" si="50"/>
        <v>41</v>
      </c>
      <c r="H1616" s="64">
        <f>IFERROR(MATCH(A1616,'LISTA '!D:D,0),"FORA DA TABELA")</f>
        <v>947</v>
      </c>
      <c r="I1616" s="64" t="str">
        <f t="shared" si="51"/>
        <v/>
      </c>
      <c r="J1616" s="64" t="str">
        <f>IF(I1616="VERIFICAR",(MAX(J$1:$J1615))+1,"")</f>
        <v/>
      </c>
      <c r="K1616" s="82">
        <f>MATCH(A1616,Peso!A:A,0)</f>
        <v>1830</v>
      </c>
    </row>
    <row r="1617" spans="1:11" ht="15" customHeight="1" x14ac:dyDescent="0.3">
      <c r="A1617" s="79">
        <v>21576</v>
      </c>
      <c r="B1617" s="78" t="s">
        <v>2026</v>
      </c>
      <c r="C1617" s="78" t="s">
        <v>7</v>
      </c>
      <c r="D1617" s="78" t="s">
        <v>1608</v>
      </c>
      <c r="E1617" s="78">
        <v>177</v>
      </c>
      <c r="F1617" s="78">
        <v>64</v>
      </c>
      <c r="G1617" s="189">
        <f t="shared" si="50"/>
        <v>113</v>
      </c>
      <c r="H1617" s="64">
        <f>IFERROR(MATCH(A1617,'LISTA '!D:D,0),"FORA DA TABELA")</f>
        <v>948</v>
      </c>
      <c r="I1617" s="64" t="str">
        <f t="shared" si="51"/>
        <v/>
      </c>
      <c r="J1617" s="64" t="str">
        <f>IF(I1617="VERIFICAR",(MAX(J$1:$J1616))+1,"")</f>
        <v/>
      </c>
      <c r="K1617" s="82">
        <f>MATCH(A1617,Peso!A:A,0)</f>
        <v>1831</v>
      </c>
    </row>
    <row r="1618" spans="1:11" ht="15" customHeight="1" x14ac:dyDescent="0.3">
      <c r="A1618" s="79">
        <v>21597</v>
      </c>
      <c r="B1618" s="78" t="s">
        <v>1254</v>
      </c>
      <c r="C1618" s="78" t="s">
        <v>7</v>
      </c>
      <c r="D1618" s="78" t="s">
        <v>1608</v>
      </c>
      <c r="E1618" s="78">
        <v>10</v>
      </c>
      <c r="F1618" s="78">
        <v>2</v>
      </c>
      <c r="G1618" s="189">
        <f t="shared" si="50"/>
        <v>8</v>
      </c>
      <c r="H1618" s="64">
        <f>IFERROR(MATCH(A1618,'LISTA '!D:D,0),"FORA DA TABELA")</f>
        <v>949</v>
      </c>
      <c r="I1618" s="64" t="str">
        <f t="shared" si="51"/>
        <v/>
      </c>
      <c r="J1618" s="64" t="str">
        <f>IF(I1618="VERIFICAR",(MAX(J$1:$J1617))+1,"")</f>
        <v/>
      </c>
      <c r="K1618" s="82">
        <f>MATCH(A1618,Peso!A:A,0)</f>
        <v>1833</v>
      </c>
    </row>
    <row r="1619" spans="1:11" ht="15" customHeight="1" x14ac:dyDescent="0.3">
      <c r="A1619" s="79">
        <v>21570</v>
      </c>
      <c r="B1619" s="78" t="s">
        <v>2027</v>
      </c>
      <c r="C1619" s="78" t="s">
        <v>7</v>
      </c>
      <c r="D1619" s="78" t="s">
        <v>1608</v>
      </c>
      <c r="E1619" s="78">
        <v>317</v>
      </c>
      <c r="F1619" s="78">
        <v>12</v>
      </c>
      <c r="G1619" s="189">
        <f t="shared" si="50"/>
        <v>305</v>
      </c>
      <c r="H1619" s="64">
        <f>IFERROR(MATCH(A1619,'LISTA '!D:D,0),"FORA DA TABELA")</f>
        <v>950</v>
      </c>
      <c r="I1619" s="64" t="str">
        <f t="shared" si="51"/>
        <v/>
      </c>
      <c r="J1619" s="64" t="str">
        <f>IF(I1619="VERIFICAR",(MAX(J$1:$J1618))+1,"")</f>
        <v/>
      </c>
      <c r="K1619" s="82">
        <f>MATCH(A1619,Peso!A:A,0)</f>
        <v>1834</v>
      </c>
    </row>
    <row r="1620" spans="1:11" ht="15" customHeight="1" x14ac:dyDescent="0.3">
      <c r="A1620" s="79">
        <v>134</v>
      </c>
      <c r="B1620" s="78" t="s">
        <v>478</v>
      </c>
      <c r="C1620" s="78" t="s">
        <v>7</v>
      </c>
      <c r="D1620" s="78" t="s">
        <v>1608</v>
      </c>
      <c r="E1620" s="78">
        <v>821</v>
      </c>
      <c r="F1620" s="78">
        <v>52</v>
      </c>
      <c r="G1620" s="189">
        <f t="shared" si="50"/>
        <v>769</v>
      </c>
      <c r="H1620" s="64">
        <f>IFERROR(MATCH(A1620,'LISTA '!D:D,0),"FORA DA TABELA")</f>
        <v>951</v>
      </c>
      <c r="I1620" s="64" t="str">
        <f t="shared" si="51"/>
        <v/>
      </c>
      <c r="J1620" s="64" t="str">
        <f>IF(I1620="VERIFICAR",(MAX(J$1:$J1619))+1,"")</f>
        <v/>
      </c>
      <c r="K1620" s="82">
        <f>MATCH(A1620,Peso!A:A,0)</f>
        <v>622</v>
      </c>
    </row>
    <row r="1621" spans="1:11" ht="15" customHeight="1" x14ac:dyDescent="0.3">
      <c r="A1621" s="79">
        <v>21613</v>
      </c>
      <c r="B1621" s="78" t="s">
        <v>477</v>
      </c>
      <c r="C1621" s="78" t="s">
        <v>7</v>
      </c>
      <c r="D1621" s="78" t="s">
        <v>1608</v>
      </c>
      <c r="E1621" s="78">
        <v>0</v>
      </c>
      <c r="F1621" s="78">
        <v>0</v>
      </c>
      <c r="G1621" s="189">
        <f t="shared" si="50"/>
        <v>0</v>
      </c>
      <c r="H1621" s="64" t="str">
        <f>IFERROR(MATCH(A1621,'LISTA '!D:D,0),"FORA DA TABELA")</f>
        <v>FORA DA TABELA</v>
      </c>
      <c r="I1621" s="64" t="str">
        <f t="shared" si="51"/>
        <v/>
      </c>
      <c r="J1621" s="64" t="str">
        <f>IF(I1621="VERIFICAR",(MAX(J$1:$J1620))+1,"")</f>
        <v/>
      </c>
      <c r="K1621" s="82">
        <f>MATCH(A1621,Peso!A:A,0)</f>
        <v>1836</v>
      </c>
    </row>
    <row r="1622" spans="1:11" ht="15" customHeight="1" x14ac:dyDescent="0.3">
      <c r="A1622" s="79">
        <v>984</v>
      </c>
      <c r="B1622" s="78" t="s">
        <v>1255</v>
      </c>
      <c r="C1622" s="78" t="s">
        <v>7</v>
      </c>
      <c r="D1622" s="78" t="s">
        <v>1608</v>
      </c>
      <c r="E1622" s="78">
        <v>1972</v>
      </c>
      <c r="F1622" s="78">
        <v>111</v>
      </c>
      <c r="G1622" s="189">
        <f t="shared" si="50"/>
        <v>1861</v>
      </c>
      <c r="H1622" s="64">
        <f>IFERROR(MATCH(A1622,'LISTA '!D:D,0),"FORA DA TABELA")</f>
        <v>952</v>
      </c>
      <c r="I1622" s="64" t="str">
        <f t="shared" si="51"/>
        <v/>
      </c>
      <c r="J1622" s="64" t="str">
        <f>IF(I1622="VERIFICAR",(MAX(J$1:$J1621))+1,"")</f>
        <v/>
      </c>
      <c r="K1622" s="82">
        <f>MATCH(A1622,Peso!A:A,0)</f>
        <v>624</v>
      </c>
    </row>
    <row r="1623" spans="1:11" ht="15" customHeight="1" x14ac:dyDescent="0.3">
      <c r="A1623" s="79">
        <v>20935</v>
      </c>
      <c r="B1623" s="78" t="s">
        <v>645</v>
      </c>
      <c r="C1623" s="78" t="s">
        <v>7</v>
      </c>
      <c r="D1623" s="78" t="s">
        <v>1608</v>
      </c>
      <c r="E1623" s="78">
        <v>0</v>
      </c>
      <c r="F1623" s="78">
        <v>0</v>
      </c>
      <c r="G1623" s="189">
        <f t="shared" si="50"/>
        <v>0</v>
      </c>
      <c r="H1623" s="64" t="str">
        <f>IFERROR(MATCH(A1623,'LISTA '!D:D,0),"FORA DA TABELA")</f>
        <v>FORA DA TABELA</v>
      </c>
      <c r="I1623" s="64" t="str">
        <f t="shared" si="51"/>
        <v/>
      </c>
      <c r="J1623" s="64" t="str">
        <f>IF(I1623="VERIFICAR",(MAX(J$1:$J1622))+1,"")</f>
        <v/>
      </c>
      <c r="K1623" s="82">
        <f>MATCH(A1623,Peso!A:A,0)</f>
        <v>623</v>
      </c>
    </row>
    <row r="1624" spans="1:11" ht="15" customHeight="1" x14ac:dyDescent="0.3">
      <c r="A1624" s="79">
        <v>10005</v>
      </c>
      <c r="B1624" s="78" t="s">
        <v>524</v>
      </c>
      <c r="C1624" s="78" t="s">
        <v>7</v>
      </c>
      <c r="D1624" s="78" t="s">
        <v>1608</v>
      </c>
      <c r="E1624" s="78">
        <v>0</v>
      </c>
      <c r="F1624" s="78">
        <v>0</v>
      </c>
      <c r="G1624" s="189">
        <f t="shared" si="50"/>
        <v>0</v>
      </c>
      <c r="H1624" s="64" t="str">
        <f>IFERROR(MATCH(A1624,'LISTA '!D:D,0),"FORA DA TABELA")</f>
        <v>FORA DA TABELA</v>
      </c>
      <c r="I1624" s="64" t="str">
        <f t="shared" si="51"/>
        <v/>
      </c>
      <c r="J1624" s="64" t="str">
        <f>IF(I1624="VERIFICAR",(MAX(J$1:$J1623))+1,"")</f>
        <v/>
      </c>
      <c r="K1624" s="82">
        <f>MATCH(A1624,Peso!A:A,0)</f>
        <v>1099</v>
      </c>
    </row>
    <row r="1625" spans="1:11" ht="15" customHeight="1" x14ac:dyDescent="0.3">
      <c r="A1625" s="79">
        <v>21545</v>
      </c>
      <c r="B1625" s="78" t="s">
        <v>1256</v>
      </c>
      <c r="C1625" s="78" t="s">
        <v>7</v>
      </c>
      <c r="D1625" s="78" t="s">
        <v>1608</v>
      </c>
      <c r="E1625" s="78">
        <v>112</v>
      </c>
      <c r="F1625" s="78">
        <v>26</v>
      </c>
      <c r="G1625" s="189">
        <f t="shared" si="50"/>
        <v>86</v>
      </c>
      <c r="H1625" s="64">
        <f>IFERROR(MATCH(A1625,'LISTA '!D:D,0),"FORA DA TABELA")</f>
        <v>953</v>
      </c>
      <c r="I1625" s="64" t="str">
        <f t="shared" si="51"/>
        <v/>
      </c>
      <c r="J1625" s="64" t="str">
        <f>IF(I1625="VERIFICAR",(MAX(J$1:$J1624))+1,"")</f>
        <v/>
      </c>
      <c r="K1625" s="82">
        <f>MATCH(A1625,Peso!A:A,0)</f>
        <v>1096</v>
      </c>
    </row>
    <row r="1626" spans="1:11" ht="15" customHeight="1" x14ac:dyDescent="0.3">
      <c r="A1626" s="79">
        <v>11072</v>
      </c>
      <c r="B1626" s="78" t="s">
        <v>482</v>
      </c>
      <c r="C1626" s="78" t="s">
        <v>7</v>
      </c>
      <c r="D1626" s="78" t="s">
        <v>1608</v>
      </c>
      <c r="E1626" s="78">
        <v>81</v>
      </c>
      <c r="F1626" s="78">
        <v>32</v>
      </c>
      <c r="G1626" s="189">
        <f t="shared" si="50"/>
        <v>49</v>
      </c>
      <c r="H1626" s="64" t="str">
        <f>IFERROR(MATCH(A1626,'LISTA '!D:D,0),"FORA DA TABELA")</f>
        <v>FORA DA TABELA</v>
      </c>
      <c r="I1626" s="64" t="str">
        <f t="shared" si="51"/>
        <v>VERIFICAR</v>
      </c>
      <c r="J1626" s="64">
        <f>IF(I1626="VERIFICAR",(MAX(J$1:$J1625))+1,"")</f>
        <v>127</v>
      </c>
      <c r="K1626" s="82">
        <f>MATCH(A1626,Peso!A:A,0)</f>
        <v>1097</v>
      </c>
    </row>
    <row r="1627" spans="1:11" ht="15" customHeight="1" x14ac:dyDescent="0.3">
      <c r="A1627" s="79">
        <v>21658</v>
      </c>
      <c r="B1627" s="78" t="s">
        <v>482</v>
      </c>
      <c r="C1627" s="78" t="s">
        <v>7</v>
      </c>
      <c r="D1627" s="78" t="s">
        <v>1608</v>
      </c>
      <c r="E1627" s="78">
        <v>0</v>
      </c>
      <c r="F1627" s="78">
        <v>0</v>
      </c>
      <c r="G1627" s="189">
        <f t="shared" si="50"/>
        <v>0</v>
      </c>
      <c r="H1627" s="64" t="str">
        <f>IFERROR(MATCH(A1627,'LISTA '!D:D,0),"FORA DA TABELA")</f>
        <v>FORA DA TABELA</v>
      </c>
      <c r="I1627" s="64" t="str">
        <f t="shared" si="51"/>
        <v/>
      </c>
      <c r="J1627" s="64" t="str">
        <f>IF(I1627="VERIFICAR",(MAX(J$1:$J1626))+1,"")</f>
        <v/>
      </c>
      <c r="K1627" s="82">
        <f>MATCH(A1627,Peso!A:A,0)</f>
        <v>1847</v>
      </c>
    </row>
    <row r="1628" spans="1:11" ht="15" customHeight="1" x14ac:dyDescent="0.3">
      <c r="A1628" s="79">
        <v>21231</v>
      </c>
      <c r="B1628" s="78" t="s">
        <v>1257</v>
      </c>
      <c r="C1628" s="78" t="s">
        <v>7</v>
      </c>
      <c r="D1628" s="78" t="s">
        <v>1608</v>
      </c>
      <c r="E1628" s="78">
        <v>41</v>
      </c>
      <c r="F1628" s="78">
        <v>35</v>
      </c>
      <c r="G1628" s="189">
        <f t="shared" si="50"/>
        <v>6</v>
      </c>
      <c r="H1628" s="64">
        <f>IFERROR(MATCH(A1628,'LISTA '!D:D,0),"FORA DA TABELA")</f>
        <v>954</v>
      </c>
      <c r="I1628" s="64" t="str">
        <f t="shared" si="51"/>
        <v/>
      </c>
      <c r="J1628" s="64" t="str">
        <f>IF(I1628="VERIFICAR",(MAX(J$1:$J1627))+1,"")</f>
        <v/>
      </c>
      <c r="K1628" s="82">
        <f>MATCH(A1628,Peso!A:A,0)</f>
        <v>1095</v>
      </c>
    </row>
    <row r="1629" spans="1:11" ht="15" customHeight="1" x14ac:dyDescent="0.3">
      <c r="A1629" s="79">
        <v>20091</v>
      </c>
      <c r="B1629" s="78" t="s">
        <v>646</v>
      </c>
      <c r="C1629" s="78" t="s">
        <v>7</v>
      </c>
      <c r="D1629" s="78" t="s">
        <v>1608</v>
      </c>
      <c r="E1629" s="78">
        <v>0</v>
      </c>
      <c r="F1629" s="78">
        <v>0</v>
      </c>
      <c r="G1629" s="189">
        <f t="shared" si="50"/>
        <v>0</v>
      </c>
      <c r="H1629" s="64" t="str">
        <f>IFERROR(MATCH(A1629,'LISTA '!D:D,0),"FORA DA TABELA")</f>
        <v>FORA DA TABELA</v>
      </c>
      <c r="I1629" s="64" t="str">
        <f t="shared" si="51"/>
        <v/>
      </c>
      <c r="J1629" s="64" t="str">
        <f>IF(I1629="VERIFICAR",(MAX(J$1:$J1628))+1,"")</f>
        <v/>
      </c>
      <c r="K1629" s="82">
        <f>MATCH(A1629,Peso!A:A,0)</f>
        <v>1094</v>
      </c>
    </row>
    <row r="1630" spans="1:11" ht="15" customHeight="1" x14ac:dyDescent="0.3">
      <c r="A1630" s="79">
        <v>20898</v>
      </c>
      <c r="B1630" s="78" t="s">
        <v>487</v>
      </c>
      <c r="C1630" s="78" t="s">
        <v>7</v>
      </c>
      <c r="D1630" s="78" t="s">
        <v>1608</v>
      </c>
      <c r="E1630" s="78">
        <v>81</v>
      </c>
      <c r="F1630" s="78">
        <v>8</v>
      </c>
      <c r="G1630" s="189">
        <f t="shared" si="50"/>
        <v>73</v>
      </c>
      <c r="H1630" s="64">
        <f>IFERROR(MATCH(A1630,'LISTA '!D:D,0),"FORA DA TABELA")</f>
        <v>955</v>
      </c>
      <c r="I1630" s="64" t="str">
        <f t="shared" si="51"/>
        <v/>
      </c>
      <c r="J1630" s="64" t="str">
        <f>IF(I1630="VERIFICAR",(MAX(J$1:$J1629))+1,"")</f>
        <v/>
      </c>
      <c r="K1630" s="82">
        <f>MATCH(A1630,Peso!A:A,0)</f>
        <v>1098</v>
      </c>
    </row>
    <row r="1631" spans="1:11" ht="15" customHeight="1" x14ac:dyDescent="0.3">
      <c r="A1631" s="79">
        <v>1911</v>
      </c>
      <c r="B1631" s="78" t="s">
        <v>494</v>
      </c>
      <c r="C1631" s="78" t="s">
        <v>7</v>
      </c>
      <c r="D1631" s="78" t="s">
        <v>1608</v>
      </c>
      <c r="E1631" s="78">
        <v>0</v>
      </c>
      <c r="F1631" s="78">
        <v>0</v>
      </c>
      <c r="G1631" s="189">
        <f t="shared" si="50"/>
        <v>0</v>
      </c>
      <c r="H1631" s="64" t="str">
        <f>IFERROR(MATCH(A1631,'LISTA '!D:D,0),"FORA DA TABELA")</f>
        <v>FORA DA TABELA</v>
      </c>
      <c r="I1631" s="64" t="str">
        <f t="shared" si="51"/>
        <v/>
      </c>
      <c r="J1631" s="64" t="str">
        <f>IF(I1631="VERIFICAR",(MAX(J$1:$J1630))+1,"")</f>
        <v/>
      </c>
      <c r="K1631" s="82">
        <f>MATCH(A1631,Peso!A:A,0)</f>
        <v>1101</v>
      </c>
    </row>
    <row r="1632" spans="1:11" ht="15" customHeight="1" x14ac:dyDescent="0.3">
      <c r="A1632" s="79">
        <v>149</v>
      </c>
      <c r="B1632" s="78" t="s">
        <v>238</v>
      </c>
      <c r="C1632" s="78" t="s">
        <v>3</v>
      </c>
      <c r="D1632" s="78" t="s">
        <v>1608</v>
      </c>
      <c r="E1632" s="78">
        <v>17</v>
      </c>
      <c r="F1632" s="78">
        <v>0</v>
      </c>
      <c r="G1632" s="189">
        <f t="shared" si="50"/>
        <v>17</v>
      </c>
      <c r="H1632" s="64">
        <f>IFERROR(MATCH(A1632,'LISTA '!D:D,0),"FORA DA TABELA")</f>
        <v>956</v>
      </c>
      <c r="I1632" s="64" t="str">
        <f t="shared" si="51"/>
        <v/>
      </c>
      <c r="J1632" s="64" t="str">
        <f>IF(I1632="VERIFICAR",(MAX(J$1:$J1631))+1,"")</f>
        <v/>
      </c>
      <c r="K1632" s="82">
        <f>MATCH(A1632,Peso!A:A,0)</f>
        <v>1851</v>
      </c>
    </row>
    <row r="1633" spans="1:11" ht="15" customHeight="1" x14ac:dyDescent="0.3">
      <c r="A1633" s="79">
        <v>2816</v>
      </c>
      <c r="B1633" s="78" t="s">
        <v>750</v>
      </c>
      <c r="C1633" s="78" t="s">
        <v>7</v>
      </c>
      <c r="D1633" s="78" t="s">
        <v>1608</v>
      </c>
      <c r="E1633" s="78">
        <v>143</v>
      </c>
      <c r="F1633" s="78">
        <v>2</v>
      </c>
      <c r="G1633" s="189">
        <f t="shared" si="50"/>
        <v>141</v>
      </c>
      <c r="H1633" s="64">
        <f>IFERROR(MATCH(A1633,'LISTA '!D:D,0),"FORA DA TABELA")</f>
        <v>957</v>
      </c>
      <c r="I1633" s="64" t="str">
        <f t="shared" si="51"/>
        <v/>
      </c>
      <c r="J1633" s="64" t="str">
        <f>IF(I1633="VERIFICAR",(MAX(J$1:$J1632))+1,"")</f>
        <v/>
      </c>
      <c r="K1633" s="82">
        <f>MATCH(A1633,Peso!A:A,0)</f>
        <v>1860</v>
      </c>
    </row>
    <row r="1634" spans="1:11" ht="15" customHeight="1" x14ac:dyDescent="0.3">
      <c r="A1634" s="79">
        <v>69</v>
      </c>
      <c r="B1634" s="78" t="s">
        <v>14</v>
      </c>
      <c r="C1634" s="78" t="s">
        <v>7</v>
      </c>
      <c r="D1634" s="78" t="s">
        <v>1608</v>
      </c>
      <c r="E1634" s="78">
        <v>0</v>
      </c>
      <c r="F1634" s="78">
        <v>0</v>
      </c>
      <c r="G1634" s="189">
        <f t="shared" si="50"/>
        <v>0</v>
      </c>
      <c r="H1634" s="64" t="str">
        <f>IFERROR(MATCH(A1634,'LISTA '!D:D,0),"FORA DA TABELA")</f>
        <v>FORA DA TABELA</v>
      </c>
      <c r="I1634" s="64" t="str">
        <f t="shared" si="51"/>
        <v/>
      </c>
      <c r="J1634" s="64" t="str">
        <f>IF(I1634="VERIFICAR",(MAX(J$1:$J1633))+1,"")</f>
        <v/>
      </c>
      <c r="K1634" s="82">
        <f>MATCH(A1634,Peso!A:A,0)</f>
        <v>1861</v>
      </c>
    </row>
    <row r="1635" spans="1:11" ht="15" customHeight="1" x14ac:dyDescent="0.3">
      <c r="A1635" s="79">
        <v>1261</v>
      </c>
      <c r="B1635" s="78" t="s">
        <v>1258</v>
      </c>
      <c r="C1635" s="78" t="s">
        <v>7</v>
      </c>
      <c r="D1635" s="78" t="s">
        <v>1608</v>
      </c>
      <c r="E1635" s="78">
        <v>73</v>
      </c>
      <c r="F1635" s="78">
        <v>7</v>
      </c>
      <c r="G1635" s="189">
        <f t="shared" si="50"/>
        <v>66</v>
      </c>
      <c r="H1635" s="64">
        <f>IFERROR(MATCH(A1635,'LISTA '!D:D,0),"FORA DA TABELA")</f>
        <v>958</v>
      </c>
      <c r="I1635" s="64" t="str">
        <f t="shared" si="51"/>
        <v/>
      </c>
      <c r="J1635" s="64" t="str">
        <f>IF(I1635="VERIFICAR",(MAX(J$1:$J1634))+1,"")</f>
        <v/>
      </c>
      <c r="K1635" s="82">
        <f>MATCH(A1635,Peso!A:A,0)</f>
        <v>1862</v>
      </c>
    </row>
    <row r="1636" spans="1:11" ht="15" customHeight="1" x14ac:dyDescent="0.3">
      <c r="A1636" s="79">
        <v>21161</v>
      </c>
      <c r="B1636" s="78" t="s">
        <v>2028</v>
      </c>
      <c r="C1636" s="78" t="s">
        <v>7</v>
      </c>
      <c r="D1636" s="78" t="s">
        <v>1608</v>
      </c>
      <c r="E1636" s="78">
        <v>0</v>
      </c>
      <c r="F1636" s="78">
        <v>0</v>
      </c>
      <c r="G1636" s="189">
        <f t="shared" si="50"/>
        <v>0</v>
      </c>
      <c r="H1636" s="64" t="str">
        <f>IFERROR(MATCH(A1636,'LISTA '!D:D,0),"FORA DA TABELA")</f>
        <v>FORA DA TABELA</v>
      </c>
      <c r="I1636" s="64" t="str">
        <f t="shared" si="51"/>
        <v/>
      </c>
      <c r="J1636" s="64" t="str">
        <f>IF(I1636="VERIFICAR",(MAX(J$1:$J1635))+1,"")</f>
        <v/>
      </c>
      <c r="K1636" s="82">
        <f>MATCH(A1636,Peso!A:A,0)</f>
        <v>1863</v>
      </c>
    </row>
    <row r="1637" spans="1:11" ht="15" customHeight="1" x14ac:dyDescent="0.3">
      <c r="A1637" s="79">
        <v>20915</v>
      </c>
      <c r="B1637" s="78" t="s">
        <v>233</v>
      </c>
      <c r="C1637" s="78" t="s">
        <v>7</v>
      </c>
      <c r="D1637" s="78" t="s">
        <v>1608</v>
      </c>
      <c r="E1637" s="78">
        <v>98</v>
      </c>
      <c r="F1637" s="78">
        <v>0</v>
      </c>
      <c r="G1637" s="189">
        <f t="shared" si="50"/>
        <v>98</v>
      </c>
      <c r="H1637" s="64">
        <f>IFERROR(MATCH(A1637,'LISTA '!D:D,0),"FORA DA TABELA")</f>
        <v>959</v>
      </c>
      <c r="I1637" s="64" t="str">
        <f t="shared" si="51"/>
        <v/>
      </c>
      <c r="J1637" s="64" t="str">
        <f>IF(I1637="VERIFICAR",(MAX(J$1:$J1636))+1,"")</f>
        <v/>
      </c>
      <c r="K1637" s="82">
        <f>MATCH(A1637,Peso!A:A,0)</f>
        <v>1864</v>
      </c>
    </row>
    <row r="1638" spans="1:11" ht="15" customHeight="1" x14ac:dyDescent="0.3">
      <c r="A1638" s="79">
        <v>20370</v>
      </c>
      <c r="B1638" s="78" t="s">
        <v>1259</v>
      </c>
      <c r="C1638" s="78" t="s">
        <v>3</v>
      </c>
      <c r="D1638" s="78" t="s">
        <v>1608</v>
      </c>
      <c r="E1638" s="78">
        <v>66</v>
      </c>
      <c r="F1638" s="78">
        <v>9</v>
      </c>
      <c r="G1638" s="189">
        <f t="shared" si="50"/>
        <v>57</v>
      </c>
      <c r="H1638" s="64">
        <f>IFERROR(MATCH(A1638,'LISTA '!D:D,0),"FORA DA TABELA")</f>
        <v>960</v>
      </c>
      <c r="I1638" s="64" t="str">
        <f t="shared" si="51"/>
        <v/>
      </c>
      <c r="J1638" s="64" t="str">
        <f>IF(I1638="VERIFICAR",(MAX(J$1:$J1637))+1,"")</f>
        <v/>
      </c>
      <c r="K1638" s="82">
        <f>MATCH(A1638,Peso!A:A,0)</f>
        <v>1865</v>
      </c>
    </row>
    <row r="1639" spans="1:11" ht="15" customHeight="1" x14ac:dyDescent="0.3">
      <c r="A1639" s="79">
        <v>2674</v>
      </c>
      <c r="B1639" s="78" t="s">
        <v>398</v>
      </c>
      <c r="C1639" s="78" t="s">
        <v>126</v>
      </c>
      <c r="D1639" s="78" t="s">
        <v>1608</v>
      </c>
      <c r="E1639" s="78">
        <v>9</v>
      </c>
      <c r="F1639" s="78">
        <v>0</v>
      </c>
      <c r="G1639" s="189">
        <f t="shared" si="50"/>
        <v>9</v>
      </c>
      <c r="H1639" s="64">
        <f>IFERROR(MATCH(A1639,'LISTA '!D:D,0),"FORA DA TABELA")</f>
        <v>961</v>
      </c>
      <c r="I1639" s="64" t="str">
        <f t="shared" si="51"/>
        <v/>
      </c>
      <c r="J1639" s="64" t="str">
        <f>IF(I1639="VERIFICAR",(MAX(J$1:$J1638))+1,"")</f>
        <v/>
      </c>
      <c r="K1639" s="82">
        <f>MATCH(A1639,Peso!A:A,0)</f>
        <v>1866</v>
      </c>
    </row>
    <row r="1640" spans="1:11" ht="15" customHeight="1" x14ac:dyDescent="0.3">
      <c r="A1640" s="79">
        <v>1738</v>
      </c>
      <c r="B1640" s="78" t="s">
        <v>1260</v>
      </c>
      <c r="C1640" s="78" t="s">
        <v>126</v>
      </c>
      <c r="D1640" s="78" t="s">
        <v>1608</v>
      </c>
      <c r="E1640" s="78">
        <v>0</v>
      </c>
      <c r="F1640" s="78">
        <v>0</v>
      </c>
      <c r="G1640" s="189">
        <f t="shared" si="50"/>
        <v>0</v>
      </c>
      <c r="H1640" s="64" t="str">
        <f>IFERROR(MATCH(A1640,'LISTA '!D:D,0),"FORA DA TABELA")</f>
        <v>FORA DA TABELA</v>
      </c>
      <c r="I1640" s="64" t="str">
        <f t="shared" si="51"/>
        <v/>
      </c>
      <c r="J1640" s="64" t="str">
        <f>IF(I1640="VERIFICAR",(MAX(J$1:$J1639))+1,"")</f>
        <v/>
      </c>
      <c r="K1640" s="82">
        <f>MATCH(A1640,Peso!A:A,0)</f>
        <v>1867</v>
      </c>
    </row>
    <row r="1641" spans="1:11" ht="15" customHeight="1" x14ac:dyDescent="0.3">
      <c r="A1641" s="79">
        <v>2675</v>
      </c>
      <c r="B1641" s="78" t="s">
        <v>534</v>
      </c>
      <c r="C1641" s="78" t="s">
        <v>126</v>
      </c>
      <c r="D1641" s="78" t="s">
        <v>1608</v>
      </c>
      <c r="E1641" s="78">
        <v>17</v>
      </c>
      <c r="F1641" s="78">
        <v>3</v>
      </c>
      <c r="G1641" s="189">
        <f t="shared" si="50"/>
        <v>14</v>
      </c>
      <c r="H1641" s="64">
        <f>IFERROR(MATCH(A1641,'LISTA '!D:D,0),"FORA DA TABELA")</f>
        <v>962</v>
      </c>
      <c r="I1641" s="64" t="str">
        <f t="shared" si="51"/>
        <v/>
      </c>
      <c r="J1641" s="64" t="str">
        <f>IF(I1641="VERIFICAR",(MAX(J$1:$J1640))+1,"")</f>
        <v/>
      </c>
      <c r="K1641" s="82">
        <f>MATCH(A1641,Peso!A:A,0)</f>
        <v>1868</v>
      </c>
    </row>
    <row r="1642" spans="1:11" ht="15" customHeight="1" x14ac:dyDescent="0.3">
      <c r="A1642" s="79">
        <v>2677</v>
      </c>
      <c r="B1642" s="78" t="s">
        <v>1590</v>
      </c>
      <c r="C1642" s="78" t="s">
        <v>126</v>
      </c>
      <c r="D1642" s="78" t="s">
        <v>1608</v>
      </c>
      <c r="E1642" s="78">
        <v>0</v>
      </c>
      <c r="F1642" s="78">
        <v>0</v>
      </c>
      <c r="G1642" s="189">
        <f t="shared" si="50"/>
        <v>0</v>
      </c>
      <c r="H1642" s="64" t="str">
        <f>IFERROR(MATCH(A1642,'LISTA '!D:D,0),"FORA DA TABELA")</f>
        <v>FORA DA TABELA</v>
      </c>
      <c r="I1642" s="64" t="str">
        <f t="shared" si="51"/>
        <v/>
      </c>
      <c r="J1642" s="64" t="str">
        <f>IF(I1642="VERIFICAR",(MAX(J$1:$J1641))+1,"")</f>
        <v/>
      </c>
      <c r="K1642" s="82">
        <f>MATCH(A1642,Peso!A:A,0)</f>
        <v>1873</v>
      </c>
    </row>
    <row r="1643" spans="1:11" ht="15" customHeight="1" x14ac:dyDescent="0.3">
      <c r="A1643" s="79">
        <v>1739</v>
      </c>
      <c r="B1643" s="78" t="s">
        <v>533</v>
      </c>
      <c r="C1643" s="78" t="s">
        <v>126</v>
      </c>
      <c r="D1643" s="78" t="s">
        <v>1608</v>
      </c>
      <c r="E1643" s="78">
        <v>0</v>
      </c>
      <c r="F1643" s="78">
        <v>0</v>
      </c>
      <c r="G1643" s="189">
        <f t="shared" si="50"/>
        <v>0</v>
      </c>
      <c r="H1643" s="64" t="str">
        <f>IFERROR(MATCH(A1643,'LISTA '!D:D,0),"FORA DA TABELA")</f>
        <v>FORA DA TABELA</v>
      </c>
      <c r="I1643" s="64" t="str">
        <f t="shared" si="51"/>
        <v/>
      </c>
      <c r="J1643" s="64" t="str">
        <f>IF(I1643="VERIFICAR",(MAX(J$1:$J1642))+1,"")</f>
        <v/>
      </c>
      <c r="K1643" s="82">
        <f>MATCH(A1643,Peso!A:A,0)</f>
        <v>1874</v>
      </c>
    </row>
    <row r="1644" spans="1:11" ht="15" customHeight="1" x14ac:dyDescent="0.3">
      <c r="A1644" s="79">
        <v>2128</v>
      </c>
      <c r="B1644" s="78" t="s">
        <v>536</v>
      </c>
      <c r="C1644" s="78" t="s">
        <v>126</v>
      </c>
      <c r="D1644" s="78" t="s">
        <v>1608</v>
      </c>
      <c r="E1644" s="78">
        <v>6</v>
      </c>
      <c r="F1644" s="78">
        <v>0</v>
      </c>
      <c r="G1644" s="189">
        <f t="shared" si="50"/>
        <v>6</v>
      </c>
      <c r="H1644" s="64">
        <f>IFERROR(MATCH(A1644,'LISTA '!D:D,0),"FORA DA TABELA")</f>
        <v>963</v>
      </c>
      <c r="I1644" s="64" t="str">
        <f t="shared" si="51"/>
        <v/>
      </c>
      <c r="J1644" s="64" t="str">
        <f>IF(I1644="VERIFICAR",(MAX(J$1:$J1643))+1,"")</f>
        <v/>
      </c>
      <c r="K1644" s="82">
        <f>MATCH(A1644,Peso!A:A,0)</f>
        <v>1870</v>
      </c>
    </row>
    <row r="1645" spans="1:11" ht="15" customHeight="1" x14ac:dyDescent="0.3">
      <c r="A1645" s="79">
        <v>2374</v>
      </c>
      <c r="B1645" s="78" t="s">
        <v>1261</v>
      </c>
      <c r="C1645" s="78" t="s">
        <v>165</v>
      </c>
      <c r="D1645" s="78" t="s">
        <v>1608</v>
      </c>
      <c r="E1645" s="78">
        <v>1</v>
      </c>
      <c r="F1645" s="78">
        <v>0</v>
      </c>
      <c r="G1645" s="189">
        <f t="shared" si="50"/>
        <v>1</v>
      </c>
      <c r="H1645" s="64" t="str">
        <f>IFERROR(MATCH(A1645,'LISTA '!D:D,0),"FORA DA TABELA")</f>
        <v>FORA DA TABELA</v>
      </c>
      <c r="I1645" s="64" t="str">
        <f t="shared" si="51"/>
        <v>VERIFICAR</v>
      </c>
      <c r="J1645" s="64">
        <f>IF(I1645="VERIFICAR",(MAX(J$1:$J1644))+1,"")</f>
        <v>128</v>
      </c>
      <c r="K1645" s="82">
        <f>MATCH(A1645,Peso!A:A,0)</f>
        <v>2519</v>
      </c>
    </row>
    <row r="1646" spans="1:11" ht="15" customHeight="1" x14ac:dyDescent="0.3">
      <c r="A1646" s="79">
        <v>2676</v>
      </c>
      <c r="B1646" s="78" t="s">
        <v>535</v>
      </c>
      <c r="C1646" s="78" t="s">
        <v>126</v>
      </c>
      <c r="D1646" s="78" t="s">
        <v>1608</v>
      </c>
      <c r="E1646" s="78">
        <v>6</v>
      </c>
      <c r="F1646" s="78">
        <v>0</v>
      </c>
      <c r="G1646" s="189">
        <f t="shared" si="50"/>
        <v>6</v>
      </c>
      <c r="H1646" s="64">
        <f>IFERROR(MATCH(A1646,'LISTA '!D:D,0),"FORA DA TABELA")</f>
        <v>964</v>
      </c>
      <c r="I1646" s="64" t="str">
        <f t="shared" si="51"/>
        <v/>
      </c>
      <c r="J1646" s="64" t="str">
        <f>IF(I1646="VERIFICAR",(MAX(J$1:$J1645))+1,"")</f>
        <v/>
      </c>
      <c r="K1646" s="82">
        <f>MATCH(A1646,Peso!A:A,0)</f>
        <v>1871</v>
      </c>
    </row>
    <row r="1647" spans="1:11" ht="15" customHeight="1" x14ac:dyDescent="0.3">
      <c r="A1647" s="79">
        <v>1737</v>
      </c>
      <c r="B1647" s="78" t="s">
        <v>1262</v>
      </c>
      <c r="C1647" s="78" t="s">
        <v>126</v>
      </c>
      <c r="D1647" s="78" t="s">
        <v>1608</v>
      </c>
      <c r="E1647" s="78">
        <v>0</v>
      </c>
      <c r="F1647" s="78">
        <v>0</v>
      </c>
      <c r="G1647" s="189">
        <f t="shared" si="50"/>
        <v>0</v>
      </c>
      <c r="H1647" s="64" t="str">
        <f>IFERROR(MATCH(A1647,'LISTA '!D:D,0),"FORA DA TABELA")</f>
        <v>FORA DA TABELA</v>
      </c>
      <c r="I1647" s="64" t="str">
        <f t="shared" si="51"/>
        <v/>
      </c>
      <c r="J1647" s="64" t="str">
        <f>IF(I1647="VERIFICAR",(MAX(J$1:$J1646))+1,"")</f>
        <v/>
      </c>
      <c r="K1647" s="82">
        <f>MATCH(A1647,Peso!A:A,0)</f>
        <v>1869</v>
      </c>
    </row>
    <row r="1648" spans="1:11" ht="15" customHeight="1" x14ac:dyDescent="0.3">
      <c r="A1648" s="79">
        <v>1736</v>
      </c>
      <c r="B1648" s="78" t="s">
        <v>969</v>
      </c>
      <c r="C1648" s="78" t="s">
        <v>28</v>
      </c>
      <c r="D1648" s="78" t="s">
        <v>1608</v>
      </c>
      <c r="E1648" s="78">
        <v>9</v>
      </c>
      <c r="F1648" s="78">
        <v>0</v>
      </c>
      <c r="G1648" s="189">
        <f t="shared" si="50"/>
        <v>9</v>
      </c>
      <c r="H1648" s="64" t="str">
        <f>IFERROR(MATCH(A1648,'LISTA '!D:D,0),"FORA DA TABELA")</f>
        <v>FORA DA TABELA</v>
      </c>
      <c r="I1648" s="64" t="str">
        <f t="shared" si="51"/>
        <v>VERIFICAR</v>
      </c>
      <c r="J1648" s="64">
        <f>IF(I1648="VERIFICAR",(MAX(J$1:$J1647))+1,"")</f>
        <v>129</v>
      </c>
      <c r="K1648" s="82">
        <f>MATCH(A1648,Peso!A:A,0)</f>
        <v>1872</v>
      </c>
    </row>
    <row r="1649" spans="1:11" ht="15" customHeight="1" x14ac:dyDescent="0.3">
      <c r="A1649" s="79">
        <v>21796</v>
      </c>
      <c r="B1649" s="78" t="s">
        <v>1413</v>
      </c>
      <c r="C1649" s="78" t="s">
        <v>7</v>
      </c>
      <c r="D1649" s="78" t="s">
        <v>1608</v>
      </c>
      <c r="E1649" s="78">
        <v>27</v>
      </c>
      <c r="F1649" s="78">
        <v>0</v>
      </c>
      <c r="G1649" s="189">
        <f t="shared" si="50"/>
        <v>27</v>
      </c>
      <c r="H1649" s="64" t="str">
        <f>IFERROR(MATCH(A1649,'LISTA '!D:D,0),"FORA DA TABELA")</f>
        <v>FORA DA TABELA</v>
      </c>
      <c r="I1649" s="64" t="str">
        <f t="shared" si="51"/>
        <v>VERIFICAR</v>
      </c>
      <c r="J1649" s="64">
        <f>IF(I1649="VERIFICAR",(MAX(J$1:$J1648))+1,"")</f>
        <v>130</v>
      </c>
      <c r="K1649" s="82">
        <f>MATCH(A1649,Peso!A:A,0)</f>
        <v>2522</v>
      </c>
    </row>
    <row r="1650" spans="1:11" ht="15" customHeight="1" x14ac:dyDescent="0.3">
      <c r="A1650" s="79">
        <v>2285</v>
      </c>
      <c r="B1650" s="78" t="s">
        <v>854</v>
      </c>
      <c r="C1650" s="78" t="s">
        <v>28</v>
      </c>
      <c r="D1650" s="78" t="s">
        <v>1608</v>
      </c>
      <c r="E1650" s="78">
        <v>0</v>
      </c>
      <c r="F1650" s="78">
        <v>0</v>
      </c>
      <c r="G1650" s="189">
        <f t="shared" si="50"/>
        <v>0</v>
      </c>
      <c r="H1650" s="64" t="str">
        <f>IFERROR(MATCH(A1650,'LISTA '!D:D,0),"FORA DA TABELA")</f>
        <v>FORA DA TABELA</v>
      </c>
      <c r="I1650" s="64" t="str">
        <f t="shared" si="51"/>
        <v/>
      </c>
      <c r="J1650" s="64" t="str">
        <f>IF(I1650="VERIFICAR",(MAX(J$1:$J1649))+1,"")</f>
        <v/>
      </c>
      <c r="K1650" s="82">
        <f>MATCH(A1650,Peso!A:A,0)</f>
        <v>2328</v>
      </c>
    </row>
    <row r="1651" spans="1:11" ht="15" customHeight="1" x14ac:dyDescent="0.3">
      <c r="A1651" s="79">
        <v>2286</v>
      </c>
      <c r="B1651" s="78" t="s">
        <v>857</v>
      </c>
      <c r="C1651" s="78" t="s">
        <v>28</v>
      </c>
      <c r="D1651" s="78" t="s">
        <v>1608</v>
      </c>
      <c r="E1651" s="78">
        <v>17</v>
      </c>
      <c r="F1651" s="78">
        <v>1</v>
      </c>
      <c r="G1651" s="189">
        <f t="shared" si="50"/>
        <v>16</v>
      </c>
      <c r="H1651" s="64">
        <f>IFERROR(MATCH(A1651,'LISTA '!D:D,0),"FORA DA TABELA")</f>
        <v>965</v>
      </c>
      <c r="I1651" s="64" t="str">
        <f t="shared" si="51"/>
        <v/>
      </c>
      <c r="J1651" s="64" t="str">
        <f>IF(I1651="VERIFICAR",(MAX(J$1:$J1650))+1,"")</f>
        <v/>
      </c>
      <c r="K1651" s="82">
        <f>MATCH(A1651,Peso!A:A,0)</f>
        <v>2332</v>
      </c>
    </row>
    <row r="1652" spans="1:11" ht="15" customHeight="1" x14ac:dyDescent="0.3">
      <c r="A1652" s="79">
        <v>2385</v>
      </c>
      <c r="B1652" s="78" t="s">
        <v>1525</v>
      </c>
      <c r="C1652" s="78" t="s">
        <v>28</v>
      </c>
      <c r="D1652" s="78" t="s">
        <v>1608</v>
      </c>
      <c r="E1652" s="78">
        <v>25</v>
      </c>
      <c r="F1652" s="78">
        <v>0</v>
      </c>
      <c r="G1652" s="189">
        <f t="shared" si="50"/>
        <v>25</v>
      </c>
      <c r="H1652" s="64" t="str">
        <f>IFERROR(MATCH(A1652,'LISTA '!D:D,0),"FORA DA TABELA")</f>
        <v>FORA DA TABELA</v>
      </c>
      <c r="I1652" s="64" t="str">
        <f t="shared" si="51"/>
        <v>VERIFICAR</v>
      </c>
      <c r="J1652" s="64">
        <f>IF(I1652="VERIFICAR",(MAX(J$1:$J1651))+1,"")</f>
        <v>131</v>
      </c>
      <c r="K1652" s="82">
        <f>MATCH(A1652,Peso!A:A,0)</f>
        <v>2544</v>
      </c>
    </row>
    <row r="1653" spans="1:11" ht="15" customHeight="1" x14ac:dyDescent="0.3">
      <c r="A1653" s="79">
        <v>2284</v>
      </c>
      <c r="B1653" s="78" t="s">
        <v>853</v>
      </c>
      <c r="C1653" s="78" t="s">
        <v>28</v>
      </c>
      <c r="D1653" s="78" t="s">
        <v>1608</v>
      </c>
      <c r="E1653" s="78">
        <v>0</v>
      </c>
      <c r="F1653" s="78">
        <v>0</v>
      </c>
      <c r="G1653" s="189">
        <f t="shared" si="50"/>
        <v>0</v>
      </c>
      <c r="H1653" s="64" t="str">
        <f>IFERROR(MATCH(A1653,'LISTA '!D:D,0),"FORA DA TABELA")</f>
        <v>FORA DA TABELA</v>
      </c>
      <c r="I1653" s="64" t="str">
        <f t="shared" si="51"/>
        <v/>
      </c>
      <c r="J1653" s="64" t="str">
        <f>IF(I1653="VERIFICAR",(MAX(J$1:$J1652))+1,"")</f>
        <v/>
      </c>
      <c r="K1653" s="82">
        <f>MATCH(A1653,Peso!A:A,0)</f>
        <v>2327</v>
      </c>
    </row>
    <row r="1654" spans="1:11" ht="15" customHeight="1" x14ac:dyDescent="0.3">
      <c r="A1654" s="79">
        <v>2287</v>
      </c>
      <c r="B1654" s="78" t="s">
        <v>1263</v>
      </c>
      <c r="C1654" s="78" t="s">
        <v>28</v>
      </c>
      <c r="D1654" s="78" t="s">
        <v>1608</v>
      </c>
      <c r="E1654" s="78">
        <v>12</v>
      </c>
      <c r="F1654" s="78">
        <v>0</v>
      </c>
      <c r="G1654" s="189">
        <f t="shared" si="50"/>
        <v>12</v>
      </c>
      <c r="H1654" s="64">
        <f>IFERROR(MATCH(A1654,'LISTA '!D:D,0),"FORA DA TABELA")</f>
        <v>966</v>
      </c>
      <c r="I1654" s="64" t="str">
        <f t="shared" si="51"/>
        <v/>
      </c>
      <c r="J1654" s="64" t="str">
        <f>IF(I1654="VERIFICAR",(MAX(J$1:$J1653))+1,"")</f>
        <v/>
      </c>
      <c r="K1654" s="82">
        <f>MATCH(A1654,Peso!A:A,0)</f>
        <v>2333</v>
      </c>
    </row>
    <row r="1655" spans="1:11" ht="15" customHeight="1" x14ac:dyDescent="0.3">
      <c r="A1655" s="79">
        <v>2680</v>
      </c>
      <c r="B1655" s="78" t="s">
        <v>484</v>
      </c>
      <c r="C1655" s="78" t="s">
        <v>7</v>
      </c>
      <c r="D1655" s="78" t="s">
        <v>1608</v>
      </c>
      <c r="E1655" s="78">
        <v>0</v>
      </c>
      <c r="F1655" s="78">
        <v>0</v>
      </c>
      <c r="G1655" s="189">
        <f t="shared" si="50"/>
        <v>0</v>
      </c>
      <c r="H1655" s="64" t="str">
        <f>IFERROR(MATCH(A1655,'LISTA '!D:D,0),"FORA DA TABELA")</f>
        <v>FORA DA TABELA</v>
      </c>
      <c r="I1655" s="64" t="str">
        <f t="shared" si="51"/>
        <v/>
      </c>
      <c r="J1655" s="64" t="str">
        <f>IF(I1655="VERIFICAR",(MAX(J$1:$J1654))+1,"")</f>
        <v/>
      </c>
      <c r="K1655" s="82">
        <f>MATCH(A1655,Peso!A:A,0)</f>
        <v>1104</v>
      </c>
    </row>
    <row r="1656" spans="1:11" ht="15" customHeight="1" x14ac:dyDescent="0.3">
      <c r="A1656" s="79">
        <v>2297</v>
      </c>
      <c r="B1656" s="78" t="s">
        <v>897</v>
      </c>
      <c r="C1656" s="78" t="s">
        <v>28</v>
      </c>
      <c r="D1656" s="78" t="s">
        <v>1608</v>
      </c>
      <c r="E1656" s="78">
        <v>0</v>
      </c>
      <c r="F1656" s="78">
        <v>0</v>
      </c>
      <c r="G1656" s="189">
        <f t="shared" si="50"/>
        <v>0</v>
      </c>
      <c r="H1656" s="64" t="str">
        <f>IFERROR(MATCH(A1656,'LISTA '!D:D,0),"FORA DA TABELA")</f>
        <v>FORA DA TABELA</v>
      </c>
      <c r="I1656" s="64" t="str">
        <f t="shared" si="51"/>
        <v/>
      </c>
      <c r="J1656" s="64" t="str">
        <f>IF(I1656="VERIFICAR",(MAX(J$1:$J1655))+1,"")</f>
        <v/>
      </c>
      <c r="K1656" s="82">
        <f>MATCH(A1656,Peso!A:A,0)</f>
        <v>2369</v>
      </c>
    </row>
    <row r="1657" spans="1:11" ht="15" customHeight="1" x14ac:dyDescent="0.3">
      <c r="A1657" s="79">
        <v>2298</v>
      </c>
      <c r="B1657" s="78" t="s">
        <v>893</v>
      </c>
      <c r="C1657" s="78" t="s">
        <v>28</v>
      </c>
      <c r="D1657" s="78" t="s">
        <v>1608</v>
      </c>
      <c r="E1657" s="78">
        <v>1</v>
      </c>
      <c r="F1657" s="78">
        <v>0</v>
      </c>
      <c r="G1657" s="189">
        <f t="shared" si="50"/>
        <v>1</v>
      </c>
      <c r="H1657" s="64">
        <f>IFERROR(MATCH(A1657,'LISTA '!D:D,0),"FORA DA TABELA")</f>
        <v>967</v>
      </c>
      <c r="I1657" s="64" t="str">
        <f t="shared" si="51"/>
        <v/>
      </c>
      <c r="J1657" s="64" t="str">
        <f>IF(I1657="VERIFICAR",(MAX(J$1:$J1656))+1,"")</f>
        <v/>
      </c>
      <c r="K1657" s="82">
        <f>MATCH(A1657,Peso!A:A,0)</f>
        <v>2370</v>
      </c>
    </row>
    <row r="1658" spans="1:11" ht="15" customHeight="1" x14ac:dyDescent="0.3">
      <c r="A1658" s="79">
        <v>2299</v>
      </c>
      <c r="B1658" s="78" t="s">
        <v>1489</v>
      </c>
      <c r="C1658" s="78" t="s">
        <v>28</v>
      </c>
      <c r="D1658" s="78" t="s">
        <v>1608</v>
      </c>
      <c r="E1658" s="78">
        <v>2</v>
      </c>
      <c r="F1658" s="78">
        <v>0</v>
      </c>
      <c r="G1658" s="189">
        <f t="shared" si="50"/>
        <v>2</v>
      </c>
      <c r="H1658" s="64">
        <f>IFERROR(MATCH(A1658,'LISTA '!D:D,0),"FORA DA TABELA")</f>
        <v>968</v>
      </c>
      <c r="I1658" s="64" t="str">
        <f t="shared" si="51"/>
        <v/>
      </c>
      <c r="J1658" s="64" t="str">
        <f>IF(I1658="VERIFICAR",(MAX(J$1:$J1657))+1,"")</f>
        <v/>
      </c>
      <c r="K1658" s="82">
        <f>MATCH(A1658,Peso!A:A,0)</f>
        <v>2371</v>
      </c>
    </row>
    <row r="1659" spans="1:11" ht="15" customHeight="1" x14ac:dyDescent="0.3">
      <c r="A1659" s="79">
        <v>2834</v>
      </c>
      <c r="B1659" s="78" t="s">
        <v>869</v>
      </c>
      <c r="C1659" s="78" t="s">
        <v>28</v>
      </c>
      <c r="D1659" s="78" t="s">
        <v>1608</v>
      </c>
      <c r="E1659" s="78">
        <v>40</v>
      </c>
      <c r="F1659" s="78">
        <v>0</v>
      </c>
      <c r="G1659" s="189">
        <f t="shared" si="50"/>
        <v>40</v>
      </c>
      <c r="H1659" s="64">
        <f>IFERROR(MATCH(A1659,'LISTA '!D:D,0),"FORA DA TABELA")</f>
        <v>969</v>
      </c>
      <c r="I1659" s="64" t="str">
        <f t="shared" si="51"/>
        <v/>
      </c>
      <c r="J1659" s="64" t="str">
        <f>IF(I1659="VERIFICAR",(MAX(J$1:$J1658))+1,"")</f>
        <v/>
      </c>
      <c r="K1659" s="82">
        <f>MATCH(A1659,Peso!A:A,0)</f>
        <v>2346</v>
      </c>
    </row>
    <row r="1660" spans="1:11" ht="15" customHeight="1" x14ac:dyDescent="0.3">
      <c r="A1660" s="79">
        <v>21346</v>
      </c>
      <c r="B1660" s="78" t="s">
        <v>178</v>
      </c>
      <c r="C1660" s="78" t="s">
        <v>3</v>
      </c>
      <c r="D1660" s="78" t="s">
        <v>1608</v>
      </c>
      <c r="E1660" s="78">
        <v>76</v>
      </c>
      <c r="F1660" s="78">
        <v>66</v>
      </c>
      <c r="G1660" s="189">
        <f t="shared" si="50"/>
        <v>10</v>
      </c>
      <c r="H1660" s="64">
        <f>IFERROR(MATCH(A1660,'LISTA '!D:D,0),"FORA DA TABELA")</f>
        <v>970</v>
      </c>
      <c r="I1660" s="64" t="str">
        <f t="shared" si="51"/>
        <v/>
      </c>
      <c r="J1660" s="64" t="str">
        <f>IF(I1660="VERIFICAR",(MAX(J$1:$J1659))+1,"")</f>
        <v/>
      </c>
      <c r="K1660" s="82">
        <f>MATCH(A1660,Peso!A:A,0)</f>
        <v>2023</v>
      </c>
    </row>
    <row r="1661" spans="1:11" ht="15" customHeight="1" x14ac:dyDescent="0.3">
      <c r="A1661" s="79">
        <v>20098</v>
      </c>
      <c r="B1661" s="78" t="s">
        <v>335</v>
      </c>
      <c r="C1661" s="78" t="s">
        <v>3</v>
      </c>
      <c r="D1661" s="78" t="s">
        <v>1608</v>
      </c>
      <c r="E1661" s="78">
        <v>1503</v>
      </c>
      <c r="F1661" s="78">
        <v>41</v>
      </c>
      <c r="G1661" s="189">
        <f t="shared" si="50"/>
        <v>1462</v>
      </c>
      <c r="H1661" s="64">
        <f>IFERROR(MATCH(A1661,'LISTA '!D:D,0),"FORA DA TABELA")</f>
        <v>971</v>
      </c>
      <c r="I1661" s="64" t="str">
        <f t="shared" si="51"/>
        <v/>
      </c>
      <c r="J1661" s="64" t="str">
        <f>IF(I1661="VERIFICAR",(MAX(J$1:$J1660))+1,"")</f>
        <v/>
      </c>
      <c r="K1661" s="82">
        <f>MATCH(A1661,Peso!A:A,0)</f>
        <v>2026</v>
      </c>
    </row>
    <row r="1662" spans="1:11" ht="15" customHeight="1" x14ac:dyDescent="0.3">
      <c r="A1662" s="79">
        <v>2737</v>
      </c>
      <c r="B1662" s="78" t="s">
        <v>553</v>
      </c>
      <c r="C1662" s="78" t="s">
        <v>28</v>
      </c>
      <c r="D1662" s="78" t="s">
        <v>1608</v>
      </c>
      <c r="E1662" s="78">
        <v>68</v>
      </c>
      <c r="F1662" s="78">
        <v>0</v>
      </c>
      <c r="G1662" s="189">
        <f t="shared" si="50"/>
        <v>68</v>
      </c>
      <c r="H1662" s="64">
        <f>IFERROR(MATCH(A1662,'LISTA '!D:D,0),"FORA DA TABELA")</f>
        <v>972</v>
      </c>
      <c r="I1662" s="64" t="str">
        <f t="shared" si="51"/>
        <v/>
      </c>
      <c r="J1662" s="64" t="str">
        <f>IF(I1662="VERIFICAR",(MAX(J$1:$J1661))+1,"")</f>
        <v/>
      </c>
      <c r="K1662" s="82">
        <f>MATCH(A1662,Peso!A:A,0)</f>
        <v>2027</v>
      </c>
    </row>
    <row r="1663" spans="1:11" ht="15" customHeight="1" x14ac:dyDescent="0.3">
      <c r="A1663" s="79">
        <v>2738</v>
      </c>
      <c r="B1663" s="78" t="s">
        <v>547</v>
      </c>
      <c r="C1663" s="78" t="s">
        <v>28</v>
      </c>
      <c r="D1663" s="78" t="s">
        <v>1608</v>
      </c>
      <c r="E1663" s="78">
        <v>163</v>
      </c>
      <c r="F1663" s="78">
        <v>7</v>
      </c>
      <c r="G1663" s="189">
        <f t="shared" si="50"/>
        <v>156</v>
      </c>
      <c r="H1663" s="64">
        <f>IFERROR(MATCH(A1663,'LISTA '!D:D,0),"FORA DA TABELA")</f>
        <v>973</v>
      </c>
      <c r="I1663" s="64" t="str">
        <f t="shared" si="51"/>
        <v/>
      </c>
      <c r="J1663" s="64" t="str">
        <f>IF(I1663="VERIFICAR",(MAX(J$1:$J1662))+1,"")</f>
        <v/>
      </c>
      <c r="K1663" s="82">
        <f>MATCH(A1663,Peso!A:A,0)</f>
        <v>2028</v>
      </c>
    </row>
    <row r="1664" spans="1:11" ht="15" customHeight="1" x14ac:dyDescent="0.3">
      <c r="A1664" s="79">
        <v>1912</v>
      </c>
      <c r="B1664" s="78" t="s">
        <v>1264</v>
      </c>
      <c r="C1664" s="78" t="s">
        <v>7</v>
      </c>
      <c r="D1664" s="78" t="s">
        <v>1608</v>
      </c>
      <c r="E1664" s="78">
        <v>44</v>
      </c>
      <c r="F1664" s="78">
        <v>5</v>
      </c>
      <c r="G1664" s="189">
        <f t="shared" si="50"/>
        <v>39</v>
      </c>
      <c r="H1664" s="64">
        <f>IFERROR(MATCH(A1664,'LISTA '!D:D,0),"FORA DA TABELA")</f>
        <v>974</v>
      </c>
      <c r="I1664" s="64" t="str">
        <f t="shared" si="51"/>
        <v/>
      </c>
      <c r="J1664" s="64" t="str">
        <f>IF(I1664="VERIFICAR",(MAX(J$1:$J1663))+1,"")</f>
        <v/>
      </c>
      <c r="K1664" s="82">
        <f>MATCH(A1664,Peso!A:A,0)</f>
        <v>1106</v>
      </c>
    </row>
    <row r="1665" spans="1:11" ht="15" customHeight="1" x14ac:dyDescent="0.3">
      <c r="A1665" s="79">
        <v>1404</v>
      </c>
      <c r="B1665" s="78" t="s">
        <v>2029</v>
      </c>
      <c r="C1665" s="78" t="s">
        <v>7</v>
      </c>
      <c r="D1665" s="78" t="s">
        <v>1608</v>
      </c>
      <c r="E1665" s="78">
        <v>16</v>
      </c>
      <c r="F1665" s="78">
        <v>0</v>
      </c>
      <c r="G1665" s="189">
        <f t="shared" si="50"/>
        <v>16</v>
      </c>
      <c r="H1665" s="64">
        <f>IFERROR(MATCH(A1665,'LISTA '!D:D,0),"FORA DA TABELA")</f>
        <v>975</v>
      </c>
      <c r="I1665" s="64" t="str">
        <f t="shared" si="51"/>
        <v/>
      </c>
      <c r="J1665" s="64" t="str">
        <f>IF(I1665="VERIFICAR",(MAX(J$1:$J1664))+1,"")</f>
        <v/>
      </c>
      <c r="K1665" s="82">
        <f>MATCH(A1665,Peso!A:A,0)</f>
        <v>1105</v>
      </c>
    </row>
    <row r="1666" spans="1:11" ht="15" customHeight="1" x14ac:dyDescent="0.3">
      <c r="A1666" s="79">
        <v>194</v>
      </c>
      <c r="B1666" s="78" t="s">
        <v>13</v>
      </c>
      <c r="C1666" s="78" t="s">
        <v>7</v>
      </c>
      <c r="D1666" s="78" t="s">
        <v>1608</v>
      </c>
      <c r="E1666" s="78">
        <v>36</v>
      </c>
      <c r="F1666" s="78">
        <v>36</v>
      </c>
      <c r="G1666" s="189">
        <f t="shared" si="50"/>
        <v>0</v>
      </c>
      <c r="H1666" s="64">
        <f>IFERROR(MATCH(A1666,'LISTA '!D:D,0),"FORA DA TABELA")</f>
        <v>976</v>
      </c>
      <c r="I1666" s="64" t="str">
        <f t="shared" si="51"/>
        <v/>
      </c>
      <c r="J1666" s="64" t="str">
        <f>IF(I1666="VERIFICAR",(MAX(J$1:$J1665))+1,"")</f>
        <v/>
      </c>
      <c r="K1666" s="82">
        <f>MATCH(A1666,Peso!A:A,0)</f>
        <v>2029</v>
      </c>
    </row>
    <row r="1667" spans="1:11" ht="15" customHeight="1" x14ac:dyDescent="0.3">
      <c r="A1667" s="79">
        <v>583</v>
      </c>
      <c r="B1667" s="78" t="s">
        <v>1265</v>
      </c>
      <c r="C1667" s="78" t="s">
        <v>7</v>
      </c>
      <c r="D1667" s="78" t="s">
        <v>1608</v>
      </c>
      <c r="E1667" s="78">
        <v>73</v>
      </c>
      <c r="F1667" s="78">
        <v>6</v>
      </c>
      <c r="G1667" s="189">
        <f t="shared" ref="G1667:G1730" si="52">E1667-F1667</f>
        <v>67</v>
      </c>
      <c r="H1667" s="64">
        <f>IFERROR(MATCH(A1667,'LISTA '!D:D,0),"FORA DA TABELA")</f>
        <v>977</v>
      </c>
      <c r="I1667" s="64" t="str">
        <f t="shared" ref="I1667:I1730" si="53">IF(AND(G1667&gt;0,H1667="FORA DA TABELA"),"VERIFICAR","")</f>
        <v/>
      </c>
      <c r="J1667" s="64" t="str">
        <f>IF(I1667="VERIFICAR",(MAX(J$1:$J1666))+1,"")</f>
        <v/>
      </c>
      <c r="K1667" s="82">
        <f>MATCH(A1667,Peso!A:A,0)</f>
        <v>2030</v>
      </c>
    </row>
    <row r="1668" spans="1:11" ht="15" customHeight="1" x14ac:dyDescent="0.3">
      <c r="A1668" s="79">
        <v>2270</v>
      </c>
      <c r="B1668" s="78" t="s">
        <v>1266</v>
      </c>
      <c r="C1668" s="78" t="s">
        <v>28</v>
      </c>
      <c r="D1668" s="78" t="s">
        <v>1608</v>
      </c>
      <c r="E1668" s="78">
        <v>72</v>
      </c>
      <c r="F1668" s="78">
        <v>2</v>
      </c>
      <c r="G1668" s="189">
        <f t="shared" si="52"/>
        <v>70</v>
      </c>
      <c r="H1668" s="64">
        <f>IFERROR(MATCH(A1668,'LISTA '!D:D,0),"FORA DA TABELA")</f>
        <v>978</v>
      </c>
      <c r="I1668" s="64" t="str">
        <f t="shared" si="53"/>
        <v/>
      </c>
      <c r="J1668" s="64" t="str">
        <f>IF(I1668="VERIFICAR",(MAX(J$1:$J1667))+1,"")</f>
        <v/>
      </c>
      <c r="K1668" s="82">
        <f>MATCH(A1668,Peso!A:A,0)</f>
        <v>2138</v>
      </c>
    </row>
    <row r="1669" spans="1:11" ht="15" customHeight="1" x14ac:dyDescent="0.3">
      <c r="A1669" s="79">
        <v>1602</v>
      </c>
      <c r="B1669" s="78" t="s">
        <v>588</v>
      </c>
      <c r="C1669" s="78" t="s">
        <v>7</v>
      </c>
      <c r="D1669" s="78" t="s">
        <v>1608</v>
      </c>
      <c r="E1669" s="78">
        <v>234</v>
      </c>
      <c r="F1669" s="78">
        <v>1</v>
      </c>
      <c r="G1669" s="189">
        <f t="shared" si="52"/>
        <v>233</v>
      </c>
      <c r="H1669" s="64">
        <f>IFERROR(MATCH(A1669,'LISTA '!D:D,0),"FORA DA TABELA")</f>
        <v>979</v>
      </c>
      <c r="I1669" s="64" t="str">
        <f t="shared" si="53"/>
        <v/>
      </c>
      <c r="J1669" s="64" t="str">
        <f>IF(I1669="VERIFICAR",(MAX(J$1:$J1668))+1,"")</f>
        <v/>
      </c>
      <c r="K1669" s="82">
        <f>MATCH(A1669,Peso!A:A,0)</f>
        <v>2035</v>
      </c>
    </row>
    <row r="1670" spans="1:11" ht="15" customHeight="1" x14ac:dyDescent="0.3">
      <c r="A1670" s="79">
        <v>1655</v>
      </c>
      <c r="B1670" s="78" t="s">
        <v>1267</v>
      </c>
      <c r="C1670" s="78" t="s">
        <v>7</v>
      </c>
      <c r="D1670" s="78" t="s">
        <v>1608</v>
      </c>
      <c r="E1670" s="78">
        <v>128</v>
      </c>
      <c r="F1670" s="78">
        <v>6</v>
      </c>
      <c r="G1670" s="189">
        <f t="shared" si="52"/>
        <v>122</v>
      </c>
      <c r="H1670" s="64">
        <f>IFERROR(MATCH(A1670,'LISTA '!D:D,0),"FORA DA TABELA")</f>
        <v>980</v>
      </c>
      <c r="I1670" s="64" t="str">
        <f t="shared" si="53"/>
        <v/>
      </c>
      <c r="J1670" s="64" t="str">
        <f>IF(I1670="VERIFICAR",(MAX(J$1:$J1669))+1,"")</f>
        <v/>
      </c>
      <c r="K1670" s="82">
        <f>MATCH(A1670,Peso!A:A,0)</f>
        <v>2034</v>
      </c>
    </row>
    <row r="1671" spans="1:11" ht="15" customHeight="1" x14ac:dyDescent="0.3">
      <c r="A1671" s="79">
        <v>997</v>
      </c>
      <c r="B1671" s="78" t="s">
        <v>2030</v>
      </c>
      <c r="C1671" s="78" t="s">
        <v>7</v>
      </c>
      <c r="D1671" s="78" t="s">
        <v>1608</v>
      </c>
      <c r="E1671" s="78">
        <v>654</v>
      </c>
      <c r="F1671" s="78">
        <v>37</v>
      </c>
      <c r="G1671" s="189">
        <f t="shared" si="52"/>
        <v>617</v>
      </c>
      <c r="H1671" s="64">
        <f>IFERROR(MATCH(A1671,'LISTA '!D:D,0),"FORA DA TABELA")</f>
        <v>981</v>
      </c>
      <c r="I1671" s="64" t="str">
        <f t="shared" si="53"/>
        <v/>
      </c>
      <c r="J1671" s="64" t="str">
        <f>IF(I1671="VERIFICAR",(MAX(J$1:$J1670))+1,"")</f>
        <v/>
      </c>
      <c r="K1671" s="82">
        <f>MATCH(A1671,Peso!A:A,0)</f>
        <v>2033</v>
      </c>
    </row>
    <row r="1672" spans="1:11" ht="15" customHeight="1" x14ac:dyDescent="0.3">
      <c r="A1672" s="79">
        <v>2271</v>
      </c>
      <c r="B1672" s="78" t="s">
        <v>754</v>
      </c>
      <c r="C1672" s="78" t="s">
        <v>28</v>
      </c>
      <c r="D1672" s="78" t="s">
        <v>1608</v>
      </c>
      <c r="E1672" s="78">
        <v>95</v>
      </c>
      <c r="F1672" s="78">
        <v>1</v>
      </c>
      <c r="G1672" s="189">
        <f t="shared" si="52"/>
        <v>94</v>
      </c>
      <c r="H1672" s="64">
        <f>IFERROR(MATCH(A1672,'LISTA '!D:D,0),"FORA DA TABELA")</f>
        <v>982</v>
      </c>
      <c r="I1672" s="64" t="str">
        <f t="shared" si="53"/>
        <v/>
      </c>
      <c r="J1672" s="64" t="str">
        <f>IF(I1672="VERIFICAR",(MAX(J$1:$J1671))+1,"")</f>
        <v/>
      </c>
      <c r="K1672" s="82">
        <f>MATCH(A1672,Peso!A:A,0)</f>
        <v>2139</v>
      </c>
    </row>
    <row r="1673" spans="1:11" ht="15" customHeight="1" x14ac:dyDescent="0.3">
      <c r="A1673" s="79">
        <v>1529</v>
      </c>
      <c r="B1673" s="78" t="s">
        <v>585</v>
      </c>
      <c r="C1673" s="78" t="s">
        <v>7</v>
      </c>
      <c r="D1673" s="78" t="s">
        <v>1608</v>
      </c>
      <c r="E1673" s="78">
        <v>168</v>
      </c>
      <c r="F1673" s="78">
        <v>2</v>
      </c>
      <c r="G1673" s="189">
        <f t="shared" si="52"/>
        <v>166</v>
      </c>
      <c r="H1673" s="64">
        <f>IFERROR(MATCH(A1673,'LISTA '!D:D,0),"FORA DA TABELA")</f>
        <v>983</v>
      </c>
      <c r="I1673" s="64" t="str">
        <f t="shared" si="53"/>
        <v/>
      </c>
      <c r="J1673" s="64" t="str">
        <f>IF(I1673="VERIFICAR",(MAX(J$1:$J1672))+1,"")</f>
        <v/>
      </c>
      <c r="K1673" s="82">
        <f>MATCH(A1673,Peso!A:A,0)</f>
        <v>2124</v>
      </c>
    </row>
    <row r="1674" spans="1:11" ht="15" customHeight="1" x14ac:dyDescent="0.3">
      <c r="A1674" s="79">
        <v>2182</v>
      </c>
      <c r="B1674" s="78" t="s">
        <v>1268</v>
      </c>
      <c r="C1674" s="78" t="s">
        <v>7</v>
      </c>
      <c r="D1674" s="78" t="s">
        <v>1608</v>
      </c>
      <c r="E1674" s="78">
        <v>58</v>
      </c>
      <c r="F1674" s="78">
        <v>4</v>
      </c>
      <c r="G1674" s="189">
        <f t="shared" si="52"/>
        <v>54</v>
      </c>
      <c r="H1674" s="64">
        <f>IFERROR(MATCH(A1674,'LISTA '!D:D,0),"FORA DA TABELA")</f>
        <v>984</v>
      </c>
      <c r="I1674" s="64" t="str">
        <f t="shared" si="53"/>
        <v/>
      </c>
      <c r="J1674" s="64" t="str">
        <f>IF(I1674="VERIFICAR",(MAX(J$1:$J1673))+1,"")</f>
        <v/>
      </c>
      <c r="K1674" s="82">
        <f>MATCH(A1674,Peso!A:A,0)</f>
        <v>2140</v>
      </c>
    </row>
    <row r="1675" spans="1:11" ht="15" customHeight="1" x14ac:dyDescent="0.3">
      <c r="A1675" s="79">
        <v>998</v>
      </c>
      <c r="B1675" s="78" t="s">
        <v>2031</v>
      </c>
      <c r="C1675" s="78" t="s">
        <v>7</v>
      </c>
      <c r="D1675" s="78" t="s">
        <v>1608</v>
      </c>
      <c r="E1675" s="78">
        <v>601</v>
      </c>
      <c r="F1675" s="78">
        <v>37</v>
      </c>
      <c r="G1675" s="189">
        <f t="shared" si="52"/>
        <v>564</v>
      </c>
      <c r="H1675" s="64">
        <f>IFERROR(MATCH(A1675,'LISTA '!D:D,0),"FORA DA TABELA")</f>
        <v>985</v>
      </c>
      <c r="I1675" s="64" t="str">
        <f t="shared" si="53"/>
        <v/>
      </c>
      <c r="J1675" s="64" t="str">
        <f>IF(I1675="VERIFICAR",(MAX(J$1:$J1674))+1,"")</f>
        <v/>
      </c>
      <c r="K1675" s="82">
        <f>MATCH(A1675,Peso!A:A,0)</f>
        <v>2036</v>
      </c>
    </row>
    <row r="1676" spans="1:11" ht="15" customHeight="1" x14ac:dyDescent="0.3">
      <c r="A1676" s="79">
        <v>21683</v>
      </c>
      <c r="B1676" s="78" t="s">
        <v>1269</v>
      </c>
      <c r="C1676" s="78" t="s">
        <v>28</v>
      </c>
      <c r="D1676" s="78" t="s">
        <v>1608</v>
      </c>
      <c r="E1676" s="78">
        <v>34</v>
      </c>
      <c r="F1676" s="78">
        <v>0</v>
      </c>
      <c r="G1676" s="189">
        <f t="shared" si="52"/>
        <v>34</v>
      </c>
      <c r="H1676" s="64">
        <f>IFERROR(MATCH(A1676,'LISTA '!D:D,0),"FORA DA TABELA")</f>
        <v>986</v>
      </c>
      <c r="I1676" s="64" t="str">
        <f t="shared" si="53"/>
        <v/>
      </c>
      <c r="J1676" s="64" t="str">
        <f>IF(I1676="VERIFICAR",(MAX(J$1:$J1675))+1,"")</f>
        <v/>
      </c>
      <c r="K1676" s="82">
        <f>MATCH(A1676,Peso!A:A,0)</f>
        <v>2141</v>
      </c>
    </row>
    <row r="1677" spans="1:11" ht="15" customHeight="1" x14ac:dyDescent="0.3">
      <c r="A1677" s="79">
        <v>21530</v>
      </c>
      <c r="B1677" s="78" t="s">
        <v>619</v>
      </c>
      <c r="C1677" s="78" t="s">
        <v>7</v>
      </c>
      <c r="D1677" s="78" t="s">
        <v>1608</v>
      </c>
      <c r="E1677" s="78">
        <v>167</v>
      </c>
      <c r="F1677" s="78">
        <v>1</v>
      </c>
      <c r="G1677" s="189">
        <f t="shared" si="52"/>
        <v>166</v>
      </c>
      <c r="H1677" s="64">
        <f>IFERROR(MATCH(A1677,'LISTA '!D:D,0),"FORA DA TABELA")</f>
        <v>987</v>
      </c>
      <c r="I1677" s="64" t="str">
        <f t="shared" si="53"/>
        <v/>
      </c>
      <c r="J1677" s="64" t="str">
        <f>IF(I1677="VERIFICAR",(MAX(J$1:$J1676))+1,"")</f>
        <v/>
      </c>
      <c r="K1677" s="82">
        <f>MATCH(A1677,Peso!A:A,0)</f>
        <v>2037</v>
      </c>
    </row>
    <row r="1678" spans="1:11" ht="15" customHeight="1" x14ac:dyDescent="0.3">
      <c r="A1678" s="79">
        <v>21540</v>
      </c>
      <c r="B1678" s="78" t="s">
        <v>1270</v>
      </c>
      <c r="C1678" s="78" t="s">
        <v>7</v>
      </c>
      <c r="D1678" s="78" t="s">
        <v>1608</v>
      </c>
      <c r="E1678" s="78">
        <v>27</v>
      </c>
      <c r="F1678" s="78">
        <v>5</v>
      </c>
      <c r="G1678" s="189">
        <f t="shared" si="52"/>
        <v>22</v>
      </c>
      <c r="H1678" s="64">
        <f>IFERROR(MATCH(A1678,'LISTA '!D:D,0),"FORA DA TABELA")</f>
        <v>988</v>
      </c>
      <c r="I1678" s="64" t="str">
        <f t="shared" si="53"/>
        <v/>
      </c>
      <c r="J1678" s="64" t="str">
        <f>IF(I1678="VERIFICAR",(MAX(J$1:$J1677))+1,"")</f>
        <v/>
      </c>
      <c r="K1678" s="82">
        <f>MATCH(A1678,Peso!A:A,0)</f>
        <v>2039</v>
      </c>
    </row>
    <row r="1679" spans="1:11" ht="15" customHeight="1" x14ac:dyDescent="0.3">
      <c r="A1679" s="79">
        <v>21528</v>
      </c>
      <c r="B1679" s="78" t="s">
        <v>2032</v>
      </c>
      <c r="C1679" s="78" t="s">
        <v>7</v>
      </c>
      <c r="D1679" s="78" t="s">
        <v>1608</v>
      </c>
      <c r="E1679" s="78">
        <v>217</v>
      </c>
      <c r="F1679" s="78">
        <v>14</v>
      </c>
      <c r="G1679" s="189">
        <f t="shared" si="52"/>
        <v>203</v>
      </c>
      <c r="H1679" s="64">
        <f>IFERROR(MATCH(A1679,'LISTA '!D:D,0),"FORA DA TABELA")</f>
        <v>989</v>
      </c>
      <c r="I1679" s="64" t="str">
        <f t="shared" si="53"/>
        <v/>
      </c>
      <c r="J1679" s="64" t="str">
        <f>IF(I1679="VERIFICAR",(MAX(J$1:$J1678))+1,"")</f>
        <v/>
      </c>
      <c r="K1679" s="82">
        <f>MATCH(A1679,Peso!A:A,0)</f>
        <v>2038</v>
      </c>
    </row>
    <row r="1680" spans="1:11" ht="15" customHeight="1" x14ac:dyDescent="0.3">
      <c r="A1680" s="79">
        <v>2183</v>
      </c>
      <c r="B1680" s="78" t="s">
        <v>1271</v>
      </c>
      <c r="C1680" s="78" t="s">
        <v>7</v>
      </c>
      <c r="D1680" s="78" t="s">
        <v>1608</v>
      </c>
      <c r="E1680" s="78">
        <v>6</v>
      </c>
      <c r="F1680" s="78">
        <v>0</v>
      </c>
      <c r="G1680" s="189">
        <f t="shared" si="52"/>
        <v>6</v>
      </c>
      <c r="H1680" s="64">
        <f>IFERROR(MATCH(A1680,'LISTA '!D:D,0),"FORA DA TABELA")</f>
        <v>990</v>
      </c>
      <c r="I1680" s="64" t="str">
        <f t="shared" si="53"/>
        <v/>
      </c>
      <c r="J1680" s="64" t="str">
        <f>IF(I1680="VERIFICAR",(MAX(J$1:$J1679))+1,"")</f>
        <v/>
      </c>
      <c r="K1680" s="82">
        <f>MATCH(A1680,Peso!A:A,0)</f>
        <v>2142</v>
      </c>
    </row>
    <row r="1681" spans="1:11" ht="15" customHeight="1" x14ac:dyDescent="0.3">
      <c r="A1681" s="79">
        <v>1209</v>
      </c>
      <c r="B1681" s="78" t="s">
        <v>2033</v>
      </c>
      <c r="C1681" s="78" t="s">
        <v>7</v>
      </c>
      <c r="D1681" s="78" t="s">
        <v>1608</v>
      </c>
      <c r="E1681" s="78">
        <v>44</v>
      </c>
      <c r="F1681" s="78">
        <v>1</v>
      </c>
      <c r="G1681" s="189">
        <f t="shared" si="52"/>
        <v>43</v>
      </c>
      <c r="H1681" s="64">
        <f>IFERROR(MATCH(A1681,'LISTA '!D:D,0),"FORA DA TABELA")</f>
        <v>991</v>
      </c>
      <c r="I1681" s="64" t="str">
        <f t="shared" si="53"/>
        <v/>
      </c>
      <c r="J1681" s="64" t="str">
        <f>IF(I1681="VERIFICAR",(MAX(J$1:$J1680))+1,"")</f>
        <v/>
      </c>
      <c r="K1681" s="82">
        <f>MATCH(A1681,Peso!A:A,0)</f>
        <v>2047</v>
      </c>
    </row>
    <row r="1682" spans="1:11" ht="15" customHeight="1" x14ac:dyDescent="0.3">
      <c r="A1682" s="79">
        <v>21684</v>
      </c>
      <c r="B1682" s="78" t="s">
        <v>1272</v>
      </c>
      <c r="C1682" s="78" t="s">
        <v>28</v>
      </c>
      <c r="D1682" s="78" t="s">
        <v>1608</v>
      </c>
      <c r="E1682" s="78">
        <v>152</v>
      </c>
      <c r="F1682" s="78">
        <v>1</v>
      </c>
      <c r="G1682" s="189">
        <f t="shared" si="52"/>
        <v>151</v>
      </c>
      <c r="H1682" s="64">
        <f>IFERROR(MATCH(A1682,'LISTA '!D:D,0),"FORA DA TABELA")</f>
        <v>992</v>
      </c>
      <c r="I1682" s="64" t="str">
        <f t="shared" si="53"/>
        <v/>
      </c>
      <c r="J1682" s="64" t="str">
        <f>IF(I1682="VERIFICAR",(MAX(J$1:$J1681))+1,"")</f>
        <v/>
      </c>
      <c r="K1682" s="82">
        <f>MATCH(A1682,Peso!A:A,0)</f>
        <v>2143</v>
      </c>
    </row>
    <row r="1683" spans="1:11" ht="15" customHeight="1" x14ac:dyDescent="0.3">
      <c r="A1683" s="79">
        <v>21219</v>
      </c>
      <c r="B1683" s="78" t="s">
        <v>608</v>
      </c>
      <c r="C1683" s="78" t="s">
        <v>7</v>
      </c>
      <c r="D1683" s="78" t="s">
        <v>1608</v>
      </c>
      <c r="E1683" s="78">
        <v>259</v>
      </c>
      <c r="F1683" s="78">
        <v>14</v>
      </c>
      <c r="G1683" s="189">
        <f t="shared" si="52"/>
        <v>245</v>
      </c>
      <c r="H1683" s="64">
        <f>IFERROR(MATCH(A1683,'LISTA '!D:D,0),"FORA DA TABELA")</f>
        <v>993</v>
      </c>
      <c r="I1683" s="64" t="str">
        <f t="shared" si="53"/>
        <v/>
      </c>
      <c r="J1683" s="64" t="str">
        <f>IF(I1683="VERIFICAR",(MAX(J$1:$J1682))+1,"")</f>
        <v/>
      </c>
      <c r="K1683" s="82">
        <f>MATCH(A1683,Peso!A:A,0)</f>
        <v>2050</v>
      </c>
    </row>
    <row r="1684" spans="1:11" ht="15" customHeight="1" x14ac:dyDescent="0.3">
      <c r="A1684" s="79">
        <v>2205</v>
      </c>
      <c r="B1684" s="78" t="s">
        <v>1273</v>
      </c>
      <c r="C1684" s="78" t="s">
        <v>7</v>
      </c>
      <c r="D1684" s="78" t="s">
        <v>1608</v>
      </c>
      <c r="E1684" s="78">
        <v>30</v>
      </c>
      <c r="F1684" s="78">
        <v>3</v>
      </c>
      <c r="G1684" s="189">
        <f t="shared" si="52"/>
        <v>27</v>
      </c>
      <c r="H1684" s="64">
        <f>IFERROR(MATCH(A1684,'LISTA '!D:D,0),"FORA DA TABELA")</f>
        <v>994</v>
      </c>
      <c r="I1684" s="64" t="str">
        <f t="shared" si="53"/>
        <v/>
      </c>
      <c r="J1684" s="64" t="str">
        <f>IF(I1684="VERIFICAR",(MAX(J$1:$J1683))+1,"")</f>
        <v/>
      </c>
      <c r="K1684" s="82">
        <f>MATCH(A1684,Peso!A:A,0)</f>
        <v>2145</v>
      </c>
    </row>
    <row r="1685" spans="1:11" ht="15" customHeight="1" x14ac:dyDescent="0.3">
      <c r="A1685" s="79">
        <v>21598</v>
      </c>
      <c r="B1685" s="78" t="s">
        <v>2034</v>
      </c>
      <c r="C1685" s="78" t="s">
        <v>7</v>
      </c>
      <c r="D1685" s="78" t="s">
        <v>1608</v>
      </c>
      <c r="E1685" s="78">
        <v>140</v>
      </c>
      <c r="F1685" s="78">
        <v>7</v>
      </c>
      <c r="G1685" s="189">
        <f t="shared" si="52"/>
        <v>133</v>
      </c>
      <c r="H1685" s="64">
        <f>IFERROR(MATCH(A1685,'LISTA '!D:D,0),"FORA DA TABELA")</f>
        <v>995</v>
      </c>
      <c r="I1685" s="64" t="str">
        <f t="shared" si="53"/>
        <v/>
      </c>
      <c r="J1685" s="64" t="str">
        <f>IF(I1685="VERIFICAR",(MAX(J$1:$J1684))+1,"")</f>
        <v/>
      </c>
      <c r="K1685" s="82">
        <f>MATCH(A1685,Peso!A:A,0)</f>
        <v>2144</v>
      </c>
    </row>
    <row r="1686" spans="1:11" ht="15" customHeight="1" x14ac:dyDescent="0.3">
      <c r="A1686" s="79">
        <v>1408</v>
      </c>
      <c r="B1686" s="78" t="s">
        <v>591</v>
      </c>
      <c r="C1686" s="78" t="s">
        <v>7</v>
      </c>
      <c r="D1686" s="78" t="s">
        <v>1608</v>
      </c>
      <c r="E1686" s="78">
        <v>152</v>
      </c>
      <c r="F1686" s="78">
        <v>21</v>
      </c>
      <c r="G1686" s="189">
        <f t="shared" si="52"/>
        <v>131</v>
      </c>
      <c r="H1686" s="64">
        <f>IFERROR(MATCH(A1686,'LISTA '!D:D,0),"FORA DA TABELA")</f>
        <v>996</v>
      </c>
      <c r="I1686" s="64" t="str">
        <f t="shared" si="53"/>
        <v/>
      </c>
      <c r="J1686" s="64" t="str">
        <f>IF(I1686="VERIFICAR",(MAX(J$1:$J1685))+1,"")</f>
        <v/>
      </c>
      <c r="K1686" s="82">
        <f>MATCH(A1686,Peso!A:A,0)</f>
        <v>2051</v>
      </c>
    </row>
    <row r="1687" spans="1:11" ht="15" customHeight="1" x14ac:dyDescent="0.3">
      <c r="A1687" s="79">
        <v>989</v>
      </c>
      <c r="B1687" s="78" t="s">
        <v>613</v>
      </c>
      <c r="C1687" s="78" t="s">
        <v>7</v>
      </c>
      <c r="D1687" s="78" t="s">
        <v>1608</v>
      </c>
      <c r="E1687" s="78">
        <v>198</v>
      </c>
      <c r="F1687" s="78">
        <v>24</v>
      </c>
      <c r="G1687" s="189">
        <f t="shared" si="52"/>
        <v>174</v>
      </c>
      <c r="H1687" s="64">
        <f>IFERROR(MATCH(A1687,'LISTA '!D:D,0),"FORA DA TABELA")</f>
        <v>997</v>
      </c>
      <c r="I1687" s="64" t="str">
        <f t="shared" si="53"/>
        <v/>
      </c>
      <c r="J1687" s="64" t="str">
        <f>IF(I1687="VERIFICAR",(MAX(J$1:$J1686))+1,"")</f>
        <v/>
      </c>
      <c r="K1687" s="82">
        <f>MATCH(A1687,Peso!A:A,0)</f>
        <v>2052</v>
      </c>
    </row>
    <row r="1688" spans="1:11" ht="15" customHeight="1" x14ac:dyDescent="0.3">
      <c r="A1688" s="79">
        <v>1409</v>
      </c>
      <c r="B1688" s="78" t="s">
        <v>592</v>
      </c>
      <c r="C1688" s="78" t="s">
        <v>7</v>
      </c>
      <c r="D1688" s="78" t="s">
        <v>1608</v>
      </c>
      <c r="E1688" s="78">
        <v>856</v>
      </c>
      <c r="F1688" s="78">
        <v>90</v>
      </c>
      <c r="G1688" s="189">
        <f t="shared" si="52"/>
        <v>766</v>
      </c>
      <c r="H1688" s="64">
        <f>IFERROR(MATCH(A1688,'LISTA '!D:D,0),"FORA DA TABELA")</f>
        <v>998</v>
      </c>
      <c r="I1688" s="64" t="str">
        <f t="shared" si="53"/>
        <v/>
      </c>
      <c r="J1688" s="64" t="str">
        <f>IF(I1688="VERIFICAR",(MAX(J$1:$J1687))+1,"")</f>
        <v/>
      </c>
      <c r="K1688" s="82">
        <f>MATCH(A1688,Peso!A:A,0)</f>
        <v>2053</v>
      </c>
    </row>
    <row r="1689" spans="1:11" ht="15" customHeight="1" x14ac:dyDescent="0.3">
      <c r="A1689" s="79">
        <v>21479</v>
      </c>
      <c r="B1689" s="78" t="s">
        <v>1274</v>
      </c>
      <c r="C1689" s="78" t="s">
        <v>7</v>
      </c>
      <c r="D1689" s="78" t="s">
        <v>1608</v>
      </c>
      <c r="E1689" s="78">
        <v>11</v>
      </c>
      <c r="F1689" s="78">
        <v>1</v>
      </c>
      <c r="G1689" s="189">
        <f t="shared" si="52"/>
        <v>10</v>
      </c>
      <c r="H1689" s="64">
        <f>IFERROR(MATCH(A1689,'LISTA '!D:D,0),"FORA DA TABELA")</f>
        <v>999</v>
      </c>
      <c r="I1689" s="64" t="str">
        <f t="shared" si="53"/>
        <v/>
      </c>
      <c r="J1689" s="64" t="str">
        <f>IF(I1689="VERIFICAR",(MAX(J$1:$J1688))+1,"")</f>
        <v/>
      </c>
      <c r="K1689" s="82">
        <f>MATCH(A1689,Peso!A:A,0)</f>
        <v>2055</v>
      </c>
    </row>
    <row r="1690" spans="1:11" ht="15" customHeight="1" x14ac:dyDescent="0.3">
      <c r="A1690" s="79">
        <v>21415</v>
      </c>
      <c r="B1690" s="78" t="s">
        <v>2035</v>
      </c>
      <c r="C1690" s="78" t="s">
        <v>7</v>
      </c>
      <c r="D1690" s="78" t="s">
        <v>1608</v>
      </c>
      <c r="E1690" s="78">
        <v>92</v>
      </c>
      <c r="F1690" s="78">
        <v>7</v>
      </c>
      <c r="G1690" s="189">
        <f t="shared" si="52"/>
        <v>85</v>
      </c>
      <c r="H1690" s="64">
        <f>IFERROR(MATCH(A1690,'LISTA '!D:D,0),"FORA DA TABELA")</f>
        <v>1000</v>
      </c>
      <c r="I1690" s="64" t="str">
        <f t="shared" si="53"/>
        <v/>
      </c>
      <c r="J1690" s="64" t="str">
        <f>IF(I1690="VERIFICAR",(MAX(J$1:$J1689))+1,"")</f>
        <v/>
      </c>
      <c r="K1690" s="82">
        <f>MATCH(A1690,Peso!A:A,0)</f>
        <v>2054</v>
      </c>
    </row>
    <row r="1691" spans="1:11" ht="15" customHeight="1" x14ac:dyDescent="0.3">
      <c r="A1691" s="79">
        <v>21224</v>
      </c>
      <c r="B1691" s="78" t="s">
        <v>610</v>
      </c>
      <c r="C1691" s="78" t="s">
        <v>7</v>
      </c>
      <c r="D1691" s="78" t="s">
        <v>1608</v>
      </c>
      <c r="E1691" s="78">
        <v>246</v>
      </c>
      <c r="F1691" s="78">
        <v>1</v>
      </c>
      <c r="G1691" s="189">
        <f t="shared" si="52"/>
        <v>245</v>
      </c>
      <c r="H1691" s="64">
        <f>IFERROR(MATCH(A1691,'LISTA '!D:D,0),"FORA DA TABELA")</f>
        <v>1001</v>
      </c>
      <c r="I1691" s="64" t="str">
        <f t="shared" si="53"/>
        <v/>
      </c>
      <c r="J1691" s="64" t="str">
        <f>IF(I1691="VERIFICAR",(MAX(J$1:$J1690))+1,"")</f>
        <v/>
      </c>
      <c r="K1691" s="82">
        <f>MATCH(A1691,Peso!A:A,0)</f>
        <v>2125</v>
      </c>
    </row>
    <row r="1692" spans="1:11" ht="15" customHeight="1" x14ac:dyDescent="0.3">
      <c r="A1692" s="79">
        <v>21433</v>
      </c>
      <c r="B1692" s="78" t="s">
        <v>1275</v>
      </c>
      <c r="C1692" s="78" t="s">
        <v>7</v>
      </c>
      <c r="D1692" s="78" t="s">
        <v>1608</v>
      </c>
      <c r="E1692" s="78">
        <v>59</v>
      </c>
      <c r="F1692" s="78">
        <v>6</v>
      </c>
      <c r="G1692" s="189">
        <f t="shared" si="52"/>
        <v>53</v>
      </c>
      <c r="H1692" s="64">
        <f>IFERROR(MATCH(A1692,'LISTA '!D:D,0),"FORA DA TABELA")</f>
        <v>1002</v>
      </c>
      <c r="I1692" s="64" t="str">
        <f t="shared" si="53"/>
        <v/>
      </c>
      <c r="J1692" s="64" t="str">
        <f>IF(I1692="VERIFICAR",(MAX(J$1:$J1691))+1,"")</f>
        <v/>
      </c>
      <c r="K1692" s="82">
        <f>MATCH(A1692,Peso!A:A,0)</f>
        <v>2049</v>
      </c>
    </row>
    <row r="1693" spans="1:11" ht="15" customHeight="1" x14ac:dyDescent="0.3">
      <c r="A1693" s="79">
        <v>20997</v>
      </c>
      <c r="B1693" s="78" t="s">
        <v>2036</v>
      </c>
      <c r="C1693" s="78" t="s">
        <v>7</v>
      </c>
      <c r="D1693" s="78" t="s">
        <v>1608</v>
      </c>
      <c r="E1693" s="78">
        <v>2642</v>
      </c>
      <c r="F1693" s="78">
        <v>85</v>
      </c>
      <c r="G1693" s="189">
        <f t="shared" si="52"/>
        <v>2557</v>
      </c>
      <c r="H1693" s="64">
        <f>IFERROR(MATCH(A1693,'LISTA '!D:D,0),"FORA DA TABELA")</f>
        <v>1003</v>
      </c>
      <c r="I1693" s="64" t="str">
        <f t="shared" si="53"/>
        <v/>
      </c>
      <c r="J1693" s="64" t="str">
        <f>IF(I1693="VERIFICAR",(MAX(J$1:$J1692))+1,"")</f>
        <v/>
      </c>
      <c r="K1693" s="82">
        <f>MATCH(A1693,Peso!A:A,0)</f>
        <v>2048</v>
      </c>
    </row>
    <row r="1694" spans="1:11" ht="15" customHeight="1" x14ac:dyDescent="0.3">
      <c r="A1694" s="79">
        <v>1153</v>
      </c>
      <c r="B1694" s="78" t="s">
        <v>594</v>
      </c>
      <c r="C1694" s="78" t="s">
        <v>7</v>
      </c>
      <c r="D1694" s="78" t="s">
        <v>1608</v>
      </c>
      <c r="E1694" s="78">
        <v>225</v>
      </c>
      <c r="F1694" s="78">
        <v>2</v>
      </c>
      <c r="G1694" s="189">
        <f t="shared" si="52"/>
        <v>223</v>
      </c>
      <c r="H1694" s="64">
        <f>IFERROR(MATCH(A1694,'LISTA '!D:D,0),"FORA DA TABELA")</f>
        <v>1004</v>
      </c>
      <c r="I1694" s="64" t="str">
        <f t="shared" si="53"/>
        <v/>
      </c>
      <c r="J1694" s="64" t="str">
        <f>IF(I1694="VERIFICAR",(MAX(J$1:$J1693))+1,"")</f>
        <v/>
      </c>
      <c r="K1694" s="82">
        <f>MATCH(A1694,Peso!A:A,0)</f>
        <v>2126</v>
      </c>
    </row>
    <row r="1695" spans="1:11" ht="15" customHeight="1" x14ac:dyDescent="0.3">
      <c r="A1695" s="79">
        <v>21541</v>
      </c>
      <c r="B1695" s="78" t="s">
        <v>1276</v>
      </c>
      <c r="C1695" s="78" t="s">
        <v>7</v>
      </c>
      <c r="D1695" s="78" t="s">
        <v>1608</v>
      </c>
      <c r="E1695" s="78">
        <v>49</v>
      </c>
      <c r="F1695" s="78">
        <v>0</v>
      </c>
      <c r="G1695" s="189">
        <f t="shared" si="52"/>
        <v>49</v>
      </c>
      <c r="H1695" s="64">
        <f>IFERROR(MATCH(A1695,'LISTA '!D:D,0),"FORA DA TABELA")</f>
        <v>1005</v>
      </c>
      <c r="I1695" s="64" t="str">
        <f t="shared" si="53"/>
        <v/>
      </c>
      <c r="J1695" s="64" t="str">
        <f>IF(I1695="VERIFICAR",(MAX(J$1:$J1694))+1,"")</f>
        <v/>
      </c>
      <c r="K1695" s="82">
        <f>MATCH(A1695,Peso!A:A,0)</f>
        <v>2063</v>
      </c>
    </row>
    <row r="1696" spans="1:11" ht="15" customHeight="1" x14ac:dyDescent="0.3">
      <c r="A1696" s="79">
        <v>21524</v>
      </c>
      <c r="B1696" s="78" t="s">
        <v>2037</v>
      </c>
      <c r="C1696" s="78" t="s">
        <v>7</v>
      </c>
      <c r="D1696" s="78" t="s">
        <v>1608</v>
      </c>
      <c r="E1696" s="78">
        <v>103</v>
      </c>
      <c r="F1696" s="78">
        <v>6</v>
      </c>
      <c r="G1696" s="189">
        <f t="shared" si="52"/>
        <v>97</v>
      </c>
      <c r="H1696" s="64">
        <f>IFERROR(MATCH(A1696,'LISTA '!D:D,0),"FORA DA TABELA")</f>
        <v>1006</v>
      </c>
      <c r="I1696" s="64" t="str">
        <f t="shared" si="53"/>
        <v/>
      </c>
      <c r="J1696" s="64" t="str">
        <f>IF(I1696="VERIFICAR",(MAX(J$1:$J1695))+1,"")</f>
        <v/>
      </c>
      <c r="K1696" s="82">
        <f>MATCH(A1696,Peso!A:A,0)</f>
        <v>2062</v>
      </c>
    </row>
    <row r="1697" spans="1:11" ht="15" customHeight="1" x14ac:dyDescent="0.3">
      <c r="A1697" s="79">
        <v>21523</v>
      </c>
      <c r="B1697" s="78" t="s">
        <v>615</v>
      </c>
      <c r="C1697" s="78" t="s">
        <v>7</v>
      </c>
      <c r="D1697" s="78" t="s">
        <v>1608</v>
      </c>
      <c r="E1697" s="78">
        <v>96</v>
      </c>
      <c r="F1697" s="78">
        <v>1</v>
      </c>
      <c r="G1697" s="189">
        <f t="shared" si="52"/>
        <v>95</v>
      </c>
      <c r="H1697" s="64">
        <f>IFERROR(MATCH(A1697,'LISTA '!D:D,0),"FORA DA TABELA")</f>
        <v>1007</v>
      </c>
      <c r="I1697" s="64" t="str">
        <f t="shared" si="53"/>
        <v/>
      </c>
      <c r="J1697" s="64" t="str">
        <f>IF(I1697="VERIFICAR",(MAX(J$1:$J1696))+1,"")</f>
        <v/>
      </c>
      <c r="K1697" s="82">
        <f>MATCH(A1697,Peso!A:A,0)</f>
        <v>2073</v>
      </c>
    </row>
    <row r="1698" spans="1:11" ht="15" customHeight="1" x14ac:dyDescent="0.3">
      <c r="A1698" s="79">
        <v>21529</v>
      </c>
      <c r="B1698" s="78" t="s">
        <v>618</v>
      </c>
      <c r="C1698" s="78" t="s">
        <v>7</v>
      </c>
      <c r="D1698" s="78" t="s">
        <v>1608</v>
      </c>
      <c r="E1698" s="78">
        <v>96</v>
      </c>
      <c r="F1698" s="78">
        <v>5</v>
      </c>
      <c r="G1698" s="189">
        <f t="shared" si="52"/>
        <v>91</v>
      </c>
      <c r="H1698" s="64">
        <f>IFERROR(MATCH(A1698,'LISTA '!D:D,0),"FORA DA TABELA")</f>
        <v>1008</v>
      </c>
      <c r="I1698" s="64" t="str">
        <f t="shared" si="53"/>
        <v/>
      </c>
      <c r="J1698" s="64" t="str">
        <f>IF(I1698="VERIFICAR",(MAX(J$1:$J1697))+1,"")</f>
        <v/>
      </c>
      <c r="K1698" s="82">
        <f>MATCH(A1698,Peso!A:A,0)</f>
        <v>2074</v>
      </c>
    </row>
    <row r="1699" spans="1:11" ht="15" customHeight="1" x14ac:dyDescent="0.3">
      <c r="A1699" s="79">
        <v>1337</v>
      </c>
      <c r="B1699" s="78" t="s">
        <v>598</v>
      </c>
      <c r="C1699" s="78" t="s">
        <v>7</v>
      </c>
      <c r="D1699" s="78" t="s">
        <v>1608</v>
      </c>
      <c r="E1699" s="78">
        <v>158</v>
      </c>
      <c r="F1699" s="78">
        <v>11</v>
      </c>
      <c r="G1699" s="189">
        <f t="shared" si="52"/>
        <v>147</v>
      </c>
      <c r="H1699" s="64">
        <f>IFERROR(MATCH(A1699,'LISTA '!D:D,0),"FORA DA TABELA")</f>
        <v>1009</v>
      </c>
      <c r="I1699" s="64" t="str">
        <f t="shared" si="53"/>
        <v/>
      </c>
      <c r="J1699" s="64" t="str">
        <f>IF(I1699="VERIFICAR",(MAX(J$1:$J1698))+1,"")</f>
        <v/>
      </c>
      <c r="K1699" s="82">
        <f>MATCH(A1699,Peso!A:A,0)</f>
        <v>2075</v>
      </c>
    </row>
    <row r="1700" spans="1:11" x14ac:dyDescent="0.3">
      <c r="A1700" s="79">
        <v>1338</v>
      </c>
      <c r="B1700" s="78" t="s">
        <v>597</v>
      </c>
      <c r="C1700" s="78" t="s">
        <v>7</v>
      </c>
      <c r="D1700" s="78" t="s">
        <v>1608</v>
      </c>
      <c r="E1700" s="78">
        <v>212</v>
      </c>
      <c r="F1700" s="78">
        <v>13</v>
      </c>
      <c r="G1700" s="189">
        <f t="shared" si="52"/>
        <v>199</v>
      </c>
      <c r="H1700" s="64">
        <f>IFERROR(MATCH(A1700,'LISTA '!D:D,0),"FORA DA TABELA")</f>
        <v>1010</v>
      </c>
      <c r="I1700" s="64" t="str">
        <f t="shared" si="53"/>
        <v/>
      </c>
      <c r="J1700" s="64" t="str">
        <f>IF(I1700="VERIFICAR",(MAX(J$1:$J1699))+1,"")</f>
        <v/>
      </c>
      <c r="K1700" s="82">
        <f>MATCH(A1700,Peso!A:A,0)</f>
        <v>2076</v>
      </c>
    </row>
    <row r="1701" spans="1:11" x14ac:dyDescent="0.3">
      <c r="A1701" s="79">
        <v>1656</v>
      </c>
      <c r="B1701" s="78" t="s">
        <v>1277</v>
      </c>
      <c r="C1701" s="78" t="s">
        <v>7</v>
      </c>
      <c r="D1701" s="78" t="s">
        <v>1608</v>
      </c>
      <c r="E1701" s="78">
        <v>43</v>
      </c>
      <c r="F1701" s="78">
        <v>2</v>
      </c>
      <c r="G1701" s="189">
        <f t="shared" si="52"/>
        <v>41</v>
      </c>
      <c r="H1701" s="64">
        <f>IFERROR(MATCH(A1701,'LISTA '!D:D,0),"FORA DA TABELA")</f>
        <v>1011</v>
      </c>
      <c r="I1701" s="64" t="str">
        <f t="shared" si="53"/>
        <v/>
      </c>
      <c r="J1701" s="64" t="str">
        <f>IF(I1701="VERIFICAR",(MAX(J$1:$J1700))+1,"")</f>
        <v/>
      </c>
      <c r="K1701" s="82">
        <f>MATCH(A1701,Peso!A:A,0)</f>
        <v>2078</v>
      </c>
    </row>
    <row r="1702" spans="1:11" x14ac:dyDescent="0.3">
      <c r="A1702" s="79">
        <v>1281</v>
      </c>
      <c r="B1702" s="78" t="s">
        <v>2038</v>
      </c>
      <c r="C1702" s="78" t="s">
        <v>7</v>
      </c>
      <c r="D1702" s="78" t="s">
        <v>1608</v>
      </c>
      <c r="E1702" s="78">
        <v>34</v>
      </c>
      <c r="F1702" s="78">
        <v>6</v>
      </c>
      <c r="G1702" s="189">
        <f t="shared" si="52"/>
        <v>28</v>
      </c>
      <c r="H1702" s="64">
        <f>IFERROR(MATCH(A1702,'LISTA '!D:D,0),"FORA DA TABELA")</f>
        <v>1012</v>
      </c>
      <c r="I1702" s="64" t="str">
        <f t="shared" si="53"/>
        <v/>
      </c>
      <c r="J1702" s="64" t="str">
        <f>IF(I1702="VERIFICAR",(MAX(J$1:$J1701))+1,"")</f>
        <v/>
      </c>
      <c r="K1702" s="82">
        <f>MATCH(A1702,Peso!A:A,0)</f>
        <v>2077</v>
      </c>
    </row>
    <row r="1703" spans="1:11" x14ac:dyDescent="0.3">
      <c r="A1703" s="79">
        <v>21428</v>
      </c>
      <c r="B1703" s="78" t="s">
        <v>593</v>
      </c>
      <c r="C1703" s="78" t="s">
        <v>7</v>
      </c>
      <c r="D1703" s="78" t="s">
        <v>1608</v>
      </c>
      <c r="E1703" s="78">
        <v>60</v>
      </c>
      <c r="F1703" s="78">
        <v>2</v>
      </c>
      <c r="G1703" s="189">
        <f t="shared" si="52"/>
        <v>58</v>
      </c>
      <c r="H1703" s="64">
        <f>IFERROR(MATCH(A1703,'LISTA '!D:D,0),"FORA DA TABELA")</f>
        <v>1013</v>
      </c>
      <c r="I1703" s="64" t="str">
        <f t="shared" si="53"/>
        <v/>
      </c>
      <c r="J1703" s="64" t="str">
        <f>IF(I1703="VERIFICAR",(MAX(J$1:$J1702))+1,"")</f>
        <v/>
      </c>
      <c r="K1703" s="82">
        <f>MATCH(A1703,Peso!A:A,0)</f>
        <v>2084</v>
      </c>
    </row>
    <row r="1704" spans="1:11" x14ac:dyDescent="0.3">
      <c r="A1704" s="79">
        <v>21487</v>
      </c>
      <c r="B1704" s="78" t="s">
        <v>2039</v>
      </c>
      <c r="C1704" s="78" t="s">
        <v>7</v>
      </c>
      <c r="D1704" s="78" t="s">
        <v>1608</v>
      </c>
      <c r="E1704" s="78">
        <v>37</v>
      </c>
      <c r="F1704" s="78">
        <v>7</v>
      </c>
      <c r="G1704" s="189">
        <f t="shared" si="52"/>
        <v>30</v>
      </c>
      <c r="H1704" s="64">
        <f>IFERROR(MATCH(A1704,'LISTA '!D:D,0),"FORA DA TABELA")</f>
        <v>1014</v>
      </c>
      <c r="I1704" s="64" t="str">
        <f t="shared" si="53"/>
        <v/>
      </c>
      <c r="J1704" s="64" t="str">
        <f>IF(I1704="VERIFICAR",(MAX(J$1:$J1703))+1,"")</f>
        <v/>
      </c>
      <c r="K1704" s="82">
        <f>MATCH(A1704,Peso!A:A,0)</f>
        <v>2082</v>
      </c>
    </row>
    <row r="1705" spans="1:11" x14ac:dyDescent="0.3">
      <c r="A1705" s="79">
        <v>21729</v>
      </c>
      <c r="B1705" s="78" t="s">
        <v>1278</v>
      </c>
      <c r="C1705" s="78" t="s">
        <v>7</v>
      </c>
      <c r="D1705" s="78" t="s">
        <v>1608</v>
      </c>
      <c r="E1705" s="78">
        <v>20</v>
      </c>
      <c r="F1705" s="78">
        <v>1</v>
      </c>
      <c r="G1705" s="189">
        <f t="shared" si="52"/>
        <v>19</v>
      </c>
      <c r="H1705" s="64">
        <f>IFERROR(MATCH(A1705,'LISTA '!D:D,0),"FORA DA TABELA")</f>
        <v>1015</v>
      </c>
      <c r="I1705" s="64" t="str">
        <f t="shared" si="53"/>
        <v/>
      </c>
      <c r="J1705" s="64" t="str">
        <f>IF(I1705="VERIFICAR",(MAX(J$1:$J1704))+1,"")</f>
        <v/>
      </c>
      <c r="K1705" s="82">
        <f>MATCH(A1705,Peso!A:A,0)</f>
        <v>2284</v>
      </c>
    </row>
    <row r="1706" spans="1:11" x14ac:dyDescent="0.3">
      <c r="A1706" s="79">
        <v>21414</v>
      </c>
      <c r="B1706" s="78" t="s">
        <v>654</v>
      </c>
      <c r="C1706" s="78" t="s">
        <v>7</v>
      </c>
      <c r="D1706" s="78" t="s">
        <v>1608</v>
      </c>
      <c r="E1706" s="78">
        <v>192</v>
      </c>
      <c r="F1706" s="78">
        <v>1</v>
      </c>
      <c r="G1706" s="189">
        <f t="shared" si="52"/>
        <v>191</v>
      </c>
      <c r="H1706" s="64">
        <f>IFERROR(MATCH(A1706,'LISTA '!D:D,0),"FORA DA TABELA")</f>
        <v>1016</v>
      </c>
      <c r="I1706" s="64" t="str">
        <f t="shared" si="53"/>
        <v/>
      </c>
      <c r="J1706" s="64" t="str">
        <f>IF(I1706="VERIFICAR",(MAX(J$1:$J1705))+1,"")</f>
        <v/>
      </c>
      <c r="K1706" s="82">
        <f>MATCH(A1706,Peso!A:A,0)</f>
        <v>2081</v>
      </c>
    </row>
    <row r="1707" spans="1:11" x14ac:dyDescent="0.3">
      <c r="A1707" s="79">
        <v>21427</v>
      </c>
      <c r="B1707" s="78" t="s">
        <v>655</v>
      </c>
      <c r="C1707" s="78" t="s">
        <v>7</v>
      </c>
      <c r="D1707" s="78" t="s">
        <v>1608</v>
      </c>
      <c r="E1707" s="78">
        <v>126</v>
      </c>
      <c r="F1707" s="78">
        <v>3</v>
      </c>
      <c r="G1707" s="189">
        <f t="shared" si="52"/>
        <v>123</v>
      </c>
      <c r="H1707" s="64">
        <f>IFERROR(MATCH(A1707,'LISTA '!D:D,0),"FORA DA TABELA")</f>
        <v>1017</v>
      </c>
      <c r="I1707" s="64" t="str">
        <f t="shared" si="53"/>
        <v/>
      </c>
      <c r="J1707" s="64" t="str">
        <f>IF(I1707="VERIFICAR",(MAX(J$1:$J1706))+1,"")</f>
        <v/>
      </c>
      <c r="K1707" s="82">
        <f>MATCH(A1707,Peso!A:A,0)</f>
        <v>2080</v>
      </c>
    </row>
    <row r="1708" spans="1:11" x14ac:dyDescent="0.3">
      <c r="A1708" s="79">
        <v>21026</v>
      </c>
      <c r="B1708" s="78" t="s">
        <v>2040</v>
      </c>
      <c r="C1708" s="78" t="s">
        <v>7</v>
      </c>
      <c r="D1708" s="78" t="s">
        <v>1608</v>
      </c>
      <c r="E1708" s="78">
        <v>951</v>
      </c>
      <c r="F1708" s="78">
        <v>56</v>
      </c>
      <c r="G1708" s="189">
        <f t="shared" si="52"/>
        <v>895</v>
      </c>
      <c r="H1708" s="64">
        <f>IFERROR(MATCH(A1708,'LISTA '!D:D,0),"FORA DA TABELA")</f>
        <v>1018</v>
      </c>
      <c r="I1708" s="64" t="str">
        <f t="shared" si="53"/>
        <v/>
      </c>
      <c r="J1708" s="64" t="str">
        <f>IF(I1708="VERIFICAR",(MAX(J$1:$J1707))+1,"")</f>
        <v/>
      </c>
      <c r="K1708" s="82">
        <f>MATCH(A1708,Peso!A:A,0)</f>
        <v>2079</v>
      </c>
    </row>
    <row r="1709" spans="1:11" x14ac:dyDescent="0.3">
      <c r="A1709" s="79">
        <v>1234</v>
      </c>
      <c r="B1709" s="78" t="s">
        <v>656</v>
      </c>
      <c r="C1709" s="78" t="s">
        <v>7</v>
      </c>
      <c r="D1709" s="78" t="s">
        <v>1608</v>
      </c>
      <c r="E1709" s="78">
        <v>101</v>
      </c>
      <c r="F1709" s="78">
        <v>2</v>
      </c>
      <c r="G1709" s="189">
        <f t="shared" si="52"/>
        <v>99</v>
      </c>
      <c r="H1709" s="64">
        <f>IFERROR(MATCH(A1709,'LISTA '!D:D,0),"FORA DA TABELA")</f>
        <v>1019</v>
      </c>
      <c r="I1709" s="64" t="str">
        <f t="shared" si="53"/>
        <v/>
      </c>
      <c r="J1709" s="64" t="str">
        <f>IF(I1709="VERIFICAR",(MAX(J$1:$J1708))+1,"")</f>
        <v/>
      </c>
      <c r="K1709" s="82">
        <f>MATCH(A1709,Peso!A:A,0)</f>
        <v>2127</v>
      </c>
    </row>
    <row r="1710" spans="1:11" x14ac:dyDescent="0.3">
      <c r="A1710" s="79">
        <v>21522</v>
      </c>
      <c r="B1710" s="78" t="s">
        <v>614</v>
      </c>
      <c r="C1710" s="78" t="s">
        <v>7</v>
      </c>
      <c r="D1710" s="78" t="s">
        <v>1608</v>
      </c>
      <c r="E1710" s="78">
        <v>72</v>
      </c>
      <c r="F1710" s="78">
        <v>2</v>
      </c>
      <c r="G1710" s="189">
        <f t="shared" si="52"/>
        <v>70</v>
      </c>
      <c r="H1710" s="64">
        <f>IFERROR(MATCH(A1710,'LISTA '!D:D,0),"FORA DA TABELA")</f>
        <v>1020</v>
      </c>
      <c r="I1710" s="64" t="str">
        <f t="shared" si="53"/>
        <v/>
      </c>
      <c r="J1710" s="64" t="str">
        <f>IF(I1710="VERIFICAR",(MAX(J$1:$J1709))+1,"")</f>
        <v/>
      </c>
      <c r="K1710" s="82">
        <f>MATCH(A1710,Peso!A:A,0)</f>
        <v>2087</v>
      </c>
    </row>
    <row r="1711" spans="1:11" x14ac:dyDescent="0.3">
      <c r="A1711" s="79">
        <v>2820</v>
      </c>
      <c r="B1711" s="78" t="s">
        <v>769</v>
      </c>
      <c r="C1711" s="78" t="s">
        <v>7</v>
      </c>
      <c r="D1711" s="78" t="s">
        <v>1608</v>
      </c>
      <c r="E1711" s="78">
        <v>73</v>
      </c>
      <c r="F1711" s="78">
        <v>0</v>
      </c>
      <c r="G1711" s="189">
        <f t="shared" si="52"/>
        <v>73</v>
      </c>
      <c r="H1711" s="64">
        <f>IFERROR(MATCH(A1711,'LISTA '!D:D,0),"FORA DA TABELA")</f>
        <v>1021</v>
      </c>
      <c r="I1711" s="64" t="str">
        <f t="shared" si="53"/>
        <v/>
      </c>
      <c r="J1711" s="64" t="str">
        <f>IF(I1711="VERIFICAR",(MAX(J$1:$J1710))+1,"")</f>
        <v/>
      </c>
      <c r="K1711" s="82">
        <f>MATCH(A1711,Peso!A:A,0)</f>
        <v>2247</v>
      </c>
    </row>
    <row r="1712" spans="1:11" x14ac:dyDescent="0.3">
      <c r="A1712" s="79">
        <v>1527</v>
      </c>
      <c r="B1712" s="78" t="s">
        <v>589</v>
      </c>
      <c r="C1712" s="78" t="s">
        <v>7</v>
      </c>
      <c r="D1712" s="78" t="s">
        <v>1608</v>
      </c>
      <c r="E1712" s="78">
        <v>514</v>
      </c>
      <c r="F1712" s="78">
        <v>18</v>
      </c>
      <c r="G1712" s="189">
        <f t="shared" si="52"/>
        <v>496</v>
      </c>
      <c r="H1712" s="64">
        <f>IFERROR(MATCH(A1712,'LISTA '!D:D,0),"FORA DA TABELA")</f>
        <v>1022</v>
      </c>
      <c r="I1712" s="64" t="str">
        <f t="shared" si="53"/>
        <v/>
      </c>
      <c r="J1712" s="64" t="str">
        <f>IF(I1712="VERIFICAR",(MAX(J$1:$J1711))+1,"")</f>
        <v/>
      </c>
      <c r="K1712" s="82">
        <f>MATCH(A1712,Peso!A:A,0)</f>
        <v>2129</v>
      </c>
    </row>
    <row r="1713" spans="1:11" x14ac:dyDescent="0.3">
      <c r="A1713" s="79">
        <v>1657</v>
      </c>
      <c r="B1713" s="78" t="s">
        <v>1279</v>
      </c>
      <c r="C1713" s="78" t="s">
        <v>7</v>
      </c>
      <c r="D1713" s="78" t="s">
        <v>1608</v>
      </c>
      <c r="E1713" s="78">
        <v>2</v>
      </c>
      <c r="F1713" s="78">
        <v>2</v>
      </c>
      <c r="G1713" s="189">
        <f t="shared" si="52"/>
        <v>0</v>
      </c>
      <c r="H1713" s="64">
        <f>IFERROR(MATCH(A1713,'LISTA '!D:D,0),"FORA DA TABELA")</f>
        <v>1023</v>
      </c>
      <c r="I1713" s="64" t="str">
        <f t="shared" si="53"/>
        <v/>
      </c>
      <c r="J1713" s="64" t="str">
        <f>IF(I1713="VERIFICAR",(MAX(J$1:$J1712))+1,"")</f>
        <v/>
      </c>
      <c r="K1713" s="82">
        <f>MATCH(A1713,Peso!A:A,0)</f>
        <v>2089</v>
      </c>
    </row>
    <row r="1714" spans="1:11" x14ac:dyDescent="0.3">
      <c r="A1714" s="79">
        <v>990</v>
      </c>
      <c r="B1714" s="78" t="s">
        <v>2041</v>
      </c>
      <c r="C1714" s="78" t="s">
        <v>7</v>
      </c>
      <c r="D1714" s="78" t="s">
        <v>1608</v>
      </c>
      <c r="E1714" s="78">
        <v>3199</v>
      </c>
      <c r="F1714" s="78">
        <v>104</v>
      </c>
      <c r="G1714" s="189">
        <f t="shared" si="52"/>
        <v>3095</v>
      </c>
      <c r="H1714" s="64">
        <f>IFERROR(MATCH(A1714,'LISTA '!D:D,0),"FORA DA TABELA")</f>
        <v>1024</v>
      </c>
      <c r="I1714" s="64" t="str">
        <f t="shared" si="53"/>
        <v/>
      </c>
      <c r="J1714" s="64" t="str">
        <f>IF(I1714="VERIFICAR",(MAX(J$1:$J1713))+1,"")</f>
        <v/>
      </c>
      <c r="K1714" s="82">
        <f>MATCH(A1714,Peso!A:A,0)</f>
        <v>2088</v>
      </c>
    </row>
    <row r="1715" spans="1:11" x14ac:dyDescent="0.3">
      <c r="A1715" s="79">
        <v>21218</v>
      </c>
      <c r="B1715" s="78" t="s">
        <v>607</v>
      </c>
      <c r="C1715" s="78" t="s">
        <v>7</v>
      </c>
      <c r="D1715" s="78" t="s">
        <v>1608</v>
      </c>
      <c r="E1715" s="78">
        <v>31</v>
      </c>
      <c r="F1715" s="78">
        <v>8</v>
      </c>
      <c r="G1715" s="189">
        <f t="shared" si="52"/>
        <v>23</v>
      </c>
      <c r="H1715" s="64">
        <f>IFERROR(MATCH(A1715,'LISTA '!D:D,0),"FORA DA TABELA")</f>
        <v>1025</v>
      </c>
      <c r="I1715" s="64" t="str">
        <f t="shared" si="53"/>
        <v/>
      </c>
      <c r="J1715" s="64" t="str">
        <f>IF(I1715="VERIFICAR",(MAX(J$1:$J1714))+1,"")</f>
        <v/>
      </c>
      <c r="K1715" s="82">
        <f>MATCH(A1715,Peso!A:A,0)</f>
        <v>2090</v>
      </c>
    </row>
    <row r="1716" spans="1:11" x14ac:dyDescent="0.3">
      <c r="A1716" s="79">
        <v>1658</v>
      </c>
      <c r="B1716" s="78" t="s">
        <v>1280</v>
      </c>
      <c r="C1716" s="78" t="s">
        <v>7</v>
      </c>
      <c r="D1716" s="78" t="s">
        <v>1608</v>
      </c>
      <c r="E1716" s="78">
        <v>61</v>
      </c>
      <c r="F1716" s="78">
        <v>2</v>
      </c>
      <c r="G1716" s="189">
        <f t="shared" si="52"/>
        <v>59</v>
      </c>
      <c r="H1716" s="64">
        <f>IFERROR(MATCH(A1716,'LISTA '!D:D,0),"FORA DA TABELA")</f>
        <v>1026</v>
      </c>
      <c r="I1716" s="64" t="str">
        <f t="shared" si="53"/>
        <v/>
      </c>
      <c r="J1716" s="64" t="str">
        <f>IF(I1716="VERIFICAR",(MAX(J$1:$J1715))+1,"")</f>
        <v/>
      </c>
      <c r="K1716" s="82">
        <f>MATCH(A1716,Peso!A:A,0)</f>
        <v>2092</v>
      </c>
    </row>
    <row r="1717" spans="1:11" x14ac:dyDescent="0.3">
      <c r="A1717" s="79">
        <v>1180</v>
      </c>
      <c r="B1717" s="78" t="s">
        <v>2042</v>
      </c>
      <c r="C1717" s="78" t="s">
        <v>7</v>
      </c>
      <c r="D1717" s="78" t="s">
        <v>1608</v>
      </c>
      <c r="E1717" s="78">
        <v>191</v>
      </c>
      <c r="F1717" s="78">
        <v>26</v>
      </c>
      <c r="G1717" s="189">
        <f t="shared" si="52"/>
        <v>165</v>
      </c>
      <c r="H1717" s="64">
        <f>IFERROR(MATCH(A1717,'LISTA '!D:D,0),"FORA DA TABELA")</f>
        <v>1027</v>
      </c>
      <c r="I1717" s="64" t="str">
        <f t="shared" si="53"/>
        <v/>
      </c>
      <c r="J1717" s="64" t="str">
        <f>IF(I1717="VERIFICAR",(MAX(J$1:$J1716))+1,"")</f>
        <v/>
      </c>
      <c r="K1717" s="82">
        <f>MATCH(A1717,Peso!A:A,0)</f>
        <v>2091</v>
      </c>
    </row>
    <row r="1718" spans="1:11" x14ac:dyDescent="0.3">
      <c r="A1718" s="79">
        <v>1892</v>
      </c>
      <c r="B1718" s="78" t="s">
        <v>1281</v>
      </c>
      <c r="C1718" s="78" t="s">
        <v>7</v>
      </c>
      <c r="D1718" s="78" t="s">
        <v>1608</v>
      </c>
      <c r="E1718" s="78">
        <v>39</v>
      </c>
      <c r="F1718" s="78">
        <v>4</v>
      </c>
      <c r="G1718" s="189">
        <f t="shared" si="52"/>
        <v>35</v>
      </c>
      <c r="H1718" s="64">
        <f>IFERROR(MATCH(A1718,'LISTA '!D:D,0),"FORA DA TABELA")</f>
        <v>1028</v>
      </c>
      <c r="I1718" s="64" t="str">
        <f t="shared" si="53"/>
        <v/>
      </c>
      <c r="J1718" s="64" t="str">
        <f>IF(I1718="VERIFICAR",(MAX(J$1:$J1717))+1,"")</f>
        <v/>
      </c>
      <c r="K1718" s="82">
        <f>MATCH(A1718,Peso!A:A,0)</f>
        <v>2094</v>
      </c>
    </row>
    <row r="1719" spans="1:11" x14ac:dyDescent="0.3">
      <c r="A1719" s="79">
        <v>1279</v>
      </c>
      <c r="B1719" s="78" t="s">
        <v>2043</v>
      </c>
      <c r="C1719" s="78" t="s">
        <v>7</v>
      </c>
      <c r="D1719" s="78" t="s">
        <v>1608</v>
      </c>
      <c r="E1719" s="78">
        <v>556</v>
      </c>
      <c r="F1719" s="78">
        <v>15</v>
      </c>
      <c r="G1719" s="189">
        <f t="shared" si="52"/>
        <v>541</v>
      </c>
      <c r="H1719" s="64">
        <f>IFERROR(MATCH(A1719,'LISTA '!D:D,0),"FORA DA TABELA")</f>
        <v>1029</v>
      </c>
      <c r="I1719" s="64" t="str">
        <f t="shared" si="53"/>
        <v/>
      </c>
      <c r="J1719" s="64" t="str">
        <f>IF(I1719="VERIFICAR",(MAX(J$1:$J1718))+1,"")</f>
        <v/>
      </c>
      <c r="K1719" s="82">
        <f>MATCH(A1719,Peso!A:A,0)</f>
        <v>2093</v>
      </c>
    </row>
    <row r="1720" spans="1:11" x14ac:dyDescent="0.3">
      <c r="A1720" s="79">
        <v>2817</v>
      </c>
      <c r="B1720" s="78" t="s">
        <v>770</v>
      </c>
      <c r="C1720" s="78" t="s">
        <v>7</v>
      </c>
      <c r="D1720" s="78" t="s">
        <v>1608</v>
      </c>
      <c r="E1720" s="78">
        <v>56</v>
      </c>
      <c r="F1720" s="78">
        <v>0</v>
      </c>
      <c r="G1720" s="189">
        <f t="shared" si="52"/>
        <v>56</v>
      </c>
      <c r="H1720" s="64">
        <f>IFERROR(MATCH(A1720,'LISTA '!D:D,0),"FORA DA TABELA")</f>
        <v>1030</v>
      </c>
      <c r="I1720" s="64" t="str">
        <f t="shared" si="53"/>
        <v/>
      </c>
      <c r="J1720" s="64" t="str">
        <f>IF(I1720="VERIFICAR",(MAX(J$1:$J1719))+1,"")</f>
        <v/>
      </c>
      <c r="K1720" s="82">
        <f>MATCH(A1720,Peso!A:A,0)</f>
        <v>2250</v>
      </c>
    </row>
    <row r="1721" spans="1:11" x14ac:dyDescent="0.3">
      <c r="A1721" s="79">
        <v>21527</v>
      </c>
      <c r="B1721" s="78" t="s">
        <v>617</v>
      </c>
      <c r="C1721" s="78" t="s">
        <v>7</v>
      </c>
      <c r="D1721" s="78" t="s">
        <v>1608</v>
      </c>
      <c r="E1721" s="78">
        <v>75</v>
      </c>
      <c r="F1721" s="78">
        <v>3</v>
      </c>
      <c r="G1721" s="189">
        <f t="shared" si="52"/>
        <v>72</v>
      </c>
      <c r="H1721" s="64">
        <f>IFERROR(MATCH(A1721,'LISTA '!D:D,0),"FORA DA TABELA")</f>
        <v>1031</v>
      </c>
      <c r="I1721" s="64" t="str">
        <f t="shared" si="53"/>
        <v/>
      </c>
      <c r="J1721" s="64" t="str">
        <f>IF(I1721="VERIFICAR",(MAX(J$1:$J1720))+1,"")</f>
        <v/>
      </c>
      <c r="K1721" s="82">
        <f>MATCH(A1721,Peso!A:A,0)</f>
        <v>2097</v>
      </c>
    </row>
    <row r="1722" spans="1:11" x14ac:dyDescent="0.3">
      <c r="A1722" s="79">
        <v>21608</v>
      </c>
      <c r="B1722" s="78" t="s">
        <v>639</v>
      </c>
      <c r="C1722" s="78" t="s">
        <v>7</v>
      </c>
      <c r="D1722" s="78" t="s">
        <v>1608</v>
      </c>
      <c r="E1722" s="78">
        <v>87</v>
      </c>
      <c r="F1722" s="78">
        <v>7</v>
      </c>
      <c r="G1722" s="189">
        <f t="shared" si="52"/>
        <v>80</v>
      </c>
      <c r="H1722" s="64">
        <f>IFERROR(MATCH(A1722,'LISTA '!D:D,0),"FORA DA TABELA")</f>
        <v>1032</v>
      </c>
      <c r="I1722" s="64" t="str">
        <f t="shared" si="53"/>
        <v/>
      </c>
      <c r="J1722" s="64" t="str">
        <f>IF(I1722="VERIFICAR",(MAX(J$1:$J1721))+1,"")</f>
        <v/>
      </c>
      <c r="K1722" s="82">
        <f>MATCH(A1722,Peso!A:A,0)</f>
        <v>2146</v>
      </c>
    </row>
    <row r="1723" spans="1:11" x14ac:dyDescent="0.3">
      <c r="A1723" s="79">
        <v>21563</v>
      </c>
      <c r="B1723" s="78" t="s">
        <v>620</v>
      </c>
      <c r="C1723" s="78" t="s">
        <v>7</v>
      </c>
      <c r="D1723" s="78" t="s">
        <v>1608</v>
      </c>
      <c r="E1723" s="78">
        <v>81</v>
      </c>
      <c r="F1723" s="78">
        <v>11</v>
      </c>
      <c r="G1723" s="189">
        <f t="shared" si="52"/>
        <v>70</v>
      </c>
      <c r="H1723" s="64">
        <f>IFERROR(MATCH(A1723,'LISTA '!D:D,0),"FORA DA TABELA")</f>
        <v>1033</v>
      </c>
      <c r="I1723" s="64" t="str">
        <f t="shared" si="53"/>
        <v/>
      </c>
      <c r="J1723" s="64" t="str">
        <f>IF(I1723="VERIFICAR",(MAX(J$1:$J1722))+1,"")</f>
        <v/>
      </c>
      <c r="K1723" s="82">
        <f>MATCH(A1723,Peso!A:A,0)</f>
        <v>2098</v>
      </c>
    </row>
    <row r="1724" spans="1:11" x14ac:dyDescent="0.3">
      <c r="A1724" s="79">
        <v>1251</v>
      </c>
      <c r="B1724" s="78" t="s">
        <v>609</v>
      </c>
      <c r="C1724" s="78" t="s">
        <v>7</v>
      </c>
      <c r="D1724" s="78" t="s">
        <v>1608</v>
      </c>
      <c r="E1724" s="78">
        <v>146</v>
      </c>
      <c r="F1724" s="78">
        <v>2</v>
      </c>
      <c r="G1724" s="189">
        <f t="shared" si="52"/>
        <v>144</v>
      </c>
      <c r="H1724" s="64">
        <f>IFERROR(MATCH(A1724,'LISTA '!D:D,0),"FORA DA TABELA")</f>
        <v>1034</v>
      </c>
      <c r="I1724" s="64" t="str">
        <f t="shared" si="53"/>
        <v/>
      </c>
      <c r="J1724" s="64" t="str">
        <f>IF(I1724="VERIFICAR",(MAX(J$1:$J1723))+1,"")</f>
        <v/>
      </c>
      <c r="K1724" s="82">
        <f>MATCH(A1724,Peso!A:A,0)</f>
        <v>2106</v>
      </c>
    </row>
    <row r="1725" spans="1:11" x14ac:dyDescent="0.3">
      <c r="A1725" s="79">
        <v>1891</v>
      </c>
      <c r="B1725" s="78" t="s">
        <v>1282</v>
      </c>
      <c r="C1725" s="78" t="s">
        <v>7</v>
      </c>
      <c r="D1725" s="78" t="s">
        <v>1608</v>
      </c>
      <c r="E1725" s="78">
        <v>61</v>
      </c>
      <c r="F1725" s="78">
        <v>5</v>
      </c>
      <c r="G1725" s="189">
        <f t="shared" si="52"/>
        <v>56</v>
      </c>
      <c r="H1725" s="64">
        <f>IFERROR(MATCH(A1725,'LISTA '!D:D,0),"FORA DA TABELA")</f>
        <v>1035</v>
      </c>
      <c r="I1725" s="64" t="str">
        <f t="shared" si="53"/>
        <v/>
      </c>
      <c r="J1725" s="64" t="str">
        <f>IF(I1725="VERIFICAR",(MAX(J$1:$J1724))+1,"")</f>
        <v/>
      </c>
      <c r="K1725" s="82">
        <f>MATCH(A1725,Peso!A:A,0)</f>
        <v>2108</v>
      </c>
    </row>
    <row r="1726" spans="1:11" x14ac:dyDescent="0.3">
      <c r="A1726" s="79">
        <v>1168</v>
      </c>
      <c r="B1726" s="78" t="s">
        <v>2044</v>
      </c>
      <c r="C1726" s="78" t="s">
        <v>7</v>
      </c>
      <c r="D1726" s="78" t="s">
        <v>1608</v>
      </c>
      <c r="E1726" s="78">
        <v>542</v>
      </c>
      <c r="F1726" s="78">
        <v>47</v>
      </c>
      <c r="G1726" s="189">
        <f t="shared" si="52"/>
        <v>495</v>
      </c>
      <c r="H1726" s="64">
        <f>IFERROR(MATCH(A1726,'LISTA '!D:D,0),"FORA DA TABELA")</f>
        <v>1036</v>
      </c>
      <c r="I1726" s="64" t="str">
        <f t="shared" si="53"/>
        <v/>
      </c>
      <c r="J1726" s="64" t="str">
        <f>IF(I1726="VERIFICAR",(MAX(J$1:$J1725))+1,"")</f>
        <v/>
      </c>
      <c r="K1726" s="82">
        <f>MATCH(A1726,Peso!A:A,0)</f>
        <v>2107</v>
      </c>
    </row>
    <row r="1727" spans="1:11" x14ac:dyDescent="0.3">
      <c r="A1727" s="79">
        <v>1154</v>
      </c>
      <c r="B1727" s="78" t="s">
        <v>595</v>
      </c>
      <c r="C1727" s="78" t="s">
        <v>7</v>
      </c>
      <c r="D1727" s="78" t="s">
        <v>1608</v>
      </c>
      <c r="E1727" s="78">
        <v>310</v>
      </c>
      <c r="F1727" s="78">
        <v>7</v>
      </c>
      <c r="G1727" s="189">
        <f t="shared" si="52"/>
        <v>303</v>
      </c>
      <c r="H1727" s="64">
        <f>IFERROR(MATCH(A1727,'LISTA '!D:D,0),"FORA DA TABELA")</f>
        <v>1037</v>
      </c>
      <c r="I1727" s="64" t="str">
        <f t="shared" si="53"/>
        <v/>
      </c>
      <c r="J1727" s="64" t="str">
        <f>IF(I1727="VERIFICAR",(MAX(J$1:$J1726))+1,"")</f>
        <v/>
      </c>
      <c r="K1727" s="82">
        <f>MATCH(A1727,Peso!A:A,0)</f>
        <v>2128</v>
      </c>
    </row>
    <row r="1728" spans="1:11" x14ac:dyDescent="0.3">
      <c r="A1728" s="79">
        <v>2818</v>
      </c>
      <c r="B1728" s="78" t="s">
        <v>771</v>
      </c>
      <c r="C1728" s="78" t="s">
        <v>7</v>
      </c>
      <c r="D1728" s="78" t="s">
        <v>1608</v>
      </c>
      <c r="E1728" s="78">
        <v>25</v>
      </c>
      <c r="F1728" s="78">
        <v>1</v>
      </c>
      <c r="G1728" s="189">
        <f t="shared" si="52"/>
        <v>24</v>
      </c>
      <c r="H1728" s="64">
        <f>IFERROR(MATCH(A1728,'LISTA '!D:D,0),"FORA DA TABELA")</f>
        <v>1038</v>
      </c>
      <c r="I1728" s="64" t="str">
        <f t="shared" si="53"/>
        <v/>
      </c>
      <c r="J1728" s="64" t="str">
        <f>IF(I1728="VERIFICAR",(MAX(J$1:$J1727))+1,"")</f>
        <v/>
      </c>
      <c r="K1728" s="82">
        <f>MATCH(A1728,Peso!A:A,0)</f>
        <v>2251</v>
      </c>
    </row>
    <row r="1729" spans="1:11" x14ac:dyDescent="0.3">
      <c r="A1729" s="79">
        <v>21379</v>
      </c>
      <c r="B1729" s="78" t="s">
        <v>586</v>
      </c>
      <c r="C1729" s="78" t="s">
        <v>7</v>
      </c>
      <c r="D1729" s="78" t="s">
        <v>1608</v>
      </c>
      <c r="E1729" s="78">
        <v>100</v>
      </c>
      <c r="F1729" s="78">
        <v>0</v>
      </c>
      <c r="G1729" s="189">
        <f t="shared" si="52"/>
        <v>100</v>
      </c>
      <c r="H1729" s="64">
        <f>IFERROR(MATCH(A1729,'LISTA '!D:D,0),"FORA DA TABELA")</f>
        <v>1039</v>
      </c>
      <c r="I1729" s="64" t="str">
        <f t="shared" si="53"/>
        <v/>
      </c>
      <c r="J1729" s="64" t="str">
        <f>IF(I1729="VERIFICAR",(MAX(J$1:$J1728))+1,"")</f>
        <v/>
      </c>
      <c r="K1729" s="82">
        <f>MATCH(A1729,Peso!A:A,0)</f>
        <v>2130</v>
      </c>
    </row>
    <row r="1730" spans="1:11" x14ac:dyDescent="0.3">
      <c r="A1730" s="79">
        <v>2208</v>
      </c>
      <c r="B1730" s="78" t="s">
        <v>699</v>
      </c>
      <c r="C1730" s="78" t="s">
        <v>7</v>
      </c>
      <c r="D1730" s="78" t="s">
        <v>1608</v>
      </c>
      <c r="E1730" s="78">
        <v>30</v>
      </c>
      <c r="F1730" s="78">
        <v>5</v>
      </c>
      <c r="G1730" s="189">
        <f t="shared" si="52"/>
        <v>25</v>
      </c>
      <c r="H1730" s="64">
        <f>IFERROR(MATCH(A1730,'LISTA '!D:D,0),"FORA DA TABELA")</f>
        <v>1040</v>
      </c>
      <c r="I1730" s="64" t="str">
        <f t="shared" si="53"/>
        <v/>
      </c>
      <c r="J1730" s="64" t="str">
        <f>IF(I1730="VERIFICAR",(MAX(J$1:$J1729))+1,"")</f>
        <v/>
      </c>
      <c r="K1730" s="82">
        <f>MATCH(A1730,Peso!A:A,0)</f>
        <v>2147</v>
      </c>
    </row>
    <row r="1731" spans="1:11" x14ac:dyDescent="0.3">
      <c r="A1731" s="79">
        <v>21378</v>
      </c>
      <c r="B1731" s="78" t="s">
        <v>2045</v>
      </c>
      <c r="C1731" s="78" t="s">
        <v>7</v>
      </c>
      <c r="D1731" s="78" t="s">
        <v>1608</v>
      </c>
      <c r="E1731" s="78">
        <v>125</v>
      </c>
      <c r="F1731" s="78">
        <v>10</v>
      </c>
      <c r="G1731" s="189">
        <f t="shared" ref="G1731:G1794" si="54">E1731-F1731</f>
        <v>115</v>
      </c>
      <c r="H1731" s="64">
        <f>IFERROR(MATCH(A1731,'LISTA '!D:D,0),"FORA DA TABELA")</f>
        <v>1041</v>
      </c>
      <c r="I1731" s="64" t="str">
        <f t="shared" ref="I1731:I1794" si="55">IF(AND(G1731&gt;0,H1731="FORA DA TABELA"),"VERIFICAR","")</f>
        <v/>
      </c>
      <c r="J1731" s="64" t="str">
        <f>IF(I1731="VERIFICAR",(MAX(J$1:$J1730))+1,"")</f>
        <v/>
      </c>
      <c r="K1731" s="82">
        <f>MATCH(A1731,Peso!A:A,0)</f>
        <v>2109</v>
      </c>
    </row>
    <row r="1732" spans="1:11" x14ac:dyDescent="0.3">
      <c r="A1732" s="79">
        <v>21380</v>
      </c>
      <c r="B1732" s="78" t="s">
        <v>587</v>
      </c>
      <c r="C1732" s="78" t="s">
        <v>7</v>
      </c>
      <c r="D1732" s="78" t="s">
        <v>1608</v>
      </c>
      <c r="E1732" s="78">
        <v>185</v>
      </c>
      <c r="F1732" s="78">
        <v>10</v>
      </c>
      <c r="G1732" s="189">
        <f t="shared" si="54"/>
        <v>175</v>
      </c>
      <c r="H1732" s="64">
        <f>IFERROR(MATCH(A1732,'LISTA '!D:D,0),"FORA DA TABELA")</f>
        <v>1042</v>
      </c>
      <c r="I1732" s="64" t="str">
        <f t="shared" si="55"/>
        <v/>
      </c>
      <c r="J1732" s="64" t="str">
        <f>IF(I1732="VERIFICAR",(MAX(J$1:$J1731))+1,"")</f>
        <v/>
      </c>
      <c r="K1732" s="82">
        <f>MATCH(A1732,Peso!A:A,0)</f>
        <v>2131</v>
      </c>
    </row>
    <row r="1733" spans="1:11" x14ac:dyDescent="0.3">
      <c r="A1733" s="79">
        <v>21542</v>
      </c>
      <c r="B1733" s="78" t="s">
        <v>1283</v>
      </c>
      <c r="C1733" s="78" t="s">
        <v>7</v>
      </c>
      <c r="D1733" s="78" t="s">
        <v>1608</v>
      </c>
      <c r="E1733" s="78">
        <v>139</v>
      </c>
      <c r="F1733" s="78">
        <v>6</v>
      </c>
      <c r="G1733" s="189">
        <f t="shared" si="54"/>
        <v>133</v>
      </c>
      <c r="H1733" s="64">
        <f>IFERROR(MATCH(A1733,'LISTA '!D:D,0),"FORA DA TABELA")</f>
        <v>1043</v>
      </c>
      <c r="I1733" s="64" t="str">
        <f t="shared" si="55"/>
        <v/>
      </c>
      <c r="J1733" s="64" t="str">
        <f>IF(I1733="VERIFICAR",(MAX(J$1:$J1732))+1,"")</f>
        <v/>
      </c>
      <c r="K1733" s="82">
        <f>MATCH(A1733,Peso!A:A,0)</f>
        <v>2111</v>
      </c>
    </row>
    <row r="1734" spans="1:11" x14ac:dyDescent="0.3">
      <c r="A1734" s="79">
        <v>21304</v>
      </c>
      <c r="B1734" s="78" t="s">
        <v>2046</v>
      </c>
      <c r="C1734" s="78" t="s">
        <v>7</v>
      </c>
      <c r="D1734" s="78" t="s">
        <v>1608</v>
      </c>
      <c r="E1734" s="78">
        <v>686</v>
      </c>
      <c r="F1734" s="78">
        <v>28</v>
      </c>
      <c r="G1734" s="189">
        <f t="shared" si="54"/>
        <v>658</v>
      </c>
      <c r="H1734" s="64">
        <f>IFERROR(MATCH(A1734,'LISTA '!D:D,0),"FORA DA TABELA")</f>
        <v>1044</v>
      </c>
      <c r="I1734" s="64" t="str">
        <f t="shared" si="55"/>
        <v/>
      </c>
      <c r="J1734" s="64" t="str">
        <f>IF(I1734="VERIFICAR",(MAX(J$1:$J1733))+1,"")</f>
        <v/>
      </c>
      <c r="K1734" s="82">
        <f>MATCH(A1734,Peso!A:A,0)</f>
        <v>2110</v>
      </c>
    </row>
    <row r="1735" spans="1:11" x14ac:dyDescent="0.3">
      <c r="A1735" s="79">
        <v>1893</v>
      </c>
      <c r="B1735" s="78" t="s">
        <v>1284</v>
      </c>
      <c r="C1735" s="78" t="s">
        <v>7</v>
      </c>
      <c r="D1735" s="78" t="s">
        <v>1608</v>
      </c>
      <c r="E1735" s="78">
        <v>22</v>
      </c>
      <c r="F1735" s="78">
        <v>2</v>
      </c>
      <c r="G1735" s="189">
        <f t="shared" si="54"/>
        <v>20</v>
      </c>
      <c r="H1735" s="64">
        <f>IFERROR(MATCH(A1735,'LISTA '!D:D,0),"FORA DA TABELA")</f>
        <v>1045</v>
      </c>
      <c r="I1735" s="64" t="str">
        <f t="shared" si="55"/>
        <v/>
      </c>
      <c r="J1735" s="64" t="str">
        <f>IF(I1735="VERIFICAR",(MAX(J$1:$J1734))+1,"")</f>
        <v/>
      </c>
      <c r="K1735" s="82">
        <f>MATCH(A1735,Peso!A:A,0)</f>
        <v>2113</v>
      </c>
    </row>
    <row r="1736" spans="1:11" x14ac:dyDescent="0.3">
      <c r="A1736" s="79">
        <v>1239</v>
      </c>
      <c r="B1736" s="78" t="s">
        <v>2047</v>
      </c>
      <c r="C1736" s="78" t="s">
        <v>7</v>
      </c>
      <c r="D1736" s="78" t="s">
        <v>1608</v>
      </c>
      <c r="E1736" s="78">
        <v>90</v>
      </c>
      <c r="F1736" s="78">
        <v>15</v>
      </c>
      <c r="G1736" s="189">
        <f t="shared" si="54"/>
        <v>75</v>
      </c>
      <c r="H1736" s="64">
        <f>IFERROR(MATCH(A1736,'LISTA '!D:D,0),"FORA DA TABELA")</f>
        <v>1046</v>
      </c>
      <c r="I1736" s="64" t="str">
        <f t="shared" si="55"/>
        <v/>
      </c>
      <c r="J1736" s="64" t="str">
        <f>IF(I1736="VERIFICAR",(MAX(J$1:$J1735))+1,"")</f>
        <v/>
      </c>
      <c r="K1736" s="82">
        <f>MATCH(A1736,Peso!A:A,0)</f>
        <v>2112</v>
      </c>
    </row>
    <row r="1737" spans="1:11" x14ac:dyDescent="0.3">
      <c r="A1737" s="79">
        <v>1659</v>
      </c>
      <c r="B1737" s="78" t="s">
        <v>1285</v>
      </c>
      <c r="C1737" s="78" t="s">
        <v>7</v>
      </c>
      <c r="D1737" s="78" t="s">
        <v>1608</v>
      </c>
      <c r="E1737" s="78">
        <v>73</v>
      </c>
      <c r="F1737" s="78">
        <v>7</v>
      </c>
      <c r="G1737" s="189">
        <f t="shared" si="54"/>
        <v>66</v>
      </c>
      <c r="H1737" s="64">
        <f>IFERROR(MATCH(A1737,'LISTA '!D:D,0),"FORA DA TABELA")</f>
        <v>1047</v>
      </c>
      <c r="I1737" s="64" t="str">
        <f t="shared" si="55"/>
        <v/>
      </c>
      <c r="J1737" s="64" t="str">
        <f>IF(I1737="VERIFICAR",(MAX(J$1:$J1736))+1,"")</f>
        <v/>
      </c>
      <c r="K1737" s="82">
        <f>MATCH(A1737,Peso!A:A,0)</f>
        <v>2121</v>
      </c>
    </row>
    <row r="1738" spans="1:11" x14ac:dyDescent="0.3">
      <c r="A1738" s="79">
        <v>1805</v>
      </c>
      <c r="B1738" s="78" t="s">
        <v>2048</v>
      </c>
      <c r="C1738" s="78" t="s">
        <v>7</v>
      </c>
      <c r="D1738" s="78" t="s">
        <v>1608</v>
      </c>
      <c r="E1738" s="78">
        <v>440</v>
      </c>
      <c r="F1738" s="78">
        <v>40</v>
      </c>
      <c r="G1738" s="189">
        <f t="shared" si="54"/>
        <v>400</v>
      </c>
      <c r="H1738" s="64">
        <f>IFERROR(MATCH(A1738,'LISTA '!D:D,0),"FORA DA TABELA")</f>
        <v>1048</v>
      </c>
      <c r="I1738" s="64" t="str">
        <f t="shared" si="55"/>
        <v/>
      </c>
      <c r="J1738" s="64" t="str">
        <f>IF(I1738="VERIFICAR",(MAX(J$1:$J1737))+1,"")</f>
        <v/>
      </c>
      <c r="K1738" s="82">
        <f>MATCH(A1738,Peso!A:A,0)</f>
        <v>2119</v>
      </c>
    </row>
    <row r="1739" spans="1:11" x14ac:dyDescent="0.3">
      <c r="A1739" s="79">
        <v>1230</v>
      </c>
      <c r="B1739" s="78" t="s">
        <v>2049</v>
      </c>
      <c r="C1739" s="78" t="s">
        <v>7</v>
      </c>
      <c r="D1739" s="78" t="s">
        <v>1608</v>
      </c>
      <c r="E1739" s="78">
        <v>0</v>
      </c>
      <c r="F1739" s="78">
        <v>0</v>
      </c>
      <c r="G1739" s="189">
        <f t="shared" si="54"/>
        <v>0</v>
      </c>
      <c r="H1739" s="64" t="str">
        <f>IFERROR(MATCH(A1739,'LISTA '!D:D,0),"FORA DA TABELA")</f>
        <v>FORA DA TABELA</v>
      </c>
      <c r="I1739" s="64" t="str">
        <f t="shared" si="55"/>
        <v/>
      </c>
      <c r="J1739" s="64" t="str">
        <f>IF(I1739="VERIFICAR",(MAX(J$1:$J1738))+1,"")</f>
        <v/>
      </c>
      <c r="K1739" s="82">
        <f>MATCH(A1739,Peso!A:A,0)</f>
        <v>2120</v>
      </c>
    </row>
    <row r="1740" spans="1:11" x14ac:dyDescent="0.3">
      <c r="A1740" s="79">
        <v>2209</v>
      </c>
      <c r="B1740" s="78" t="s">
        <v>701</v>
      </c>
      <c r="C1740" s="78" t="s">
        <v>7</v>
      </c>
      <c r="D1740" s="78" t="s">
        <v>1608</v>
      </c>
      <c r="E1740" s="78">
        <v>2</v>
      </c>
      <c r="F1740" s="78">
        <v>1</v>
      </c>
      <c r="G1740" s="189">
        <f t="shared" si="54"/>
        <v>1</v>
      </c>
      <c r="H1740" s="64">
        <f>IFERROR(MATCH(A1740,'LISTA '!D:D,0),"FORA DA TABELA")</f>
        <v>1049</v>
      </c>
      <c r="I1740" s="64" t="str">
        <f t="shared" si="55"/>
        <v/>
      </c>
      <c r="J1740" s="64" t="str">
        <f>IF(I1740="VERIFICAR",(MAX(J$1:$J1739))+1,"")</f>
        <v/>
      </c>
      <c r="K1740" s="82">
        <f>MATCH(A1740,Peso!A:A,0)</f>
        <v>2148</v>
      </c>
    </row>
    <row r="1741" spans="1:11" x14ac:dyDescent="0.3">
      <c r="A1741" s="79">
        <v>1806</v>
      </c>
      <c r="B1741" s="78" t="s">
        <v>2050</v>
      </c>
      <c r="C1741" s="78" t="s">
        <v>7</v>
      </c>
      <c r="D1741" s="78" t="s">
        <v>1608</v>
      </c>
      <c r="E1741" s="78">
        <v>0</v>
      </c>
      <c r="F1741" s="78">
        <v>0</v>
      </c>
      <c r="G1741" s="189">
        <f t="shared" si="54"/>
        <v>0</v>
      </c>
      <c r="H1741" s="64">
        <f>IFERROR(MATCH(A1741,'LISTA '!D:D,0),"FORA DA TABELA")</f>
        <v>1050</v>
      </c>
      <c r="I1741" s="64" t="str">
        <f t="shared" si="55"/>
        <v/>
      </c>
      <c r="J1741" s="64" t="str">
        <f>IF(I1741="VERIFICAR",(MAX(J$1:$J1740))+1,"")</f>
        <v/>
      </c>
      <c r="K1741" s="82">
        <f>MATCH(A1741,Peso!A:A,0)</f>
        <v>2122</v>
      </c>
    </row>
    <row r="1742" spans="1:11" x14ac:dyDescent="0.3">
      <c r="A1742" s="79">
        <v>1811</v>
      </c>
      <c r="B1742" s="78" t="s">
        <v>621</v>
      </c>
      <c r="C1742" s="78" t="s">
        <v>7</v>
      </c>
      <c r="D1742" s="78" t="s">
        <v>1608</v>
      </c>
      <c r="E1742" s="78">
        <v>70</v>
      </c>
      <c r="F1742" s="78">
        <v>14</v>
      </c>
      <c r="G1742" s="189">
        <f t="shared" si="54"/>
        <v>56</v>
      </c>
      <c r="H1742" s="64">
        <f>IFERROR(MATCH(A1742,'LISTA '!D:D,0),"FORA DA TABELA")</f>
        <v>1051</v>
      </c>
      <c r="I1742" s="64" t="str">
        <f t="shared" si="55"/>
        <v/>
      </c>
      <c r="J1742" s="64" t="str">
        <f>IF(I1742="VERIFICAR",(MAX(J$1:$J1741))+1,"")</f>
        <v/>
      </c>
      <c r="K1742" s="82">
        <f>MATCH(A1742,Peso!A:A,0)</f>
        <v>2123</v>
      </c>
    </row>
    <row r="1743" spans="1:11" x14ac:dyDescent="0.3">
      <c r="A1743" s="79">
        <v>1208</v>
      </c>
      <c r="B1743" s="78" t="s">
        <v>600</v>
      </c>
      <c r="C1743" s="78" t="s">
        <v>7</v>
      </c>
      <c r="D1743" s="78" t="s">
        <v>1608</v>
      </c>
      <c r="E1743" s="78">
        <v>131</v>
      </c>
      <c r="F1743" s="78">
        <v>1</v>
      </c>
      <c r="G1743" s="189">
        <f t="shared" si="54"/>
        <v>130</v>
      </c>
      <c r="H1743" s="64">
        <f>IFERROR(MATCH(A1743,'LISTA '!D:D,0),"FORA DA TABELA")</f>
        <v>1052</v>
      </c>
      <c r="I1743" s="64" t="str">
        <f t="shared" si="55"/>
        <v/>
      </c>
      <c r="J1743" s="64" t="str">
        <f>IF(I1743="VERIFICAR",(MAX(J$1:$J1742))+1,"")</f>
        <v/>
      </c>
      <c r="K1743" s="82">
        <f>MATCH(A1743,Peso!A:A,0)</f>
        <v>2132</v>
      </c>
    </row>
    <row r="1744" spans="1:11" x14ac:dyDescent="0.3">
      <c r="A1744" s="79">
        <v>2819</v>
      </c>
      <c r="B1744" s="78" t="s">
        <v>772</v>
      </c>
      <c r="C1744" s="78" t="s">
        <v>7</v>
      </c>
      <c r="D1744" s="78" t="s">
        <v>1608</v>
      </c>
      <c r="E1744" s="78">
        <v>35</v>
      </c>
      <c r="F1744" s="78">
        <v>0</v>
      </c>
      <c r="G1744" s="189">
        <f t="shared" si="54"/>
        <v>35</v>
      </c>
      <c r="H1744" s="64">
        <f>IFERROR(MATCH(A1744,'LISTA '!D:D,0),"FORA DA TABELA")</f>
        <v>1053</v>
      </c>
      <c r="I1744" s="64" t="str">
        <f t="shared" si="55"/>
        <v/>
      </c>
      <c r="J1744" s="64" t="str">
        <f>IF(I1744="VERIFICAR",(MAX(J$1:$J1743))+1,"")</f>
        <v/>
      </c>
      <c r="K1744" s="82">
        <f>MATCH(A1744,Peso!A:A,0)</f>
        <v>2248</v>
      </c>
    </row>
    <row r="1745" spans="1:11" x14ac:dyDescent="0.3">
      <c r="A1745" s="79">
        <v>1285</v>
      </c>
      <c r="B1745" s="78" t="s">
        <v>596</v>
      </c>
      <c r="C1745" s="78" t="s">
        <v>7</v>
      </c>
      <c r="D1745" s="78" t="s">
        <v>1608</v>
      </c>
      <c r="E1745" s="78">
        <v>171</v>
      </c>
      <c r="F1745" s="78">
        <v>9</v>
      </c>
      <c r="G1745" s="189">
        <f t="shared" si="54"/>
        <v>162</v>
      </c>
      <c r="H1745" s="64">
        <f>IFERROR(MATCH(A1745,'LISTA '!D:D,0),"FORA DA TABELA")</f>
        <v>1054</v>
      </c>
      <c r="I1745" s="64" t="str">
        <f t="shared" si="55"/>
        <v/>
      </c>
      <c r="J1745" s="64" t="str">
        <f>IF(I1745="VERIFICAR",(MAX(J$1:$J1744))+1,"")</f>
        <v/>
      </c>
      <c r="K1745" s="82">
        <f>MATCH(A1745,Peso!A:A,0)</f>
        <v>2133</v>
      </c>
    </row>
    <row r="1746" spans="1:11" x14ac:dyDescent="0.3">
      <c r="A1746" s="79">
        <v>21525</v>
      </c>
      <c r="B1746" s="78" t="s">
        <v>616</v>
      </c>
      <c r="C1746" s="78" t="s">
        <v>7</v>
      </c>
      <c r="D1746" s="78" t="s">
        <v>1608</v>
      </c>
      <c r="E1746" s="78">
        <v>82</v>
      </c>
      <c r="F1746" s="78">
        <v>13</v>
      </c>
      <c r="G1746" s="189">
        <f t="shared" si="54"/>
        <v>69</v>
      </c>
      <c r="H1746" s="64">
        <f>IFERROR(MATCH(A1746,'LISTA '!D:D,0),"FORA DA TABELA")</f>
        <v>1055</v>
      </c>
      <c r="I1746" s="64" t="str">
        <f t="shared" si="55"/>
        <v/>
      </c>
      <c r="J1746" s="64" t="str">
        <f>IF(I1746="VERIFICAR",(MAX(J$1:$J1745))+1,"")</f>
        <v/>
      </c>
      <c r="K1746" s="82">
        <f>MATCH(A1746,Peso!A:A,0)</f>
        <v>2134</v>
      </c>
    </row>
    <row r="1747" spans="1:11" x14ac:dyDescent="0.3">
      <c r="A1747" s="79">
        <v>21471</v>
      </c>
      <c r="B1747" s="78" t="s">
        <v>1286</v>
      </c>
      <c r="C1747" s="78" t="s">
        <v>7</v>
      </c>
      <c r="D1747" s="78" t="s">
        <v>1608</v>
      </c>
      <c r="E1747" s="78">
        <v>74</v>
      </c>
      <c r="F1747" s="78">
        <v>9</v>
      </c>
      <c r="G1747" s="189">
        <f t="shared" si="54"/>
        <v>65</v>
      </c>
      <c r="H1747" s="64">
        <f>IFERROR(MATCH(A1747,'LISTA '!D:D,0),"FORA DA TABELA")</f>
        <v>1056</v>
      </c>
      <c r="I1747" s="64" t="str">
        <f t="shared" si="55"/>
        <v/>
      </c>
      <c r="J1747" s="64" t="str">
        <f>IF(I1747="VERIFICAR",(MAX(J$1:$J1746))+1,"")</f>
        <v/>
      </c>
      <c r="K1747" s="82">
        <f>MATCH(A1747,Peso!A:A,0)</f>
        <v>2136</v>
      </c>
    </row>
    <row r="1748" spans="1:11" x14ac:dyDescent="0.3">
      <c r="A1748" s="79">
        <v>20079</v>
      </c>
      <c r="B1748" s="78" t="s">
        <v>2051</v>
      </c>
      <c r="C1748" s="78" t="s">
        <v>7</v>
      </c>
      <c r="D1748" s="78" t="s">
        <v>1608</v>
      </c>
      <c r="E1748" s="78">
        <v>301</v>
      </c>
      <c r="F1748" s="78">
        <v>18</v>
      </c>
      <c r="G1748" s="189">
        <f t="shared" si="54"/>
        <v>283</v>
      </c>
      <c r="H1748" s="64">
        <f>IFERROR(MATCH(A1748,'LISTA '!D:D,0),"FORA DA TABELA")</f>
        <v>1057</v>
      </c>
      <c r="I1748" s="64" t="str">
        <f t="shared" si="55"/>
        <v/>
      </c>
      <c r="J1748" s="64" t="str">
        <f>IF(I1748="VERIFICAR",(MAX(J$1:$J1747))+1,"")</f>
        <v/>
      </c>
      <c r="K1748" s="82">
        <f>MATCH(A1748,Peso!A:A,0)</f>
        <v>2135</v>
      </c>
    </row>
    <row r="1749" spans="1:11" x14ac:dyDescent="0.3">
      <c r="A1749" s="79">
        <v>2210</v>
      </c>
      <c r="B1749" s="78" t="s">
        <v>1287</v>
      </c>
      <c r="C1749" s="78" t="s">
        <v>7</v>
      </c>
      <c r="D1749" s="78" t="s">
        <v>1608</v>
      </c>
      <c r="E1749" s="78">
        <v>69</v>
      </c>
      <c r="F1749" s="78">
        <v>4</v>
      </c>
      <c r="G1749" s="189">
        <f t="shared" si="54"/>
        <v>65</v>
      </c>
      <c r="H1749" s="64">
        <f>IFERROR(MATCH(A1749,'LISTA '!D:D,0),"FORA DA TABELA")</f>
        <v>1058</v>
      </c>
      <c r="I1749" s="64" t="str">
        <f t="shared" si="55"/>
        <v/>
      </c>
      <c r="J1749" s="64" t="str">
        <f>IF(I1749="VERIFICAR",(MAX(J$1:$J1748))+1,"")</f>
        <v/>
      </c>
      <c r="K1749" s="82">
        <f>MATCH(A1749,Peso!A:A,0)</f>
        <v>2150</v>
      </c>
    </row>
    <row r="1750" spans="1:11" x14ac:dyDescent="0.3">
      <c r="A1750" s="79">
        <v>21031</v>
      </c>
      <c r="B1750" s="78" t="s">
        <v>2052</v>
      </c>
      <c r="C1750" s="78" t="s">
        <v>7</v>
      </c>
      <c r="D1750" s="78" t="s">
        <v>1608</v>
      </c>
      <c r="E1750" s="78">
        <v>41</v>
      </c>
      <c r="F1750" s="78">
        <v>1</v>
      </c>
      <c r="G1750" s="189">
        <f t="shared" si="54"/>
        <v>40</v>
      </c>
      <c r="H1750" s="64">
        <f>IFERROR(MATCH(A1750,'LISTA '!D:D,0),"FORA DA TABELA")</f>
        <v>1059</v>
      </c>
      <c r="I1750" s="64" t="str">
        <f t="shared" si="55"/>
        <v/>
      </c>
      <c r="J1750" s="64" t="str">
        <f>IF(I1750="VERIFICAR",(MAX(J$1:$J1749))+1,"")</f>
        <v/>
      </c>
      <c r="K1750" s="82">
        <f>MATCH(A1750,Peso!A:A,0)</f>
        <v>2137</v>
      </c>
    </row>
    <row r="1751" spans="1:11" x14ac:dyDescent="0.3">
      <c r="A1751" s="79">
        <v>21689</v>
      </c>
      <c r="B1751" s="78" t="s">
        <v>2053</v>
      </c>
      <c r="C1751" s="78" t="s">
        <v>7</v>
      </c>
      <c r="D1751" s="78" t="s">
        <v>1608</v>
      </c>
      <c r="E1751" s="78">
        <v>0</v>
      </c>
      <c r="F1751" s="78">
        <v>0</v>
      </c>
      <c r="G1751" s="189">
        <f t="shared" si="54"/>
        <v>0</v>
      </c>
      <c r="H1751" s="64" t="str">
        <f>IFERROR(MATCH(A1751,'LISTA '!D:D,0),"FORA DA TABELA")</f>
        <v>FORA DA TABELA</v>
      </c>
      <c r="I1751" s="64" t="str">
        <f t="shared" si="55"/>
        <v/>
      </c>
      <c r="J1751" s="64" t="str">
        <f>IF(I1751="VERIFICAR",(MAX(J$1:$J1750))+1,"")</f>
        <v/>
      </c>
      <c r="K1751" s="82">
        <f>MATCH(A1751,Peso!A:A,0)</f>
        <v>2234</v>
      </c>
    </row>
    <row r="1752" spans="1:11" x14ac:dyDescent="0.3">
      <c r="A1752" s="79">
        <v>21519</v>
      </c>
      <c r="B1752" s="78" t="s">
        <v>2054</v>
      </c>
      <c r="C1752" s="78" t="s">
        <v>7</v>
      </c>
      <c r="D1752" s="78" t="s">
        <v>1608</v>
      </c>
      <c r="E1752" s="78">
        <v>0</v>
      </c>
      <c r="F1752" s="78">
        <v>0</v>
      </c>
      <c r="G1752" s="189">
        <f t="shared" si="54"/>
        <v>0</v>
      </c>
      <c r="H1752" s="64" t="str">
        <f>IFERROR(MATCH(A1752,'LISTA '!D:D,0),"FORA DA TABELA")</f>
        <v>FORA DA TABELA</v>
      </c>
      <c r="I1752" s="64" t="str">
        <f t="shared" si="55"/>
        <v/>
      </c>
      <c r="J1752" s="64" t="str">
        <f>IF(I1752="VERIFICAR",(MAX(J$1:$J1751))+1,"")</f>
        <v/>
      </c>
      <c r="K1752" s="82">
        <f>MATCH(A1752,Peso!A:A,0)</f>
        <v>2151</v>
      </c>
    </row>
    <row r="1753" spans="1:11" x14ac:dyDescent="0.3">
      <c r="A1753" s="79">
        <v>50008</v>
      </c>
      <c r="B1753" s="78" t="s">
        <v>2054</v>
      </c>
      <c r="C1753" s="78" t="s">
        <v>7</v>
      </c>
      <c r="D1753" s="78" t="s">
        <v>1608</v>
      </c>
      <c r="E1753" s="78">
        <v>0</v>
      </c>
      <c r="F1753" s="78">
        <v>0</v>
      </c>
      <c r="G1753" s="189">
        <f t="shared" si="54"/>
        <v>0</v>
      </c>
      <c r="H1753" s="64" t="str">
        <f>IFERROR(MATCH(A1753,'LISTA '!D:D,0),"FORA DA TABELA")</f>
        <v>FORA DA TABELA</v>
      </c>
      <c r="I1753" s="64" t="str">
        <f t="shared" si="55"/>
        <v/>
      </c>
      <c r="J1753" s="64" t="str">
        <f>IF(I1753="VERIFICAR",(MAX(J$1:$J1752))+1,"")</f>
        <v/>
      </c>
      <c r="K1753" s="82">
        <f>MATCH(A1753,Peso!A:A,0)</f>
        <v>2471</v>
      </c>
    </row>
    <row r="1754" spans="1:11" x14ac:dyDescent="0.3">
      <c r="A1754" s="79">
        <v>21411</v>
      </c>
      <c r="B1754" s="78" t="s">
        <v>1288</v>
      </c>
      <c r="C1754" s="78" t="s">
        <v>7</v>
      </c>
      <c r="D1754" s="78" t="s">
        <v>1608</v>
      </c>
      <c r="E1754" s="78">
        <v>34</v>
      </c>
      <c r="F1754" s="78">
        <v>3</v>
      </c>
      <c r="G1754" s="189">
        <f t="shared" si="54"/>
        <v>31</v>
      </c>
      <c r="H1754" s="64">
        <f>IFERROR(MATCH(A1754,'LISTA '!D:D,0),"FORA DA TABELA")</f>
        <v>1060</v>
      </c>
      <c r="I1754" s="64" t="str">
        <f t="shared" si="55"/>
        <v/>
      </c>
      <c r="J1754" s="64" t="str">
        <f>IF(I1754="VERIFICAR",(MAX(J$1:$J1753))+1,"")</f>
        <v/>
      </c>
      <c r="K1754" s="82">
        <f>MATCH(A1754,Peso!A:A,0)</f>
        <v>2154</v>
      </c>
    </row>
    <row r="1755" spans="1:11" x14ac:dyDescent="0.3">
      <c r="A1755" s="79">
        <v>20393</v>
      </c>
      <c r="B1755" s="78" t="s">
        <v>1289</v>
      </c>
      <c r="C1755" s="78" t="s">
        <v>7</v>
      </c>
      <c r="D1755" s="78" t="s">
        <v>1608</v>
      </c>
      <c r="E1755" s="78">
        <v>15</v>
      </c>
      <c r="F1755" s="78">
        <v>0</v>
      </c>
      <c r="G1755" s="189">
        <f t="shared" si="54"/>
        <v>15</v>
      </c>
      <c r="H1755" s="64">
        <f>IFERROR(MATCH(A1755,'LISTA '!D:D,0),"FORA DA TABELA")</f>
        <v>1061</v>
      </c>
      <c r="I1755" s="64" t="str">
        <f t="shared" si="55"/>
        <v/>
      </c>
      <c r="J1755" s="64" t="str">
        <f>IF(I1755="VERIFICAR",(MAX(J$1:$J1754))+1,"")</f>
        <v/>
      </c>
      <c r="K1755" s="82">
        <f>MATCH(A1755,Peso!A:A,0)</f>
        <v>2153</v>
      </c>
    </row>
    <row r="1756" spans="1:11" x14ac:dyDescent="0.3">
      <c r="A1756" s="79">
        <v>11076</v>
      </c>
      <c r="B1756" s="78" t="s">
        <v>435</v>
      </c>
      <c r="C1756" s="78" t="s">
        <v>7</v>
      </c>
      <c r="D1756" s="78" t="s">
        <v>1608</v>
      </c>
      <c r="E1756" s="78">
        <v>0</v>
      </c>
      <c r="F1756" s="78">
        <v>0</v>
      </c>
      <c r="G1756" s="189">
        <f t="shared" si="54"/>
        <v>0</v>
      </c>
      <c r="H1756" s="64" t="str">
        <f>IFERROR(MATCH(A1756,'LISTA '!D:D,0),"FORA DA TABELA")</f>
        <v>FORA DA TABELA</v>
      </c>
      <c r="I1756" s="64" t="str">
        <f t="shared" si="55"/>
        <v/>
      </c>
      <c r="J1756" s="64" t="str">
        <f>IF(I1756="VERIFICAR",(MAX(J$1:$J1755))+1,"")</f>
        <v/>
      </c>
      <c r="K1756" s="82">
        <f>MATCH(A1756,Peso!A:A,0)</f>
        <v>2157</v>
      </c>
    </row>
    <row r="1757" spans="1:11" x14ac:dyDescent="0.3">
      <c r="A1757" s="79">
        <v>11046</v>
      </c>
      <c r="B1757" s="78" t="s">
        <v>2055</v>
      </c>
      <c r="C1757" s="78" t="s">
        <v>7</v>
      </c>
      <c r="D1757" s="78" t="s">
        <v>1608</v>
      </c>
      <c r="E1757" s="78">
        <v>0</v>
      </c>
      <c r="F1757" s="78">
        <v>0</v>
      </c>
      <c r="G1757" s="189">
        <f t="shared" si="54"/>
        <v>0</v>
      </c>
      <c r="H1757" s="64" t="str">
        <f>IFERROR(MATCH(A1757,'LISTA '!D:D,0),"FORA DA TABELA")</f>
        <v>FORA DA TABELA</v>
      </c>
      <c r="I1757" s="64" t="str">
        <f t="shared" si="55"/>
        <v/>
      </c>
      <c r="J1757" s="64" t="str">
        <f>IF(I1757="VERIFICAR",(MAX(J$1:$J1756))+1,"")</f>
        <v/>
      </c>
      <c r="K1757" s="82">
        <f>MATCH(A1757,Peso!A:A,0)</f>
        <v>2161</v>
      </c>
    </row>
    <row r="1758" spans="1:11" x14ac:dyDescent="0.3">
      <c r="A1758" s="79">
        <v>10124</v>
      </c>
      <c r="B1758" s="78" t="s">
        <v>222</v>
      </c>
      <c r="C1758" s="78" t="s">
        <v>7</v>
      </c>
      <c r="D1758" s="78" t="s">
        <v>1608</v>
      </c>
      <c r="E1758" s="78">
        <v>146</v>
      </c>
      <c r="F1758" s="78">
        <v>1</v>
      </c>
      <c r="G1758" s="189">
        <f t="shared" si="54"/>
        <v>145</v>
      </c>
      <c r="H1758" s="64">
        <f>IFERROR(MATCH(A1758,'LISTA '!D:D,0),"FORA DA TABELA")</f>
        <v>1062</v>
      </c>
      <c r="I1758" s="64" t="str">
        <f t="shared" si="55"/>
        <v/>
      </c>
      <c r="J1758" s="64" t="str">
        <f>IF(I1758="VERIFICAR",(MAX(J$1:$J1757))+1,"")</f>
        <v/>
      </c>
      <c r="K1758" s="82">
        <f>MATCH(A1758,Peso!A:A,0)</f>
        <v>2158</v>
      </c>
    </row>
    <row r="1759" spans="1:11" x14ac:dyDescent="0.3">
      <c r="A1759" s="79">
        <v>20881</v>
      </c>
      <c r="B1759" s="78" t="s">
        <v>222</v>
      </c>
      <c r="C1759" s="78" t="s">
        <v>106</v>
      </c>
      <c r="D1759" s="78" t="s">
        <v>1608</v>
      </c>
      <c r="E1759" s="78">
        <v>0</v>
      </c>
      <c r="F1759" s="78">
        <v>0</v>
      </c>
      <c r="G1759" s="189">
        <f t="shared" si="54"/>
        <v>0</v>
      </c>
      <c r="H1759" s="64" t="str">
        <f>IFERROR(MATCH(A1759,'LISTA '!D:D,0),"FORA DA TABELA")</f>
        <v>FORA DA TABELA</v>
      </c>
      <c r="I1759" s="64" t="str">
        <f t="shared" si="55"/>
        <v/>
      </c>
      <c r="J1759" s="64" t="str">
        <f>IF(I1759="VERIFICAR",(MAX(J$1:$J1758))+1,"")</f>
        <v/>
      </c>
      <c r="K1759" s="82">
        <f>MATCH(A1759,Peso!A:A,0)</f>
        <v>2162</v>
      </c>
    </row>
    <row r="1760" spans="1:11" x14ac:dyDescent="0.3">
      <c r="A1760" s="79">
        <v>21610</v>
      </c>
      <c r="B1760" s="78" t="s">
        <v>1290</v>
      </c>
      <c r="C1760" s="78" t="s">
        <v>7</v>
      </c>
      <c r="D1760" s="78" t="s">
        <v>1608</v>
      </c>
      <c r="E1760" s="78">
        <v>58</v>
      </c>
      <c r="F1760" s="78">
        <v>3</v>
      </c>
      <c r="G1760" s="189">
        <f t="shared" si="54"/>
        <v>55</v>
      </c>
      <c r="H1760" s="64">
        <f>IFERROR(MATCH(A1760,'LISTA '!D:D,0),"FORA DA TABELA")</f>
        <v>1063</v>
      </c>
      <c r="I1760" s="64" t="str">
        <f t="shared" si="55"/>
        <v/>
      </c>
      <c r="J1760" s="64" t="str">
        <f>IF(I1760="VERIFICAR",(MAX(J$1:$J1759))+1,"")</f>
        <v/>
      </c>
      <c r="K1760" s="82">
        <f>MATCH(A1760,Peso!A:A,0)</f>
        <v>2159</v>
      </c>
    </row>
    <row r="1761" spans="1:11" x14ac:dyDescent="0.3">
      <c r="A1761" s="79">
        <v>20418</v>
      </c>
      <c r="B1761" s="78" t="s">
        <v>1291</v>
      </c>
      <c r="C1761" s="78" t="s">
        <v>7</v>
      </c>
      <c r="D1761" s="78" t="s">
        <v>1608</v>
      </c>
      <c r="E1761" s="78">
        <v>24</v>
      </c>
      <c r="F1761" s="78">
        <v>3</v>
      </c>
      <c r="G1761" s="189">
        <f t="shared" si="54"/>
        <v>21</v>
      </c>
      <c r="H1761" s="64">
        <f>IFERROR(MATCH(A1761,'LISTA '!D:D,0),"FORA DA TABELA")</f>
        <v>1064</v>
      </c>
      <c r="I1761" s="64" t="str">
        <f t="shared" si="55"/>
        <v/>
      </c>
      <c r="J1761" s="64" t="str">
        <f>IF(I1761="VERIFICAR",(MAX(J$1:$J1760))+1,"")</f>
        <v/>
      </c>
      <c r="K1761" s="82">
        <f>MATCH(A1761,Peso!A:A,0)</f>
        <v>2160</v>
      </c>
    </row>
    <row r="1762" spans="1:11" x14ac:dyDescent="0.3">
      <c r="A1762" s="79">
        <v>1339</v>
      </c>
      <c r="B1762" s="78" t="s">
        <v>296</v>
      </c>
      <c r="C1762" s="78" t="s">
        <v>7</v>
      </c>
      <c r="D1762" s="78" t="s">
        <v>1608</v>
      </c>
      <c r="E1762" s="78">
        <v>22</v>
      </c>
      <c r="F1762" s="78">
        <v>4</v>
      </c>
      <c r="G1762" s="189">
        <f t="shared" si="54"/>
        <v>18</v>
      </c>
      <c r="H1762" s="64">
        <f>IFERROR(MATCH(A1762,'LISTA '!D:D,0),"FORA DA TABELA")</f>
        <v>1065</v>
      </c>
      <c r="I1762" s="64" t="str">
        <f t="shared" si="55"/>
        <v/>
      </c>
      <c r="J1762" s="64" t="str">
        <f>IF(I1762="VERIFICAR",(MAX(J$1:$J1761))+1,"")</f>
        <v/>
      </c>
      <c r="K1762" s="82">
        <f>MATCH(A1762,Peso!A:A,0)</f>
        <v>2163</v>
      </c>
    </row>
    <row r="1763" spans="1:11" x14ac:dyDescent="0.3">
      <c r="A1763" s="79">
        <v>1260</v>
      </c>
      <c r="B1763" s="78" t="s">
        <v>1292</v>
      </c>
      <c r="C1763" s="78" t="s">
        <v>7</v>
      </c>
      <c r="D1763" s="78" t="s">
        <v>1608</v>
      </c>
      <c r="E1763" s="78">
        <v>54</v>
      </c>
      <c r="F1763" s="78">
        <v>5</v>
      </c>
      <c r="G1763" s="189">
        <f t="shared" si="54"/>
        <v>49</v>
      </c>
      <c r="H1763" s="64">
        <f>IFERROR(MATCH(A1763,'LISTA '!D:D,0),"FORA DA TABELA")</f>
        <v>1066</v>
      </c>
      <c r="I1763" s="64" t="str">
        <f t="shared" si="55"/>
        <v/>
      </c>
      <c r="J1763" s="64" t="str">
        <f>IF(I1763="VERIFICAR",(MAX(J$1:$J1762))+1,"")</f>
        <v/>
      </c>
      <c r="K1763" s="82">
        <f>MATCH(A1763,Peso!A:A,0)</f>
        <v>2164</v>
      </c>
    </row>
    <row r="1764" spans="1:11" x14ac:dyDescent="0.3">
      <c r="A1764" s="79">
        <v>2836</v>
      </c>
      <c r="B1764" s="78" t="s">
        <v>2056</v>
      </c>
      <c r="C1764" s="78" t="s">
        <v>28</v>
      </c>
      <c r="D1764" s="78" t="s">
        <v>1608</v>
      </c>
      <c r="E1764" s="78">
        <v>10</v>
      </c>
      <c r="F1764" s="78">
        <v>1</v>
      </c>
      <c r="G1764" s="189">
        <f t="shared" si="54"/>
        <v>9</v>
      </c>
      <c r="H1764" s="64">
        <f>IFERROR(MATCH(A1764,'LISTA '!D:D,0),"FORA DA TABELA")</f>
        <v>1067</v>
      </c>
      <c r="I1764" s="64" t="str">
        <f t="shared" si="55"/>
        <v/>
      </c>
      <c r="J1764" s="64" t="str">
        <f>IF(I1764="VERIFICAR",(MAX(J$1:$J1763))+1,"")</f>
        <v/>
      </c>
      <c r="K1764" s="82">
        <f>MATCH(A1764,Peso!A:A,0)</f>
        <v>2348</v>
      </c>
    </row>
    <row r="1765" spans="1:11" x14ac:dyDescent="0.3">
      <c r="A1765" s="79">
        <v>2835</v>
      </c>
      <c r="B1765" s="78" t="s">
        <v>2057</v>
      </c>
      <c r="C1765" s="78" t="s">
        <v>28</v>
      </c>
      <c r="D1765" s="78" t="s">
        <v>1608</v>
      </c>
      <c r="E1765" s="78">
        <v>13</v>
      </c>
      <c r="F1765" s="78">
        <v>13</v>
      </c>
      <c r="G1765" s="189">
        <f t="shared" si="54"/>
        <v>0</v>
      </c>
      <c r="H1765" s="64">
        <f>IFERROR(MATCH(A1765,'LISTA '!D:D,0),"FORA DA TABELA")</f>
        <v>1068</v>
      </c>
      <c r="I1765" s="64" t="str">
        <f t="shared" si="55"/>
        <v/>
      </c>
      <c r="J1765" s="64" t="str">
        <f>IF(I1765="VERIFICAR",(MAX(J$1:$J1764))+1,"")</f>
        <v/>
      </c>
      <c r="K1765" s="82">
        <f>MATCH(A1765,Peso!A:A,0)</f>
        <v>2347</v>
      </c>
    </row>
    <row r="1766" spans="1:11" x14ac:dyDescent="0.3">
      <c r="A1766" s="79">
        <v>258</v>
      </c>
      <c r="B1766" s="78" t="s">
        <v>454</v>
      </c>
      <c r="C1766" s="78" t="s">
        <v>7</v>
      </c>
      <c r="D1766" s="78" t="s">
        <v>1608</v>
      </c>
      <c r="E1766" s="78">
        <v>74</v>
      </c>
      <c r="F1766" s="78">
        <v>10</v>
      </c>
      <c r="G1766" s="189">
        <f t="shared" si="54"/>
        <v>64</v>
      </c>
      <c r="H1766" s="64">
        <f>IFERROR(MATCH(A1766,'LISTA '!D:D,0),"FORA DA TABELA")</f>
        <v>1069</v>
      </c>
      <c r="I1766" s="64" t="str">
        <f t="shared" si="55"/>
        <v/>
      </c>
      <c r="J1766" s="64" t="str">
        <f>IF(I1766="VERIFICAR",(MAX(J$1:$J1765))+1,"")</f>
        <v/>
      </c>
      <c r="K1766" s="82">
        <f>MATCH(A1766,Peso!A:A,0)</f>
        <v>2165</v>
      </c>
    </row>
    <row r="1767" spans="1:11" x14ac:dyDescent="0.3">
      <c r="A1767" s="79">
        <v>1036</v>
      </c>
      <c r="B1767" s="78" t="s">
        <v>1293</v>
      </c>
      <c r="C1767" s="78" t="s">
        <v>7</v>
      </c>
      <c r="D1767" s="78" t="s">
        <v>1608</v>
      </c>
      <c r="E1767" s="78">
        <v>59</v>
      </c>
      <c r="F1767" s="78">
        <v>3</v>
      </c>
      <c r="G1767" s="189">
        <f t="shared" si="54"/>
        <v>56</v>
      </c>
      <c r="H1767" s="64">
        <f>IFERROR(MATCH(A1767,'LISTA '!D:D,0),"FORA DA TABELA")</f>
        <v>1070</v>
      </c>
      <c r="I1767" s="64" t="str">
        <f t="shared" si="55"/>
        <v/>
      </c>
      <c r="J1767" s="64" t="str">
        <f>IF(I1767="VERIFICAR",(MAX(J$1:$J1766))+1,"")</f>
        <v/>
      </c>
      <c r="K1767" s="82">
        <f>MATCH(A1767,Peso!A:A,0)</f>
        <v>2166</v>
      </c>
    </row>
    <row r="1768" spans="1:11" x14ac:dyDescent="0.3">
      <c r="A1768" s="79">
        <v>2169</v>
      </c>
      <c r="B1768" s="78" t="s">
        <v>1294</v>
      </c>
      <c r="C1768" s="78" t="s">
        <v>7</v>
      </c>
      <c r="D1768" s="78" t="s">
        <v>1608</v>
      </c>
      <c r="E1768" s="78">
        <v>72</v>
      </c>
      <c r="F1768" s="78">
        <v>9</v>
      </c>
      <c r="G1768" s="189">
        <f t="shared" si="54"/>
        <v>63</v>
      </c>
      <c r="H1768" s="64">
        <f>IFERROR(MATCH(A1768,'LISTA '!D:D,0),"FORA DA TABELA")</f>
        <v>1071</v>
      </c>
      <c r="I1768" s="64" t="str">
        <f t="shared" si="55"/>
        <v/>
      </c>
      <c r="J1768" s="64" t="str">
        <f>IF(I1768="VERIFICAR",(MAX(J$1:$J1767))+1,"")</f>
        <v/>
      </c>
      <c r="K1768" s="82">
        <f>MATCH(A1768,Peso!A:A,0)</f>
        <v>2167</v>
      </c>
    </row>
    <row r="1769" spans="1:11" x14ac:dyDescent="0.3">
      <c r="A1769" s="79">
        <v>1096</v>
      </c>
      <c r="B1769" s="78" t="s">
        <v>2058</v>
      </c>
      <c r="C1769" s="78" t="s">
        <v>7</v>
      </c>
      <c r="D1769" s="78" t="s">
        <v>1608</v>
      </c>
      <c r="E1769" s="78">
        <v>54</v>
      </c>
      <c r="F1769" s="78">
        <v>8</v>
      </c>
      <c r="G1769" s="189">
        <f t="shared" si="54"/>
        <v>46</v>
      </c>
      <c r="H1769" s="64">
        <f>IFERROR(MATCH(A1769,'LISTA '!D:D,0),"FORA DA TABELA")</f>
        <v>1072</v>
      </c>
      <c r="I1769" s="64" t="str">
        <f t="shared" si="55"/>
        <v/>
      </c>
      <c r="J1769" s="64" t="str">
        <f>IF(I1769="VERIFICAR",(MAX(J$1:$J1768))+1,"")</f>
        <v/>
      </c>
      <c r="K1769" s="82">
        <f>MATCH(A1769,Peso!A:A,0)</f>
        <v>1107</v>
      </c>
    </row>
    <row r="1770" spans="1:11" x14ac:dyDescent="0.3">
      <c r="A1770" s="79">
        <v>50036</v>
      </c>
      <c r="B1770" s="78" t="s">
        <v>959</v>
      </c>
      <c r="C1770" s="78" t="s">
        <v>7</v>
      </c>
      <c r="D1770" s="78" t="s">
        <v>1608</v>
      </c>
      <c r="E1770" s="78">
        <v>1</v>
      </c>
      <c r="F1770" s="78">
        <v>0</v>
      </c>
      <c r="G1770" s="189">
        <f t="shared" si="54"/>
        <v>1</v>
      </c>
      <c r="H1770" s="64" t="str">
        <f>IFERROR(MATCH(A1770,'LISTA '!D:D,0),"FORA DA TABELA")</f>
        <v>FORA DA TABELA</v>
      </c>
      <c r="I1770" s="64" t="str">
        <f t="shared" si="55"/>
        <v>VERIFICAR</v>
      </c>
      <c r="J1770" s="64">
        <f>IF(I1770="VERIFICAR",(MAX(J$1:$J1769))+1,"")</f>
        <v>132</v>
      </c>
      <c r="K1770" s="82">
        <f>MATCH(A1770,Peso!A:A,0)</f>
        <v>2484</v>
      </c>
    </row>
    <row r="1771" spans="1:11" x14ac:dyDescent="0.3">
      <c r="A1771" s="79">
        <v>50042</v>
      </c>
      <c r="B1771" s="78" t="s">
        <v>1389</v>
      </c>
      <c r="C1771" s="78" t="s">
        <v>28</v>
      </c>
      <c r="D1771" s="78" t="s">
        <v>1608</v>
      </c>
      <c r="E1771" s="78">
        <v>348</v>
      </c>
      <c r="F1771" s="78">
        <v>5</v>
      </c>
      <c r="G1771" s="189">
        <f t="shared" si="54"/>
        <v>343</v>
      </c>
      <c r="H1771" s="64" t="str">
        <f>IFERROR(MATCH(A1771,'LISTA '!D:D,0),"FORA DA TABELA")</f>
        <v>FORA DA TABELA</v>
      </c>
      <c r="I1771" s="64" t="str">
        <f t="shared" si="55"/>
        <v>VERIFICAR</v>
      </c>
      <c r="J1771" s="64">
        <f>IF(I1771="VERIFICAR",(MAX(J$1:$J1770))+1,"")</f>
        <v>133</v>
      </c>
      <c r="K1771" s="82">
        <f>MATCH(A1771,Peso!A:A,0)</f>
        <v>2517</v>
      </c>
    </row>
    <row r="1772" spans="1:11" x14ac:dyDescent="0.3">
      <c r="A1772" s="79">
        <v>20077</v>
      </c>
      <c r="B1772" s="78" t="s">
        <v>224</v>
      </c>
      <c r="C1772" s="78" t="s">
        <v>3</v>
      </c>
      <c r="D1772" s="78" t="s">
        <v>1608</v>
      </c>
      <c r="E1772" s="78">
        <v>0</v>
      </c>
      <c r="F1772" s="78">
        <v>0</v>
      </c>
      <c r="G1772" s="189">
        <f t="shared" si="54"/>
        <v>0</v>
      </c>
      <c r="H1772" s="64" t="str">
        <f>IFERROR(MATCH(A1772,'LISTA '!D:D,0),"FORA DA TABELA")</f>
        <v>FORA DA TABELA</v>
      </c>
      <c r="I1772" s="64" t="str">
        <f t="shared" si="55"/>
        <v/>
      </c>
      <c r="J1772" s="64" t="str">
        <f>IF(I1772="VERIFICAR",(MAX(J$1:$J1771))+1,"")</f>
        <v/>
      </c>
      <c r="K1772" s="82">
        <f>MATCH(A1772,Peso!A:A,0)</f>
        <v>2169</v>
      </c>
    </row>
    <row r="1773" spans="1:11" x14ac:dyDescent="0.3">
      <c r="A1773" s="79">
        <v>21250</v>
      </c>
      <c r="B1773" s="78" t="s">
        <v>1295</v>
      </c>
      <c r="C1773" s="78" t="s">
        <v>3</v>
      </c>
      <c r="D1773" s="78" t="s">
        <v>1608</v>
      </c>
      <c r="E1773" s="78">
        <v>12</v>
      </c>
      <c r="F1773" s="78">
        <v>4</v>
      </c>
      <c r="G1773" s="189">
        <f t="shared" si="54"/>
        <v>8</v>
      </c>
      <c r="H1773" s="64">
        <f>IFERROR(MATCH(A1773,'LISTA '!D:D,0),"FORA DA TABELA")</f>
        <v>1073</v>
      </c>
      <c r="I1773" s="64" t="str">
        <f t="shared" si="55"/>
        <v/>
      </c>
      <c r="J1773" s="64" t="str">
        <f>IF(I1773="VERIFICAR",(MAX(J$1:$J1772))+1,"")</f>
        <v/>
      </c>
      <c r="K1773" s="82">
        <f>MATCH(A1773,Peso!A:A,0)</f>
        <v>2170</v>
      </c>
    </row>
    <row r="1774" spans="1:11" x14ac:dyDescent="0.3">
      <c r="A1774" s="79">
        <v>21165</v>
      </c>
      <c r="B1774" s="78" t="s">
        <v>2104</v>
      </c>
      <c r="C1774" s="78" t="s">
        <v>3</v>
      </c>
      <c r="D1774" s="78" t="s">
        <v>1608</v>
      </c>
      <c r="E1774" s="78">
        <v>0</v>
      </c>
      <c r="F1774" s="78">
        <v>0</v>
      </c>
      <c r="G1774" s="189">
        <f t="shared" si="54"/>
        <v>0</v>
      </c>
      <c r="H1774" s="64" t="str">
        <f>IFERROR(MATCH(A1774,'LISTA '!D:D,0),"FORA DA TABELA")</f>
        <v>FORA DA TABELA</v>
      </c>
      <c r="I1774" s="64" t="str">
        <f t="shared" si="55"/>
        <v/>
      </c>
      <c r="J1774" s="64" t="str">
        <f>IF(I1774="VERIFICAR",(MAX(J$1:$J1773))+1,"")</f>
        <v/>
      </c>
      <c r="K1774" s="82">
        <f>MATCH(A1774,Peso!A:A,0)</f>
        <v>2173</v>
      </c>
    </row>
    <row r="1775" spans="1:11" x14ac:dyDescent="0.3">
      <c r="A1775" s="79">
        <v>21711</v>
      </c>
      <c r="B1775" s="78" t="s">
        <v>2059</v>
      </c>
      <c r="C1775" s="78" t="s">
        <v>28</v>
      </c>
      <c r="D1775" s="78" t="s">
        <v>1608</v>
      </c>
      <c r="E1775" s="78">
        <v>0</v>
      </c>
      <c r="F1775" s="78">
        <v>0</v>
      </c>
      <c r="G1775" s="189">
        <f t="shared" si="54"/>
        <v>0</v>
      </c>
      <c r="H1775" s="64">
        <f>IFERROR(MATCH(A1775,'LISTA '!D:D,0),"FORA DA TABELA")</f>
        <v>1074</v>
      </c>
      <c r="I1775" s="64" t="str">
        <f t="shared" si="55"/>
        <v/>
      </c>
      <c r="J1775" s="64" t="str">
        <f>IF(I1775="VERIFICAR",(MAX(J$1:$J1774))+1,"")</f>
        <v/>
      </c>
      <c r="K1775" s="82">
        <f>MATCH(A1775,Peso!A:A,0)</f>
        <v>2262</v>
      </c>
    </row>
    <row r="1776" spans="1:11" x14ac:dyDescent="0.3">
      <c r="A1776" s="79">
        <v>20024</v>
      </c>
      <c r="B1776" s="78" t="s">
        <v>72</v>
      </c>
      <c r="C1776" s="78" t="s">
        <v>3</v>
      </c>
      <c r="D1776" s="78" t="s">
        <v>1608</v>
      </c>
      <c r="E1776" s="78">
        <v>599</v>
      </c>
      <c r="F1776" s="78">
        <v>44</v>
      </c>
      <c r="G1776" s="189">
        <f t="shared" si="54"/>
        <v>555</v>
      </c>
      <c r="H1776" s="64">
        <f>IFERROR(MATCH(A1776,'LISTA '!D:D,0),"FORA DA TABELA")</f>
        <v>1075</v>
      </c>
      <c r="I1776" s="64" t="str">
        <f t="shared" si="55"/>
        <v/>
      </c>
      <c r="J1776" s="64" t="str">
        <f>IF(I1776="VERIFICAR",(MAX(J$1:$J1775))+1,"")</f>
        <v/>
      </c>
      <c r="K1776" s="82">
        <f>MATCH(A1776,Peso!A:A,0)</f>
        <v>2176</v>
      </c>
    </row>
    <row r="1777" spans="1:11" x14ac:dyDescent="0.3">
      <c r="A1777" s="79">
        <v>21607</v>
      </c>
      <c r="B1777" s="78" t="s">
        <v>1296</v>
      </c>
      <c r="C1777" s="78" t="s">
        <v>3</v>
      </c>
      <c r="D1777" s="78" t="s">
        <v>1608</v>
      </c>
      <c r="E1777" s="78">
        <v>92</v>
      </c>
      <c r="F1777" s="78">
        <v>10</v>
      </c>
      <c r="G1777" s="189">
        <f t="shared" si="54"/>
        <v>82</v>
      </c>
      <c r="H1777" s="64">
        <f>IFERROR(MATCH(A1777,'LISTA '!D:D,0),"FORA DA TABELA")</f>
        <v>1076</v>
      </c>
      <c r="I1777" s="64" t="str">
        <f t="shared" si="55"/>
        <v/>
      </c>
      <c r="J1777" s="64" t="str">
        <f>IF(I1777="VERIFICAR",(MAX(J$1:$J1776))+1,"")</f>
        <v/>
      </c>
      <c r="K1777" s="82">
        <f>MATCH(A1777,Peso!A:A,0)</f>
        <v>2177</v>
      </c>
    </row>
    <row r="1778" spans="1:11" x14ac:dyDescent="0.3">
      <c r="A1778" s="79">
        <v>21434</v>
      </c>
      <c r="B1778" s="78" t="s">
        <v>261</v>
      </c>
      <c r="C1778" s="78" t="s">
        <v>3</v>
      </c>
      <c r="D1778" s="78" t="s">
        <v>1608</v>
      </c>
      <c r="E1778" s="78">
        <v>0</v>
      </c>
      <c r="F1778" s="78">
        <v>0</v>
      </c>
      <c r="G1778" s="189">
        <f t="shared" si="54"/>
        <v>0</v>
      </c>
      <c r="H1778" s="64" t="str">
        <f>IFERROR(MATCH(A1778,'LISTA '!D:D,0),"FORA DA TABELA")</f>
        <v>FORA DA TABELA</v>
      </c>
      <c r="I1778" s="64" t="str">
        <f t="shared" si="55"/>
        <v/>
      </c>
      <c r="J1778" s="64" t="str">
        <f>IF(I1778="VERIFICAR",(MAX(J$1:$J1777))+1,"")</f>
        <v/>
      </c>
      <c r="K1778" s="82">
        <f>MATCH(A1778,Peso!A:A,0)</f>
        <v>2178</v>
      </c>
    </row>
    <row r="1779" spans="1:11" x14ac:dyDescent="0.3">
      <c r="A1779" s="79">
        <v>21450</v>
      </c>
      <c r="B1779" s="78" t="s">
        <v>324</v>
      </c>
      <c r="C1779" s="78" t="s">
        <v>3</v>
      </c>
      <c r="D1779" s="78" t="s">
        <v>1608</v>
      </c>
      <c r="E1779" s="78">
        <v>0</v>
      </c>
      <c r="F1779" s="78">
        <v>0</v>
      </c>
      <c r="G1779" s="189">
        <f t="shared" si="54"/>
        <v>0</v>
      </c>
      <c r="H1779" s="64" t="str">
        <f>IFERROR(MATCH(A1779,'LISTA '!D:D,0),"FORA DA TABELA")</f>
        <v>FORA DA TABELA</v>
      </c>
      <c r="I1779" s="64" t="str">
        <f t="shared" si="55"/>
        <v/>
      </c>
      <c r="J1779" s="64" t="str">
        <f>IF(I1779="VERIFICAR",(MAX(J$1:$J1778))+1,"")</f>
        <v/>
      </c>
      <c r="K1779" s="82">
        <f>MATCH(A1779,Peso!A:A,0)</f>
        <v>2179</v>
      </c>
    </row>
    <row r="1780" spans="1:11" x14ac:dyDescent="0.3">
      <c r="A1780" s="79">
        <v>20779</v>
      </c>
      <c r="B1780" s="78" t="s">
        <v>260</v>
      </c>
      <c r="C1780" s="78" t="s">
        <v>3</v>
      </c>
      <c r="D1780" s="78" t="s">
        <v>1608</v>
      </c>
      <c r="E1780" s="78">
        <v>0</v>
      </c>
      <c r="F1780" s="78">
        <v>0</v>
      </c>
      <c r="G1780" s="189">
        <f t="shared" si="54"/>
        <v>0</v>
      </c>
      <c r="H1780" s="64" t="str">
        <f>IFERROR(MATCH(A1780,'LISTA '!D:D,0),"FORA DA TABELA")</f>
        <v>FORA DA TABELA</v>
      </c>
      <c r="I1780" s="64" t="str">
        <f t="shared" si="55"/>
        <v/>
      </c>
      <c r="J1780" s="64" t="str">
        <f>IF(I1780="VERIFICAR",(MAX(J$1:$J1779))+1,"")</f>
        <v/>
      </c>
      <c r="K1780" s="82">
        <f>MATCH(A1780,Peso!A:A,0)</f>
        <v>2181</v>
      </c>
    </row>
    <row r="1781" spans="1:11" x14ac:dyDescent="0.3">
      <c r="A1781" s="79">
        <v>21054</v>
      </c>
      <c r="B1781" s="78" t="s">
        <v>2060</v>
      </c>
      <c r="C1781" s="78" t="s">
        <v>3</v>
      </c>
      <c r="D1781" s="78" t="s">
        <v>1608</v>
      </c>
      <c r="E1781" s="78">
        <v>0</v>
      </c>
      <c r="F1781" s="78">
        <v>0</v>
      </c>
      <c r="G1781" s="189">
        <f t="shared" si="54"/>
        <v>0</v>
      </c>
      <c r="H1781" s="64" t="str">
        <f>IFERROR(MATCH(A1781,'LISTA '!D:D,0),"FORA DA TABELA")</f>
        <v>FORA DA TABELA</v>
      </c>
      <c r="I1781" s="64" t="str">
        <f t="shared" si="55"/>
        <v/>
      </c>
      <c r="J1781" s="64" t="str">
        <f>IF(I1781="VERIFICAR",(MAX(J$1:$J1780))+1,"")</f>
        <v/>
      </c>
      <c r="K1781" s="82">
        <f>MATCH(A1781,Peso!A:A,0)</f>
        <v>2266</v>
      </c>
    </row>
    <row r="1782" spans="1:11" x14ac:dyDescent="0.3">
      <c r="A1782" s="79">
        <v>21594</v>
      </c>
      <c r="B1782" s="78" t="s">
        <v>460</v>
      </c>
      <c r="C1782" s="78" t="s">
        <v>3</v>
      </c>
      <c r="D1782" s="78" t="s">
        <v>1608</v>
      </c>
      <c r="E1782" s="78">
        <v>0</v>
      </c>
      <c r="F1782" s="78">
        <v>0</v>
      </c>
      <c r="G1782" s="189">
        <f t="shared" si="54"/>
        <v>0</v>
      </c>
      <c r="H1782" s="64" t="str">
        <f>IFERROR(MATCH(A1782,'LISTA '!D:D,0),"FORA DA TABELA")</f>
        <v>FORA DA TABELA</v>
      </c>
      <c r="I1782" s="64" t="str">
        <f t="shared" si="55"/>
        <v/>
      </c>
      <c r="J1782" s="64" t="str">
        <f>IF(I1782="VERIFICAR",(MAX(J$1:$J1781))+1,"")</f>
        <v/>
      </c>
      <c r="K1782" s="82">
        <f>MATCH(A1782,Peso!A:A,0)</f>
        <v>2182</v>
      </c>
    </row>
    <row r="1783" spans="1:11" x14ac:dyDescent="0.3">
      <c r="A1783" s="79">
        <v>11082</v>
      </c>
      <c r="B1783" s="78" t="s">
        <v>330</v>
      </c>
      <c r="C1783" s="78" t="s">
        <v>3</v>
      </c>
      <c r="D1783" s="78" t="s">
        <v>1608</v>
      </c>
      <c r="E1783" s="78">
        <v>2395</v>
      </c>
      <c r="F1783" s="78">
        <v>2200</v>
      </c>
      <c r="G1783" s="189">
        <f t="shared" si="54"/>
        <v>195</v>
      </c>
      <c r="H1783" s="64" t="str">
        <f>IFERROR(MATCH(A1783,'LISTA '!D:D,0),"FORA DA TABELA")</f>
        <v>FORA DA TABELA</v>
      </c>
      <c r="I1783" s="64" t="str">
        <f t="shared" si="55"/>
        <v>VERIFICAR</v>
      </c>
      <c r="J1783" s="64">
        <f>IF(I1783="VERIFICAR",(MAX(J$1:$J1782))+1,"")</f>
        <v>134</v>
      </c>
      <c r="K1783" s="82">
        <f>MATCH(A1783,Peso!A:A,0)</f>
        <v>2500</v>
      </c>
    </row>
    <row r="1784" spans="1:11" x14ac:dyDescent="0.3">
      <c r="A1784" s="79">
        <v>21509</v>
      </c>
      <c r="B1784" s="78" t="s">
        <v>330</v>
      </c>
      <c r="C1784" s="78" t="s">
        <v>3</v>
      </c>
      <c r="D1784" s="78" t="s">
        <v>1608</v>
      </c>
      <c r="E1784" s="78">
        <v>1129</v>
      </c>
      <c r="F1784" s="78">
        <v>11</v>
      </c>
      <c r="G1784" s="189">
        <f t="shared" si="54"/>
        <v>1118</v>
      </c>
      <c r="H1784" s="64">
        <f>IFERROR(MATCH(A1784,'LISTA '!D:D,0),"FORA DA TABELA")</f>
        <v>1077</v>
      </c>
      <c r="I1784" s="64" t="str">
        <f t="shared" si="55"/>
        <v/>
      </c>
      <c r="J1784" s="64" t="str">
        <f>IF(I1784="VERIFICAR",(MAX(J$1:$J1783))+1,"")</f>
        <v/>
      </c>
      <c r="K1784" s="82">
        <f>MATCH(A1784,Peso!A:A,0)</f>
        <v>2184</v>
      </c>
    </row>
    <row r="1785" spans="1:11" x14ac:dyDescent="0.3">
      <c r="A1785" s="79">
        <v>2170</v>
      </c>
      <c r="B1785" s="78" t="s">
        <v>572</v>
      </c>
      <c r="C1785" s="78" t="s">
        <v>7</v>
      </c>
      <c r="D1785" s="78" t="s">
        <v>1608</v>
      </c>
      <c r="E1785" s="78">
        <v>82</v>
      </c>
      <c r="F1785" s="78">
        <v>10</v>
      </c>
      <c r="G1785" s="189">
        <f t="shared" si="54"/>
        <v>72</v>
      </c>
      <c r="H1785" s="64">
        <f>IFERROR(MATCH(A1785,'LISTA '!D:D,0),"FORA DA TABELA")</f>
        <v>1078</v>
      </c>
      <c r="I1785" s="64" t="str">
        <f t="shared" si="55"/>
        <v/>
      </c>
      <c r="J1785" s="64" t="str">
        <f>IF(I1785="VERIFICAR",(MAX(J$1:$J1784))+1,"")</f>
        <v/>
      </c>
      <c r="K1785" s="82">
        <f>MATCH(A1785,Peso!A:A,0)</f>
        <v>2186</v>
      </c>
    </row>
    <row r="1786" spans="1:11" x14ac:dyDescent="0.3">
      <c r="A1786" s="79">
        <v>1092</v>
      </c>
      <c r="B1786" s="78" t="s">
        <v>2061</v>
      </c>
      <c r="C1786" s="78" t="s">
        <v>7</v>
      </c>
      <c r="D1786" s="78" t="s">
        <v>1608</v>
      </c>
      <c r="E1786" s="78">
        <v>162</v>
      </c>
      <c r="F1786" s="78">
        <v>6</v>
      </c>
      <c r="G1786" s="189">
        <f t="shared" si="54"/>
        <v>156</v>
      </c>
      <c r="H1786" s="64">
        <f>IFERROR(MATCH(A1786,'LISTA '!D:D,0),"FORA DA TABELA")</f>
        <v>1079</v>
      </c>
      <c r="I1786" s="64" t="str">
        <f t="shared" si="55"/>
        <v/>
      </c>
      <c r="J1786" s="64" t="str">
        <f>IF(I1786="VERIFICAR",(MAX(J$1:$J1785))+1,"")</f>
        <v/>
      </c>
      <c r="K1786" s="82">
        <f>MATCH(A1786,Peso!A:A,0)</f>
        <v>1108</v>
      </c>
    </row>
    <row r="1787" spans="1:11" x14ac:dyDescent="0.3">
      <c r="A1787" s="79">
        <v>2355</v>
      </c>
      <c r="B1787" s="78" t="s">
        <v>1499</v>
      </c>
      <c r="C1787" s="78" t="s">
        <v>28</v>
      </c>
      <c r="D1787" s="78" t="s">
        <v>1608</v>
      </c>
      <c r="E1787" s="78">
        <v>26</v>
      </c>
      <c r="F1787" s="78">
        <v>0</v>
      </c>
      <c r="G1787" s="189">
        <f t="shared" si="54"/>
        <v>26</v>
      </c>
      <c r="H1787" s="64">
        <f>IFERROR(MATCH(A1787,'LISTA '!D:D,0),"FORA DA TABELA")</f>
        <v>1080</v>
      </c>
      <c r="I1787" s="64" t="str">
        <f t="shared" si="55"/>
        <v/>
      </c>
      <c r="J1787" s="64" t="str">
        <f>IF(I1787="VERIFICAR",(MAX(J$1:$J1786))+1,"")</f>
        <v/>
      </c>
      <c r="K1787" s="82">
        <f>MATCH(A1787,Peso!A:A,0)</f>
        <v>2475</v>
      </c>
    </row>
    <row r="1788" spans="1:11" x14ac:dyDescent="0.3">
      <c r="A1788" s="79">
        <v>2192</v>
      </c>
      <c r="B1788" s="78" t="s">
        <v>690</v>
      </c>
      <c r="C1788" s="78" t="s">
        <v>3</v>
      </c>
      <c r="D1788" s="78" t="s">
        <v>1608</v>
      </c>
      <c r="E1788" s="78">
        <v>0</v>
      </c>
      <c r="F1788" s="78">
        <v>0</v>
      </c>
      <c r="G1788" s="189">
        <f t="shared" si="54"/>
        <v>0</v>
      </c>
      <c r="H1788" s="64" t="str">
        <f>IFERROR(MATCH(A1788,'LISTA '!D:D,0),"FORA DA TABELA")</f>
        <v>FORA DA TABELA</v>
      </c>
      <c r="I1788" s="64" t="str">
        <f t="shared" si="55"/>
        <v/>
      </c>
      <c r="J1788" s="64" t="str">
        <f>IF(I1788="VERIFICAR",(MAX(J$1:$J1787))+1,"")</f>
        <v/>
      </c>
      <c r="K1788" s="82">
        <f>MATCH(A1788,Peso!A:A,0)</f>
        <v>2189</v>
      </c>
    </row>
    <row r="1789" spans="1:11" x14ac:dyDescent="0.3">
      <c r="A1789" s="79">
        <v>2203</v>
      </c>
      <c r="B1789" s="78" t="s">
        <v>697</v>
      </c>
      <c r="C1789" s="78" t="s">
        <v>3</v>
      </c>
      <c r="D1789" s="78" t="s">
        <v>1608</v>
      </c>
      <c r="E1789" s="78">
        <v>1</v>
      </c>
      <c r="F1789" s="78">
        <v>0</v>
      </c>
      <c r="G1789" s="189">
        <f t="shared" si="54"/>
        <v>1</v>
      </c>
      <c r="H1789" s="64" t="str">
        <f>IFERROR(MATCH(A1789,'LISTA '!D:D,0),"FORA DA TABELA")</f>
        <v>FORA DA TABELA</v>
      </c>
      <c r="I1789" s="64" t="str">
        <f t="shared" si="55"/>
        <v>VERIFICAR</v>
      </c>
      <c r="J1789" s="64">
        <f>IF(I1789="VERIFICAR",(MAX(J$1:$J1788))+1,"")</f>
        <v>135</v>
      </c>
      <c r="K1789" s="82">
        <f>MATCH(A1789,Peso!A:A,0)</f>
        <v>2190</v>
      </c>
    </row>
    <row r="1790" spans="1:11" x14ac:dyDescent="0.3">
      <c r="A1790" s="79">
        <v>2200</v>
      </c>
      <c r="B1790" s="78" t="s">
        <v>695</v>
      </c>
      <c r="C1790" s="78" t="s">
        <v>3</v>
      </c>
      <c r="D1790" s="78" t="s">
        <v>1608</v>
      </c>
      <c r="E1790" s="78">
        <v>0</v>
      </c>
      <c r="F1790" s="78">
        <v>0</v>
      </c>
      <c r="G1790" s="189">
        <f t="shared" si="54"/>
        <v>0</v>
      </c>
      <c r="H1790" s="64" t="str">
        <f>IFERROR(MATCH(A1790,'LISTA '!D:D,0),"FORA DA TABELA")</f>
        <v>FORA DA TABELA</v>
      </c>
      <c r="I1790" s="64" t="str">
        <f t="shared" si="55"/>
        <v/>
      </c>
      <c r="J1790" s="64" t="str">
        <f>IF(I1790="VERIFICAR",(MAX(J$1:$J1789))+1,"")</f>
        <v/>
      </c>
      <c r="K1790" s="82">
        <f>MATCH(A1790,Peso!A:A,0)</f>
        <v>2191</v>
      </c>
    </row>
    <row r="1791" spans="1:11" x14ac:dyDescent="0.3">
      <c r="A1791" s="79">
        <v>2187</v>
      </c>
      <c r="B1791" s="78" t="s">
        <v>687</v>
      </c>
      <c r="C1791" s="78" t="s">
        <v>3</v>
      </c>
      <c r="D1791" s="78" t="s">
        <v>1608</v>
      </c>
      <c r="E1791" s="78">
        <v>4</v>
      </c>
      <c r="F1791" s="78">
        <v>0</v>
      </c>
      <c r="G1791" s="189">
        <f t="shared" si="54"/>
        <v>4</v>
      </c>
      <c r="H1791" s="64">
        <f>IFERROR(MATCH(A1791,'LISTA '!D:D,0),"FORA DA TABELA")</f>
        <v>1081</v>
      </c>
      <c r="I1791" s="64" t="str">
        <f t="shared" si="55"/>
        <v/>
      </c>
      <c r="J1791" s="64" t="str">
        <f>IF(I1791="VERIFICAR",(MAX(J$1:$J1790))+1,"")</f>
        <v/>
      </c>
      <c r="K1791" s="82">
        <f>MATCH(A1791,Peso!A:A,0)</f>
        <v>2192</v>
      </c>
    </row>
    <row r="1792" spans="1:11" x14ac:dyDescent="0.3">
      <c r="A1792" s="79">
        <v>2194</v>
      </c>
      <c r="B1792" s="78" t="s">
        <v>692</v>
      </c>
      <c r="C1792" s="78" t="s">
        <v>3</v>
      </c>
      <c r="D1792" s="78" t="s">
        <v>1608</v>
      </c>
      <c r="E1792" s="78">
        <v>79</v>
      </c>
      <c r="F1792" s="78">
        <v>3</v>
      </c>
      <c r="G1792" s="189">
        <f t="shared" si="54"/>
        <v>76</v>
      </c>
      <c r="H1792" s="64">
        <f>IFERROR(MATCH(A1792,'LISTA '!D:D,0),"FORA DA TABELA")</f>
        <v>1082</v>
      </c>
      <c r="I1792" s="64" t="str">
        <f t="shared" si="55"/>
        <v/>
      </c>
      <c r="J1792" s="64" t="str">
        <f>IF(I1792="VERIFICAR",(MAX(J$1:$J1791))+1,"")</f>
        <v/>
      </c>
      <c r="K1792" s="82">
        <f>MATCH(A1792,Peso!A:A,0)</f>
        <v>2193</v>
      </c>
    </row>
    <row r="1793" spans="1:11" x14ac:dyDescent="0.3">
      <c r="A1793" s="79">
        <v>2195</v>
      </c>
      <c r="B1793" s="78" t="s">
        <v>693</v>
      </c>
      <c r="C1793" s="78" t="s">
        <v>3</v>
      </c>
      <c r="D1793" s="78" t="s">
        <v>1608</v>
      </c>
      <c r="E1793" s="78">
        <v>106</v>
      </c>
      <c r="F1793" s="78">
        <v>4</v>
      </c>
      <c r="G1793" s="189">
        <f t="shared" si="54"/>
        <v>102</v>
      </c>
      <c r="H1793" s="64">
        <f>IFERROR(MATCH(A1793,'LISTA '!D:D,0),"FORA DA TABELA")</f>
        <v>1083</v>
      </c>
      <c r="I1793" s="64" t="str">
        <f t="shared" si="55"/>
        <v/>
      </c>
      <c r="J1793" s="64" t="str">
        <f>IF(I1793="VERIFICAR",(MAX(J$1:$J1792))+1,"")</f>
        <v/>
      </c>
      <c r="K1793" s="82">
        <f>MATCH(A1793,Peso!A:A,0)</f>
        <v>2194</v>
      </c>
    </row>
    <row r="1794" spans="1:11" x14ac:dyDescent="0.3">
      <c r="A1794" s="79">
        <v>2196</v>
      </c>
      <c r="B1794" s="78" t="s">
        <v>694</v>
      </c>
      <c r="C1794" s="78" t="s">
        <v>3</v>
      </c>
      <c r="D1794" s="78" t="s">
        <v>1608</v>
      </c>
      <c r="E1794" s="78">
        <v>25</v>
      </c>
      <c r="F1794" s="78">
        <v>6</v>
      </c>
      <c r="G1794" s="189">
        <f t="shared" si="54"/>
        <v>19</v>
      </c>
      <c r="H1794" s="64">
        <f>IFERROR(MATCH(A1794,'LISTA '!D:D,0),"FORA DA TABELA")</f>
        <v>1084</v>
      </c>
      <c r="I1794" s="64" t="str">
        <f t="shared" si="55"/>
        <v/>
      </c>
      <c r="J1794" s="64" t="str">
        <f>IF(I1794="VERIFICAR",(MAX(J$1:$J1793))+1,"")</f>
        <v/>
      </c>
      <c r="K1794" s="82">
        <f>MATCH(A1794,Peso!A:A,0)</f>
        <v>2195</v>
      </c>
    </row>
    <row r="1795" spans="1:11" x14ac:dyDescent="0.3">
      <c r="A1795" s="79">
        <v>2189</v>
      </c>
      <c r="B1795" s="78" t="s">
        <v>689</v>
      </c>
      <c r="C1795" s="78" t="s">
        <v>3</v>
      </c>
      <c r="D1795" s="78" t="s">
        <v>1608</v>
      </c>
      <c r="E1795" s="78">
        <v>36</v>
      </c>
      <c r="F1795" s="78">
        <v>3</v>
      </c>
      <c r="G1795" s="189">
        <f t="shared" ref="G1795:G1833" si="56">E1795-F1795</f>
        <v>33</v>
      </c>
      <c r="H1795" s="64">
        <f>IFERROR(MATCH(A1795,'LISTA '!D:D,0),"FORA DA TABELA")</f>
        <v>1085</v>
      </c>
      <c r="I1795" s="64" t="str">
        <f t="shared" ref="I1795:I1833" si="57">IF(AND(G1795&gt;0,H1795="FORA DA TABELA"),"VERIFICAR","")</f>
        <v/>
      </c>
      <c r="J1795" s="64" t="str">
        <f>IF(I1795="VERIFICAR",(MAX(J$1:$J1794))+1,"")</f>
        <v/>
      </c>
      <c r="K1795" s="82">
        <f>MATCH(A1795,Peso!A:A,0)</f>
        <v>2197</v>
      </c>
    </row>
    <row r="1796" spans="1:11" x14ac:dyDescent="0.3">
      <c r="A1796" s="79">
        <v>2184</v>
      </c>
      <c r="B1796" s="78" t="s">
        <v>799</v>
      </c>
      <c r="C1796" s="78" t="s">
        <v>3</v>
      </c>
      <c r="D1796" s="78" t="s">
        <v>1608</v>
      </c>
      <c r="E1796" s="78">
        <v>0</v>
      </c>
      <c r="F1796" s="78">
        <v>0</v>
      </c>
      <c r="G1796" s="189">
        <f t="shared" si="56"/>
        <v>0</v>
      </c>
      <c r="H1796" s="64" t="str">
        <f>IFERROR(MATCH(A1796,'LISTA '!D:D,0),"FORA DA TABELA")</f>
        <v>FORA DA TABELA</v>
      </c>
      <c r="I1796" s="64" t="str">
        <f t="shared" si="57"/>
        <v/>
      </c>
      <c r="J1796" s="64" t="str">
        <f>IF(I1796="VERIFICAR",(MAX(J$1:$J1795))+1,"")</f>
        <v/>
      </c>
      <c r="K1796" s="82">
        <f>MATCH(A1796,Peso!A:A,0)</f>
        <v>2198</v>
      </c>
    </row>
    <row r="1797" spans="1:11" x14ac:dyDescent="0.3">
      <c r="A1797" s="79">
        <v>2185</v>
      </c>
      <c r="B1797" s="78" t="s">
        <v>686</v>
      </c>
      <c r="C1797" s="78" t="s">
        <v>3</v>
      </c>
      <c r="D1797" s="78" t="s">
        <v>1608</v>
      </c>
      <c r="E1797" s="78">
        <v>13</v>
      </c>
      <c r="F1797" s="78">
        <v>1</v>
      </c>
      <c r="G1797" s="189">
        <f t="shared" si="56"/>
        <v>12</v>
      </c>
      <c r="H1797" s="64">
        <f>IFERROR(MATCH(A1797,'LISTA '!D:D,0),"FORA DA TABELA")</f>
        <v>1086</v>
      </c>
      <c r="I1797" s="64" t="str">
        <f t="shared" si="57"/>
        <v/>
      </c>
      <c r="J1797" s="64" t="str">
        <f>IF(I1797="VERIFICAR",(MAX(J$1:$J1796))+1,"")</f>
        <v/>
      </c>
      <c r="K1797" s="82">
        <f>MATCH(A1797,Peso!A:A,0)</f>
        <v>2199</v>
      </c>
    </row>
    <row r="1798" spans="1:11" x14ac:dyDescent="0.3">
      <c r="A1798" s="79">
        <v>8</v>
      </c>
      <c r="B1798" s="78" t="s">
        <v>6</v>
      </c>
      <c r="C1798" s="78" t="s">
        <v>3</v>
      </c>
      <c r="D1798" s="78" t="s">
        <v>1608</v>
      </c>
      <c r="E1798" s="78">
        <v>127</v>
      </c>
      <c r="F1798" s="78">
        <v>6</v>
      </c>
      <c r="G1798" s="189">
        <f t="shared" si="56"/>
        <v>121</v>
      </c>
      <c r="H1798" s="64">
        <f>IFERROR(MATCH(A1798,'LISTA '!D:D,0),"FORA DA TABELA")</f>
        <v>1087</v>
      </c>
      <c r="I1798" s="64" t="str">
        <f t="shared" si="57"/>
        <v/>
      </c>
      <c r="J1798" s="64" t="str">
        <f>IF(I1798="VERIFICAR",(MAX(J$1:$J1797))+1,"")</f>
        <v/>
      </c>
      <c r="K1798" s="82">
        <f>MATCH(A1798,Peso!A:A,0)</f>
        <v>2200</v>
      </c>
    </row>
    <row r="1799" spans="1:11" x14ac:dyDescent="0.3">
      <c r="A1799" s="79">
        <v>2201</v>
      </c>
      <c r="B1799" s="78" t="s">
        <v>696</v>
      </c>
      <c r="C1799" s="78" t="s">
        <v>3</v>
      </c>
      <c r="D1799" s="78" t="s">
        <v>1608</v>
      </c>
      <c r="E1799" s="78">
        <v>0</v>
      </c>
      <c r="F1799" s="78">
        <v>0</v>
      </c>
      <c r="G1799" s="189">
        <f t="shared" si="56"/>
        <v>0</v>
      </c>
      <c r="H1799" s="64" t="str">
        <f>IFERROR(MATCH(A1799,'LISTA '!D:D,0),"FORA DA TABELA")</f>
        <v>FORA DA TABELA</v>
      </c>
      <c r="I1799" s="64" t="str">
        <f t="shared" si="57"/>
        <v/>
      </c>
      <c r="J1799" s="64" t="str">
        <f>IF(I1799="VERIFICAR",(MAX(J$1:$J1798))+1,"")</f>
        <v/>
      </c>
      <c r="K1799" s="82">
        <f>MATCH(A1799,Peso!A:A,0)</f>
        <v>2201</v>
      </c>
    </row>
    <row r="1800" spans="1:11" x14ac:dyDescent="0.3">
      <c r="A1800" s="79">
        <v>9</v>
      </c>
      <c r="B1800" s="78" t="s">
        <v>5</v>
      </c>
      <c r="C1800" s="78" t="s">
        <v>3</v>
      </c>
      <c r="D1800" s="78" t="s">
        <v>1608</v>
      </c>
      <c r="E1800" s="78">
        <v>119</v>
      </c>
      <c r="F1800" s="78">
        <v>6</v>
      </c>
      <c r="G1800" s="189">
        <f t="shared" si="56"/>
        <v>113</v>
      </c>
      <c r="H1800" s="64">
        <f>IFERROR(MATCH(A1800,'LISTA '!D:D,0),"FORA DA TABELA")</f>
        <v>1088</v>
      </c>
      <c r="I1800" s="64" t="str">
        <f t="shared" si="57"/>
        <v/>
      </c>
      <c r="J1800" s="64" t="str">
        <f>IF(I1800="VERIFICAR",(MAX(J$1:$J1799))+1,"")</f>
        <v/>
      </c>
      <c r="K1800" s="82">
        <f>MATCH(A1800,Peso!A:A,0)</f>
        <v>2202</v>
      </c>
    </row>
    <row r="1801" spans="1:11" x14ac:dyDescent="0.3">
      <c r="A1801" s="79">
        <v>1801</v>
      </c>
      <c r="B1801" s="78" t="s">
        <v>2062</v>
      </c>
      <c r="C1801" s="78" t="s">
        <v>3</v>
      </c>
      <c r="D1801" s="78" t="s">
        <v>1608</v>
      </c>
      <c r="E1801" s="78">
        <v>60</v>
      </c>
      <c r="F1801" s="78">
        <v>3</v>
      </c>
      <c r="G1801" s="189">
        <f t="shared" si="56"/>
        <v>57</v>
      </c>
      <c r="H1801" s="64">
        <f>IFERROR(MATCH(A1801,'LISTA '!D:D,0),"FORA DA TABELA")</f>
        <v>1089</v>
      </c>
      <c r="I1801" s="64" t="str">
        <f t="shared" si="57"/>
        <v/>
      </c>
      <c r="J1801" s="64" t="str">
        <f>IF(I1801="VERIFICAR",(MAX(J$1:$J1800))+1,"")</f>
        <v/>
      </c>
      <c r="K1801" s="82">
        <f>MATCH(A1801,Peso!A:A,0)</f>
        <v>2203</v>
      </c>
    </row>
    <row r="1802" spans="1:11" x14ac:dyDescent="0.3">
      <c r="A1802" s="79">
        <v>2188</v>
      </c>
      <c r="B1802" s="78" t="s">
        <v>688</v>
      </c>
      <c r="C1802" s="78" t="s">
        <v>3</v>
      </c>
      <c r="D1802" s="78" t="s">
        <v>1608</v>
      </c>
      <c r="E1802" s="78">
        <v>0</v>
      </c>
      <c r="F1802" s="78">
        <v>0</v>
      </c>
      <c r="G1802" s="189">
        <f t="shared" si="56"/>
        <v>0</v>
      </c>
      <c r="H1802" s="64" t="str">
        <f>IFERROR(MATCH(A1802,'LISTA '!D:D,0),"FORA DA TABELA")</f>
        <v>FORA DA TABELA</v>
      </c>
      <c r="I1802" s="64" t="str">
        <f t="shared" si="57"/>
        <v/>
      </c>
      <c r="J1802" s="64" t="str">
        <f>IF(I1802="VERIFICAR",(MAX(J$1:$J1801))+1,"")</f>
        <v/>
      </c>
      <c r="K1802" s="82">
        <f>MATCH(A1802,Peso!A:A,0)</f>
        <v>2205</v>
      </c>
    </row>
    <row r="1803" spans="1:11" x14ac:dyDescent="0.3">
      <c r="A1803" s="79">
        <v>2193</v>
      </c>
      <c r="B1803" s="78" t="s">
        <v>691</v>
      </c>
      <c r="C1803" s="78" t="s">
        <v>3</v>
      </c>
      <c r="D1803" s="78" t="s">
        <v>1608</v>
      </c>
      <c r="E1803" s="78">
        <v>1</v>
      </c>
      <c r="F1803" s="78">
        <v>0</v>
      </c>
      <c r="G1803" s="189">
        <f t="shared" si="56"/>
        <v>1</v>
      </c>
      <c r="H1803" s="64" t="str">
        <f>IFERROR(MATCH(A1803,'LISTA '!D:D,0),"FORA DA TABELA")</f>
        <v>FORA DA TABELA</v>
      </c>
      <c r="I1803" s="64" t="str">
        <f t="shared" si="57"/>
        <v>VERIFICAR</v>
      </c>
      <c r="J1803" s="64">
        <f>IF(I1803="VERIFICAR",(MAX(J$1:$J1802))+1,"")</f>
        <v>136</v>
      </c>
      <c r="K1803" s="82">
        <f>MATCH(A1803,Peso!A:A,0)</f>
        <v>2206</v>
      </c>
    </row>
    <row r="1804" spans="1:11" x14ac:dyDescent="0.3">
      <c r="A1804" s="79">
        <v>2191</v>
      </c>
      <c r="B1804" s="78" t="s">
        <v>983</v>
      </c>
      <c r="C1804" s="78" t="s">
        <v>3</v>
      </c>
      <c r="D1804" s="78" t="s">
        <v>1608</v>
      </c>
      <c r="E1804" s="78">
        <v>1</v>
      </c>
      <c r="F1804" s="78">
        <v>0</v>
      </c>
      <c r="G1804" s="189">
        <f t="shared" si="56"/>
        <v>1</v>
      </c>
      <c r="H1804" s="64" t="str">
        <f>IFERROR(MATCH(A1804,'LISTA '!D:D,0),"FORA DA TABELA")</f>
        <v>FORA DA TABELA</v>
      </c>
      <c r="I1804" s="64" t="str">
        <f t="shared" si="57"/>
        <v>VERIFICAR</v>
      </c>
      <c r="J1804" s="64">
        <f>IF(I1804="VERIFICAR",(MAX(J$1:$J1803))+1,"")</f>
        <v>137</v>
      </c>
      <c r="K1804" s="82">
        <f>MATCH(A1804,Peso!A:A,0)</f>
        <v>2208</v>
      </c>
    </row>
    <row r="1805" spans="1:11" x14ac:dyDescent="0.3">
      <c r="A1805" s="79">
        <v>2329</v>
      </c>
      <c r="B1805" s="78" t="s">
        <v>1500</v>
      </c>
      <c r="C1805" s="78" t="s">
        <v>28</v>
      </c>
      <c r="D1805" s="78" t="s">
        <v>1608</v>
      </c>
      <c r="E1805" s="78">
        <v>26</v>
      </c>
      <c r="F1805" s="78">
        <v>0</v>
      </c>
      <c r="G1805" s="189">
        <f t="shared" si="56"/>
        <v>26</v>
      </c>
      <c r="H1805" s="64">
        <f>IFERROR(MATCH(A1805,'LISTA '!D:D,0),"FORA DA TABELA")</f>
        <v>1090</v>
      </c>
      <c r="I1805" s="64" t="str">
        <f t="shared" si="57"/>
        <v/>
      </c>
      <c r="J1805" s="64" t="str">
        <f>IF(I1805="VERIFICAR",(MAX(J$1:$J1804))+1,"")</f>
        <v/>
      </c>
      <c r="K1805" s="82">
        <f>MATCH(A1805,Peso!A:A,0)</f>
        <v>2422</v>
      </c>
    </row>
    <row r="1806" spans="1:11" x14ac:dyDescent="0.3">
      <c r="A1806" s="79">
        <v>2316</v>
      </c>
      <c r="B1806" s="78" t="s">
        <v>1501</v>
      </c>
      <c r="C1806" s="78" t="s">
        <v>28</v>
      </c>
      <c r="D1806" s="78" t="s">
        <v>1608</v>
      </c>
      <c r="E1806" s="78">
        <v>6</v>
      </c>
      <c r="F1806" s="78">
        <v>0</v>
      </c>
      <c r="G1806" s="189">
        <f t="shared" si="56"/>
        <v>6</v>
      </c>
      <c r="H1806" s="64">
        <f>IFERROR(MATCH(A1806,'LISTA '!D:D,0),"FORA DA TABELA")</f>
        <v>1091</v>
      </c>
      <c r="I1806" s="64" t="str">
        <f t="shared" si="57"/>
        <v/>
      </c>
      <c r="J1806" s="64" t="str">
        <f>IF(I1806="VERIFICAR",(MAX(J$1:$J1805))+1,"")</f>
        <v/>
      </c>
      <c r="K1806" s="82">
        <f>MATCH(A1806,Peso!A:A,0)</f>
        <v>2423</v>
      </c>
    </row>
    <row r="1807" spans="1:11" x14ac:dyDescent="0.3">
      <c r="A1807" s="79">
        <v>2754</v>
      </c>
      <c r="B1807" s="78" t="s">
        <v>573</v>
      </c>
      <c r="C1807" s="78" t="s">
        <v>126</v>
      </c>
      <c r="D1807" s="78" t="s">
        <v>1608</v>
      </c>
      <c r="E1807" s="78">
        <v>0</v>
      </c>
      <c r="F1807" s="78">
        <v>0</v>
      </c>
      <c r="G1807" s="189">
        <f t="shared" si="56"/>
        <v>0</v>
      </c>
      <c r="H1807" s="64" t="str">
        <f>IFERROR(MATCH(A1807,'LISTA '!D:D,0),"FORA DA TABELA")</f>
        <v>FORA DA TABELA</v>
      </c>
      <c r="I1807" s="64" t="str">
        <f t="shared" si="57"/>
        <v/>
      </c>
      <c r="J1807" s="64" t="str">
        <f>IF(I1807="VERIFICAR",(MAX(J$1:$J1806))+1,"")</f>
        <v/>
      </c>
      <c r="K1807" s="82">
        <f>MATCH(A1807,Peso!A:A,0)</f>
        <v>2211</v>
      </c>
    </row>
    <row r="1808" spans="1:11" x14ac:dyDescent="0.3">
      <c r="A1808" s="79">
        <v>2755</v>
      </c>
      <c r="B1808" s="78" t="s">
        <v>574</v>
      </c>
      <c r="C1808" s="78" t="s">
        <v>126</v>
      </c>
      <c r="D1808" s="78" t="s">
        <v>1608</v>
      </c>
      <c r="E1808" s="78">
        <v>0</v>
      </c>
      <c r="F1808" s="78">
        <v>0</v>
      </c>
      <c r="G1808" s="189">
        <f t="shared" si="56"/>
        <v>0</v>
      </c>
      <c r="H1808" s="64" t="str">
        <f>IFERROR(MATCH(A1808,'LISTA '!D:D,0),"FORA DA TABELA")</f>
        <v>FORA DA TABELA</v>
      </c>
      <c r="I1808" s="64" t="str">
        <f t="shared" si="57"/>
        <v/>
      </c>
      <c r="J1808" s="64" t="str">
        <f>IF(I1808="VERIFICAR",(MAX(J$1:$J1807))+1,"")</f>
        <v/>
      </c>
      <c r="K1808" s="82">
        <f>MATCH(A1808,Peso!A:A,0)</f>
        <v>2212</v>
      </c>
    </row>
    <row r="1809" spans="1:11" x14ac:dyDescent="0.3">
      <c r="A1809" s="79">
        <v>1770</v>
      </c>
      <c r="B1809" s="78" t="s">
        <v>1075</v>
      </c>
      <c r="C1809" s="78" t="s">
        <v>3</v>
      </c>
      <c r="D1809" s="78" t="s">
        <v>1608</v>
      </c>
      <c r="E1809" s="78">
        <v>0</v>
      </c>
      <c r="F1809" s="78">
        <v>0</v>
      </c>
      <c r="G1809" s="189">
        <f t="shared" si="56"/>
        <v>0</v>
      </c>
      <c r="H1809" s="64" t="str">
        <f>IFERROR(MATCH(A1809,'LISTA '!D:D,0),"FORA DA TABELA")</f>
        <v>FORA DA TABELA</v>
      </c>
      <c r="I1809" s="64" t="str">
        <f t="shared" si="57"/>
        <v/>
      </c>
      <c r="J1809" s="64" t="str">
        <f>IF(I1809="VERIFICAR",(MAX(J$1:$J1808))+1,"")</f>
        <v/>
      </c>
      <c r="K1809" s="82">
        <f>MATCH(A1809,Peso!A:A,0)</f>
        <v>1973</v>
      </c>
    </row>
    <row r="1810" spans="1:11" x14ac:dyDescent="0.3">
      <c r="A1810" s="79">
        <v>624</v>
      </c>
      <c r="B1810" s="78" t="s">
        <v>2063</v>
      </c>
      <c r="C1810" s="78" t="s">
        <v>3</v>
      </c>
      <c r="D1810" s="78" t="s">
        <v>1608</v>
      </c>
      <c r="E1810" s="78">
        <v>50</v>
      </c>
      <c r="F1810" s="78">
        <v>50</v>
      </c>
      <c r="G1810" s="189">
        <f t="shared" si="56"/>
        <v>0</v>
      </c>
      <c r="H1810" s="64" t="str">
        <f>IFERROR(MATCH(A1810,'LISTA '!D:D,0),"FORA DA TABELA")</f>
        <v>FORA DA TABELA</v>
      </c>
      <c r="I1810" s="64" t="str">
        <f t="shared" si="57"/>
        <v/>
      </c>
      <c r="J1810" s="64" t="str">
        <f>IF(I1810="VERIFICAR",(MAX(J$1:$J1809))+1,"")</f>
        <v/>
      </c>
      <c r="K1810" s="82">
        <f>MATCH(A1810,Peso!A:A,0)</f>
        <v>1972</v>
      </c>
    </row>
    <row r="1811" spans="1:11" x14ac:dyDescent="0.3">
      <c r="A1811" s="79">
        <v>1532</v>
      </c>
      <c r="B1811" s="78" t="s">
        <v>514</v>
      </c>
      <c r="C1811" s="78" t="s">
        <v>3</v>
      </c>
      <c r="D1811" s="78" t="s">
        <v>1608</v>
      </c>
      <c r="E1811" s="78">
        <v>0</v>
      </c>
      <c r="F1811" s="78">
        <v>0</v>
      </c>
      <c r="G1811" s="189">
        <f t="shared" si="56"/>
        <v>0</v>
      </c>
      <c r="H1811" s="64" t="str">
        <f>IFERROR(MATCH(A1811,'LISTA '!D:D,0),"FORA DA TABELA")</f>
        <v>FORA DA TABELA</v>
      </c>
      <c r="I1811" s="64" t="str">
        <f t="shared" si="57"/>
        <v/>
      </c>
      <c r="J1811" s="64" t="str">
        <f>IF(I1811="VERIFICAR",(MAX(J$1:$J1810))+1,"")</f>
        <v/>
      </c>
      <c r="K1811" s="82">
        <f>MATCH(A1811,Peso!A:A,0)</f>
        <v>1975</v>
      </c>
    </row>
    <row r="1812" spans="1:11" x14ac:dyDescent="0.3">
      <c r="A1812" s="79">
        <v>625</v>
      </c>
      <c r="B1812" s="78" t="s">
        <v>2064</v>
      </c>
      <c r="C1812" s="78" t="s">
        <v>3</v>
      </c>
      <c r="D1812" s="78" t="s">
        <v>1608</v>
      </c>
      <c r="E1812" s="78">
        <v>0</v>
      </c>
      <c r="F1812" s="78">
        <v>0</v>
      </c>
      <c r="G1812" s="189">
        <f t="shared" si="56"/>
        <v>0</v>
      </c>
      <c r="H1812" s="64" t="str">
        <f>IFERROR(MATCH(A1812,'LISTA '!D:D,0),"FORA DA TABELA")</f>
        <v>FORA DA TABELA</v>
      </c>
      <c r="I1812" s="64" t="str">
        <f t="shared" si="57"/>
        <v/>
      </c>
      <c r="J1812" s="64" t="str">
        <f>IF(I1812="VERIFICAR",(MAX(J$1:$J1811))+1,"")</f>
        <v/>
      </c>
      <c r="K1812" s="82">
        <f>MATCH(A1812,Peso!A:A,0)</f>
        <v>1974</v>
      </c>
    </row>
    <row r="1813" spans="1:11" x14ac:dyDescent="0.3">
      <c r="A1813" s="79">
        <v>1536</v>
      </c>
      <c r="B1813" s="78" t="s">
        <v>517</v>
      </c>
      <c r="C1813" s="78" t="s">
        <v>7</v>
      </c>
      <c r="D1813" s="78" t="s">
        <v>1608</v>
      </c>
      <c r="E1813" s="78">
        <v>8</v>
      </c>
      <c r="F1813" s="78">
        <v>8</v>
      </c>
      <c r="G1813" s="189">
        <f t="shared" si="56"/>
        <v>0</v>
      </c>
      <c r="H1813" s="64" t="str">
        <f>IFERROR(MATCH(A1813,'LISTA '!D:D,0),"FORA DA TABELA")</f>
        <v>FORA DA TABELA</v>
      </c>
      <c r="I1813" s="64" t="str">
        <f t="shared" si="57"/>
        <v/>
      </c>
      <c r="J1813" s="64" t="str">
        <f>IF(I1813="VERIFICAR",(MAX(J$1:$J1812))+1,"")</f>
        <v/>
      </c>
      <c r="K1813" s="82">
        <f>MATCH(A1813,Peso!A:A,0)</f>
        <v>1977</v>
      </c>
    </row>
    <row r="1814" spans="1:11" x14ac:dyDescent="0.3">
      <c r="A1814" s="79">
        <v>1437</v>
      </c>
      <c r="B1814" s="78" t="s">
        <v>2065</v>
      </c>
      <c r="C1814" s="78" t="s">
        <v>106</v>
      </c>
      <c r="D1814" s="78" t="s">
        <v>1608</v>
      </c>
      <c r="E1814" s="78">
        <v>63</v>
      </c>
      <c r="F1814" s="78">
        <v>63</v>
      </c>
      <c r="G1814" s="189">
        <f t="shared" si="56"/>
        <v>0</v>
      </c>
      <c r="H1814" s="64" t="str">
        <f>IFERROR(MATCH(A1814,'LISTA '!D:D,0),"FORA DA TABELA")</f>
        <v>FORA DA TABELA</v>
      </c>
      <c r="I1814" s="64" t="str">
        <f t="shared" si="57"/>
        <v/>
      </c>
      <c r="J1814" s="64" t="str">
        <f>IF(I1814="VERIFICAR",(MAX(J$1:$J1813))+1,"")</f>
        <v/>
      </c>
      <c r="K1814" s="82">
        <f>MATCH(A1814,Peso!A:A,0)</f>
        <v>1976</v>
      </c>
    </row>
    <row r="1815" spans="1:11" x14ac:dyDescent="0.3">
      <c r="A1815" s="79">
        <v>1438</v>
      </c>
      <c r="B1815" s="78" t="s">
        <v>2066</v>
      </c>
      <c r="C1815" s="78" t="s">
        <v>106</v>
      </c>
      <c r="D1815" s="78" t="s">
        <v>1608</v>
      </c>
      <c r="E1815" s="78">
        <v>26</v>
      </c>
      <c r="F1815" s="78">
        <v>26</v>
      </c>
      <c r="G1815" s="189">
        <f t="shared" si="56"/>
        <v>0</v>
      </c>
      <c r="H1815" s="64" t="str">
        <f>IFERROR(MATCH(A1815,'LISTA '!D:D,0),"FORA DA TABELA")</f>
        <v>FORA DA TABELA</v>
      </c>
      <c r="I1815" s="64" t="str">
        <f t="shared" si="57"/>
        <v/>
      </c>
      <c r="J1815" s="64" t="str">
        <f>IF(I1815="VERIFICAR",(MAX(J$1:$J1814))+1,"")</f>
        <v/>
      </c>
      <c r="K1815" s="82">
        <f>MATCH(A1815,Peso!A:A,0)</f>
        <v>1978</v>
      </c>
    </row>
    <row r="1816" spans="1:11" x14ac:dyDescent="0.3">
      <c r="A1816" s="79">
        <v>2322</v>
      </c>
      <c r="B1816" s="78" t="s">
        <v>1414</v>
      </c>
      <c r="C1816" s="78" t="s">
        <v>28</v>
      </c>
      <c r="D1816" s="78" t="s">
        <v>1608</v>
      </c>
      <c r="E1816" s="78">
        <v>28</v>
      </c>
      <c r="F1816" s="78">
        <v>0</v>
      </c>
      <c r="G1816" s="189">
        <f t="shared" si="56"/>
        <v>28</v>
      </c>
      <c r="H1816" s="64">
        <f>IFERROR(MATCH(A1816,'LISTA '!D:D,0),"FORA DA TABELA")</f>
        <v>1092</v>
      </c>
      <c r="I1816" s="64" t="str">
        <f t="shared" si="57"/>
        <v/>
      </c>
      <c r="J1816" s="64" t="str">
        <f>IF(I1816="VERIFICAR",(MAX(J$1:$J1815))+1,"")</f>
        <v/>
      </c>
      <c r="K1816" s="82">
        <f>MATCH(A1816,Peso!A:A,0)</f>
        <v>2407</v>
      </c>
    </row>
    <row r="1817" spans="1:11" x14ac:dyDescent="0.3">
      <c r="A1817" s="79">
        <v>1531</v>
      </c>
      <c r="B1817" s="78" t="s">
        <v>516</v>
      </c>
      <c r="C1817" s="78" t="s">
        <v>3</v>
      </c>
      <c r="D1817" s="78" t="s">
        <v>1608</v>
      </c>
      <c r="E1817" s="78">
        <v>0</v>
      </c>
      <c r="F1817" s="78">
        <v>0</v>
      </c>
      <c r="G1817" s="189">
        <f t="shared" si="56"/>
        <v>0</v>
      </c>
      <c r="H1817" s="64" t="str">
        <f>IFERROR(MATCH(A1817,'LISTA '!D:D,0),"FORA DA TABELA")</f>
        <v>FORA DA TABELA</v>
      </c>
      <c r="I1817" s="64" t="str">
        <f t="shared" si="57"/>
        <v/>
      </c>
      <c r="J1817" s="64" t="str">
        <f>IF(I1817="VERIFICAR",(MAX(J$1:$J1816))+1,"")</f>
        <v/>
      </c>
      <c r="K1817" s="82">
        <f>MATCH(A1817,Peso!A:A,0)</f>
        <v>2005</v>
      </c>
    </row>
    <row r="1818" spans="1:11" x14ac:dyDescent="0.3">
      <c r="A1818" s="79">
        <v>888</v>
      </c>
      <c r="B1818" s="78" t="s">
        <v>2067</v>
      </c>
      <c r="C1818" s="78" t="s">
        <v>3</v>
      </c>
      <c r="D1818" s="78" t="s">
        <v>1608</v>
      </c>
      <c r="E1818" s="78">
        <v>0</v>
      </c>
      <c r="F1818" s="78">
        <v>0</v>
      </c>
      <c r="G1818" s="189">
        <f t="shared" si="56"/>
        <v>0</v>
      </c>
      <c r="H1818" s="64" t="str">
        <f>IFERROR(MATCH(A1818,'LISTA '!D:D,0),"FORA DA TABELA")</f>
        <v>FORA DA TABELA</v>
      </c>
      <c r="I1818" s="64" t="str">
        <f t="shared" si="57"/>
        <v/>
      </c>
      <c r="J1818" s="64" t="str">
        <f>IF(I1818="VERIFICAR",(MAX(J$1:$J1817))+1,"")</f>
        <v/>
      </c>
      <c r="K1818" s="82">
        <f>MATCH(A1818,Peso!A:A,0)</f>
        <v>2004</v>
      </c>
    </row>
    <row r="1819" spans="1:11" x14ac:dyDescent="0.3">
      <c r="A1819" s="79">
        <v>267</v>
      </c>
      <c r="B1819" s="78" t="s">
        <v>4</v>
      </c>
      <c r="C1819" s="78" t="s">
        <v>3</v>
      </c>
      <c r="D1819" s="78" t="s">
        <v>1608</v>
      </c>
      <c r="E1819" s="78">
        <v>0</v>
      </c>
      <c r="F1819" s="78">
        <v>0</v>
      </c>
      <c r="G1819" s="189">
        <f t="shared" si="56"/>
        <v>0</v>
      </c>
      <c r="H1819" s="64">
        <f>IFERROR(MATCH(A1819,'LISTA '!D:D,0),"FORA DA TABELA")</f>
        <v>1093</v>
      </c>
      <c r="I1819" s="64" t="str">
        <f t="shared" si="57"/>
        <v/>
      </c>
      <c r="J1819" s="64" t="str">
        <f>IF(I1819="VERIFICAR",(MAX(J$1:$J1818))+1,"")</f>
        <v/>
      </c>
      <c r="K1819" s="82">
        <f>MATCH(A1819,Peso!A:A,0)</f>
        <v>2213</v>
      </c>
    </row>
    <row r="1820" spans="1:11" x14ac:dyDescent="0.3">
      <c r="A1820" s="79">
        <v>2804</v>
      </c>
      <c r="B1820" s="78" t="s">
        <v>678</v>
      </c>
      <c r="C1820" s="78" t="s">
        <v>3</v>
      </c>
      <c r="D1820" s="78" t="s">
        <v>1608</v>
      </c>
      <c r="E1820" s="78">
        <v>0</v>
      </c>
      <c r="F1820" s="78">
        <v>0</v>
      </c>
      <c r="G1820" s="189">
        <f t="shared" si="56"/>
        <v>0</v>
      </c>
      <c r="H1820" s="64">
        <f>IFERROR(MATCH(A1820,'LISTA '!D:D,0),"FORA DA TABELA")</f>
        <v>1094</v>
      </c>
      <c r="I1820" s="64" t="str">
        <f t="shared" si="57"/>
        <v/>
      </c>
      <c r="J1820" s="64" t="str">
        <f>IF(I1820="VERIFICAR",(MAX(J$1:$J1819))+1,"")</f>
        <v/>
      </c>
      <c r="K1820" s="82">
        <f>MATCH(A1820,Peso!A:A,0)</f>
        <v>2214</v>
      </c>
    </row>
    <row r="1821" spans="1:11" x14ac:dyDescent="0.3">
      <c r="A1821" s="79">
        <v>890</v>
      </c>
      <c r="B1821" s="78" t="s">
        <v>64</v>
      </c>
      <c r="C1821" s="78" t="s">
        <v>3</v>
      </c>
      <c r="D1821" s="78" t="s">
        <v>1608</v>
      </c>
      <c r="E1821" s="78">
        <v>0</v>
      </c>
      <c r="F1821" s="78">
        <v>0</v>
      </c>
      <c r="G1821" s="189">
        <f t="shared" si="56"/>
        <v>0</v>
      </c>
      <c r="H1821" s="64" t="str">
        <f>IFERROR(MATCH(A1821,'LISTA '!D:D,0),"FORA DA TABELA")</f>
        <v>FORA DA TABELA</v>
      </c>
      <c r="I1821" s="64" t="str">
        <f t="shared" si="57"/>
        <v/>
      </c>
      <c r="J1821" s="64" t="str">
        <f>IF(I1821="VERIFICAR",(MAX(J$1:$J1820))+1,"")</f>
        <v/>
      </c>
      <c r="K1821" s="82">
        <f>MATCH(A1821,Peso!A:A,0)</f>
        <v>2215</v>
      </c>
    </row>
    <row r="1822" spans="1:11" x14ac:dyDescent="0.3">
      <c r="A1822" s="79">
        <v>1037</v>
      </c>
      <c r="B1822" s="78" t="s">
        <v>1297</v>
      </c>
      <c r="C1822" s="78" t="s">
        <v>7</v>
      </c>
      <c r="D1822" s="78" t="s">
        <v>1608</v>
      </c>
      <c r="E1822" s="78">
        <v>22</v>
      </c>
      <c r="F1822" s="78">
        <v>18</v>
      </c>
      <c r="G1822" s="189">
        <f t="shared" si="56"/>
        <v>4</v>
      </c>
      <c r="H1822" s="64">
        <f>IFERROR(MATCH(A1822,'LISTA '!D:D,0),"FORA DA TABELA")</f>
        <v>1095</v>
      </c>
      <c r="I1822" s="64" t="str">
        <f t="shared" si="57"/>
        <v/>
      </c>
      <c r="J1822" s="64" t="str">
        <f>IF(I1822="VERIFICAR",(MAX(J$1:$J1821))+1,"")</f>
        <v/>
      </c>
      <c r="K1822" s="82">
        <f>MATCH(A1822,Peso!A:A,0)</f>
        <v>2216</v>
      </c>
    </row>
    <row r="1823" spans="1:11" x14ac:dyDescent="0.3">
      <c r="A1823" s="79">
        <v>246</v>
      </c>
      <c r="B1823" s="78" t="s">
        <v>24</v>
      </c>
      <c r="C1823" s="78" t="s">
        <v>3</v>
      </c>
      <c r="D1823" s="78" t="s">
        <v>1608</v>
      </c>
      <c r="E1823" s="78">
        <v>23</v>
      </c>
      <c r="F1823" s="78">
        <v>3</v>
      </c>
      <c r="G1823" s="189">
        <f t="shared" si="56"/>
        <v>20</v>
      </c>
      <c r="H1823" s="64">
        <f>IFERROR(MATCH(A1823,'LISTA '!D:D,0),"FORA DA TABELA")</f>
        <v>1096</v>
      </c>
      <c r="I1823" s="64" t="str">
        <f t="shared" si="57"/>
        <v/>
      </c>
      <c r="J1823" s="64" t="str">
        <f>IF(I1823="VERIFICAR",(MAX(J$1:$J1822))+1,"")</f>
        <v/>
      </c>
      <c r="K1823" s="82">
        <f>MATCH(A1823,Peso!A:A,0)</f>
        <v>2217</v>
      </c>
    </row>
    <row r="1824" spans="1:11" x14ac:dyDescent="0.3">
      <c r="A1824" s="79">
        <v>767</v>
      </c>
      <c r="B1824" s="78" t="s">
        <v>1298</v>
      </c>
      <c r="C1824" s="78" t="s">
        <v>3</v>
      </c>
      <c r="D1824" s="78" t="s">
        <v>1608</v>
      </c>
      <c r="E1824" s="78">
        <v>50</v>
      </c>
      <c r="F1824" s="78">
        <v>3</v>
      </c>
      <c r="G1824" s="189">
        <f t="shared" si="56"/>
        <v>47</v>
      </c>
      <c r="H1824" s="64">
        <f>IFERROR(MATCH(A1824,'LISTA '!D:D,0),"FORA DA TABELA")</f>
        <v>1097</v>
      </c>
      <c r="I1824" s="64" t="str">
        <f t="shared" si="57"/>
        <v/>
      </c>
      <c r="J1824" s="64" t="str">
        <f>IF(I1824="VERIFICAR",(MAX(J$1:$J1823))+1,"")</f>
        <v/>
      </c>
      <c r="K1824" s="82">
        <f>MATCH(A1824,Peso!A:A,0)</f>
        <v>2218</v>
      </c>
    </row>
    <row r="1825" spans="1:11" x14ac:dyDescent="0.3">
      <c r="A1825" s="79">
        <v>388</v>
      </c>
      <c r="B1825" s="78" t="s">
        <v>86</v>
      </c>
      <c r="C1825" s="78" t="s">
        <v>3</v>
      </c>
      <c r="D1825" s="78" t="s">
        <v>1608</v>
      </c>
      <c r="E1825" s="78">
        <v>11</v>
      </c>
      <c r="F1825" s="78">
        <v>2</v>
      </c>
      <c r="G1825" s="189">
        <f t="shared" si="56"/>
        <v>9</v>
      </c>
      <c r="H1825" s="64">
        <f>IFERROR(MATCH(A1825,'LISTA '!D:D,0),"FORA DA TABELA")</f>
        <v>1098</v>
      </c>
      <c r="I1825" s="64" t="str">
        <f t="shared" si="57"/>
        <v/>
      </c>
      <c r="J1825" s="64" t="str">
        <f>IF(I1825="VERIFICAR",(MAX(J$1:$J1824))+1,"")</f>
        <v/>
      </c>
      <c r="K1825" s="82">
        <f>MATCH(A1825,Peso!A:A,0)</f>
        <v>2219</v>
      </c>
    </row>
    <row r="1826" spans="1:11" x14ac:dyDescent="0.3">
      <c r="A1826" s="79">
        <v>1066</v>
      </c>
      <c r="B1826" s="78" t="s">
        <v>80</v>
      </c>
      <c r="C1826" s="78" t="s">
        <v>3</v>
      </c>
      <c r="D1826" s="78" t="s">
        <v>1608</v>
      </c>
      <c r="E1826" s="78">
        <v>24</v>
      </c>
      <c r="F1826" s="78">
        <v>4</v>
      </c>
      <c r="G1826" s="189">
        <f t="shared" si="56"/>
        <v>20</v>
      </c>
      <c r="H1826" s="64">
        <f>IFERROR(MATCH(A1826,'LISTA '!D:D,0),"FORA DA TABELA")</f>
        <v>1099</v>
      </c>
      <c r="I1826" s="64" t="str">
        <f t="shared" si="57"/>
        <v/>
      </c>
      <c r="J1826" s="64" t="str">
        <f>IF(I1826="VERIFICAR",(MAX(J$1:$J1825))+1,"")</f>
        <v/>
      </c>
      <c r="K1826" s="82">
        <f>MATCH(A1826,Peso!A:A,0)</f>
        <v>2220</v>
      </c>
    </row>
    <row r="1827" spans="1:11" x14ac:dyDescent="0.3">
      <c r="A1827" s="79">
        <v>21285</v>
      </c>
      <c r="B1827" s="78" t="s">
        <v>2068</v>
      </c>
      <c r="C1827" s="78" t="s">
        <v>7</v>
      </c>
      <c r="D1827" s="78" t="s">
        <v>1608</v>
      </c>
      <c r="E1827" s="78">
        <v>0</v>
      </c>
      <c r="F1827" s="78">
        <v>0</v>
      </c>
      <c r="G1827" s="189">
        <f t="shared" si="56"/>
        <v>0</v>
      </c>
      <c r="H1827" s="64" t="str">
        <f>IFERROR(MATCH(A1827,'LISTA '!D:D,0),"FORA DA TABELA")</f>
        <v>FORA DA TABELA</v>
      </c>
      <c r="I1827" s="64" t="str">
        <f t="shared" si="57"/>
        <v/>
      </c>
      <c r="J1827" s="64" t="str">
        <f>IF(I1827="VERIFICAR",(MAX(J$1:$J1826))+1,"")</f>
        <v/>
      </c>
      <c r="K1827" s="82">
        <f>MATCH(A1827,Peso!A:A,0)</f>
        <v>2221</v>
      </c>
    </row>
    <row r="1828" spans="1:11" x14ac:dyDescent="0.3">
      <c r="A1828" s="79">
        <v>21300</v>
      </c>
      <c r="B1828" s="78" t="s">
        <v>2069</v>
      </c>
      <c r="C1828" s="78" t="s">
        <v>7</v>
      </c>
      <c r="D1828" s="78" t="s">
        <v>1608</v>
      </c>
      <c r="E1828" s="78">
        <v>33</v>
      </c>
      <c r="F1828" s="78">
        <v>7</v>
      </c>
      <c r="G1828" s="189">
        <f t="shared" si="56"/>
        <v>26</v>
      </c>
      <c r="H1828" s="64">
        <f>IFERROR(MATCH(A1828,'LISTA '!D:D,0),"FORA DA TABELA")</f>
        <v>1100</v>
      </c>
      <c r="I1828" s="64" t="str">
        <f t="shared" si="57"/>
        <v/>
      </c>
      <c r="J1828" s="64" t="str">
        <f>IF(I1828="VERIFICAR",(MAX(J$1:$J1827))+1,"")</f>
        <v/>
      </c>
      <c r="K1828" s="82">
        <f>MATCH(A1828,Peso!A:A,0)</f>
        <v>2222</v>
      </c>
    </row>
    <row r="1829" spans="1:11" x14ac:dyDescent="0.3">
      <c r="A1829" s="79">
        <v>21432</v>
      </c>
      <c r="B1829" s="78" t="s">
        <v>253</v>
      </c>
      <c r="C1829" s="78" t="s">
        <v>3</v>
      </c>
      <c r="D1829" s="78" t="s">
        <v>1608</v>
      </c>
      <c r="E1829" s="78">
        <v>44</v>
      </c>
      <c r="F1829" s="78">
        <v>8</v>
      </c>
      <c r="G1829" s="189">
        <f t="shared" si="56"/>
        <v>36</v>
      </c>
      <c r="H1829" s="64">
        <f>IFERROR(MATCH(A1829,'LISTA '!D:D,0),"FORA DA TABELA")</f>
        <v>1101</v>
      </c>
      <c r="I1829" s="64" t="str">
        <f t="shared" si="57"/>
        <v/>
      </c>
      <c r="J1829" s="64" t="str">
        <f>IF(I1829="VERIFICAR",(MAX(J$1:$J1828))+1,"")</f>
        <v/>
      </c>
      <c r="K1829" s="82">
        <f>MATCH(A1829,Peso!A:A,0)</f>
        <v>2225</v>
      </c>
    </row>
    <row r="1830" spans="1:11" x14ac:dyDescent="0.3">
      <c r="A1830" s="79">
        <v>20346</v>
      </c>
      <c r="B1830" s="78" t="s">
        <v>2070</v>
      </c>
      <c r="C1830" s="78" t="s">
        <v>3</v>
      </c>
      <c r="D1830" s="78" t="s">
        <v>1608</v>
      </c>
      <c r="E1830" s="78">
        <v>314</v>
      </c>
      <c r="F1830" s="78">
        <v>26</v>
      </c>
      <c r="G1830" s="189">
        <f t="shared" si="56"/>
        <v>288</v>
      </c>
      <c r="H1830" s="64">
        <f>IFERROR(MATCH(A1830,'LISTA '!D:D,0),"FORA DA TABELA")</f>
        <v>1102</v>
      </c>
      <c r="I1830" s="64" t="str">
        <f t="shared" si="57"/>
        <v/>
      </c>
      <c r="J1830" s="64" t="str">
        <f>IF(I1830="VERIFICAR",(MAX(J$1:$J1829))+1,"")</f>
        <v/>
      </c>
      <c r="K1830" s="82">
        <f>MATCH(A1830,Peso!A:A,0)</f>
        <v>2223</v>
      </c>
    </row>
    <row r="1831" spans="1:11" x14ac:dyDescent="0.3">
      <c r="A1831" s="79">
        <v>1876</v>
      </c>
      <c r="B1831" s="78" t="s">
        <v>500</v>
      </c>
      <c r="C1831" s="78" t="s">
        <v>7</v>
      </c>
      <c r="D1831" s="78" t="s">
        <v>1608</v>
      </c>
      <c r="E1831" s="78">
        <v>33</v>
      </c>
      <c r="F1831" s="78">
        <v>4</v>
      </c>
      <c r="G1831" s="189">
        <f t="shared" si="56"/>
        <v>29</v>
      </c>
      <c r="H1831" s="64">
        <f>IFERROR(MATCH(A1831,'LISTA '!D:D,0),"FORA DA TABELA")</f>
        <v>1103</v>
      </c>
      <c r="I1831" s="64" t="str">
        <f t="shared" si="57"/>
        <v/>
      </c>
      <c r="J1831" s="64" t="str">
        <f>IF(I1831="VERIFICAR",(MAX(J$1:$J1830))+1,"")</f>
        <v/>
      </c>
      <c r="K1831" s="82">
        <f>MATCH(A1831,Peso!A:A,0)</f>
        <v>1110</v>
      </c>
    </row>
    <row r="1832" spans="1:11" x14ac:dyDescent="0.3">
      <c r="A1832" s="79">
        <v>1346</v>
      </c>
      <c r="B1832" s="78" t="s">
        <v>2071</v>
      </c>
      <c r="C1832" s="78" t="s">
        <v>7</v>
      </c>
      <c r="D1832" s="78" t="s">
        <v>1608</v>
      </c>
      <c r="E1832" s="78">
        <v>42</v>
      </c>
      <c r="F1832" s="78">
        <v>0</v>
      </c>
      <c r="G1832" s="189">
        <f t="shared" si="56"/>
        <v>42</v>
      </c>
      <c r="H1832" s="64">
        <f>IFERROR(MATCH(A1832,'LISTA '!D:D,0),"FORA DA TABELA")</f>
        <v>1104</v>
      </c>
      <c r="I1832" s="64" t="str">
        <f t="shared" si="57"/>
        <v/>
      </c>
      <c r="J1832" s="64" t="str">
        <f>IF(I1832="VERIFICAR",(MAX(J$1:$J1831))+1,"")</f>
        <v/>
      </c>
      <c r="K1832" s="82">
        <f>MATCH(A1832,Peso!A:A,0)</f>
        <v>1109</v>
      </c>
    </row>
    <row r="1833" spans="1:11" x14ac:dyDescent="0.3">
      <c r="A1833" s="79">
        <v>21499</v>
      </c>
      <c r="B1833" s="78" t="s">
        <v>637</v>
      </c>
      <c r="C1833" s="78" t="s">
        <v>7</v>
      </c>
      <c r="D1833" s="78" t="s">
        <v>1608</v>
      </c>
      <c r="E1833" s="78">
        <v>0</v>
      </c>
      <c r="F1833" s="78">
        <v>0</v>
      </c>
      <c r="G1833" s="189">
        <f t="shared" si="56"/>
        <v>0</v>
      </c>
      <c r="H1833" s="64" t="str">
        <f>IFERROR(MATCH(A1833,'LISTA '!D:D,0),"FORA DA TABELA")</f>
        <v>FORA DA TABELA</v>
      </c>
      <c r="I1833" s="64" t="str">
        <f t="shared" si="57"/>
        <v/>
      </c>
      <c r="J1833" s="64" t="str">
        <f>IF(I1833="VERIFICAR",(MAX(J$1:$J1832))+1,"")</f>
        <v/>
      </c>
      <c r="K1833" s="82">
        <f>MATCH(A1833,Peso!A:A,0)</f>
        <v>2226</v>
      </c>
    </row>
    <row r="1834" spans="1:11" x14ac:dyDescent="0.3">
      <c r="A1834" s="79">
        <v>21603</v>
      </c>
      <c r="B1834" s="78" t="s">
        <v>630</v>
      </c>
      <c r="C1834" s="78" t="s">
        <v>7</v>
      </c>
      <c r="D1834" s="78" t="s">
        <v>1608</v>
      </c>
      <c r="E1834" s="78">
        <v>0</v>
      </c>
      <c r="F1834" s="78">
        <v>0</v>
      </c>
      <c r="G1834" s="189">
        <f t="shared" ref="G1834" si="58">E1834-F1834</f>
        <v>0</v>
      </c>
      <c r="H1834" s="64" t="str">
        <f>IFERROR(MATCH(A1834,'LISTA '!D:D,0),"FORA DA TABELA")</f>
        <v>FORA DA TABELA</v>
      </c>
      <c r="I1834" s="64" t="str">
        <f t="shared" ref="I1834" si="59">IF(AND(G1834&gt;0,H1834="FORA DA TABELA"),"VERIFICAR","")</f>
        <v/>
      </c>
      <c r="J1834" s="64" t="str">
        <f>IF(I1834="VERIFICAR",(MAX(J$1:$J1833))+1,"")</f>
        <v/>
      </c>
      <c r="K1834" s="82">
        <f>MATCH(A1834,Peso!A:A,0)</f>
        <v>2228</v>
      </c>
    </row>
  </sheetData>
  <pageMargins left="0.511811024" right="0.511811024" top="0.78740157499999996" bottom="0.78740157499999996" header="0.31496062000000002" footer="0.31496062000000002"/>
  <pageSetup paperSize="9" orientation="landscape" horizontalDpi="0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ilha1">
    <pageSetUpPr fitToPage="1"/>
  </sheetPr>
  <dimension ref="A1:H1834"/>
  <sheetViews>
    <sheetView showGridLines="0" topLeftCell="B1" zoomScale="105" zoomScaleNormal="105" workbookViewId="0">
      <selection activeCell="I3" sqref="I3"/>
    </sheetView>
  </sheetViews>
  <sheetFormatPr defaultColWidth="9.109375" defaultRowHeight="14.4" x14ac:dyDescent="0.3"/>
  <cols>
    <col min="1" max="1" width="8.88671875" customWidth="1"/>
    <col min="2" max="2" width="9.109375" style="74"/>
    <col min="3" max="3" width="73.6640625" bestFit="1" customWidth="1"/>
    <col min="4" max="5" width="8.88671875"/>
    <col min="6" max="6" width="32.44140625" bestFit="1" customWidth="1"/>
    <col min="7" max="7" width="15" bestFit="1" customWidth="1"/>
    <col min="8" max="8" width="8.88671875"/>
    <col min="9" max="16384" width="9.109375" style="65"/>
  </cols>
  <sheetData>
    <row r="1" spans="1:8" x14ac:dyDescent="0.3">
      <c r="A1" s="30" t="s">
        <v>62</v>
      </c>
      <c r="B1" s="117" t="s">
        <v>40</v>
      </c>
      <c r="C1" s="30" t="s">
        <v>39</v>
      </c>
      <c r="D1" s="30" t="s">
        <v>38</v>
      </c>
      <c r="E1" s="30" t="s">
        <v>70</v>
      </c>
      <c r="F1" s="30" t="s">
        <v>35</v>
      </c>
      <c r="G1" s="30" t="s">
        <v>34</v>
      </c>
      <c r="H1" s="30" t="s">
        <v>43</v>
      </c>
    </row>
    <row r="2" spans="1:8" x14ac:dyDescent="0.3">
      <c r="A2" s="108">
        <v>2933</v>
      </c>
      <c r="B2" s="116">
        <v>1674</v>
      </c>
      <c r="C2" s="108" t="s">
        <v>328</v>
      </c>
      <c r="D2" s="108" t="s">
        <v>3</v>
      </c>
      <c r="E2" s="108">
        <v>3</v>
      </c>
      <c r="F2" s="108" t="s">
        <v>469</v>
      </c>
      <c r="G2" s="108" t="s">
        <v>463</v>
      </c>
      <c r="H2" s="108">
        <v>1</v>
      </c>
    </row>
    <row r="3" spans="1:8" x14ac:dyDescent="0.3">
      <c r="A3" s="108">
        <v>3976</v>
      </c>
      <c r="B3" s="116">
        <v>21724</v>
      </c>
      <c r="C3" s="108" t="s">
        <v>1609</v>
      </c>
      <c r="D3" s="108" t="s">
        <v>3</v>
      </c>
      <c r="E3" s="108">
        <v>5</v>
      </c>
      <c r="F3" s="108" t="s">
        <v>469</v>
      </c>
      <c r="G3" s="108" t="s">
        <v>463</v>
      </c>
      <c r="H3" s="108">
        <v>1</v>
      </c>
    </row>
    <row r="4" spans="1:8" x14ac:dyDescent="0.3">
      <c r="A4" s="108">
        <v>3121</v>
      </c>
      <c r="B4" s="116">
        <v>1810</v>
      </c>
      <c r="C4" s="108" t="s">
        <v>510</v>
      </c>
      <c r="D4" s="108" t="s">
        <v>3</v>
      </c>
      <c r="E4" s="108">
        <v>2.5</v>
      </c>
      <c r="F4" s="108" t="s">
        <v>469</v>
      </c>
      <c r="G4" s="108" t="s">
        <v>463</v>
      </c>
      <c r="H4" s="108">
        <v>1</v>
      </c>
    </row>
    <row r="5" spans="1:8" x14ac:dyDescent="0.3">
      <c r="A5" s="108">
        <v>4051</v>
      </c>
      <c r="B5" s="116">
        <v>21765</v>
      </c>
      <c r="C5" s="108" t="s">
        <v>1561</v>
      </c>
      <c r="D5" s="108" t="s">
        <v>28</v>
      </c>
      <c r="E5" s="108">
        <v>2.5</v>
      </c>
      <c r="F5" s="108" t="s">
        <v>469</v>
      </c>
      <c r="G5" s="108" t="s">
        <v>463</v>
      </c>
      <c r="H5" s="108">
        <v>1</v>
      </c>
    </row>
    <row r="6" spans="1:8" x14ac:dyDescent="0.3">
      <c r="A6" s="108">
        <v>1623</v>
      </c>
      <c r="B6" s="116">
        <v>942</v>
      </c>
      <c r="C6" s="108" t="s">
        <v>512</v>
      </c>
      <c r="D6" s="108" t="s">
        <v>7</v>
      </c>
      <c r="E6" s="108">
        <v>20</v>
      </c>
      <c r="F6" s="108" t="s">
        <v>469</v>
      </c>
      <c r="G6" s="108" t="s">
        <v>463</v>
      </c>
      <c r="H6" s="108">
        <v>1</v>
      </c>
    </row>
    <row r="7" spans="1:8" x14ac:dyDescent="0.3">
      <c r="A7" s="108">
        <v>2724</v>
      </c>
      <c r="B7" s="116">
        <v>1538</v>
      </c>
      <c r="C7" s="108" t="s">
        <v>1076</v>
      </c>
      <c r="D7" s="108" t="s">
        <v>7</v>
      </c>
      <c r="E7" s="108">
        <v>2</v>
      </c>
      <c r="F7" s="108" t="s">
        <v>468</v>
      </c>
      <c r="G7" s="108" t="s">
        <v>463</v>
      </c>
      <c r="H7" s="108">
        <v>1</v>
      </c>
    </row>
    <row r="8" spans="1:8" x14ac:dyDescent="0.3">
      <c r="A8" s="108">
        <v>253</v>
      </c>
      <c r="B8" s="116">
        <v>279</v>
      </c>
      <c r="C8" s="108" t="s">
        <v>1610</v>
      </c>
      <c r="D8" s="108" t="s">
        <v>7</v>
      </c>
      <c r="E8" s="108">
        <v>5</v>
      </c>
      <c r="F8" s="108" t="s">
        <v>468</v>
      </c>
      <c r="G8" s="108" t="s">
        <v>463</v>
      </c>
      <c r="H8" s="108">
        <v>1</v>
      </c>
    </row>
    <row r="9" spans="1:8" x14ac:dyDescent="0.3">
      <c r="A9" s="108">
        <v>4131</v>
      </c>
      <c r="B9" s="116">
        <v>21784</v>
      </c>
      <c r="C9" s="108" t="s">
        <v>934</v>
      </c>
      <c r="D9" s="108" t="s">
        <v>28</v>
      </c>
      <c r="E9" s="108">
        <v>25</v>
      </c>
      <c r="F9" s="108" t="s">
        <v>66</v>
      </c>
      <c r="G9" s="108" t="s">
        <v>463</v>
      </c>
      <c r="H9" s="108">
        <v>1</v>
      </c>
    </row>
    <row r="10" spans="1:8" x14ac:dyDescent="0.3">
      <c r="A10" s="108">
        <v>4156</v>
      </c>
      <c r="B10" s="116">
        <v>50010</v>
      </c>
      <c r="C10" s="108" t="s">
        <v>934</v>
      </c>
      <c r="D10" s="108" t="s">
        <v>28</v>
      </c>
      <c r="E10" s="108">
        <v>25</v>
      </c>
      <c r="F10" s="108" t="s">
        <v>66</v>
      </c>
      <c r="G10" s="108" t="s">
        <v>463</v>
      </c>
      <c r="H10" s="108">
        <v>1</v>
      </c>
    </row>
    <row r="11" spans="1:8" x14ac:dyDescent="0.3">
      <c r="A11" s="108">
        <v>818</v>
      </c>
      <c r="B11" s="116">
        <v>20294</v>
      </c>
      <c r="C11" s="108" t="s">
        <v>1611</v>
      </c>
      <c r="D11" s="108" t="s">
        <v>7</v>
      </c>
      <c r="E11" s="108">
        <v>10</v>
      </c>
      <c r="F11" s="108" t="s">
        <v>465</v>
      </c>
      <c r="G11" s="108" t="s">
        <v>463</v>
      </c>
      <c r="H11" s="108">
        <v>1</v>
      </c>
    </row>
    <row r="12" spans="1:8" x14ac:dyDescent="0.3">
      <c r="A12" s="108">
        <v>3035</v>
      </c>
      <c r="B12" s="116">
        <v>21454</v>
      </c>
      <c r="C12" s="108" t="s">
        <v>1077</v>
      </c>
      <c r="D12" s="108" t="s">
        <v>7</v>
      </c>
      <c r="E12" s="108">
        <v>2</v>
      </c>
      <c r="F12" s="108" t="s">
        <v>465</v>
      </c>
      <c r="G12" s="108" t="s">
        <v>463</v>
      </c>
      <c r="H12" s="108">
        <v>1</v>
      </c>
    </row>
    <row r="13" spans="1:8" x14ac:dyDescent="0.3">
      <c r="A13" s="108">
        <v>473</v>
      </c>
      <c r="B13" s="116">
        <v>20125</v>
      </c>
      <c r="C13" s="108" t="s">
        <v>1612</v>
      </c>
      <c r="D13" s="108" t="s">
        <v>7</v>
      </c>
      <c r="E13" s="108">
        <v>5</v>
      </c>
      <c r="F13" s="108" t="s">
        <v>465</v>
      </c>
      <c r="G13" s="108" t="s">
        <v>463</v>
      </c>
      <c r="H13" s="108">
        <v>1</v>
      </c>
    </row>
    <row r="14" spans="1:8" x14ac:dyDescent="0.3">
      <c r="A14" s="108">
        <v>3903</v>
      </c>
      <c r="B14" s="116">
        <v>2262</v>
      </c>
      <c r="C14" s="108" t="s">
        <v>740</v>
      </c>
      <c r="D14" s="108" t="s">
        <v>28</v>
      </c>
      <c r="E14" s="108">
        <v>25</v>
      </c>
      <c r="F14" s="108" t="s">
        <v>465</v>
      </c>
      <c r="G14" s="108" t="s">
        <v>463</v>
      </c>
      <c r="H14" s="108">
        <v>1</v>
      </c>
    </row>
    <row r="15" spans="1:8" x14ac:dyDescent="0.3">
      <c r="A15" s="108">
        <v>1955</v>
      </c>
      <c r="B15" s="116">
        <v>1090</v>
      </c>
      <c r="C15" s="108" t="s">
        <v>1078</v>
      </c>
      <c r="D15" s="108" t="s">
        <v>7</v>
      </c>
      <c r="E15" s="108">
        <v>5</v>
      </c>
      <c r="F15" s="108" t="s">
        <v>66</v>
      </c>
      <c r="G15" s="108" t="s">
        <v>463</v>
      </c>
      <c r="H15" s="108">
        <v>1</v>
      </c>
    </row>
    <row r="16" spans="1:8" x14ac:dyDescent="0.3">
      <c r="A16" s="108">
        <v>351</v>
      </c>
      <c r="B16" s="116">
        <v>64</v>
      </c>
      <c r="C16" s="108" t="s">
        <v>1613</v>
      </c>
      <c r="D16" s="108" t="s">
        <v>3</v>
      </c>
      <c r="E16" s="108">
        <v>12</v>
      </c>
      <c r="F16" s="108" t="s">
        <v>465</v>
      </c>
      <c r="G16" s="108" t="s">
        <v>463</v>
      </c>
      <c r="H16" s="108">
        <v>1</v>
      </c>
    </row>
    <row r="17" spans="1:8" x14ac:dyDescent="0.3">
      <c r="A17" s="108">
        <v>4252</v>
      </c>
      <c r="B17" s="116">
        <v>2387</v>
      </c>
      <c r="C17" s="108" t="s">
        <v>1614</v>
      </c>
      <c r="D17" s="108" t="s">
        <v>3</v>
      </c>
      <c r="E17" s="108">
        <v>15</v>
      </c>
      <c r="F17" s="108" t="s">
        <v>465</v>
      </c>
      <c r="G17" s="108" t="s">
        <v>463</v>
      </c>
      <c r="H17" s="108">
        <v>1</v>
      </c>
    </row>
    <row r="18" spans="1:8" x14ac:dyDescent="0.3">
      <c r="A18" s="108">
        <v>333</v>
      </c>
      <c r="B18" s="116">
        <v>283</v>
      </c>
      <c r="C18" s="108" t="s">
        <v>218</v>
      </c>
      <c r="D18" s="108" t="s">
        <v>7</v>
      </c>
      <c r="E18" s="108">
        <v>25</v>
      </c>
      <c r="F18" s="108" t="s">
        <v>465</v>
      </c>
      <c r="G18" s="108" t="s">
        <v>463</v>
      </c>
      <c r="H18" s="108">
        <v>1</v>
      </c>
    </row>
    <row r="19" spans="1:8" x14ac:dyDescent="0.3">
      <c r="A19" s="108">
        <v>1811</v>
      </c>
      <c r="B19" s="116">
        <v>1032</v>
      </c>
      <c r="C19" s="108" t="s">
        <v>217</v>
      </c>
      <c r="D19" s="108" t="s">
        <v>7</v>
      </c>
      <c r="E19" s="108">
        <v>5</v>
      </c>
      <c r="F19" s="108" t="s">
        <v>465</v>
      </c>
      <c r="G19" s="108" t="s">
        <v>463</v>
      </c>
      <c r="H19" s="108">
        <v>1</v>
      </c>
    </row>
    <row r="20" spans="1:8" x14ac:dyDescent="0.3">
      <c r="A20" s="108">
        <v>4253</v>
      </c>
      <c r="B20" s="116">
        <v>2388</v>
      </c>
      <c r="C20" s="108" t="s">
        <v>1534</v>
      </c>
      <c r="D20" s="108" t="s">
        <v>7</v>
      </c>
      <c r="E20" s="108">
        <v>30</v>
      </c>
      <c r="F20" s="108" t="s">
        <v>465</v>
      </c>
      <c r="G20" s="108" t="s">
        <v>463</v>
      </c>
      <c r="H20" s="108">
        <v>1</v>
      </c>
    </row>
    <row r="21" spans="1:8" x14ac:dyDescent="0.3">
      <c r="A21" s="108">
        <v>3957</v>
      </c>
      <c r="B21" s="116">
        <v>2823</v>
      </c>
      <c r="C21" s="108" t="s">
        <v>776</v>
      </c>
      <c r="D21" s="108" t="s">
        <v>7</v>
      </c>
      <c r="E21" s="108">
        <v>30</v>
      </c>
      <c r="F21" s="108" t="s">
        <v>465</v>
      </c>
      <c r="G21" s="108" t="s">
        <v>463</v>
      </c>
      <c r="H21" s="108">
        <v>1</v>
      </c>
    </row>
    <row r="22" spans="1:8" x14ac:dyDescent="0.3">
      <c r="A22" s="108">
        <v>346</v>
      </c>
      <c r="B22" s="116">
        <v>65</v>
      </c>
      <c r="C22" s="108" t="s">
        <v>1615</v>
      </c>
      <c r="D22" s="108" t="s">
        <v>7</v>
      </c>
      <c r="E22" s="108">
        <v>20</v>
      </c>
      <c r="F22" s="108" t="s">
        <v>465</v>
      </c>
      <c r="G22" s="108" t="s">
        <v>463</v>
      </c>
      <c r="H22" s="108">
        <v>1</v>
      </c>
    </row>
    <row r="23" spans="1:8" x14ac:dyDescent="0.3">
      <c r="A23" s="108">
        <v>2363</v>
      </c>
      <c r="B23" s="116">
        <v>1293</v>
      </c>
      <c r="C23" s="108" t="s">
        <v>353</v>
      </c>
      <c r="D23" s="108" t="s">
        <v>7</v>
      </c>
      <c r="E23" s="108">
        <v>25</v>
      </c>
      <c r="F23" s="108" t="s">
        <v>465</v>
      </c>
      <c r="G23" s="108" t="s">
        <v>463</v>
      </c>
      <c r="H23" s="108">
        <v>1</v>
      </c>
    </row>
    <row r="24" spans="1:8" x14ac:dyDescent="0.3">
      <c r="A24" s="108">
        <v>3385</v>
      </c>
      <c r="B24" s="116">
        <v>2672</v>
      </c>
      <c r="C24" s="108" t="s">
        <v>372</v>
      </c>
      <c r="D24" s="108" t="s">
        <v>7</v>
      </c>
      <c r="E24" s="108">
        <v>5</v>
      </c>
      <c r="F24" s="108" t="s">
        <v>465</v>
      </c>
      <c r="G24" s="108" t="s">
        <v>463</v>
      </c>
      <c r="H24" s="108">
        <v>1</v>
      </c>
    </row>
    <row r="25" spans="1:8" x14ac:dyDescent="0.3">
      <c r="A25" s="108">
        <v>2138</v>
      </c>
      <c r="B25" s="116">
        <v>1189</v>
      </c>
      <c r="C25" s="108" t="s">
        <v>1616</v>
      </c>
      <c r="D25" s="108" t="s">
        <v>7</v>
      </c>
      <c r="E25" s="108">
        <v>5</v>
      </c>
      <c r="F25" s="108" t="s">
        <v>465</v>
      </c>
      <c r="G25" s="108" t="s">
        <v>463</v>
      </c>
      <c r="H25" s="108">
        <v>1</v>
      </c>
    </row>
    <row r="26" spans="1:8" x14ac:dyDescent="0.3">
      <c r="A26" s="108">
        <v>2733</v>
      </c>
      <c r="B26" s="116">
        <v>1543</v>
      </c>
      <c r="C26" s="108" t="s">
        <v>1079</v>
      </c>
      <c r="D26" s="108" t="s">
        <v>7</v>
      </c>
      <c r="E26" s="108">
        <v>2</v>
      </c>
      <c r="F26" s="108" t="s">
        <v>68</v>
      </c>
      <c r="G26" s="108" t="s">
        <v>463</v>
      </c>
      <c r="H26" s="108">
        <v>1</v>
      </c>
    </row>
    <row r="27" spans="1:8" x14ac:dyDescent="0.3">
      <c r="A27" s="108">
        <v>82</v>
      </c>
      <c r="B27" s="116">
        <v>235</v>
      </c>
      <c r="C27" s="108" t="s">
        <v>1617</v>
      </c>
      <c r="D27" s="108" t="s">
        <v>7</v>
      </c>
      <c r="E27" s="108">
        <v>5</v>
      </c>
      <c r="F27" s="108" t="s">
        <v>68</v>
      </c>
      <c r="G27" s="108" t="s">
        <v>463</v>
      </c>
      <c r="H27" s="108">
        <v>1</v>
      </c>
    </row>
    <row r="28" spans="1:8" x14ac:dyDescent="0.3">
      <c r="A28" s="108">
        <v>982</v>
      </c>
      <c r="B28" s="116">
        <v>541</v>
      </c>
      <c r="C28" s="108" t="s">
        <v>520</v>
      </c>
      <c r="D28" s="108" t="s">
        <v>7</v>
      </c>
      <c r="E28" s="108">
        <v>2</v>
      </c>
      <c r="F28" s="108" t="s">
        <v>55</v>
      </c>
      <c r="G28" s="108" t="s">
        <v>463</v>
      </c>
      <c r="H28" s="108">
        <v>1</v>
      </c>
    </row>
    <row r="29" spans="1:8" x14ac:dyDescent="0.3">
      <c r="A29" s="108">
        <v>813</v>
      </c>
      <c r="B29" s="116">
        <v>434</v>
      </c>
      <c r="C29" s="108" t="s">
        <v>1618</v>
      </c>
      <c r="D29" s="108" t="s">
        <v>7</v>
      </c>
      <c r="E29" s="108">
        <v>5</v>
      </c>
      <c r="F29" s="108" t="s">
        <v>55</v>
      </c>
      <c r="G29" s="108" t="s">
        <v>463</v>
      </c>
      <c r="H29" s="108">
        <v>1</v>
      </c>
    </row>
    <row r="30" spans="1:8" x14ac:dyDescent="0.3">
      <c r="A30" s="108">
        <v>3666</v>
      </c>
      <c r="B30" s="116">
        <v>2161</v>
      </c>
      <c r="C30" s="108" t="s">
        <v>1080</v>
      </c>
      <c r="D30" s="108" t="s">
        <v>7</v>
      </c>
      <c r="E30" s="108">
        <v>1</v>
      </c>
      <c r="F30" s="108" t="s">
        <v>467</v>
      </c>
      <c r="G30" s="108" t="s">
        <v>463</v>
      </c>
      <c r="H30" s="108">
        <v>1</v>
      </c>
    </row>
    <row r="31" spans="1:8" x14ac:dyDescent="0.3">
      <c r="A31" s="108">
        <v>2449</v>
      </c>
      <c r="B31" s="116">
        <v>1340</v>
      </c>
      <c r="C31" s="108" t="s">
        <v>1619</v>
      </c>
      <c r="D31" s="108" t="s">
        <v>7</v>
      </c>
      <c r="E31" s="108">
        <v>5</v>
      </c>
      <c r="F31" s="108" t="s">
        <v>467</v>
      </c>
      <c r="G31" s="108" t="s">
        <v>463</v>
      </c>
      <c r="H31" s="108">
        <v>1</v>
      </c>
    </row>
    <row r="32" spans="1:8" x14ac:dyDescent="0.3">
      <c r="A32" s="108">
        <v>3567</v>
      </c>
      <c r="B32" s="116">
        <v>11077</v>
      </c>
      <c r="C32" s="108" t="s">
        <v>1620</v>
      </c>
      <c r="D32" s="108" t="s">
        <v>7</v>
      </c>
      <c r="E32" s="108">
        <v>10</v>
      </c>
      <c r="F32" s="108" t="s">
        <v>471</v>
      </c>
      <c r="G32" s="108" t="s">
        <v>463</v>
      </c>
      <c r="H32" s="108">
        <v>1</v>
      </c>
    </row>
    <row r="33" spans="1:8" x14ac:dyDescent="0.3">
      <c r="A33" s="108">
        <v>3942</v>
      </c>
      <c r="B33" s="116">
        <v>21699</v>
      </c>
      <c r="C33" s="108" t="s">
        <v>767</v>
      </c>
      <c r="D33" s="108" t="s">
        <v>7</v>
      </c>
      <c r="E33" s="108">
        <v>15</v>
      </c>
      <c r="F33" s="108" t="s">
        <v>471</v>
      </c>
      <c r="G33" s="108" t="s">
        <v>463</v>
      </c>
      <c r="H33" s="108">
        <v>1</v>
      </c>
    </row>
    <row r="34" spans="1:8" x14ac:dyDescent="0.3">
      <c r="A34" s="108">
        <v>984</v>
      </c>
      <c r="B34" s="116">
        <v>10127</v>
      </c>
      <c r="C34" s="108" t="s">
        <v>1621</v>
      </c>
      <c r="D34" s="108" t="s">
        <v>7</v>
      </c>
      <c r="E34" s="108">
        <v>25</v>
      </c>
      <c r="F34" s="108" t="s">
        <v>471</v>
      </c>
      <c r="G34" s="108" t="s">
        <v>463</v>
      </c>
      <c r="H34" s="108">
        <v>1</v>
      </c>
    </row>
    <row r="35" spans="1:8" x14ac:dyDescent="0.3">
      <c r="A35" s="108">
        <v>97</v>
      </c>
      <c r="B35" s="116">
        <v>20100</v>
      </c>
      <c r="C35" s="108" t="s">
        <v>1621</v>
      </c>
      <c r="D35" s="108" t="s">
        <v>7</v>
      </c>
      <c r="E35" s="108">
        <v>25</v>
      </c>
      <c r="F35" s="108" t="s">
        <v>471</v>
      </c>
      <c r="G35" s="108" t="s">
        <v>463</v>
      </c>
      <c r="H35" s="108">
        <v>1</v>
      </c>
    </row>
    <row r="36" spans="1:8" x14ac:dyDescent="0.3">
      <c r="A36" s="108">
        <v>3036</v>
      </c>
      <c r="B36" s="116">
        <v>21455</v>
      </c>
      <c r="C36" s="108" t="s">
        <v>1081</v>
      </c>
      <c r="D36" s="108" t="s">
        <v>7</v>
      </c>
      <c r="E36" s="108">
        <v>2</v>
      </c>
      <c r="F36" s="108" t="s">
        <v>471</v>
      </c>
      <c r="G36" s="108" t="s">
        <v>463</v>
      </c>
      <c r="H36" s="108">
        <v>1</v>
      </c>
    </row>
    <row r="37" spans="1:8" x14ac:dyDescent="0.3">
      <c r="A37" s="108">
        <v>985</v>
      </c>
      <c r="B37" s="116">
        <v>20350</v>
      </c>
      <c r="C37" s="108" t="s">
        <v>1622</v>
      </c>
      <c r="D37" s="108" t="s">
        <v>7</v>
      </c>
      <c r="E37" s="108">
        <v>5</v>
      </c>
      <c r="F37" s="108" t="s">
        <v>471</v>
      </c>
      <c r="G37" s="108" t="s">
        <v>463</v>
      </c>
      <c r="H37" s="108">
        <v>1</v>
      </c>
    </row>
    <row r="38" spans="1:8" x14ac:dyDescent="0.3">
      <c r="A38" s="108">
        <v>2807</v>
      </c>
      <c r="B38" s="116">
        <v>1580</v>
      </c>
      <c r="C38" s="108" t="s">
        <v>1082</v>
      </c>
      <c r="D38" s="108" t="s">
        <v>3</v>
      </c>
      <c r="E38" s="108">
        <v>2</v>
      </c>
      <c r="F38" s="108" t="s">
        <v>68</v>
      </c>
      <c r="G38" s="108" t="s">
        <v>463</v>
      </c>
      <c r="H38" s="108">
        <v>1</v>
      </c>
    </row>
    <row r="39" spans="1:8" x14ac:dyDescent="0.3">
      <c r="A39" s="108">
        <v>268</v>
      </c>
      <c r="B39" s="116">
        <v>160</v>
      </c>
      <c r="C39" s="108" t="s">
        <v>1623</v>
      </c>
      <c r="D39" s="108" t="s">
        <v>3</v>
      </c>
      <c r="E39" s="108">
        <v>4</v>
      </c>
      <c r="F39" s="108" t="s">
        <v>68</v>
      </c>
      <c r="G39" s="108" t="s">
        <v>463</v>
      </c>
      <c r="H39" s="108">
        <v>1</v>
      </c>
    </row>
    <row r="40" spans="1:8" x14ac:dyDescent="0.3">
      <c r="A40" s="108">
        <v>3605</v>
      </c>
      <c r="B40" s="116">
        <v>21593</v>
      </c>
      <c r="C40" s="108" t="s">
        <v>459</v>
      </c>
      <c r="D40" s="108" t="s">
        <v>7</v>
      </c>
      <c r="E40" s="108">
        <v>1</v>
      </c>
      <c r="F40" s="108" t="s">
        <v>467</v>
      </c>
      <c r="G40" s="108" t="s">
        <v>463</v>
      </c>
      <c r="H40" s="108">
        <v>1</v>
      </c>
    </row>
    <row r="41" spans="1:8" x14ac:dyDescent="0.3">
      <c r="A41" s="108">
        <v>3600</v>
      </c>
      <c r="B41" s="116">
        <v>11080</v>
      </c>
      <c r="C41" s="108" t="s">
        <v>1624</v>
      </c>
      <c r="D41" s="108" t="s">
        <v>7</v>
      </c>
      <c r="E41" s="108">
        <v>20</v>
      </c>
      <c r="F41" s="108" t="s">
        <v>467</v>
      </c>
      <c r="G41" s="108" t="s">
        <v>463</v>
      </c>
      <c r="H41" s="108">
        <v>1</v>
      </c>
    </row>
    <row r="42" spans="1:8" x14ac:dyDescent="0.3">
      <c r="A42" s="108">
        <v>3554</v>
      </c>
      <c r="B42" s="116">
        <v>11075</v>
      </c>
      <c r="C42" s="108" t="s">
        <v>1625</v>
      </c>
      <c r="D42" s="108" t="s">
        <v>7</v>
      </c>
      <c r="E42" s="108">
        <v>25</v>
      </c>
      <c r="F42" s="108" t="s">
        <v>467</v>
      </c>
      <c r="G42" s="108" t="s">
        <v>463</v>
      </c>
      <c r="H42" s="108">
        <v>1</v>
      </c>
    </row>
    <row r="43" spans="1:8" x14ac:dyDescent="0.3">
      <c r="A43" s="108">
        <v>1855</v>
      </c>
      <c r="B43" s="116">
        <v>21046</v>
      </c>
      <c r="C43" s="108" t="s">
        <v>1626</v>
      </c>
      <c r="D43" s="108" t="s">
        <v>3</v>
      </c>
      <c r="E43" s="108">
        <v>20</v>
      </c>
      <c r="F43" s="108" t="s">
        <v>471</v>
      </c>
      <c r="G43" s="108" t="s">
        <v>463</v>
      </c>
      <c r="H43" s="108">
        <v>1</v>
      </c>
    </row>
    <row r="44" spans="1:8" x14ac:dyDescent="0.3">
      <c r="A44" s="108">
        <v>1336</v>
      </c>
      <c r="B44" s="116">
        <v>10114</v>
      </c>
      <c r="C44" s="108" t="s">
        <v>1627</v>
      </c>
      <c r="D44" s="108" t="s">
        <v>3</v>
      </c>
      <c r="E44" s="108">
        <v>20</v>
      </c>
      <c r="F44" s="108" t="s">
        <v>471</v>
      </c>
      <c r="G44" s="108" t="s">
        <v>463</v>
      </c>
      <c r="H44" s="108">
        <v>1</v>
      </c>
    </row>
    <row r="45" spans="1:8" x14ac:dyDescent="0.3">
      <c r="A45" s="108">
        <v>2788</v>
      </c>
      <c r="B45" s="116">
        <v>21393</v>
      </c>
      <c r="C45" s="108" t="s">
        <v>1628</v>
      </c>
      <c r="D45" s="108" t="s">
        <v>7</v>
      </c>
      <c r="E45" s="108">
        <v>2</v>
      </c>
      <c r="F45" s="108" t="s">
        <v>471</v>
      </c>
      <c r="G45" s="108" t="s">
        <v>463</v>
      </c>
      <c r="H45" s="108">
        <v>1</v>
      </c>
    </row>
    <row r="46" spans="1:8" x14ac:dyDescent="0.3">
      <c r="A46" s="108">
        <v>1576</v>
      </c>
      <c r="B46" s="116">
        <v>20923</v>
      </c>
      <c r="C46" s="108" t="s">
        <v>1629</v>
      </c>
      <c r="D46" s="108" t="s">
        <v>3</v>
      </c>
      <c r="E46" s="108">
        <v>5</v>
      </c>
      <c r="F46" s="108" t="s">
        <v>471</v>
      </c>
      <c r="G46" s="108" t="s">
        <v>463</v>
      </c>
      <c r="H46" s="108">
        <v>1</v>
      </c>
    </row>
    <row r="47" spans="1:8" x14ac:dyDescent="0.3">
      <c r="A47" s="108">
        <v>9</v>
      </c>
      <c r="B47" s="116">
        <v>10016</v>
      </c>
      <c r="C47" s="108" t="s">
        <v>1630</v>
      </c>
      <c r="D47" s="108" t="s">
        <v>3</v>
      </c>
      <c r="E47" s="108">
        <v>25</v>
      </c>
      <c r="F47" s="108" t="s">
        <v>471</v>
      </c>
      <c r="G47" s="108" t="s">
        <v>463</v>
      </c>
      <c r="H47" s="108">
        <v>1</v>
      </c>
    </row>
    <row r="48" spans="1:8" x14ac:dyDescent="0.3">
      <c r="A48" s="108">
        <v>3183</v>
      </c>
      <c r="B48" s="116">
        <v>21506</v>
      </c>
      <c r="C48" s="108" t="s">
        <v>943</v>
      </c>
      <c r="D48" s="108" t="s">
        <v>3</v>
      </c>
      <c r="E48" s="108">
        <v>20</v>
      </c>
      <c r="F48" s="108" t="s">
        <v>471</v>
      </c>
      <c r="G48" s="108" t="s">
        <v>463</v>
      </c>
      <c r="H48" s="108">
        <v>1</v>
      </c>
    </row>
    <row r="49" spans="1:8" x14ac:dyDescent="0.3">
      <c r="A49" s="108">
        <v>4158</v>
      </c>
      <c r="B49" s="116">
        <v>50012</v>
      </c>
      <c r="C49" s="108" t="s">
        <v>943</v>
      </c>
      <c r="D49" s="108" t="s">
        <v>3</v>
      </c>
      <c r="E49" s="108">
        <v>20</v>
      </c>
      <c r="F49" s="108" t="s">
        <v>471</v>
      </c>
      <c r="G49" s="108" t="s">
        <v>463</v>
      </c>
      <c r="H49" s="108">
        <v>1</v>
      </c>
    </row>
    <row r="50" spans="1:8" x14ac:dyDescent="0.3">
      <c r="A50" s="108">
        <v>923</v>
      </c>
      <c r="B50" s="116">
        <v>20323</v>
      </c>
      <c r="C50" s="108" t="s">
        <v>1631</v>
      </c>
      <c r="D50" s="108" t="s">
        <v>3</v>
      </c>
      <c r="E50" s="108">
        <v>25</v>
      </c>
      <c r="F50" s="108" t="s">
        <v>471</v>
      </c>
      <c r="G50" s="108" t="s">
        <v>463</v>
      </c>
      <c r="H50" s="108">
        <v>1</v>
      </c>
    </row>
    <row r="51" spans="1:8" x14ac:dyDescent="0.3">
      <c r="A51" s="108">
        <v>2787</v>
      </c>
      <c r="B51" s="116">
        <v>21392</v>
      </c>
      <c r="C51" s="108" t="s">
        <v>1083</v>
      </c>
      <c r="D51" s="108" t="s">
        <v>3</v>
      </c>
      <c r="E51" s="108">
        <v>2</v>
      </c>
      <c r="F51" s="108" t="s">
        <v>471</v>
      </c>
      <c r="G51" s="108" t="s">
        <v>463</v>
      </c>
      <c r="H51" s="108">
        <v>1</v>
      </c>
    </row>
    <row r="52" spans="1:8" x14ac:dyDescent="0.3">
      <c r="A52" s="108">
        <v>1247</v>
      </c>
      <c r="B52" s="116">
        <v>20488</v>
      </c>
      <c r="C52" s="108" t="s">
        <v>1084</v>
      </c>
      <c r="D52" s="108" t="s">
        <v>3</v>
      </c>
      <c r="E52" s="108">
        <v>5</v>
      </c>
      <c r="F52" s="108" t="s">
        <v>471</v>
      </c>
      <c r="G52" s="108" t="s">
        <v>463</v>
      </c>
      <c r="H52" s="108">
        <v>1</v>
      </c>
    </row>
    <row r="53" spans="1:8" x14ac:dyDescent="0.3">
      <c r="A53" s="108">
        <v>3239</v>
      </c>
      <c r="B53" s="116">
        <v>21537</v>
      </c>
      <c r="C53" s="108" t="s">
        <v>1632</v>
      </c>
      <c r="D53" s="108" t="s">
        <v>3</v>
      </c>
      <c r="E53" s="108">
        <v>10</v>
      </c>
      <c r="F53" s="108" t="s">
        <v>471</v>
      </c>
      <c r="G53" s="108" t="s">
        <v>463</v>
      </c>
      <c r="H53" s="108">
        <v>1</v>
      </c>
    </row>
    <row r="54" spans="1:8" x14ac:dyDescent="0.3">
      <c r="A54" s="108">
        <v>807</v>
      </c>
      <c r="B54" s="116">
        <v>10094</v>
      </c>
      <c r="C54" s="108" t="s">
        <v>944</v>
      </c>
      <c r="D54" s="108" t="s">
        <v>3</v>
      </c>
      <c r="E54" s="108">
        <v>20</v>
      </c>
      <c r="F54" s="108" t="s">
        <v>471</v>
      </c>
      <c r="G54" s="108" t="s">
        <v>463</v>
      </c>
      <c r="H54" s="108">
        <v>1</v>
      </c>
    </row>
    <row r="55" spans="1:8" x14ac:dyDescent="0.3">
      <c r="A55" s="108">
        <v>3568</v>
      </c>
      <c r="B55" s="116">
        <v>21580</v>
      </c>
      <c r="C55" s="108" t="s">
        <v>944</v>
      </c>
      <c r="D55" s="108" t="s">
        <v>3</v>
      </c>
      <c r="E55" s="108">
        <v>20</v>
      </c>
      <c r="F55" s="108" t="s">
        <v>471</v>
      </c>
      <c r="G55" s="108" t="s">
        <v>463</v>
      </c>
      <c r="H55" s="108">
        <v>1</v>
      </c>
    </row>
    <row r="56" spans="1:8" x14ac:dyDescent="0.3">
      <c r="A56" s="108">
        <v>4157</v>
      </c>
      <c r="B56" s="116">
        <v>50011</v>
      </c>
      <c r="C56" s="108" t="s">
        <v>944</v>
      </c>
      <c r="D56" s="108" t="s">
        <v>3</v>
      </c>
      <c r="E56" s="108">
        <v>20</v>
      </c>
      <c r="F56" s="108" t="s">
        <v>471</v>
      </c>
      <c r="G56" s="108" t="s">
        <v>463</v>
      </c>
      <c r="H56" s="108">
        <v>1</v>
      </c>
    </row>
    <row r="57" spans="1:8" x14ac:dyDescent="0.3">
      <c r="A57" s="108">
        <v>2486</v>
      </c>
      <c r="B57" s="116">
        <v>21313</v>
      </c>
      <c r="C57" s="108" t="s">
        <v>1633</v>
      </c>
      <c r="D57" s="108" t="s">
        <v>3</v>
      </c>
      <c r="E57" s="108">
        <v>25</v>
      </c>
      <c r="F57" s="108" t="s">
        <v>471</v>
      </c>
      <c r="G57" s="108" t="s">
        <v>463</v>
      </c>
      <c r="H57" s="108">
        <v>1</v>
      </c>
    </row>
    <row r="58" spans="1:8" x14ac:dyDescent="0.3">
      <c r="A58" s="108">
        <v>3037</v>
      </c>
      <c r="B58" s="116">
        <v>21456</v>
      </c>
      <c r="C58" s="108" t="s">
        <v>1085</v>
      </c>
      <c r="D58" s="108" t="s">
        <v>3</v>
      </c>
      <c r="E58" s="108">
        <v>2</v>
      </c>
      <c r="F58" s="108" t="s">
        <v>471</v>
      </c>
      <c r="G58" s="108" t="s">
        <v>463</v>
      </c>
      <c r="H58" s="108">
        <v>1</v>
      </c>
    </row>
    <row r="59" spans="1:8" x14ac:dyDescent="0.3">
      <c r="A59" s="108">
        <v>1098</v>
      </c>
      <c r="B59" s="116">
        <v>20401</v>
      </c>
      <c r="C59" s="108" t="s">
        <v>1634</v>
      </c>
      <c r="D59" s="108" t="s">
        <v>3</v>
      </c>
      <c r="E59" s="108">
        <v>5</v>
      </c>
      <c r="F59" s="108" t="s">
        <v>471</v>
      </c>
      <c r="G59" s="108" t="s">
        <v>463</v>
      </c>
      <c r="H59" s="108">
        <v>1</v>
      </c>
    </row>
    <row r="60" spans="1:8" x14ac:dyDescent="0.3">
      <c r="A60" s="108">
        <v>3562</v>
      </c>
      <c r="B60" s="116">
        <v>21577</v>
      </c>
      <c r="C60" s="108" t="s">
        <v>1635</v>
      </c>
      <c r="D60" s="108" t="s">
        <v>3</v>
      </c>
      <c r="E60" s="108">
        <v>20</v>
      </c>
      <c r="F60" s="108" t="s">
        <v>471</v>
      </c>
      <c r="G60" s="108" t="s">
        <v>463</v>
      </c>
      <c r="H60" s="108">
        <v>1</v>
      </c>
    </row>
    <row r="61" spans="1:8" x14ac:dyDescent="0.3">
      <c r="A61" s="108">
        <v>391</v>
      </c>
      <c r="B61" s="116">
        <v>20060</v>
      </c>
      <c r="C61" s="108" t="s">
        <v>966</v>
      </c>
      <c r="D61" s="108" t="s">
        <v>3</v>
      </c>
      <c r="E61" s="108">
        <v>25</v>
      </c>
      <c r="F61" s="108" t="s">
        <v>471</v>
      </c>
      <c r="G61" s="108" t="s">
        <v>463</v>
      </c>
      <c r="H61" s="108">
        <v>1</v>
      </c>
    </row>
    <row r="62" spans="1:8" x14ac:dyDescent="0.3">
      <c r="A62" s="108">
        <v>11</v>
      </c>
      <c r="B62" s="116">
        <v>10014</v>
      </c>
      <c r="C62" s="108" t="s">
        <v>966</v>
      </c>
      <c r="D62" s="108" t="s">
        <v>3</v>
      </c>
      <c r="E62" s="108">
        <v>25</v>
      </c>
      <c r="F62" s="108" t="s">
        <v>471</v>
      </c>
      <c r="G62" s="108" t="s">
        <v>463</v>
      </c>
      <c r="H62" s="108">
        <v>1</v>
      </c>
    </row>
    <row r="63" spans="1:8" x14ac:dyDescent="0.3">
      <c r="A63" s="108">
        <v>4204</v>
      </c>
      <c r="B63" s="116">
        <v>50038</v>
      </c>
      <c r="C63" s="108" t="s">
        <v>967</v>
      </c>
      <c r="D63" s="108" t="s">
        <v>7</v>
      </c>
      <c r="E63" s="108">
        <v>25</v>
      </c>
      <c r="F63" s="108" t="s">
        <v>471</v>
      </c>
      <c r="G63" s="108" t="s">
        <v>463</v>
      </c>
      <c r="H63" s="108">
        <v>1</v>
      </c>
    </row>
    <row r="64" spans="1:8" x14ac:dyDescent="0.3">
      <c r="A64" s="108">
        <v>3038</v>
      </c>
      <c r="B64" s="116">
        <v>21457</v>
      </c>
      <c r="C64" s="108" t="s">
        <v>1086</v>
      </c>
      <c r="D64" s="108" t="s">
        <v>7</v>
      </c>
      <c r="E64" s="108">
        <v>2</v>
      </c>
      <c r="F64" s="108" t="s">
        <v>471</v>
      </c>
      <c r="G64" s="108" t="s">
        <v>463</v>
      </c>
      <c r="H64" s="108">
        <v>1</v>
      </c>
    </row>
    <row r="65" spans="1:8" x14ac:dyDescent="0.3">
      <c r="A65" s="108">
        <v>1096</v>
      </c>
      <c r="B65" s="116">
        <v>20399</v>
      </c>
      <c r="C65" s="108" t="s">
        <v>1087</v>
      </c>
      <c r="D65" s="108" t="s">
        <v>3</v>
      </c>
      <c r="E65" s="108">
        <v>5</v>
      </c>
      <c r="F65" s="108" t="s">
        <v>471</v>
      </c>
      <c r="G65" s="108" t="s">
        <v>463</v>
      </c>
      <c r="H65" s="108">
        <v>1</v>
      </c>
    </row>
    <row r="66" spans="1:8" x14ac:dyDescent="0.3">
      <c r="A66" s="108">
        <v>4095</v>
      </c>
      <c r="B66" s="116">
        <v>21783</v>
      </c>
      <c r="C66" s="108" t="s">
        <v>917</v>
      </c>
      <c r="D66" s="108" t="s">
        <v>7</v>
      </c>
      <c r="E66" s="108">
        <v>25</v>
      </c>
      <c r="F66" s="108" t="s">
        <v>465</v>
      </c>
      <c r="G66" s="108" t="s">
        <v>463</v>
      </c>
      <c r="H66" s="108">
        <v>1</v>
      </c>
    </row>
    <row r="67" spans="1:8" x14ac:dyDescent="0.3">
      <c r="A67" s="108">
        <v>4222</v>
      </c>
      <c r="B67" s="116">
        <v>21795</v>
      </c>
      <c r="C67" s="108" t="s">
        <v>1390</v>
      </c>
      <c r="D67" s="108" t="s">
        <v>28</v>
      </c>
      <c r="E67" s="108">
        <v>2</v>
      </c>
      <c r="F67" s="108" t="s">
        <v>465</v>
      </c>
      <c r="G67" s="108" t="s">
        <v>463</v>
      </c>
      <c r="H67" s="108">
        <v>1</v>
      </c>
    </row>
    <row r="68" spans="1:8" x14ac:dyDescent="0.3">
      <c r="A68" s="108">
        <v>3250</v>
      </c>
      <c r="B68" s="116">
        <v>1889</v>
      </c>
      <c r="C68" s="108" t="s">
        <v>1088</v>
      </c>
      <c r="D68" s="108" t="s">
        <v>7</v>
      </c>
      <c r="E68" s="108">
        <v>2</v>
      </c>
      <c r="F68" s="108" t="s">
        <v>471</v>
      </c>
      <c r="G68" s="108" t="s">
        <v>463</v>
      </c>
      <c r="H68" s="108">
        <v>1</v>
      </c>
    </row>
    <row r="69" spans="1:8" x14ac:dyDescent="0.3">
      <c r="A69" s="108">
        <v>2274</v>
      </c>
      <c r="B69" s="116">
        <v>1257</v>
      </c>
      <c r="C69" s="108" t="s">
        <v>1636</v>
      </c>
      <c r="D69" s="108" t="s">
        <v>7</v>
      </c>
      <c r="E69" s="108">
        <v>5</v>
      </c>
      <c r="F69" s="108" t="s">
        <v>471</v>
      </c>
      <c r="G69" s="108" t="s">
        <v>463</v>
      </c>
      <c r="H69" s="108">
        <v>1</v>
      </c>
    </row>
    <row r="70" spans="1:8" x14ac:dyDescent="0.3">
      <c r="A70" s="108">
        <v>825</v>
      </c>
      <c r="B70" s="116">
        <v>20298</v>
      </c>
      <c r="C70" s="108" t="s">
        <v>1637</v>
      </c>
      <c r="D70" s="108" t="s">
        <v>7</v>
      </c>
      <c r="E70" s="108">
        <v>15</v>
      </c>
      <c r="F70" s="108" t="s">
        <v>529</v>
      </c>
      <c r="G70" s="108" t="s">
        <v>463</v>
      </c>
      <c r="H70" s="108">
        <v>1</v>
      </c>
    </row>
    <row r="71" spans="1:8" x14ac:dyDescent="0.3">
      <c r="A71" s="108">
        <v>1496</v>
      </c>
      <c r="B71" s="116">
        <v>20893</v>
      </c>
      <c r="C71" s="108" t="s">
        <v>1638</v>
      </c>
      <c r="D71" s="108" t="s">
        <v>7</v>
      </c>
      <c r="E71" s="108">
        <v>20</v>
      </c>
      <c r="F71" s="108" t="s">
        <v>529</v>
      </c>
      <c r="G71" s="108" t="s">
        <v>463</v>
      </c>
      <c r="H71" s="108">
        <v>1</v>
      </c>
    </row>
    <row r="72" spans="1:8" x14ac:dyDescent="0.3">
      <c r="A72" s="108">
        <v>3144</v>
      </c>
      <c r="B72" s="116">
        <v>21495</v>
      </c>
      <c r="C72" s="108" t="s">
        <v>1639</v>
      </c>
      <c r="D72" s="108" t="s">
        <v>7</v>
      </c>
      <c r="E72" s="108">
        <v>2</v>
      </c>
      <c r="F72" s="108" t="s">
        <v>529</v>
      </c>
      <c r="G72" s="108" t="s">
        <v>463</v>
      </c>
      <c r="H72" s="108">
        <v>1</v>
      </c>
    </row>
    <row r="73" spans="1:8" x14ac:dyDescent="0.3">
      <c r="A73" s="108">
        <v>987</v>
      </c>
      <c r="B73" s="116">
        <v>20351</v>
      </c>
      <c r="C73" s="108" t="s">
        <v>1640</v>
      </c>
      <c r="D73" s="108" t="s">
        <v>7</v>
      </c>
      <c r="E73" s="108">
        <v>5</v>
      </c>
      <c r="F73" s="108" t="s">
        <v>529</v>
      </c>
      <c r="G73" s="108" t="s">
        <v>463</v>
      </c>
      <c r="H73" s="108">
        <v>1</v>
      </c>
    </row>
    <row r="74" spans="1:8" x14ac:dyDescent="0.3">
      <c r="A74" s="108">
        <v>1162</v>
      </c>
      <c r="B74" s="116">
        <v>20429</v>
      </c>
      <c r="C74" s="108" t="s">
        <v>960</v>
      </c>
      <c r="D74" s="108" t="s">
        <v>7</v>
      </c>
      <c r="E74" s="108">
        <v>25</v>
      </c>
      <c r="F74" s="108" t="s">
        <v>529</v>
      </c>
      <c r="G74" s="108" t="s">
        <v>463</v>
      </c>
      <c r="H74" s="108">
        <v>1</v>
      </c>
    </row>
    <row r="75" spans="1:8" x14ac:dyDescent="0.3">
      <c r="A75" s="108">
        <v>2789</v>
      </c>
      <c r="B75" s="116">
        <v>21394</v>
      </c>
      <c r="C75" s="108" t="s">
        <v>1089</v>
      </c>
      <c r="D75" s="108" t="s">
        <v>7</v>
      </c>
      <c r="E75" s="108">
        <v>2</v>
      </c>
      <c r="F75" s="108" t="s">
        <v>529</v>
      </c>
      <c r="G75" s="108" t="s">
        <v>463</v>
      </c>
      <c r="H75" s="108">
        <v>1</v>
      </c>
    </row>
    <row r="76" spans="1:8" x14ac:dyDescent="0.3">
      <c r="A76" s="108">
        <v>1812</v>
      </c>
      <c r="B76" s="116">
        <v>21028</v>
      </c>
      <c r="C76" s="108" t="s">
        <v>1641</v>
      </c>
      <c r="D76" s="108" t="s">
        <v>7</v>
      </c>
      <c r="E76" s="108">
        <v>5</v>
      </c>
      <c r="F76" s="108" t="s">
        <v>529</v>
      </c>
      <c r="G76" s="108" t="s">
        <v>463</v>
      </c>
      <c r="H76" s="108">
        <v>1</v>
      </c>
    </row>
    <row r="77" spans="1:8" x14ac:dyDescent="0.3">
      <c r="A77" s="108">
        <v>163</v>
      </c>
      <c r="B77" s="116">
        <v>20107</v>
      </c>
      <c r="C77" s="108" t="s">
        <v>1642</v>
      </c>
      <c r="D77" s="108" t="s">
        <v>7</v>
      </c>
      <c r="E77" s="108">
        <v>25</v>
      </c>
      <c r="F77" s="108" t="s">
        <v>529</v>
      </c>
      <c r="G77" s="108" t="s">
        <v>463</v>
      </c>
      <c r="H77" s="108">
        <v>1</v>
      </c>
    </row>
    <row r="78" spans="1:8" x14ac:dyDescent="0.3">
      <c r="A78" s="108">
        <v>2162</v>
      </c>
      <c r="B78" s="116">
        <v>21194</v>
      </c>
      <c r="C78" s="108" t="s">
        <v>100</v>
      </c>
      <c r="D78" s="108" t="s">
        <v>3</v>
      </c>
      <c r="E78" s="108">
        <v>10</v>
      </c>
      <c r="F78" s="108" t="s">
        <v>469</v>
      </c>
      <c r="G78" s="108" t="s">
        <v>463</v>
      </c>
      <c r="H78" s="108">
        <v>1</v>
      </c>
    </row>
    <row r="79" spans="1:8" x14ac:dyDescent="0.3">
      <c r="A79" s="108">
        <v>4065</v>
      </c>
      <c r="B79" s="116">
        <v>21771</v>
      </c>
      <c r="C79" s="108" t="s">
        <v>888</v>
      </c>
      <c r="D79" s="108" t="s">
        <v>28</v>
      </c>
      <c r="E79" s="108">
        <v>10</v>
      </c>
      <c r="F79" s="108" t="s">
        <v>469</v>
      </c>
      <c r="G79" s="108" t="s">
        <v>463</v>
      </c>
      <c r="H79" s="108">
        <v>1</v>
      </c>
    </row>
    <row r="80" spans="1:8" x14ac:dyDescent="0.3">
      <c r="A80" s="108">
        <v>3906</v>
      </c>
      <c r="B80" s="116">
        <v>21675</v>
      </c>
      <c r="C80" s="108" t="s">
        <v>743</v>
      </c>
      <c r="D80" s="108" t="s">
        <v>28</v>
      </c>
      <c r="E80" s="108">
        <v>10</v>
      </c>
      <c r="F80" s="108" t="s">
        <v>469</v>
      </c>
      <c r="G80" s="108" t="s">
        <v>463</v>
      </c>
      <c r="H80" s="108">
        <v>1</v>
      </c>
    </row>
    <row r="81" spans="1:8" x14ac:dyDescent="0.3">
      <c r="A81" s="108">
        <v>4266</v>
      </c>
      <c r="B81" s="116">
        <v>21825</v>
      </c>
      <c r="C81" s="108" t="s">
        <v>1555</v>
      </c>
      <c r="D81" s="108" t="s">
        <v>3</v>
      </c>
      <c r="E81" s="108">
        <v>10</v>
      </c>
      <c r="F81" s="108" t="s">
        <v>469</v>
      </c>
      <c r="G81" s="108" t="s">
        <v>463</v>
      </c>
      <c r="H81" s="108">
        <v>1</v>
      </c>
    </row>
    <row r="82" spans="1:8" x14ac:dyDescent="0.3">
      <c r="A82" s="108">
        <v>3983</v>
      </c>
      <c r="B82" s="116">
        <v>21731</v>
      </c>
      <c r="C82" s="108" t="s">
        <v>1643</v>
      </c>
      <c r="D82" s="108" t="s">
        <v>3</v>
      </c>
      <c r="E82" s="108">
        <v>10</v>
      </c>
      <c r="F82" s="108" t="s">
        <v>469</v>
      </c>
      <c r="G82" s="108" t="s">
        <v>463</v>
      </c>
      <c r="H82" s="108">
        <v>1</v>
      </c>
    </row>
    <row r="83" spans="1:8" x14ac:dyDescent="0.3">
      <c r="A83" s="108">
        <v>2163</v>
      </c>
      <c r="B83" s="116">
        <v>21195</v>
      </c>
      <c r="C83" s="108" t="s">
        <v>101</v>
      </c>
      <c r="D83" s="108" t="s">
        <v>3</v>
      </c>
      <c r="E83" s="108">
        <v>10</v>
      </c>
      <c r="F83" s="108" t="s">
        <v>469</v>
      </c>
      <c r="G83" s="108" t="s">
        <v>463</v>
      </c>
      <c r="H83" s="108">
        <v>1</v>
      </c>
    </row>
    <row r="84" spans="1:8" x14ac:dyDescent="0.3">
      <c r="A84" s="108">
        <v>4066</v>
      </c>
      <c r="B84" s="116">
        <v>21772</v>
      </c>
      <c r="C84" s="108" t="s">
        <v>889</v>
      </c>
      <c r="D84" s="108" t="s">
        <v>28</v>
      </c>
      <c r="E84" s="108">
        <v>10</v>
      </c>
      <c r="F84" s="108" t="s">
        <v>469</v>
      </c>
      <c r="G84" s="108" t="s">
        <v>463</v>
      </c>
      <c r="H84" s="108">
        <v>1</v>
      </c>
    </row>
    <row r="85" spans="1:8" x14ac:dyDescent="0.3">
      <c r="A85" s="108">
        <v>3907</v>
      </c>
      <c r="B85" s="116">
        <v>21676</v>
      </c>
      <c r="C85" s="108" t="s">
        <v>744</v>
      </c>
      <c r="D85" s="108" t="s">
        <v>28</v>
      </c>
      <c r="E85" s="108">
        <v>10</v>
      </c>
      <c r="F85" s="108" t="s">
        <v>469</v>
      </c>
      <c r="G85" s="108" t="s">
        <v>463</v>
      </c>
      <c r="H85" s="108">
        <v>1</v>
      </c>
    </row>
    <row r="86" spans="1:8" x14ac:dyDescent="0.3">
      <c r="A86" s="108">
        <v>3984</v>
      </c>
      <c r="B86" s="116">
        <v>21732</v>
      </c>
      <c r="C86" s="108" t="s">
        <v>1644</v>
      </c>
      <c r="D86" s="108" t="s">
        <v>3</v>
      </c>
      <c r="E86" s="108">
        <v>10</v>
      </c>
      <c r="F86" s="108" t="s">
        <v>469</v>
      </c>
      <c r="G86" s="108" t="s">
        <v>463</v>
      </c>
      <c r="H86" s="108">
        <v>1</v>
      </c>
    </row>
    <row r="87" spans="1:8" x14ac:dyDescent="0.3">
      <c r="A87" s="108">
        <v>2463</v>
      </c>
      <c r="B87" s="116">
        <v>21308</v>
      </c>
      <c r="C87" s="108" t="s">
        <v>167</v>
      </c>
      <c r="D87" s="108" t="s">
        <v>3</v>
      </c>
      <c r="E87" s="108">
        <v>10</v>
      </c>
      <c r="F87" s="108" t="s">
        <v>469</v>
      </c>
      <c r="G87" s="108" t="s">
        <v>463</v>
      </c>
      <c r="H87" s="108">
        <v>1</v>
      </c>
    </row>
    <row r="88" spans="1:8" x14ac:dyDescent="0.3">
      <c r="A88" s="108">
        <v>3985</v>
      </c>
      <c r="B88" s="116">
        <v>21733</v>
      </c>
      <c r="C88" s="108" t="s">
        <v>1645</v>
      </c>
      <c r="D88" s="108" t="s">
        <v>3</v>
      </c>
      <c r="E88" s="108">
        <v>10</v>
      </c>
      <c r="F88" s="108" t="s">
        <v>469</v>
      </c>
      <c r="G88" s="108" t="s">
        <v>463</v>
      </c>
      <c r="H88" s="108">
        <v>1</v>
      </c>
    </row>
    <row r="89" spans="1:8" x14ac:dyDescent="0.3">
      <c r="A89" s="108">
        <v>3799</v>
      </c>
      <c r="B89" s="116">
        <v>21630</v>
      </c>
      <c r="C89" s="108" t="s">
        <v>702</v>
      </c>
      <c r="D89" s="108" t="s">
        <v>3</v>
      </c>
      <c r="E89" s="108">
        <v>10</v>
      </c>
      <c r="F89" s="108" t="s">
        <v>469</v>
      </c>
      <c r="G89" s="108" t="s">
        <v>463</v>
      </c>
      <c r="H89" s="108">
        <v>1</v>
      </c>
    </row>
    <row r="90" spans="1:8" x14ac:dyDescent="0.3">
      <c r="A90" s="108">
        <v>3718</v>
      </c>
      <c r="B90" s="116">
        <v>21611</v>
      </c>
      <c r="C90" s="108" t="s">
        <v>647</v>
      </c>
      <c r="D90" s="108" t="s">
        <v>3</v>
      </c>
      <c r="E90" s="108">
        <v>10</v>
      </c>
      <c r="F90" s="108" t="s">
        <v>469</v>
      </c>
      <c r="G90" s="108" t="s">
        <v>463</v>
      </c>
      <c r="H90" s="108">
        <v>1</v>
      </c>
    </row>
    <row r="91" spans="1:8" x14ac:dyDescent="0.3">
      <c r="A91" s="108">
        <v>3885</v>
      </c>
      <c r="B91" s="116">
        <v>21666</v>
      </c>
      <c r="C91" s="108" t="s">
        <v>731</v>
      </c>
      <c r="D91" s="108" t="s">
        <v>28</v>
      </c>
      <c r="E91" s="108">
        <v>10</v>
      </c>
      <c r="F91" s="108" t="s">
        <v>469</v>
      </c>
      <c r="G91" s="108" t="s">
        <v>463</v>
      </c>
      <c r="H91" s="108">
        <v>1</v>
      </c>
    </row>
    <row r="92" spans="1:8" x14ac:dyDescent="0.3">
      <c r="A92" s="108">
        <v>2265</v>
      </c>
      <c r="B92" s="116">
        <v>21228</v>
      </c>
      <c r="C92" s="108" t="s">
        <v>1646</v>
      </c>
      <c r="D92" s="108" t="s">
        <v>3</v>
      </c>
      <c r="E92" s="108">
        <v>10</v>
      </c>
      <c r="F92" s="108" t="s">
        <v>469</v>
      </c>
      <c r="G92" s="108" t="s">
        <v>463</v>
      </c>
      <c r="H92" s="108">
        <v>1</v>
      </c>
    </row>
    <row r="93" spans="1:8" x14ac:dyDescent="0.3">
      <c r="A93" s="108">
        <v>4064</v>
      </c>
      <c r="B93" s="116">
        <v>21770</v>
      </c>
      <c r="C93" s="108" t="s">
        <v>890</v>
      </c>
      <c r="D93" s="108" t="s">
        <v>28</v>
      </c>
      <c r="E93" s="108">
        <v>10</v>
      </c>
      <c r="F93" s="108" t="s">
        <v>469</v>
      </c>
      <c r="G93" s="108" t="s">
        <v>463</v>
      </c>
      <c r="H93" s="108">
        <v>1</v>
      </c>
    </row>
    <row r="94" spans="1:8" x14ac:dyDescent="0.3">
      <c r="A94" s="108">
        <v>3899</v>
      </c>
      <c r="B94" s="116">
        <v>21669</v>
      </c>
      <c r="C94" s="108" t="s">
        <v>1647</v>
      </c>
      <c r="D94" s="108" t="s">
        <v>28</v>
      </c>
      <c r="E94" s="108">
        <v>10</v>
      </c>
      <c r="F94" s="108" t="s">
        <v>469</v>
      </c>
      <c r="G94" s="108" t="s">
        <v>463</v>
      </c>
      <c r="H94" s="108">
        <v>1</v>
      </c>
    </row>
    <row r="95" spans="1:8" x14ac:dyDescent="0.3">
      <c r="A95" s="108">
        <v>3905</v>
      </c>
      <c r="B95" s="116">
        <v>21674</v>
      </c>
      <c r="C95" s="108" t="s">
        <v>742</v>
      </c>
      <c r="D95" s="108" t="s">
        <v>28</v>
      </c>
      <c r="E95" s="108">
        <v>10</v>
      </c>
      <c r="F95" s="108" t="s">
        <v>469</v>
      </c>
      <c r="G95" s="108" t="s">
        <v>463</v>
      </c>
      <c r="H95" s="108">
        <v>1</v>
      </c>
    </row>
    <row r="96" spans="1:8" x14ac:dyDescent="0.3">
      <c r="A96" s="108">
        <v>4265</v>
      </c>
      <c r="B96" s="116">
        <v>21824</v>
      </c>
      <c r="C96" s="108" t="s">
        <v>1556</v>
      </c>
      <c r="D96" s="108" t="s">
        <v>3</v>
      </c>
      <c r="E96" s="108">
        <v>10</v>
      </c>
      <c r="F96" s="108" t="s">
        <v>469</v>
      </c>
      <c r="G96" s="108" t="s">
        <v>463</v>
      </c>
      <c r="H96" s="108">
        <v>1</v>
      </c>
    </row>
    <row r="97" spans="1:8" x14ac:dyDescent="0.3">
      <c r="A97" s="108">
        <v>3982</v>
      </c>
      <c r="B97" s="116">
        <v>21730</v>
      </c>
      <c r="C97" s="108" t="s">
        <v>1648</v>
      </c>
      <c r="D97" s="108" t="s">
        <v>3</v>
      </c>
      <c r="E97" s="108">
        <v>10</v>
      </c>
      <c r="F97" s="108" t="s">
        <v>469</v>
      </c>
      <c r="G97" s="108" t="s">
        <v>463</v>
      </c>
      <c r="H97" s="108">
        <v>1</v>
      </c>
    </row>
    <row r="98" spans="1:8" x14ac:dyDescent="0.3">
      <c r="A98" s="108">
        <v>3900</v>
      </c>
      <c r="B98" s="116">
        <v>21670</v>
      </c>
      <c r="C98" s="108" t="s">
        <v>1649</v>
      </c>
      <c r="D98" s="108" t="s">
        <v>28</v>
      </c>
      <c r="E98" s="108">
        <v>10</v>
      </c>
      <c r="F98" s="108" t="s">
        <v>469</v>
      </c>
      <c r="G98" s="108" t="s">
        <v>463</v>
      </c>
      <c r="H98" s="108">
        <v>1</v>
      </c>
    </row>
    <row r="99" spans="1:8" x14ac:dyDescent="0.3">
      <c r="A99" s="108">
        <v>4134</v>
      </c>
      <c r="B99" s="116">
        <v>21787</v>
      </c>
      <c r="C99" s="108" t="s">
        <v>1650</v>
      </c>
      <c r="D99" s="108" t="s">
        <v>3</v>
      </c>
      <c r="E99" s="108">
        <v>10</v>
      </c>
      <c r="F99" s="108" t="s">
        <v>469</v>
      </c>
      <c r="G99" s="108" t="s">
        <v>463</v>
      </c>
      <c r="H99" s="108">
        <v>1</v>
      </c>
    </row>
    <row r="100" spans="1:8" x14ac:dyDescent="0.3">
      <c r="A100" s="108">
        <v>3169</v>
      </c>
      <c r="B100" s="116">
        <v>21502</v>
      </c>
      <c r="C100" s="108" t="s">
        <v>1090</v>
      </c>
      <c r="D100" s="108" t="s">
        <v>3</v>
      </c>
      <c r="E100" s="108">
        <v>5</v>
      </c>
      <c r="F100" s="108" t="s">
        <v>469</v>
      </c>
      <c r="G100" s="108" t="s">
        <v>463</v>
      </c>
      <c r="H100" s="108">
        <v>1</v>
      </c>
    </row>
    <row r="101" spans="1:8" x14ac:dyDescent="0.3">
      <c r="A101" s="108">
        <v>4135</v>
      </c>
      <c r="B101" s="116">
        <v>21788</v>
      </c>
      <c r="C101" s="108" t="s">
        <v>1492</v>
      </c>
      <c r="D101" s="108" t="s">
        <v>3</v>
      </c>
      <c r="E101" s="108">
        <v>10</v>
      </c>
      <c r="F101" s="108" t="s">
        <v>469</v>
      </c>
      <c r="G101" s="108" t="s">
        <v>463</v>
      </c>
      <c r="H101" s="108">
        <v>1</v>
      </c>
    </row>
    <row r="102" spans="1:8" x14ac:dyDescent="0.3">
      <c r="A102" s="108">
        <v>4136</v>
      </c>
      <c r="B102" s="116">
        <v>21789</v>
      </c>
      <c r="C102" s="108" t="s">
        <v>1485</v>
      </c>
      <c r="D102" s="108" t="s">
        <v>3</v>
      </c>
      <c r="E102" s="108">
        <v>10</v>
      </c>
      <c r="F102" s="108" t="s">
        <v>469</v>
      </c>
      <c r="G102" s="108" t="s">
        <v>463</v>
      </c>
      <c r="H102" s="108">
        <v>1</v>
      </c>
    </row>
    <row r="103" spans="1:8" x14ac:dyDescent="0.3">
      <c r="A103" s="108">
        <v>566</v>
      </c>
      <c r="B103" s="116">
        <v>372</v>
      </c>
      <c r="C103" s="108" t="s">
        <v>1651</v>
      </c>
      <c r="D103" s="108" t="s">
        <v>3</v>
      </c>
      <c r="E103" s="108">
        <v>10</v>
      </c>
      <c r="F103" s="108" t="s">
        <v>246</v>
      </c>
      <c r="G103" s="108" t="s">
        <v>463</v>
      </c>
      <c r="H103" s="108">
        <v>1</v>
      </c>
    </row>
    <row r="104" spans="1:8" x14ac:dyDescent="0.3">
      <c r="A104" s="108">
        <v>2808</v>
      </c>
      <c r="B104" s="116">
        <v>1581</v>
      </c>
      <c r="C104" s="108" t="s">
        <v>1091</v>
      </c>
      <c r="D104" s="108" t="s">
        <v>3</v>
      </c>
      <c r="E104" s="108">
        <v>2</v>
      </c>
      <c r="F104" s="108" t="s">
        <v>246</v>
      </c>
      <c r="G104" s="108" t="s">
        <v>463</v>
      </c>
      <c r="H104" s="108">
        <v>1</v>
      </c>
    </row>
    <row r="105" spans="1:8" x14ac:dyDescent="0.3">
      <c r="A105" s="108">
        <v>1828</v>
      </c>
      <c r="B105" s="116">
        <v>1039</v>
      </c>
      <c r="C105" s="108" t="s">
        <v>1652</v>
      </c>
      <c r="D105" s="108" t="s">
        <v>3</v>
      </c>
      <c r="E105" s="108">
        <v>5</v>
      </c>
      <c r="F105" s="108" t="s">
        <v>246</v>
      </c>
      <c r="G105" s="108" t="s">
        <v>463</v>
      </c>
      <c r="H105" s="108">
        <v>1</v>
      </c>
    </row>
    <row r="106" spans="1:8" x14ac:dyDescent="0.3">
      <c r="A106" s="108">
        <v>361</v>
      </c>
      <c r="B106" s="116">
        <v>163</v>
      </c>
      <c r="C106" s="108" t="s">
        <v>1653</v>
      </c>
      <c r="D106" s="108" t="s">
        <v>3</v>
      </c>
      <c r="E106" s="108">
        <v>10</v>
      </c>
      <c r="F106" s="108" t="s">
        <v>246</v>
      </c>
      <c r="G106" s="108" t="s">
        <v>463</v>
      </c>
      <c r="H106" s="108">
        <v>1</v>
      </c>
    </row>
    <row r="107" spans="1:8" x14ac:dyDescent="0.3">
      <c r="A107" s="108">
        <v>2809</v>
      </c>
      <c r="B107" s="116">
        <v>1582</v>
      </c>
      <c r="C107" s="108" t="s">
        <v>1092</v>
      </c>
      <c r="D107" s="108" t="s">
        <v>3</v>
      </c>
      <c r="E107" s="108">
        <v>2</v>
      </c>
      <c r="F107" s="108" t="s">
        <v>246</v>
      </c>
      <c r="G107" s="108" t="s">
        <v>463</v>
      </c>
      <c r="H107" s="108">
        <v>1</v>
      </c>
    </row>
    <row r="108" spans="1:8" x14ac:dyDescent="0.3">
      <c r="A108" s="108">
        <v>1829</v>
      </c>
      <c r="B108" s="116">
        <v>1040</v>
      </c>
      <c r="C108" s="108" t="s">
        <v>1654</v>
      </c>
      <c r="D108" s="108" t="s">
        <v>3</v>
      </c>
      <c r="E108" s="108">
        <v>5</v>
      </c>
      <c r="F108" s="108" t="s">
        <v>246</v>
      </c>
      <c r="G108" s="108" t="s">
        <v>463</v>
      </c>
      <c r="H108" s="108">
        <v>1</v>
      </c>
    </row>
    <row r="109" spans="1:8" x14ac:dyDescent="0.3">
      <c r="A109" s="108">
        <v>4006</v>
      </c>
      <c r="B109" s="116">
        <v>21746</v>
      </c>
      <c r="C109" s="108" t="s">
        <v>834</v>
      </c>
      <c r="D109" s="108" t="s">
        <v>3</v>
      </c>
      <c r="E109" s="108">
        <v>10</v>
      </c>
      <c r="F109" s="108" t="s">
        <v>69</v>
      </c>
      <c r="G109" s="108" t="s">
        <v>463</v>
      </c>
      <c r="H109" s="108">
        <v>1</v>
      </c>
    </row>
    <row r="110" spans="1:8" x14ac:dyDescent="0.3">
      <c r="A110" s="108">
        <v>15</v>
      </c>
      <c r="B110" s="116">
        <v>20013</v>
      </c>
      <c r="C110" s="108" t="s">
        <v>1655</v>
      </c>
      <c r="D110" s="108" t="s">
        <v>3</v>
      </c>
      <c r="E110" s="108">
        <v>10</v>
      </c>
      <c r="F110" s="108" t="s">
        <v>69</v>
      </c>
      <c r="G110" s="108" t="s">
        <v>463</v>
      </c>
      <c r="H110" s="108">
        <v>1</v>
      </c>
    </row>
    <row r="111" spans="1:8" x14ac:dyDescent="0.3">
      <c r="A111" s="108">
        <v>3828</v>
      </c>
      <c r="B111" s="116">
        <v>21644</v>
      </c>
      <c r="C111" s="108" t="s">
        <v>1656</v>
      </c>
      <c r="D111" s="108" t="s">
        <v>28</v>
      </c>
      <c r="E111" s="108">
        <v>10</v>
      </c>
      <c r="F111" s="108" t="s">
        <v>69</v>
      </c>
      <c r="G111" s="108" t="s">
        <v>463</v>
      </c>
      <c r="H111" s="108">
        <v>1</v>
      </c>
    </row>
    <row r="112" spans="1:8" x14ac:dyDescent="0.3">
      <c r="A112" s="108">
        <v>2732</v>
      </c>
      <c r="B112" s="116">
        <v>21373</v>
      </c>
      <c r="C112" s="108" t="s">
        <v>1657</v>
      </c>
      <c r="D112" s="108" t="s">
        <v>7</v>
      </c>
      <c r="E112" s="108">
        <v>2</v>
      </c>
      <c r="F112" s="108" t="s">
        <v>69</v>
      </c>
      <c r="G112" s="108" t="s">
        <v>463</v>
      </c>
      <c r="H112" s="108">
        <v>1</v>
      </c>
    </row>
    <row r="113" spans="1:8" x14ac:dyDescent="0.3">
      <c r="A113" s="108">
        <v>1100</v>
      </c>
      <c r="B113" s="116">
        <v>20403</v>
      </c>
      <c r="C113" s="108" t="s">
        <v>1658</v>
      </c>
      <c r="D113" s="108" t="s">
        <v>3</v>
      </c>
      <c r="E113" s="108">
        <v>5</v>
      </c>
      <c r="F113" s="108" t="s">
        <v>69</v>
      </c>
      <c r="G113" s="108" t="s">
        <v>463</v>
      </c>
      <c r="H113" s="108">
        <v>1</v>
      </c>
    </row>
    <row r="114" spans="1:8" x14ac:dyDescent="0.3">
      <c r="A114" s="108">
        <v>3997</v>
      </c>
      <c r="B114" s="116">
        <v>21739</v>
      </c>
      <c r="C114" s="108" t="s">
        <v>1659</v>
      </c>
      <c r="D114" s="108" t="s">
        <v>3</v>
      </c>
      <c r="E114" s="108">
        <v>10</v>
      </c>
      <c r="F114" s="108" t="s">
        <v>69</v>
      </c>
      <c r="G114" s="108" t="s">
        <v>463</v>
      </c>
      <c r="H114" s="108">
        <v>1</v>
      </c>
    </row>
    <row r="115" spans="1:8" x14ac:dyDescent="0.3">
      <c r="A115" s="108">
        <v>3237</v>
      </c>
      <c r="B115" s="116">
        <v>21535</v>
      </c>
      <c r="C115" s="108" t="s">
        <v>338</v>
      </c>
      <c r="D115" s="108" t="s">
        <v>3</v>
      </c>
      <c r="E115" s="108">
        <v>10</v>
      </c>
      <c r="F115" s="108" t="s">
        <v>69</v>
      </c>
      <c r="G115" s="108" t="s">
        <v>463</v>
      </c>
      <c r="H115" s="108">
        <v>1</v>
      </c>
    </row>
    <row r="116" spans="1:8" x14ac:dyDescent="0.3">
      <c r="A116" s="108">
        <v>4210</v>
      </c>
      <c r="B116" s="116">
        <v>21792</v>
      </c>
      <c r="C116" s="108" t="s">
        <v>1562</v>
      </c>
      <c r="D116" s="108" t="s">
        <v>3</v>
      </c>
      <c r="E116" s="108">
        <v>5</v>
      </c>
      <c r="F116" s="108" t="s">
        <v>69</v>
      </c>
      <c r="G116" s="108" t="s">
        <v>463</v>
      </c>
      <c r="H116" s="108">
        <v>1</v>
      </c>
    </row>
    <row r="117" spans="1:8" x14ac:dyDescent="0.3">
      <c r="A117" s="108">
        <v>3538</v>
      </c>
      <c r="B117" s="116">
        <v>21571</v>
      </c>
      <c r="C117" s="108" t="s">
        <v>421</v>
      </c>
      <c r="D117" s="108" t="s">
        <v>3</v>
      </c>
      <c r="E117" s="108">
        <v>10</v>
      </c>
      <c r="F117" s="108" t="s">
        <v>69</v>
      </c>
      <c r="G117" s="108" t="s">
        <v>463</v>
      </c>
      <c r="H117" s="108">
        <v>1</v>
      </c>
    </row>
    <row r="118" spans="1:8" x14ac:dyDescent="0.3">
      <c r="A118" s="108">
        <v>4233</v>
      </c>
      <c r="B118" s="116">
        <v>21804</v>
      </c>
      <c r="C118" s="108" t="s">
        <v>1502</v>
      </c>
      <c r="D118" s="108" t="s">
        <v>3</v>
      </c>
      <c r="E118" s="108">
        <v>10</v>
      </c>
      <c r="F118" s="108" t="s">
        <v>69</v>
      </c>
      <c r="G118" s="108" t="s">
        <v>463</v>
      </c>
      <c r="H118" s="108">
        <v>1</v>
      </c>
    </row>
    <row r="119" spans="1:8" x14ac:dyDescent="0.3">
      <c r="A119" s="108">
        <v>4230</v>
      </c>
      <c r="B119" s="116">
        <v>21801</v>
      </c>
      <c r="C119" s="108" t="s">
        <v>1503</v>
      </c>
      <c r="D119" s="108" t="s">
        <v>3</v>
      </c>
      <c r="E119" s="108">
        <v>10</v>
      </c>
      <c r="F119" s="108" t="s">
        <v>69</v>
      </c>
      <c r="G119" s="108" t="s">
        <v>463</v>
      </c>
      <c r="H119" s="108">
        <v>1</v>
      </c>
    </row>
    <row r="120" spans="1:8" x14ac:dyDescent="0.3">
      <c r="A120" s="108">
        <v>2592</v>
      </c>
      <c r="B120" s="116">
        <v>21334</v>
      </c>
      <c r="C120" s="108" t="s">
        <v>420</v>
      </c>
      <c r="D120" s="108" t="s">
        <v>3</v>
      </c>
      <c r="E120" s="108">
        <v>10</v>
      </c>
      <c r="F120" s="108" t="s">
        <v>69</v>
      </c>
      <c r="G120" s="108" t="s">
        <v>463</v>
      </c>
      <c r="H120" s="108">
        <v>1</v>
      </c>
    </row>
    <row r="121" spans="1:8" x14ac:dyDescent="0.3">
      <c r="A121" s="108">
        <v>2279</v>
      </c>
      <c r="B121" s="116">
        <v>21237</v>
      </c>
      <c r="C121" s="108" t="s">
        <v>352</v>
      </c>
      <c r="D121" s="108" t="s">
        <v>3</v>
      </c>
      <c r="E121" s="108">
        <v>10</v>
      </c>
      <c r="F121" s="108" t="s">
        <v>69</v>
      </c>
      <c r="G121" s="108" t="s">
        <v>463</v>
      </c>
      <c r="H121" s="108">
        <v>1</v>
      </c>
    </row>
    <row r="122" spans="1:8" x14ac:dyDescent="0.3">
      <c r="A122" s="108">
        <v>3565</v>
      </c>
      <c r="B122" s="116">
        <v>21579</v>
      </c>
      <c r="C122" s="108" t="s">
        <v>430</v>
      </c>
      <c r="D122" s="108" t="s">
        <v>3</v>
      </c>
      <c r="E122" s="108">
        <v>5</v>
      </c>
      <c r="F122" s="108" t="s">
        <v>69</v>
      </c>
      <c r="G122" s="108" t="s">
        <v>463</v>
      </c>
      <c r="H122" s="108">
        <v>1</v>
      </c>
    </row>
    <row r="123" spans="1:8" x14ac:dyDescent="0.3">
      <c r="A123" s="108">
        <v>3974</v>
      </c>
      <c r="B123" s="116">
        <v>21722</v>
      </c>
      <c r="C123" s="108" t="s">
        <v>790</v>
      </c>
      <c r="D123" s="108" t="s">
        <v>3</v>
      </c>
      <c r="E123" s="108">
        <v>10</v>
      </c>
      <c r="F123" s="108" t="s">
        <v>69</v>
      </c>
      <c r="G123" s="108" t="s">
        <v>463</v>
      </c>
      <c r="H123" s="108">
        <v>1</v>
      </c>
    </row>
    <row r="124" spans="1:8" x14ac:dyDescent="0.3">
      <c r="A124" s="108">
        <v>3965</v>
      </c>
      <c r="B124" s="116">
        <v>21714</v>
      </c>
      <c r="C124" s="108" t="s">
        <v>783</v>
      </c>
      <c r="D124" s="108" t="s">
        <v>28</v>
      </c>
      <c r="E124" s="108">
        <v>10</v>
      </c>
      <c r="F124" s="108" t="s">
        <v>69</v>
      </c>
      <c r="G124" s="108" t="s">
        <v>463</v>
      </c>
      <c r="H124" s="108">
        <v>1</v>
      </c>
    </row>
    <row r="125" spans="1:8" x14ac:dyDescent="0.3">
      <c r="A125" s="108">
        <v>3996</v>
      </c>
      <c r="B125" s="116">
        <v>21738</v>
      </c>
      <c r="C125" s="108" t="s">
        <v>985</v>
      </c>
      <c r="D125" s="108" t="s">
        <v>3</v>
      </c>
      <c r="E125" s="108">
        <v>10</v>
      </c>
      <c r="F125" s="108" t="s">
        <v>69</v>
      </c>
      <c r="G125" s="108" t="s">
        <v>463</v>
      </c>
      <c r="H125" s="108">
        <v>1</v>
      </c>
    </row>
    <row r="126" spans="1:8" x14ac:dyDescent="0.3">
      <c r="A126" s="108">
        <v>3908</v>
      </c>
      <c r="B126" s="116">
        <v>21677</v>
      </c>
      <c r="C126" s="108" t="s">
        <v>745</v>
      </c>
      <c r="D126" s="108" t="s">
        <v>3</v>
      </c>
      <c r="E126" s="108">
        <v>22.68</v>
      </c>
      <c r="F126" s="108" t="s">
        <v>69</v>
      </c>
      <c r="G126" s="108" t="s">
        <v>463</v>
      </c>
      <c r="H126" s="108">
        <v>1</v>
      </c>
    </row>
    <row r="127" spans="1:8" x14ac:dyDescent="0.3">
      <c r="A127" s="108">
        <v>3897</v>
      </c>
      <c r="B127" s="116">
        <v>21667</v>
      </c>
      <c r="C127" s="108" t="s">
        <v>728</v>
      </c>
      <c r="D127" s="108" t="s">
        <v>28</v>
      </c>
      <c r="E127" s="108">
        <v>22.68</v>
      </c>
      <c r="F127" s="108" t="s">
        <v>69</v>
      </c>
      <c r="G127" s="108" t="s">
        <v>463</v>
      </c>
      <c r="H127" s="108">
        <v>1</v>
      </c>
    </row>
    <row r="128" spans="1:8" x14ac:dyDescent="0.3">
      <c r="A128" s="108">
        <v>3609</v>
      </c>
      <c r="B128" s="116">
        <v>21596</v>
      </c>
      <c r="C128" s="108" t="s">
        <v>1660</v>
      </c>
      <c r="D128" s="108" t="s">
        <v>3</v>
      </c>
      <c r="E128" s="108">
        <v>22.68</v>
      </c>
      <c r="F128" s="108" t="s">
        <v>69</v>
      </c>
      <c r="G128" s="108" t="s">
        <v>463</v>
      </c>
      <c r="H128" s="108">
        <v>1</v>
      </c>
    </row>
    <row r="129" spans="1:8" x14ac:dyDescent="0.3">
      <c r="A129" s="108">
        <v>3749</v>
      </c>
      <c r="B129" s="116">
        <v>21622</v>
      </c>
      <c r="C129" s="108" t="s">
        <v>1661</v>
      </c>
      <c r="D129" s="108" t="s">
        <v>3</v>
      </c>
      <c r="E129" s="108">
        <v>5.67</v>
      </c>
      <c r="F129" s="108" t="s">
        <v>69</v>
      </c>
      <c r="G129" s="108" t="s">
        <v>463</v>
      </c>
      <c r="H129" s="108">
        <v>1</v>
      </c>
    </row>
    <row r="130" spans="1:8" x14ac:dyDescent="0.3">
      <c r="A130" s="108">
        <v>4294</v>
      </c>
      <c r="B130" s="116">
        <v>21837</v>
      </c>
      <c r="C130" s="108" t="s">
        <v>1606</v>
      </c>
      <c r="D130" s="108" t="s">
        <v>3</v>
      </c>
      <c r="E130" s="108">
        <v>10</v>
      </c>
      <c r="F130" s="108" t="s">
        <v>69</v>
      </c>
      <c r="G130" s="108" t="s">
        <v>463</v>
      </c>
      <c r="H130" s="108">
        <v>1</v>
      </c>
    </row>
    <row r="131" spans="1:8" x14ac:dyDescent="0.3">
      <c r="A131" s="108">
        <v>614</v>
      </c>
      <c r="B131" s="116">
        <v>20192</v>
      </c>
      <c r="C131" s="108" t="s">
        <v>1662</v>
      </c>
      <c r="D131" s="108" t="s">
        <v>3</v>
      </c>
      <c r="E131" s="108">
        <v>22.68</v>
      </c>
      <c r="F131" s="108" t="s">
        <v>69</v>
      </c>
      <c r="G131" s="108" t="s">
        <v>463</v>
      </c>
      <c r="H131" s="108">
        <v>1</v>
      </c>
    </row>
    <row r="132" spans="1:8" x14ac:dyDescent="0.3">
      <c r="A132" s="108">
        <v>3839</v>
      </c>
      <c r="B132" s="116">
        <v>21650</v>
      </c>
      <c r="C132" s="108" t="s">
        <v>1663</v>
      </c>
      <c r="D132" s="108" t="s">
        <v>3</v>
      </c>
      <c r="E132" s="108">
        <v>22.68</v>
      </c>
      <c r="F132" s="108" t="s">
        <v>69</v>
      </c>
      <c r="G132" s="108" t="s">
        <v>463</v>
      </c>
      <c r="H132" s="108">
        <v>1</v>
      </c>
    </row>
    <row r="133" spans="1:8" x14ac:dyDescent="0.3">
      <c r="A133" s="108">
        <v>2707</v>
      </c>
      <c r="B133" s="116">
        <v>21364</v>
      </c>
      <c r="C133" s="108" t="s">
        <v>239</v>
      </c>
      <c r="D133" s="108" t="s">
        <v>3</v>
      </c>
      <c r="E133" s="108">
        <v>5.67</v>
      </c>
      <c r="F133" s="108" t="s">
        <v>69</v>
      </c>
      <c r="G133" s="108" t="s">
        <v>463</v>
      </c>
      <c r="H133" s="108">
        <v>1</v>
      </c>
    </row>
    <row r="134" spans="1:8" x14ac:dyDescent="0.3">
      <c r="A134" s="108">
        <v>3108</v>
      </c>
      <c r="B134" s="116">
        <v>21484</v>
      </c>
      <c r="C134" s="108" t="s">
        <v>305</v>
      </c>
      <c r="D134" s="108" t="s">
        <v>3</v>
      </c>
      <c r="E134" s="108">
        <v>22.68</v>
      </c>
      <c r="F134" s="108" t="s">
        <v>69</v>
      </c>
      <c r="G134" s="108" t="s">
        <v>463</v>
      </c>
      <c r="H134" s="108">
        <v>1</v>
      </c>
    </row>
    <row r="135" spans="1:8" x14ac:dyDescent="0.3">
      <c r="A135" s="108">
        <v>3904</v>
      </c>
      <c r="B135" s="116">
        <v>21673</v>
      </c>
      <c r="C135" s="108" t="s">
        <v>741</v>
      </c>
      <c r="D135" s="108" t="s">
        <v>28</v>
      </c>
      <c r="E135" s="108">
        <v>22.68</v>
      </c>
      <c r="F135" s="108" t="s">
        <v>69</v>
      </c>
      <c r="G135" s="108" t="s">
        <v>463</v>
      </c>
      <c r="H135" s="108">
        <v>1</v>
      </c>
    </row>
    <row r="136" spans="1:8" x14ac:dyDescent="0.3">
      <c r="A136" s="108">
        <v>3189</v>
      </c>
      <c r="B136" s="116">
        <v>21511</v>
      </c>
      <c r="C136" s="108" t="s">
        <v>331</v>
      </c>
      <c r="D136" s="108" t="s">
        <v>3</v>
      </c>
      <c r="E136" s="108">
        <v>5.67</v>
      </c>
      <c r="F136" s="108" t="s">
        <v>69</v>
      </c>
      <c r="G136" s="108" t="s">
        <v>463</v>
      </c>
      <c r="H136" s="108">
        <v>1</v>
      </c>
    </row>
    <row r="137" spans="1:8" x14ac:dyDescent="0.3">
      <c r="A137" s="108">
        <v>660</v>
      </c>
      <c r="B137" s="116">
        <v>20215</v>
      </c>
      <c r="C137" s="108" t="s">
        <v>747</v>
      </c>
      <c r="D137" s="108" t="s">
        <v>3</v>
      </c>
      <c r="E137" s="108">
        <v>10</v>
      </c>
      <c r="F137" s="108" t="s">
        <v>69</v>
      </c>
      <c r="G137" s="108" t="s">
        <v>463</v>
      </c>
      <c r="H137" s="108">
        <v>1</v>
      </c>
    </row>
    <row r="138" spans="1:8" x14ac:dyDescent="0.3">
      <c r="A138" s="108">
        <v>3003</v>
      </c>
      <c r="B138" s="116">
        <v>21452</v>
      </c>
      <c r="C138" s="108" t="s">
        <v>1093</v>
      </c>
      <c r="D138" s="108" t="s">
        <v>3</v>
      </c>
      <c r="E138" s="108">
        <v>2</v>
      </c>
      <c r="F138" s="108" t="s">
        <v>69</v>
      </c>
      <c r="G138" s="108" t="s">
        <v>463</v>
      </c>
      <c r="H138" s="108">
        <v>1</v>
      </c>
    </row>
    <row r="139" spans="1:8" x14ac:dyDescent="0.3">
      <c r="A139" s="108">
        <v>1729</v>
      </c>
      <c r="B139" s="116">
        <v>20991</v>
      </c>
      <c r="C139" s="108" t="s">
        <v>1664</v>
      </c>
      <c r="D139" s="108" t="s">
        <v>3</v>
      </c>
      <c r="E139" s="108">
        <v>5</v>
      </c>
      <c r="F139" s="108" t="s">
        <v>69</v>
      </c>
      <c r="G139" s="108" t="s">
        <v>463</v>
      </c>
      <c r="H139" s="108">
        <v>1</v>
      </c>
    </row>
    <row r="140" spans="1:8" x14ac:dyDescent="0.3">
      <c r="A140" s="108">
        <v>601</v>
      </c>
      <c r="B140" s="116">
        <v>20179</v>
      </c>
      <c r="C140" s="108" t="s">
        <v>803</v>
      </c>
      <c r="D140" s="108" t="s">
        <v>3</v>
      </c>
      <c r="E140" s="108">
        <v>10</v>
      </c>
      <c r="F140" s="108" t="s">
        <v>69</v>
      </c>
      <c r="G140" s="108" t="s">
        <v>463</v>
      </c>
      <c r="H140" s="108">
        <v>1</v>
      </c>
    </row>
    <row r="141" spans="1:8" x14ac:dyDescent="0.3">
      <c r="A141" s="108">
        <v>2790</v>
      </c>
      <c r="B141" s="116">
        <v>21395</v>
      </c>
      <c r="C141" s="108" t="s">
        <v>1094</v>
      </c>
      <c r="D141" s="108" t="s">
        <v>3</v>
      </c>
      <c r="E141" s="108">
        <v>2</v>
      </c>
      <c r="F141" s="108" t="s">
        <v>69</v>
      </c>
      <c r="G141" s="108" t="s">
        <v>463</v>
      </c>
      <c r="H141" s="108">
        <v>1</v>
      </c>
    </row>
    <row r="142" spans="1:8" x14ac:dyDescent="0.3">
      <c r="A142" s="108">
        <v>1160</v>
      </c>
      <c r="B142" s="116">
        <v>20428</v>
      </c>
      <c r="C142" s="108" t="s">
        <v>1665</v>
      </c>
      <c r="D142" s="108" t="s">
        <v>3</v>
      </c>
      <c r="E142" s="108">
        <v>5</v>
      </c>
      <c r="F142" s="108" t="s">
        <v>69</v>
      </c>
      <c r="G142" s="108" t="s">
        <v>463</v>
      </c>
      <c r="H142" s="108">
        <v>1</v>
      </c>
    </row>
    <row r="143" spans="1:8" x14ac:dyDescent="0.3">
      <c r="A143" s="108">
        <v>567</v>
      </c>
      <c r="B143" s="116">
        <v>20149</v>
      </c>
      <c r="C143" s="108" t="s">
        <v>802</v>
      </c>
      <c r="D143" s="108" t="s">
        <v>3</v>
      </c>
      <c r="E143" s="108">
        <v>10</v>
      </c>
      <c r="F143" s="108" t="s">
        <v>69</v>
      </c>
      <c r="G143" s="108" t="s">
        <v>463</v>
      </c>
      <c r="H143" s="108">
        <v>1</v>
      </c>
    </row>
    <row r="144" spans="1:8" x14ac:dyDescent="0.3">
      <c r="A144" s="108">
        <v>2791</v>
      </c>
      <c r="B144" s="116">
        <v>21396</v>
      </c>
      <c r="C144" s="108" t="s">
        <v>1095</v>
      </c>
      <c r="D144" s="108" t="s">
        <v>3</v>
      </c>
      <c r="E144" s="108">
        <v>2</v>
      </c>
      <c r="F144" s="108" t="s">
        <v>69</v>
      </c>
      <c r="G144" s="108" t="s">
        <v>463</v>
      </c>
      <c r="H144" s="108">
        <v>1</v>
      </c>
    </row>
    <row r="145" spans="1:8" x14ac:dyDescent="0.3">
      <c r="A145" s="108">
        <v>1159</v>
      </c>
      <c r="B145" s="116">
        <v>20427</v>
      </c>
      <c r="C145" s="108" t="s">
        <v>1666</v>
      </c>
      <c r="D145" s="108" t="s">
        <v>3</v>
      </c>
      <c r="E145" s="108">
        <v>5</v>
      </c>
      <c r="F145" s="108" t="s">
        <v>69</v>
      </c>
      <c r="G145" s="108" t="s">
        <v>463</v>
      </c>
      <c r="H145" s="108">
        <v>1</v>
      </c>
    </row>
    <row r="146" spans="1:8" x14ac:dyDescent="0.3">
      <c r="A146" s="108">
        <v>2847</v>
      </c>
      <c r="B146" s="116">
        <v>1615</v>
      </c>
      <c r="C146" s="108" t="s">
        <v>248</v>
      </c>
      <c r="D146" s="108" t="s">
        <v>3</v>
      </c>
      <c r="E146" s="108">
        <v>9.6</v>
      </c>
      <c r="F146" s="108" t="s">
        <v>246</v>
      </c>
      <c r="G146" s="108" t="s">
        <v>463</v>
      </c>
      <c r="H146" s="108">
        <v>1</v>
      </c>
    </row>
    <row r="147" spans="1:8" x14ac:dyDescent="0.3">
      <c r="A147" s="108">
        <v>2857</v>
      </c>
      <c r="B147" s="116">
        <v>1625</v>
      </c>
      <c r="C147" s="108" t="s">
        <v>1096</v>
      </c>
      <c r="D147" s="108" t="s">
        <v>237</v>
      </c>
      <c r="E147" s="108">
        <v>1.6</v>
      </c>
      <c r="F147" s="108" t="s">
        <v>246</v>
      </c>
      <c r="G147" s="108" t="s">
        <v>463</v>
      </c>
      <c r="H147" s="108">
        <v>1</v>
      </c>
    </row>
    <row r="148" spans="1:8" x14ac:dyDescent="0.3">
      <c r="A148" s="108">
        <v>2846</v>
      </c>
      <c r="B148" s="116">
        <v>1614</v>
      </c>
      <c r="C148" s="108" t="s">
        <v>247</v>
      </c>
      <c r="D148" s="108" t="s">
        <v>3</v>
      </c>
      <c r="E148" s="108">
        <v>12</v>
      </c>
      <c r="F148" s="108" t="s">
        <v>246</v>
      </c>
      <c r="G148" s="108" t="s">
        <v>463</v>
      </c>
      <c r="H148" s="108">
        <v>1</v>
      </c>
    </row>
    <row r="149" spans="1:8" x14ac:dyDescent="0.3">
      <c r="A149" s="108">
        <v>2856</v>
      </c>
      <c r="B149" s="116">
        <v>1624</v>
      </c>
      <c r="C149" s="108" t="s">
        <v>1097</v>
      </c>
      <c r="D149" s="108" t="s">
        <v>237</v>
      </c>
      <c r="E149" s="108">
        <v>1.6</v>
      </c>
      <c r="F149" s="108" t="s">
        <v>246</v>
      </c>
      <c r="G149" s="108" t="s">
        <v>463</v>
      </c>
      <c r="H149" s="108">
        <v>1</v>
      </c>
    </row>
    <row r="150" spans="1:8" x14ac:dyDescent="0.3">
      <c r="A150" s="108">
        <v>103</v>
      </c>
      <c r="B150" s="116">
        <v>115</v>
      </c>
      <c r="C150" s="108" t="s">
        <v>23</v>
      </c>
      <c r="D150" s="108" t="s">
        <v>3</v>
      </c>
      <c r="E150" s="108">
        <v>10</v>
      </c>
      <c r="F150" s="108" t="s">
        <v>67</v>
      </c>
      <c r="G150" s="108" t="s">
        <v>463</v>
      </c>
      <c r="H150" s="108">
        <v>1</v>
      </c>
    </row>
    <row r="151" spans="1:8" x14ac:dyDescent="0.3">
      <c r="A151" s="108">
        <v>1833</v>
      </c>
      <c r="B151" s="116">
        <v>1044</v>
      </c>
      <c r="C151" s="108" t="s">
        <v>1098</v>
      </c>
      <c r="D151" s="108" t="s">
        <v>3</v>
      </c>
      <c r="E151" s="108">
        <v>5</v>
      </c>
      <c r="F151" s="108" t="s">
        <v>67</v>
      </c>
      <c r="G151" s="108" t="s">
        <v>463</v>
      </c>
      <c r="H151" s="108">
        <v>1</v>
      </c>
    </row>
    <row r="152" spans="1:8" x14ac:dyDescent="0.3">
      <c r="A152" s="108">
        <v>106</v>
      </c>
      <c r="B152" s="116">
        <v>114</v>
      </c>
      <c r="C152" s="108" t="s">
        <v>22</v>
      </c>
      <c r="D152" s="108" t="s">
        <v>3</v>
      </c>
      <c r="E152" s="108">
        <v>10</v>
      </c>
      <c r="F152" s="108" t="s">
        <v>67</v>
      </c>
      <c r="G152" s="108" t="s">
        <v>463</v>
      </c>
      <c r="H152" s="108">
        <v>1</v>
      </c>
    </row>
    <row r="153" spans="1:8" x14ac:dyDescent="0.3">
      <c r="A153" s="108">
        <v>1834</v>
      </c>
      <c r="B153" s="116">
        <v>1045</v>
      </c>
      <c r="C153" s="108" t="s">
        <v>1099</v>
      </c>
      <c r="D153" s="108" t="s">
        <v>3</v>
      </c>
      <c r="E153" s="108">
        <v>5</v>
      </c>
      <c r="F153" s="108" t="s">
        <v>67</v>
      </c>
      <c r="G153" s="108" t="s">
        <v>463</v>
      </c>
      <c r="H153" s="108">
        <v>1</v>
      </c>
    </row>
    <row r="154" spans="1:8" x14ac:dyDescent="0.3">
      <c r="A154" s="108">
        <v>459</v>
      </c>
      <c r="B154" s="116">
        <v>113</v>
      </c>
      <c r="C154" s="108" t="s">
        <v>45</v>
      </c>
      <c r="D154" s="108" t="s">
        <v>3</v>
      </c>
      <c r="E154" s="108">
        <v>10</v>
      </c>
      <c r="F154" s="108" t="s">
        <v>67</v>
      </c>
      <c r="G154" s="108" t="s">
        <v>463</v>
      </c>
      <c r="H154" s="108">
        <v>1</v>
      </c>
    </row>
    <row r="155" spans="1:8" x14ac:dyDescent="0.3">
      <c r="A155" s="108">
        <v>1835</v>
      </c>
      <c r="B155" s="116">
        <v>1046</v>
      </c>
      <c r="C155" s="108" t="s">
        <v>1100</v>
      </c>
      <c r="D155" s="108" t="s">
        <v>3</v>
      </c>
      <c r="E155" s="108">
        <v>5</v>
      </c>
      <c r="F155" s="108" t="s">
        <v>67</v>
      </c>
      <c r="G155" s="108" t="s">
        <v>463</v>
      </c>
      <c r="H155" s="108">
        <v>1</v>
      </c>
    </row>
    <row r="156" spans="1:8" x14ac:dyDescent="0.3">
      <c r="A156" s="108">
        <v>2389</v>
      </c>
      <c r="B156" s="116">
        <v>1305</v>
      </c>
      <c r="C156" s="108" t="s">
        <v>140</v>
      </c>
      <c r="D156" s="108" t="s">
        <v>3</v>
      </c>
      <c r="E156" s="108">
        <v>10</v>
      </c>
      <c r="F156" s="108" t="s">
        <v>67</v>
      </c>
      <c r="G156" s="108" t="s">
        <v>463</v>
      </c>
      <c r="H156" s="108">
        <v>1</v>
      </c>
    </row>
    <row r="157" spans="1:8" x14ac:dyDescent="0.3">
      <c r="A157" s="108">
        <v>2390</v>
      </c>
      <c r="B157" s="116">
        <v>1306</v>
      </c>
      <c r="C157" s="108" t="s">
        <v>1101</v>
      </c>
      <c r="D157" s="108" t="s">
        <v>3</v>
      </c>
      <c r="E157" s="108">
        <v>5</v>
      </c>
      <c r="F157" s="108" t="s">
        <v>67</v>
      </c>
      <c r="G157" s="108" t="s">
        <v>463</v>
      </c>
      <c r="H157" s="108">
        <v>1</v>
      </c>
    </row>
    <row r="158" spans="1:8" x14ac:dyDescent="0.3">
      <c r="A158" s="108">
        <v>101</v>
      </c>
      <c r="B158" s="116">
        <v>122</v>
      </c>
      <c r="C158" s="108" t="s">
        <v>21</v>
      </c>
      <c r="D158" s="108" t="s">
        <v>3</v>
      </c>
      <c r="E158" s="108">
        <v>10</v>
      </c>
      <c r="F158" s="108" t="s">
        <v>67</v>
      </c>
      <c r="G158" s="108" t="s">
        <v>463</v>
      </c>
      <c r="H158" s="108">
        <v>1</v>
      </c>
    </row>
    <row r="159" spans="1:8" x14ac:dyDescent="0.3">
      <c r="A159" s="108">
        <v>1836</v>
      </c>
      <c r="B159" s="116">
        <v>1047</v>
      </c>
      <c r="C159" s="108" t="s">
        <v>1102</v>
      </c>
      <c r="D159" s="108" t="s">
        <v>3</v>
      </c>
      <c r="E159" s="108">
        <v>5</v>
      </c>
      <c r="F159" s="108" t="s">
        <v>67</v>
      </c>
      <c r="G159" s="108" t="s">
        <v>463</v>
      </c>
      <c r="H159" s="108">
        <v>1</v>
      </c>
    </row>
    <row r="160" spans="1:8" x14ac:dyDescent="0.3">
      <c r="A160" s="108">
        <v>105</v>
      </c>
      <c r="B160" s="116">
        <v>116</v>
      </c>
      <c r="C160" s="108" t="s">
        <v>20</v>
      </c>
      <c r="D160" s="108" t="s">
        <v>3</v>
      </c>
      <c r="E160" s="108">
        <v>10</v>
      </c>
      <c r="F160" s="108" t="s">
        <v>67</v>
      </c>
      <c r="G160" s="108" t="s">
        <v>463</v>
      </c>
      <c r="H160" s="108">
        <v>1</v>
      </c>
    </row>
    <row r="161" spans="1:8" x14ac:dyDescent="0.3">
      <c r="A161" s="108">
        <v>1837</v>
      </c>
      <c r="B161" s="116">
        <v>1048</v>
      </c>
      <c r="C161" s="108" t="s">
        <v>1103</v>
      </c>
      <c r="D161" s="108" t="s">
        <v>3</v>
      </c>
      <c r="E161" s="108">
        <v>5</v>
      </c>
      <c r="F161" s="108" t="s">
        <v>67</v>
      </c>
      <c r="G161" s="108" t="s">
        <v>463</v>
      </c>
      <c r="H161" s="108">
        <v>1</v>
      </c>
    </row>
    <row r="162" spans="1:8" x14ac:dyDescent="0.3">
      <c r="A162" s="108">
        <v>4224</v>
      </c>
      <c r="B162" s="116">
        <v>2376</v>
      </c>
      <c r="C162" s="108" t="s">
        <v>1667</v>
      </c>
      <c r="D162" s="108" t="s">
        <v>3</v>
      </c>
      <c r="E162" s="108">
        <v>10</v>
      </c>
      <c r="F162" s="108" t="s">
        <v>67</v>
      </c>
      <c r="G162" s="108" t="s">
        <v>463</v>
      </c>
      <c r="H162" s="108">
        <v>1</v>
      </c>
    </row>
    <row r="163" spans="1:8" x14ac:dyDescent="0.3">
      <c r="A163" s="108">
        <v>4235</v>
      </c>
      <c r="B163" s="116">
        <v>2379</v>
      </c>
      <c r="C163" s="108" t="s">
        <v>1510</v>
      </c>
      <c r="D163" s="108" t="s">
        <v>3</v>
      </c>
      <c r="E163" s="108">
        <v>2</v>
      </c>
      <c r="F163" s="108" t="s">
        <v>67</v>
      </c>
      <c r="G163" s="108" t="s">
        <v>463</v>
      </c>
      <c r="H163" s="108">
        <v>1</v>
      </c>
    </row>
    <row r="164" spans="1:8" x14ac:dyDescent="0.3">
      <c r="A164" s="108">
        <v>108</v>
      </c>
      <c r="B164" s="116">
        <v>118</v>
      </c>
      <c r="C164" s="108" t="s">
        <v>19</v>
      </c>
      <c r="D164" s="108" t="s">
        <v>3</v>
      </c>
      <c r="E164" s="108">
        <v>10</v>
      </c>
      <c r="F164" s="108" t="s">
        <v>67</v>
      </c>
      <c r="G164" s="108" t="s">
        <v>463</v>
      </c>
      <c r="H164" s="108">
        <v>1</v>
      </c>
    </row>
    <row r="165" spans="1:8" x14ac:dyDescent="0.3">
      <c r="A165" s="108">
        <v>1839</v>
      </c>
      <c r="B165" s="116">
        <v>1050</v>
      </c>
      <c r="C165" s="108" t="s">
        <v>1668</v>
      </c>
      <c r="D165" s="108" t="s">
        <v>3</v>
      </c>
      <c r="E165" s="108">
        <v>5</v>
      </c>
      <c r="F165" s="108" t="s">
        <v>67</v>
      </c>
      <c r="G165" s="108" t="s">
        <v>463</v>
      </c>
      <c r="H165" s="108">
        <v>1</v>
      </c>
    </row>
    <row r="166" spans="1:8" x14ac:dyDescent="0.3">
      <c r="A166" s="108">
        <v>2858</v>
      </c>
      <c r="B166" s="116">
        <v>1626</v>
      </c>
      <c r="C166" s="108" t="s">
        <v>1104</v>
      </c>
      <c r="D166" s="108" t="s">
        <v>3</v>
      </c>
      <c r="E166" s="108">
        <v>2.0099999999999998</v>
      </c>
      <c r="F166" s="108" t="s">
        <v>67</v>
      </c>
      <c r="G166" s="108" t="s">
        <v>463</v>
      </c>
      <c r="H166" s="108">
        <v>1</v>
      </c>
    </row>
    <row r="167" spans="1:8" x14ac:dyDescent="0.3">
      <c r="A167" s="108">
        <v>2835</v>
      </c>
      <c r="B167" s="116">
        <v>1603</v>
      </c>
      <c r="C167" s="108" t="s">
        <v>1669</v>
      </c>
      <c r="D167" s="108" t="s">
        <v>3</v>
      </c>
      <c r="E167" s="108">
        <v>5.0250000000000004</v>
      </c>
      <c r="F167" s="108" t="s">
        <v>67</v>
      </c>
      <c r="G167" s="108" t="s">
        <v>463</v>
      </c>
      <c r="H167" s="108">
        <v>1</v>
      </c>
    </row>
    <row r="168" spans="1:8" x14ac:dyDescent="0.3">
      <c r="A168" s="108">
        <v>953</v>
      </c>
      <c r="B168" s="116">
        <v>519</v>
      </c>
      <c r="C168" s="108" t="s">
        <v>53</v>
      </c>
      <c r="D168" s="108" t="s">
        <v>7</v>
      </c>
      <c r="E168" s="108">
        <v>25</v>
      </c>
      <c r="F168" s="108" t="s">
        <v>69</v>
      </c>
      <c r="G168" s="108" t="s">
        <v>463</v>
      </c>
      <c r="H168" s="108">
        <v>1</v>
      </c>
    </row>
    <row r="169" spans="1:8" x14ac:dyDescent="0.3">
      <c r="A169" s="108">
        <v>2362</v>
      </c>
      <c r="B169" s="116">
        <v>1292</v>
      </c>
      <c r="C169" s="108" t="s">
        <v>1105</v>
      </c>
      <c r="D169" s="108" t="s">
        <v>7</v>
      </c>
      <c r="E169" s="108">
        <v>5</v>
      </c>
      <c r="F169" s="108" t="s">
        <v>69</v>
      </c>
      <c r="G169" s="108" t="s">
        <v>463</v>
      </c>
      <c r="H169" s="108">
        <v>1</v>
      </c>
    </row>
    <row r="170" spans="1:8" x14ac:dyDescent="0.3">
      <c r="A170" s="108">
        <v>2291</v>
      </c>
      <c r="B170" s="116">
        <v>1262</v>
      </c>
      <c r="C170" s="108" t="s">
        <v>290</v>
      </c>
      <c r="D170" s="108" t="s">
        <v>3</v>
      </c>
      <c r="E170" s="108">
        <v>10</v>
      </c>
      <c r="F170" s="108" t="s">
        <v>67</v>
      </c>
      <c r="G170" s="108" t="s">
        <v>463</v>
      </c>
      <c r="H170" s="108">
        <v>1</v>
      </c>
    </row>
    <row r="171" spans="1:8" x14ac:dyDescent="0.3">
      <c r="A171" s="108">
        <v>2292</v>
      </c>
      <c r="B171" s="116">
        <v>1263</v>
      </c>
      <c r="C171" s="108" t="s">
        <v>1106</v>
      </c>
      <c r="D171" s="108" t="s">
        <v>3</v>
      </c>
      <c r="E171" s="108">
        <v>5</v>
      </c>
      <c r="F171" s="108" t="s">
        <v>67</v>
      </c>
      <c r="G171" s="108" t="s">
        <v>463</v>
      </c>
      <c r="H171" s="108">
        <v>1</v>
      </c>
    </row>
    <row r="172" spans="1:8" x14ac:dyDescent="0.3">
      <c r="A172" s="108">
        <v>100</v>
      </c>
      <c r="B172" s="116">
        <v>121</v>
      </c>
      <c r="C172" s="108" t="s">
        <v>219</v>
      </c>
      <c r="D172" s="108" t="s">
        <v>3</v>
      </c>
      <c r="E172" s="108">
        <v>10</v>
      </c>
      <c r="F172" s="108" t="s">
        <v>67</v>
      </c>
      <c r="G172" s="108" t="s">
        <v>463</v>
      </c>
      <c r="H172" s="108">
        <v>1</v>
      </c>
    </row>
    <row r="173" spans="1:8" x14ac:dyDescent="0.3">
      <c r="A173" s="108">
        <v>1831</v>
      </c>
      <c r="B173" s="116">
        <v>1042</v>
      </c>
      <c r="C173" s="108" t="s">
        <v>1107</v>
      </c>
      <c r="D173" s="108" t="s">
        <v>3</v>
      </c>
      <c r="E173" s="108">
        <v>5</v>
      </c>
      <c r="F173" s="108" t="s">
        <v>67</v>
      </c>
      <c r="G173" s="108" t="s">
        <v>463</v>
      </c>
      <c r="H173" s="108">
        <v>1</v>
      </c>
    </row>
    <row r="174" spans="1:8" x14ac:dyDescent="0.3">
      <c r="A174" s="108">
        <v>3750</v>
      </c>
      <c r="B174" s="116">
        <v>2801</v>
      </c>
      <c r="C174" s="108" t="s">
        <v>675</v>
      </c>
      <c r="D174" s="108" t="s">
        <v>3</v>
      </c>
      <c r="E174" s="108">
        <v>25</v>
      </c>
      <c r="F174" s="108" t="s">
        <v>67</v>
      </c>
      <c r="G174" s="108" t="s">
        <v>463</v>
      </c>
      <c r="H174" s="108">
        <v>1</v>
      </c>
    </row>
    <row r="175" spans="1:8" x14ac:dyDescent="0.3">
      <c r="A175" s="108">
        <v>109</v>
      </c>
      <c r="B175" s="116">
        <v>120</v>
      </c>
      <c r="C175" s="108" t="s">
        <v>220</v>
      </c>
      <c r="D175" s="108" t="s">
        <v>3</v>
      </c>
      <c r="E175" s="108">
        <v>10</v>
      </c>
      <c r="F175" s="108" t="s">
        <v>67</v>
      </c>
      <c r="G175" s="108" t="s">
        <v>463</v>
      </c>
      <c r="H175" s="108">
        <v>1</v>
      </c>
    </row>
    <row r="176" spans="1:8" x14ac:dyDescent="0.3">
      <c r="A176" s="108">
        <v>1832</v>
      </c>
      <c r="B176" s="116">
        <v>1043</v>
      </c>
      <c r="C176" s="108" t="s">
        <v>1108</v>
      </c>
      <c r="D176" s="108" t="s">
        <v>3</v>
      </c>
      <c r="E176" s="108">
        <v>5</v>
      </c>
      <c r="F176" s="108" t="s">
        <v>67</v>
      </c>
      <c r="G176" s="108" t="s">
        <v>463</v>
      </c>
      <c r="H176" s="108">
        <v>1</v>
      </c>
    </row>
    <row r="177" spans="1:8" x14ac:dyDescent="0.3">
      <c r="A177" s="108">
        <v>3751</v>
      </c>
      <c r="B177" s="116">
        <v>2802</v>
      </c>
      <c r="C177" s="108" t="s">
        <v>676</v>
      </c>
      <c r="D177" s="108" t="s">
        <v>3</v>
      </c>
      <c r="E177" s="108">
        <v>25</v>
      </c>
      <c r="F177" s="108" t="s">
        <v>67</v>
      </c>
      <c r="G177" s="108" t="s">
        <v>463</v>
      </c>
      <c r="H177" s="108">
        <v>1</v>
      </c>
    </row>
    <row r="178" spans="1:8" x14ac:dyDescent="0.3">
      <c r="A178" s="108">
        <v>3969</v>
      </c>
      <c r="B178" s="116">
        <v>2273</v>
      </c>
      <c r="C178" s="108" t="s">
        <v>786</v>
      </c>
      <c r="D178" s="108" t="s">
        <v>28</v>
      </c>
      <c r="E178" s="108">
        <v>25</v>
      </c>
      <c r="F178" s="108" t="s">
        <v>67</v>
      </c>
      <c r="G178" s="108" t="s">
        <v>463</v>
      </c>
      <c r="H178" s="108">
        <v>1</v>
      </c>
    </row>
    <row r="179" spans="1:8" x14ac:dyDescent="0.3">
      <c r="A179" s="108">
        <v>4221</v>
      </c>
      <c r="B179" s="116">
        <v>2375</v>
      </c>
      <c r="C179" s="108" t="s">
        <v>1391</v>
      </c>
      <c r="D179" s="108" t="s">
        <v>28</v>
      </c>
      <c r="E179" s="108">
        <v>2</v>
      </c>
      <c r="F179" s="108" t="s">
        <v>67</v>
      </c>
      <c r="G179" s="108" t="s">
        <v>463</v>
      </c>
      <c r="H179" s="108">
        <v>1</v>
      </c>
    </row>
    <row r="180" spans="1:8" x14ac:dyDescent="0.3">
      <c r="A180" s="108">
        <v>366</v>
      </c>
      <c r="B180" s="116">
        <v>174</v>
      </c>
      <c r="C180" s="108" t="s">
        <v>12</v>
      </c>
      <c r="D180" s="108" t="s">
        <v>7</v>
      </c>
      <c r="E180" s="108">
        <v>25</v>
      </c>
      <c r="F180" s="108" t="s">
        <v>468</v>
      </c>
      <c r="G180" s="108" t="s">
        <v>463</v>
      </c>
      <c r="H180" s="108">
        <v>1</v>
      </c>
    </row>
    <row r="181" spans="1:8" x14ac:dyDescent="0.3">
      <c r="A181" s="108">
        <v>4159</v>
      </c>
      <c r="B181" s="116">
        <v>50013</v>
      </c>
      <c r="C181" s="108" t="s">
        <v>12</v>
      </c>
      <c r="D181" s="108" t="s">
        <v>7</v>
      </c>
      <c r="E181" s="108">
        <v>25</v>
      </c>
      <c r="F181" s="108" t="s">
        <v>468</v>
      </c>
      <c r="G181" s="108" t="s">
        <v>463</v>
      </c>
      <c r="H181" s="108">
        <v>1</v>
      </c>
    </row>
    <row r="182" spans="1:8" x14ac:dyDescent="0.3">
      <c r="A182" s="108">
        <v>1795</v>
      </c>
      <c r="B182" s="116">
        <v>1023</v>
      </c>
      <c r="C182" s="108" t="s">
        <v>1109</v>
      </c>
      <c r="D182" s="108" t="s">
        <v>7</v>
      </c>
      <c r="E182" s="108">
        <v>5</v>
      </c>
      <c r="F182" s="108" t="s">
        <v>468</v>
      </c>
      <c r="G182" s="108" t="s">
        <v>463</v>
      </c>
      <c r="H182" s="108">
        <v>1</v>
      </c>
    </row>
    <row r="183" spans="1:8" x14ac:dyDescent="0.3">
      <c r="A183" s="108">
        <v>3656</v>
      </c>
      <c r="B183" s="116">
        <v>2747</v>
      </c>
      <c r="C183" s="108" t="s">
        <v>562</v>
      </c>
      <c r="D183" s="108" t="s">
        <v>126</v>
      </c>
      <c r="E183" s="108">
        <v>0</v>
      </c>
      <c r="F183" s="108" t="s">
        <v>55</v>
      </c>
      <c r="G183" s="108" t="s">
        <v>463</v>
      </c>
      <c r="H183" s="108">
        <v>1</v>
      </c>
    </row>
    <row r="184" spans="1:8" x14ac:dyDescent="0.3">
      <c r="A184" s="108">
        <v>627</v>
      </c>
      <c r="B184" s="116">
        <v>20205</v>
      </c>
      <c r="C184" s="108" t="s">
        <v>1670</v>
      </c>
      <c r="D184" s="108" t="s">
        <v>7</v>
      </c>
      <c r="E184" s="108">
        <v>10</v>
      </c>
      <c r="F184" s="108" t="s">
        <v>471</v>
      </c>
      <c r="G184" s="108" t="s">
        <v>463</v>
      </c>
      <c r="H184" s="108">
        <v>1</v>
      </c>
    </row>
    <row r="185" spans="1:8" x14ac:dyDescent="0.3">
      <c r="A185" s="108">
        <v>2108</v>
      </c>
      <c r="B185" s="116">
        <v>21157</v>
      </c>
      <c r="C185" s="108" t="s">
        <v>1671</v>
      </c>
      <c r="D185" s="108" t="s">
        <v>3</v>
      </c>
      <c r="E185" s="108">
        <v>20</v>
      </c>
      <c r="F185" s="108" t="s">
        <v>471</v>
      </c>
      <c r="G185" s="108" t="s">
        <v>463</v>
      </c>
      <c r="H185" s="108">
        <v>1</v>
      </c>
    </row>
    <row r="186" spans="1:8" x14ac:dyDescent="0.3">
      <c r="A186" s="108">
        <v>2713</v>
      </c>
      <c r="B186" s="116">
        <v>21365</v>
      </c>
      <c r="C186" s="108" t="s">
        <v>1110</v>
      </c>
      <c r="D186" s="108" t="s">
        <v>7</v>
      </c>
      <c r="E186" s="108">
        <v>2</v>
      </c>
      <c r="F186" s="108" t="s">
        <v>471</v>
      </c>
      <c r="G186" s="108" t="s">
        <v>463</v>
      </c>
      <c r="H186" s="108">
        <v>1</v>
      </c>
    </row>
    <row r="187" spans="1:8" x14ac:dyDescent="0.3">
      <c r="A187" s="108">
        <v>1840</v>
      </c>
      <c r="B187" s="116">
        <v>21038</v>
      </c>
      <c r="C187" s="108" t="s">
        <v>1672</v>
      </c>
      <c r="D187" s="108" t="s">
        <v>7</v>
      </c>
      <c r="E187" s="108">
        <v>4</v>
      </c>
      <c r="F187" s="108" t="s">
        <v>471</v>
      </c>
      <c r="G187" s="108" t="s">
        <v>463</v>
      </c>
      <c r="H187" s="108">
        <v>1</v>
      </c>
    </row>
    <row r="188" spans="1:8" x14ac:dyDescent="0.3">
      <c r="A188" s="108">
        <v>4026</v>
      </c>
      <c r="B188" s="116" t="s">
        <v>852</v>
      </c>
      <c r="C188" s="108" t="s">
        <v>1576</v>
      </c>
      <c r="D188" s="108" t="s">
        <v>28</v>
      </c>
      <c r="E188" s="108">
        <v>0</v>
      </c>
      <c r="F188" s="108" t="s">
        <v>132</v>
      </c>
      <c r="G188" s="108" t="s">
        <v>136</v>
      </c>
      <c r="H188" s="108">
        <v>1</v>
      </c>
    </row>
    <row r="189" spans="1:8" x14ac:dyDescent="0.3">
      <c r="A189" s="108">
        <v>4027</v>
      </c>
      <c r="B189" s="116" t="s">
        <v>858</v>
      </c>
      <c r="C189" s="108" t="s">
        <v>930</v>
      </c>
      <c r="D189" s="108" t="s">
        <v>28</v>
      </c>
      <c r="E189" s="108">
        <v>0</v>
      </c>
      <c r="F189" s="108" t="s">
        <v>132</v>
      </c>
      <c r="G189" s="108" t="s">
        <v>136</v>
      </c>
      <c r="H189" s="108">
        <v>1</v>
      </c>
    </row>
    <row r="190" spans="1:8" x14ac:dyDescent="0.3">
      <c r="A190" s="108">
        <v>3682</v>
      </c>
      <c r="B190" s="116">
        <v>2760</v>
      </c>
      <c r="C190" s="108" t="s">
        <v>622</v>
      </c>
      <c r="D190" s="108" t="s">
        <v>7</v>
      </c>
      <c r="E190" s="108">
        <v>5</v>
      </c>
      <c r="F190" s="108" t="s">
        <v>467</v>
      </c>
      <c r="G190" s="108" t="s">
        <v>463</v>
      </c>
      <c r="H190" s="108">
        <v>1</v>
      </c>
    </row>
    <row r="191" spans="1:8" x14ac:dyDescent="0.3">
      <c r="A191" s="108">
        <v>3259</v>
      </c>
      <c r="B191" s="116">
        <v>1895</v>
      </c>
      <c r="C191" s="108" t="s">
        <v>1111</v>
      </c>
      <c r="D191" s="108" t="s">
        <v>7</v>
      </c>
      <c r="E191" s="108">
        <v>1</v>
      </c>
      <c r="F191" s="108" t="s">
        <v>467</v>
      </c>
      <c r="G191" s="108" t="s">
        <v>463</v>
      </c>
      <c r="H191" s="108">
        <v>1</v>
      </c>
    </row>
    <row r="192" spans="1:8" x14ac:dyDescent="0.3">
      <c r="A192" s="108">
        <v>1966</v>
      </c>
      <c r="B192" s="116">
        <v>1101</v>
      </c>
      <c r="C192" s="108" t="s">
        <v>1673</v>
      </c>
      <c r="D192" s="108" t="s">
        <v>7</v>
      </c>
      <c r="E192" s="108">
        <v>5</v>
      </c>
      <c r="F192" s="108" t="s">
        <v>467</v>
      </c>
      <c r="G192" s="108" t="s">
        <v>463</v>
      </c>
      <c r="H192" s="108">
        <v>1</v>
      </c>
    </row>
    <row r="193" spans="1:8" x14ac:dyDescent="0.3">
      <c r="A193" s="108">
        <v>4104</v>
      </c>
      <c r="B193" s="116">
        <v>2313</v>
      </c>
      <c r="C193" s="108" t="s">
        <v>925</v>
      </c>
      <c r="D193" s="108" t="s">
        <v>7</v>
      </c>
      <c r="E193" s="108">
        <v>20</v>
      </c>
      <c r="F193" s="108" t="s">
        <v>66</v>
      </c>
      <c r="G193" s="108" t="s">
        <v>463</v>
      </c>
      <c r="H193" s="108">
        <v>1</v>
      </c>
    </row>
    <row r="194" spans="1:8" x14ac:dyDescent="0.3">
      <c r="A194" s="108">
        <v>4160</v>
      </c>
      <c r="B194" s="116">
        <v>50014</v>
      </c>
      <c r="C194" s="108" t="s">
        <v>925</v>
      </c>
      <c r="D194" s="108" t="s">
        <v>7</v>
      </c>
      <c r="E194" s="108">
        <v>20</v>
      </c>
      <c r="F194" s="108" t="s">
        <v>66</v>
      </c>
      <c r="G194" s="108" t="s">
        <v>463</v>
      </c>
      <c r="H194" s="108">
        <v>1</v>
      </c>
    </row>
    <row r="195" spans="1:8" x14ac:dyDescent="0.3">
      <c r="A195" s="108">
        <v>4212</v>
      </c>
      <c r="B195" s="116">
        <v>50039</v>
      </c>
      <c r="C195" s="108" t="s">
        <v>974</v>
      </c>
      <c r="D195" s="108" t="s">
        <v>28</v>
      </c>
      <c r="E195" s="108">
        <v>20</v>
      </c>
      <c r="F195" s="108" t="s">
        <v>66</v>
      </c>
      <c r="G195" s="108" t="s">
        <v>463</v>
      </c>
      <c r="H195" s="108">
        <v>1</v>
      </c>
    </row>
    <row r="196" spans="1:8" x14ac:dyDescent="0.3">
      <c r="A196" s="108">
        <v>4100</v>
      </c>
      <c r="B196" s="116">
        <v>2309</v>
      </c>
      <c r="C196" s="108" t="s">
        <v>926</v>
      </c>
      <c r="D196" s="108" t="s">
        <v>7</v>
      </c>
      <c r="E196" s="108">
        <v>20</v>
      </c>
      <c r="F196" s="108" t="s">
        <v>66</v>
      </c>
      <c r="G196" s="108" t="s">
        <v>463</v>
      </c>
      <c r="H196" s="108">
        <v>1</v>
      </c>
    </row>
    <row r="197" spans="1:8" x14ac:dyDescent="0.3">
      <c r="A197" s="108">
        <v>4161</v>
      </c>
      <c r="B197" s="116">
        <v>50015</v>
      </c>
      <c r="C197" s="108" t="s">
        <v>926</v>
      </c>
      <c r="D197" s="108" t="s">
        <v>7</v>
      </c>
      <c r="E197" s="108">
        <v>20</v>
      </c>
      <c r="F197" s="108" t="s">
        <v>66</v>
      </c>
      <c r="G197" s="108" t="s">
        <v>463</v>
      </c>
      <c r="H197" s="108">
        <v>1</v>
      </c>
    </row>
    <row r="198" spans="1:8" x14ac:dyDescent="0.3">
      <c r="A198" s="108">
        <v>4103</v>
      </c>
      <c r="B198" s="116">
        <v>2312</v>
      </c>
      <c r="C198" s="108" t="s">
        <v>927</v>
      </c>
      <c r="D198" s="108" t="s">
        <v>28</v>
      </c>
      <c r="E198" s="108">
        <v>25</v>
      </c>
      <c r="F198" s="108" t="s">
        <v>66</v>
      </c>
      <c r="G198" s="108" t="s">
        <v>463</v>
      </c>
      <c r="H198" s="108">
        <v>1</v>
      </c>
    </row>
    <row r="199" spans="1:8" x14ac:dyDescent="0.3">
      <c r="A199" s="108">
        <v>4162</v>
      </c>
      <c r="B199" s="116">
        <v>50016</v>
      </c>
      <c r="C199" s="108" t="s">
        <v>927</v>
      </c>
      <c r="D199" s="108" t="s">
        <v>7</v>
      </c>
      <c r="E199" s="108">
        <v>25</v>
      </c>
      <c r="F199" s="108" t="s">
        <v>66</v>
      </c>
      <c r="G199" s="108" t="s">
        <v>463</v>
      </c>
      <c r="H199" s="108">
        <v>1</v>
      </c>
    </row>
    <row r="200" spans="1:8" x14ac:dyDescent="0.3">
      <c r="A200" s="108">
        <v>4102</v>
      </c>
      <c r="B200" s="116">
        <v>2311</v>
      </c>
      <c r="C200" s="108" t="s">
        <v>928</v>
      </c>
      <c r="D200" s="108" t="s">
        <v>28</v>
      </c>
      <c r="E200" s="108">
        <v>20</v>
      </c>
      <c r="F200" s="108" t="s">
        <v>66</v>
      </c>
      <c r="G200" s="108" t="s">
        <v>463</v>
      </c>
      <c r="H200" s="108">
        <v>1</v>
      </c>
    </row>
    <row r="201" spans="1:8" x14ac:dyDescent="0.3">
      <c r="A201" s="108">
        <v>4163</v>
      </c>
      <c r="B201" s="116">
        <v>50017</v>
      </c>
      <c r="C201" s="108" t="s">
        <v>928</v>
      </c>
      <c r="D201" s="108" t="s">
        <v>7</v>
      </c>
      <c r="E201" s="108">
        <v>20</v>
      </c>
      <c r="F201" s="108" t="s">
        <v>66</v>
      </c>
      <c r="G201" s="108" t="s">
        <v>463</v>
      </c>
      <c r="H201" s="108">
        <v>1</v>
      </c>
    </row>
    <row r="202" spans="1:8" x14ac:dyDescent="0.3">
      <c r="A202" s="108">
        <v>4101</v>
      </c>
      <c r="B202" s="116">
        <v>2310</v>
      </c>
      <c r="C202" s="108" t="s">
        <v>929</v>
      </c>
      <c r="D202" s="108" t="s">
        <v>28</v>
      </c>
      <c r="E202" s="108">
        <v>20</v>
      </c>
      <c r="F202" s="108" t="s">
        <v>66</v>
      </c>
      <c r="G202" s="108" t="s">
        <v>463</v>
      </c>
      <c r="H202" s="108">
        <v>1</v>
      </c>
    </row>
    <row r="203" spans="1:8" x14ac:dyDescent="0.3">
      <c r="A203" s="108">
        <v>4164</v>
      </c>
      <c r="B203" s="116">
        <v>50018</v>
      </c>
      <c r="C203" s="108" t="s">
        <v>929</v>
      </c>
      <c r="D203" s="108" t="s">
        <v>7</v>
      </c>
      <c r="E203" s="108">
        <v>20</v>
      </c>
      <c r="F203" s="108" t="s">
        <v>66</v>
      </c>
      <c r="G203" s="108" t="s">
        <v>463</v>
      </c>
      <c r="H203" s="108">
        <v>1</v>
      </c>
    </row>
    <row r="204" spans="1:8" x14ac:dyDescent="0.3">
      <c r="A204" s="108">
        <v>262</v>
      </c>
      <c r="B204" s="116">
        <v>127</v>
      </c>
      <c r="C204" s="108" t="s">
        <v>297</v>
      </c>
      <c r="D204" s="108" t="s">
        <v>165</v>
      </c>
      <c r="E204" s="108">
        <v>3</v>
      </c>
      <c r="F204" s="108" t="s">
        <v>529</v>
      </c>
      <c r="G204" s="108" t="s">
        <v>463</v>
      </c>
      <c r="H204" s="108">
        <v>1</v>
      </c>
    </row>
    <row r="205" spans="1:8" x14ac:dyDescent="0.3">
      <c r="A205" s="108">
        <v>37</v>
      </c>
      <c r="B205" s="116">
        <v>214</v>
      </c>
      <c r="C205" s="108" t="s">
        <v>298</v>
      </c>
      <c r="D205" s="108" t="s">
        <v>165</v>
      </c>
      <c r="E205" s="108">
        <v>3</v>
      </c>
      <c r="F205" s="108" t="s">
        <v>529</v>
      </c>
      <c r="G205" s="108" t="s">
        <v>463</v>
      </c>
      <c r="H205" s="108">
        <v>1</v>
      </c>
    </row>
    <row r="206" spans="1:8" x14ac:dyDescent="0.3">
      <c r="A206" s="108">
        <v>87</v>
      </c>
      <c r="B206" s="116">
        <v>243</v>
      </c>
      <c r="C206" s="108" t="s">
        <v>304</v>
      </c>
      <c r="D206" s="108" t="s">
        <v>7</v>
      </c>
      <c r="E206" s="108">
        <v>10</v>
      </c>
      <c r="F206" s="108" t="s">
        <v>529</v>
      </c>
      <c r="G206" s="108" t="s">
        <v>463</v>
      </c>
      <c r="H206" s="108">
        <v>1</v>
      </c>
    </row>
    <row r="207" spans="1:8" x14ac:dyDescent="0.3">
      <c r="A207" s="108">
        <v>1841</v>
      </c>
      <c r="B207" s="116">
        <v>1051</v>
      </c>
      <c r="C207" s="108" t="s">
        <v>1112</v>
      </c>
      <c r="D207" s="108" t="s">
        <v>7</v>
      </c>
      <c r="E207" s="108">
        <v>5</v>
      </c>
      <c r="F207" s="108" t="s">
        <v>529</v>
      </c>
      <c r="G207" s="108" t="s">
        <v>463</v>
      </c>
      <c r="H207" s="108">
        <v>1</v>
      </c>
    </row>
    <row r="208" spans="1:8" x14ac:dyDescent="0.3">
      <c r="A208" s="108">
        <v>4292</v>
      </c>
      <c r="B208" s="116">
        <v>2403</v>
      </c>
      <c r="C208" s="108" t="s">
        <v>1599</v>
      </c>
      <c r="D208" s="108" t="s">
        <v>7</v>
      </c>
      <c r="E208" s="108">
        <v>25</v>
      </c>
      <c r="F208" s="108" t="s">
        <v>529</v>
      </c>
      <c r="G208" s="108" t="s">
        <v>463</v>
      </c>
      <c r="H208" s="108">
        <v>1</v>
      </c>
    </row>
    <row r="209" spans="1:8" x14ac:dyDescent="0.3">
      <c r="A209" s="108">
        <v>2429</v>
      </c>
      <c r="B209" s="116">
        <v>1329</v>
      </c>
      <c r="C209" s="108" t="s">
        <v>513</v>
      </c>
      <c r="D209" s="108" t="s">
        <v>165</v>
      </c>
      <c r="E209" s="108">
        <v>6</v>
      </c>
      <c r="F209" s="108" t="s">
        <v>529</v>
      </c>
      <c r="G209" s="108" t="s">
        <v>463</v>
      </c>
      <c r="H209" s="108">
        <v>1</v>
      </c>
    </row>
    <row r="210" spans="1:8" x14ac:dyDescent="0.3">
      <c r="A210" s="108">
        <v>988</v>
      </c>
      <c r="B210" s="116">
        <v>543</v>
      </c>
      <c r="C210" s="108" t="s">
        <v>1113</v>
      </c>
      <c r="D210" s="108" t="s">
        <v>7</v>
      </c>
      <c r="E210" s="108">
        <v>10</v>
      </c>
      <c r="F210" s="108" t="s">
        <v>529</v>
      </c>
      <c r="G210" s="108" t="s">
        <v>463</v>
      </c>
      <c r="H210" s="108">
        <v>1</v>
      </c>
    </row>
    <row r="211" spans="1:8" x14ac:dyDescent="0.3">
      <c r="A211" s="108">
        <v>1790</v>
      </c>
      <c r="B211" s="116">
        <v>1019</v>
      </c>
      <c r="C211" s="108" t="s">
        <v>1674</v>
      </c>
      <c r="D211" s="108" t="s">
        <v>7</v>
      </c>
      <c r="E211" s="108">
        <v>25</v>
      </c>
      <c r="F211" s="108" t="s">
        <v>529</v>
      </c>
      <c r="G211" s="108" t="s">
        <v>463</v>
      </c>
      <c r="H211" s="108">
        <v>1</v>
      </c>
    </row>
    <row r="212" spans="1:8" x14ac:dyDescent="0.3">
      <c r="A212" s="108">
        <v>990</v>
      </c>
      <c r="B212" s="116">
        <v>545</v>
      </c>
      <c r="C212" s="108" t="s">
        <v>1114</v>
      </c>
      <c r="D212" s="108" t="s">
        <v>7</v>
      </c>
      <c r="E212" s="108">
        <v>10</v>
      </c>
      <c r="F212" s="108" t="s">
        <v>529</v>
      </c>
      <c r="G212" s="108" t="s">
        <v>463</v>
      </c>
      <c r="H212" s="108">
        <v>1</v>
      </c>
    </row>
    <row r="213" spans="1:8" x14ac:dyDescent="0.3">
      <c r="A213" s="108">
        <v>1777</v>
      </c>
      <c r="B213" s="116">
        <v>1011</v>
      </c>
      <c r="C213" s="108" t="s">
        <v>1675</v>
      </c>
      <c r="D213" s="108" t="s">
        <v>7</v>
      </c>
      <c r="E213" s="108">
        <v>25</v>
      </c>
      <c r="F213" s="108" t="s">
        <v>529</v>
      </c>
      <c r="G213" s="108" t="s">
        <v>463</v>
      </c>
      <c r="H213" s="108">
        <v>1</v>
      </c>
    </row>
    <row r="214" spans="1:8" x14ac:dyDescent="0.3">
      <c r="A214" s="108">
        <v>989</v>
      </c>
      <c r="B214" s="116">
        <v>544</v>
      </c>
      <c r="C214" s="108" t="s">
        <v>1676</v>
      </c>
      <c r="D214" s="108" t="s">
        <v>7</v>
      </c>
      <c r="E214" s="108">
        <v>10</v>
      </c>
      <c r="F214" s="108" t="s">
        <v>529</v>
      </c>
      <c r="G214" s="108" t="s">
        <v>463</v>
      </c>
      <c r="H214" s="108">
        <v>1</v>
      </c>
    </row>
    <row r="215" spans="1:8" x14ac:dyDescent="0.3">
      <c r="A215" s="108">
        <v>1775</v>
      </c>
      <c r="B215" s="116">
        <v>1009</v>
      </c>
      <c r="C215" s="108" t="s">
        <v>1677</v>
      </c>
      <c r="D215" s="108" t="s">
        <v>7</v>
      </c>
      <c r="E215" s="108">
        <v>25</v>
      </c>
      <c r="F215" s="108" t="s">
        <v>529</v>
      </c>
      <c r="G215" s="108" t="s">
        <v>463</v>
      </c>
      <c r="H215" s="108">
        <v>1</v>
      </c>
    </row>
    <row r="216" spans="1:8" x14ac:dyDescent="0.3">
      <c r="A216" s="108">
        <v>991</v>
      </c>
      <c r="B216" s="116">
        <v>546</v>
      </c>
      <c r="C216" s="108" t="s">
        <v>1115</v>
      </c>
      <c r="D216" s="108" t="s">
        <v>7</v>
      </c>
      <c r="E216" s="108">
        <v>10</v>
      </c>
      <c r="F216" s="108" t="s">
        <v>529</v>
      </c>
      <c r="G216" s="108" t="s">
        <v>463</v>
      </c>
      <c r="H216" s="108">
        <v>1</v>
      </c>
    </row>
    <row r="217" spans="1:8" x14ac:dyDescent="0.3">
      <c r="A217" s="108">
        <v>1587</v>
      </c>
      <c r="B217" s="116">
        <v>915</v>
      </c>
      <c r="C217" s="108" t="s">
        <v>1678</v>
      </c>
      <c r="D217" s="108" t="s">
        <v>7</v>
      </c>
      <c r="E217" s="108">
        <v>25</v>
      </c>
      <c r="F217" s="108" t="s">
        <v>529</v>
      </c>
      <c r="G217" s="108" t="s">
        <v>463</v>
      </c>
      <c r="H217" s="108">
        <v>1</v>
      </c>
    </row>
    <row r="218" spans="1:8" x14ac:dyDescent="0.3">
      <c r="A218" s="108">
        <v>1789</v>
      </c>
      <c r="B218" s="116">
        <v>1018</v>
      </c>
      <c r="C218" s="108" t="s">
        <v>479</v>
      </c>
      <c r="D218" s="108" t="s">
        <v>3</v>
      </c>
      <c r="E218" s="108">
        <v>5</v>
      </c>
      <c r="F218" s="108" t="s">
        <v>529</v>
      </c>
      <c r="G218" s="108" t="s">
        <v>463</v>
      </c>
      <c r="H218" s="108">
        <v>1</v>
      </c>
    </row>
    <row r="219" spans="1:8" x14ac:dyDescent="0.3">
      <c r="A219" s="108">
        <v>2427</v>
      </c>
      <c r="B219" s="116">
        <v>1328</v>
      </c>
      <c r="C219" s="108" t="s">
        <v>543</v>
      </c>
      <c r="D219" s="108" t="s">
        <v>165</v>
      </c>
      <c r="E219" s="108">
        <v>5</v>
      </c>
      <c r="F219" s="108" t="s">
        <v>529</v>
      </c>
      <c r="G219" s="108" t="s">
        <v>463</v>
      </c>
      <c r="H219" s="108">
        <v>1</v>
      </c>
    </row>
    <row r="220" spans="1:8" x14ac:dyDescent="0.3">
      <c r="A220" s="108">
        <v>2433</v>
      </c>
      <c r="B220" s="116">
        <v>1330</v>
      </c>
      <c r="C220" s="108" t="s">
        <v>476</v>
      </c>
      <c r="D220" s="108" t="s">
        <v>165</v>
      </c>
      <c r="E220" s="108">
        <v>6</v>
      </c>
      <c r="F220" s="108" t="s">
        <v>529</v>
      </c>
      <c r="G220" s="108" t="s">
        <v>463</v>
      </c>
      <c r="H220" s="108">
        <v>1</v>
      </c>
    </row>
    <row r="221" spans="1:8" x14ac:dyDescent="0.3">
      <c r="A221" s="108">
        <v>1588</v>
      </c>
      <c r="B221" s="116">
        <v>916</v>
      </c>
      <c r="C221" s="108" t="s">
        <v>1679</v>
      </c>
      <c r="D221" s="108" t="s">
        <v>7</v>
      </c>
      <c r="E221" s="108">
        <v>25</v>
      </c>
      <c r="F221" s="108" t="s">
        <v>529</v>
      </c>
      <c r="G221" s="108" t="s">
        <v>463</v>
      </c>
      <c r="H221" s="108">
        <v>1</v>
      </c>
    </row>
    <row r="222" spans="1:8" x14ac:dyDescent="0.3">
      <c r="A222" s="108">
        <v>3015</v>
      </c>
      <c r="B222" s="116">
        <v>1741</v>
      </c>
      <c r="C222" s="108" t="s">
        <v>1116</v>
      </c>
      <c r="D222" s="108" t="s">
        <v>7</v>
      </c>
      <c r="E222" s="108">
        <v>5</v>
      </c>
      <c r="F222" s="108" t="s">
        <v>529</v>
      </c>
      <c r="G222" s="108" t="s">
        <v>463</v>
      </c>
      <c r="H222" s="108">
        <v>1</v>
      </c>
    </row>
    <row r="223" spans="1:8" x14ac:dyDescent="0.3">
      <c r="A223" s="108">
        <v>2420</v>
      </c>
      <c r="B223" s="116">
        <v>1325</v>
      </c>
      <c r="C223" s="108" t="s">
        <v>211</v>
      </c>
      <c r="D223" s="108" t="s">
        <v>165</v>
      </c>
      <c r="E223" s="108">
        <v>6</v>
      </c>
      <c r="F223" s="108" t="s">
        <v>529</v>
      </c>
      <c r="G223" s="108" t="s">
        <v>463</v>
      </c>
      <c r="H223" s="108">
        <v>1</v>
      </c>
    </row>
    <row r="224" spans="1:8" x14ac:dyDescent="0.3">
      <c r="A224" s="108">
        <v>3691</v>
      </c>
      <c r="B224" s="116">
        <v>2769</v>
      </c>
      <c r="C224" s="108" t="s">
        <v>629</v>
      </c>
      <c r="D224" s="108" t="s">
        <v>7</v>
      </c>
      <c r="E224" s="108">
        <v>5</v>
      </c>
      <c r="F224" s="108" t="s">
        <v>467</v>
      </c>
      <c r="G224" s="108" t="s">
        <v>463</v>
      </c>
      <c r="H224" s="108">
        <v>1</v>
      </c>
    </row>
    <row r="225" spans="1:8" x14ac:dyDescent="0.3">
      <c r="A225" s="108">
        <v>371</v>
      </c>
      <c r="B225" s="116">
        <v>30</v>
      </c>
      <c r="C225" s="108" t="s">
        <v>205</v>
      </c>
      <c r="D225" s="108" t="s">
        <v>7</v>
      </c>
      <c r="E225" s="108">
        <v>25</v>
      </c>
      <c r="F225" s="108" t="s">
        <v>466</v>
      </c>
      <c r="G225" s="108" t="s">
        <v>463</v>
      </c>
      <c r="H225" s="108">
        <v>1</v>
      </c>
    </row>
    <row r="226" spans="1:8" x14ac:dyDescent="0.3">
      <c r="A226" s="108">
        <v>374</v>
      </c>
      <c r="B226" s="116">
        <v>62</v>
      </c>
      <c r="C226" s="108" t="s">
        <v>1680</v>
      </c>
      <c r="D226" s="108" t="s">
        <v>7</v>
      </c>
      <c r="E226" s="108">
        <v>25</v>
      </c>
      <c r="F226" s="108" t="s">
        <v>466</v>
      </c>
      <c r="G226" s="108" t="s">
        <v>463</v>
      </c>
      <c r="H226" s="108">
        <v>1</v>
      </c>
    </row>
    <row r="227" spans="1:8" x14ac:dyDescent="0.3">
      <c r="A227" s="108">
        <v>1716</v>
      </c>
      <c r="B227" s="116">
        <v>983</v>
      </c>
      <c r="C227" s="108" t="s">
        <v>1681</v>
      </c>
      <c r="D227" s="108" t="s">
        <v>7</v>
      </c>
      <c r="E227" s="108">
        <v>5</v>
      </c>
      <c r="F227" s="108" t="s">
        <v>466</v>
      </c>
      <c r="G227" s="108" t="s">
        <v>463</v>
      </c>
      <c r="H227" s="108">
        <v>1</v>
      </c>
    </row>
    <row r="228" spans="1:8" x14ac:dyDescent="0.3">
      <c r="A228" s="108">
        <v>4193</v>
      </c>
      <c r="B228" s="116">
        <v>2358</v>
      </c>
      <c r="C228" s="108" t="s">
        <v>961</v>
      </c>
      <c r="D228" s="108" t="s">
        <v>7</v>
      </c>
      <c r="E228" s="108">
        <v>10</v>
      </c>
      <c r="F228" s="108" t="s">
        <v>466</v>
      </c>
      <c r="G228" s="108" t="s">
        <v>463</v>
      </c>
      <c r="H228" s="108">
        <v>1</v>
      </c>
    </row>
    <row r="229" spans="1:8" x14ac:dyDescent="0.3">
      <c r="A229" s="108">
        <v>1616</v>
      </c>
      <c r="B229" s="116">
        <v>937</v>
      </c>
      <c r="C229" s="108" t="s">
        <v>202</v>
      </c>
      <c r="D229" s="108" t="s">
        <v>7</v>
      </c>
      <c r="E229" s="108">
        <v>25</v>
      </c>
      <c r="F229" s="108" t="s">
        <v>466</v>
      </c>
      <c r="G229" s="108" t="s">
        <v>463</v>
      </c>
      <c r="H229" s="108">
        <v>1</v>
      </c>
    </row>
    <row r="230" spans="1:8" x14ac:dyDescent="0.3">
      <c r="A230" s="108">
        <v>372</v>
      </c>
      <c r="B230" s="116">
        <v>31</v>
      </c>
      <c r="C230" s="108" t="s">
        <v>206</v>
      </c>
      <c r="D230" s="108" t="s">
        <v>7</v>
      </c>
      <c r="E230" s="108">
        <v>25</v>
      </c>
      <c r="F230" s="108" t="s">
        <v>466</v>
      </c>
      <c r="G230" s="108" t="s">
        <v>463</v>
      </c>
      <c r="H230" s="108">
        <v>1</v>
      </c>
    </row>
    <row r="231" spans="1:8" x14ac:dyDescent="0.3">
      <c r="A231" s="108">
        <v>373</v>
      </c>
      <c r="B231" s="116">
        <v>63</v>
      </c>
      <c r="C231" s="108" t="s">
        <v>1682</v>
      </c>
      <c r="D231" s="108" t="s">
        <v>7</v>
      </c>
      <c r="E231" s="108">
        <v>25</v>
      </c>
      <c r="F231" s="108" t="s">
        <v>466</v>
      </c>
      <c r="G231" s="108" t="s">
        <v>463</v>
      </c>
      <c r="H231" s="108">
        <v>1</v>
      </c>
    </row>
    <row r="232" spans="1:8" x14ac:dyDescent="0.3">
      <c r="A232" s="108">
        <v>1799</v>
      </c>
      <c r="B232" s="116">
        <v>1027</v>
      </c>
      <c r="C232" s="108" t="s">
        <v>1683</v>
      </c>
      <c r="D232" s="108" t="s">
        <v>7</v>
      </c>
      <c r="E232" s="108">
        <v>5</v>
      </c>
      <c r="F232" s="108" t="s">
        <v>466</v>
      </c>
      <c r="G232" s="108" t="s">
        <v>463</v>
      </c>
      <c r="H232" s="108">
        <v>1</v>
      </c>
    </row>
    <row r="233" spans="1:8" x14ac:dyDescent="0.3">
      <c r="A233" s="108">
        <v>4192</v>
      </c>
      <c r="B233" s="116">
        <v>2357</v>
      </c>
      <c r="C233" s="108" t="s">
        <v>962</v>
      </c>
      <c r="D233" s="108" t="s">
        <v>7</v>
      </c>
      <c r="E233" s="108">
        <v>10</v>
      </c>
      <c r="F233" s="108" t="s">
        <v>466</v>
      </c>
      <c r="G233" s="108" t="s">
        <v>463</v>
      </c>
      <c r="H233" s="108">
        <v>1</v>
      </c>
    </row>
    <row r="234" spans="1:8" x14ac:dyDescent="0.3">
      <c r="A234" s="108">
        <v>1617</v>
      </c>
      <c r="B234" s="116">
        <v>938</v>
      </c>
      <c r="C234" s="108" t="s">
        <v>203</v>
      </c>
      <c r="D234" s="108" t="s">
        <v>7</v>
      </c>
      <c r="E234" s="108">
        <v>25</v>
      </c>
      <c r="F234" s="108" t="s">
        <v>466</v>
      </c>
      <c r="G234" s="108" t="s">
        <v>463</v>
      </c>
      <c r="H234" s="108">
        <v>1</v>
      </c>
    </row>
    <row r="235" spans="1:8" x14ac:dyDescent="0.3">
      <c r="A235" s="108">
        <v>608</v>
      </c>
      <c r="B235" s="116">
        <v>20186</v>
      </c>
      <c r="C235" s="108" t="s">
        <v>1684</v>
      </c>
      <c r="D235" s="108" t="s">
        <v>3</v>
      </c>
      <c r="E235" s="108">
        <v>10</v>
      </c>
      <c r="F235" s="108" t="s">
        <v>69</v>
      </c>
      <c r="G235" s="108" t="s">
        <v>463</v>
      </c>
      <c r="H235" s="108">
        <v>1</v>
      </c>
    </row>
    <row r="236" spans="1:8" x14ac:dyDescent="0.3">
      <c r="A236" s="108">
        <v>3971</v>
      </c>
      <c r="B236" s="116">
        <v>21719</v>
      </c>
      <c r="C236" s="108" t="s">
        <v>909</v>
      </c>
      <c r="D236" s="108" t="s">
        <v>28</v>
      </c>
      <c r="E236" s="108">
        <v>10</v>
      </c>
      <c r="F236" s="108" t="s">
        <v>69</v>
      </c>
      <c r="G236" s="108" t="s">
        <v>463</v>
      </c>
      <c r="H236" s="108">
        <v>1</v>
      </c>
    </row>
    <row r="237" spans="1:8" x14ac:dyDescent="0.3">
      <c r="A237" s="108">
        <v>4011</v>
      </c>
      <c r="B237" s="116">
        <v>21751</v>
      </c>
      <c r="C237" s="108" t="s">
        <v>910</v>
      </c>
      <c r="D237" s="108" t="s">
        <v>28</v>
      </c>
      <c r="E237" s="108">
        <v>10</v>
      </c>
      <c r="F237" s="108" t="s">
        <v>69</v>
      </c>
      <c r="G237" s="108" t="s">
        <v>463</v>
      </c>
      <c r="H237" s="108">
        <v>1</v>
      </c>
    </row>
    <row r="238" spans="1:8" x14ac:dyDescent="0.3">
      <c r="A238" s="108">
        <v>1435</v>
      </c>
      <c r="B238" s="116">
        <v>20669</v>
      </c>
      <c r="C238" s="108" t="s">
        <v>1685</v>
      </c>
      <c r="D238" s="108" t="s">
        <v>3</v>
      </c>
      <c r="E238" s="108">
        <v>12.5</v>
      </c>
      <c r="F238" s="108" t="s">
        <v>69</v>
      </c>
      <c r="G238" s="108" t="s">
        <v>463</v>
      </c>
      <c r="H238" s="108">
        <v>1</v>
      </c>
    </row>
    <row r="239" spans="1:8" x14ac:dyDescent="0.3">
      <c r="A239" s="108">
        <v>2729</v>
      </c>
      <c r="B239" s="116">
        <v>21371</v>
      </c>
      <c r="C239" s="108" t="s">
        <v>1117</v>
      </c>
      <c r="D239" s="108" t="s">
        <v>3</v>
      </c>
      <c r="E239" s="108">
        <v>2</v>
      </c>
      <c r="F239" s="108" t="s">
        <v>69</v>
      </c>
      <c r="G239" s="108" t="s">
        <v>463</v>
      </c>
      <c r="H239" s="108">
        <v>1</v>
      </c>
    </row>
    <row r="240" spans="1:8" x14ac:dyDescent="0.3">
      <c r="A240" s="108">
        <v>1760</v>
      </c>
      <c r="B240" s="116">
        <v>21007</v>
      </c>
      <c r="C240" s="108" t="s">
        <v>1686</v>
      </c>
      <c r="D240" s="108" t="s">
        <v>3</v>
      </c>
      <c r="E240" s="108">
        <v>5</v>
      </c>
      <c r="F240" s="108" t="s">
        <v>69</v>
      </c>
      <c r="G240" s="108" t="s">
        <v>463</v>
      </c>
      <c r="H240" s="108">
        <v>1</v>
      </c>
    </row>
    <row r="241" spans="1:8" x14ac:dyDescent="0.3">
      <c r="A241" s="108">
        <v>2731</v>
      </c>
      <c r="B241" s="116">
        <v>21372</v>
      </c>
      <c r="C241" s="108" t="s">
        <v>1118</v>
      </c>
      <c r="D241" s="108" t="s">
        <v>3</v>
      </c>
      <c r="E241" s="108">
        <v>2</v>
      </c>
      <c r="F241" s="108" t="s">
        <v>69</v>
      </c>
      <c r="G241" s="108" t="s">
        <v>463</v>
      </c>
      <c r="H241" s="108">
        <v>1</v>
      </c>
    </row>
    <row r="242" spans="1:8" x14ac:dyDescent="0.3">
      <c r="A242" s="108">
        <v>2254</v>
      </c>
      <c r="B242" s="116">
        <v>21220</v>
      </c>
      <c r="C242" s="108" t="s">
        <v>1687</v>
      </c>
      <c r="D242" s="108" t="s">
        <v>3</v>
      </c>
      <c r="E242" s="108">
        <v>5</v>
      </c>
      <c r="F242" s="108" t="s">
        <v>69</v>
      </c>
      <c r="G242" s="108" t="s">
        <v>463</v>
      </c>
      <c r="H242" s="108">
        <v>1</v>
      </c>
    </row>
    <row r="243" spans="1:8" x14ac:dyDescent="0.3">
      <c r="A243" s="108">
        <v>4017</v>
      </c>
      <c r="B243" s="116">
        <v>21757</v>
      </c>
      <c r="C243" s="108" t="s">
        <v>911</v>
      </c>
      <c r="D243" s="108" t="s">
        <v>28</v>
      </c>
      <c r="E243" s="108">
        <v>5</v>
      </c>
      <c r="F243" s="108" t="s">
        <v>69</v>
      </c>
      <c r="G243" s="108" t="s">
        <v>463</v>
      </c>
      <c r="H243" s="108">
        <v>1</v>
      </c>
    </row>
    <row r="244" spans="1:8" x14ac:dyDescent="0.3">
      <c r="A244" s="108">
        <v>4010</v>
      </c>
      <c r="B244" s="116">
        <v>21750</v>
      </c>
      <c r="C244" s="108" t="s">
        <v>1119</v>
      </c>
      <c r="D244" s="108" t="s">
        <v>3</v>
      </c>
      <c r="E244" s="108">
        <v>10</v>
      </c>
      <c r="F244" s="108" t="s">
        <v>69</v>
      </c>
      <c r="G244" s="108" t="s">
        <v>463</v>
      </c>
      <c r="H244" s="108">
        <v>1</v>
      </c>
    </row>
    <row r="245" spans="1:8" x14ac:dyDescent="0.3">
      <c r="A245" s="108">
        <v>3214</v>
      </c>
      <c r="B245" s="116">
        <v>21517</v>
      </c>
      <c r="C245" s="108" t="s">
        <v>1688</v>
      </c>
      <c r="D245" s="108" t="s">
        <v>3</v>
      </c>
      <c r="E245" s="108">
        <v>10</v>
      </c>
      <c r="F245" s="108" t="s">
        <v>69</v>
      </c>
      <c r="G245" s="108" t="s">
        <v>463</v>
      </c>
      <c r="H245" s="108">
        <v>1</v>
      </c>
    </row>
    <row r="246" spans="1:8" x14ac:dyDescent="0.3">
      <c r="A246" s="108">
        <v>3972</v>
      </c>
      <c r="B246" s="116">
        <v>21720</v>
      </c>
      <c r="C246" s="108" t="s">
        <v>792</v>
      </c>
      <c r="D246" s="108" t="s">
        <v>28</v>
      </c>
      <c r="E246" s="108">
        <v>10</v>
      </c>
      <c r="F246" s="108" t="s">
        <v>69</v>
      </c>
      <c r="G246" s="108" t="s">
        <v>463</v>
      </c>
      <c r="H246" s="108">
        <v>1</v>
      </c>
    </row>
    <row r="247" spans="1:8" x14ac:dyDescent="0.3">
      <c r="A247" s="108">
        <v>3448</v>
      </c>
      <c r="B247" s="116">
        <v>21561</v>
      </c>
      <c r="C247" s="108" t="s">
        <v>1120</v>
      </c>
      <c r="D247" s="108" t="s">
        <v>7</v>
      </c>
      <c r="E247" s="108">
        <v>2</v>
      </c>
      <c r="F247" s="108" t="s">
        <v>69</v>
      </c>
      <c r="G247" s="108" t="s">
        <v>463</v>
      </c>
      <c r="H247" s="108">
        <v>1</v>
      </c>
    </row>
    <row r="248" spans="1:8" x14ac:dyDescent="0.3">
      <c r="A248" s="108">
        <v>3447</v>
      </c>
      <c r="B248" s="116">
        <v>21560</v>
      </c>
      <c r="C248" s="108" t="s">
        <v>1689</v>
      </c>
      <c r="D248" s="108" t="s">
        <v>3</v>
      </c>
      <c r="E248" s="108">
        <v>5</v>
      </c>
      <c r="F248" s="108" t="s">
        <v>69</v>
      </c>
      <c r="G248" s="108" t="s">
        <v>463</v>
      </c>
      <c r="H248" s="108">
        <v>1</v>
      </c>
    </row>
    <row r="249" spans="1:8" x14ac:dyDescent="0.3">
      <c r="A249" s="108">
        <v>4226</v>
      </c>
      <c r="B249" s="116">
        <v>21797</v>
      </c>
      <c r="C249" s="108" t="s">
        <v>2072</v>
      </c>
      <c r="D249" s="108" t="s">
        <v>3</v>
      </c>
      <c r="E249" s="108">
        <v>25</v>
      </c>
      <c r="F249" s="108" t="s">
        <v>69</v>
      </c>
      <c r="G249" s="108" t="s">
        <v>463</v>
      </c>
      <c r="H249" s="108">
        <v>1</v>
      </c>
    </row>
    <row r="250" spans="1:8" x14ac:dyDescent="0.3">
      <c r="A250" s="108">
        <v>4035</v>
      </c>
      <c r="B250" s="116">
        <v>21763</v>
      </c>
      <c r="C250" s="108" t="s">
        <v>1690</v>
      </c>
      <c r="D250" s="108" t="s">
        <v>3</v>
      </c>
      <c r="E250" s="108">
        <v>10</v>
      </c>
      <c r="F250" s="108" t="s">
        <v>69</v>
      </c>
      <c r="G250" s="108" t="s">
        <v>463</v>
      </c>
      <c r="H250" s="108">
        <v>1</v>
      </c>
    </row>
    <row r="251" spans="1:8" x14ac:dyDescent="0.3">
      <c r="A251" s="108">
        <v>3901</v>
      </c>
      <c r="B251" s="116">
        <v>21671</v>
      </c>
      <c r="C251" s="108" t="s">
        <v>1691</v>
      </c>
      <c r="D251" s="108" t="s">
        <v>3</v>
      </c>
      <c r="E251" s="108">
        <v>5</v>
      </c>
      <c r="F251" s="108" t="s">
        <v>69</v>
      </c>
      <c r="G251" s="108" t="s">
        <v>463</v>
      </c>
      <c r="H251" s="108">
        <v>1</v>
      </c>
    </row>
    <row r="252" spans="1:8" x14ac:dyDescent="0.3">
      <c r="A252" s="108">
        <v>3902</v>
      </c>
      <c r="B252" s="116">
        <v>21672</v>
      </c>
      <c r="C252" s="108" t="s">
        <v>1692</v>
      </c>
      <c r="D252" s="108" t="s">
        <v>3</v>
      </c>
      <c r="E252" s="108">
        <v>5</v>
      </c>
      <c r="F252" s="108" t="s">
        <v>69</v>
      </c>
      <c r="G252" s="108" t="s">
        <v>463</v>
      </c>
      <c r="H252" s="108">
        <v>1</v>
      </c>
    </row>
    <row r="253" spans="1:8" x14ac:dyDescent="0.3">
      <c r="A253" s="108">
        <v>2844</v>
      </c>
      <c r="B253" s="116">
        <v>1612</v>
      </c>
      <c r="C253" s="108" t="s">
        <v>1693</v>
      </c>
      <c r="D253" s="108" t="s">
        <v>3</v>
      </c>
      <c r="E253" s="108">
        <v>12</v>
      </c>
      <c r="F253" s="108" t="s">
        <v>246</v>
      </c>
      <c r="G253" s="108" t="s">
        <v>463</v>
      </c>
      <c r="H253" s="108">
        <v>1</v>
      </c>
    </row>
    <row r="254" spans="1:8" x14ac:dyDescent="0.3">
      <c r="A254" s="108">
        <v>2854</v>
      </c>
      <c r="B254" s="116">
        <v>1622</v>
      </c>
      <c r="C254" s="108" t="s">
        <v>1694</v>
      </c>
      <c r="D254" s="108" t="s">
        <v>237</v>
      </c>
      <c r="E254" s="108">
        <v>2</v>
      </c>
      <c r="F254" s="108" t="s">
        <v>246</v>
      </c>
      <c r="G254" s="108" t="s">
        <v>463</v>
      </c>
      <c r="H254" s="108">
        <v>1</v>
      </c>
    </row>
    <row r="255" spans="1:8" x14ac:dyDescent="0.3">
      <c r="A255" s="108">
        <v>2841</v>
      </c>
      <c r="B255" s="116">
        <v>1609</v>
      </c>
      <c r="C255" s="108" t="s">
        <v>1695</v>
      </c>
      <c r="D255" s="108" t="s">
        <v>3</v>
      </c>
      <c r="E255" s="108">
        <v>10</v>
      </c>
      <c r="F255" s="108" t="s">
        <v>246</v>
      </c>
      <c r="G255" s="108" t="s">
        <v>463</v>
      </c>
      <c r="H255" s="108">
        <v>1</v>
      </c>
    </row>
    <row r="256" spans="1:8" x14ac:dyDescent="0.3">
      <c r="A256" s="108">
        <v>2851</v>
      </c>
      <c r="B256" s="116">
        <v>1619</v>
      </c>
      <c r="C256" s="108" t="s">
        <v>1121</v>
      </c>
      <c r="D256" s="108" t="s">
        <v>237</v>
      </c>
      <c r="E256" s="108">
        <v>2</v>
      </c>
      <c r="F256" s="108" t="s">
        <v>246</v>
      </c>
      <c r="G256" s="108" t="s">
        <v>463</v>
      </c>
      <c r="H256" s="108">
        <v>1</v>
      </c>
    </row>
    <row r="257" spans="1:8" x14ac:dyDescent="0.3">
      <c r="A257" s="108">
        <v>2837</v>
      </c>
      <c r="B257" s="116">
        <v>1605</v>
      </c>
      <c r="C257" s="108" t="s">
        <v>473</v>
      </c>
      <c r="D257" s="108" t="s">
        <v>3</v>
      </c>
      <c r="E257" s="108">
        <v>12</v>
      </c>
      <c r="F257" s="108" t="s">
        <v>246</v>
      </c>
      <c r="G257" s="108" t="s">
        <v>463</v>
      </c>
      <c r="H257" s="108">
        <v>1</v>
      </c>
    </row>
    <row r="258" spans="1:8" x14ac:dyDescent="0.3">
      <c r="A258" s="108">
        <v>2860</v>
      </c>
      <c r="B258" s="116">
        <v>1628</v>
      </c>
      <c r="C258" s="108" t="s">
        <v>1122</v>
      </c>
      <c r="D258" s="108" t="s">
        <v>237</v>
      </c>
      <c r="E258" s="108">
        <v>2</v>
      </c>
      <c r="F258" s="108" t="s">
        <v>246</v>
      </c>
      <c r="G258" s="108" t="s">
        <v>463</v>
      </c>
      <c r="H258" s="108">
        <v>1</v>
      </c>
    </row>
    <row r="259" spans="1:8" x14ac:dyDescent="0.3">
      <c r="A259" s="108">
        <v>2836</v>
      </c>
      <c r="B259" s="116">
        <v>1604</v>
      </c>
      <c r="C259" s="108" t="s">
        <v>472</v>
      </c>
      <c r="D259" s="108" t="s">
        <v>3</v>
      </c>
      <c r="E259" s="108">
        <v>12</v>
      </c>
      <c r="F259" s="108" t="s">
        <v>246</v>
      </c>
      <c r="G259" s="108" t="s">
        <v>463</v>
      </c>
      <c r="H259" s="108">
        <v>1</v>
      </c>
    </row>
    <row r="260" spans="1:8" x14ac:dyDescent="0.3">
      <c r="A260" s="108">
        <v>2859</v>
      </c>
      <c r="B260" s="116">
        <v>1627</v>
      </c>
      <c r="C260" s="108" t="s">
        <v>474</v>
      </c>
      <c r="D260" s="108" t="s">
        <v>237</v>
      </c>
      <c r="E260" s="108">
        <v>2</v>
      </c>
      <c r="F260" s="108" t="s">
        <v>246</v>
      </c>
      <c r="G260" s="108" t="s">
        <v>463</v>
      </c>
      <c r="H260" s="108">
        <v>1</v>
      </c>
    </row>
    <row r="261" spans="1:8" x14ac:dyDescent="0.3">
      <c r="A261" s="108">
        <v>2926</v>
      </c>
      <c r="B261" s="116">
        <v>1671</v>
      </c>
      <c r="C261" s="108" t="s">
        <v>259</v>
      </c>
      <c r="D261" s="108" t="s">
        <v>3</v>
      </c>
      <c r="E261" s="108">
        <v>3</v>
      </c>
      <c r="F261" s="108" t="s">
        <v>469</v>
      </c>
      <c r="G261" s="108" t="s">
        <v>463</v>
      </c>
      <c r="H261" s="108">
        <v>1</v>
      </c>
    </row>
    <row r="262" spans="1:8" x14ac:dyDescent="0.3">
      <c r="A262" s="108">
        <v>272</v>
      </c>
      <c r="B262" s="116">
        <v>183</v>
      </c>
      <c r="C262" s="108" t="s">
        <v>210</v>
      </c>
      <c r="D262" s="108" t="s">
        <v>3</v>
      </c>
      <c r="E262" s="108">
        <v>10</v>
      </c>
      <c r="F262" s="108" t="s">
        <v>469</v>
      </c>
      <c r="G262" s="108" t="s">
        <v>463</v>
      </c>
      <c r="H262" s="108">
        <v>1</v>
      </c>
    </row>
    <row r="263" spans="1:8" x14ac:dyDescent="0.3">
      <c r="A263" s="108">
        <v>2967</v>
      </c>
      <c r="B263" s="116">
        <v>1708</v>
      </c>
      <c r="C263" s="108" t="s">
        <v>337</v>
      </c>
      <c r="D263" s="108" t="s">
        <v>3</v>
      </c>
      <c r="E263" s="108">
        <v>8.64</v>
      </c>
      <c r="F263" s="108" t="s">
        <v>246</v>
      </c>
      <c r="G263" s="108" t="s">
        <v>463</v>
      </c>
      <c r="H263" s="108">
        <v>1</v>
      </c>
    </row>
    <row r="264" spans="1:8" x14ac:dyDescent="0.3">
      <c r="A264" s="108">
        <v>3667</v>
      </c>
      <c r="B264" s="116">
        <v>2162</v>
      </c>
      <c r="C264" s="108" t="s">
        <v>1123</v>
      </c>
      <c r="D264" s="108" t="s">
        <v>7</v>
      </c>
      <c r="E264" s="108">
        <v>1</v>
      </c>
      <c r="F264" s="108" t="s">
        <v>467</v>
      </c>
      <c r="G264" s="108" t="s">
        <v>463</v>
      </c>
      <c r="H264" s="108">
        <v>1</v>
      </c>
    </row>
    <row r="265" spans="1:8" x14ac:dyDescent="0.3">
      <c r="A265" s="108">
        <v>993</v>
      </c>
      <c r="B265" s="116">
        <v>548</v>
      </c>
      <c r="C265" s="108" t="s">
        <v>1696</v>
      </c>
      <c r="D265" s="108" t="s">
        <v>7</v>
      </c>
      <c r="E265" s="108">
        <v>5</v>
      </c>
      <c r="F265" s="108" t="s">
        <v>467</v>
      </c>
      <c r="G265" s="108" t="s">
        <v>463</v>
      </c>
      <c r="H265" s="108">
        <v>1</v>
      </c>
    </row>
    <row r="266" spans="1:8" x14ac:dyDescent="0.3">
      <c r="A266" s="108">
        <v>3668</v>
      </c>
      <c r="B266" s="116">
        <v>2163</v>
      </c>
      <c r="C266" s="108" t="s">
        <v>563</v>
      </c>
      <c r="D266" s="108" t="s">
        <v>7</v>
      </c>
      <c r="E266" s="108">
        <v>1</v>
      </c>
      <c r="F266" s="108" t="s">
        <v>467</v>
      </c>
      <c r="G266" s="108" t="s">
        <v>463</v>
      </c>
      <c r="H266" s="108">
        <v>1</v>
      </c>
    </row>
    <row r="267" spans="1:8" x14ac:dyDescent="0.3">
      <c r="A267" s="108">
        <v>1965</v>
      </c>
      <c r="B267" s="116">
        <v>1100</v>
      </c>
      <c r="C267" s="108" t="s">
        <v>1697</v>
      </c>
      <c r="D267" s="108" t="s">
        <v>7</v>
      </c>
      <c r="E267" s="108">
        <v>5</v>
      </c>
      <c r="F267" s="108" t="s">
        <v>467</v>
      </c>
      <c r="G267" s="108" t="s">
        <v>463</v>
      </c>
      <c r="H267" s="108">
        <v>1</v>
      </c>
    </row>
    <row r="268" spans="1:8" x14ac:dyDescent="0.3">
      <c r="A268" s="108">
        <v>2648</v>
      </c>
      <c r="B268" s="116">
        <v>1480</v>
      </c>
      <c r="C268" s="108" t="s">
        <v>307</v>
      </c>
      <c r="D268" s="108" t="s">
        <v>3</v>
      </c>
      <c r="E268" s="108">
        <v>4.8</v>
      </c>
      <c r="F268" s="108" t="s">
        <v>466</v>
      </c>
      <c r="G268" s="108" t="s">
        <v>463</v>
      </c>
      <c r="H268" s="108">
        <v>1</v>
      </c>
    </row>
    <row r="269" spans="1:8" x14ac:dyDescent="0.3">
      <c r="A269" s="108">
        <v>2672</v>
      </c>
      <c r="B269" s="116">
        <v>1499</v>
      </c>
      <c r="C269" s="108" t="s">
        <v>1415</v>
      </c>
      <c r="D269" s="108" t="s">
        <v>181</v>
      </c>
      <c r="E269" s="108">
        <v>1.056</v>
      </c>
      <c r="F269" s="108" t="s">
        <v>466</v>
      </c>
      <c r="G269" s="108" t="s">
        <v>463</v>
      </c>
      <c r="H269" s="108">
        <v>1</v>
      </c>
    </row>
    <row r="270" spans="1:8" x14ac:dyDescent="0.3">
      <c r="A270" s="108">
        <v>2649</v>
      </c>
      <c r="B270" s="116">
        <v>1481</v>
      </c>
      <c r="C270" s="108" t="s">
        <v>308</v>
      </c>
      <c r="D270" s="108" t="s">
        <v>3</v>
      </c>
      <c r="E270" s="108">
        <v>4.8</v>
      </c>
      <c r="F270" s="108" t="s">
        <v>466</v>
      </c>
      <c r="G270" s="108" t="s">
        <v>463</v>
      </c>
      <c r="H270" s="108">
        <v>1</v>
      </c>
    </row>
    <row r="271" spans="1:8" x14ac:dyDescent="0.3">
      <c r="A271" s="108">
        <v>2673</v>
      </c>
      <c r="B271" s="116">
        <v>1500</v>
      </c>
      <c r="C271" s="108" t="s">
        <v>1416</v>
      </c>
      <c r="D271" s="108" t="s">
        <v>181</v>
      </c>
      <c r="E271" s="108">
        <v>1.056</v>
      </c>
      <c r="F271" s="108" t="s">
        <v>466</v>
      </c>
      <c r="G271" s="108" t="s">
        <v>463</v>
      </c>
      <c r="H271" s="108">
        <v>1</v>
      </c>
    </row>
    <row r="272" spans="1:8" x14ac:dyDescent="0.3">
      <c r="A272" s="108">
        <v>2650</v>
      </c>
      <c r="B272" s="116">
        <v>1482</v>
      </c>
      <c r="C272" s="108" t="s">
        <v>406</v>
      </c>
      <c r="D272" s="108" t="s">
        <v>3</v>
      </c>
      <c r="E272" s="108">
        <v>4.8</v>
      </c>
      <c r="F272" s="108" t="s">
        <v>466</v>
      </c>
      <c r="G272" s="108" t="s">
        <v>463</v>
      </c>
      <c r="H272" s="108">
        <v>1</v>
      </c>
    </row>
    <row r="273" spans="1:8" x14ac:dyDescent="0.3">
      <c r="A273" s="108">
        <v>2674</v>
      </c>
      <c r="B273" s="116">
        <v>1501</v>
      </c>
      <c r="C273" s="108" t="s">
        <v>1417</v>
      </c>
      <c r="D273" s="108" t="s">
        <v>181</v>
      </c>
      <c r="E273" s="108">
        <v>1.2</v>
      </c>
      <c r="F273" s="108" t="s">
        <v>466</v>
      </c>
      <c r="G273" s="108" t="s">
        <v>463</v>
      </c>
      <c r="H273" s="108">
        <v>1</v>
      </c>
    </row>
    <row r="274" spans="1:8" x14ac:dyDescent="0.3">
      <c r="A274" s="108">
        <v>3847</v>
      </c>
      <c r="B274" s="116">
        <v>2810</v>
      </c>
      <c r="C274" s="108" t="s">
        <v>1418</v>
      </c>
      <c r="D274" s="108" t="s">
        <v>3</v>
      </c>
      <c r="E274" s="108">
        <v>1.8</v>
      </c>
      <c r="F274" s="108" t="s">
        <v>466</v>
      </c>
      <c r="G274" s="108" t="s">
        <v>463</v>
      </c>
      <c r="H274" s="108">
        <v>1</v>
      </c>
    </row>
    <row r="275" spans="1:8" x14ac:dyDescent="0.3">
      <c r="A275" s="108">
        <v>3803</v>
      </c>
      <c r="B275" s="116">
        <v>2215</v>
      </c>
      <c r="C275" s="108" t="s">
        <v>706</v>
      </c>
      <c r="D275" s="108" t="s">
        <v>3</v>
      </c>
      <c r="E275" s="108">
        <v>4.8</v>
      </c>
      <c r="F275" s="108" t="s">
        <v>466</v>
      </c>
      <c r="G275" s="108" t="s">
        <v>463</v>
      </c>
      <c r="H275" s="108">
        <v>1</v>
      </c>
    </row>
    <row r="276" spans="1:8" x14ac:dyDescent="0.3">
      <c r="A276" s="108">
        <v>2651</v>
      </c>
      <c r="B276" s="116">
        <v>1483</v>
      </c>
      <c r="C276" s="108" t="s">
        <v>523</v>
      </c>
      <c r="D276" s="108" t="s">
        <v>3</v>
      </c>
      <c r="E276" s="108">
        <v>4.8</v>
      </c>
      <c r="F276" s="108" t="s">
        <v>466</v>
      </c>
      <c r="G276" s="108" t="s">
        <v>463</v>
      </c>
      <c r="H276" s="108">
        <v>1</v>
      </c>
    </row>
    <row r="277" spans="1:8" x14ac:dyDescent="0.3">
      <c r="A277" s="108">
        <v>2675</v>
      </c>
      <c r="B277" s="116">
        <v>1502</v>
      </c>
      <c r="C277" s="108" t="s">
        <v>1419</v>
      </c>
      <c r="D277" s="108" t="s">
        <v>181</v>
      </c>
      <c r="E277" s="108">
        <v>1.2</v>
      </c>
      <c r="F277" s="108" t="s">
        <v>466</v>
      </c>
      <c r="G277" s="108" t="s">
        <v>463</v>
      </c>
      <c r="H277" s="108">
        <v>1</v>
      </c>
    </row>
    <row r="278" spans="1:8" x14ac:dyDescent="0.3">
      <c r="A278" s="108">
        <v>3844</v>
      </c>
      <c r="B278" s="116">
        <v>2807</v>
      </c>
      <c r="C278" s="108" t="s">
        <v>1420</v>
      </c>
      <c r="D278" s="108" t="s">
        <v>3</v>
      </c>
      <c r="E278" s="108">
        <v>1.8</v>
      </c>
      <c r="F278" s="108" t="s">
        <v>466</v>
      </c>
      <c r="G278" s="108" t="s">
        <v>463</v>
      </c>
      <c r="H278" s="108">
        <v>1</v>
      </c>
    </row>
    <row r="279" spans="1:8" x14ac:dyDescent="0.3">
      <c r="A279" s="108">
        <v>3800</v>
      </c>
      <c r="B279" s="116">
        <v>2212</v>
      </c>
      <c r="C279" s="108" t="s">
        <v>704</v>
      </c>
      <c r="D279" s="108" t="s">
        <v>3</v>
      </c>
      <c r="E279" s="108">
        <v>4.8</v>
      </c>
      <c r="F279" s="108" t="s">
        <v>466</v>
      </c>
      <c r="G279" s="108" t="s">
        <v>463</v>
      </c>
      <c r="H279" s="108">
        <v>1</v>
      </c>
    </row>
    <row r="280" spans="1:8" x14ac:dyDescent="0.3">
      <c r="A280" s="108">
        <v>2652</v>
      </c>
      <c r="B280" s="116">
        <v>1484</v>
      </c>
      <c r="C280" s="108" t="s">
        <v>407</v>
      </c>
      <c r="D280" s="108" t="s">
        <v>3</v>
      </c>
      <c r="E280" s="108">
        <v>4.8</v>
      </c>
      <c r="F280" s="108" t="s">
        <v>466</v>
      </c>
      <c r="G280" s="108" t="s">
        <v>463</v>
      </c>
      <c r="H280" s="108">
        <v>1</v>
      </c>
    </row>
    <row r="281" spans="1:8" x14ac:dyDescent="0.3">
      <c r="A281" s="108">
        <v>2676</v>
      </c>
      <c r="B281" s="116">
        <v>1503</v>
      </c>
      <c r="C281" s="108" t="s">
        <v>1421</v>
      </c>
      <c r="D281" s="108" t="s">
        <v>181</v>
      </c>
      <c r="E281" s="108">
        <v>1.2</v>
      </c>
      <c r="F281" s="108" t="s">
        <v>466</v>
      </c>
      <c r="G281" s="108" t="s">
        <v>463</v>
      </c>
      <c r="H281" s="108">
        <v>1</v>
      </c>
    </row>
    <row r="282" spans="1:8" x14ac:dyDescent="0.3">
      <c r="A282" s="108">
        <v>2653</v>
      </c>
      <c r="B282" s="116">
        <v>1485</v>
      </c>
      <c r="C282" s="108" t="s">
        <v>309</v>
      </c>
      <c r="D282" s="108" t="s">
        <v>3</v>
      </c>
      <c r="E282" s="108">
        <v>4.8</v>
      </c>
      <c r="F282" s="108" t="s">
        <v>466</v>
      </c>
      <c r="G282" s="108" t="s">
        <v>463</v>
      </c>
      <c r="H282" s="108">
        <v>1</v>
      </c>
    </row>
    <row r="283" spans="1:8" x14ac:dyDescent="0.3">
      <c r="A283" s="108">
        <v>2677</v>
      </c>
      <c r="B283" s="116">
        <v>1504</v>
      </c>
      <c r="C283" s="108" t="s">
        <v>1422</v>
      </c>
      <c r="D283" s="108" t="s">
        <v>181</v>
      </c>
      <c r="E283" s="108">
        <v>1.056</v>
      </c>
      <c r="F283" s="108" t="s">
        <v>466</v>
      </c>
      <c r="G283" s="108" t="s">
        <v>463</v>
      </c>
      <c r="H283" s="108">
        <v>1</v>
      </c>
    </row>
    <row r="284" spans="1:8" x14ac:dyDescent="0.3">
      <c r="A284" s="108">
        <v>2655</v>
      </c>
      <c r="B284" s="116">
        <v>1487</v>
      </c>
      <c r="C284" s="108" t="s">
        <v>310</v>
      </c>
      <c r="D284" s="108" t="s">
        <v>3</v>
      </c>
      <c r="E284" s="108">
        <v>4.8</v>
      </c>
      <c r="F284" s="108" t="s">
        <v>466</v>
      </c>
      <c r="G284" s="108" t="s">
        <v>463</v>
      </c>
      <c r="H284" s="108">
        <v>1</v>
      </c>
    </row>
    <row r="285" spans="1:8" x14ac:dyDescent="0.3">
      <c r="A285" s="108">
        <v>2679</v>
      </c>
      <c r="B285" s="116">
        <v>1506</v>
      </c>
      <c r="C285" s="108" t="s">
        <v>1423</v>
      </c>
      <c r="D285" s="108" t="s">
        <v>181</v>
      </c>
      <c r="E285" s="108">
        <v>1.056</v>
      </c>
      <c r="F285" s="108" t="s">
        <v>466</v>
      </c>
      <c r="G285" s="108" t="s">
        <v>463</v>
      </c>
      <c r="H285" s="108">
        <v>1</v>
      </c>
    </row>
    <row r="286" spans="1:8" x14ac:dyDescent="0.3">
      <c r="A286" s="108">
        <v>2654</v>
      </c>
      <c r="B286" s="116">
        <v>1486</v>
      </c>
      <c r="C286" s="108" t="s">
        <v>408</v>
      </c>
      <c r="D286" s="108" t="s">
        <v>3</v>
      </c>
      <c r="E286" s="108">
        <v>4.8</v>
      </c>
      <c r="F286" s="108" t="s">
        <v>466</v>
      </c>
      <c r="G286" s="108" t="s">
        <v>463</v>
      </c>
      <c r="H286" s="108">
        <v>1</v>
      </c>
    </row>
    <row r="287" spans="1:8" x14ac:dyDescent="0.3">
      <c r="A287" s="108">
        <v>2678</v>
      </c>
      <c r="B287" s="116">
        <v>1505</v>
      </c>
      <c r="C287" s="108" t="s">
        <v>1424</v>
      </c>
      <c r="D287" s="108" t="s">
        <v>181</v>
      </c>
      <c r="E287" s="108">
        <v>1.2</v>
      </c>
      <c r="F287" s="108" t="s">
        <v>466</v>
      </c>
      <c r="G287" s="108" t="s">
        <v>463</v>
      </c>
      <c r="H287" s="108">
        <v>1</v>
      </c>
    </row>
    <row r="288" spans="1:8" x14ac:dyDescent="0.3">
      <c r="A288" s="108">
        <v>3846</v>
      </c>
      <c r="B288" s="116">
        <v>2809</v>
      </c>
      <c r="C288" s="108" t="s">
        <v>1425</v>
      </c>
      <c r="D288" s="108" t="s">
        <v>3</v>
      </c>
      <c r="E288" s="108">
        <v>1.8</v>
      </c>
      <c r="F288" s="108" t="s">
        <v>466</v>
      </c>
      <c r="G288" s="108" t="s">
        <v>463</v>
      </c>
      <c r="H288" s="108">
        <v>1</v>
      </c>
    </row>
    <row r="289" spans="1:8" x14ac:dyDescent="0.3">
      <c r="A289" s="108">
        <v>3802</v>
      </c>
      <c r="B289" s="116">
        <v>2214</v>
      </c>
      <c r="C289" s="108" t="s">
        <v>705</v>
      </c>
      <c r="D289" s="108" t="s">
        <v>3</v>
      </c>
      <c r="E289" s="108">
        <v>4.8</v>
      </c>
      <c r="F289" s="108" t="s">
        <v>466</v>
      </c>
      <c r="G289" s="108" t="s">
        <v>463</v>
      </c>
      <c r="H289" s="108">
        <v>1</v>
      </c>
    </row>
    <row r="290" spans="1:8" x14ac:dyDescent="0.3">
      <c r="A290" s="108">
        <v>2657</v>
      </c>
      <c r="B290" s="116">
        <v>1489</v>
      </c>
      <c r="C290" s="108" t="s">
        <v>311</v>
      </c>
      <c r="D290" s="108" t="s">
        <v>3</v>
      </c>
      <c r="E290" s="108">
        <v>4.8</v>
      </c>
      <c r="F290" s="108" t="s">
        <v>466</v>
      </c>
      <c r="G290" s="108" t="s">
        <v>463</v>
      </c>
      <c r="H290" s="108">
        <v>1</v>
      </c>
    </row>
    <row r="291" spans="1:8" x14ac:dyDescent="0.3">
      <c r="A291" s="108">
        <v>2681</v>
      </c>
      <c r="B291" s="116">
        <v>1508</v>
      </c>
      <c r="C291" s="108" t="s">
        <v>1426</v>
      </c>
      <c r="D291" s="108" t="s">
        <v>181</v>
      </c>
      <c r="E291" s="108">
        <v>1.056</v>
      </c>
      <c r="F291" s="108" t="s">
        <v>466</v>
      </c>
      <c r="G291" s="108" t="s">
        <v>463</v>
      </c>
      <c r="H291" s="108">
        <v>1</v>
      </c>
    </row>
    <row r="292" spans="1:8" x14ac:dyDescent="0.3">
      <c r="A292" s="108">
        <v>2659</v>
      </c>
      <c r="B292" s="116">
        <v>1491</v>
      </c>
      <c r="C292" s="108" t="s">
        <v>312</v>
      </c>
      <c r="D292" s="108" t="s">
        <v>3</v>
      </c>
      <c r="E292" s="108">
        <v>4.8</v>
      </c>
      <c r="F292" s="108" t="s">
        <v>466</v>
      </c>
      <c r="G292" s="108" t="s">
        <v>463</v>
      </c>
      <c r="H292" s="108">
        <v>1</v>
      </c>
    </row>
    <row r="293" spans="1:8" x14ac:dyDescent="0.3">
      <c r="A293" s="108">
        <v>2683</v>
      </c>
      <c r="B293" s="116">
        <v>1510</v>
      </c>
      <c r="C293" s="108" t="s">
        <v>1427</v>
      </c>
      <c r="D293" s="108" t="s">
        <v>181</v>
      </c>
      <c r="E293" s="108">
        <v>1.056</v>
      </c>
      <c r="F293" s="108" t="s">
        <v>466</v>
      </c>
      <c r="G293" s="108" t="s">
        <v>463</v>
      </c>
      <c r="H293" s="108">
        <v>1</v>
      </c>
    </row>
    <row r="294" spans="1:8" x14ac:dyDescent="0.3">
      <c r="A294" s="108">
        <v>2660</v>
      </c>
      <c r="B294" s="116">
        <v>1492</v>
      </c>
      <c r="C294" s="108" t="s">
        <v>667</v>
      </c>
      <c r="D294" s="108" t="s">
        <v>3</v>
      </c>
      <c r="E294" s="108">
        <v>4.8</v>
      </c>
      <c r="F294" s="108" t="s">
        <v>466</v>
      </c>
      <c r="G294" s="108" t="s">
        <v>463</v>
      </c>
      <c r="H294" s="108">
        <v>1</v>
      </c>
    </row>
    <row r="295" spans="1:8" x14ac:dyDescent="0.3">
      <c r="A295" s="108">
        <v>2684</v>
      </c>
      <c r="B295" s="116">
        <v>1511</v>
      </c>
      <c r="C295" s="108" t="s">
        <v>1428</v>
      </c>
      <c r="D295" s="108" t="s">
        <v>181</v>
      </c>
      <c r="E295" s="108">
        <v>1.2</v>
      </c>
      <c r="F295" s="108" t="s">
        <v>466</v>
      </c>
      <c r="G295" s="108" t="s">
        <v>463</v>
      </c>
      <c r="H295" s="108">
        <v>1</v>
      </c>
    </row>
    <row r="296" spans="1:8" x14ac:dyDescent="0.3">
      <c r="A296" s="108">
        <v>4199</v>
      </c>
      <c r="B296" s="116">
        <v>2364</v>
      </c>
      <c r="C296" s="108" t="s">
        <v>1393</v>
      </c>
      <c r="D296" s="108" t="s">
        <v>956</v>
      </c>
      <c r="E296" s="108">
        <v>1.08</v>
      </c>
      <c r="F296" s="108" t="s">
        <v>55</v>
      </c>
      <c r="G296" s="108" t="s">
        <v>463</v>
      </c>
      <c r="H296" s="108">
        <v>1</v>
      </c>
    </row>
    <row r="297" spans="1:8" x14ac:dyDescent="0.3">
      <c r="A297" s="108">
        <v>4184</v>
      </c>
      <c r="B297" s="116">
        <v>2351</v>
      </c>
      <c r="C297" s="108" t="s">
        <v>1394</v>
      </c>
      <c r="D297" s="108" t="s">
        <v>956</v>
      </c>
      <c r="E297" s="108">
        <v>1.08</v>
      </c>
      <c r="F297" s="108" t="s">
        <v>55</v>
      </c>
      <c r="G297" s="108" t="s">
        <v>463</v>
      </c>
      <c r="H297" s="108">
        <v>1</v>
      </c>
    </row>
    <row r="298" spans="1:8" x14ac:dyDescent="0.3">
      <c r="A298" s="108">
        <v>4196</v>
      </c>
      <c r="B298" s="116">
        <v>2361</v>
      </c>
      <c r="C298" s="108" t="s">
        <v>1600</v>
      </c>
      <c r="D298" s="108" t="s">
        <v>956</v>
      </c>
      <c r="E298" s="108">
        <v>1.08</v>
      </c>
      <c r="F298" s="108" t="s">
        <v>55</v>
      </c>
      <c r="G298" s="108" t="s">
        <v>463</v>
      </c>
      <c r="H298" s="108">
        <v>1</v>
      </c>
    </row>
    <row r="299" spans="1:8" x14ac:dyDescent="0.3">
      <c r="A299" s="108">
        <v>4187</v>
      </c>
      <c r="B299" s="116">
        <v>2354</v>
      </c>
      <c r="C299" s="108" t="s">
        <v>1601</v>
      </c>
      <c r="D299" s="108" t="s">
        <v>956</v>
      </c>
      <c r="E299" s="108">
        <v>1.08</v>
      </c>
      <c r="F299" s="108" t="s">
        <v>55</v>
      </c>
      <c r="G299" s="108" t="s">
        <v>463</v>
      </c>
      <c r="H299" s="108">
        <v>1</v>
      </c>
    </row>
    <row r="300" spans="1:8" x14ac:dyDescent="0.3">
      <c r="A300" s="108">
        <v>4197</v>
      </c>
      <c r="B300" s="116">
        <v>2362</v>
      </c>
      <c r="C300" s="108" t="s">
        <v>1698</v>
      </c>
      <c r="D300" s="108" t="s">
        <v>956</v>
      </c>
      <c r="E300" s="108">
        <v>1.08</v>
      </c>
      <c r="F300" s="108" t="s">
        <v>55</v>
      </c>
      <c r="G300" s="108" t="s">
        <v>463</v>
      </c>
      <c r="H300" s="108">
        <v>1</v>
      </c>
    </row>
    <row r="301" spans="1:8" x14ac:dyDescent="0.3">
      <c r="A301" s="108">
        <v>4186</v>
      </c>
      <c r="B301" s="116">
        <v>2353</v>
      </c>
      <c r="C301" s="108" t="s">
        <v>1699</v>
      </c>
      <c r="D301" s="108" t="s">
        <v>956</v>
      </c>
      <c r="E301" s="108">
        <v>1.08</v>
      </c>
      <c r="F301" s="108" t="s">
        <v>55</v>
      </c>
      <c r="G301" s="108" t="s">
        <v>463</v>
      </c>
      <c r="H301" s="108">
        <v>1</v>
      </c>
    </row>
    <row r="302" spans="1:8" x14ac:dyDescent="0.3">
      <c r="A302" s="108">
        <v>4142</v>
      </c>
      <c r="B302" s="116">
        <v>2345</v>
      </c>
      <c r="C302" s="108" t="s">
        <v>1395</v>
      </c>
      <c r="D302" s="108" t="s">
        <v>956</v>
      </c>
      <c r="E302" s="108">
        <v>1.08</v>
      </c>
      <c r="F302" s="108" t="s">
        <v>55</v>
      </c>
      <c r="G302" s="108" t="s">
        <v>463</v>
      </c>
      <c r="H302" s="108">
        <v>1</v>
      </c>
    </row>
    <row r="303" spans="1:8" x14ac:dyDescent="0.3">
      <c r="A303" s="108">
        <v>4128</v>
      </c>
      <c r="B303" s="116">
        <v>2337</v>
      </c>
      <c r="C303" s="108" t="s">
        <v>1396</v>
      </c>
      <c r="D303" s="108" t="s">
        <v>956</v>
      </c>
      <c r="E303" s="108">
        <v>2.16</v>
      </c>
      <c r="F303" s="108" t="s">
        <v>55</v>
      </c>
      <c r="G303" s="108" t="s">
        <v>463</v>
      </c>
      <c r="H303" s="108">
        <v>1</v>
      </c>
    </row>
    <row r="304" spans="1:8" x14ac:dyDescent="0.3">
      <c r="A304" s="108">
        <v>4143</v>
      </c>
      <c r="B304" s="116">
        <v>2346</v>
      </c>
      <c r="C304" s="108" t="s">
        <v>1397</v>
      </c>
      <c r="D304" s="108" t="s">
        <v>956</v>
      </c>
      <c r="E304" s="108">
        <v>0</v>
      </c>
      <c r="F304" s="108" t="s">
        <v>55</v>
      </c>
      <c r="G304" s="108" t="s">
        <v>463</v>
      </c>
      <c r="H304" s="108">
        <v>1</v>
      </c>
    </row>
    <row r="305" spans="1:8" x14ac:dyDescent="0.3">
      <c r="A305" s="108">
        <v>4126</v>
      </c>
      <c r="B305" s="116">
        <v>2335</v>
      </c>
      <c r="C305" s="108" t="s">
        <v>1398</v>
      </c>
      <c r="D305" s="108" t="s">
        <v>956</v>
      </c>
      <c r="E305" s="108">
        <v>2.16</v>
      </c>
      <c r="F305" s="108" t="s">
        <v>55</v>
      </c>
      <c r="G305" s="108" t="s">
        <v>463</v>
      </c>
      <c r="H305" s="108">
        <v>1</v>
      </c>
    </row>
    <row r="306" spans="1:8" x14ac:dyDescent="0.3">
      <c r="A306" s="108">
        <v>4144</v>
      </c>
      <c r="B306" s="116">
        <v>2347</v>
      </c>
      <c r="C306" s="108" t="s">
        <v>1399</v>
      </c>
      <c r="D306" s="108" t="s">
        <v>956</v>
      </c>
      <c r="E306" s="108">
        <v>1.08</v>
      </c>
      <c r="F306" s="108" t="s">
        <v>55</v>
      </c>
      <c r="G306" s="108" t="s">
        <v>463</v>
      </c>
      <c r="H306" s="108">
        <v>1</v>
      </c>
    </row>
    <row r="307" spans="1:8" x14ac:dyDescent="0.3">
      <c r="A307" s="108">
        <v>4123</v>
      </c>
      <c r="B307" s="116">
        <v>2332</v>
      </c>
      <c r="C307" s="108" t="s">
        <v>1400</v>
      </c>
      <c r="D307" s="108" t="s">
        <v>956</v>
      </c>
      <c r="E307" s="108">
        <v>2.16</v>
      </c>
      <c r="F307" s="108" t="s">
        <v>55</v>
      </c>
      <c r="G307" s="108" t="s">
        <v>463</v>
      </c>
      <c r="H307" s="108">
        <v>1</v>
      </c>
    </row>
    <row r="308" spans="1:8" x14ac:dyDescent="0.3">
      <c r="A308" s="108">
        <v>4200</v>
      </c>
      <c r="B308" s="116">
        <v>2365</v>
      </c>
      <c r="C308" s="108" t="s">
        <v>1401</v>
      </c>
      <c r="D308" s="108" t="s">
        <v>956</v>
      </c>
      <c r="E308" s="108">
        <v>1.08</v>
      </c>
      <c r="F308" s="108" t="s">
        <v>55</v>
      </c>
      <c r="G308" s="108" t="s">
        <v>463</v>
      </c>
      <c r="H308" s="108">
        <v>1</v>
      </c>
    </row>
    <row r="309" spans="1:8" x14ac:dyDescent="0.3">
      <c r="A309" s="108">
        <v>4182</v>
      </c>
      <c r="B309" s="116">
        <v>2349</v>
      </c>
      <c r="C309" s="108" t="s">
        <v>1402</v>
      </c>
      <c r="D309" s="108" t="s">
        <v>956</v>
      </c>
      <c r="E309" s="108">
        <v>1.08</v>
      </c>
      <c r="F309" s="108" t="s">
        <v>55</v>
      </c>
      <c r="G309" s="108" t="s">
        <v>463</v>
      </c>
      <c r="H309" s="108">
        <v>1</v>
      </c>
    </row>
    <row r="310" spans="1:8" x14ac:dyDescent="0.3">
      <c r="A310" s="108">
        <v>4201</v>
      </c>
      <c r="B310" s="116">
        <v>2366</v>
      </c>
      <c r="C310" s="108" t="s">
        <v>1403</v>
      </c>
      <c r="D310" s="108" t="s">
        <v>956</v>
      </c>
      <c r="E310" s="108">
        <v>1.08</v>
      </c>
      <c r="F310" s="108" t="s">
        <v>55</v>
      </c>
      <c r="G310" s="108" t="s">
        <v>463</v>
      </c>
      <c r="H310" s="108">
        <v>1</v>
      </c>
    </row>
    <row r="311" spans="1:8" x14ac:dyDescent="0.3">
      <c r="A311" s="108">
        <v>4183</v>
      </c>
      <c r="B311" s="116">
        <v>2350</v>
      </c>
      <c r="C311" s="108" t="s">
        <v>1404</v>
      </c>
      <c r="D311" s="108" t="s">
        <v>956</v>
      </c>
      <c r="E311" s="108">
        <v>1.08</v>
      </c>
      <c r="F311" s="108" t="s">
        <v>55</v>
      </c>
      <c r="G311" s="108" t="s">
        <v>463</v>
      </c>
      <c r="H311" s="108">
        <v>1</v>
      </c>
    </row>
    <row r="312" spans="1:8" x14ac:dyDescent="0.3">
      <c r="A312" s="108">
        <v>3867</v>
      </c>
      <c r="B312" s="116">
        <v>2236</v>
      </c>
      <c r="C312" s="108" t="s">
        <v>717</v>
      </c>
      <c r="D312" s="108" t="s">
        <v>28</v>
      </c>
      <c r="E312" s="108">
        <v>2</v>
      </c>
      <c r="F312" s="108" t="s">
        <v>67</v>
      </c>
      <c r="G312" s="108" t="s">
        <v>463</v>
      </c>
      <c r="H312" s="108">
        <v>1</v>
      </c>
    </row>
    <row r="313" spans="1:8" x14ac:dyDescent="0.3">
      <c r="A313" s="108">
        <v>3868</v>
      </c>
      <c r="B313" s="116">
        <v>2237</v>
      </c>
      <c r="C313" s="108" t="s">
        <v>718</v>
      </c>
      <c r="D313" s="108" t="s">
        <v>28</v>
      </c>
      <c r="E313" s="108">
        <v>2</v>
      </c>
      <c r="F313" s="108" t="s">
        <v>67</v>
      </c>
      <c r="G313" s="108" t="s">
        <v>463</v>
      </c>
      <c r="H313" s="108">
        <v>1</v>
      </c>
    </row>
    <row r="314" spans="1:8" x14ac:dyDescent="0.3">
      <c r="A314" s="108">
        <v>3869</v>
      </c>
      <c r="B314" s="116">
        <v>2238</v>
      </c>
      <c r="C314" s="108" t="s">
        <v>719</v>
      </c>
      <c r="D314" s="108" t="s">
        <v>28</v>
      </c>
      <c r="E314" s="108">
        <v>2</v>
      </c>
      <c r="F314" s="108" t="s">
        <v>67</v>
      </c>
      <c r="G314" s="108" t="s">
        <v>463</v>
      </c>
      <c r="H314" s="108">
        <v>1</v>
      </c>
    </row>
    <row r="315" spans="1:8" x14ac:dyDescent="0.3">
      <c r="A315" s="108">
        <v>3088</v>
      </c>
      <c r="B315" s="116">
        <v>21478</v>
      </c>
      <c r="C315" s="108" t="s">
        <v>1700</v>
      </c>
      <c r="D315" s="108" t="s">
        <v>7</v>
      </c>
      <c r="E315" s="108">
        <v>25</v>
      </c>
      <c r="F315" s="108" t="s">
        <v>55</v>
      </c>
      <c r="G315" s="108" t="s">
        <v>463</v>
      </c>
      <c r="H315" s="108">
        <v>1</v>
      </c>
    </row>
    <row r="316" spans="1:8" x14ac:dyDescent="0.3">
      <c r="A316" s="108">
        <v>2711</v>
      </c>
      <c r="B316" s="116">
        <v>1530</v>
      </c>
      <c r="C316" s="108" t="s">
        <v>1124</v>
      </c>
      <c r="D316" s="108" t="s">
        <v>7</v>
      </c>
      <c r="E316" s="108">
        <v>2</v>
      </c>
      <c r="F316" s="108" t="s">
        <v>55</v>
      </c>
      <c r="G316" s="108" t="s">
        <v>463</v>
      </c>
      <c r="H316" s="108">
        <v>1</v>
      </c>
    </row>
    <row r="317" spans="1:8" x14ac:dyDescent="0.3">
      <c r="A317" s="108">
        <v>929</v>
      </c>
      <c r="B317" s="116">
        <v>511</v>
      </c>
      <c r="C317" s="108" t="s">
        <v>1701</v>
      </c>
      <c r="D317" s="108" t="s">
        <v>7</v>
      </c>
      <c r="E317" s="108">
        <v>5</v>
      </c>
      <c r="F317" s="108" t="s">
        <v>55</v>
      </c>
      <c r="G317" s="108" t="s">
        <v>463</v>
      </c>
      <c r="H317" s="108">
        <v>1</v>
      </c>
    </row>
    <row r="318" spans="1:8" x14ac:dyDescent="0.3">
      <c r="A318" s="108">
        <v>190</v>
      </c>
      <c r="B318" s="116">
        <v>29</v>
      </c>
      <c r="C318" s="108" t="s">
        <v>1532</v>
      </c>
      <c r="D318" s="108" t="s">
        <v>7</v>
      </c>
      <c r="E318" s="108">
        <v>25</v>
      </c>
      <c r="F318" s="108" t="s">
        <v>66</v>
      </c>
      <c r="G318" s="108" t="s">
        <v>463</v>
      </c>
      <c r="H318" s="108">
        <v>1</v>
      </c>
    </row>
    <row r="319" spans="1:8" x14ac:dyDescent="0.3">
      <c r="A319" s="108">
        <v>1630</v>
      </c>
      <c r="B319" s="116">
        <v>948</v>
      </c>
      <c r="C319" s="108" t="s">
        <v>1535</v>
      </c>
      <c r="D319" s="108" t="s">
        <v>7</v>
      </c>
      <c r="E319" s="108">
        <v>5</v>
      </c>
      <c r="F319" s="108" t="s">
        <v>66</v>
      </c>
      <c r="G319" s="108" t="s">
        <v>463</v>
      </c>
      <c r="H319" s="108">
        <v>1</v>
      </c>
    </row>
    <row r="320" spans="1:8" x14ac:dyDescent="0.3">
      <c r="A320" s="108">
        <v>2928</v>
      </c>
      <c r="B320" s="116">
        <v>1672</v>
      </c>
      <c r="C320" s="108" t="s">
        <v>262</v>
      </c>
      <c r="D320" s="108" t="s">
        <v>3</v>
      </c>
      <c r="E320" s="108">
        <v>10</v>
      </c>
      <c r="F320" s="108" t="s">
        <v>68</v>
      </c>
      <c r="G320" s="108" t="s">
        <v>463</v>
      </c>
      <c r="H320" s="108">
        <v>1</v>
      </c>
    </row>
    <row r="321" spans="1:8" x14ac:dyDescent="0.3">
      <c r="A321" s="108">
        <v>195</v>
      </c>
      <c r="B321" s="116">
        <v>192</v>
      </c>
      <c r="C321" s="108" t="s">
        <v>1125</v>
      </c>
      <c r="D321" s="108" t="s">
        <v>3</v>
      </c>
      <c r="E321" s="108">
        <v>5</v>
      </c>
      <c r="F321" s="108" t="s">
        <v>68</v>
      </c>
      <c r="G321" s="108" t="s">
        <v>463</v>
      </c>
      <c r="H321" s="108">
        <v>1</v>
      </c>
    </row>
    <row r="322" spans="1:8" x14ac:dyDescent="0.3">
      <c r="A322" s="108">
        <v>2929</v>
      </c>
      <c r="B322" s="116">
        <v>1673</v>
      </c>
      <c r="C322" s="108" t="s">
        <v>263</v>
      </c>
      <c r="D322" s="108" t="s">
        <v>3</v>
      </c>
      <c r="E322" s="108">
        <v>10</v>
      </c>
      <c r="F322" s="108" t="s">
        <v>68</v>
      </c>
      <c r="G322" s="108" t="s">
        <v>463</v>
      </c>
      <c r="H322" s="108">
        <v>1</v>
      </c>
    </row>
    <row r="323" spans="1:8" x14ac:dyDescent="0.3">
      <c r="A323" s="108">
        <v>3098</v>
      </c>
      <c r="B323" s="116">
        <v>1798</v>
      </c>
      <c r="C323" s="108" t="s">
        <v>1126</v>
      </c>
      <c r="D323" s="108" t="s">
        <v>3</v>
      </c>
      <c r="E323" s="108">
        <v>4</v>
      </c>
      <c r="F323" s="108" t="s">
        <v>68</v>
      </c>
      <c r="G323" s="108" t="s">
        <v>463</v>
      </c>
      <c r="H323" s="108">
        <v>1</v>
      </c>
    </row>
    <row r="324" spans="1:8" x14ac:dyDescent="0.3">
      <c r="A324" s="108">
        <v>3657</v>
      </c>
      <c r="B324" s="116">
        <v>2748</v>
      </c>
      <c r="C324" s="108" t="s">
        <v>564</v>
      </c>
      <c r="D324" s="108" t="s">
        <v>126</v>
      </c>
      <c r="E324" s="108">
        <v>0</v>
      </c>
      <c r="F324" s="108" t="s">
        <v>55</v>
      </c>
      <c r="G324" s="108" t="s">
        <v>463</v>
      </c>
      <c r="H324" s="108">
        <v>1</v>
      </c>
    </row>
    <row r="325" spans="1:8" x14ac:dyDescent="0.3">
      <c r="A325" s="108">
        <v>3896</v>
      </c>
      <c r="B325" s="116">
        <v>2261</v>
      </c>
      <c r="C325" s="108" t="s">
        <v>727</v>
      </c>
      <c r="D325" s="108" t="s">
        <v>3</v>
      </c>
      <c r="E325" s="108">
        <v>12</v>
      </c>
      <c r="F325" s="108" t="s">
        <v>246</v>
      </c>
      <c r="G325" s="108" t="s">
        <v>463</v>
      </c>
      <c r="H325" s="108">
        <v>1</v>
      </c>
    </row>
    <row r="326" spans="1:8" x14ac:dyDescent="0.3">
      <c r="A326" s="108">
        <v>2079</v>
      </c>
      <c r="B326" s="116">
        <v>21140</v>
      </c>
      <c r="C326" s="108" t="s">
        <v>1702</v>
      </c>
      <c r="D326" s="108" t="s">
        <v>3</v>
      </c>
      <c r="E326" s="108">
        <v>5</v>
      </c>
      <c r="F326" s="108" t="s">
        <v>67</v>
      </c>
      <c r="G326" s="108" t="s">
        <v>463</v>
      </c>
      <c r="H326" s="108">
        <v>1</v>
      </c>
    </row>
    <row r="327" spans="1:8" x14ac:dyDescent="0.3">
      <c r="A327" s="108">
        <v>2082</v>
      </c>
      <c r="B327" s="116">
        <v>21142</v>
      </c>
      <c r="C327" s="108" t="s">
        <v>1703</v>
      </c>
      <c r="D327" s="108" t="s">
        <v>3</v>
      </c>
      <c r="E327" s="108">
        <v>2.5</v>
      </c>
      <c r="F327" s="108" t="s">
        <v>67</v>
      </c>
      <c r="G327" s="108" t="s">
        <v>463</v>
      </c>
      <c r="H327" s="108">
        <v>1</v>
      </c>
    </row>
    <row r="328" spans="1:8" x14ac:dyDescent="0.3">
      <c r="A328" s="108">
        <v>2089</v>
      </c>
      <c r="B328" s="116">
        <v>21149</v>
      </c>
      <c r="C328" s="108" t="s">
        <v>1704</v>
      </c>
      <c r="D328" s="108" t="s">
        <v>3</v>
      </c>
      <c r="E328" s="108">
        <v>5</v>
      </c>
      <c r="F328" s="108" t="s">
        <v>67</v>
      </c>
      <c r="G328" s="108" t="s">
        <v>463</v>
      </c>
      <c r="H328" s="108">
        <v>1</v>
      </c>
    </row>
    <row r="329" spans="1:8" x14ac:dyDescent="0.3">
      <c r="A329" s="108">
        <v>2131</v>
      </c>
      <c r="B329" s="116">
        <v>21171</v>
      </c>
      <c r="C329" s="108" t="s">
        <v>757</v>
      </c>
      <c r="D329" s="108" t="s">
        <v>3</v>
      </c>
      <c r="E329" s="108">
        <v>2.5</v>
      </c>
      <c r="F329" s="108" t="s">
        <v>67</v>
      </c>
      <c r="G329" s="108" t="s">
        <v>463</v>
      </c>
      <c r="H329" s="108">
        <v>1</v>
      </c>
    </row>
    <row r="330" spans="1:8" x14ac:dyDescent="0.3">
      <c r="A330" s="108">
        <v>2365</v>
      </c>
      <c r="B330" s="116">
        <v>21282</v>
      </c>
      <c r="C330" s="108" t="s">
        <v>756</v>
      </c>
      <c r="D330" s="108" t="s">
        <v>3</v>
      </c>
      <c r="E330" s="108">
        <v>2.5</v>
      </c>
      <c r="F330" s="108" t="s">
        <v>67</v>
      </c>
      <c r="G330" s="108" t="s">
        <v>463</v>
      </c>
      <c r="H330" s="108">
        <v>1</v>
      </c>
    </row>
    <row r="331" spans="1:8" x14ac:dyDescent="0.3">
      <c r="A331" s="108">
        <v>2364</v>
      </c>
      <c r="B331" s="116">
        <v>21281</v>
      </c>
      <c r="C331" s="108" t="s">
        <v>1705</v>
      </c>
      <c r="D331" s="108" t="s">
        <v>3</v>
      </c>
      <c r="E331" s="108">
        <v>5</v>
      </c>
      <c r="F331" s="108" t="s">
        <v>67</v>
      </c>
      <c r="G331" s="108" t="s">
        <v>463</v>
      </c>
      <c r="H331" s="108">
        <v>1</v>
      </c>
    </row>
    <row r="332" spans="1:8" x14ac:dyDescent="0.3">
      <c r="A332" s="108">
        <v>2976</v>
      </c>
      <c r="B332" s="116">
        <v>21442</v>
      </c>
      <c r="C332" s="108" t="s">
        <v>1706</v>
      </c>
      <c r="D332" s="108" t="s">
        <v>3</v>
      </c>
      <c r="E332" s="108">
        <v>5</v>
      </c>
      <c r="F332" s="108" t="s">
        <v>67</v>
      </c>
      <c r="G332" s="108" t="s">
        <v>463</v>
      </c>
      <c r="H332" s="108">
        <v>1</v>
      </c>
    </row>
    <row r="333" spans="1:8" x14ac:dyDescent="0.3">
      <c r="A333" s="108">
        <v>2977</v>
      </c>
      <c r="B333" s="116">
        <v>21443</v>
      </c>
      <c r="C333" s="108" t="s">
        <v>1707</v>
      </c>
      <c r="D333" s="108" t="s">
        <v>3</v>
      </c>
      <c r="E333" s="108">
        <v>2.5</v>
      </c>
      <c r="F333" s="108" t="s">
        <v>67</v>
      </c>
      <c r="G333" s="108" t="s">
        <v>463</v>
      </c>
      <c r="H333" s="108">
        <v>1</v>
      </c>
    </row>
    <row r="334" spans="1:8" x14ac:dyDescent="0.3">
      <c r="A334" s="108">
        <v>4000</v>
      </c>
      <c r="B334" s="116">
        <v>21742</v>
      </c>
      <c r="C334" s="108" t="s">
        <v>1127</v>
      </c>
      <c r="D334" s="108" t="s">
        <v>28</v>
      </c>
      <c r="E334" s="108">
        <v>2.5</v>
      </c>
      <c r="F334" s="108" t="s">
        <v>67</v>
      </c>
      <c r="G334" s="108" t="s">
        <v>463</v>
      </c>
      <c r="H334" s="108">
        <v>1</v>
      </c>
    </row>
    <row r="335" spans="1:8" x14ac:dyDescent="0.3">
      <c r="A335" s="108">
        <v>4001</v>
      </c>
      <c r="B335" s="116">
        <v>21741</v>
      </c>
      <c r="C335" s="108" t="s">
        <v>811</v>
      </c>
      <c r="D335" s="108" t="s">
        <v>28</v>
      </c>
      <c r="E335" s="108">
        <v>5</v>
      </c>
      <c r="F335" s="108" t="s">
        <v>67</v>
      </c>
      <c r="G335" s="108" t="s">
        <v>463</v>
      </c>
      <c r="H335" s="108">
        <v>1</v>
      </c>
    </row>
    <row r="336" spans="1:8" x14ac:dyDescent="0.3">
      <c r="A336" s="108">
        <v>2042</v>
      </c>
      <c r="B336" s="116">
        <v>21128</v>
      </c>
      <c r="C336" s="108" t="s">
        <v>1708</v>
      </c>
      <c r="D336" s="108" t="s">
        <v>3</v>
      </c>
      <c r="E336" s="108">
        <v>5</v>
      </c>
      <c r="F336" s="108" t="s">
        <v>67</v>
      </c>
      <c r="G336" s="108" t="s">
        <v>463</v>
      </c>
      <c r="H336" s="108">
        <v>1</v>
      </c>
    </row>
    <row r="337" spans="1:8" x14ac:dyDescent="0.3">
      <c r="A337" s="108">
        <v>2129</v>
      </c>
      <c r="B337" s="116">
        <v>21169</v>
      </c>
      <c r="C337" s="108" t="s">
        <v>1709</v>
      </c>
      <c r="D337" s="108" t="s">
        <v>3</v>
      </c>
      <c r="E337" s="108">
        <v>2.5</v>
      </c>
      <c r="F337" s="108" t="s">
        <v>67</v>
      </c>
      <c r="G337" s="108" t="s">
        <v>463</v>
      </c>
      <c r="H337" s="108">
        <v>1</v>
      </c>
    </row>
    <row r="338" spans="1:8" x14ac:dyDescent="0.3">
      <c r="A338" s="108">
        <v>3894</v>
      </c>
      <c r="B338" s="116">
        <v>2259</v>
      </c>
      <c r="C338" s="108" t="s">
        <v>730</v>
      </c>
      <c r="D338" s="108" t="s">
        <v>28</v>
      </c>
      <c r="E338" s="108">
        <v>12</v>
      </c>
      <c r="F338" s="108" t="s">
        <v>246</v>
      </c>
      <c r="G338" s="108" t="s">
        <v>463</v>
      </c>
      <c r="H338" s="108">
        <v>1</v>
      </c>
    </row>
    <row r="339" spans="1:8" x14ac:dyDescent="0.3">
      <c r="A339" s="108">
        <v>3994</v>
      </c>
      <c r="B339" s="116">
        <v>2279</v>
      </c>
      <c r="C339" s="108" t="s">
        <v>800</v>
      </c>
      <c r="D339" s="108" t="s">
        <v>28</v>
      </c>
      <c r="E339" s="108">
        <v>6</v>
      </c>
      <c r="F339" s="108" t="s">
        <v>246</v>
      </c>
      <c r="G339" s="108" t="s">
        <v>463</v>
      </c>
      <c r="H339" s="108">
        <v>1</v>
      </c>
    </row>
    <row r="340" spans="1:8" x14ac:dyDescent="0.3">
      <c r="A340" s="108">
        <v>610</v>
      </c>
      <c r="B340" s="116">
        <v>20188</v>
      </c>
      <c r="C340" s="108" t="s">
        <v>1710</v>
      </c>
      <c r="D340" s="108" t="s">
        <v>3</v>
      </c>
      <c r="E340" s="108">
        <v>11.34</v>
      </c>
      <c r="F340" s="108" t="s">
        <v>469</v>
      </c>
      <c r="G340" s="108" t="s">
        <v>463</v>
      </c>
      <c r="H340" s="108">
        <v>1</v>
      </c>
    </row>
    <row r="341" spans="1:8" x14ac:dyDescent="0.3">
      <c r="A341" s="108">
        <v>2714</v>
      </c>
      <c r="B341" s="116">
        <v>21366</v>
      </c>
      <c r="C341" s="108" t="s">
        <v>1128</v>
      </c>
      <c r="D341" s="108" t="s">
        <v>7</v>
      </c>
      <c r="E341" s="108">
        <v>2</v>
      </c>
      <c r="F341" s="108" t="s">
        <v>469</v>
      </c>
      <c r="G341" s="108" t="s">
        <v>463</v>
      </c>
      <c r="H341" s="108">
        <v>1</v>
      </c>
    </row>
    <row r="342" spans="1:8" x14ac:dyDescent="0.3">
      <c r="A342" s="108">
        <v>1105</v>
      </c>
      <c r="B342" s="116">
        <v>20407</v>
      </c>
      <c r="C342" s="108" t="s">
        <v>1711</v>
      </c>
      <c r="D342" s="108" t="s">
        <v>3</v>
      </c>
      <c r="E342" s="108">
        <v>5.67</v>
      </c>
      <c r="F342" s="108" t="s">
        <v>469</v>
      </c>
      <c r="G342" s="108" t="s">
        <v>463</v>
      </c>
      <c r="H342" s="108">
        <v>1</v>
      </c>
    </row>
    <row r="343" spans="1:8" x14ac:dyDescent="0.3">
      <c r="A343" s="108">
        <v>4274</v>
      </c>
      <c r="B343" s="116">
        <v>21832</v>
      </c>
      <c r="C343" s="108" t="s">
        <v>1568</v>
      </c>
      <c r="D343" s="108" t="s">
        <v>3</v>
      </c>
      <c r="E343" s="108">
        <v>10</v>
      </c>
      <c r="F343" s="108" t="s">
        <v>469</v>
      </c>
      <c r="G343" s="108" t="s">
        <v>463</v>
      </c>
      <c r="H343" s="108">
        <v>1</v>
      </c>
    </row>
    <row r="344" spans="1:8" x14ac:dyDescent="0.3">
      <c r="A344" s="108">
        <v>1258</v>
      </c>
      <c r="B344" s="116">
        <v>20492</v>
      </c>
      <c r="C344" s="108" t="s">
        <v>1712</v>
      </c>
      <c r="D344" s="108" t="s">
        <v>7</v>
      </c>
      <c r="E344" s="108">
        <v>25</v>
      </c>
      <c r="F344" s="108" t="s">
        <v>467</v>
      </c>
      <c r="G344" s="108" t="s">
        <v>463</v>
      </c>
      <c r="H344" s="108">
        <v>1</v>
      </c>
    </row>
    <row r="345" spans="1:8" x14ac:dyDescent="0.3">
      <c r="A345" s="108">
        <v>995</v>
      </c>
      <c r="B345" s="116">
        <v>20353</v>
      </c>
      <c r="C345" s="108" t="s">
        <v>970</v>
      </c>
      <c r="D345" s="108" t="s">
        <v>7</v>
      </c>
      <c r="E345" s="108">
        <v>5</v>
      </c>
      <c r="F345" s="108" t="s">
        <v>467</v>
      </c>
      <c r="G345" s="108" t="s">
        <v>463</v>
      </c>
      <c r="H345" s="108">
        <v>1</v>
      </c>
    </row>
    <row r="346" spans="1:8" x14ac:dyDescent="0.3">
      <c r="A346" s="108">
        <v>3287</v>
      </c>
      <c r="B346" s="116">
        <v>21548</v>
      </c>
      <c r="C346" s="108" t="s">
        <v>1129</v>
      </c>
      <c r="D346" s="108" t="s">
        <v>7</v>
      </c>
      <c r="E346" s="108">
        <v>1</v>
      </c>
      <c r="F346" s="108" t="s">
        <v>467</v>
      </c>
      <c r="G346" s="108" t="s">
        <v>463</v>
      </c>
      <c r="H346" s="108">
        <v>1</v>
      </c>
    </row>
    <row r="347" spans="1:8" x14ac:dyDescent="0.3">
      <c r="A347" s="108">
        <v>3647</v>
      </c>
      <c r="B347" s="116">
        <v>21601</v>
      </c>
      <c r="C347" s="108" t="s">
        <v>1713</v>
      </c>
      <c r="D347" s="108" t="s">
        <v>7</v>
      </c>
      <c r="E347" s="108">
        <v>20</v>
      </c>
      <c r="F347" s="108" t="s">
        <v>467</v>
      </c>
      <c r="G347" s="108" t="s">
        <v>463</v>
      </c>
      <c r="H347" s="108">
        <v>1</v>
      </c>
    </row>
    <row r="348" spans="1:8" x14ac:dyDescent="0.3">
      <c r="A348" s="108">
        <v>2270</v>
      </c>
      <c r="B348" s="116">
        <v>21232</v>
      </c>
      <c r="C348" s="108" t="s">
        <v>485</v>
      </c>
      <c r="D348" s="108" t="s">
        <v>7</v>
      </c>
      <c r="E348" s="108">
        <v>2</v>
      </c>
      <c r="F348" s="108" t="s">
        <v>467</v>
      </c>
      <c r="G348" s="108" t="s">
        <v>463</v>
      </c>
      <c r="H348" s="108">
        <v>1</v>
      </c>
    </row>
    <row r="349" spans="1:8" x14ac:dyDescent="0.3">
      <c r="A349" s="108">
        <v>2451</v>
      </c>
      <c r="B349" s="116">
        <v>1342</v>
      </c>
      <c r="C349" s="108" t="s">
        <v>1714</v>
      </c>
      <c r="D349" s="108" t="s">
        <v>7</v>
      </c>
      <c r="E349" s="108">
        <v>5</v>
      </c>
      <c r="F349" s="108" t="s">
        <v>467</v>
      </c>
      <c r="G349" s="108" t="s">
        <v>463</v>
      </c>
      <c r="H349" s="108">
        <v>1</v>
      </c>
    </row>
    <row r="350" spans="1:8" x14ac:dyDescent="0.3">
      <c r="A350" s="108">
        <v>3260</v>
      </c>
      <c r="B350" s="116">
        <v>1896</v>
      </c>
      <c r="C350" s="108" t="s">
        <v>1299</v>
      </c>
      <c r="D350" s="108" t="s">
        <v>7</v>
      </c>
      <c r="E350" s="108">
        <v>1</v>
      </c>
      <c r="F350" s="108" t="s">
        <v>467</v>
      </c>
      <c r="G350" s="108" t="s">
        <v>463</v>
      </c>
      <c r="H350" s="108">
        <v>1</v>
      </c>
    </row>
    <row r="351" spans="1:8" x14ac:dyDescent="0.3">
      <c r="A351" s="108">
        <v>377</v>
      </c>
      <c r="B351" s="116">
        <v>14</v>
      </c>
      <c r="C351" s="108" t="s">
        <v>1715</v>
      </c>
      <c r="D351" s="108" t="s">
        <v>7</v>
      </c>
      <c r="E351" s="108">
        <v>25</v>
      </c>
      <c r="F351" s="108" t="s">
        <v>68</v>
      </c>
      <c r="G351" s="108" t="s">
        <v>463</v>
      </c>
      <c r="H351" s="108">
        <v>1</v>
      </c>
    </row>
    <row r="352" spans="1:8" x14ac:dyDescent="0.3">
      <c r="A352" s="108">
        <v>2875</v>
      </c>
      <c r="B352" s="116">
        <v>1638</v>
      </c>
      <c r="C352" s="108" t="s">
        <v>1300</v>
      </c>
      <c r="D352" s="108" t="s">
        <v>7</v>
      </c>
      <c r="E352" s="108">
        <v>2</v>
      </c>
      <c r="F352" s="108" t="s">
        <v>68</v>
      </c>
      <c r="G352" s="108" t="s">
        <v>463</v>
      </c>
      <c r="H352" s="108">
        <v>1</v>
      </c>
    </row>
    <row r="353" spans="1:8" x14ac:dyDescent="0.3">
      <c r="A353" s="108">
        <v>2133</v>
      </c>
      <c r="B353" s="116">
        <v>1188</v>
      </c>
      <c r="C353" s="108" t="s">
        <v>1716</v>
      </c>
      <c r="D353" s="108" t="s">
        <v>7</v>
      </c>
      <c r="E353" s="108">
        <v>5</v>
      </c>
      <c r="F353" s="108" t="s">
        <v>68</v>
      </c>
      <c r="G353" s="108" t="s">
        <v>463</v>
      </c>
      <c r="H353" s="108">
        <v>1</v>
      </c>
    </row>
    <row r="354" spans="1:8" x14ac:dyDescent="0.3">
      <c r="A354" s="108">
        <v>3706</v>
      </c>
      <c r="B354" s="116">
        <v>2778</v>
      </c>
      <c r="C354" s="108" t="s">
        <v>1717</v>
      </c>
      <c r="D354" s="108" t="s">
        <v>7</v>
      </c>
      <c r="E354" s="108">
        <v>25</v>
      </c>
      <c r="F354" s="108" t="s">
        <v>68</v>
      </c>
      <c r="G354" s="108" t="s">
        <v>463</v>
      </c>
      <c r="H354" s="108">
        <v>1</v>
      </c>
    </row>
    <row r="355" spans="1:8" x14ac:dyDescent="0.3">
      <c r="A355" s="108">
        <v>3127</v>
      </c>
      <c r="B355" s="116">
        <v>1813</v>
      </c>
      <c r="C355" s="108" t="s">
        <v>1718</v>
      </c>
      <c r="D355" s="108" t="s">
        <v>7</v>
      </c>
      <c r="E355" s="108">
        <v>25</v>
      </c>
      <c r="F355" s="108" t="s">
        <v>68</v>
      </c>
      <c r="G355" s="108" t="s">
        <v>463</v>
      </c>
      <c r="H355" s="108">
        <v>1</v>
      </c>
    </row>
    <row r="356" spans="1:8" x14ac:dyDescent="0.3">
      <c r="A356" s="108">
        <v>3138</v>
      </c>
      <c r="B356" s="116">
        <v>1823</v>
      </c>
      <c r="C356" s="108" t="s">
        <v>475</v>
      </c>
      <c r="D356" s="108" t="s">
        <v>7</v>
      </c>
      <c r="E356" s="108">
        <v>2</v>
      </c>
      <c r="F356" s="108" t="s">
        <v>68</v>
      </c>
      <c r="G356" s="108" t="s">
        <v>463</v>
      </c>
      <c r="H356" s="108">
        <v>1</v>
      </c>
    </row>
    <row r="357" spans="1:8" x14ac:dyDescent="0.3">
      <c r="A357" s="108">
        <v>3106</v>
      </c>
      <c r="B357" s="116">
        <v>1803</v>
      </c>
      <c r="C357" s="108" t="s">
        <v>1719</v>
      </c>
      <c r="D357" s="108" t="s">
        <v>7</v>
      </c>
      <c r="E357" s="108">
        <v>25</v>
      </c>
      <c r="F357" s="108" t="s">
        <v>68</v>
      </c>
      <c r="G357" s="108" t="s">
        <v>463</v>
      </c>
      <c r="H357" s="108">
        <v>1</v>
      </c>
    </row>
    <row r="358" spans="1:8" x14ac:dyDescent="0.3">
      <c r="A358" s="108">
        <v>379</v>
      </c>
      <c r="B358" s="116">
        <v>15</v>
      </c>
      <c r="C358" s="108" t="s">
        <v>1720</v>
      </c>
      <c r="D358" s="108" t="s">
        <v>7</v>
      </c>
      <c r="E358" s="108">
        <v>25</v>
      </c>
      <c r="F358" s="108" t="s">
        <v>68</v>
      </c>
      <c r="G358" s="108" t="s">
        <v>463</v>
      </c>
      <c r="H358" s="108">
        <v>1</v>
      </c>
    </row>
    <row r="359" spans="1:8" x14ac:dyDescent="0.3">
      <c r="A359" s="108">
        <v>3677</v>
      </c>
      <c r="B359" s="116">
        <v>2756</v>
      </c>
      <c r="C359" s="108" t="s">
        <v>1721</v>
      </c>
      <c r="D359" s="108" t="s">
        <v>7</v>
      </c>
      <c r="E359" s="108">
        <v>25</v>
      </c>
      <c r="F359" s="108" t="s">
        <v>68</v>
      </c>
      <c r="G359" s="108" t="s">
        <v>463</v>
      </c>
      <c r="H359" s="108">
        <v>1</v>
      </c>
    </row>
    <row r="360" spans="1:8" x14ac:dyDescent="0.3">
      <c r="A360" s="108">
        <v>2876</v>
      </c>
      <c r="B360" s="116">
        <v>1639</v>
      </c>
      <c r="C360" s="108" t="s">
        <v>301</v>
      </c>
      <c r="D360" s="108" t="s">
        <v>7</v>
      </c>
      <c r="E360" s="108">
        <v>2</v>
      </c>
      <c r="F360" s="108" t="s">
        <v>68</v>
      </c>
      <c r="G360" s="108" t="s">
        <v>463</v>
      </c>
      <c r="H360" s="108">
        <v>1</v>
      </c>
    </row>
    <row r="361" spans="1:8" x14ac:dyDescent="0.3">
      <c r="A361" s="108">
        <v>2122</v>
      </c>
      <c r="B361" s="116">
        <v>1184</v>
      </c>
      <c r="C361" s="108" t="s">
        <v>1722</v>
      </c>
      <c r="D361" s="108" t="s">
        <v>7</v>
      </c>
      <c r="E361" s="108">
        <v>5</v>
      </c>
      <c r="F361" s="108" t="s">
        <v>68</v>
      </c>
      <c r="G361" s="108" t="s">
        <v>463</v>
      </c>
      <c r="H361" s="108">
        <v>1</v>
      </c>
    </row>
    <row r="362" spans="1:8" x14ac:dyDescent="0.3">
      <c r="A362" s="108">
        <v>3126</v>
      </c>
      <c r="B362" s="116">
        <v>1812</v>
      </c>
      <c r="C362" s="108" t="s">
        <v>1723</v>
      </c>
      <c r="D362" s="108" t="s">
        <v>7</v>
      </c>
      <c r="E362" s="108">
        <v>25</v>
      </c>
      <c r="F362" s="108" t="s">
        <v>68</v>
      </c>
      <c r="G362" s="108" t="s">
        <v>463</v>
      </c>
      <c r="H362" s="108">
        <v>1</v>
      </c>
    </row>
    <row r="363" spans="1:8" x14ac:dyDescent="0.3">
      <c r="A363" s="108">
        <v>3137</v>
      </c>
      <c r="B363" s="116">
        <v>1824</v>
      </c>
      <c r="C363" s="108" t="s">
        <v>1063</v>
      </c>
      <c r="D363" s="108" t="s">
        <v>7</v>
      </c>
      <c r="E363" s="108">
        <v>2</v>
      </c>
      <c r="F363" s="108" t="s">
        <v>68</v>
      </c>
      <c r="G363" s="108" t="s">
        <v>463</v>
      </c>
      <c r="H363" s="108">
        <v>1</v>
      </c>
    </row>
    <row r="364" spans="1:8" x14ac:dyDescent="0.3">
      <c r="A364" s="108">
        <v>3384</v>
      </c>
      <c r="B364" s="116">
        <v>50059</v>
      </c>
      <c r="C364" s="108" t="s">
        <v>1546</v>
      </c>
      <c r="D364" s="108" t="s">
        <v>3</v>
      </c>
      <c r="E364" s="108">
        <v>0</v>
      </c>
      <c r="F364" s="108" t="s">
        <v>132</v>
      </c>
      <c r="G364" s="108" t="s">
        <v>136</v>
      </c>
      <c r="H364" s="108">
        <v>1</v>
      </c>
    </row>
    <row r="365" spans="1:8" x14ac:dyDescent="0.3">
      <c r="A365" s="108">
        <v>2318</v>
      </c>
      <c r="B365" s="116">
        <v>50054</v>
      </c>
      <c r="C365" s="108" t="s">
        <v>377</v>
      </c>
      <c r="D365" s="108" t="s">
        <v>3</v>
      </c>
      <c r="E365" s="108">
        <v>0</v>
      </c>
      <c r="F365" s="108" t="s">
        <v>132</v>
      </c>
      <c r="G365" s="108" t="s">
        <v>136</v>
      </c>
      <c r="H365" s="108">
        <v>1</v>
      </c>
    </row>
    <row r="366" spans="1:8" x14ac:dyDescent="0.3">
      <c r="A366" s="108">
        <v>2410</v>
      </c>
      <c r="B366" s="116">
        <v>50055</v>
      </c>
      <c r="C366" s="108" t="s">
        <v>381</v>
      </c>
      <c r="D366" s="108" t="s">
        <v>3</v>
      </c>
      <c r="E366" s="108">
        <v>0</v>
      </c>
      <c r="F366" s="108" t="s">
        <v>132</v>
      </c>
      <c r="G366" s="108" t="s">
        <v>136</v>
      </c>
      <c r="H366" s="108">
        <v>1</v>
      </c>
    </row>
    <row r="367" spans="1:8" x14ac:dyDescent="0.3">
      <c r="A367" s="108">
        <v>2411</v>
      </c>
      <c r="B367" s="116">
        <v>50056</v>
      </c>
      <c r="C367" s="108" t="s">
        <v>931</v>
      </c>
      <c r="D367" s="108" t="s">
        <v>3</v>
      </c>
      <c r="E367" s="108">
        <v>0</v>
      </c>
      <c r="F367" s="108" t="s">
        <v>132</v>
      </c>
      <c r="G367" s="108" t="s">
        <v>136</v>
      </c>
      <c r="H367" s="108">
        <v>1</v>
      </c>
    </row>
    <row r="368" spans="1:8" x14ac:dyDescent="0.3">
      <c r="A368" s="108">
        <v>4022</v>
      </c>
      <c r="B368" s="116">
        <v>50058</v>
      </c>
      <c r="C368" s="108" t="s">
        <v>1724</v>
      </c>
      <c r="D368" s="108" t="s">
        <v>28</v>
      </c>
      <c r="E368" s="108">
        <v>0</v>
      </c>
      <c r="F368" s="108" t="s">
        <v>132</v>
      </c>
      <c r="G368" s="108" t="s">
        <v>136</v>
      </c>
      <c r="H368" s="108">
        <v>1</v>
      </c>
    </row>
    <row r="369" spans="1:8" x14ac:dyDescent="0.3">
      <c r="A369" s="108">
        <v>4023</v>
      </c>
      <c r="B369" s="116">
        <v>50057</v>
      </c>
      <c r="C369" s="108" t="s">
        <v>850</v>
      </c>
      <c r="D369" s="108" t="s">
        <v>28</v>
      </c>
      <c r="E369" s="108">
        <v>0</v>
      </c>
      <c r="F369" s="108" t="s">
        <v>132</v>
      </c>
      <c r="G369" s="108" t="s">
        <v>136</v>
      </c>
      <c r="H369" s="108">
        <v>1</v>
      </c>
    </row>
    <row r="370" spans="1:8" x14ac:dyDescent="0.3">
      <c r="A370" s="108">
        <v>3658</v>
      </c>
      <c r="B370" s="116">
        <v>2749</v>
      </c>
      <c r="C370" s="108" t="s">
        <v>565</v>
      </c>
      <c r="D370" s="108" t="s">
        <v>126</v>
      </c>
      <c r="E370" s="108">
        <v>0</v>
      </c>
      <c r="F370" s="108" t="s">
        <v>55</v>
      </c>
      <c r="G370" s="108" t="s">
        <v>463</v>
      </c>
      <c r="H370" s="108">
        <v>1</v>
      </c>
    </row>
    <row r="371" spans="1:8" x14ac:dyDescent="0.3">
      <c r="A371" s="108">
        <v>3251</v>
      </c>
      <c r="B371" s="116">
        <v>1890</v>
      </c>
      <c r="C371" s="108" t="s">
        <v>1301</v>
      </c>
      <c r="D371" s="108" t="s">
        <v>7</v>
      </c>
      <c r="E371" s="108">
        <v>2</v>
      </c>
      <c r="F371" s="108" t="s">
        <v>471</v>
      </c>
      <c r="G371" s="108" t="s">
        <v>463</v>
      </c>
      <c r="H371" s="108">
        <v>1</v>
      </c>
    </row>
    <row r="372" spans="1:8" x14ac:dyDescent="0.3">
      <c r="A372" s="108">
        <v>1867</v>
      </c>
      <c r="B372" s="116">
        <v>1061</v>
      </c>
      <c r="C372" s="108" t="s">
        <v>1725</v>
      </c>
      <c r="D372" s="108" t="s">
        <v>7</v>
      </c>
      <c r="E372" s="108">
        <v>5</v>
      </c>
      <c r="F372" s="108" t="s">
        <v>471</v>
      </c>
      <c r="G372" s="108" t="s">
        <v>463</v>
      </c>
      <c r="H372" s="108">
        <v>1</v>
      </c>
    </row>
    <row r="373" spans="1:8" x14ac:dyDescent="0.3">
      <c r="A373" s="108">
        <v>3914</v>
      </c>
      <c r="B373" s="116">
        <v>2263</v>
      </c>
      <c r="C373" s="108" t="s">
        <v>1302</v>
      </c>
      <c r="D373" s="108" t="s">
        <v>28</v>
      </c>
      <c r="E373" s="108">
        <v>2</v>
      </c>
      <c r="F373" s="108" t="s">
        <v>471</v>
      </c>
      <c r="G373" s="108" t="s">
        <v>463</v>
      </c>
      <c r="H373" s="108">
        <v>1</v>
      </c>
    </row>
    <row r="374" spans="1:8" x14ac:dyDescent="0.3">
      <c r="A374" s="108">
        <v>1868</v>
      </c>
      <c r="B374" s="116">
        <v>1062</v>
      </c>
      <c r="C374" s="108" t="s">
        <v>612</v>
      </c>
      <c r="D374" s="108" t="s">
        <v>7</v>
      </c>
      <c r="E374" s="108">
        <v>5</v>
      </c>
      <c r="F374" s="108" t="s">
        <v>471</v>
      </c>
      <c r="G374" s="108" t="s">
        <v>463</v>
      </c>
      <c r="H374" s="108">
        <v>1</v>
      </c>
    </row>
    <row r="375" spans="1:8" x14ac:dyDescent="0.3">
      <c r="A375" s="108">
        <v>2153</v>
      </c>
      <c r="B375" s="116">
        <v>1194</v>
      </c>
      <c r="C375" s="108" t="s">
        <v>1565</v>
      </c>
      <c r="D375" s="108" t="s">
        <v>7</v>
      </c>
      <c r="E375" s="108">
        <v>5</v>
      </c>
      <c r="F375" s="108" t="s">
        <v>471</v>
      </c>
      <c r="G375" s="108" t="s">
        <v>463</v>
      </c>
      <c r="H375" s="108">
        <v>1</v>
      </c>
    </row>
    <row r="376" spans="1:8" x14ac:dyDescent="0.3">
      <c r="A376" s="108">
        <v>3509</v>
      </c>
      <c r="B376" s="116">
        <v>2678</v>
      </c>
      <c r="C376" s="108" t="s">
        <v>1303</v>
      </c>
      <c r="D376" s="108" t="s">
        <v>7</v>
      </c>
      <c r="E376" s="108">
        <v>2</v>
      </c>
      <c r="F376" s="108" t="s">
        <v>471</v>
      </c>
      <c r="G376" s="108" t="s">
        <v>463</v>
      </c>
      <c r="H376" s="108">
        <v>1</v>
      </c>
    </row>
    <row r="377" spans="1:8" x14ac:dyDescent="0.3">
      <c r="A377" s="108">
        <v>1869</v>
      </c>
      <c r="B377" s="116">
        <v>1063</v>
      </c>
      <c r="C377" s="108" t="s">
        <v>1726</v>
      </c>
      <c r="D377" s="108" t="s">
        <v>7</v>
      </c>
      <c r="E377" s="108">
        <v>5</v>
      </c>
      <c r="F377" s="108" t="s">
        <v>471</v>
      </c>
      <c r="G377" s="108" t="s">
        <v>463</v>
      </c>
      <c r="H377" s="108">
        <v>1</v>
      </c>
    </row>
    <row r="378" spans="1:8" x14ac:dyDescent="0.3">
      <c r="A378" s="108">
        <v>3915</v>
      </c>
      <c r="B378" s="116">
        <v>2264</v>
      </c>
      <c r="C378" s="108" t="s">
        <v>1304</v>
      </c>
      <c r="D378" s="108" t="s">
        <v>28</v>
      </c>
      <c r="E378" s="108">
        <v>2</v>
      </c>
      <c r="F378" s="108" t="s">
        <v>471</v>
      </c>
      <c r="G378" s="108" t="s">
        <v>463</v>
      </c>
      <c r="H378" s="108">
        <v>1</v>
      </c>
    </row>
    <row r="379" spans="1:8" x14ac:dyDescent="0.3">
      <c r="A379" s="108">
        <v>1870</v>
      </c>
      <c r="B379" s="116">
        <v>1064</v>
      </c>
      <c r="C379" s="108" t="s">
        <v>651</v>
      </c>
      <c r="D379" s="108" t="s">
        <v>7</v>
      </c>
      <c r="E379" s="108">
        <v>5</v>
      </c>
      <c r="F379" s="108" t="s">
        <v>471</v>
      </c>
      <c r="G379" s="108" t="s">
        <v>463</v>
      </c>
      <c r="H379" s="108">
        <v>1</v>
      </c>
    </row>
    <row r="380" spans="1:8" x14ac:dyDescent="0.3">
      <c r="A380" s="108">
        <v>3916</v>
      </c>
      <c r="B380" s="116">
        <v>2265</v>
      </c>
      <c r="C380" s="108" t="s">
        <v>1305</v>
      </c>
      <c r="D380" s="108" t="s">
        <v>28</v>
      </c>
      <c r="E380" s="108">
        <v>2</v>
      </c>
      <c r="F380" s="108" t="s">
        <v>471</v>
      </c>
      <c r="G380" s="108" t="s">
        <v>463</v>
      </c>
      <c r="H380" s="108">
        <v>1</v>
      </c>
    </row>
    <row r="381" spans="1:8" x14ac:dyDescent="0.3">
      <c r="A381" s="108">
        <v>2220</v>
      </c>
      <c r="B381" s="116">
        <v>1225</v>
      </c>
      <c r="C381" s="108" t="s">
        <v>601</v>
      </c>
      <c r="D381" s="108" t="s">
        <v>7</v>
      </c>
      <c r="E381" s="108">
        <v>5</v>
      </c>
      <c r="F381" s="108" t="s">
        <v>471</v>
      </c>
      <c r="G381" s="108" t="s">
        <v>463</v>
      </c>
      <c r="H381" s="108">
        <v>1</v>
      </c>
    </row>
    <row r="382" spans="1:8" x14ac:dyDescent="0.3">
      <c r="A382" s="108">
        <v>3359</v>
      </c>
      <c r="B382" s="116">
        <v>1992</v>
      </c>
      <c r="C382" s="108" t="s">
        <v>1306</v>
      </c>
      <c r="D382" s="108" t="s">
        <v>7</v>
      </c>
      <c r="E382" s="108">
        <v>1</v>
      </c>
      <c r="F382" s="108" t="s">
        <v>467</v>
      </c>
      <c r="G382" s="108" t="s">
        <v>463</v>
      </c>
      <c r="H382" s="108">
        <v>1</v>
      </c>
    </row>
    <row r="383" spans="1:8" x14ac:dyDescent="0.3">
      <c r="A383" s="108">
        <v>996</v>
      </c>
      <c r="B383" s="116">
        <v>549</v>
      </c>
      <c r="C383" s="108" t="s">
        <v>1727</v>
      </c>
      <c r="D383" s="108" t="s">
        <v>7</v>
      </c>
      <c r="E383" s="108">
        <v>5</v>
      </c>
      <c r="F383" s="108" t="s">
        <v>467</v>
      </c>
      <c r="G383" s="108" t="s">
        <v>463</v>
      </c>
      <c r="H383" s="108">
        <v>1</v>
      </c>
    </row>
    <row r="384" spans="1:8" x14ac:dyDescent="0.3">
      <c r="A384" s="108">
        <v>3261</v>
      </c>
      <c r="B384" s="116">
        <v>1897</v>
      </c>
      <c r="C384" s="108" t="s">
        <v>1307</v>
      </c>
      <c r="D384" s="108" t="s">
        <v>7</v>
      </c>
      <c r="E384" s="108">
        <v>1</v>
      </c>
      <c r="F384" s="108" t="s">
        <v>467</v>
      </c>
      <c r="G384" s="108" t="s">
        <v>463</v>
      </c>
      <c r="H384" s="108">
        <v>1</v>
      </c>
    </row>
    <row r="385" spans="1:8" x14ac:dyDescent="0.3">
      <c r="A385" s="108">
        <v>2212</v>
      </c>
      <c r="B385" s="116">
        <v>1217</v>
      </c>
      <c r="C385" s="108" t="s">
        <v>1728</v>
      </c>
      <c r="D385" s="108" t="s">
        <v>7</v>
      </c>
      <c r="E385" s="108">
        <v>5</v>
      </c>
      <c r="F385" s="108" t="s">
        <v>467</v>
      </c>
      <c r="G385" s="108" t="s">
        <v>463</v>
      </c>
      <c r="H385" s="108">
        <v>1</v>
      </c>
    </row>
    <row r="386" spans="1:8" x14ac:dyDescent="0.3">
      <c r="A386" s="108">
        <v>997</v>
      </c>
      <c r="B386" s="116">
        <v>20354</v>
      </c>
      <c r="C386" s="108" t="s">
        <v>1729</v>
      </c>
      <c r="D386" s="108" t="s">
        <v>7</v>
      </c>
      <c r="E386" s="108">
        <v>10</v>
      </c>
      <c r="F386" s="108" t="s">
        <v>471</v>
      </c>
      <c r="G386" s="108" t="s">
        <v>463</v>
      </c>
      <c r="H386" s="108">
        <v>1</v>
      </c>
    </row>
    <row r="387" spans="1:8" x14ac:dyDescent="0.3">
      <c r="A387" s="108">
        <v>3097</v>
      </c>
      <c r="B387" s="116">
        <v>21480</v>
      </c>
      <c r="C387" s="108" t="s">
        <v>1730</v>
      </c>
      <c r="D387" s="108" t="s">
        <v>7</v>
      </c>
      <c r="E387" s="108">
        <v>10</v>
      </c>
      <c r="F387" s="108" t="s">
        <v>471</v>
      </c>
      <c r="G387" s="108" t="s">
        <v>463</v>
      </c>
      <c r="H387" s="108">
        <v>1</v>
      </c>
    </row>
    <row r="388" spans="1:8" x14ac:dyDescent="0.3">
      <c r="A388" s="108">
        <v>23</v>
      </c>
      <c r="B388" s="116">
        <v>20002</v>
      </c>
      <c r="C388" s="108" t="s">
        <v>1731</v>
      </c>
      <c r="D388" s="108" t="s">
        <v>3</v>
      </c>
      <c r="E388" s="108">
        <v>20</v>
      </c>
      <c r="F388" s="108" t="s">
        <v>471</v>
      </c>
      <c r="G388" s="108" t="s">
        <v>463</v>
      </c>
      <c r="H388" s="108">
        <v>1</v>
      </c>
    </row>
    <row r="389" spans="1:8" x14ac:dyDescent="0.3">
      <c r="A389" s="108">
        <v>2930</v>
      </c>
      <c r="B389" s="116">
        <v>21435</v>
      </c>
      <c r="C389" s="108" t="s">
        <v>1732</v>
      </c>
      <c r="D389" s="108" t="s">
        <v>3</v>
      </c>
      <c r="E389" s="108">
        <v>20</v>
      </c>
      <c r="F389" s="108" t="s">
        <v>471</v>
      </c>
      <c r="G389" s="108" t="s">
        <v>463</v>
      </c>
      <c r="H389" s="108">
        <v>1</v>
      </c>
    </row>
    <row r="390" spans="1:8" x14ac:dyDescent="0.3">
      <c r="A390" s="108">
        <v>2897</v>
      </c>
      <c r="B390" s="116">
        <v>21418</v>
      </c>
      <c r="C390" s="108" t="s">
        <v>539</v>
      </c>
      <c r="D390" s="108" t="s">
        <v>3</v>
      </c>
      <c r="E390" s="108">
        <v>2</v>
      </c>
      <c r="F390" s="108" t="s">
        <v>471</v>
      </c>
      <c r="G390" s="108" t="s">
        <v>463</v>
      </c>
      <c r="H390" s="108">
        <v>1</v>
      </c>
    </row>
    <row r="391" spans="1:8" x14ac:dyDescent="0.3">
      <c r="A391" s="108">
        <v>311</v>
      </c>
      <c r="B391" s="116">
        <v>20113</v>
      </c>
      <c r="C391" s="108" t="s">
        <v>1733</v>
      </c>
      <c r="D391" s="108" t="s">
        <v>7</v>
      </c>
      <c r="E391" s="108">
        <v>10</v>
      </c>
      <c r="F391" s="108" t="s">
        <v>471</v>
      </c>
      <c r="G391" s="108" t="s">
        <v>463</v>
      </c>
      <c r="H391" s="108">
        <v>1</v>
      </c>
    </row>
    <row r="392" spans="1:8" x14ac:dyDescent="0.3">
      <c r="A392" s="108">
        <v>2898</v>
      </c>
      <c r="B392" s="116">
        <v>21419</v>
      </c>
      <c r="C392" s="108" t="s">
        <v>1308</v>
      </c>
      <c r="D392" s="108" t="s">
        <v>7</v>
      </c>
      <c r="E392" s="108">
        <v>2</v>
      </c>
      <c r="F392" s="108" t="s">
        <v>471</v>
      </c>
      <c r="G392" s="108" t="s">
        <v>463</v>
      </c>
      <c r="H392" s="108">
        <v>1</v>
      </c>
    </row>
    <row r="393" spans="1:8" x14ac:dyDescent="0.3">
      <c r="A393" s="108">
        <v>1859</v>
      </c>
      <c r="B393" s="116">
        <v>21049</v>
      </c>
      <c r="C393" s="108" t="s">
        <v>1734</v>
      </c>
      <c r="D393" s="108" t="s">
        <v>7</v>
      </c>
      <c r="E393" s="108">
        <v>5</v>
      </c>
      <c r="F393" s="108" t="s">
        <v>471</v>
      </c>
      <c r="G393" s="108" t="s">
        <v>463</v>
      </c>
      <c r="H393" s="108">
        <v>1</v>
      </c>
    </row>
    <row r="394" spans="1:8" x14ac:dyDescent="0.3">
      <c r="A394" s="108">
        <v>3944</v>
      </c>
      <c r="B394" s="116">
        <v>21701</v>
      </c>
      <c r="C394" s="108" t="s">
        <v>768</v>
      </c>
      <c r="D394" s="108" t="s">
        <v>7</v>
      </c>
      <c r="E394" s="108">
        <v>25</v>
      </c>
      <c r="F394" s="108" t="s">
        <v>471</v>
      </c>
      <c r="G394" s="108" t="s">
        <v>463</v>
      </c>
      <c r="H394" s="108">
        <v>1</v>
      </c>
    </row>
    <row r="395" spans="1:8" x14ac:dyDescent="0.3">
      <c r="A395" s="108">
        <v>325</v>
      </c>
      <c r="B395" s="116">
        <v>20123</v>
      </c>
      <c r="C395" s="108" t="s">
        <v>33</v>
      </c>
      <c r="D395" s="108" t="s">
        <v>7</v>
      </c>
      <c r="E395" s="108">
        <v>10</v>
      </c>
      <c r="F395" s="108" t="s">
        <v>471</v>
      </c>
      <c r="G395" s="108" t="s">
        <v>463</v>
      </c>
      <c r="H395" s="108">
        <v>1</v>
      </c>
    </row>
    <row r="396" spans="1:8" x14ac:dyDescent="0.3">
      <c r="A396" s="108">
        <v>2931</v>
      </c>
      <c r="B396" s="116">
        <v>21436</v>
      </c>
      <c r="C396" s="108" t="s">
        <v>1735</v>
      </c>
      <c r="D396" s="108" t="s">
        <v>7</v>
      </c>
      <c r="E396" s="108">
        <v>25</v>
      </c>
      <c r="F396" s="108" t="s">
        <v>471</v>
      </c>
      <c r="G396" s="108" t="s">
        <v>463</v>
      </c>
      <c r="H396" s="108">
        <v>1</v>
      </c>
    </row>
    <row r="397" spans="1:8" x14ac:dyDescent="0.3">
      <c r="A397" s="108">
        <v>4086</v>
      </c>
      <c r="B397" s="116">
        <v>21777</v>
      </c>
      <c r="C397" s="108" t="s">
        <v>904</v>
      </c>
      <c r="D397" s="108" t="s">
        <v>28</v>
      </c>
      <c r="E397" s="108">
        <v>2</v>
      </c>
      <c r="F397" s="108" t="s">
        <v>471</v>
      </c>
      <c r="G397" s="108" t="s">
        <v>463</v>
      </c>
      <c r="H397" s="108">
        <v>1</v>
      </c>
    </row>
    <row r="398" spans="1:8" x14ac:dyDescent="0.3">
      <c r="A398" s="108">
        <v>628</v>
      </c>
      <c r="B398" s="116">
        <v>20206</v>
      </c>
      <c r="C398" s="108" t="s">
        <v>1736</v>
      </c>
      <c r="D398" s="108" t="s">
        <v>7</v>
      </c>
      <c r="E398" s="108">
        <v>50</v>
      </c>
      <c r="F398" s="108" t="s">
        <v>471</v>
      </c>
      <c r="G398" s="108" t="s">
        <v>463</v>
      </c>
      <c r="H398" s="108">
        <v>1</v>
      </c>
    </row>
    <row r="399" spans="1:8" x14ac:dyDescent="0.3">
      <c r="A399" s="108">
        <v>4085</v>
      </c>
      <c r="B399" s="116">
        <v>21776</v>
      </c>
      <c r="C399" s="108" t="s">
        <v>903</v>
      </c>
      <c r="D399" s="108" t="s">
        <v>28</v>
      </c>
      <c r="E399" s="108">
        <v>5</v>
      </c>
      <c r="F399" s="108" t="s">
        <v>471</v>
      </c>
      <c r="G399" s="108" t="s">
        <v>463</v>
      </c>
      <c r="H399" s="108">
        <v>1</v>
      </c>
    </row>
    <row r="400" spans="1:8" x14ac:dyDescent="0.3">
      <c r="A400" s="108">
        <v>3578</v>
      </c>
      <c r="B400" s="116">
        <v>2714</v>
      </c>
      <c r="C400" s="108" t="s">
        <v>448</v>
      </c>
      <c r="D400" s="108" t="s">
        <v>7</v>
      </c>
      <c r="E400" s="108">
        <v>25</v>
      </c>
      <c r="F400" s="108" t="s">
        <v>529</v>
      </c>
      <c r="G400" s="108" t="s">
        <v>463</v>
      </c>
      <c r="H400" s="108">
        <v>1</v>
      </c>
    </row>
    <row r="401" spans="1:8" x14ac:dyDescent="0.3">
      <c r="A401" s="108">
        <v>3725</v>
      </c>
      <c r="B401" s="116">
        <v>2172</v>
      </c>
      <c r="C401" s="108" t="s">
        <v>649</v>
      </c>
      <c r="D401" s="108" t="s">
        <v>7</v>
      </c>
      <c r="E401" s="108">
        <v>30</v>
      </c>
      <c r="F401" s="108" t="s">
        <v>529</v>
      </c>
      <c r="G401" s="108" t="s">
        <v>463</v>
      </c>
      <c r="H401" s="108">
        <v>1</v>
      </c>
    </row>
    <row r="402" spans="1:8" x14ac:dyDescent="0.3">
      <c r="A402" s="108">
        <v>3591</v>
      </c>
      <c r="B402" s="116">
        <v>2135</v>
      </c>
      <c r="C402" s="108" t="s">
        <v>1309</v>
      </c>
      <c r="D402" s="108" t="s">
        <v>7</v>
      </c>
      <c r="E402" s="108">
        <v>5</v>
      </c>
      <c r="F402" s="108" t="s">
        <v>529</v>
      </c>
      <c r="G402" s="108" t="s">
        <v>463</v>
      </c>
      <c r="H402" s="108">
        <v>1</v>
      </c>
    </row>
    <row r="403" spans="1:8" x14ac:dyDescent="0.3">
      <c r="A403" s="108">
        <v>2324</v>
      </c>
      <c r="B403" s="116">
        <v>1277</v>
      </c>
      <c r="C403" s="108" t="s">
        <v>666</v>
      </c>
      <c r="D403" s="108" t="s">
        <v>7</v>
      </c>
      <c r="E403" s="108">
        <v>25</v>
      </c>
      <c r="F403" s="108" t="s">
        <v>529</v>
      </c>
      <c r="G403" s="108" t="s">
        <v>463</v>
      </c>
      <c r="H403" s="108">
        <v>1</v>
      </c>
    </row>
    <row r="404" spans="1:8" x14ac:dyDescent="0.3">
      <c r="A404" s="108">
        <v>3579</v>
      </c>
      <c r="B404" s="116">
        <v>2715</v>
      </c>
      <c r="C404" s="108" t="s">
        <v>449</v>
      </c>
      <c r="D404" s="108" t="s">
        <v>7</v>
      </c>
      <c r="E404" s="108">
        <v>30</v>
      </c>
      <c r="F404" s="108" t="s">
        <v>529</v>
      </c>
      <c r="G404" s="108" t="s">
        <v>463</v>
      </c>
      <c r="H404" s="108">
        <v>1</v>
      </c>
    </row>
    <row r="405" spans="1:8" x14ac:dyDescent="0.3">
      <c r="A405" s="108">
        <v>2325</v>
      </c>
      <c r="B405" s="116">
        <v>1278</v>
      </c>
      <c r="C405" s="108" t="s">
        <v>1310</v>
      </c>
      <c r="D405" s="108" t="s">
        <v>7</v>
      </c>
      <c r="E405" s="108">
        <v>5</v>
      </c>
      <c r="F405" s="108" t="s">
        <v>529</v>
      </c>
      <c r="G405" s="108" t="s">
        <v>463</v>
      </c>
      <c r="H405" s="108">
        <v>1</v>
      </c>
    </row>
    <row r="406" spans="1:8" x14ac:dyDescent="0.3">
      <c r="A406" s="108">
        <v>3281</v>
      </c>
      <c r="B406" s="116">
        <v>1916</v>
      </c>
      <c r="C406" s="108" t="s">
        <v>1737</v>
      </c>
      <c r="D406" s="108" t="s">
        <v>7</v>
      </c>
      <c r="E406" s="108">
        <v>1</v>
      </c>
      <c r="F406" s="108" t="s">
        <v>467</v>
      </c>
      <c r="G406" s="108" t="s">
        <v>463</v>
      </c>
      <c r="H406" s="108">
        <v>1</v>
      </c>
    </row>
    <row r="407" spans="1:8" x14ac:dyDescent="0.3">
      <c r="A407" s="108">
        <v>999</v>
      </c>
      <c r="B407" s="116">
        <v>551</v>
      </c>
      <c r="C407" s="108" t="s">
        <v>1738</v>
      </c>
      <c r="D407" s="108" t="s">
        <v>7</v>
      </c>
      <c r="E407" s="108">
        <v>5</v>
      </c>
      <c r="F407" s="108" t="s">
        <v>467</v>
      </c>
      <c r="G407" s="108" t="s">
        <v>463</v>
      </c>
      <c r="H407" s="108">
        <v>1</v>
      </c>
    </row>
    <row r="408" spans="1:8" x14ac:dyDescent="0.3">
      <c r="A408" s="108">
        <v>3669</v>
      </c>
      <c r="B408" s="116">
        <v>2164</v>
      </c>
      <c r="C408" s="108" t="s">
        <v>1311</v>
      </c>
      <c r="D408" s="108" t="s">
        <v>7</v>
      </c>
      <c r="E408" s="108">
        <v>1</v>
      </c>
      <c r="F408" s="108" t="s">
        <v>467</v>
      </c>
      <c r="G408" s="108" t="s">
        <v>463</v>
      </c>
      <c r="H408" s="108">
        <v>1</v>
      </c>
    </row>
    <row r="409" spans="1:8" x14ac:dyDescent="0.3">
      <c r="A409" s="108">
        <v>1000</v>
      </c>
      <c r="B409" s="116">
        <v>552</v>
      </c>
      <c r="C409" s="108" t="s">
        <v>1739</v>
      </c>
      <c r="D409" s="108" t="s">
        <v>7</v>
      </c>
      <c r="E409" s="108">
        <v>5</v>
      </c>
      <c r="F409" s="108" t="s">
        <v>467</v>
      </c>
      <c r="G409" s="108" t="s">
        <v>463</v>
      </c>
      <c r="H409" s="108">
        <v>1</v>
      </c>
    </row>
    <row r="410" spans="1:8" x14ac:dyDescent="0.3">
      <c r="A410" s="108">
        <v>3670</v>
      </c>
      <c r="B410" s="116">
        <v>2165</v>
      </c>
      <c r="C410" s="108" t="s">
        <v>1312</v>
      </c>
      <c r="D410" s="108" t="s">
        <v>7</v>
      </c>
      <c r="E410" s="108">
        <v>1</v>
      </c>
      <c r="F410" s="108" t="s">
        <v>467</v>
      </c>
      <c r="G410" s="108" t="s">
        <v>463</v>
      </c>
      <c r="H410" s="108">
        <v>1</v>
      </c>
    </row>
    <row r="411" spans="1:8" x14ac:dyDescent="0.3">
      <c r="A411" s="108">
        <v>1702</v>
      </c>
      <c r="B411" s="116">
        <v>977</v>
      </c>
      <c r="C411" s="108" t="s">
        <v>1740</v>
      </c>
      <c r="D411" s="108" t="s">
        <v>7</v>
      </c>
      <c r="E411" s="108">
        <v>5</v>
      </c>
      <c r="F411" s="108" t="s">
        <v>467</v>
      </c>
      <c r="G411" s="108" t="s">
        <v>463</v>
      </c>
      <c r="H411" s="108">
        <v>1</v>
      </c>
    </row>
    <row r="412" spans="1:8" x14ac:dyDescent="0.3">
      <c r="A412" s="108">
        <v>2647</v>
      </c>
      <c r="B412" s="116">
        <v>1479</v>
      </c>
      <c r="C412" s="108" t="s">
        <v>180</v>
      </c>
      <c r="D412" s="108" t="s">
        <v>3</v>
      </c>
      <c r="E412" s="108">
        <v>25</v>
      </c>
      <c r="F412" s="108" t="s">
        <v>128</v>
      </c>
      <c r="G412" s="108" t="s">
        <v>463</v>
      </c>
      <c r="H412" s="108">
        <v>1</v>
      </c>
    </row>
    <row r="413" spans="1:8" x14ac:dyDescent="0.3">
      <c r="A413" s="108">
        <v>2443</v>
      </c>
      <c r="B413" s="116">
        <v>1336</v>
      </c>
      <c r="C413" s="108" t="s">
        <v>182</v>
      </c>
      <c r="D413" s="108" t="s">
        <v>3</v>
      </c>
      <c r="E413" s="108">
        <v>3</v>
      </c>
      <c r="F413" s="108" t="s">
        <v>128</v>
      </c>
      <c r="G413" s="108" t="s">
        <v>463</v>
      </c>
      <c r="H413" s="108">
        <v>1</v>
      </c>
    </row>
    <row r="414" spans="1:8" x14ac:dyDescent="0.3">
      <c r="A414" s="108">
        <v>4296</v>
      </c>
      <c r="B414" s="116">
        <v>2404</v>
      </c>
      <c r="C414" s="108" t="s">
        <v>2103</v>
      </c>
      <c r="D414" s="108" t="s">
        <v>3</v>
      </c>
      <c r="E414" s="108">
        <v>10</v>
      </c>
      <c r="F414" s="108" t="s">
        <v>69</v>
      </c>
      <c r="G414" s="108" t="s">
        <v>463</v>
      </c>
      <c r="H414" s="108">
        <v>1</v>
      </c>
    </row>
    <row r="415" spans="1:8" x14ac:dyDescent="0.3">
      <c r="A415" s="108">
        <v>4139</v>
      </c>
      <c r="B415" s="116">
        <v>2342</v>
      </c>
      <c r="C415" s="108" t="s">
        <v>1741</v>
      </c>
      <c r="D415" s="108" t="s">
        <v>3</v>
      </c>
      <c r="E415" s="108">
        <v>4</v>
      </c>
      <c r="F415" s="108" t="s">
        <v>69</v>
      </c>
      <c r="G415" s="108" t="s">
        <v>463</v>
      </c>
      <c r="H415" s="108">
        <v>1</v>
      </c>
    </row>
    <row r="416" spans="1:8" x14ac:dyDescent="0.3">
      <c r="A416" s="108">
        <v>704</v>
      </c>
      <c r="B416" s="116">
        <v>405</v>
      </c>
      <c r="C416" s="108" t="s">
        <v>2105</v>
      </c>
      <c r="D416" s="108" t="s">
        <v>3</v>
      </c>
      <c r="E416" s="108">
        <v>5</v>
      </c>
      <c r="F416" s="108" t="s">
        <v>69</v>
      </c>
      <c r="G416" s="108" t="s">
        <v>463</v>
      </c>
      <c r="H416" s="108">
        <v>1</v>
      </c>
    </row>
    <row r="417" spans="1:8" x14ac:dyDescent="0.3">
      <c r="A417" s="108">
        <v>3288</v>
      </c>
      <c r="B417" s="116">
        <v>1918</v>
      </c>
      <c r="C417" s="108" t="s">
        <v>1313</v>
      </c>
      <c r="D417" s="108" t="s">
        <v>3</v>
      </c>
      <c r="E417" s="108">
        <v>1</v>
      </c>
      <c r="F417" s="108" t="s">
        <v>69</v>
      </c>
      <c r="G417" s="108" t="s">
        <v>463</v>
      </c>
      <c r="H417" s="108">
        <v>1</v>
      </c>
    </row>
    <row r="418" spans="1:8" x14ac:dyDescent="0.3">
      <c r="A418" s="108">
        <v>569</v>
      </c>
      <c r="B418" s="116">
        <v>357</v>
      </c>
      <c r="C418" s="108" t="s">
        <v>657</v>
      </c>
      <c r="D418" s="108" t="s">
        <v>3</v>
      </c>
      <c r="E418" s="108">
        <v>10</v>
      </c>
      <c r="F418" s="108" t="s">
        <v>69</v>
      </c>
      <c r="G418" s="108" t="s">
        <v>463</v>
      </c>
      <c r="H418" s="108">
        <v>1</v>
      </c>
    </row>
    <row r="419" spans="1:8" x14ac:dyDescent="0.3">
      <c r="A419" s="108">
        <v>172</v>
      </c>
      <c r="B419" s="116">
        <v>260</v>
      </c>
      <c r="C419" s="108" t="s">
        <v>660</v>
      </c>
      <c r="D419" s="108" t="s">
        <v>3</v>
      </c>
      <c r="E419" s="108">
        <v>10</v>
      </c>
      <c r="F419" s="108" t="s">
        <v>69</v>
      </c>
      <c r="G419" s="108" t="s">
        <v>463</v>
      </c>
      <c r="H419" s="108">
        <v>1</v>
      </c>
    </row>
    <row r="420" spans="1:8" x14ac:dyDescent="0.3">
      <c r="A420" s="108">
        <v>570</v>
      </c>
      <c r="B420" s="116">
        <v>358</v>
      </c>
      <c r="C420" s="108" t="s">
        <v>658</v>
      </c>
      <c r="D420" s="108" t="s">
        <v>3</v>
      </c>
      <c r="E420" s="108">
        <v>10</v>
      </c>
      <c r="F420" s="108" t="s">
        <v>69</v>
      </c>
      <c r="G420" s="108" t="s">
        <v>463</v>
      </c>
      <c r="H420" s="108">
        <v>1</v>
      </c>
    </row>
    <row r="421" spans="1:8" x14ac:dyDescent="0.3">
      <c r="A421" s="108">
        <v>571</v>
      </c>
      <c r="B421" s="116">
        <v>359</v>
      </c>
      <c r="C421" s="108" t="s">
        <v>659</v>
      </c>
      <c r="D421" s="108" t="s">
        <v>3</v>
      </c>
      <c r="E421" s="108">
        <v>10</v>
      </c>
      <c r="F421" s="108" t="s">
        <v>69</v>
      </c>
      <c r="G421" s="108" t="s">
        <v>463</v>
      </c>
      <c r="H421" s="108">
        <v>1</v>
      </c>
    </row>
    <row r="422" spans="1:8" x14ac:dyDescent="0.3">
      <c r="A422" s="108">
        <v>2989</v>
      </c>
      <c r="B422" s="116">
        <v>1720</v>
      </c>
      <c r="C422" s="108" t="s">
        <v>275</v>
      </c>
      <c r="D422" s="108" t="s">
        <v>3</v>
      </c>
      <c r="E422" s="108">
        <v>2</v>
      </c>
      <c r="F422" s="108" t="s">
        <v>69</v>
      </c>
      <c r="G422" s="108" t="s">
        <v>463</v>
      </c>
      <c r="H422" s="108">
        <v>1</v>
      </c>
    </row>
    <row r="423" spans="1:8" x14ac:dyDescent="0.3">
      <c r="A423" s="108">
        <v>286</v>
      </c>
      <c r="B423" s="116">
        <v>159</v>
      </c>
      <c r="C423" s="108" t="s">
        <v>1742</v>
      </c>
      <c r="D423" s="108" t="s">
        <v>93</v>
      </c>
      <c r="E423" s="108">
        <v>9</v>
      </c>
      <c r="F423" s="108" t="s">
        <v>69</v>
      </c>
      <c r="G423" s="108" t="s">
        <v>463</v>
      </c>
      <c r="H423" s="108">
        <v>1</v>
      </c>
    </row>
    <row r="424" spans="1:8" x14ac:dyDescent="0.3">
      <c r="A424" s="108">
        <v>4137</v>
      </c>
      <c r="B424" s="116">
        <v>2340</v>
      </c>
      <c r="C424" s="108" t="s">
        <v>937</v>
      </c>
      <c r="D424" s="108" t="s">
        <v>3</v>
      </c>
      <c r="E424" s="108">
        <v>12</v>
      </c>
      <c r="F424" s="108" t="s">
        <v>69</v>
      </c>
      <c r="G424" s="108" t="s">
        <v>463</v>
      </c>
      <c r="H424" s="108">
        <v>1</v>
      </c>
    </row>
    <row r="425" spans="1:8" x14ac:dyDescent="0.3">
      <c r="A425" s="108">
        <v>2990</v>
      </c>
      <c r="B425" s="116">
        <v>1721</v>
      </c>
      <c r="C425" s="108" t="s">
        <v>1314</v>
      </c>
      <c r="D425" s="108" t="s">
        <v>3</v>
      </c>
      <c r="E425" s="108">
        <v>2</v>
      </c>
      <c r="F425" s="108" t="s">
        <v>69</v>
      </c>
      <c r="G425" s="108" t="s">
        <v>463</v>
      </c>
      <c r="H425" s="108">
        <v>1</v>
      </c>
    </row>
    <row r="426" spans="1:8" x14ac:dyDescent="0.3">
      <c r="A426" s="108">
        <v>634</v>
      </c>
      <c r="B426" s="116">
        <v>375</v>
      </c>
      <c r="C426" s="108" t="s">
        <v>1743</v>
      </c>
      <c r="D426" s="108" t="s">
        <v>93</v>
      </c>
      <c r="E426" s="108">
        <v>9</v>
      </c>
      <c r="F426" s="108" t="s">
        <v>69</v>
      </c>
      <c r="G426" s="108" t="s">
        <v>463</v>
      </c>
      <c r="H426" s="108">
        <v>1</v>
      </c>
    </row>
    <row r="427" spans="1:8" x14ac:dyDescent="0.3">
      <c r="A427" s="108">
        <v>4002</v>
      </c>
      <c r="B427" s="116">
        <v>2281</v>
      </c>
      <c r="C427" s="108" t="s">
        <v>814</v>
      </c>
      <c r="D427" s="108" t="s">
        <v>28</v>
      </c>
      <c r="E427" s="108">
        <v>0</v>
      </c>
      <c r="F427" s="108" t="s">
        <v>469</v>
      </c>
      <c r="G427" s="108" t="s">
        <v>463</v>
      </c>
      <c r="H427" s="108">
        <v>1</v>
      </c>
    </row>
    <row r="428" spans="1:8" x14ac:dyDescent="0.3">
      <c r="A428" s="108">
        <v>2877</v>
      </c>
      <c r="B428" s="116">
        <v>1640</v>
      </c>
      <c r="C428" s="108" t="s">
        <v>1315</v>
      </c>
      <c r="D428" s="108" t="s">
        <v>3</v>
      </c>
      <c r="E428" s="108">
        <v>2</v>
      </c>
      <c r="F428" s="108" t="s">
        <v>69</v>
      </c>
      <c r="G428" s="108" t="s">
        <v>463</v>
      </c>
      <c r="H428" s="108">
        <v>1</v>
      </c>
    </row>
    <row r="429" spans="1:8" x14ac:dyDescent="0.3">
      <c r="A429" s="108">
        <v>288</v>
      </c>
      <c r="B429" s="116">
        <v>157</v>
      </c>
      <c r="C429" s="108" t="s">
        <v>1744</v>
      </c>
      <c r="D429" s="108" t="s">
        <v>93</v>
      </c>
      <c r="E429" s="108">
        <v>9</v>
      </c>
      <c r="F429" s="108" t="s">
        <v>69</v>
      </c>
      <c r="G429" s="108" t="s">
        <v>463</v>
      </c>
      <c r="H429" s="108">
        <v>1</v>
      </c>
    </row>
    <row r="430" spans="1:8" x14ac:dyDescent="0.3">
      <c r="A430" s="108">
        <v>635</v>
      </c>
      <c r="B430" s="116">
        <v>376</v>
      </c>
      <c r="C430" s="108" t="s">
        <v>972</v>
      </c>
      <c r="D430" s="108" t="s">
        <v>93</v>
      </c>
      <c r="E430" s="108">
        <v>9</v>
      </c>
      <c r="F430" s="108" t="s">
        <v>69</v>
      </c>
      <c r="G430" s="108" t="s">
        <v>463</v>
      </c>
      <c r="H430" s="108">
        <v>1</v>
      </c>
    </row>
    <row r="431" spans="1:8" x14ac:dyDescent="0.3">
      <c r="A431" s="108">
        <v>275</v>
      </c>
      <c r="B431" s="116">
        <v>93</v>
      </c>
      <c r="C431" s="108" t="s">
        <v>1745</v>
      </c>
      <c r="D431" s="108" t="s">
        <v>3</v>
      </c>
      <c r="E431" s="108">
        <v>11.34</v>
      </c>
      <c r="F431" s="108" t="s">
        <v>69</v>
      </c>
      <c r="G431" s="108" t="s">
        <v>463</v>
      </c>
      <c r="H431" s="108">
        <v>1</v>
      </c>
    </row>
    <row r="432" spans="1:8" x14ac:dyDescent="0.3">
      <c r="A432" s="108">
        <v>3148</v>
      </c>
      <c r="B432" s="116">
        <v>1831</v>
      </c>
      <c r="C432" s="108" t="s">
        <v>1746</v>
      </c>
      <c r="D432" s="108" t="s">
        <v>3</v>
      </c>
      <c r="E432" s="108">
        <v>11.34</v>
      </c>
      <c r="F432" s="108" t="s">
        <v>69</v>
      </c>
      <c r="G432" s="108" t="s">
        <v>463</v>
      </c>
      <c r="H432" s="108">
        <v>1</v>
      </c>
    </row>
    <row r="433" spans="1:8" x14ac:dyDescent="0.3">
      <c r="A433" s="108">
        <v>2878</v>
      </c>
      <c r="B433" s="116">
        <v>1641</v>
      </c>
      <c r="C433" s="108" t="s">
        <v>1316</v>
      </c>
      <c r="D433" s="108" t="s">
        <v>3</v>
      </c>
      <c r="E433" s="108">
        <v>2</v>
      </c>
      <c r="F433" s="108" t="s">
        <v>69</v>
      </c>
      <c r="G433" s="108" t="s">
        <v>463</v>
      </c>
      <c r="H433" s="108">
        <v>1</v>
      </c>
    </row>
    <row r="434" spans="1:8" x14ac:dyDescent="0.3">
      <c r="A434" s="108">
        <v>1745</v>
      </c>
      <c r="B434" s="116">
        <v>992</v>
      </c>
      <c r="C434" s="108" t="s">
        <v>1747</v>
      </c>
      <c r="D434" s="108" t="s">
        <v>3</v>
      </c>
      <c r="E434" s="108">
        <v>5.67</v>
      </c>
      <c r="F434" s="108" t="s">
        <v>69</v>
      </c>
      <c r="G434" s="108" t="s">
        <v>463</v>
      </c>
      <c r="H434" s="108">
        <v>1</v>
      </c>
    </row>
    <row r="435" spans="1:8" x14ac:dyDescent="0.3">
      <c r="A435" s="108">
        <v>276</v>
      </c>
      <c r="B435" s="116">
        <v>92</v>
      </c>
      <c r="C435" s="108" t="s">
        <v>1748</v>
      </c>
      <c r="D435" s="108" t="s">
        <v>3</v>
      </c>
      <c r="E435" s="108">
        <v>11.34</v>
      </c>
      <c r="F435" s="108" t="s">
        <v>69</v>
      </c>
      <c r="G435" s="108" t="s">
        <v>463</v>
      </c>
      <c r="H435" s="108">
        <v>1</v>
      </c>
    </row>
    <row r="436" spans="1:8" x14ac:dyDescent="0.3">
      <c r="A436" s="108">
        <v>3116</v>
      </c>
      <c r="B436" s="116">
        <v>1807</v>
      </c>
      <c r="C436" s="108" t="s">
        <v>1749</v>
      </c>
      <c r="D436" s="108" t="s">
        <v>3</v>
      </c>
      <c r="E436" s="108">
        <v>11.34</v>
      </c>
      <c r="F436" s="108" t="s">
        <v>69</v>
      </c>
      <c r="G436" s="108" t="s">
        <v>463</v>
      </c>
      <c r="H436" s="108">
        <v>1</v>
      </c>
    </row>
    <row r="437" spans="1:8" x14ac:dyDescent="0.3">
      <c r="A437" s="108">
        <v>2810</v>
      </c>
      <c r="B437" s="116">
        <v>1583</v>
      </c>
      <c r="C437" s="108" t="s">
        <v>1317</v>
      </c>
      <c r="D437" s="108" t="s">
        <v>3</v>
      </c>
      <c r="E437" s="108">
        <v>2</v>
      </c>
      <c r="F437" s="108" t="s">
        <v>69</v>
      </c>
      <c r="G437" s="108" t="s">
        <v>463</v>
      </c>
      <c r="H437" s="108">
        <v>1</v>
      </c>
    </row>
    <row r="438" spans="1:8" x14ac:dyDescent="0.3">
      <c r="A438" s="108">
        <v>1746</v>
      </c>
      <c r="B438" s="116">
        <v>993</v>
      </c>
      <c r="C438" s="108" t="s">
        <v>1750</v>
      </c>
      <c r="D438" s="108" t="s">
        <v>3</v>
      </c>
      <c r="E438" s="108">
        <v>5.67</v>
      </c>
      <c r="F438" s="108" t="s">
        <v>69</v>
      </c>
      <c r="G438" s="108" t="s">
        <v>463</v>
      </c>
      <c r="H438" s="108">
        <v>1</v>
      </c>
    </row>
    <row r="439" spans="1:8" x14ac:dyDescent="0.3">
      <c r="A439" s="108">
        <v>572</v>
      </c>
      <c r="B439" s="116">
        <v>360</v>
      </c>
      <c r="C439" s="108" t="s">
        <v>1751</v>
      </c>
      <c r="D439" s="108" t="s">
        <v>3</v>
      </c>
      <c r="E439" s="108">
        <v>11.34</v>
      </c>
      <c r="F439" s="108" t="s">
        <v>69</v>
      </c>
      <c r="G439" s="108" t="s">
        <v>463</v>
      </c>
      <c r="H439" s="108">
        <v>1</v>
      </c>
    </row>
    <row r="440" spans="1:8" x14ac:dyDescent="0.3">
      <c r="A440" s="108">
        <v>3117</v>
      </c>
      <c r="B440" s="116">
        <v>1808</v>
      </c>
      <c r="C440" s="108" t="s">
        <v>1752</v>
      </c>
      <c r="D440" s="108" t="s">
        <v>3</v>
      </c>
      <c r="E440" s="108">
        <v>11.34</v>
      </c>
      <c r="F440" s="108" t="s">
        <v>69</v>
      </c>
      <c r="G440" s="108" t="s">
        <v>463</v>
      </c>
      <c r="H440" s="108">
        <v>1</v>
      </c>
    </row>
    <row r="441" spans="1:8" x14ac:dyDescent="0.3">
      <c r="A441" s="108">
        <v>2811</v>
      </c>
      <c r="B441" s="116">
        <v>1584</v>
      </c>
      <c r="C441" s="108" t="s">
        <v>1318</v>
      </c>
      <c r="D441" s="108" t="s">
        <v>3</v>
      </c>
      <c r="E441" s="108">
        <v>2</v>
      </c>
      <c r="F441" s="108" t="s">
        <v>69</v>
      </c>
      <c r="G441" s="108" t="s">
        <v>463</v>
      </c>
      <c r="H441" s="108">
        <v>1</v>
      </c>
    </row>
    <row r="442" spans="1:8" x14ac:dyDescent="0.3">
      <c r="A442" s="108">
        <v>1793</v>
      </c>
      <c r="B442" s="116">
        <v>1021</v>
      </c>
      <c r="C442" s="108" t="s">
        <v>1753</v>
      </c>
      <c r="D442" s="108" t="s">
        <v>3</v>
      </c>
      <c r="E442" s="108">
        <v>5.67</v>
      </c>
      <c r="F442" s="108" t="s">
        <v>69</v>
      </c>
      <c r="G442" s="108" t="s">
        <v>463</v>
      </c>
      <c r="H442" s="108">
        <v>1</v>
      </c>
    </row>
    <row r="443" spans="1:8" x14ac:dyDescent="0.3">
      <c r="A443" s="108">
        <v>3072</v>
      </c>
      <c r="B443" s="116">
        <v>1776</v>
      </c>
      <c r="C443" s="108" t="s">
        <v>1754</v>
      </c>
      <c r="D443" s="108" t="s">
        <v>3</v>
      </c>
      <c r="E443" s="108">
        <v>11.34</v>
      </c>
      <c r="F443" s="108" t="s">
        <v>69</v>
      </c>
      <c r="G443" s="108" t="s">
        <v>463</v>
      </c>
      <c r="H443" s="108">
        <v>1</v>
      </c>
    </row>
    <row r="444" spans="1:8" x14ac:dyDescent="0.3">
      <c r="A444" s="108">
        <v>3149</v>
      </c>
      <c r="B444" s="116">
        <v>1832</v>
      </c>
      <c r="C444" s="108" t="s">
        <v>1755</v>
      </c>
      <c r="D444" s="108" t="s">
        <v>3</v>
      </c>
      <c r="E444" s="108">
        <v>11.34</v>
      </c>
      <c r="F444" s="108" t="s">
        <v>69</v>
      </c>
      <c r="G444" s="108" t="s">
        <v>463</v>
      </c>
      <c r="H444" s="108">
        <v>1</v>
      </c>
    </row>
    <row r="445" spans="1:8" x14ac:dyDescent="0.3">
      <c r="A445" s="108">
        <v>3555</v>
      </c>
      <c r="B445" s="116">
        <v>2711</v>
      </c>
      <c r="C445" s="108" t="s">
        <v>1756</v>
      </c>
      <c r="D445" s="108" t="s">
        <v>3</v>
      </c>
      <c r="E445" s="108">
        <v>5.67</v>
      </c>
      <c r="F445" s="108" t="s">
        <v>69</v>
      </c>
      <c r="G445" s="108" t="s">
        <v>463</v>
      </c>
      <c r="H445" s="108">
        <v>1</v>
      </c>
    </row>
    <row r="446" spans="1:8" x14ac:dyDescent="0.3">
      <c r="A446" s="108">
        <v>3070</v>
      </c>
      <c r="B446" s="116">
        <v>1774</v>
      </c>
      <c r="C446" s="108" t="s">
        <v>1757</v>
      </c>
      <c r="D446" s="108" t="s">
        <v>3</v>
      </c>
      <c r="E446" s="108">
        <v>11.34</v>
      </c>
      <c r="F446" s="108" t="s">
        <v>69</v>
      </c>
      <c r="G446" s="108" t="s">
        <v>463</v>
      </c>
      <c r="H446" s="108">
        <v>1</v>
      </c>
    </row>
    <row r="447" spans="1:8" x14ac:dyDescent="0.3">
      <c r="A447" s="108">
        <v>3150</v>
      </c>
      <c r="B447" s="116">
        <v>1833</v>
      </c>
      <c r="C447" s="108" t="s">
        <v>323</v>
      </c>
      <c r="D447" s="108" t="s">
        <v>3</v>
      </c>
      <c r="E447" s="108">
        <v>11.34</v>
      </c>
      <c r="F447" s="108" t="s">
        <v>69</v>
      </c>
      <c r="G447" s="108" t="s">
        <v>463</v>
      </c>
      <c r="H447" s="108">
        <v>1</v>
      </c>
    </row>
    <row r="448" spans="1:8" x14ac:dyDescent="0.3">
      <c r="A448" s="108">
        <v>3556</v>
      </c>
      <c r="B448" s="116">
        <v>2712</v>
      </c>
      <c r="C448" s="108" t="s">
        <v>1319</v>
      </c>
      <c r="D448" s="108" t="s">
        <v>3</v>
      </c>
      <c r="E448" s="108">
        <v>5.67</v>
      </c>
      <c r="F448" s="108" t="s">
        <v>69</v>
      </c>
      <c r="G448" s="108" t="s">
        <v>463</v>
      </c>
      <c r="H448" s="108">
        <v>1</v>
      </c>
    </row>
    <row r="449" spans="1:8" x14ac:dyDescent="0.3">
      <c r="A449" s="108">
        <v>3071</v>
      </c>
      <c r="B449" s="116">
        <v>1775</v>
      </c>
      <c r="C449" s="108" t="s">
        <v>1758</v>
      </c>
      <c r="D449" s="108" t="s">
        <v>3</v>
      </c>
      <c r="E449" s="108">
        <v>11.34</v>
      </c>
      <c r="F449" s="108" t="s">
        <v>69</v>
      </c>
      <c r="G449" s="108" t="s">
        <v>463</v>
      </c>
      <c r="H449" s="108">
        <v>1</v>
      </c>
    </row>
    <row r="450" spans="1:8" x14ac:dyDescent="0.3">
      <c r="A450" s="108">
        <v>3151</v>
      </c>
      <c r="B450" s="116">
        <v>1834</v>
      </c>
      <c r="C450" s="108" t="s">
        <v>1759</v>
      </c>
      <c r="D450" s="108" t="s">
        <v>3</v>
      </c>
      <c r="E450" s="108">
        <v>11.34</v>
      </c>
      <c r="F450" s="108" t="s">
        <v>69</v>
      </c>
      <c r="G450" s="108" t="s">
        <v>463</v>
      </c>
      <c r="H450" s="108">
        <v>1</v>
      </c>
    </row>
    <row r="451" spans="1:8" x14ac:dyDescent="0.3">
      <c r="A451" s="108">
        <v>3557</v>
      </c>
      <c r="B451" s="116">
        <v>2713</v>
      </c>
      <c r="C451" s="108" t="s">
        <v>1760</v>
      </c>
      <c r="D451" s="108" t="s">
        <v>3</v>
      </c>
      <c r="E451" s="108">
        <v>5.67</v>
      </c>
      <c r="F451" s="108" t="s">
        <v>69</v>
      </c>
      <c r="G451" s="108" t="s">
        <v>463</v>
      </c>
      <c r="H451" s="108">
        <v>1</v>
      </c>
    </row>
    <row r="452" spans="1:8" x14ac:dyDescent="0.3">
      <c r="A452" s="108">
        <v>963</v>
      </c>
      <c r="B452" s="116">
        <v>524</v>
      </c>
      <c r="C452" s="108" t="s">
        <v>213</v>
      </c>
      <c r="D452" s="108" t="s">
        <v>3</v>
      </c>
      <c r="E452" s="108">
        <v>11.34</v>
      </c>
      <c r="F452" s="108" t="s">
        <v>69</v>
      </c>
      <c r="G452" s="108" t="s">
        <v>463</v>
      </c>
      <c r="H452" s="108">
        <v>1</v>
      </c>
    </row>
    <row r="453" spans="1:8" x14ac:dyDescent="0.3">
      <c r="A453" s="108">
        <v>962</v>
      </c>
      <c r="B453" s="116">
        <v>523</v>
      </c>
      <c r="C453" s="108" t="s">
        <v>212</v>
      </c>
      <c r="D453" s="108" t="s">
        <v>3</v>
      </c>
      <c r="E453" s="108">
        <v>11.34</v>
      </c>
      <c r="F453" s="108" t="s">
        <v>69</v>
      </c>
      <c r="G453" s="108" t="s">
        <v>463</v>
      </c>
      <c r="H453" s="108">
        <v>1</v>
      </c>
    </row>
    <row r="454" spans="1:8" x14ac:dyDescent="0.3">
      <c r="A454" s="108">
        <v>2107</v>
      </c>
      <c r="B454" s="116">
        <v>1179</v>
      </c>
      <c r="C454" s="108" t="s">
        <v>1320</v>
      </c>
      <c r="D454" s="108" t="s">
        <v>3</v>
      </c>
      <c r="E454" s="108">
        <v>5.67</v>
      </c>
      <c r="F454" s="108" t="s">
        <v>69</v>
      </c>
      <c r="G454" s="108" t="s">
        <v>463</v>
      </c>
      <c r="H454" s="108">
        <v>1</v>
      </c>
    </row>
    <row r="455" spans="1:8" x14ac:dyDescent="0.3">
      <c r="A455" s="108">
        <v>279</v>
      </c>
      <c r="B455" s="116">
        <v>97</v>
      </c>
      <c r="C455" s="108" t="s">
        <v>1761</v>
      </c>
      <c r="D455" s="108" t="s">
        <v>3</v>
      </c>
      <c r="E455" s="108">
        <v>11.34</v>
      </c>
      <c r="F455" s="108" t="s">
        <v>69</v>
      </c>
      <c r="G455" s="108" t="s">
        <v>463</v>
      </c>
      <c r="H455" s="108">
        <v>1</v>
      </c>
    </row>
    <row r="456" spans="1:8" x14ac:dyDescent="0.3">
      <c r="A456" s="108">
        <v>2125</v>
      </c>
      <c r="B456" s="116">
        <v>1186</v>
      </c>
      <c r="C456" s="108" t="s">
        <v>1321</v>
      </c>
      <c r="D456" s="108" t="s">
        <v>3</v>
      </c>
      <c r="E456" s="108">
        <v>5.67</v>
      </c>
      <c r="F456" s="108" t="s">
        <v>69</v>
      </c>
      <c r="G456" s="108" t="s">
        <v>463</v>
      </c>
      <c r="H456" s="108">
        <v>1</v>
      </c>
    </row>
    <row r="457" spans="1:8" x14ac:dyDescent="0.3">
      <c r="A457" s="108">
        <v>280</v>
      </c>
      <c r="B457" s="116">
        <v>50</v>
      </c>
      <c r="C457" s="108" t="s">
        <v>215</v>
      </c>
      <c r="D457" s="108" t="s">
        <v>3</v>
      </c>
      <c r="E457" s="108">
        <v>11.34</v>
      </c>
      <c r="F457" s="108" t="s">
        <v>69</v>
      </c>
      <c r="G457" s="108" t="s">
        <v>463</v>
      </c>
      <c r="H457" s="108">
        <v>1</v>
      </c>
    </row>
    <row r="458" spans="1:8" x14ac:dyDescent="0.3">
      <c r="A458" s="108">
        <v>277</v>
      </c>
      <c r="B458" s="116">
        <v>94</v>
      </c>
      <c r="C458" s="108" t="s">
        <v>214</v>
      </c>
      <c r="D458" s="108" t="s">
        <v>3</v>
      </c>
      <c r="E458" s="108">
        <v>11.34</v>
      </c>
      <c r="F458" s="108" t="s">
        <v>69</v>
      </c>
      <c r="G458" s="108" t="s">
        <v>463</v>
      </c>
      <c r="H458" s="108">
        <v>1</v>
      </c>
    </row>
    <row r="459" spans="1:8" x14ac:dyDescent="0.3">
      <c r="A459" s="108">
        <v>2812</v>
      </c>
      <c r="B459" s="116">
        <v>1585</v>
      </c>
      <c r="C459" s="108" t="s">
        <v>244</v>
      </c>
      <c r="D459" s="108" t="s">
        <v>3</v>
      </c>
      <c r="E459" s="108">
        <v>2</v>
      </c>
      <c r="F459" s="108" t="s">
        <v>69</v>
      </c>
      <c r="G459" s="108" t="s">
        <v>463</v>
      </c>
      <c r="H459" s="108">
        <v>1</v>
      </c>
    </row>
    <row r="460" spans="1:8" x14ac:dyDescent="0.3">
      <c r="A460" s="108">
        <v>282</v>
      </c>
      <c r="B460" s="116">
        <v>49</v>
      </c>
      <c r="C460" s="108" t="s">
        <v>216</v>
      </c>
      <c r="D460" s="108" t="s">
        <v>3</v>
      </c>
      <c r="E460" s="108">
        <v>11.34</v>
      </c>
      <c r="F460" s="108" t="s">
        <v>69</v>
      </c>
      <c r="G460" s="108" t="s">
        <v>463</v>
      </c>
      <c r="H460" s="108">
        <v>1</v>
      </c>
    </row>
    <row r="461" spans="1:8" x14ac:dyDescent="0.3">
      <c r="A461" s="108">
        <v>2813</v>
      </c>
      <c r="B461" s="116">
        <v>1586</v>
      </c>
      <c r="C461" s="108" t="s">
        <v>245</v>
      </c>
      <c r="D461" s="108" t="s">
        <v>3</v>
      </c>
      <c r="E461" s="108">
        <v>2</v>
      </c>
      <c r="F461" s="108" t="s">
        <v>69</v>
      </c>
      <c r="G461" s="108" t="s">
        <v>463</v>
      </c>
      <c r="H461" s="108">
        <v>1</v>
      </c>
    </row>
    <row r="462" spans="1:8" x14ac:dyDescent="0.3">
      <c r="A462" s="108">
        <v>3210</v>
      </c>
      <c r="B462" s="116">
        <v>1875</v>
      </c>
      <c r="C462" s="108" t="s">
        <v>333</v>
      </c>
      <c r="D462" s="108" t="s">
        <v>3</v>
      </c>
      <c r="E462" s="108">
        <v>2</v>
      </c>
      <c r="F462" s="108" t="s">
        <v>69</v>
      </c>
      <c r="G462" s="108" t="s">
        <v>463</v>
      </c>
      <c r="H462" s="108">
        <v>1</v>
      </c>
    </row>
    <row r="463" spans="1:8" x14ac:dyDescent="0.3">
      <c r="A463" s="108">
        <v>66</v>
      </c>
      <c r="B463" s="116">
        <v>224</v>
      </c>
      <c r="C463" s="108" t="s">
        <v>91</v>
      </c>
      <c r="D463" s="108" t="s">
        <v>3</v>
      </c>
      <c r="E463" s="108">
        <v>20</v>
      </c>
      <c r="F463" s="108" t="s">
        <v>69</v>
      </c>
      <c r="G463" s="108" t="s">
        <v>463</v>
      </c>
      <c r="H463" s="108">
        <v>1</v>
      </c>
    </row>
    <row r="464" spans="1:8" x14ac:dyDescent="0.3">
      <c r="A464" s="108">
        <v>1399</v>
      </c>
      <c r="B464" s="116">
        <v>726</v>
      </c>
      <c r="C464" s="108" t="s">
        <v>1322</v>
      </c>
      <c r="D464" s="108" t="s">
        <v>3</v>
      </c>
      <c r="E464" s="108">
        <v>5</v>
      </c>
      <c r="F464" s="108" t="s">
        <v>69</v>
      </c>
      <c r="G464" s="108" t="s">
        <v>463</v>
      </c>
      <c r="H464" s="108">
        <v>1</v>
      </c>
    </row>
    <row r="465" spans="1:8" x14ac:dyDescent="0.3">
      <c r="A465" s="108">
        <v>3807</v>
      </c>
      <c r="B465" s="116">
        <v>21631</v>
      </c>
      <c r="C465" s="108" t="s">
        <v>1762</v>
      </c>
      <c r="D465" s="108" t="s">
        <v>3</v>
      </c>
      <c r="E465" s="108">
        <v>10</v>
      </c>
      <c r="F465" s="108" t="s">
        <v>69</v>
      </c>
      <c r="G465" s="108" t="s">
        <v>463</v>
      </c>
      <c r="H465" s="108">
        <v>1</v>
      </c>
    </row>
    <row r="466" spans="1:8" x14ac:dyDescent="0.3">
      <c r="A466" s="108">
        <v>3798</v>
      </c>
      <c r="B466" s="116">
        <v>2211</v>
      </c>
      <c r="C466" s="108" t="s">
        <v>1762</v>
      </c>
      <c r="D466" s="108" t="s">
        <v>3</v>
      </c>
      <c r="E466" s="108">
        <v>10</v>
      </c>
      <c r="F466" s="108" t="s">
        <v>69</v>
      </c>
      <c r="G466" s="108" t="s">
        <v>463</v>
      </c>
      <c r="H466" s="108">
        <v>1</v>
      </c>
    </row>
    <row r="467" spans="1:8" x14ac:dyDescent="0.3">
      <c r="A467" s="108">
        <v>287</v>
      </c>
      <c r="B467" s="116">
        <v>66</v>
      </c>
      <c r="C467" s="108" t="s">
        <v>1763</v>
      </c>
      <c r="D467" s="108" t="s">
        <v>3</v>
      </c>
      <c r="E467" s="108">
        <v>20</v>
      </c>
      <c r="F467" s="108" t="s">
        <v>69</v>
      </c>
      <c r="G467" s="108" t="s">
        <v>463</v>
      </c>
      <c r="H467" s="108">
        <v>1</v>
      </c>
    </row>
    <row r="468" spans="1:8" x14ac:dyDescent="0.3">
      <c r="A468" s="108">
        <v>1063</v>
      </c>
      <c r="B468" s="116">
        <v>20376</v>
      </c>
      <c r="C468" s="108" t="s">
        <v>1764</v>
      </c>
      <c r="D468" s="108" t="s">
        <v>3</v>
      </c>
      <c r="E468" s="108">
        <v>20</v>
      </c>
      <c r="F468" s="108" t="s">
        <v>69</v>
      </c>
      <c r="G468" s="108" t="s">
        <v>463</v>
      </c>
      <c r="H468" s="108">
        <v>1</v>
      </c>
    </row>
    <row r="469" spans="1:8" x14ac:dyDescent="0.3">
      <c r="A469" s="108">
        <v>2814</v>
      </c>
      <c r="B469" s="116">
        <v>1587</v>
      </c>
      <c r="C469" s="108" t="s">
        <v>1323</v>
      </c>
      <c r="D469" s="108" t="s">
        <v>3</v>
      </c>
      <c r="E469" s="108">
        <v>2</v>
      </c>
      <c r="F469" s="108" t="s">
        <v>69</v>
      </c>
      <c r="G469" s="108" t="s">
        <v>463</v>
      </c>
      <c r="H469" s="108">
        <v>1</v>
      </c>
    </row>
    <row r="470" spans="1:8" x14ac:dyDescent="0.3">
      <c r="A470" s="108">
        <v>1400</v>
      </c>
      <c r="B470" s="116">
        <v>727</v>
      </c>
      <c r="C470" s="108" t="s">
        <v>1765</v>
      </c>
      <c r="D470" s="108" t="s">
        <v>3</v>
      </c>
      <c r="E470" s="108">
        <v>5</v>
      </c>
      <c r="F470" s="108" t="s">
        <v>69</v>
      </c>
      <c r="G470" s="108" t="s">
        <v>463</v>
      </c>
      <c r="H470" s="108">
        <v>1</v>
      </c>
    </row>
    <row r="471" spans="1:8" x14ac:dyDescent="0.3">
      <c r="A471" s="108">
        <v>78</v>
      </c>
      <c r="B471" s="116">
        <v>234</v>
      </c>
      <c r="C471" s="108" t="s">
        <v>94</v>
      </c>
      <c r="D471" s="108" t="s">
        <v>3</v>
      </c>
      <c r="E471" s="108">
        <v>20</v>
      </c>
      <c r="F471" s="108" t="s">
        <v>69</v>
      </c>
      <c r="G471" s="108" t="s">
        <v>463</v>
      </c>
      <c r="H471" s="108">
        <v>1</v>
      </c>
    </row>
    <row r="472" spans="1:8" x14ac:dyDescent="0.3">
      <c r="A472" s="108">
        <v>1401</v>
      </c>
      <c r="B472" s="116">
        <v>728</v>
      </c>
      <c r="C472" s="108" t="s">
        <v>1324</v>
      </c>
      <c r="D472" s="108" t="s">
        <v>3</v>
      </c>
      <c r="E472" s="108">
        <v>5</v>
      </c>
      <c r="F472" s="108" t="s">
        <v>69</v>
      </c>
      <c r="G472" s="108" t="s">
        <v>463</v>
      </c>
      <c r="H472" s="108">
        <v>1</v>
      </c>
    </row>
    <row r="473" spans="1:8" x14ac:dyDescent="0.3">
      <c r="A473" s="108">
        <v>67</v>
      </c>
      <c r="B473" s="116">
        <v>225</v>
      </c>
      <c r="C473" s="108" t="s">
        <v>92</v>
      </c>
      <c r="D473" s="108" t="s">
        <v>3</v>
      </c>
      <c r="E473" s="108">
        <v>20</v>
      </c>
      <c r="F473" s="108" t="s">
        <v>69</v>
      </c>
      <c r="G473" s="108" t="s">
        <v>463</v>
      </c>
      <c r="H473" s="108">
        <v>1</v>
      </c>
    </row>
    <row r="474" spans="1:8" x14ac:dyDescent="0.3">
      <c r="A474" s="108">
        <v>1402</v>
      </c>
      <c r="B474" s="116">
        <v>730</v>
      </c>
      <c r="C474" s="108" t="s">
        <v>1325</v>
      </c>
      <c r="D474" s="108" t="s">
        <v>3</v>
      </c>
      <c r="E474" s="108">
        <v>5</v>
      </c>
      <c r="F474" s="108" t="s">
        <v>69</v>
      </c>
      <c r="G474" s="108" t="s">
        <v>463</v>
      </c>
      <c r="H474" s="108">
        <v>1</v>
      </c>
    </row>
    <row r="475" spans="1:8" x14ac:dyDescent="0.3">
      <c r="A475" s="108">
        <v>3911</v>
      </c>
      <c r="B475" s="116">
        <v>2815</v>
      </c>
      <c r="C475" s="108" t="s">
        <v>748</v>
      </c>
      <c r="D475" s="108" t="s">
        <v>3</v>
      </c>
      <c r="E475" s="108">
        <v>20</v>
      </c>
      <c r="F475" s="108" t="s">
        <v>69</v>
      </c>
      <c r="G475" s="108" t="s">
        <v>463</v>
      </c>
      <c r="H475" s="108">
        <v>1</v>
      </c>
    </row>
    <row r="476" spans="1:8" x14ac:dyDescent="0.3">
      <c r="A476" s="108">
        <v>426</v>
      </c>
      <c r="B476" s="116">
        <v>58</v>
      </c>
      <c r="C476" s="108" t="s">
        <v>11</v>
      </c>
      <c r="D476" s="108" t="s">
        <v>7</v>
      </c>
      <c r="E476" s="108">
        <v>10</v>
      </c>
      <c r="F476" s="108" t="s">
        <v>468</v>
      </c>
      <c r="G476" s="108" t="s">
        <v>463</v>
      </c>
      <c r="H476" s="108">
        <v>1</v>
      </c>
    </row>
    <row r="477" spans="1:8" x14ac:dyDescent="0.3">
      <c r="A477" s="108">
        <v>1863</v>
      </c>
      <c r="B477" s="116">
        <v>1059</v>
      </c>
      <c r="C477" s="108" t="s">
        <v>79</v>
      </c>
      <c r="D477" s="108" t="s">
        <v>7</v>
      </c>
      <c r="E477" s="108">
        <v>5</v>
      </c>
      <c r="F477" s="108" t="s">
        <v>468</v>
      </c>
      <c r="G477" s="108" t="s">
        <v>463</v>
      </c>
      <c r="H477" s="108">
        <v>1</v>
      </c>
    </row>
    <row r="478" spans="1:8" x14ac:dyDescent="0.3">
      <c r="A478" s="108">
        <v>3683</v>
      </c>
      <c r="B478" s="116">
        <v>2761</v>
      </c>
      <c r="C478" s="108" t="s">
        <v>631</v>
      </c>
      <c r="D478" s="108" t="s">
        <v>7</v>
      </c>
      <c r="E478" s="108">
        <v>5</v>
      </c>
      <c r="F478" s="108" t="s">
        <v>467</v>
      </c>
      <c r="G478" s="108" t="s">
        <v>463</v>
      </c>
      <c r="H478" s="108">
        <v>1</v>
      </c>
    </row>
    <row r="479" spans="1:8" x14ac:dyDescent="0.3">
      <c r="A479" s="108">
        <v>3278</v>
      </c>
      <c r="B479" s="116">
        <v>1913</v>
      </c>
      <c r="C479" s="108" t="s">
        <v>495</v>
      </c>
      <c r="D479" s="108" t="s">
        <v>7</v>
      </c>
      <c r="E479" s="108">
        <v>1</v>
      </c>
      <c r="F479" s="108" t="s">
        <v>467</v>
      </c>
      <c r="G479" s="108" t="s">
        <v>463</v>
      </c>
      <c r="H479" s="108">
        <v>1</v>
      </c>
    </row>
    <row r="480" spans="1:8" x14ac:dyDescent="0.3">
      <c r="A480" s="108">
        <v>1106</v>
      </c>
      <c r="B480" s="116">
        <v>602</v>
      </c>
      <c r="C480" s="108" t="s">
        <v>1766</v>
      </c>
      <c r="D480" s="108" t="s">
        <v>7</v>
      </c>
      <c r="E480" s="108">
        <v>5</v>
      </c>
      <c r="F480" s="108" t="s">
        <v>467</v>
      </c>
      <c r="G480" s="108" t="s">
        <v>463</v>
      </c>
      <c r="H480" s="108">
        <v>1</v>
      </c>
    </row>
    <row r="481" spans="1:8" x14ac:dyDescent="0.3">
      <c r="A481" s="108">
        <v>3208</v>
      </c>
      <c r="B481" s="116">
        <v>21512</v>
      </c>
      <c r="C481" s="108" t="s">
        <v>461</v>
      </c>
      <c r="D481" s="108" t="s">
        <v>3</v>
      </c>
      <c r="E481" s="108">
        <v>15</v>
      </c>
      <c r="F481" s="108" t="s">
        <v>471</v>
      </c>
      <c r="G481" s="108" t="s">
        <v>463</v>
      </c>
      <c r="H481" s="108">
        <v>1</v>
      </c>
    </row>
    <row r="482" spans="1:8" x14ac:dyDescent="0.3">
      <c r="A482" s="108">
        <v>4015</v>
      </c>
      <c r="B482" s="116">
        <v>21755</v>
      </c>
      <c r="C482" s="108" t="s">
        <v>843</v>
      </c>
      <c r="D482" s="108" t="s">
        <v>28</v>
      </c>
      <c r="E482" s="108">
        <v>20</v>
      </c>
      <c r="F482" s="108" t="s">
        <v>471</v>
      </c>
      <c r="G482" s="108" t="s">
        <v>463</v>
      </c>
      <c r="H482" s="108">
        <v>1</v>
      </c>
    </row>
    <row r="483" spans="1:8" x14ac:dyDescent="0.3">
      <c r="A483" s="108">
        <v>3383</v>
      </c>
      <c r="B483" s="116">
        <v>21553</v>
      </c>
      <c r="C483" s="108" t="s">
        <v>464</v>
      </c>
      <c r="D483" s="108" t="s">
        <v>3</v>
      </c>
      <c r="E483" s="108">
        <v>2</v>
      </c>
      <c r="F483" s="108" t="s">
        <v>471</v>
      </c>
      <c r="G483" s="108" t="s">
        <v>463</v>
      </c>
      <c r="H483" s="108">
        <v>1</v>
      </c>
    </row>
    <row r="484" spans="1:8" x14ac:dyDescent="0.3">
      <c r="A484" s="108">
        <v>198</v>
      </c>
      <c r="B484" s="116">
        <v>20064</v>
      </c>
      <c r="C484" s="108" t="s">
        <v>1767</v>
      </c>
      <c r="D484" s="108" t="s">
        <v>7</v>
      </c>
      <c r="E484" s="108">
        <v>14</v>
      </c>
      <c r="F484" s="108" t="s">
        <v>471</v>
      </c>
      <c r="G484" s="108" t="s">
        <v>463</v>
      </c>
      <c r="H484" s="108">
        <v>1</v>
      </c>
    </row>
    <row r="485" spans="1:8" x14ac:dyDescent="0.3">
      <c r="A485" s="108">
        <v>3040</v>
      </c>
      <c r="B485" s="116">
        <v>21459</v>
      </c>
      <c r="C485" s="108" t="s">
        <v>287</v>
      </c>
      <c r="D485" s="108" t="s">
        <v>7</v>
      </c>
      <c r="E485" s="108">
        <v>2</v>
      </c>
      <c r="F485" s="108" t="s">
        <v>471</v>
      </c>
      <c r="G485" s="108" t="s">
        <v>463</v>
      </c>
      <c r="H485" s="108">
        <v>1</v>
      </c>
    </row>
    <row r="486" spans="1:8" x14ac:dyDescent="0.3">
      <c r="A486" s="108">
        <v>1056</v>
      </c>
      <c r="B486" s="116">
        <v>20374</v>
      </c>
      <c r="C486" s="108" t="s">
        <v>1768</v>
      </c>
      <c r="D486" s="108" t="s">
        <v>7</v>
      </c>
      <c r="E486" s="108">
        <v>20</v>
      </c>
      <c r="F486" s="108" t="s">
        <v>471</v>
      </c>
      <c r="G486" s="108" t="s">
        <v>463</v>
      </c>
      <c r="H486" s="108">
        <v>1</v>
      </c>
    </row>
    <row r="487" spans="1:8" x14ac:dyDescent="0.3">
      <c r="A487" s="108">
        <v>1071</v>
      </c>
      <c r="B487" s="116">
        <v>20382</v>
      </c>
      <c r="C487" s="108" t="s">
        <v>83</v>
      </c>
      <c r="D487" s="108" t="s">
        <v>7</v>
      </c>
      <c r="E487" s="108">
        <v>25</v>
      </c>
      <c r="F487" s="108" t="s">
        <v>471</v>
      </c>
      <c r="G487" s="108" t="s">
        <v>463</v>
      </c>
      <c r="H487" s="108">
        <v>1</v>
      </c>
    </row>
    <row r="488" spans="1:8" x14ac:dyDescent="0.3">
      <c r="A488" s="108">
        <v>4165</v>
      </c>
      <c r="B488" s="116">
        <v>50019</v>
      </c>
      <c r="C488" s="108" t="s">
        <v>83</v>
      </c>
      <c r="D488" s="108" t="s">
        <v>7</v>
      </c>
      <c r="E488" s="108">
        <v>25</v>
      </c>
      <c r="F488" s="108" t="s">
        <v>471</v>
      </c>
      <c r="G488" s="108" t="s">
        <v>463</v>
      </c>
      <c r="H488" s="108">
        <v>1</v>
      </c>
    </row>
    <row r="489" spans="1:8" x14ac:dyDescent="0.3">
      <c r="A489" s="108">
        <v>3039</v>
      </c>
      <c r="B489" s="116">
        <v>21458</v>
      </c>
      <c r="C489" s="108" t="s">
        <v>285</v>
      </c>
      <c r="D489" s="108" t="s">
        <v>7</v>
      </c>
      <c r="E489" s="108">
        <v>2</v>
      </c>
      <c r="F489" s="108" t="s">
        <v>471</v>
      </c>
      <c r="G489" s="108" t="s">
        <v>463</v>
      </c>
      <c r="H489" s="108">
        <v>1</v>
      </c>
    </row>
    <row r="490" spans="1:8" x14ac:dyDescent="0.3">
      <c r="A490" s="108">
        <v>1107</v>
      </c>
      <c r="B490" s="116">
        <v>20408</v>
      </c>
      <c r="C490" s="108" t="s">
        <v>1769</v>
      </c>
      <c r="D490" s="108" t="s">
        <v>7</v>
      </c>
      <c r="E490" s="108">
        <v>5</v>
      </c>
      <c r="F490" s="108" t="s">
        <v>471</v>
      </c>
      <c r="G490" s="108" t="s">
        <v>463</v>
      </c>
      <c r="H490" s="108">
        <v>1</v>
      </c>
    </row>
    <row r="491" spans="1:8" x14ac:dyDescent="0.3">
      <c r="A491" s="108">
        <v>199</v>
      </c>
      <c r="B491" s="116">
        <v>20066</v>
      </c>
      <c r="C491" s="108" t="s">
        <v>644</v>
      </c>
      <c r="D491" s="108" t="s">
        <v>7</v>
      </c>
      <c r="E491" s="108">
        <v>20</v>
      </c>
      <c r="F491" s="108" t="s">
        <v>471</v>
      </c>
      <c r="G491" s="108" t="s">
        <v>463</v>
      </c>
      <c r="H491" s="108">
        <v>1</v>
      </c>
    </row>
    <row r="492" spans="1:8" x14ac:dyDescent="0.3">
      <c r="A492" s="108">
        <v>4166</v>
      </c>
      <c r="B492" s="116">
        <v>50020</v>
      </c>
      <c r="C492" s="108" t="s">
        <v>644</v>
      </c>
      <c r="D492" s="108" t="s">
        <v>7</v>
      </c>
      <c r="E492" s="108">
        <v>20</v>
      </c>
      <c r="F492" s="108" t="s">
        <v>471</v>
      </c>
      <c r="G492" s="108" t="s">
        <v>463</v>
      </c>
      <c r="H492" s="108">
        <v>1</v>
      </c>
    </row>
    <row r="493" spans="1:8" x14ac:dyDescent="0.3">
      <c r="A493" s="108">
        <v>2281</v>
      </c>
      <c r="B493" s="116">
        <v>21239</v>
      </c>
      <c r="C493" s="108" t="s">
        <v>642</v>
      </c>
      <c r="D493" s="108" t="s">
        <v>7</v>
      </c>
      <c r="E493" s="108">
        <v>25</v>
      </c>
      <c r="F493" s="108" t="s">
        <v>471</v>
      </c>
      <c r="G493" s="108" t="s">
        <v>463</v>
      </c>
      <c r="H493" s="108">
        <v>1</v>
      </c>
    </row>
    <row r="494" spans="1:8" x14ac:dyDescent="0.3">
      <c r="A494" s="108">
        <v>1109</v>
      </c>
      <c r="B494" s="116">
        <v>20410</v>
      </c>
      <c r="C494" s="108" t="s">
        <v>643</v>
      </c>
      <c r="D494" s="108" t="s">
        <v>7</v>
      </c>
      <c r="E494" s="108">
        <v>5</v>
      </c>
      <c r="F494" s="108" t="s">
        <v>471</v>
      </c>
      <c r="G494" s="108" t="s">
        <v>463</v>
      </c>
      <c r="H494" s="108">
        <v>1</v>
      </c>
    </row>
    <row r="495" spans="1:8" x14ac:dyDescent="0.3">
      <c r="A495" s="108">
        <v>200</v>
      </c>
      <c r="B495" s="116">
        <v>20065</v>
      </c>
      <c r="C495" s="108" t="s">
        <v>166</v>
      </c>
      <c r="D495" s="108" t="s">
        <v>3</v>
      </c>
      <c r="E495" s="108">
        <v>20</v>
      </c>
      <c r="F495" s="108" t="s">
        <v>471</v>
      </c>
      <c r="G495" s="108" t="s">
        <v>463</v>
      </c>
      <c r="H495" s="108">
        <v>1</v>
      </c>
    </row>
    <row r="496" spans="1:8" x14ac:dyDescent="0.3">
      <c r="A496" s="108">
        <v>1110</v>
      </c>
      <c r="B496" s="116">
        <v>20411</v>
      </c>
      <c r="C496" s="108" t="s">
        <v>168</v>
      </c>
      <c r="D496" s="108" t="s">
        <v>7</v>
      </c>
      <c r="E496" s="108">
        <v>5</v>
      </c>
      <c r="F496" s="108" t="s">
        <v>471</v>
      </c>
      <c r="G496" s="108" t="s">
        <v>463</v>
      </c>
      <c r="H496" s="108">
        <v>1</v>
      </c>
    </row>
    <row r="497" spans="1:8" x14ac:dyDescent="0.3">
      <c r="A497" s="108">
        <v>4167</v>
      </c>
      <c r="B497" s="116">
        <v>50021</v>
      </c>
      <c r="C497" s="108" t="s">
        <v>945</v>
      </c>
      <c r="D497" s="108" t="s">
        <v>7</v>
      </c>
      <c r="E497" s="108">
        <v>20</v>
      </c>
      <c r="F497" s="108" t="s">
        <v>471</v>
      </c>
      <c r="G497" s="108" t="s">
        <v>463</v>
      </c>
      <c r="H497" s="108">
        <v>1</v>
      </c>
    </row>
    <row r="498" spans="1:8" x14ac:dyDescent="0.3">
      <c r="A498" s="108">
        <v>4146</v>
      </c>
      <c r="B498" s="116">
        <v>50000</v>
      </c>
      <c r="C498" s="108" t="s">
        <v>946</v>
      </c>
      <c r="D498" s="108" t="s">
        <v>7</v>
      </c>
      <c r="E498" s="108">
        <v>10</v>
      </c>
      <c r="F498" s="108" t="s">
        <v>471</v>
      </c>
      <c r="G498" s="108" t="s">
        <v>463</v>
      </c>
      <c r="H498" s="108">
        <v>1</v>
      </c>
    </row>
    <row r="499" spans="1:8" x14ac:dyDescent="0.3">
      <c r="A499" s="108">
        <v>1083</v>
      </c>
      <c r="B499" s="116">
        <v>20386</v>
      </c>
      <c r="C499" s="108" t="s">
        <v>947</v>
      </c>
      <c r="D499" s="108" t="s">
        <v>7</v>
      </c>
      <c r="E499" s="108">
        <v>20</v>
      </c>
      <c r="F499" s="108" t="s">
        <v>471</v>
      </c>
      <c r="G499" s="108" t="s">
        <v>463</v>
      </c>
      <c r="H499" s="108">
        <v>1</v>
      </c>
    </row>
    <row r="500" spans="1:8" x14ac:dyDescent="0.3">
      <c r="A500" s="108">
        <v>4168</v>
      </c>
      <c r="B500" s="116">
        <v>50022</v>
      </c>
      <c r="C500" s="108" t="s">
        <v>947</v>
      </c>
      <c r="D500" s="108" t="s">
        <v>7</v>
      </c>
      <c r="E500" s="108">
        <v>20</v>
      </c>
      <c r="F500" s="108" t="s">
        <v>471</v>
      </c>
      <c r="G500" s="108" t="s">
        <v>463</v>
      </c>
      <c r="H500" s="108">
        <v>1</v>
      </c>
    </row>
    <row r="501" spans="1:8" x14ac:dyDescent="0.3">
      <c r="A501" s="108">
        <v>1386</v>
      </c>
      <c r="B501" s="116">
        <v>20558</v>
      </c>
      <c r="C501" s="108" t="s">
        <v>1770</v>
      </c>
      <c r="D501" s="108" t="s">
        <v>7</v>
      </c>
      <c r="E501" s="108">
        <v>25</v>
      </c>
      <c r="F501" s="108" t="s">
        <v>471</v>
      </c>
      <c r="G501" s="108" t="s">
        <v>463</v>
      </c>
      <c r="H501" s="108">
        <v>1</v>
      </c>
    </row>
    <row r="502" spans="1:8" x14ac:dyDescent="0.3">
      <c r="A502" s="108">
        <v>2792</v>
      </c>
      <c r="B502" s="116">
        <v>21397</v>
      </c>
      <c r="C502" s="108" t="s">
        <v>241</v>
      </c>
      <c r="D502" s="108" t="s">
        <v>7</v>
      </c>
      <c r="E502" s="108">
        <v>2</v>
      </c>
      <c r="F502" s="108" t="s">
        <v>471</v>
      </c>
      <c r="G502" s="108" t="s">
        <v>463</v>
      </c>
      <c r="H502" s="108">
        <v>1</v>
      </c>
    </row>
    <row r="503" spans="1:8" x14ac:dyDescent="0.3">
      <c r="A503" s="108">
        <v>2667</v>
      </c>
      <c r="B503" s="116">
        <v>21353</v>
      </c>
      <c r="C503" s="108" t="s">
        <v>1771</v>
      </c>
      <c r="D503" s="108" t="s">
        <v>7</v>
      </c>
      <c r="E503" s="108">
        <v>30</v>
      </c>
      <c r="F503" s="108" t="s">
        <v>471</v>
      </c>
      <c r="G503" s="108" t="s">
        <v>463</v>
      </c>
      <c r="H503" s="108">
        <v>1</v>
      </c>
    </row>
    <row r="504" spans="1:8" x14ac:dyDescent="0.3">
      <c r="A504" s="108">
        <v>1091</v>
      </c>
      <c r="B504" s="116">
        <v>20394</v>
      </c>
      <c r="C504" s="108" t="s">
        <v>1772</v>
      </c>
      <c r="D504" s="108" t="s">
        <v>7</v>
      </c>
      <c r="E504" s="108">
        <v>5</v>
      </c>
      <c r="F504" s="108" t="s">
        <v>471</v>
      </c>
      <c r="G504" s="108" t="s">
        <v>463</v>
      </c>
      <c r="H504" s="108">
        <v>1</v>
      </c>
    </row>
    <row r="505" spans="1:8" x14ac:dyDescent="0.3">
      <c r="A505" s="108">
        <v>2979</v>
      </c>
      <c r="B505" s="116">
        <v>21445</v>
      </c>
      <c r="C505" s="108" t="s">
        <v>1773</v>
      </c>
      <c r="D505" s="108" t="s">
        <v>3</v>
      </c>
      <c r="E505" s="108">
        <v>1.65</v>
      </c>
      <c r="F505" s="108" t="s">
        <v>469</v>
      </c>
      <c r="G505" s="108" t="s">
        <v>463</v>
      </c>
      <c r="H505" s="108">
        <v>1</v>
      </c>
    </row>
    <row r="506" spans="1:8" x14ac:dyDescent="0.3">
      <c r="A506" s="108">
        <v>4084</v>
      </c>
      <c r="B506" s="116">
        <v>21775</v>
      </c>
      <c r="C506" s="108" t="s">
        <v>905</v>
      </c>
      <c r="D506" s="108" t="s">
        <v>28</v>
      </c>
      <c r="E506" s="108">
        <v>1.6</v>
      </c>
      <c r="F506" s="108" t="s">
        <v>469</v>
      </c>
      <c r="G506" s="108" t="s">
        <v>463</v>
      </c>
      <c r="H506" s="108">
        <v>1</v>
      </c>
    </row>
    <row r="507" spans="1:8" x14ac:dyDescent="0.3">
      <c r="A507" s="108">
        <v>290</v>
      </c>
      <c r="B507" s="116">
        <v>20014</v>
      </c>
      <c r="C507" s="108" t="s">
        <v>1774</v>
      </c>
      <c r="D507" s="108" t="s">
        <v>3</v>
      </c>
      <c r="E507" s="108">
        <v>9.9</v>
      </c>
      <c r="F507" s="108" t="s">
        <v>469</v>
      </c>
      <c r="G507" s="108" t="s">
        <v>463</v>
      </c>
      <c r="H507" s="108">
        <v>1</v>
      </c>
    </row>
    <row r="508" spans="1:8" x14ac:dyDescent="0.3">
      <c r="A508" s="108">
        <v>3987</v>
      </c>
      <c r="B508" s="116">
        <v>21735</v>
      </c>
      <c r="C508" s="108" t="s">
        <v>1775</v>
      </c>
      <c r="D508" s="108" t="s">
        <v>28</v>
      </c>
      <c r="E508" s="108">
        <v>9.9</v>
      </c>
      <c r="F508" s="108" t="s">
        <v>469</v>
      </c>
      <c r="G508" s="108" t="s">
        <v>463</v>
      </c>
      <c r="H508" s="108">
        <v>1</v>
      </c>
    </row>
    <row r="509" spans="1:8" x14ac:dyDescent="0.3">
      <c r="A509" s="108">
        <v>2986</v>
      </c>
      <c r="B509" s="116">
        <v>21446</v>
      </c>
      <c r="C509" s="108" t="s">
        <v>1776</v>
      </c>
      <c r="D509" s="108" t="s">
        <v>3</v>
      </c>
      <c r="E509" s="108">
        <v>3.6</v>
      </c>
      <c r="F509" s="108" t="s">
        <v>469</v>
      </c>
      <c r="G509" s="108" t="s">
        <v>463</v>
      </c>
      <c r="H509" s="108">
        <v>1</v>
      </c>
    </row>
    <row r="510" spans="1:8" x14ac:dyDescent="0.3">
      <c r="A510" s="108">
        <v>2297</v>
      </c>
      <c r="B510" s="116">
        <v>21247</v>
      </c>
      <c r="C510" s="108" t="s">
        <v>1777</v>
      </c>
      <c r="D510" s="108" t="s">
        <v>3</v>
      </c>
      <c r="E510" s="108">
        <v>12</v>
      </c>
      <c r="F510" s="108" t="s">
        <v>469</v>
      </c>
      <c r="G510" s="108" t="s">
        <v>463</v>
      </c>
      <c r="H510" s="108">
        <v>1</v>
      </c>
    </row>
    <row r="511" spans="1:8" x14ac:dyDescent="0.3">
      <c r="A511" s="108">
        <v>2978</v>
      </c>
      <c r="B511" s="116">
        <v>21444</v>
      </c>
      <c r="C511" s="108" t="s">
        <v>1778</v>
      </c>
      <c r="D511" s="108" t="s">
        <v>3</v>
      </c>
      <c r="E511" s="108">
        <v>1.8</v>
      </c>
      <c r="F511" s="108" t="s">
        <v>469</v>
      </c>
      <c r="G511" s="108" t="s">
        <v>463</v>
      </c>
      <c r="H511" s="108">
        <v>1</v>
      </c>
    </row>
    <row r="512" spans="1:8" x14ac:dyDescent="0.3">
      <c r="A512" s="108">
        <v>4087</v>
      </c>
      <c r="B512" s="116">
        <v>21778</v>
      </c>
      <c r="C512" s="108" t="s">
        <v>1779</v>
      </c>
      <c r="D512" s="108" t="s">
        <v>28</v>
      </c>
      <c r="E512" s="108">
        <v>1.8</v>
      </c>
      <c r="F512" s="108" t="s">
        <v>469</v>
      </c>
      <c r="G512" s="108" t="s">
        <v>463</v>
      </c>
      <c r="H512" s="108">
        <v>1</v>
      </c>
    </row>
    <row r="513" spans="1:8" x14ac:dyDescent="0.3">
      <c r="A513" s="108">
        <v>291</v>
      </c>
      <c r="B513" s="116">
        <v>20015</v>
      </c>
      <c r="C513" s="108" t="s">
        <v>1780</v>
      </c>
      <c r="D513" s="108" t="s">
        <v>3</v>
      </c>
      <c r="E513" s="108">
        <v>10.8</v>
      </c>
      <c r="F513" s="108" t="s">
        <v>469</v>
      </c>
      <c r="G513" s="108" t="s">
        <v>463</v>
      </c>
      <c r="H513" s="108">
        <v>1</v>
      </c>
    </row>
    <row r="514" spans="1:8" x14ac:dyDescent="0.3">
      <c r="A514" s="108">
        <v>3988</v>
      </c>
      <c r="B514" s="116">
        <v>21736</v>
      </c>
      <c r="C514" s="108" t="s">
        <v>1781</v>
      </c>
      <c r="D514" s="108" t="s">
        <v>28</v>
      </c>
      <c r="E514" s="108">
        <v>10.8</v>
      </c>
      <c r="F514" s="108" t="s">
        <v>469</v>
      </c>
      <c r="G514" s="108" t="s">
        <v>463</v>
      </c>
      <c r="H514" s="108">
        <v>1</v>
      </c>
    </row>
    <row r="515" spans="1:8" x14ac:dyDescent="0.3">
      <c r="A515" s="108">
        <v>2987</v>
      </c>
      <c r="B515" s="116">
        <v>21447</v>
      </c>
      <c r="C515" s="108" t="s">
        <v>1782</v>
      </c>
      <c r="D515" s="108" t="s">
        <v>3</v>
      </c>
      <c r="E515" s="108">
        <v>3.6</v>
      </c>
      <c r="F515" s="108" t="s">
        <v>469</v>
      </c>
      <c r="G515" s="108" t="s">
        <v>463</v>
      </c>
      <c r="H515" s="108">
        <v>1</v>
      </c>
    </row>
    <row r="516" spans="1:8" x14ac:dyDescent="0.3">
      <c r="A516" s="108">
        <v>2298</v>
      </c>
      <c r="B516" s="116">
        <v>21248</v>
      </c>
      <c r="C516" s="108" t="s">
        <v>1783</v>
      </c>
      <c r="D516" s="108" t="s">
        <v>3</v>
      </c>
      <c r="E516" s="108">
        <v>13.2</v>
      </c>
      <c r="F516" s="108" t="s">
        <v>469</v>
      </c>
      <c r="G516" s="108" t="s">
        <v>463</v>
      </c>
      <c r="H516" s="108">
        <v>1</v>
      </c>
    </row>
    <row r="517" spans="1:8" x14ac:dyDescent="0.3">
      <c r="A517" s="108">
        <v>1954</v>
      </c>
      <c r="B517" s="116">
        <v>21104</v>
      </c>
      <c r="C517" s="108" t="s">
        <v>1784</v>
      </c>
      <c r="D517" s="108" t="s">
        <v>3</v>
      </c>
      <c r="E517" s="108">
        <v>10</v>
      </c>
      <c r="F517" s="108" t="s">
        <v>469</v>
      </c>
      <c r="G517" s="108" t="s">
        <v>463</v>
      </c>
      <c r="H517" s="108">
        <v>1</v>
      </c>
    </row>
    <row r="518" spans="1:8" x14ac:dyDescent="0.3">
      <c r="A518" s="108">
        <v>2095</v>
      </c>
      <c r="B518" s="116">
        <v>21153</v>
      </c>
      <c r="C518" s="108" t="s">
        <v>1785</v>
      </c>
      <c r="D518" s="108" t="s">
        <v>3</v>
      </c>
      <c r="E518" s="108">
        <v>12.5</v>
      </c>
      <c r="F518" s="108" t="s">
        <v>469</v>
      </c>
      <c r="G518" s="108" t="s">
        <v>463</v>
      </c>
      <c r="H518" s="108">
        <v>1</v>
      </c>
    </row>
    <row r="519" spans="1:8" x14ac:dyDescent="0.3">
      <c r="A519" s="108">
        <v>2728</v>
      </c>
      <c r="B519" s="116">
        <v>21370</v>
      </c>
      <c r="C519" s="108" t="s">
        <v>1130</v>
      </c>
      <c r="D519" s="108" t="s">
        <v>3</v>
      </c>
      <c r="E519" s="108">
        <v>2</v>
      </c>
      <c r="F519" s="108" t="s">
        <v>469</v>
      </c>
      <c r="G519" s="108" t="s">
        <v>463</v>
      </c>
      <c r="H519" s="108">
        <v>1</v>
      </c>
    </row>
    <row r="520" spans="1:8" x14ac:dyDescent="0.3">
      <c r="A520" s="108">
        <v>1914</v>
      </c>
      <c r="B520" s="116">
        <v>21089</v>
      </c>
      <c r="C520" s="108" t="s">
        <v>1786</v>
      </c>
      <c r="D520" s="108" t="s">
        <v>3</v>
      </c>
      <c r="E520" s="108">
        <v>5</v>
      </c>
      <c r="F520" s="108" t="s">
        <v>469</v>
      </c>
      <c r="G520" s="108" t="s">
        <v>463</v>
      </c>
      <c r="H520" s="108">
        <v>1</v>
      </c>
    </row>
    <row r="521" spans="1:8" x14ac:dyDescent="0.3">
      <c r="A521" s="108">
        <v>2447</v>
      </c>
      <c r="B521" s="116">
        <v>21306</v>
      </c>
      <c r="C521" s="108" t="s">
        <v>1787</v>
      </c>
      <c r="D521" s="108" t="s">
        <v>7</v>
      </c>
      <c r="E521" s="108">
        <v>6.25</v>
      </c>
      <c r="F521" s="108" t="s">
        <v>469</v>
      </c>
      <c r="G521" s="108" t="s">
        <v>463</v>
      </c>
      <c r="H521" s="108">
        <v>1</v>
      </c>
    </row>
    <row r="522" spans="1:8" x14ac:dyDescent="0.3">
      <c r="A522" s="108">
        <v>3455</v>
      </c>
      <c r="B522" s="116">
        <v>2072</v>
      </c>
      <c r="C522" s="108" t="s">
        <v>405</v>
      </c>
      <c r="D522" s="108" t="s">
        <v>7</v>
      </c>
      <c r="E522" s="108">
        <v>25</v>
      </c>
      <c r="F522" s="108" t="s">
        <v>467</v>
      </c>
      <c r="G522" s="108" t="s">
        <v>463</v>
      </c>
      <c r="H522" s="108">
        <v>1</v>
      </c>
    </row>
    <row r="523" spans="1:8" x14ac:dyDescent="0.3">
      <c r="A523" s="108">
        <v>3246</v>
      </c>
      <c r="B523" s="116">
        <v>1885</v>
      </c>
      <c r="C523" s="108" t="s">
        <v>1131</v>
      </c>
      <c r="D523" s="108" t="s">
        <v>7</v>
      </c>
      <c r="E523" s="108">
        <v>2</v>
      </c>
      <c r="F523" s="108" t="s">
        <v>467</v>
      </c>
      <c r="G523" s="108" t="s">
        <v>463</v>
      </c>
      <c r="H523" s="108">
        <v>1</v>
      </c>
    </row>
    <row r="524" spans="1:8" x14ac:dyDescent="0.3">
      <c r="A524" s="108">
        <v>4236</v>
      </c>
      <c r="B524" s="116">
        <v>2380</v>
      </c>
      <c r="C524" s="108" t="s">
        <v>2073</v>
      </c>
      <c r="D524" s="108" t="s">
        <v>7</v>
      </c>
      <c r="E524" s="108">
        <v>20</v>
      </c>
      <c r="F524" s="108" t="s">
        <v>529</v>
      </c>
      <c r="G524" s="108" t="s">
        <v>463</v>
      </c>
      <c r="H524" s="108">
        <v>1</v>
      </c>
    </row>
    <row r="525" spans="1:8" x14ac:dyDescent="0.3">
      <c r="A525" s="108">
        <v>8</v>
      </c>
      <c r="B525" s="116">
        <v>140</v>
      </c>
      <c r="C525" s="108" t="s">
        <v>10</v>
      </c>
      <c r="D525" s="108" t="s">
        <v>7</v>
      </c>
      <c r="E525" s="108">
        <v>25</v>
      </c>
      <c r="F525" s="108" t="s">
        <v>529</v>
      </c>
      <c r="G525" s="108" t="s">
        <v>463</v>
      </c>
      <c r="H525" s="108">
        <v>1</v>
      </c>
    </row>
    <row r="526" spans="1:8" x14ac:dyDescent="0.3">
      <c r="A526" s="108">
        <v>1112</v>
      </c>
      <c r="B526" s="116">
        <v>604</v>
      </c>
      <c r="C526" s="108" t="s">
        <v>1132</v>
      </c>
      <c r="D526" s="108" t="s">
        <v>7</v>
      </c>
      <c r="E526" s="108">
        <v>5</v>
      </c>
      <c r="F526" s="108" t="s">
        <v>529</v>
      </c>
      <c r="G526" s="108" t="s">
        <v>463</v>
      </c>
      <c r="H526" s="108">
        <v>1</v>
      </c>
    </row>
    <row r="527" spans="1:8" x14ac:dyDescent="0.3">
      <c r="A527" s="108">
        <v>3262</v>
      </c>
      <c r="B527" s="116">
        <v>1898</v>
      </c>
      <c r="C527" s="108" t="s">
        <v>498</v>
      </c>
      <c r="D527" s="108" t="s">
        <v>7</v>
      </c>
      <c r="E527" s="108">
        <v>1</v>
      </c>
      <c r="F527" s="108" t="s">
        <v>467</v>
      </c>
      <c r="G527" s="108" t="s">
        <v>463</v>
      </c>
      <c r="H527" s="108">
        <v>1</v>
      </c>
    </row>
    <row r="528" spans="1:8" x14ac:dyDescent="0.3">
      <c r="A528" s="108">
        <v>1783</v>
      </c>
      <c r="B528" s="116">
        <v>1013</v>
      </c>
      <c r="C528" s="108" t="s">
        <v>1788</v>
      </c>
      <c r="D528" s="108" t="s">
        <v>7</v>
      </c>
      <c r="E528" s="108">
        <v>5</v>
      </c>
      <c r="F528" s="108" t="s">
        <v>467</v>
      </c>
      <c r="G528" s="108" t="s">
        <v>463</v>
      </c>
      <c r="H528" s="108">
        <v>1</v>
      </c>
    </row>
    <row r="529" spans="1:8" x14ac:dyDescent="0.3">
      <c r="A529" s="108">
        <v>3694</v>
      </c>
      <c r="B529" s="116">
        <v>2772</v>
      </c>
      <c r="C529" s="108" t="s">
        <v>633</v>
      </c>
      <c r="D529" s="108" t="s">
        <v>7</v>
      </c>
      <c r="E529" s="108">
        <v>5</v>
      </c>
      <c r="F529" s="108" t="s">
        <v>467</v>
      </c>
      <c r="G529" s="108" t="s">
        <v>463</v>
      </c>
      <c r="H529" s="108">
        <v>1</v>
      </c>
    </row>
    <row r="530" spans="1:8" x14ac:dyDescent="0.3">
      <c r="A530" s="108">
        <v>3693</v>
      </c>
      <c r="B530" s="116">
        <v>2771</v>
      </c>
      <c r="C530" s="108" t="s">
        <v>632</v>
      </c>
      <c r="D530" s="108" t="s">
        <v>7</v>
      </c>
      <c r="E530" s="108">
        <v>5</v>
      </c>
      <c r="F530" s="108" t="s">
        <v>467</v>
      </c>
      <c r="G530" s="108" t="s">
        <v>463</v>
      </c>
      <c r="H530" s="108">
        <v>1</v>
      </c>
    </row>
    <row r="531" spans="1:8" x14ac:dyDescent="0.3">
      <c r="A531" s="108">
        <v>3695</v>
      </c>
      <c r="B531" s="116">
        <v>2773</v>
      </c>
      <c r="C531" s="108" t="s">
        <v>634</v>
      </c>
      <c r="D531" s="108" t="s">
        <v>7</v>
      </c>
      <c r="E531" s="108">
        <v>5</v>
      </c>
      <c r="F531" s="108" t="s">
        <v>467</v>
      </c>
      <c r="G531" s="108" t="s">
        <v>463</v>
      </c>
      <c r="H531" s="108">
        <v>1</v>
      </c>
    </row>
    <row r="532" spans="1:8" x14ac:dyDescent="0.3">
      <c r="A532" s="108">
        <v>385</v>
      </c>
      <c r="B532" s="116">
        <v>158</v>
      </c>
      <c r="C532" s="108" t="s">
        <v>489</v>
      </c>
      <c r="D532" s="108" t="s">
        <v>7</v>
      </c>
      <c r="E532" s="108">
        <v>5</v>
      </c>
      <c r="F532" s="108" t="s">
        <v>467</v>
      </c>
      <c r="G532" s="108" t="s">
        <v>463</v>
      </c>
      <c r="H532" s="108">
        <v>1</v>
      </c>
    </row>
    <row r="533" spans="1:8" x14ac:dyDescent="0.3">
      <c r="A533" s="108">
        <v>3263</v>
      </c>
      <c r="B533" s="116">
        <v>1899</v>
      </c>
      <c r="C533" s="108" t="s">
        <v>490</v>
      </c>
      <c r="D533" s="108" t="s">
        <v>7</v>
      </c>
      <c r="E533" s="108">
        <v>1</v>
      </c>
      <c r="F533" s="108" t="s">
        <v>467</v>
      </c>
      <c r="G533" s="108" t="s">
        <v>463</v>
      </c>
      <c r="H533" s="108">
        <v>1</v>
      </c>
    </row>
    <row r="534" spans="1:8" x14ac:dyDescent="0.3">
      <c r="A534" s="108">
        <v>2793</v>
      </c>
      <c r="B534" s="116">
        <v>21398</v>
      </c>
      <c r="C534" s="108" t="s">
        <v>243</v>
      </c>
      <c r="D534" s="108" t="s">
        <v>7</v>
      </c>
      <c r="E534" s="108">
        <v>2</v>
      </c>
      <c r="F534" s="108" t="s">
        <v>471</v>
      </c>
      <c r="G534" s="108" t="s">
        <v>463</v>
      </c>
      <c r="H534" s="108">
        <v>1</v>
      </c>
    </row>
    <row r="535" spans="1:8" x14ac:dyDescent="0.3">
      <c r="A535" s="108">
        <v>3111</v>
      </c>
      <c r="B535" s="116">
        <v>21486</v>
      </c>
      <c r="C535" s="108" t="s">
        <v>1789</v>
      </c>
      <c r="D535" s="108" t="s">
        <v>7</v>
      </c>
      <c r="E535" s="108">
        <v>3</v>
      </c>
      <c r="F535" s="108" t="s">
        <v>471</v>
      </c>
      <c r="G535" s="108" t="s">
        <v>463</v>
      </c>
      <c r="H535" s="108">
        <v>1</v>
      </c>
    </row>
    <row r="536" spans="1:8" x14ac:dyDescent="0.3">
      <c r="A536" s="108">
        <v>3879</v>
      </c>
      <c r="B536" s="116">
        <v>2247</v>
      </c>
      <c r="C536" s="108" t="s">
        <v>720</v>
      </c>
      <c r="D536" s="108" t="s">
        <v>3</v>
      </c>
      <c r="E536" s="108">
        <v>3</v>
      </c>
      <c r="F536" s="108" t="s">
        <v>67</v>
      </c>
      <c r="G536" s="108" t="s">
        <v>463</v>
      </c>
      <c r="H536" s="108">
        <v>1</v>
      </c>
    </row>
    <row r="537" spans="1:8" x14ac:dyDescent="0.3">
      <c r="A537" s="108">
        <v>4283</v>
      </c>
      <c r="B537" s="116">
        <v>2397</v>
      </c>
      <c r="C537" s="108" t="s">
        <v>1591</v>
      </c>
      <c r="D537" s="108" t="s">
        <v>3</v>
      </c>
      <c r="E537" s="108">
        <v>3</v>
      </c>
      <c r="F537" s="108" t="s">
        <v>67</v>
      </c>
      <c r="G537" s="108" t="s">
        <v>463</v>
      </c>
      <c r="H537" s="108">
        <v>1</v>
      </c>
    </row>
    <row r="538" spans="1:8" x14ac:dyDescent="0.3">
      <c r="A538" s="108">
        <v>4277</v>
      </c>
      <c r="B538" s="116">
        <v>2391</v>
      </c>
      <c r="C538" s="108" t="s">
        <v>1577</v>
      </c>
      <c r="D538" s="108" t="s">
        <v>7</v>
      </c>
      <c r="E538" s="108">
        <v>12</v>
      </c>
      <c r="F538" s="108" t="s">
        <v>67</v>
      </c>
      <c r="G538" s="108" t="s">
        <v>463</v>
      </c>
      <c r="H538" s="108">
        <v>1</v>
      </c>
    </row>
    <row r="539" spans="1:8" x14ac:dyDescent="0.3">
      <c r="A539" s="108">
        <v>4278</v>
      </c>
      <c r="B539" s="116">
        <v>2392</v>
      </c>
      <c r="C539" s="108" t="s">
        <v>1578</v>
      </c>
      <c r="D539" s="108" t="s">
        <v>7</v>
      </c>
      <c r="E539" s="108">
        <v>12</v>
      </c>
      <c r="F539" s="108" t="s">
        <v>67</v>
      </c>
      <c r="G539" s="108" t="s">
        <v>463</v>
      </c>
      <c r="H539" s="108">
        <v>1</v>
      </c>
    </row>
    <row r="540" spans="1:8" x14ac:dyDescent="0.3">
      <c r="A540" s="108">
        <v>3880</v>
      </c>
      <c r="B540" s="116">
        <v>2248</v>
      </c>
      <c r="C540" s="108" t="s">
        <v>721</v>
      </c>
      <c r="D540" s="108" t="s">
        <v>3</v>
      </c>
      <c r="E540" s="108">
        <v>3</v>
      </c>
      <c r="F540" s="108" t="s">
        <v>67</v>
      </c>
      <c r="G540" s="108" t="s">
        <v>463</v>
      </c>
      <c r="H540" s="108">
        <v>1</v>
      </c>
    </row>
    <row r="541" spans="1:8" x14ac:dyDescent="0.3">
      <c r="A541" s="108">
        <v>4284</v>
      </c>
      <c r="B541" s="116">
        <v>2398</v>
      </c>
      <c r="C541" s="108" t="s">
        <v>1592</v>
      </c>
      <c r="D541" s="108" t="s">
        <v>3</v>
      </c>
      <c r="E541" s="108">
        <v>3</v>
      </c>
      <c r="F541" s="108" t="s">
        <v>67</v>
      </c>
      <c r="G541" s="108" t="s">
        <v>463</v>
      </c>
      <c r="H541" s="108">
        <v>1</v>
      </c>
    </row>
    <row r="542" spans="1:8" x14ac:dyDescent="0.3">
      <c r="A542" s="108">
        <v>3881</v>
      </c>
      <c r="B542" s="116">
        <v>2249</v>
      </c>
      <c r="C542" s="108" t="s">
        <v>722</v>
      </c>
      <c r="D542" s="108" t="s">
        <v>3</v>
      </c>
      <c r="E542" s="108">
        <v>3</v>
      </c>
      <c r="F542" s="108" t="s">
        <v>67</v>
      </c>
      <c r="G542" s="108" t="s">
        <v>463</v>
      </c>
      <c r="H542" s="108">
        <v>1</v>
      </c>
    </row>
    <row r="543" spans="1:8" x14ac:dyDescent="0.3">
      <c r="A543" s="108">
        <v>4285</v>
      </c>
      <c r="B543" s="116">
        <v>2399</v>
      </c>
      <c r="C543" s="108" t="s">
        <v>1593</v>
      </c>
      <c r="D543" s="108" t="s">
        <v>3</v>
      </c>
      <c r="E543" s="108">
        <v>3</v>
      </c>
      <c r="F543" s="108" t="s">
        <v>67</v>
      </c>
      <c r="G543" s="108" t="s">
        <v>463</v>
      </c>
      <c r="H543" s="108">
        <v>1</v>
      </c>
    </row>
    <row r="544" spans="1:8" x14ac:dyDescent="0.3">
      <c r="A544" s="108">
        <v>4279</v>
      </c>
      <c r="B544" s="116">
        <v>2393</v>
      </c>
      <c r="C544" s="108" t="s">
        <v>1579</v>
      </c>
      <c r="D544" s="108" t="s">
        <v>7</v>
      </c>
      <c r="E544" s="108">
        <v>12</v>
      </c>
      <c r="F544" s="108" t="s">
        <v>67</v>
      </c>
      <c r="G544" s="108" t="s">
        <v>463</v>
      </c>
      <c r="H544" s="108">
        <v>1</v>
      </c>
    </row>
    <row r="545" spans="1:8" x14ac:dyDescent="0.3">
      <c r="A545" s="108">
        <v>3878</v>
      </c>
      <c r="B545" s="116">
        <v>2246</v>
      </c>
      <c r="C545" s="108" t="s">
        <v>1790</v>
      </c>
      <c r="D545" s="108" t="s">
        <v>3</v>
      </c>
      <c r="E545" s="108">
        <v>3</v>
      </c>
      <c r="F545" s="108" t="s">
        <v>67</v>
      </c>
      <c r="G545" s="108" t="s">
        <v>463</v>
      </c>
      <c r="H545" s="108">
        <v>1</v>
      </c>
    </row>
    <row r="546" spans="1:8" x14ac:dyDescent="0.3">
      <c r="A546" s="108">
        <v>4282</v>
      </c>
      <c r="B546" s="116">
        <v>2396</v>
      </c>
      <c r="C546" s="108" t="s">
        <v>1791</v>
      </c>
      <c r="D546" s="108" t="s">
        <v>3</v>
      </c>
      <c r="E546" s="108">
        <v>3</v>
      </c>
      <c r="F546" s="108" t="s">
        <v>67</v>
      </c>
      <c r="G546" s="108" t="s">
        <v>463</v>
      </c>
      <c r="H546" s="108">
        <v>1</v>
      </c>
    </row>
    <row r="547" spans="1:8" x14ac:dyDescent="0.3">
      <c r="A547" s="108">
        <v>4280</v>
      </c>
      <c r="B547" s="116">
        <v>2394</v>
      </c>
      <c r="C547" s="108" t="s">
        <v>1580</v>
      </c>
      <c r="D547" s="108" t="s">
        <v>7</v>
      </c>
      <c r="E547" s="108">
        <v>12</v>
      </c>
      <c r="F547" s="108" t="s">
        <v>67</v>
      </c>
      <c r="G547" s="108" t="s">
        <v>463</v>
      </c>
      <c r="H547" s="108">
        <v>1</v>
      </c>
    </row>
    <row r="548" spans="1:8" x14ac:dyDescent="0.3">
      <c r="A548" s="108">
        <v>3882</v>
      </c>
      <c r="B548" s="116">
        <v>2250</v>
      </c>
      <c r="C548" s="108" t="s">
        <v>723</v>
      </c>
      <c r="D548" s="108" t="s">
        <v>3</v>
      </c>
      <c r="E548" s="108">
        <v>3</v>
      </c>
      <c r="F548" s="108" t="s">
        <v>67</v>
      </c>
      <c r="G548" s="108" t="s">
        <v>463</v>
      </c>
      <c r="H548" s="108">
        <v>1</v>
      </c>
    </row>
    <row r="549" spans="1:8" x14ac:dyDescent="0.3">
      <c r="A549" s="108">
        <v>4286</v>
      </c>
      <c r="B549" s="116">
        <v>2400</v>
      </c>
      <c r="C549" s="108" t="s">
        <v>1594</v>
      </c>
      <c r="D549" s="108" t="s">
        <v>3</v>
      </c>
      <c r="E549" s="108">
        <v>3</v>
      </c>
      <c r="F549" s="108" t="s">
        <v>67</v>
      </c>
      <c r="G549" s="108" t="s">
        <v>463</v>
      </c>
      <c r="H549" s="108">
        <v>1</v>
      </c>
    </row>
    <row r="550" spans="1:8" x14ac:dyDescent="0.3">
      <c r="A550" s="108">
        <v>3883</v>
      </c>
      <c r="B550" s="116">
        <v>2251</v>
      </c>
      <c r="C550" s="108" t="s">
        <v>724</v>
      </c>
      <c r="D550" s="108" t="s">
        <v>3</v>
      </c>
      <c r="E550" s="108">
        <v>3</v>
      </c>
      <c r="F550" s="108" t="s">
        <v>67</v>
      </c>
      <c r="G550" s="108" t="s">
        <v>463</v>
      </c>
      <c r="H550" s="108">
        <v>1</v>
      </c>
    </row>
    <row r="551" spans="1:8" x14ac:dyDescent="0.3">
      <c r="A551" s="108">
        <v>4287</v>
      </c>
      <c r="B551" s="116">
        <v>2401</v>
      </c>
      <c r="C551" s="108" t="s">
        <v>1595</v>
      </c>
      <c r="D551" s="108" t="s">
        <v>3</v>
      </c>
      <c r="E551" s="108">
        <v>3</v>
      </c>
      <c r="F551" s="108" t="s">
        <v>67</v>
      </c>
      <c r="G551" s="108" t="s">
        <v>463</v>
      </c>
      <c r="H551" s="108">
        <v>1</v>
      </c>
    </row>
    <row r="552" spans="1:8" x14ac:dyDescent="0.3">
      <c r="A552" s="108">
        <v>4281</v>
      </c>
      <c r="B552" s="116">
        <v>2395</v>
      </c>
      <c r="C552" s="108" t="s">
        <v>1581</v>
      </c>
      <c r="D552" s="108" t="s">
        <v>7</v>
      </c>
      <c r="E552" s="108">
        <v>12</v>
      </c>
      <c r="F552" s="108" t="s">
        <v>67</v>
      </c>
      <c r="G552" s="108" t="s">
        <v>463</v>
      </c>
      <c r="H552" s="108">
        <v>1</v>
      </c>
    </row>
    <row r="553" spans="1:8" x14ac:dyDescent="0.3">
      <c r="A553" s="108">
        <v>3884</v>
      </c>
      <c r="B553" s="116">
        <v>2252</v>
      </c>
      <c r="C553" s="108" t="s">
        <v>1582</v>
      </c>
      <c r="D553" s="108" t="s">
        <v>3</v>
      </c>
      <c r="E553" s="108">
        <v>3</v>
      </c>
      <c r="F553" s="108" t="s">
        <v>67</v>
      </c>
      <c r="G553" s="108" t="s">
        <v>463</v>
      </c>
      <c r="H553" s="108">
        <v>1</v>
      </c>
    </row>
    <row r="554" spans="1:8" x14ac:dyDescent="0.3">
      <c r="A554" s="108">
        <v>4288</v>
      </c>
      <c r="B554" s="116">
        <v>2402</v>
      </c>
      <c r="C554" s="108" t="s">
        <v>1596</v>
      </c>
      <c r="D554" s="108" t="s">
        <v>3</v>
      </c>
      <c r="E554" s="108">
        <v>3</v>
      </c>
      <c r="F554" s="108" t="s">
        <v>67</v>
      </c>
      <c r="G554" s="108" t="s">
        <v>463</v>
      </c>
      <c r="H554" s="108">
        <v>1</v>
      </c>
    </row>
    <row r="555" spans="1:8" x14ac:dyDescent="0.3">
      <c r="A555" s="108">
        <v>4238</v>
      </c>
      <c r="B555" s="116">
        <v>2382</v>
      </c>
      <c r="C555" s="108" t="s">
        <v>1526</v>
      </c>
      <c r="D555" s="108" t="s">
        <v>7</v>
      </c>
      <c r="E555" s="108">
        <v>12</v>
      </c>
      <c r="F555" s="108" t="s">
        <v>67</v>
      </c>
      <c r="G555" s="108" t="s">
        <v>463</v>
      </c>
      <c r="H555" s="108">
        <v>1</v>
      </c>
    </row>
    <row r="556" spans="1:8" x14ac:dyDescent="0.3">
      <c r="A556" s="108">
        <v>4242</v>
      </c>
      <c r="B556" s="116">
        <v>2384</v>
      </c>
      <c r="C556" s="108" t="s">
        <v>1527</v>
      </c>
      <c r="D556" s="108" t="s">
        <v>7</v>
      </c>
      <c r="E556" s="108">
        <v>12</v>
      </c>
      <c r="F556" s="108" t="s">
        <v>67</v>
      </c>
      <c r="G556" s="108" t="s">
        <v>463</v>
      </c>
      <c r="H556" s="108">
        <v>1</v>
      </c>
    </row>
    <row r="557" spans="1:8" x14ac:dyDescent="0.3">
      <c r="A557" s="108">
        <v>4246</v>
      </c>
      <c r="B557" s="116">
        <v>2386</v>
      </c>
      <c r="C557" s="108" t="s">
        <v>1530</v>
      </c>
      <c r="D557" s="108" t="s">
        <v>7</v>
      </c>
      <c r="E557" s="108">
        <v>2</v>
      </c>
      <c r="F557" s="108" t="s">
        <v>67</v>
      </c>
      <c r="G557" s="108" t="s">
        <v>463</v>
      </c>
      <c r="H557" s="108">
        <v>1</v>
      </c>
    </row>
    <row r="558" spans="1:8" x14ac:dyDescent="0.3">
      <c r="A558" s="108">
        <v>3865</v>
      </c>
      <c r="B558" s="116">
        <v>2234</v>
      </c>
      <c r="C558" s="108" t="s">
        <v>733</v>
      </c>
      <c r="D558" s="108" t="s">
        <v>28</v>
      </c>
      <c r="E558" s="108">
        <v>2.5</v>
      </c>
      <c r="F558" s="108" t="s">
        <v>67</v>
      </c>
      <c r="G558" s="108" t="s">
        <v>463</v>
      </c>
      <c r="H558" s="108">
        <v>1</v>
      </c>
    </row>
    <row r="559" spans="1:8" x14ac:dyDescent="0.3">
      <c r="A559" s="108">
        <v>3866</v>
      </c>
      <c r="B559" s="116">
        <v>2235</v>
      </c>
      <c r="C559" s="108" t="s">
        <v>734</v>
      </c>
      <c r="D559" s="108" t="s">
        <v>28</v>
      </c>
      <c r="E559" s="108">
        <v>2.5</v>
      </c>
      <c r="F559" s="108" t="s">
        <v>67</v>
      </c>
      <c r="G559" s="108" t="s">
        <v>463</v>
      </c>
      <c r="H559" s="108">
        <v>1</v>
      </c>
    </row>
    <row r="560" spans="1:8" x14ac:dyDescent="0.3">
      <c r="A560" s="108">
        <v>3873</v>
      </c>
      <c r="B560" s="116">
        <v>2242</v>
      </c>
      <c r="C560" s="108" t="s">
        <v>738</v>
      </c>
      <c r="D560" s="108" t="s">
        <v>28</v>
      </c>
      <c r="E560" s="108">
        <v>2.5</v>
      </c>
      <c r="F560" s="108" t="s">
        <v>67</v>
      </c>
      <c r="G560" s="108" t="s">
        <v>463</v>
      </c>
      <c r="H560" s="108">
        <v>1</v>
      </c>
    </row>
    <row r="561" spans="1:8" x14ac:dyDescent="0.3">
      <c r="A561" s="108">
        <v>3874</v>
      </c>
      <c r="B561" s="116">
        <v>2243</v>
      </c>
      <c r="C561" s="108" t="s">
        <v>739</v>
      </c>
      <c r="D561" s="108" t="s">
        <v>28</v>
      </c>
      <c r="E561" s="108">
        <v>2.5</v>
      </c>
      <c r="F561" s="108" t="s">
        <v>67</v>
      </c>
      <c r="G561" s="108" t="s">
        <v>463</v>
      </c>
      <c r="H561" s="108">
        <v>1</v>
      </c>
    </row>
    <row r="562" spans="1:8" x14ac:dyDescent="0.3">
      <c r="A562" s="108">
        <v>2941</v>
      </c>
      <c r="B562" s="116">
        <v>1677</v>
      </c>
      <c r="C562" s="108" t="s">
        <v>271</v>
      </c>
      <c r="D562" s="108" t="s">
        <v>3</v>
      </c>
      <c r="E562" s="108">
        <v>2</v>
      </c>
      <c r="F562" s="108" t="s">
        <v>67</v>
      </c>
      <c r="G562" s="108" t="s">
        <v>463</v>
      </c>
      <c r="H562" s="108">
        <v>1</v>
      </c>
    </row>
    <row r="563" spans="1:8" x14ac:dyDescent="0.3">
      <c r="A563" s="108">
        <v>2961</v>
      </c>
      <c r="B563" s="116">
        <v>1702</v>
      </c>
      <c r="C563" s="108" t="s">
        <v>272</v>
      </c>
      <c r="D563" s="108" t="s">
        <v>3</v>
      </c>
      <c r="E563" s="108">
        <v>2</v>
      </c>
      <c r="F563" s="108" t="s">
        <v>67</v>
      </c>
      <c r="G563" s="108" t="s">
        <v>463</v>
      </c>
      <c r="H563" s="108">
        <v>1</v>
      </c>
    </row>
    <row r="564" spans="1:8" x14ac:dyDescent="0.3">
      <c r="A564" s="108">
        <v>4251</v>
      </c>
      <c r="B564" s="116">
        <v>21813</v>
      </c>
      <c r="C564" s="108" t="s">
        <v>1536</v>
      </c>
      <c r="D564" s="108" t="s">
        <v>3</v>
      </c>
      <c r="E564" s="108">
        <v>10</v>
      </c>
      <c r="F564" s="108" t="s">
        <v>67</v>
      </c>
      <c r="G564" s="108" t="s">
        <v>463</v>
      </c>
      <c r="H564" s="108">
        <v>1</v>
      </c>
    </row>
    <row r="565" spans="1:8" x14ac:dyDescent="0.3">
      <c r="A565" s="108">
        <v>4250</v>
      </c>
      <c r="B565" s="116">
        <v>21812</v>
      </c>
      <c r="C565" s="108" t="s">
        <v>1537</v>
      </c>
      <c r="D565" s="108" t="s">
        <v>3</v>
      </c>
      <c r="E565" s="108">
        <v>10</v>
      </c>
      <c r="F565" s="108" t="s">
        <v>67</v>
      </c>
      <c r="G565" s="108" t="s">
        <v>463</v>
      </c>
      <c r="H565" s="108">
        <v>1</v>
      </c>
    </row>
    <row r="566" spans="1:8" x14ac:dyDescent="0.3">
      <c r="A566" s="108">
        <v>4258</v>
      </c>
      <c r="B566" s="116">
        <v>21817</v>
      </c>
      <c r="C566" s="108" t="s">
        <v>1547</v>
      </c>
      <c r="D566" s="108" t="s">
        <v>3</v>
      </c>
      <c r="E566" s="108">
        <v>3</v>
      </c>
      <c r="F566" s="108" t="s">
        <v>67</v>
      </c>
      <c r="G566" s="108" t="s">
        <v>463</v>
      </c>
      <c r="H566" s="108">
        <v>1</v>
      </c>
    </row>
    <row r="567" spans="1:8" x14ac:dyDescent="0.3">
      <c r="A567" s="108">
        <v>4254</v>
      </c>
      <c r="B567" s="116">
        <v>21814</v>
      </c>
      <c r="C567" s="108" t="s">
        <v>1538</v>
      </c>
      <c r="D567" s="108" t="s">
        <v>3</v>
      </c>
      <c r="E567" s="108">
        <v>9</v>
      </c>
      <c r="F567" s="108" t="s">
        <v>67</v>
      </c>
      <c r="G567" s="108" t="s">
        <v>463</v>
      </c>
      <c r="H567" s="108">
        <v>1</v>
      </c>
    </row>
    <row r="568" spans="1:8" x14ac:dyDescent="0.3">
      <c r="A568" s="108">
        <v>4259</v>
      </c>
      <c r="B568" s="116">
        <v>21818</v>
      </c>
      <c r="C568" s="108" t="s">
        <v>1548</v>
      </c>
      <c r="D568" s="108" t="s">
        <v>3</v>
      </c>
      <c r="E568" s="108">
        <v>3</v>
      </c>
      <c r="F568" s="108" t="s">
        <v>67</v>
      </c>
      <c r="G568" s="108" t="s">
        <v>463</v>
      </c>
      <c r="H568" s="108">
        <v>1</v>
      </c>
    </row>
    <row r="569" spans="1:8" x14ac:dyDescent="0.3">
      <c r="A569" s="108">
        <v>4255</v>
      </c>
      <c r="B569" s="116">
        <v>21815</v>
      </c>
      <c r="C569" s="108" t="s">
        <v>1539</v>
      </c>
      <c r="D569" s="108" t="s">
        <v>3</v>
      </c>
      <c r="E569" s="108">
        <v>10</v>
      </c>
      <c r="F569" s="108" t="s">
        <v>67</v>
      </c>
      <c r="G569" s="108" t="s">
        <v>463</v>
      </c>
      <c r="H569" s="108">
        <v>1</v>
      </c>
    </row>
    <row r="570" spans="1:8" x14ac:dyDescent="0.3">
      <c r="A570" s="108">
        <v>4256</v>
      </c>
      <c r="B570" s="116">
        <v>21816</v>
      </c>
      <c r="C570" s="108" t="s">
        <v>1540</v>
      </c>
      <c r="D570" s="108" t="s">
        <v>3</v>
      </c>
      <c r="E570" s="108">
        <v>10</v>
      </c>
      <c r="F570" s="108" t="s">
        <v>67</v>
      </c>
      <c r="G570" s="108" t="s">
        <v>463</v>
      </c>
      <c r="H570" s="108">
        <v>1</v>
      </c>
    </row>
    <row r="571" spans="1:8" x14ac:dyDescent="0.3">
      <c r="A571" s="108">
        <v>4247</v>
      </c>
      <c r="B571" s="116">
        <v>21809</v>
      </c>
      <c r="C571" s="108" t="s">
        <v>1533</v>
      </c>
      <c r="D571" s="108" t="s">
        <v>3</v>
      </c>
      <c r="E571" s="108">
        <v>10</v>
      </c>
      <c r="F571" s="108" t="s">
        <v>67</v>
      </c>
      <c r="G571" s="108" t="s">
        <v>463</v>
      </c>
      <c r="H571" s="108">
        <v>1</v>
      </c>
    </row>
    <row r="572" spans="1:8" x14ac:dyDescent="0.3">
      <c r="A572" s="108">
        <v>4260</v>
      </c>
      <c r="B572" s="116">
        <v>21819</v>
      </c>
      <c r="C572" s="108" t="s">
        <v>1549</v>
      </c>
      <c r="D572" s="108" t="s">
        <v>3</v>
      </c>
      <c r="E572" s="108">
        <v>3</v>
      </c>
      <c r="F572" s="108" t="s">
        <v>67</v>
      </c>
      <c r="G572" s="108" t="s">
        <v>463</v>
      </c>
      <c r="H572" s="108">
        <v>1</v>
      </c>
    </row>
    <row r="573" spans="1:8" x14ac:dyDescent="0.3">
      <c r="A573" s="108">
        <v>4248</v>
      </c>
      <c r="B573" s="116">
        <v>21810</v>
      </c>
      <c r="C573" s="108" t="s">
        <v>1541</v>
      </c>
      <c r="D573" s="108" t="s">
        <v>3</v>
      </c>
      <c r="E573" s="108">
        <v>10</v>
      </c>
      <c r="F573" s="108" t="s">
        <v>67</v>
      </c>
      <c r="G573" s="108" t="s">
        <v>463</v>
      </c>
      <c r="H573" s="108">
        <v>1</v>
      </c>
    </row>
    <row r="574" spans="1:8" x14ac:dyDescent="0.3">
      <c r="A574" s="108">
        <v>4261</v>
      </c>
      <c r="B574" s="116">
        <v>21820</v>
      </c>
      <c r="C574" s="108" t="s">
        <v>1550</v>
      </c>
      <c r="D574" s="108" t="s">
        <v>3</v>
      </c>
      <c r="E574" s="108">
        <v>3</v>
      </c>
      <c r="F574" s="108" t="s">
        <v>67</v>
      </c>
      <c r="G574" s="108" t="s">
        <v>463</v>
      </c>
      <c r="H574" s="108">
        <v>1</v>
      </c>
    </row>
    <row r="575" spans="1:8" x14ac:dyDescent="0.3">
      <c r="A575" s="108">
        <v>4249</v>
      </c>
      <c r="B575" s="116">
        <v>21811</v>
      </c>
      <c r="C575" s="108" t="s">
        <v>1542</v>
      </c>
      <c r="D575" s="108" t="s">
        <v>3</v>
      </c>
      <c r="E575" s="108">
        <v>10</v>
      </c>
      <c r="F575" s="108" t="s">
        <v>67</v>
      </c>
      <c r="G575" s="108" t="s">
        <v>463</v>
      </c>
      <c r="H575" s="108">
        <v>1</v>
      </c>
    </row>
    <row r="576" spans="1:8" x14ac:dyDescent="0.3">
      <c r="A576" s="108">
        <v>4262</v>
      </c>
      <c r="B576" s="116">
        <v>21821</v>
      </c>
      <c r="C576" s="108" t="s">
        <v>1551</v>
      </c>
      <c r="D576" s="108" t="s">
        <v>3</v>
      </c>
      <c r="E576" s="108">
        <v>3</v>
      </c>
      <c r="F576" s="108" t="s">
        <v>67</v>
      </c>
      <c r="G576" s="108" t="s">
        <v>463</v>
      </c>
      <c r="H576" s="108">
        <v>1</v>
      </c>
    </row>
    <row r="577" spans="1:8" x14ac:dyDescent="0.3">
      <c r="A577" s="108">
        <v>3870</v>
      </c>
      <c r="B577" s="116">
        <v>2239</v>
      </c>
      <c r="C577" s="108" t="s">
        <v>735</v>
      </c>
      <c r="D577" s="108" t="s">
        <v>28</v>
      </c>
      <c r="E577" s="108">
        <v>2.5</v>
      </c>
      <c r="F577" s="108" t="s">
        <v>67</v>
      </c>
      <c r="G577" s="108" t="s">
        <v>463</v>
      </c>
      <c r="H577" s="108">
        <v>1</v>
      </c>
    </row>
    <row r="578" spans="1:8" x14ac:dyDescent="0.3">
      <c r="A578" s="108">
        <v>3871</v>
      </c>
      <c r="B578" s="116">
        <v>2240</v>
      </c>
      <c r="C578" s="108" t="s">
        <v>736</v>
      </c>
      <c r="D578" s="108" t="s">
        <v>28</v>
      </c>
      <c r="E578" s="108">
        <v>2.5</v>
      </c>
      <c r="F578" s="108" t="s">
        <v>67</v>
      </c>
      <c r="G578" s="108" t="s">
        <v>463</v>
      </c>
      <c r="H578" s="108">
        <v>1</v>
      </c>
    </row>
    <row r="579" spans="1:8" x14ac:dyDescent="0.3">
      <c r="A579" s="108">
        <v>3872</v>
      </c>
      <c r="B579" s="116">
        <v>2241</v>
      </c>
      <c r="C579" s="108" t="s">
        <v>737</v>
      </c>
      <c r="D579" s="108" t="s">
        <v>28</v>
      </c>
      <c r="E579" s="108">
        <v>2.5</v>
      </c>
      <c r="F579" s="108" t="s">
        <v>67</v>
      </c>
      <c r="G579" s="108" t="s">
        <v>463</v>
      </c>
      <c r="H579" s="108">
        <v>1</v>
      </c>
    </row>
    <row r="580" spans="1:8" x14ac:dyDescent="0.3">
      <c r="A580" s="108">
        <v>2196</v>
      </c>
      <c r="B580" s="116">
        <v>21212</v>
      </c>
      <c r="C580" s="108" t="s">
        <v>104</v>
      </c>
      <c r="D580" s="108" t="s">
        <v>3</v>
      </c>
      <c r="E580" s="108">
        <v>1</v>
      </c>
      <c r="F580" s="108" t="s">
        <v>67</v>
      </c>
      <c r="G580" s="108" t="s">
        <v>463</v>
      </c>
      <c r="H580" s="108">
        <v>1</v>
      </c>
    </row>
    <row r="581" spans="1:8" x14ac:dyDescent="0.3">
      <c r="A581" s="108">
        <v>2191</v>
      </c>
      <c r="B581" s="116">
        <v>21210</v>
      </c>
      <c r="C581" s="108" t="s">
        <v>1792</v>
      </c>
      <c r="D581" s="108" t="s">
        <v>3</v>
      </c>
      <c r="E581" s="108">
        <v>7</v>
      </c>
      <c r="F581" s="108" t="s">
        <v>67</v>
      </c>
      <c r="G581" s="108" t="s">
        <v>463</v>
      </c>
      <c r="H581" s="108">
        <v>1</v>
      </c>
    </row>
    <row r="582" spans="1:8" x14ac:dyDescent="0.3">
      <c r="A582" s="108">
        <v>4268</v>
      </c>
      <c r="B582" s="116">
        <v>21827</v>
      </c>
      <c r="C582" s="108" t="s">
        <v>1558</v>
      </c>
      <c r="D582" s="108" t="s">
        <v>3</v>
      </c>
      <c r="E582" s="108">
        <v>2.5</v>
      </c>
      <c r="F582" s="108" t="s">
        <v>67</v>
      </c>
      <c r="G582" s="108" t="s">
        <v>463</v>
      </c>
      <c r="H582" s="108">
        <v>1</v>
      </c>
    </row>
    <row r="583" spans="1:8" x14ac:dyDescent="0.3">
      <c r="A583" s="108">
        <v>4267</v>
      </c>
      <c r="B583" s="116">
        <v>21826</v>
      </c>
      <c r="C583" s="108" t="s">
        <v>1559</v>
      </c>
      <c r="D583" s="108" t="s">
        <v>3</v>
      </c>
      <c r="E583" s="108">
        <v>5</v>
      </c>
      <c r="F583" s="108" t="s">
        <v>67</v>
      </c>
      <c r="G583" s="108" t="s">
        <v>463</v>
      </c>
      <c r="H583" s="108">
        <v>1</v>
      </c>
    </row>
    <row r="584" spans="1:8" x14ac:dyDescent="0.3">
      <c r="A584" s="108">
        <v>2937</v>
      </c>
      <c r="B584" s="116">
        <v>1679</v>
      </c>
      <c r="C584" s="108" t="s">
        <v>267</v>
      </c>
      <c r="D584" s="108" t="s">
        <v>3</v>
      </c>
      <c r="E584" s="108">
        <v>2</v>
      </c>
      <c r="F584" s="108" t="s">
        <v>67</v>
      </c>
      <c r="G584" s="108" t="s">
        <v>463</v>
      </c>
      <c r="H584" s="108">
        <v>1</v>
      </c>
    </row>
    <row r="585" spans="1:8" x14ac:dyDescent="0.3">
      <c r="A585" s="108">
        <v>3835</v>
      </c>
      <c r="B585" s="116">
        <v>2806</v>
      </c>
      <c r="C585" s="108" t="s">
        <v>1064</v>
      </c>
      <c r="D585" s="108" t="s">
        <v>3</v>
      </c>
      <c r="E585" s="108">
        <v>2</v>
      </c>
      <c r="F585" s="108" t="s">
        <v>67</v>
      </c>
      <c r="G585" s="108" t="s">
        <v>463</v>
      </c>
      <c r="H585" s="108">
        <v>1</v>
      </c>
    </row>
    <row r="586" spans="1:8" x14ac:dyDescent="0.3">
      <c r="A586" s="108">
        <v>2939</v>
      </c>
      <c r="B586" s="116">
        <v>1681</v>
      </c>
      <c r="C586" s="108" t="s">
        <v>269</v>
      </c>
      <c r="D586" s="108" t="s">
        <v>3</v>
      </c>
      <c r="E586" s="108">
        <v>2</v>
      </c>
      <c r="F586" s="108" t="s">
        <v>67</v>
      </c>
      <c r="G586" s="108" t="s">
        <v>463</v>
      </c>
      <c r="H586" s="108">
        <v>1</v>
      </c>
    </row>
    <row r="587" spans="1:8" x14ac:dyDescent="0.3">
      <c r="A587" s="108">
        <v>2936</v>
      </c>
      <c r="B587" s="116">
        <v>1678</v>
      </c>
      <c r="C587" s="108" t="s">
        <v>266</v>
      </c>
      <c r="D587" s="108" t="s">
        <v>3</v>
      </c>
      <c r="E587" s="108">
        <v>2</v>
      </c>
      <c r="F587" s="108" t="s">
        <v>67</v>
      </c>
      <c r="G587" s="108" t="s">
        <v>463</v>
      </c>
      <c r="H587" s="108">
        <v>1</v>
      </c>
    </row>
    <row r="588" spans="1:8" x14ac:dyDescent="0.3">
      <c r="A588" s="108">
        <v>2938</v>
      </c>
      <c r="B588" s="116">
        <v>1680</v>
      </c>
      <c r="C588" s="108" t="s">
        <v>268</v>
      </c>
      <c r="D588" s="108" t="s">
        <v>3</v>
      </c>
      <c r="E588" s="108">
        <v>2</v>
      </c>
      <c r="F588" s="108" t="s">
        <v>67</v>
      </c>
      <c r="G588" s="108" t="s">
        <v>463</v>
      </c>
      <c r="H588" s="108">
        <v>1</v>
      </c>
    </row>
    <row r="589" spans="1:8" x14ac:dyDescent="0.3">
      <c r="A589" s="108">
        <v>2935</v>
      </c>
      <c r="B589" s="116">
        <v>1676</v>
      </c>
      <c r="C589" s="108" t="s">
        <v>265</v>
      </c>
      <c r="D589" s="108" t="s">
        <v>3</v>
      </c>
      <c r="E589" s="108">
        <v>2</v>
      </c>
      <c r="F589" s="108" t="s">
        <v>67</v>
      </c>
      <c r="G589" s="108" t="s">
        <v>463</v>
      </c>
      <c r="H589" s="108">
        <v>1</v>
      </c>
    </row>
    <row r="590" spans="1:8" x14ac:dyDescent="0.3">
      <c r="A590" s="108">
        <v>2940</v>
      </c>
      <c r="B590" s="116">
        <v>1682</v>
      </c>
      <c r="C590" s="108" t="s">
        <v>270</v>
      </c>
      <c r="D590" s="108" t="s">
        <v>3</v>
      </c>
      <c r="E590" s="108">
        <v>2</v>
      </c>
      <c r="F590" s="108" t="s">
        <v>67</v>
      </c>
      <c r="G590" s="108" t="s">
        <v>463</v>
      </c>
      <c r="H590" s="108">
        <v>1</v>
      </c>
    </row>
    <row r="591" spans="1:8" x14ac:dyDescent="0.3">
      <c r="A591" s="108">
        <v>4269</v>
      </c>
      <c r="B591" s="116">
        <v>21828</v>
      </c>
      <c r="C591" s="108" t="s">
        <v>1560</v>
      </c>
      <c r="D591" s="108" t="s">
        <v>3</v>
      </c>
      <c r="E591" s="108">
        <v>1</v>
      </c>
      <c r="F591" s="108" t="s">
        <v>67</v>
      </c>
      <c r="G591" s="108" t="s">
        <v>463</v>
      </c>
      <c r="H591" s="108">
        <v>1</v>
      </c>
    </row>
    <row r="592" spans="1:8" x14ac:dyDescent="0.3">
      <c r="A592" s="108">
        <v>4244</v>
      </c>
      <c r="B592" s="116">
        <v>21807</v>
      </c>
      <c r="C592" s="108" t="s">
        <v>1528</v>
      </c>
      <c r="D592" s="108" t="s">
        <v>3</v>
      </c>
      <c r="E592" s="108">
        <v>5</v>
      </c>
      <c r="F592" s="108" t="s">
        <v>67</v>
      </c>
      <c r="G592" s="108" t="s">
        <v>463</v>
      </c>
      <c r="H592" s="108">
        <v>1</v>
      </c>
    </row>
    <row r="593" spans="1:8" x14ac:dyDescent="0.3">
      <c r="A593" s="108">
        <v>4293</v>
      </c>
      <c r="B593" s="116">
        <v>21836</v>
      </c>
      <c r="C593" s="108" t="s">
        <v>1602</v>
      </c>
      <c r="D593" s="108" t="s">
        <v>3</v>
      </c>
      <c r="E593" s="108">
        <v>1.5</v>
      </c>
      <c r="F593" s="108" t="s">
        <v>67</v>
      </c>
      <c r="G593" s="108" t="s">
        <v>463</v>
      </c>
      <c r="H593" s="108">
        <v>1</v>
      </c>
    </row>
    <row r="594" spans="1:8" x14ac:dyDescent="0.3">
      <c r="A594" s="108">
        <v>4291</v>
      </c>
      <c r="B594" s="116">
        <v>21835</v>
      </c>
      <c r="C594" s="108" t="s">
        <v>1598</v>
      </c>
      <c r="D594" s="108" t="s">
        <v>3</v>
      </c>
      <c r="E594" s="108">
        <v>3</v>
      </c>
      <c r="F594" s="108" t="s">
        <v>67</v>
      </c>
      <c r="G594" s="108" t="s">
        <v>463</v>
      </c>
      <c r="H594" s="108">
        <v>1</v>
      </c>
    </row>
    <row r="595" spans="1:8" x14ac:dyDescent="0.3">
      <c r="A595" s="108">
        <v>4245</v>
      </c>
      <c r="B595" s="116">
        <v>21808</v>
      </c>
      <c r="C595" s="108" t="s">
        <v>1529</v>
      </c>
      <c r="D595" s="108" t="s">
        <v>3</v>
      </c>
      <c r="E595" s="108">
        <v>4</v>
      </c>
      <c r="F595" s="108" t="s">
        <v>67</v>
      </c>
      <c r="G595" s="108" t="s">
        <v>463</v>
      </c>
      <c r="H595" s="108">
        <v>1</v>
      </c>
    </row>
    <row r="596" spans="1:8" x14ac:dyDescent="0.3">
      <c r="A596" s="108">
        <v>4263</v>
      </c>
      <c r="B596" s="116">
        <v>21822</v>
      </c>
      <c r="C596" s="108" t="s">
        <v>1553</v>
      </c>
      <c r="D596" s="108" t="s">
        <v>3</v>
      </c>
      <c r="E596" s="108">
        <v>2.5</v>
      </c>
      <c r="F596" s="108" t="s">
        <v>67</v>
      </c>
      <c r="G596" s="108" t="s">
        <v>463</v>
      </c>
      <c r="H596" s="108">
        <v>1</v>
      </c>
    </row>
    <row r="597" spans="1:8" x14ac:dyDescent="0.3">
      <c r="A597" s="108">
        <v>4241</v>
      </c>
      <c r="B597" s="116">
        <v>21806</v>
      </c>
      <c r="C597" s="108" t="s">
        <v>1554</v>
      </c>
      <c r="D597" s="108" t="s">
        <v>3</v>
      </c>
      <c r="E597" s="108">
        <v>5</v>
      </c>
      <c r="F597" s="108" t="s">
        <v>67</v>
      </c>
      <c r="G597" s="108" t="s">
        <v>463</v>
      </c>
      <c r="H597" s="108">
        <v>1</v>
      </c>
    </row>
    <row r="598" spans="1:8" x14ac:dyDescent="0.3">
      <c r="A598" s="108">
        <v>424</v>
      </c>
      <c r="B598" s="116">
        <v>54</v>
      </c>
      <c r="C598" s="108" t="s">
        <v>343</v>
      </c>
      <c r="D598" s="108" t="s">
        <v>7</v>
      </c>
      <c r="E598" s="108">
        <v>6</v>
      </c>
      <c r="F598" s="108" t="s">
        <v>466</v>
      </c>
      <c r="G598" s="108" t="s">
        <v>463</v>
      </c>
      <c r="H598" s="108">
        <v>1</v>
      </c>
    </row>
    <row r="599" spans="1:8" x14ac:dyDescent="0.3">
      <c r="A599" s="108">
        <v>3129</v>
      </c>
      <c r="B599" s="116">
        <v>1815</v>
      </c>
      <c r="C599" s="108" t="s">
        <v>1793</v>
      </c>
      <c r="D599" s="108" t="s">
        <v>7</v>
      </c>
      <c r="E599" s="108">
        <v>25</v>
      </c>
      <c r="F599" s="108" t="s">
        <v>68</v>
      </c>
      <c r="G599" s="108" t="s">
        <v>463</v>
      </c>
      <c r="H599" s="108">
        <v>1</v>
      </c>
    </row>
    <row r="600" spans="1:8" x14ac:dyDescent="0.3">
      <c r="A600" s="108">
        <v>3140</v>
      </c>
      <c r="B600" s="116">
        <v>1825</v>
      </c>
      <c r="C600" s="108" t="s">
        <v>322</v>
      </c>
      <c r="D600" s="108" t="s">
        <v>7</v>
      </c>
      <c r="E600" s="108">
        <v>2</v>
      </c>
      <c r="F600" s="108" t="s">
        <v>68</v>
      </c>
      <c r="G600" s="108" t="s">
        <v>463</v>
      </c>
      <c r="H600" s="108">
        <v>1</v>
      </c>
    </row>
    <row r="601" spans="1:8" x14ac:dyDescent="0.3">
      <c r="A601" s="108">
        <v>1727</v>
      </c>
      <c r="B601" s="116" t="s">
        <v>121</v>
      </c>
      <c r="C601" s="108" t="s">
        <v>121</v>
      </c>
      <c r="D601" s="108" t="s">
        <v>126</v>
      </c>
      <c r="E601" s="108">
        <v>0</v>
      </c>
      <c r="F601" s="108" t="s">
        <v>470</v>
      </c>
      <c r="G601" s="108" t="s">
        <v>136</v>
      </c>
      <c r="H601" s="108">
        <v>1</v>
      </c>
    </row>
    <row r="602" spans="1:8" x14ac:dyDescent="0.3">
      <c r="A602" s="108">
        <v>2985</v>
      </c>
      <c r="B602" s="116">
        <v>1719</v>
      </c>
      <c r="C602" s="108" t="s">
        <v>1569</v>
      </c>
      <c r="D602" s="108" t="s">
        <v>3</v>
      </c>
      <c r="E602" s="108">
        <v>3</v>
      </c>
      <c r="F602" s="108" t="s">
        <v>469</v>
      </c>
      <c r="G602" s="108" t="s">
        <v>463</v>
      </c>
      <c r="H602" s="108">
        <v>1</v>
      </c>
    </row>
    <row r="603" spans="1:8" x14ac:dyDescent="0.3">
      <c r="A603" s="108">
        <v>3712</v>
      </c>
      <c r="B603" s="116">
        <v>2783</v>
      </c>
      <c r="C603" s="108" t="s">
        <v>1133</v>
      </c>
      <c r="D603" s="108" t="s">
        <v>7</v>
      </c>
      <c r="E603" s="108">
        <v>2</v>
      </c>
      <c r="F603" s="108" t="s">
        <v>469</v>
      </c>
      <c r="G603" s="108" t="s">
        <v>463</v>
      </c>
      <c r="H603" s="108">
        <v>1</v>
      </c>
    </row>
    <row r="604" spans="1:8" x14ac:dyDescent="0.3">
      <c r="A604" s="108">
        <v>1680</v>
      </c>
      <c r="B604" s="116">
        <v>965</v>
      </c>
      <c r="C604" s="108" t="s">
        <v>1794</v>
      </c>
      <c r="D604" s="108" t="s">
        <v>7</v>
      </c>
      <c r="E604" s="108">
        <v>5</v>
      </c>
      <c r="F604" s="108" t="s">
        <v>469</v>
      </c>
      <c r="G604" s="108" t="s">
        <v>463</v>
      </c>
      <c r="H604" s="108">
        <v>1</v>
      </c>
    </row>
    <row r="605" spans="1:8" x14ac:dyDescent="0.3">
      <c r="A605" s="108">
        <v>293</v>
      </c>
      <c r="B605" s="116">
        <v>20016</v>
      </c>
      <c r="C605" s="108" t="s">
        <v>1134</v>
      </c>
      <c r="D605" s="108" t="s">
        <v>7</v>
      </c>
      <c r="E605" s="108">
        <v>10</v>
      </c>
      <c r="F605" s="108" t="s">
        <v>469</v>
      </c>
      <c r="G605" s="108" t="s">
        <v>463</v>
      </c>
      <c r="H605" s="108">
        <v>1</v>
      </c>
    </row>
    <row r="606" spans="1:8" x14ac:dyDescent="0.3">
      <c r="A606" s="108">
        <v>1066</v>
      </c>
      <c r="B606" s="116">
        <v>20379</v>
      </c>
      <c r="C606" s="108" t="s">
        <v>1795</v>
      </c>
      <c r="D606" s="108" t="s">
        <v>7</v>
      </c>
      <c r="E606" s="108">
        <v>25</v>
      </c>
      <c r="F606" s="108" t="s">
        <v>469</v>
      </c>
      <c r="G606" s="108" t="s">
        <v>463</v>
      </c>
      <c r="H606" s="108">
        <v>1</v>
      </c>
    </row>
    <row r="607" spans="1:8" x14ac:dyDescent="0.3">
      <c r="A607" s="108">
        <v>3185</v>
      </c>
      <c r="B607" s="116">
        <v>21508</v>
      </c>
      <c r="C607" s="108" t="s">
        <v>1135</v>
      </c>
      <c r="D607" s="108" t="s">
        <v>7</v>
      </c>
      <c r="E607" s="108">
        <v>3</v>
      </c>
      <c r="F607" s="108" t="s">
        <v>469</v>
      </c>
      <c r="G607" s="108" t="s">
        <v>463</v>
      </c>
      <c r="H607" s="108">
        <v>1</v>
      </c>
    </row>
    <row r="608" spans="1:8" x14ac:dyDescent="0.3">
      <c r="A608" s="108">
        <v>1856</v>
      </c>
      <c r="B608" s="116">
        <v>21047</v>
      </c>
      <c r="C608" s="108" t="s">
        <v>1564</v>
      </c>
      <c r="D608" s="108" t="s">
        <v>7</v>
      </c>
      <c r="E608" s="108">
        <v>20</v>
      </c>
      <c r="F608" s="108" t="s">
        <v>469</v>
      </c>
      <c r="G608" s="108" t="s">
        <v>463</v>
      </c>
      <c r="H608" s="108">
        <v>1</v>
      </c>
    </row>
    <row r="609" spans="1:8" x14ac:dyDescent="0.3">
      <c r="A609" s="108">
        <v>294</v>
      </c>
      <c r="B609" s="116">
        <v>20017</v>
      </c>
      <c r="C609" s="108" t="s">
        <v>1484</v>
      </c>
      <c r="D609" s="108" t="s">
        <v>7</v>
      </c>
      <c r="E609" s="108">
        <v>10</v>
      </c>
      <c r="F609" s="108" t="s">
        <v>469</v>
      </c>
      <c r="G609" s="108" t="s">
        <v>463</v>
      </c>
      <c r="H609" s="108">
        <v>1</v>
      </c>
    </row>
    <row r="610" spans="1:8" x14ac:dyDescent="0.3">
      <c r="A610" s="108">
        <v>1852</v>
      </c>
      <c r="B610" s="116">
        <v>21043</v>
      </c>
      <c r="C610" s="108" t="s">
        <v>1796</v>
      </c>
      <c r="D610" s="108" t="s">
        <v>7</v>
      </c>
      <c r="E610" s="108">
        <v>20</v>
      </c>
      <c r="F610" s="108" t="s">
        <v>469</v>
      </c>
      <c r="G610" s="108" t="s">
        <v>463</v>
      </c>
      <c r="H610" s="108">
        <v>1</v>
      </c>
    </row>
    <row r="611" spans="1:8" x14ac:dyDescent="0.3">
      <c r="A611" s="108">
        <v>1269</v>
      </c>
      <c r="B611" s="116">
        <v>20498</v>
      </c>
      <c r="C611" s="108" t="s">
        <v>1797</v>
      </c>
      <c r="D611" s="108" t="s">
        <v>7</v>
      </c>
      <c r="E611" s="108">
        <v>25</v>
      </c>
      <c r="F611" s="108" t="s">
        <v>469</v>
      </c>
      <c r="G611" s="108" t="s">
        <v>463</v>
      </c>
      <c r="H611" s="108">
        <v>1</v>
      </c>
    </row>
    <row r="612" spans="1:8" x14ac:dyDescent="0.3">
      <c r="A612" s="108">
        <v>1718</v>
      </c>
      <c r="B612" s="116">
        <v>20985</v>
      </c>
      <c r="C612" s="108" t="s">
        <v>1136</v>
      </c>
      <c r="D612" s="108" t="s">
        <v>7</v>
      </c>
      <c r="E612" s="108">
        <v>4</v>
      </c>
      <c r="F612" s="108" t="s">
        <v>469</v>
      </c>
      <c r="G612" s="108" t="s">
        <v>463</v>
      </c>
      <c r="H612" s="108">
        <v>1</v>
      </c>
    </row>
    <row r="613" spans="1:8" x14ac:dyDescent="0.3">
      <c r="A613" s="108">
        <v>682</v>
      </c>
      <c r="B613" s="116">
        <v>20229</v>
      </c>
      <c r="C613" s="108" t="s">
        <v>1798</v>
      </c>
      <c r="D613" s="108" t="s">
        <v>7</v>
      </c>
      <c r="E613" s="108">
        <v>20</v>
      </c>
      <c r="F613" s="108" t="s">
        <v>471</v>
      </c>
      <c r="G613" s="108" t="s">
        <v>463</v>
      </c>
      <c r="H613" s="108">
        <v>1</v>
      </c>
    </row>
    <row r="614" spans="1:8" x14ac:dyDescent="0.3">
      <c r="A614" s="108">
        <v>31</v>
      </c>
      <c r="B614" s="116">
        <v>20027</v>
      </c>
      <c r="C614" s="108" t="s">
        <v>1799</v>
      </c>
      <c r="D614" s="108" t="s">
        <v>7</v>
      </c>
      <c r="E614" s="108">
        <v>25</v>
      </c>
      <c r="F614" s="108" t="s">
        <v>471</v>
      </c>
      <c r="G614" s="108" t="s">
        <v>463</v>
      </c>
      <c r="H614" s="108">
        <v>1</v>
      </c>
    </row>
    <row r="615" spans="1:8" x14ac:dyDescent="0.3">
      <c r="A615" s="108">
        <v>3792</v>
      </c>
      <c r="B615" s="116">
        <v>21629</v>
      </c>
      <c r="C615" s="108" t="s">
        <v>1137</v>
      </c>
      <c r="D615" s="108" t="s">
        <v>7</v>
      </c>
      <c r="E615" s="108">
        <v>2</v>
      </c>
      <c r="F615" s="108" t="s">
        <v>471</v>
      </c>
      <c r="G615" s="108" t="s">
        <v>463</v>
      </c>
      <c r="H615" s="108">
        <v>1</v>
      </c>
    </row>
    <row r="616" spans="1:8" x14ac:dyDescent="0.3">
      <c r="A616" s="108">
        <v>1813</v>
      </c>
      <c r="B616" s="116">
        <v>21029</v>
      </c>
      <c r="C616" s="108" t="s">
        <v>1800</v>
      </c>
      <c r="D616" s="108" t="s">
        <v>7</v>
      </c>
      <c r="E616" s="108">
        <v>5</v>
      </c>
      <c r="F616" s="108" t="s">
        <v>471</v>
      </c>
      <c r="G616" s="108" t="s">
        <v>463</v>
      </c>
      <c r="H616" s="108">
        <v>1</v>
      </c>
    </row>
    <row r="617" spans="1:8" x14ac:dyDescent="0.3">
      <c r="A617" s="108">
        <v>3793</v>
      </c>
      <c r="B617" s="116">
        <v>2206</v>
      </c>
      <c r="C617" s="108" t="s">
        <v>700</v>
      </c>
      <c r="D617" s="108" t="s">
        <v>7</v>
      </c>
      <c r="E617" s="108">
        <v>2</v>
      </c>
      <c r="F617" s="108" t="s">
        <v>471</v>
      </c>
      <c r="G617" s="108" t="s">
        <v>463</v>
      </c>
      <c r="H617" s="108">
        <v>1</v>
      </c>
    </row>
    <row r="618" spans="1:8" x14ac:dyDescent="0.3">
      <c r="A618" s="108">
        <v>2255</v>
      </c>
      <c r="B618" s="116">
        <v>21221</v>
      </c>
      <c r="C618" s="108" t="s">
        <v>1801</v>
      </c>
      <c r="D618" s="108" t="s">
        <v>7</v>
      </c>
      <c r="E618" s="108">
        <v>5</v>
      </c>
      <c r="F618" s="108" t="s">
        <v>471</v>
      </c>
      <c r="G618" s="108" t="s">
        <v>463</v>
      </c>
      <c r="H618" s="108">
        <v>1</v>
      </c>
    </row>
    <row r="619" spans="1:8" x14ac:dyDescent="0.3">
      <c r="A619" s="108">
        <v>4119</v>
      </c>
      <c r="B619" s="116">
        <v>2328</v>
      </c>
      <c r="C619" s="108" t="s">
        <v>1405</v>
      </c>
      <c r="D619" s="108" t="s">
        <v>28</v>
      </c>
      <c r="E619" s="108">
        <v>0</v>
      </c>
      <c r="F619" s="108" t="s">
        <v>55</v>
      </c>
      <c r="G619" s="108" t="s">
        <v>463</v>
      </c>
      <c r="H619" s="108">
        <v>1</v>
      </c>
    </row>
    <row r="620" spans="1:8" x14ac:dyDescent="0.3">
      <c r="A620" s="108">
        <v>4218</v>
      </c>
      <c r="B620" s="116">
        <v>2373</v>
      </c>
      <c r="C620" s="108" t="s">
        <v>987</v>
      </c>
      <c r="D620" s="108" t="s">
        <v>7</v>
      </c>
      <c r="E620" s="108">
        <v>2</v>
      </c>
      <c r="F620" s="108" t="s">
        <v>55</v>
      </c>
      <c r="G620" s="108" t="s">
        <v>463</v>
      </c>
      <c r="H620" s="108">
        <v>1</v>
      </c>
    </row>
    <row r="621" spans="1:8" x14ac:dyDescent="0.3">
      <c r="A621" s="108">
        <v>2725</v>
      </c>
      <c r="B621" s="116">
        <v>1539</v>
      </c>
      <c r="C621" s="108" t="s">
        <v>515</v>
      </c>
      <c r="D621" s="108" t="s">
        <v>3</v>
      </c>
      <c r="E621" s="108">
        <v>2</v>
      </c>
      <c r="F621" s="108" t="s">
        <v>55</v>
      </c>
      <c r="G621" s="108" t="s">
        <v>463</v>
      </c>
      <c r="H621" s="108">
        <v>1</v>
      </c>
    </row>
    <row r="622" spans="1:8" x14ac:dyDescent="0.3">
      <c r="A622" s="108">
        <v>1115</v>
      </c>
      <c r="B622" s="116">
        <v>606</v>
      </c>
      <c r="C622" s="108" t="s">
        <v>1802</v>
      </c>
      <c r="D622" s="108" t="s">
        <v>7</v>
      </c>
      <c r="E622" s="108">
        <v>5</v>
      </c>
      <c r="F622" s="108" t="s">
        <v>55</v>
      </c>
      <c r="G622" s="108" t="s">
        <v>463</v>
      </c>
      <c r="H622" s="108">
        <v>1</v>
      </c>
    </row>
    <row r="623" spans="1:8" x14ac:dyDescent="0.3">
      <c r="A623" s="108">
        <v>85</v>
      </c>
      <c r="B623" s="116">
        <v>238</v>
      </c>
      <c r="C623" s="108" t="s">
        <v>988</v>
      </c>
      <c r="D623" s="108" t="s">
        <v>7</v>
      </c>
      <c r="E623" s="108">
        <v>20</v>
      </c>
      <c r="F623" s="108" t="s">
        <v>55</v>
      </c>
      <c r="G623" s="108" t="s">
        <v>463</v>
      </c>
      <c r="H623" s="108">
        <v>1</v>
      </c>
    </row>
    <row r="624" spans="1:8" x14ac:dyDescent="0.3">
      <c r="A624" s="108">
        <v>2572</v>
      </c>
      <c r="B624" s="116">
        <v>1434</v>
      </c>
      <c r="C624" s="108" t="s">
        <v>1803</v>
      </c>
      <c r="D624" s="108" t="s">
        <v>7</v>
      </c>
      <c r="E624" s="108">
        <v>5</v>
      </c>
      <c r="F624" s="108" t="s">
        <v>55</v>
      </c>
      <c r="G624" s="108" t="s">
        <v>463</v>
      </c>
      <c r="H624" s="108">
        <v>1</v>
      </c>
    </row>
    <row r="625" spans="1:8" x14ac:dyDescent="0.3">
      <c r="A625" s="108">
        <v>2574</v>
      </c>
      <c r="B625" s="116">
        <v>1436</v>
      </c>
      <c r="C625" s="108" t="s">
        <v>1804</v>
      </c>
      <c r="D625" s="108" t="s">
        <v>7</v>
      </c>
      <c r="E625" s="108">
        <v>5</v>
      </c>
      <c r="F625" s="108" t="s">
        <v>55</v>
      </c>
      <c r="G625" s="108" t="s">
        <v>463</v>
      </c>
      <c r="H625" s="108">
        <v>1</v>
      </c>
    </row>
    <row r="626" spans="1:8" x14ac:dyDescent="0.3">
      <c r="A626" s="108">
        <v>4116</v>
      </c>
      <c r="B626" s="116">
        <v>2325</v>
      </c>
      <c r="C626" s="108" t="s">
        <v>1805</v>
      </c>
      <c r="D626" s="108" t="s">
        <v>28</v>
      </c>
      <c r="E626" s="108">
        <v>1.8</v>
      </c>
      <c r="F626" s="108" t="s">
        <v>55</v>
      </c>
      <c r="G626" s="108" t="s">
        <v>463</v>
      </c>
      <c r="H626" s="108">
        <v>1</v>
      </c>
    </row>
    <row r="627" spans="1:8" x14ac:dyDescent="0.3">
      <c r="A627" s="108">
        <v>4114</v>
      </c>
      <c r="B627" s="116">
        <v>2323</v>
      </c>
      <c r="C627" s="108" t="s">
        <v>1493</v>
      </c>
      <c r="D627" s="108" t="s">
        <v>28</v>
      </c>
      <c r="E627" s="108">
        <v>0</v>
      </c>
      <c r="F627" s="108" t="s">
        <v>55</v>
      </c>
      <c r="G627" s="108" t="s">
        <v>463</v>
      </c>
      <c r="H627" s="108">
        <v>1</v>
      </c>
    </row>
    <row r="628" spans="1:8" x14ac:dyDescent="0.3">
      <c r="A628" s="108">
        <v>4117</v>
      </c>
      <c r="B628" s="116">
        <v>2326</v>
      </c>
      <c r="C628" s="108" t="s">
        <v>1494</v>
      </c>
      <c r="D628" s="108" t="s">
        <v>28</v>
      </c>
      <c r="E628" s="108">
        <v>1.6140000000000001</v>
      </c>
      <c r="F628" s="108" t="s">
        <v>55</v>
      </c>
      <c r="G628" s="108" t="s">
        <v>463</v>
      </c>
      <c r="H628" s="108">
        <v>1</v>
      </c>
    </row>
    <row r="629" spans="1:8" x14ac:dyDescent="0.3">
      <c r="A629" s="108">
        <v>4115</v>
      </c>
      <c r="B629" s="116">
        <v>2324</v>
      </c>
      <c r="C629" s="108" t="s">
        <v>1806</v>
      </c>
      <c r="D629" s="108" t="s">
        <v>28</v>
      </c>
      <c r="E629" s="108">
        <v>1.8</v>
      </c>
      <c r="F629" s="108" t="s">
        <v>55</v>
      </c>
      <c r="G629" s="108" t="s">
        <v>463</v>
      </c>
      <c r="H629" s="108">
        <v>1</v>
      </c>
    </row>
    <row r="630" spans="1:8" x14ac:dyDescent="0.3">
      <c r="A630" s="108">
        <v>4109</v>
      </c>
      <c r="B630" s="116">
        <v>2318</v>
      </c>
      <c r="C630" s="108" t="s">
        <v>1807</v>
      </c>
      <c r="D630" s="108" t="s">
        <v>28</v>
      </c>
      <c r="E630" s="108">
        <v>1.2</v>
      </c>
      <c r="F630" s="108" t="s">
        <v>55</v>
      </c>
      <c r="G630" s="108" t="s">
        <v>463</v>
      </c>
      <c r="H630" s="108">
        <v>1</v>
      </c>
    </row>
    <row r="631" spans="1:8" x14ac:dyDescent="0.3">
      <c r="A631" s="108">
        <v>2924</v>
      </c>
      <c r="B631" s="116">
        <v>1670</v>
      </c>
      <c r="C631" s="108" t="s">
        <v>1138</v>
      </c>
      <c r="D631" s="108" t="s">
        <v>7</v>
      </c>
      <c r="E631" s="108">
        <v>2</v>
      </c>
      <c r="F631" s="108" t="s">
        <v>471</v>
      </c>
      <c r="G631" s="108" t="s">
        <v>463</v>
      </c>
      <c r="H631" s="108">
        <v>1</v>
      </c>
    </row>
    <row r="632" spans="1:8" x14ac:dyDescent="0.3">
      <c r="A632" s="108">
        <v>1503</v>
      </c>
      <c r="B632" s="116">
        <v>891</v>
      </c>
      <c r="C632" s="108" t="s">
        <v>1808</v>
      </c>
      <c r="D632" s="108" t="s">
        <v>7</v>
      </c>
      <c r="E632" s="108">
        <v>5</v>
      </c>
      <c r="F632" s="108" t="s">
        <v>471</v>
      </c>
      <c r="G632" s="108" t="s">
        <v>463</v>
      </c>
      <c r="H632" s="108">
        <v>1</v>
      </c>
    </row>
    <row r="633" spans="1:8" x14ac:dyDescent="0.3">
      <c r="A633" s="108">
        <v>3917</v>
      </c>
      <c r="B633" s="116">
        <v>2266</v>
      </c>
      <c r="C633" s="108" t="s">
        <v>1139</v>
      </c>
      <c r="D633" s="108" t="s">
        <v>7</v>
      </c>
      <c r="E633" s="108">
        <v>2</v>
      </c>
      <c r="F633" s="108" t="s">
        <v>471</v>
      </c>
      <c r="G633" s="108" t="s">
        <v>463</v>
      </c>
      <c r="H633" s="108">
        <v>1</v>
      </c>
    </row>
    <row r="634" spans="1:8" x14ac:dyDescent="0.3">
      <c r="A634" s="108">
        <v>3558</v>
      </c>
      <c r="B634" s="116">
        <v>2125</v>
      </c>
      <c r="C634" s="108" t="s">
        <v>752</v>
      </c>
      <c r="D634" s="108" t="s">
        <v>7</v>
      </c>
      <c r="E634" s="108">
        <v>5</v>
      </c>
      <c r="F634" s="108" t="s">
        <v>471</v>
      </c>
      <c r="G634" s="108" t="s">
        <v>463</v>
      </c>
      <c r="H634" s="108">
        <v>1</v>
      </c>
    </row>
    <row r="635" spans="1:8" x14ac:dyDescent="0.3">
      <c r="A635" s="108">
        <v>3918</v>
      </c>
      <c r="B635" s="116">
        <v>2267</v>
      </c>
      <c r="C635" s="108" t="s">
        <v>1140</v>
      </c>
      <c r="D635" s="108" t="s">
        <v>28</v>
      </c>
      <c r="E635" s="108">
        <v>2</v>
      </c>
      <c r="F635" s="108" t="s">
        <v>471</v>
      </c>
      <c r="G635" s="108" t="s">
        <v>463</v>
      </c>
      <c r="H635" s="108">
        <v>1</v>
      </c>
    </row>
    <row r="636" spans="1:8" x14ac:dyDescent="0.3">
      <c r="A636" s="108">
        <v>2232</v>
      </c>
      <c r="B636" s="116">
        <v>1237</v>
      </c>
      <c r="C636" s="108" t="s">
        <v>605</v>
      </c>
      <c r="D636" s="108" t="s">
        <v>7</v>
      </c>
      <c r="E636" s="108">
        <v>5</v>
      </c>
      <c r="F636" s="108" t="s">
        <v>471</v>
      </c>
      <c r="G636" s="108" t="s">
        <v>463</v>
      </c>
      <c r="H636" s="108">
        <v>1</v>
      </c>
    </row>
    <row r="637" spans="1:8" x14ac:dyDescent="0.3">
      <c r="A637" s="108">
        <v>619</v>
      </c>
      <c r="B637" s="116">
        <v>20197</v>
      </c>
      <c r="C637" s="108" t="s">
        <v>1809</v>
      </c>
      <c r="D637" s="108" t="s">
        <v>7</v>
      </c>
      <c r="E637" s="108">
        <v>25</v>
      </c>
      <c r="F637" s="108" t="s">
        <v>471</v>
      </c>
      <c r="G637" s="108" t="s">
        <v>463</v>
      </c>
      <c r="H637" s="108">
        <v>1</v>
      </c>
    </row>
    <row r="638" spans="1:8" x14ac:dyDescent="0.3">
      <c r="A638" s="108">
        <v>3934</v>
      </c>
      <c r="B638" s="116">
        <v>21691</v>
      </c>
      <c r="C638" s="108" t="s">
        <v>1810</v>
      </c>
      <c r="D638" s="108" t="s">
        <v>7</v>
      </c>
      <c r="E638" s="108">
        <v>20</v>
      </c>
      <c r="F638" s="108" t="s">
        <v>471</v>
      </c>
      <c r="G638" s="108" t="s">
        <v>463</v>
      </c>
      <c r="H638" s="108">
        <v>1</v>
      </c>
    </row>
    <row r="639" spans="1:8" x14ac:dyDescent="0.3">
      <c r="A639" s="108">
        <v>3184</v>
      </c>
      <c r="B639" s="116">
        <v>21507</v>
      </c>
      <c r="C639" s="108" t="s">
        <v>948</v>
      </c>
      <c r="D639" s="108" t="s">
        <v>7</v>
      </c>
      <c r="E639" s="108">
        <v>25</v>
      </c>
      <c r="F639" s="108" t="s">
        <v>471</v>
      </c>
      <c r="G639" s="108" t="s">
        <v>463</v>
      </c>
      <c r="H639" s="108">
        <v>1</v>
      </c>
    </row>
    <row r="640" spans="1:8" x14ac:dyDescent="0.3">
      <c r="A640" s="108">
        <v>4170</v>
      </c>
      <c r="B640" s="116">
        <v>50024</v>
      </c>
      <c r="C640" s="108" t="s">
        <v>948</v>
      </c>
      <c r="D640" s="108" t="s">
        <v>7</v>
      </c>
      <c r="E640" s="108">
        <v>25</v>
      </c>
      <c r="F640" s="108" t="s">
        <v>471</v>
      </c>
      <c r="G640" s="108" t="s">
        <v>463</v>
      </c>
      <c r="H640" s="108">
        <v>1</v>
      </c>
    </row>
    <row r="641" spans="1:8" x14ac:dyDescent="0.3">
      <c r="A641" s="108">
        <v>2794</v>
      </c>
      <c r="B641" s="116">
        <v>21399</v>
      </c>
      <c r="C641" s="108" t="s">
        <v>1141</v>
      </c>
      <c r="D641" s="108" t="s">
        <v>7</v>
      </c>
      <c r="E641" s="108">
        <v>2</v>
      </c>
      <c r="F641" s="108" t="s">
        <v>471</v>
      </c>
      <c r="G641" s="108" t="s">
        <v>463</v>
      </c>
      <c r="H641" s="108">
        <v>1</v>
      </c>
    </row>
    <row r="642" spans="1:8" x14ac:dyDescent="0.3">
      <c r="A642" s="108">
        <v>1150</v>
      </c>
      <c r="B642" s="116">
        <v>20422</v>
      </c>
      <c r="C642" s="108" t="s">
        <v>1811</v>
      </c>
      <c r="D642" s="108" t="s">
        <v>7</v>
      </c>
      <c r="E642" s="108">
        <v>50</v>
      </c>
      <c r="F642" s="108" t="s">
        <v>471</v>
      </c>
      <c r="G642" s="108" t="s">
        <v>463</v>
      </c>
      <c r="H642" s="108">
        <v>1</v>
      </c>
    </row>
    <row r="643" spans="1:8" x14ac:dyDescent="0.3">
      <c r="A643" s="108">
        <v>1857</v>
      </c>
      <c r="B643" s="116">
        <v>21048</v>
      </c>
      <c r="C643" s="108" t="s">
        <v>1812</v>
      </c>
      <c r="D643" s="108" t="s">
        <v>7</v>
      </c>
      <c r="E643" s="108">
        <v>5</v>
      </c>
      <c r="F643" s="108" t="s">
        <v>471</v>
      </c>
      <c r="G643" s="108" t="s">
        <v>463</v>
      </c>
      <c r="H643" s="108">
        <v>1</v>
      </c>
    </row>
    <row r="644" spans="1:8" x14ac:dyDescent="0.3">
      <c r="A644" s="108">
        <v>4169</v>
      </c>
      <c r="B644" s="116">
        <v>50023</v>
      </c>
      <c r="C644" s="108" t="s">
        <v>856</v>
      </c>
      <c r="D644" s="108" t="s">
        <v>7</v>
      </c>
      <c r="E644" s="108">
        <v>20</v>
      </c>
      <c r="F644" s="108" t="s">
        <v>471</v>
      </c>
      <c r="G644" s="108" t="s">
        <v>463</v>
      </c>
      <c r="H644" s="108">
        <v>1</v>
      </c>
    </row>
    <row r="645" spans="1:8" x14ac:dyDescent="0.3">
      <c r="A645" s="108">
        <v>4031</v>
      </c>
      <c r="B645" s="116">
        <v>21761</v>
      </c>
      <c r="C645" s="108" t="s">
        <v>856</v>
      </c>
      <c r="D645" s="108" t="s">
        <v>28</v>
      </c>
      <c r="E645" s="108">
        <v>20</v>
      </c>
      <c r="F645" s="108" t="s">
        <v>471</v>
      </c>
      <c r="G645" s="108" t="s">
        <v>463</v>
      </c>
      <c r="H645" s="108">
        <v>1</v>
      </c>
    </row>
    <row r="646" spans="1:8" x14ac:dyDescent="0.3">
      <c r="A646" s="108">
        <v>3794</v>
      </c>
      <c r="B646" s="116">
        <v>2207</v>
      </c>
      <c r="C646" s="108" t="s">
        <v>698</v>
      </c>
      <c r="D646" s="108" t="s">
        <v>7</v>
      </c>
      <c r="E646" s="108">
        <v>2</v>
      </c>
      <c r="F646" s="108" t="s">
        <v>471</v>
      </c>
      <c r="G646" s="108" t="s">
        <v>463</v>
      </c>
      <c r="H646" s="108">
        <v>1</v>
      </c>
    </row>
    <row r="647" spans="1:8" x14ac:dyDescent="0.3">
      <c r="A647" s="108">
        <v>1814</v>
      </c>
      <c r="B647" s="116">
        <v>21030</v>
      </c>
      <c r="C647" s="108" t="s">
        <v>1813</v>
      </c>
      <c r="D647" s="108" t="s">
        <v>7</v>
      </c>
      <c r="E647" s="108">
        <v>5</v>
      </c>
      <c r="F647" s="108" t="s">
        <v>471</v>
      </c>
      <c r="G647" s="108" t="s">
        <v>463</v>
      </c>
      <c r="H647" s="108">
        <v>1</v>
      </c>
    </row>
    <row r="648" spans="1:8" x14ac:dyDescent="0.3">
      <c r="A648" s="108">
        <v>3659</v>
      </c>
      <c r="B648" s="116">
        <v>2750</v>
      </c>
      <c r="C648" s="108" t="s">
        <v>566</v>
      </c>
      <c r="D648" s="108" t="s">
        <v>126</v>
      </c>
      <c r="E648" s="108">
        <v>0</v>
      </c>
      <c r="F648" s="108" t="s">
        <v>55</v>
      </c>
      <c r="G648" s="108" t="s">
        <v>463</v>
      </c>
      <c r="H648" s="108">
        <v>1</v>
      </c>
    </row>
    <row r="649" spans="1:8" x14ac:dyDescent="0.3">
      <c r="A649" s="108">
        <v>3637</v>
      </c>
      <c r="B649" s="116">
        <v>2731</v>
      </c>
      <c r="C649" s="108" t="s">
        <v>1814</v>
      </c>
      <c r="D649" s="108" t="s">
        <v>3</v>
      </c>
      <c r="E649" s="108">
        <v>3</v>
      </c>
      <c r="F649" s="108" t="s">
        <v>544</v>
      </c>
      <c r="G649" s="108" t="s">
        <v>463</v>
      </c>
      <c r="H649" s="108">
        <v>1</v>
      </c>
    </row>
    <row r="650" spans="1:8" x14ac:dyDescent="0.3">
      <c r="A650" s="108">
        <v>3638</v>
      </c>
      <c r="B650" s="116">
        <v>2732</v>
      </c>
      <c r="C650" s="108" t="s">
        <v>548</v>
      </c>
      <c r="D650" s="108" t="s">
        <v>3</v>
      </c>
      <c r="E650" s="108">
        <v>1.6</v>
      </c>
      <c r="F650" s="108" t="s">
        <v>544</v>
      </c>
      <c r="G650" s="108" t="s">
        <v>463</v>
      </c>
      <c r="H650" s="108">
        <v>1</v>
      </c>
    </row>
    <row r="651" spans="1:8" x14ac:dyDescent="0.3">
      <c r="A651" s="108">
        <v>3636</v>
      </c>
      <c r="B651" s="116">
        <v>2730</v>
      </c>
      <c r="C651" s="108" t="s">
        <v>1815</v>
      </c>
      <c r="D651" s="108" t="s">
        <v>3</v>
      </c>
      <c r="E651" s="108">
        <v>3.3</v>
      </c>
      <c r="F651" s="108" t="s">
        <v>544</v>
      </c>
      <c r="G651" s="108" t="s">
        <v>463</v>
      </c>
      <c r="H651" s="108">
        <v>1</v>
      </c>
    </row>
    <row r="652" spans="1:8" x14ac:dyDescent="0.3">
      <c r="A652" s="108">
        <v>3635</v>
      </c>
      <c r="B652" s="116">
        <v>2729</v>
      </c>
      <c r="C652" s="108" t="s">
        <v>1816</v>
      </c>
      <c r="D652" s="108" t="s">
        <v>3</v>
      </c>
      <c r="E652" s="108">
        <v>1.2</v>
      </c>
      <c r="F652" s="108" t="s">
        <v>544</v>
      </c>
      <c r="G652" s="108" t="s">
        <v>463</v>
      </c>
      <c r="H652" s="108">
        <v>1</v>
      </c>
    </row>
    <row r="653" spans="1:8" x14ac:dyDescent="0.3">
      <c r="A653" s="108">
        <v>4213</v>
      </c>
      <c r="B653" s="116">
        <v>50040</v>
      </c>
      <c r="C653" s="108" t="s">
        <v>975</v>
      </c>
      <c r="D653" s="108" t="s">
        <v>28</v>
      </c>
      <c r="E653" s="108">
        <v>25</v>
      </c>
      <c r="F653" s="108" t="s">
        <v>66</v>
      </c>
      <c r="G653" s="108" t="s">
        <v>463</v>
      </c>
      <c r="H653" s="108">
        <v>1</v>
      </c>
    </row>
    <row r="654" spans="1:8" x14ac:dyDescent="0.3">
      <c r="A654" s="108">
        <v>448</v>
      </c>
      <c r="B654" s="116">
        <v>80</v>
      </c>
      <c r="C654" s="108" t="s">
        <v>348</v>
      </c>
      <c r="D654" s="108" t="s">
        <v>7</v>
      </c>
      <c r="E654" s="108">
        <v>8</v>
      </c>
      <c r="F654" s="108" t="s">
        <v>466</v>
      </c>
      <c r="G654" s="108" t="s">
        <v>463</v>
      </c>
      <c r="H654" s="108">
        <v>1</v>
      </c>
    </row>
    <row r="655" spans="1:8" x14ac:dyDescent="0.3">
      <c r="A655" s="108">
        <v>445</v>
      </c>
      <c r="B655" s="116">
        <v>77</v>
      </c>
      <c r="C655" s="108" t="s">
        <v>347</v>
      </c>
      <c r="D655" s="108" t="s">
        <v>7</v>
      </c>
      <c r="E655" s="108">
        <v>8</v>
      </c>
      <c r="F655" s="108" t="s">
        <v>466</v>
      </c>
      <c r="G655" s="108" t="s">
        <v>463</v>
      </c>
      <c r="H655" s="108">
        <v>1</v>
      </c>
    </row>
    <row r="656" spans="1:8" x14ac:dyDescent="0.3">
      <c r="A656" s="108">
        <v>451</v>
      </c>
      <c r="B656" s="116">
        <v>83</v>
      </c>
      <c r="C656" s="108" t="s">
        <v>339</v>
      </c>
      <c r="D656" s="108" t="s">
        <v>7</v>
      </c>
      <c r="E656" s="108">
        <v>8</v>
      </c>
      <c r="F656" s="108" t="s">
        <v>466</v>
      </c>
      <c r="G656" s="108" t="s">
        <v>463</v>
      </c>
      <c r="H656" s="108">
        <v>1</v>
      </c>
    </row>
    <row r="657" spans="1:8" x14ac:dyDescent="0.3">
      <c r="A657" s="108">
        <v>452</v>
      </c>
      <c r="B657" s="116">
        <v>84</v>
      </c>
      <c r="C657" s="108" t="s">
        <v>340</v>
      </c>
      <c r="D657" s="108" t="s">
        <v>7</v>
      </c>
      <c r="E657" s="108">
        <v>8</v>
      </c>
      <c r="F657" s="108" t="s">
        <v>466</v>
      </c>
      <c r="G657" s="108" t="s">
        <v>463</v>
      </c>
      <c r="H657" s="108">
        <v>1</v>
      </c>
    </row>
    <row r="658" spans="1:8" x14ac:dyDescent="0.3">
      <c r="A658" s="108">
        <v>444</v>
      </c>
      <c r="B658" s="116">
        <v>76</v>
      </c>
      <c r="C658" s="108" t="s">
        <v>346</v>
      </c>
      <c r="D658" s="108" t="s">
        <v>7</v>
      </c>
      <c r="E658" s="108">
        <v>8</v>
      </c>
      <c r="F658" s="108" t="s">
        <v>466</v>
      </c>
      <c r="G658" s="108" t="s">
        <v>463</v>
      </c>
      <c r="H658" s="108">
        <v>1</v>
      </c>
    </row>
    <row r="659" spans="1:8" x14ac:dyDescent="0.3">
      <c r="A659" s="108">
        <v>441</v>
      </c>
      <c r="B659" s="116">
        <v>72</v>
      </c>
      <c r="C659" s="108" t="s">
        <v>345</v>
      </c>
      <c r="D659" s="108" t="s">
        <v>7</v>
      </c>
      <c r="E659" s="108">
        <v>6</v>
      </c>
      <c r="F659" s="108" t="s">
        <v>466</v>
      </c>
      <c r="G659" s="108" t="s">
        <v>463</v>
      </c>
      <c r="H659" s="108">
        <v>1</v>
      </c>
    </row>
    <row r="660" spans="1:8" x14ac:dyDescent="0.3">
      <c r="A660" s="108">
        <v>423</v>
      </c>
      <c r="B660" s="116">
        <v>53</v>
      </c>
      <c r="C660" s="108" t="s">
        <v>342</v>
      </c>
      <c r="D660" s="108" t="s">
        <v>7</v>
      </c>
      <c r="E660" s="108">
        <v>6</v>
      </c>
      <c r="F660" s="108" t="s">
        <v>466</v>
      </c>
      <c r="G660" s="108" t="s">
        <v>463</v>
      </c>
      <c r="H660" s="108">
        <v>1</v>
      </c>
    </row>
    <row r="661" spans="1:8" x14ac:dyDescent="0.3">
      <c r="A661" s="108">
        <v>422</v>
      </c>
      <c r="B661" s="116">
        <v>52</v>
      </c>
      <c r="C661" s="108" t="s">
        <v>341</v>
      </c>
      <c r="D661" s="108" t="s">
        <v>7</v>
      </c>
      <c r="E661" s="108">
        <v>8</v>
      </c>
      <c r="F661" s="108" t="s">
        <v>466</v>
      </c>
      <c r="G661" s="108" t="s">
        <v>463</v>
      </c>
      <c r="H661" s="108">
        <v>1</v>
      </c>
    </row>
    <row r="662" spans="1:8" x14ac:dyDescent="0.3">
      <c r="A662" s="108">
        <v>2174</v>
      </c>
      <c r="B662" s="116">
        <v>11050</v>
      </c>
      <c r="C662" s="108" t="s">
        <v>56</v>
      </c>
      <c r="D662" s="108" t="s">
        <v>3</v>
      </c>
      <c r="E662" s="108">
        <v>11.34</v>
      </c>
      <c r="F662" s="108" t="s">
        <v>469</v>
      </c>
      <c r="G662" s="108" t="s">
        <v>463</v>
      </c>
      <c r="H662" s="108">
        <v>1</v>
      </c>
    </row>
    <row r="663" spans="1:8" x14ac:dyDescent="0.3">
      <c r="A663" s="108">
        <v>1067</v>
      </c>
      <c r="B663" s="116">
        <v>20380</v>
      </c>
      <c r="C663" s="108" t="s">
        <v>797</v>
      </c>
      <c r="D663" s="108" t="s">
        <v>3</v>
      </c>
      <c r="E663" s="108">
        <v>11.34</v>
      </c>
      <c r="F663" s="108" t="s">
        <v>469</v>
      </c>
      <c r="G663" s="108" t="s">
        <v>463</v>
      </c>
      <c r="H663" s="108">
        <v>1</v>
      </c>
    </row>
    <row r="664" spans="1:8" x14ac:dyDescent="0.3">
      <c r="A664" s="108">
        <v>1116</v>
      </c>
      <c r="B664" s="116">
        <v>20413</v>
      </c>
      <c r="C664" s="108" t="s">
        <v>1142</v>
      </c>
      <c r="D664" s="108" t="s">
        <v>3</v>
      </c>
      <c r="E664" s="108">
        <v>5.67</v>
      </c>
      <c r="F664" s="108" t="s">
        <v>469</v>
      </c>
      <c r="G664" s="108" t="s">
        <v>463</v>
      </c>
      <c r="H664" s="108">
        <v>1</v>
      </c>
    </row>
    <row r="665" spans="1:8" x14ac:dyDescent="0.3">
      <c r="A665" s="108">
        <v>755</v>
      </c>
      <c r="B665" s="116">
        <v>20265</v>
      </c>
      <c r="C665" s="108" t="s">
        <v>156</v>
      </c>
      <c r="D665" s="108" t="s">
        <v>3</v>
      </c>
      <c r="E665" s="108">
        <v>10</v>
      </c>
      <c r="F665" s="108" t="s">
        <v>469</v>
      </c>
      <c r="G665" s="108" t="s">
        <v>463</v>
      </c>
      <c r="H665" s="108">
        <v>1</v>
      </c>
    </row>
    <row r="666" spans="1:8" x14ac:dyDescent="0.3">
      <c r="A666" s="108">
        <v>295</v>
      </c>
      <c r="B666" s="116">
        <v>10037</v>
      </c>
      <c r="C666" s="108" t="s">
        <v>1817</v>
      </c>
      <c r="D666" s="108" t="s">
        <v>3</v>
      </c>
      <c r="E666" s="108">
        <v>11.34</v>
      </c>
      <c r="F666" s="108" t="s">
        <v>469</v>
      </c>
      <c r="G666" s="108" t="s">
        <v>463</v>
      </c>
      <c r="H666" s="108">
        <v>1</v>
      </c>
    </row>
    <row r="667" spans="1:8" x14ac:dyDescent="0.3">
      <c r="A667" s="108">
        <v>861</v>
      </c>
      <c r="B667" s="116">
        <v>20307</v>
      </c>
      <c r="C667" s="108" t="s">
        <v>1818</v>
      </c>
      <c r="D667" s="108" t="s">
        <v>3</v>
      </c>
      <c r="E667" s="108">
        <v>11.34</v>
      </c>
      <c r="F667" s="108" t="s">
        <v>469</v>
      </c>
      <c r="G667" s="108" t="s">
        <v>463</v>
      </c>
      <c r="H667" s="108">
        <v>1</v>
      </c>
    </row>
    <row r="668" spans="1:8" x14ac:dyDescent="0.3">
      <c r="A668" s="108">
        <v>3715</v>
      </c>
      <c r="B668" s="116">
        <v>21609</v>
      </c>
      <c r="C668" s="108" t="s">
        <v>1143</v>
      </c>
      <c r="D668" s="108" t="s">
        <v>3</v>
      </c>
      <c r="E668" s="108">
        <v>2</v>
      </c>
      <c r="F668" s="108" t="s">
        <v>469</v>
      </c>
      <c r="G668" s="108" t="s">
        <v>463</v>
      </c>
      <c r="H668" s="108">
        <v>1</v>
      </c>
    </row>
    <row r="669" spans="1:8" x14ac:dyDescent="0.3">
      <c r="A669" s="108">
        <v>1117</v>
      </c>
      <c r="B669" s="116">
        <v>20415</v>
      </c>
      <c r="C669" s="108" t="s">
        <v>1819</v>
      </c>
      <c r="D669" s="108" t="s">
        <v>3</v>
      </c>
      <c r="E669" s="108">
        <v>5.67</v>
      </c>
      <c r="F669" s="108" t="s">
        <v>469</v>
      </c>
      <c r="G669" s="108" t="s">
        <v>463</v>
      </c>
      <c r="H669" s="108">
        <v>1</v>
      </c>
    </row>
    <row r="670" spans="1:8" x14ac:dyDescent="0.3">
      <c r="A670" s="108">
        <v>1655</v>
      </c>
      <c r="B670" s="116">
        <v>954</v>
      </c>
      <c r="C670" s="108" t="s">
        <v>1820</v>
      </c>
      <c r="D670" s="108" t="s">
        <v>7</v>
      </c>
      <c r="E670" s="108">
        <v>25</v>
      </c>
      <c r="F670" s="108" t="s">
        <v>471</v>
      </c>
      <c r="G670" s="108" t="s">
        <v>463</v>
      </c>
      <c r="H670" s="108">
        <v>1</v>
      </c>
    </row>
    <row r="671" spans="1:8" x14ac:dyDescent="0.3">
      <c r="A671" s="108">
        <v>2726</v>
      </c>
      <c r="B671" s="116">
        <v>1540</v>
      </c>
      <c r="C671" s="108" t="s">
        <v>1144</v>
      </c>
      <c r="D671" s="108" t="s">
        <v>7</v>
      </c>
      <c r="E671" s="108">
        <v>2</v>
      </c>
      <c r="F671" s="108" t="s">
        <v>471</v>
      </c>
      <c r="G671" s="108" t="s">
        <v>463</v>
      </c>
      <c r="H671" s="108">
        <v>1</v>
      </c>
    </row>
    <row r="672" spans="1:8" x14ac:dyDescent="0.3">
      <c r="A672" s="108">
        <v>1366</v>
      </c>
      <c r="B672" s="116">
        <v>704</v>
      </c>
      <c r="C672" s="108" t="s">
        <v>1821</v>
      </c>
      <c r="D672" s="108" t="s">
        <v>7</v>
      </c>
      <c r="E672" s="108">
        <v>5</v>
      </c>
      <c r="F672" s="108" t="s">
        <v>471</v>
      </c>
      <c r="G672" s="108" t="s">
        <v>463</v>
      </c>
      <c r="H672" s="108">
        <v>1</v>
      </c>
    </row>
    <row r="673" spans="1:8" x14ac:dyDescent="0.3">
      <c r="A673" s="108">
        <v>210</v>
      </c>
      <c r="B673" s="116">
        <v>42</v>
      </c>
      <c r="C673" s="108" t="s">
        <v>1822</v>
      </c>
      <c r="D673" s="108" t="s">
        <v>7</v>
      </c>
      <c r="E673" s="108">
        <v>10</v>
      </c>
      <c r="F673" s="108" t="s">
        <v>471</v>
      </c>
      <c r="G673" s="108" t="s">
        <v>463</v>
      </c>
      <c r="H673" s="108">
        <v>1</v>
      </c>
    </row>
    <row r="674" spans="1:8" x14ac:dyDescent="0.3">
      <c r="A674" s="108">
        <v>2815</v>
      </c>
      <c r="B674" s="116">
        <v>1588</v>
      </c>
      <c r="C674" s="108" t="s">
        <v>242</v>
      </c>
      <c r="D674" s="108" t="s">
        <v>7</v>
      </c>
      <c r="E674" s="108">
        <v>2</v>
      </c>
      <c r="F674" s="108" t="s">
        <v>471</v>
      </c>
      <c r="G674" s="108" t="s">
        <v>463</v>
      </c>
      <c r="H674" s="108">
        <v>1</v>
      </c>
    </row>
    <row r="675" spans="1:8" x14ac:dyDescent="0.3">
      <c r="A675" s="108">
        <v>1815</v>
      </c>
      <c r="B675" s="116">
        <v>1033</v>
      </c>
      <c r="C675" s="108" t="s">
        <v>1823</v>
      </c>
      <c r="D675" s="108" t="s">
        <v>7</v>
      </c>
      <c r="E675" s="108">
        <v>5</v>
      </c>
      <c r="F675" s="108" t="s">
        <v>471</v>
      </c>
      <c r="G675" s="108" t="s">
        <v>463</v>
      </c>
      <c r="H675" s="108">
        <v>1</v>
      </c>
    </row>
    <row r="676" spans="1:8" x14ac:dyDescent="0.3">
      <c r="A676" s="108">
        <v>4198</v>
      </c>
      <c r="B676" s="116">
        <v>2363</v>
      </c>
      <c r="C676" s="108" t="s">
        <v>1406</v>
      </c>
      <c r="D676" s="108" t="s">
        <v>28</v>
      </c>
      <c r="E676" s="108">
        <v>1.2</v>
      </c>
      <c r="F676" s="108" t="s">
        <v>55</v>
      </c>
      <c r="G676" s="108" t="s">
        <v>463</v>
      </c>
      <c r="H676" s="108">
        <v>1</v>
      </c>
    </row>
    <row r="677" spans="1:8" x14ac:dyDescent="0.3">
      <c r="A677" s="108">
        <v>4185</v>
      </c>
      <c r="B677" s="116">
        <v>2352</v>
      </c>
      <c r="C677" s="108" t="s">
        <v>1407</v>
      </c>
      <c r="D677" s="108" t="s">
        <v>28</v>
      </c>
      <c r="E677" s="108">
        <v>1.2</v>
      </c>
      <c r="F677" s="108" t="s">
        <v>55</v>
      </c>
      <c r="G677" s="108" t="s">
        <v>463</v>
      </c>
      <c r="H677" s="108">
        <v>1</v>
      </c>
    </row>
    <row r="678" spans="1:8" x14ac:dyDescent="0.3">
      <c r="A678" s="108">
        <v>4122</v>
      </c>
      <c r="B678" s="116">
        <v>2331</v>
      </c>
      <c r="C678" s="108" t="s">
        <v>1408</v>
      </c>
      <c r="D678" s="108" t="s">
        <v>28</v>
      </c>
      <c r="E678" s="108">
        <v>3.6</v>
      </c>
      <c r="F678" s="108" t="s">
        <v>55</v>
      </c>
      <c r="G678" s="108" t="s">
        <v>463</v>
      </c>
      <c r="H678" s="108">
        <v>1</v>
      </c>
    </row>
    <row r="679" spans="1:8" x14ac:dyDescent="0.3">
      <c r="A679" s="108">
        <v>4141</v>
      </c>
      <c r="B679" s="116">
        <v>2344</v>
      </c>
      <c r="C679" s="108" t="s">
        <v>1409</v>
      </c>
      <c r="D679" s="108" t="s">
        <v>7</v>
      </c>
      <c r="E679" s="108">
        <v>1.2</v>
      </c>
      <c r="F679" s="108" t="s">
        <v>55</v>
      </c>
      <c r="G679" s="108" t="s">
        <v>463</v>
      </c>
      <c r="H679" s="108">
        <v>1</v>
      </c>
    </row>
    <row r="680" spans="1:8" x14ac:dyDescent="0.3">
      <c r="A680" s="108">
        <v>2354</v>
      </c>
      <c r="B680" s="116">
        <v>21273</v>
      </c>
      <c r="C680" s="108" t="s">
        <v>1824</v>
      </c>
      <c r="D680" s="108" t="s">
        <v>7</v>
      </c>
      <c r="E680" s="108">
        <v>10</v>
      </c>
      <c r="F680" s="108" t="s">
        <v>55</v>
      </c>
      <c r="G680" s="108" t="s">
        <v>463</v>
      </c>
      <c r="H680" s="108">
        <v>1</v>
      </c>
    </row>
    <row r="681" spans="1:8" x14ac:dyDescent="0.3">
      <c r="A681" s="108">
        <v>2968</v>
      </c>
      <c r="B681" s="116">
        <v>21438</v>
      </c>
      <c r="C681" s="108" t="s">
        <v>1825</v>
      </c>
      <c r="D681" s="108" t="s">
        <v>7</v>
      </c>
      <c r="E681" s="108">
        <v>25</v>
      </c>
      <c r="F681" s="108" t="s">
        <v>55</v>
      </c>
      <c r="G681" s="108" t="s">
        <v>463</v>
      </c>
      <c r="H681" s="108">
        <v>1</v>
      </c>
    </row>
    <row r="682" spans="1:8" x14ac:dyDescent="0.3">
      <c r="A682" s="108">
        <v>2969</v>
      </c>
      <c r="B682" s="116">
        <v>21439</v>
      </c>
      <c r="C682" s="108" t="s">
        <v>1145</v>
      </c>
      <c r="D682" s="108" t="s">
        <v>7</v>
      </c>
      <c r="E682" s="108">
        <v>2</v>
      </c>
      <c r="F682" s="108" t="s">
        <v>55</v>
      </c>
      <c r="G682" s="108" t="s">
        <v>463</v>
      </c>
      <c r="H682" s="108">
        <v>1</v>
      </c>
    </row>
    <row r="683" spans="1:8" x14ac:dyDescent="0.3">
      <c r="A683" s="108">
        <v>1951</v>
      </c>
      <c r="B683" s="116">
        <v>1088</v>
      </c>
      <c r="C683" s="108" t="s">
        <v>1826</v>
      </c>
      <c r="D683" s="108" t="s">
        <v>7</v>
      </c>
      <c r="E683" s="108">
        <v>5</v>
      </c>
      <c r="F683" s="108" t="s">
        <v>55</v>
      </c>
      <c r="G683" s="108" t="s">
        <v>463</v>
      </c>
      <c r="H683" s="108">
        <v>1</v>
      </c>
    </row>
    <row r="684" spans="1:8" x14ac:dyDescent="0.3">
      <c r="A684" s="108">
        <v>4108</v>
      </c>
      <c r="B684" s="116">
        <v>2317</v>
      </c>
      <c r="C684" s="108" t="s">
        <v>1495</v>
      </c>
      <c r="D684" s="108" t="s">
        <v>28</v>
      </c>
      <c r="E684" s="108">
        <v>1.2</v>
      </c>
      <c r="F684" s="108" t="s">
        <v>55</v>
      </c>
      <c r="G684" s="108" t="s">
        <v>463</v>
      </c>
      <c r="H684" s="108">
        <v>1</v>
      </c>
    </row>
    <row r="685" spans="1:8" x14ac:dyDescent="0.3">
      <c r="A685" s="108">
        <v>3056</v>
      </c>
      <c r="B685" s="116">
        <v>1767</v>
      </c>
      <c r="C685" s="108" t="s">
        <v>590</v>
      </c>
      <c r="D685" s="108" t="s">
        <v>7</v>
      </c>
      <c r="E685" s="108">
        <v>2</v>
      </c>
      <c r="F685" s="108" t="s">
        <v>471</v>
      </c>
      <c r="G685" s="108" t="s">
        <v>463</v>
      </c>
      <c r="H685" s="108">
        <v>1</v>
      </c>
    </row>
    <row r="686" spans="1:8" x14ac:dyDescent="0.3">
      <c r="A686" s="108">
        <v>2219</v>
      </c>
      <c r="B686" s="116">
        <v>1224</v>
      </c>
      <c r="C686" s="108" t="s">
        <v>1827</v>
      </c>
      <c r="D686" s="108" t="s">
        <v>7</v>
      </c>
      <c r="E686" s="108">
        <v>5</v>
      </c>
      <c r="F686" s="108" t="s">
        <v>471</v>
      </c>
      <c r="G686" s="108" t="s">
        <v>463</v>
      </c>
      <c r="H686" s="108">
        <v>1</v>
      </c>
    </row>
    <row r="687" spans="1:8" x14ac:dyDescent="0.3">
      <c r="A687" s="108">
        <v>3836</v>
      </c>
      <c r="B687" s="116">
        <v>21648</v>
      </c>
      <c r="C687" s="108" t="s">
        <v>708</v>
      </c>
      <c r="D687" s="108" t="s">
        <v>7</v>
      </c>
      <c r="E687" s="108">
        <v>10</v>
      </c>
      <c r="F687" s="108" t="s">
        <v>471</v>
      </c>
      <c r="G687" s="108" t="s">
        <v>463</v>
      </c>
      <c r="H687" s="108">
        <v>1</v>
      </c>
    </row>
    <row r="688" spans="1:8" x14ac:dyDescent="0.3">
      <c r="A688" s="108">
        <v>1731</v>
      </c>
      <c r="B688" s="116">
        <v>20993</v>
      </c>
      <c r="C688" s="108" t="s">
        <v>611</v>
      </c>
      <c r="D688" s="108" t="s">
        <v>7</v>
      </c>
      <c r="E688" s="108">
        <v>5</v>
      </c>
      <c r="F688" s="108" t="s">
        <v>471</v>
      </c>
      <c r="G688" s="108" t="s">
        <v>463</v>
      </c>
      <c r="H688" s="108">
        <v>1</v>
      </c>
    </row>
    <row r="689" spans="1:8" x14ac:dyDescent="0.3">
      <c r="A689" s="108">
        <v>3941</v>
      </c>
      <c r="B689" s="116">
        <v>21698</v>
      </c>
      <c r="C689" s="108" t="s">
        <v>762</v>
      </c>
      <c r="D689" s="108" t="s">
        <v>7</v>
      </c>
      <c r="E689" s="108">
        <v>22.68</v>
      </c>
      <c r="F689" s="108" t="s">
        <v>471</v>
      </c>
      <c r="G689" s="108" t="s">
        <v>463</v>
      </c>
      <c r="H689" s="108">
        <v>1</v>
      </c>
    </row>
    <row r="690" spans="1:8" x14ac:dyDescent="0.3">
      <c r="A690" s="108">
        <v>2905</v>
      </c>
      <c r="B690" s="116">
        <v>21426</v>
      </c>
      <c r="C690" s="108" t="s">
        <v>1146</v>
      </c>
      <c r="D690" s="108" t="s">
        <v>7</v>
      </c>
      <c r="E690" s="108">
        <v>2</v>
      </c>
      <c r="F690" s="108" t="s">
        <v>471</v>
      </c>
      <c r="G690" s="108" t="s">
        <v>463</v>
      </c>
      <c r="H690" s="108">
        <v>1</v>
      </c>
    </row>
    <row r="691" spans="1:8" x14ac:dyDescent="0.3">
      <c r="A691" s="108">
        <v>2310</v>
      </c>
      <c r="B691" s="116">
        <v>21256</v>
      </c>
      <c r="C691" s="108" t="s">
        <v>913</v>
      </c>
      <c r="D691" s="108" t="s">
        <v>7</v>
      </c>
      <c r="E691" s="108">
        <v>5</v>
      </c>
      <c r="F691" s="108" t="s">
        <v>471</v>
      </c>
      <c r="G691" s="108" t="s">
        <v>463</v>
      </c>
      <c r="H691" s="108">
        <v>1</v>
      </c>
    </row>
    <row r="692" spans="1:8" x14ac:dyDescent="0.3">
      <c r="A692" s="108">
        <v>4171</v>
      </c>
      <c r="B692" s="116">
        <v>50025</v>
      </c>
      <c r="C692" s="108" t="s">
        <v>913</v>
      </c>
      <c r="D692" s="108" t="s">
        <v>7</v>
      </c>
      <c r="E692" s="108">
        <v>5</v>
      </c>
      <c r="F692" s="108" t="s">
        <v>471</v>
      </c>
      <c r="G692" s="108" t="s">
        <v>463</v>
      </c>
      <c r="H692" s="108">
        <v>1</v>
      </c>
    </row>
    <row r="693" spans="1:8" x14ac:dyDescent="0.3">
      <c r="A693" s="108">
        <v>4089</v>
      </c>
      <c r="B693" s="116">
        <v>11081</v>
      </c>
      <c r="C693" s="108" t="s">
        <v>913</v>
      </c>
      <c r="D693" s="108" t="s">
        <v>28</v>
      </c>
      <c r="E693" s="108">
        <v>5</v>
      </c>
      <c r="F693" s="108" t="s">
        <v>471</v>
      </c>
      <c r="G693" s="108" t="s">
        <v>463</v>
      </c>
      <c r="H693" s="108">
        <v>1</v>
      </c>
    </row>
    <row r="694" spans="1:8" x14ac:dyDescent="0.3">
      <c r="A694" s="108">
        <v>2173</v>
      </c>
      <c r="B694" s="116">
        <v>11049</v>
      </c>
      <c r="C694" s="108" t="s">
        <v>1828</v>
      </c>
      <c r="D694" s="108" t="s">
        <v>7</v>
      </c>
      <c r="E694" s="108">
        <v>25</v>
      </c>
      <c r="F694" s="108" t="s">
        <v>471</v>
      </c>
      <c r="G694" s="108" t="s">
        <v>463</v>
      </c>
      <c r="H694" s="108">
        <v>1</v>
      </c>
    </row>
    <row r="695" spans="1:8" x14ac:dyDescent="0.3">
      <c r="A695" s="108">
        <v>3119</v>
      </c>
      <c r="B695" s="116">
        <v>21489</v>
      </c>
      <c r="C695" s="108" t="s">
        <v>1828</v>
      </c>
      <c r="D695" s="108" t="s">
        <v>7</v>
      </c>
      <c r="E695" s="108">
        <v>25</v>
      </c>
      <c r="F695" s="108" t="s">
        <v>471</v>
      </c>
      <c r="G695" s="108" t="s">
        <v>463</v>
      </c>
      <c r="H695" s="108">
        <v>1</v>
      </c>
    </row>
    <row r="696" spans="1:8" x14ac:dyDescent="0.3">
      <c r="A696" s="108">
        <v>2795</v>
      </c>
      <c r="B696" s="116">
        <v>21400</v>
      </c>
      <c r="C696" s="108" t="s">
        <v>1147</v>
      </c>
      <c r="D696" s="108" t="s">
        <v>7</v>
      </c>
      <c r="E696" s="108">
        <v>2</v>
      </c>
      <c r="F696" s="108" t="s">
        <v>471</v>
      </c>
      <c r="G696" s="108" t="s">
        <v>463</v>
      </c>
      <c r="H696" s="108">
        <v>1</v>
      </c>
    </row>
    <row r="697" spans="1:8" x14ac:dyDescent="0.3">
      <c r="A697" s="108">
        <v>2312</v>
      </c>
      <c r="B697" s="116">
        <v>11056</v>
      </c>
      <c r="C697" s="108" t="s">
        <v>130</v>
      </c>
      <c r="D697" s="108" t="s">
        <v>7</v>
      </c>
      <c r="E697" s="108">
        <v>50</v>
      </c>
      <c r="F697" s="108" t="s">
        <v>471</v>
      </c>
      <c r="G697" s="108" t="s">
        <v>463</v>
      </c>
      <c r="H697" s="108">
        <v>1</v>
      </c>
    </row>
    <row r="698" spans="1:8" x14ac:dyDescent="0.3">
      <c r="A698" s="108">
        <v>2593</v>
      </c>
      <c r="B698" s="116">
        <v>21335</v>
      </c>
      <c r="C698" s="108" t="s">
        <v>130</v>
      </c>
      <c r="D698" s="108" t="s">
        <v>7</v>
      </c>
      <c r="E698" s="108">
        <v>50</v>
      </c>
      <c r="F698" s="108" t="s">
        <v>471</v>
      </c>
      <c r="G698" s="108" t="s">
        <v>463</v>
      </c>
      <c r="H698" s="108">
        <v>1</v>
      </c>
    </row>
    <row r="699" spans="1:8" x14ac:dyDescent="0.3">
      <c r="A699" s="108">
        <v>2376</v>
      </c>
      <c r="B699" s="116">
        <v>21287</v>
      </c>
      <c r="C699" s="108" t="s">
        <v>1829</v>
      </c>
      <c r="D699" s="108" t="s">
        <v>7</v>
      </c>
      <c r="E699" s="108">
        <v>5</v>
      </c>
      <c r="F699" s="108" t="s">
        <v>471</v>
      </c>
      <c r="G699" s="108" t="s">
        <v>463</v>
      </c>
      <c r="H699" s="108">
        <v>1</v>
      </c>
    </row>
    <row r="700" spans="1:8" x14ac:dyDescent="0.3">
      <c r="A700" s="108">
        <v>3057</v>
      </c>
      <c r="B700" s="116">
        <v>21470</v>
      </c>
      <c r="C700" s="108" t="s">
        <v>1148</v>
      </c>
      <c r="D700" s="108" t="s">
        <v>7</v>
      </c>
      <c r="E700" s="108">
        <v>2</v>
      </c>
      <c r="F700" s="108" t="s">
        <v>471</v>
      </c>
      <c r="G700" s="108" t="s">
        <v>463</v>
      </c>
      <c r="H700" s="108">
        <v>1</v>
      </c>
    </row>
    <row r="701" spans="1:8" x14ac:dyDescent="0.3">
      <c r="A701" s="108">
        <v>1764</v>
      </c>
      <c r="B701" s="116">
        <v>21010</v>
      </c>
      <c r="C701" s="108" t="s">
        <v>1830</v>
      </c>
      <c r="D701" s="108" t="s">
        <v>7</v>
      </c>
      <c r="E701" s="108">
        <v>5</v>
      </c>
      <c r="F701" s="108" t="s">
        <v>471</v>
      </c>
      <c r="G701" s="108" t="s">
        <v>463</v>
      </c>
      <c r="H701" s="108">
        <v>1</v>
      </c>
    </row>
    <row r="702" spans="1:8" x14ac:dyDescent="0.3">
      <c r="A702" s="108">
        <v>3970</v>
      </c>
      <c r="B702" s="116">
        <v>21718</v>
      </c>
      <c r="C702" s="108" t="s">
        <v>788</v>
      </c>
      <c r="D702" s="108" t="s">
        <v>28</v>
      </c>
      <c r="E702" s="108">
        <v>12.5</v>
      </c>
      <c r="F702" s="108" t="s">
        <v>469</v>
      </c>
      <c r="G702" s="108" t="s">
        <v>463</v>
      </c>
      <c r="H702" s="108">
        <v>1</v>
      </c>
    </row>
    <row r="703" spans="1:8" x14ac:dyDescent="0.3">
      <c r="A703" s="108">
        <v>296</v>
      </c>
      <c r="B703" s="116">
        <v>20018</v>
      </c>
      <c r="C703" s="108" t="s">
        <v>273</v>
      </c>
      <c r="D703" s="108" t="s">
        <v>3</v>
      </c>
      <c r="E703" s="108">
        <v>12.5</v>
      </c>
      <c r="F703" s="108" t="s">
        <v>469</v>
      </c>
      <c r="G703" s="108" t="s">
        <v>463</v>
      </c>
      <c r="H703" s="108">
        <v>1</v>
      </c>
    </row>
    <row r="704" spans="1:8" x14ac:dyDescent="0.3">
      <c r="A704" s="108">
        <v>3503</v>
      </c>
      <c r="B704" s="116">
        <v>21564</v>
      </c>
      <c r="C704" s="108" t="s">
        <v>404</v>
      </c>
      <c r="D704" s="108" t="s">
        <v>3</v>
      </c>
      <c r="E704" s="108">
        <v>15</v>
      </c>
      <c r="F704" s="108" t="s">
        <v>469</v>
      </c>
      <c r="G704" s="108" t="s">
        <v>463</v>
      </c>
      <c r="H704" s="108">
        <v>1</v>
      </c>
    </row>
    <row r="705" spans="1:8" x14ac:dyDescent="0.3">
      <c r="A705" s="108">
        <v>3170</v>
      </c>
      <c r="B705" s="116">
        <v>21503</v>
      </c>
      <c r="C705" s="108" t="s">
        <v>1149</v>
      </c>
      <c r="D705" s="108" t="s">
        <v>3</v>
      </c>
      <c r="E705" s="108">
        <v>5</v>
      </c>
      <c r="F705" s="108" t="s">
        <v>469</v>
      </c>
      <c r="G705" s="108" t="s">
        <v>463</v>
      </c>
      <c r="H705" s="108">
        <v>1</v>
      </c>
    </row>
    <row r="706" spans="1:8" x14ac:dyDescent="0.3">
      <c r="A706" s="108">
        <v>764</v>
      </c>
      <c r="B706" s="116">
        <v>20272</v>
      </c>
      <c r="C706" s="108" t="s">
        <v>640</v>
      </c>
      <c r="D706" s="108" t="s">
        <v>3</v>
      </c>
      <c r="E706" s="108">
        <v>5</v>
      </c>
      <c r="F706" s="108" t="s">
        <v>469</v>
      </c>
      <c r="G706" s="108" t="s">
        <v>463</v>
      </c>
      <c r="H706" s="108">
        <v>1</v>
      </c>
    </row>
    <row r="707" spans="1:8" x14ac:dyDescent="0.3">
      <c r="A707" s="108">
        <v>4030</v>
      </c>
      <c r="B707" s="116">
        <v>21760</v>
      </c>
      <c r="C707" s="108" t="s">
        <v>855</v>
      </c>
      <c r="D707" s="108" t="s">
        <v>28</v>
      </c>
      <c r="E707" s="108">
        <v>12.5</v>
      </c>
      <c r="F707" s="108" t="s">
        <v>469</v>
      </c>
      <c r="G707" s="108" t="s">
        <v>463</v>
      </c>
      <c r="H707" s="108">
        <v>1</v>
      </c>
    </row>
    <row r="708" spans="1:8" x14ac:dyDescent="0.3">
      <c r="A708" s="108">
        <v>3949</v>
      </c>
      <c r="B708" s="116">
        <v>21702</v>
      </c>
      <c r="C708" s="108" t="s">
        <v>809</v>
      </c>
      <c r="D708" s="108" t="s">
        <v>3</v>
      </c>
      <c r="E708" s="108">
        <v>12.5</v>
      </c>
      <c r="F708" s="108" t="s">
        <v>469</v>
      </c>
      <c r="G708" s="108" t="s">
        <v>463</v>
      </c>
      <c r="H708" s="108">
        <v>1</v>
      </c>
    </row>
    <row r="709" spans="1:8" x14ac:dyDescent="0.3">
      <c r="A709" s="108">
        <v>3913</v>
      </c>
      <c r="B709" s="116">
        <v>21679</v>
      </c>
      <c r="C709" s="108" t="s">
        <v>989</v>
      </c>
      <c r="D709" s="108" t="s">
        <v>28</v>
      </c>
      <c r="E709" s="108">
        <v>12.5</v>
      </c>
      <c r="F709" s="108" t="s">
        <v>469</v>
      </c>
      <c r="G709" s="108" t="s">
        <v>463</v>
      </c>
      <c r="H709" s="108">
        <v>1</v>
      </c>
    </row>
    <row r="710" spans="1:8" x14ac:dyDescent="0.3">
      <c r="A710" s="108">
        <v>3909</v>
      </c>
      <c r="B710" s="116">
        <v>21678</v>
      </c>
      <c r="C710" s="108" t="s">
        <v>808</v>
      </c>
      <c r="D710" s="108" t="s">
        <v>28</v>
      </c>
      <c r="E710" s="108">
        <v>12.5</v>
      </c>
      <c r="F710" s="108" t="s">
        <v>469</v>
      </c>
      <c r="G710" s="108" t="s">
        <v>463</v>
      </c>
      <c r="H710" s="108">
        <v>1</v>
      </c>
    </row>
    <row r="711" spans="1:8" x14ac:dyDescent="0.3">
      <c r="A711" s="108">
        <v>4219</v>
      </c>
      <c r="B711" s="116">
        <v>21794</v>
      </c>
      <c r="C711" s="108" t="s">
        <v>1567</v>
      </c>
      <c r="D711" s="108" t="s">
        <v>3</v>
      </c>
      <c r="E711" s="108">
        <v>12.5</v>
      </c>
      <c r="F711" s="108" t="s">
        <v>469</v>
      </c>
      <c r="G711" s="108" t="s">
        <v>463</v>
      </c>
      <c r="H711" s="108">
        <v>1</v>
      </c>
    </row>
    <row r="712" spans="1:8" x14ac:dyDescent="0.3">
      <c r="A712" s="108">
        <v>3671</v>
      </c>
      <c r="B712" s="116">
        <v>2166</v>
      </c>
      <c r="C712" s="108" t="s">
        <v>1150</v>
      </c>
      <c r="D712" s="108" t="s">
        <v>7</v>
      </c>
      <c r="E712" s="108">
        <v>1</v>
      </c>
      <c r="F712" s="108" t="s">
        <v>467</v>
      </c>
      <c r="G712" s="108" t="s">
        <v>463</v>
      </c>
      <c r="H712" s="108">
        <v>1</v>
      </c>
    </row>
    <row r="713" spans="1:8" x14ac:dyDescent="0.3">
      <c r="A713" s="108">
        <v>1960</v>
      </c>
      <c r="B713" s="116">
        <v>1095</v>
      </c>
      <c r="C713" s="108" t="s">
        <v>1831</v>
      </c>
      <c r="D713" s="108" t="s">
        <v>7</v>
      </c>
      <c r="E713" s="108">
        <v>5</v>
      </c>
      <c r="F713" s="108" t="s">
        <v>467</v>
      </c>
      <c r="G713" s="108" t="s">
        <v>463</v>
      </c>
      <c r="H713" s="108">
        <v>1</v>
      </c>
    </row>
    <row r="714" spans="1:8" x14ac:dyDescent="0.3">
      <c r="A714" s="108">
        <v>4025</v>
      </c>
      <c r="B714" s="116">
        <v>2283</v>
      </c>
      <c r="C714" s="108" t="s">
        <v>851</v>
      </c>
      <c r="D714" s="108" t="s">
        <v>28</v>
      </c>
      <c r="E714" s="108">
        <v>5</v>
      </c>
      <c r="F714" s="108" t="s">
        <v>467</v>
      </c>
      <c r="G714" s="108" t="s">
        <v>463</v>
      </c>
      <c r="H714" s="108">
        <v>1</v>
      </c>
    </row>
    <row r="715" spans="1:8" x14ac:dyDescent="0.3">
      <c r="A715" s="108">
        <v>2885</v>
      </c>
      <c r="B715" s="116">
        <v>1648</v>
      </c>
      <c r="C715" s="108" t="s">
        <v>1151</v>
      </c>
      <c r="D715" s="108" t="s">
        <v>7</v>
      </c>
      <c r="E715" s="108">
        <v>2</v>
      </c>
      <c r="F715" s="108" t="s">
        <v>467</v>
      </c>
      <c r="G715" s="108" t="s">
        <v>463</v>
      </c>
      <c r="H715" s="108">
        <v>1</v>
      </c>
    </row>
    <row r="716" spans="1:8" x14ac:dyDescent="0.3">
      <c r="A716" s="108">
        <v>353</v>
      </c>
      <c r="B716" s="116">
        <v>139</v>
      </c>
      <c r="C716" s="108" t="s">
        <v>1832</v>
      </c>
      <c r="D716" s="108" t="s">
        <v>7</v>
      </c>
      <c r="E716" s="108">
        <v>5</v>
      </c>
      <c r="F716" s="108" t="s">
        <v>467</v>
      </c>
      <c r="G716" s="108" t="s">
        <v>463</v>
      </c>
      <c r="H716" s="108">
        <v>1</v>
      </c>
    </row>
    <row r="717" spans="1:8" x14ac:dyDescent="0.3">
      <c r="A717" s="108">
        <v>3041</v>
      </c>
      <c r="B717" s="116">
        <v>1761</v>
      </c>
      <c r="C717" s="108" t="s">
        <v>1152</v>
      </c>
      <c r="D717" s="108" t="s">
        <v>7</v>
      </c>
      <c r="E717" s="108">
        <v>2</v>
      </c>
      <c r="F717" s="108" t="s">
        <v>467</v>
      </c>
      <c r="G717" s="108" t="s">
        <v>463</v>
      </c>
      <c r="H717" s="108">
        <v>1</v>
      </c>
    </row>
    <row r="718" spans="1:8" x14ac:dyDescent="0.3">
      <c r="A718" s="108">
        <v>354</v>
      </c>
      <c r="B718" s="116">
        <v>138</v>
      </c>
      <c r="C718" s="108" t="s">
        <v>1833</v>
      </c>
      <c r="D718" s="108" t="s">
        <v>7</v>
      </c>
      <c r="E718" s="108">
        <v>5</v>
      </c>
      <c r="F718" s="108" t="s">
        <v>467</v>
      </c>
      <c r="G718" s="108" t="s">
        <v>463</v>
      </c>
      <c r="H718" s="108">
        <v>1</v>
      </c>
    </row>
    <row r="719" spans="1:8" x14ac:dyDescent="0.3">
      <c r="A719" s="108">
        <v>4138</v>
      </c>
      <c r="B719" s="116">
        <v>2341</v>
      </c>
      <c r="C719" s="108" t="s">
        <v>938</v>
      </c>
      <c r="D719" s="108" t="s">
        <v>7</v>
      </c>
      <c r="E719" s="108">
        <v>20</v>
      </c>
      <c r="F719" s="108" t="s">
        <v>66</v>
      </c>
      <c r="G719" s="108" t="s">
        <v>463</v>
      </c>
      <c r="H719" s="108">
        <v>1</v>
      </c>
    </row>
    <row r="720" spans="1:8" x14ac:dyDescent="0.3">
      <c r="A720" s="108">
        <v>4172</v>
      </c>
      <c r="B720" s="116">
        <v>50026</v>
      </c>
      <c r="C720" s="108" t="s">
        <v>938</v>
      </c>
      <c r="D720" s="108" t="s">
        <v>7</v>
      </c>
      <c r="E720" s="108">
        <v>20</v>
      </c>
      <c r="F720" s="108" t="s">
        <v>66</v>
      </c>
      <c r="G720" s="108" t="s">
        <v>463</v>
      </c>
      <c r="H720" s="108">
        <v>1</v>
      </c>
    </row>
    <row r="721" spans="1:8" x14ac:dyDescent="0.3">
      <c r="A721" s="108">
        <v>2984</v>
      </c>
      <c r="B721" s="116">
        <v>1717</v>
      </c>
      <c r="C721" s="108" t="s">
        <v>279</v>
      </c>
      <c r="D721" s="108" t="s">
        <v>3</v>
      </c>
      <c r="E721" s="108">
        <v>2.1</v>
      </c>
      <c r="F721" s="108" t="s">
        <v>246</v>
      </c>
      <c r="G721" s="108" t="s">
        <v>463</v>
      </c>
      <c r="H721" s="108">
        <v>1</v>
      </c>
    </row>
    <row r="722" spans="1:8" x14ac:dyDescent="0.3">
      <c r="A722" s="108">
        <v>3615</v>
      </c>
      <c r="B722" s="116">
        <v>2152</v>
      </c>
      <c r="C722" s="108" t="s">
        <v>480</v>
      </c>
      <c r="D722" s="108" t="s">
        <v>3</v>
      </c>
      <c r="E722" s="108">
        <v>2.1</v>
      </c>
      <c r="F722" s="108" t="s">
        <v>246</v>
      </c>
      <c r="G722" s="108" t="s">
        <v>463</v>
      </c>
      <c r="H722" s="108">
        <v>1</v>
      </c>
    </row>
    <row r="723" spans="1:8" x14ac:dyDescent="0.3">
      <c r="A723" s="108">
        <v>2981</v>
      </c>
      <c r="B723" s="116">
        <v>1714</v>
      </c>
      <c r="C723" s="108" t="s">
        <v>276</v>
      </c>
      <c r="D723" s="108" t="s">
        <v>3</v>
      </c>
      <c r="E723" s="108">
        <v>2.1</v>
      </c>
      <c r="F723" s="108" t="s">
        <v>246</v>
      </c>
      <c r="G723" s="108" t="s">
        <v>463</v>
      </c>
      <c r="H723" s="108">
        <v>1</v>
      </c>
    </row>
    <row r="724" spans="1:8" x14ac:dyDescent="0.3">
      <c r="A724" s="108">
        <v>2980</v>
      </c>
      <c r="B724" s="116">
        <v>1713</v>
      </c>
      <c r="C724" s="108" t="s">
        <v>291</v>
      </c>
      <c r="D724" s="108" t="s">
        <v>3</v>
      </c>
      <c r="E724" s="108">
        <v>2.1</v>
      </c>
      <c r="F724" s="108" t="s">
        <v>246</v>
      </c>
      <c r="G724" s="108" t="s">
        <v>463</v>
      </c>
      <c r="H724" s="108">
        <v>1</v>
      </c>
    </row>
    <row r="725" spans="1:8" x14ac:dyDescent="0.3">
      <c r="A725" s="108">
        <v>3086</v>
      </c>
      <c r="B725" s="116">
        <v>1790</v>
      </c>
      <c r="C725" s="108" t="s">
        <v>292</v>
      </c>
      <c r="D725" s="108" t="s">
        <v>3</v>
      </c>
      <c r="E725" s="108">
        <v>2.1</v>
      </c>
      <c r="F725" s="108" t="s">
        <v>246</v>
      </c>
      <c r="G725" s="108" t="s">
        <v>463</v>
      </c>
      <c r="H725" s="108">
        <v>1</v>
      </c>
    </row>
    <row r="726" spans="1:8" x14ac:dyDescent="0.3">
      <c r="A726" s="108">
        <v>2983</v>
      </c>
      <c r="B726" s="116">
        <v>1716</v>
      </c>
      <c r="C726" s="108" t="s">
        <v>278</v>
      </c>
      <c r="D726" s="108" t="s">
        <v>3</v>
      </c>
      <c r="E726" s="108">
        <v>2.1</v>
      </c>
      <c r="F726" s="108" t="s">
        <v>246</v>
      </c>
      <c r="G726" s="108" t="s">
        <v>463</v>
      </c>
      <c r="H726" s="108">
        <v>1</v>
      </c>
    </row>
    <row r="727" spans="1:8" x14ac:dyDescent="0.3">
      <c r="A727" s="108">
        <v>3623</v>
      </c>
      <c r="B727" s="116">
        <v>2156</v>
      </c>
      <c r="C727" s="108" t="s">
        <v>481</v>
      </c>
      <c r="D727" s="108" t="s">
        <v>3</v>
      </c>
      <c r="E727" s="108">
        <v>2.1</v>
      </c>
      <c r="F727" s="108" t="s">
        <v>246</v>
      </c>
      <c r="G727" s="108" t="s">
        <v>463</v>
      </c>
      <c r="H727" s="108">
        <v>1</v>
      </c>
    </row>
    <row r="728" spans="1:8" x14ac:dyDescent="0.3">
      <c r="A728" s="108">
        <v>2982</v>
      </c>
      <c r="B728" s="116">
        <v>1715</v>
      </c>
      <c r="C728" s="108" t="s">
        <v>277</v>
      </c>
      <c r="D728" s="108" t="s">
        <v>3</v>
      </c>
      <c r="E728" s="108">
        <v>2.1</v>
      </c>
      <c r="F728" s="108" t="s">
        <v>246</v>
      </c>
      <c r="G728" s="108" t="s">
        <v>463</v>
      </c>
      <c r="H728" s="108">
        <v>1</v>
      </c>
    </row>
    <row r="729" spans="1:8" x14ac:dyDescent="0.3">
      <c r="A729" s="108">
        <v>395</v>
      </c>
      <c r="B729" s="116" t="s">
        <v>103</v>
      </c>
      <c r="C729" s="108" t="s">
        <v>70</v>
      </c>
      <c r="D729" s="108" t="s">
        <v>8</v>
      </c>
      <c r="E729" s="108">
        <v>0</v>
      </c>
      <c r="F729" s="108" t="s">
        <v>132</v>
      </c>
      <c r="G729" s="108" t="s">
        <v>136</v>
      </c>
      <c r="H729" s="108">
        <v>1</v>
      </c>
    </row>
    <row r="730" spans="1:8" x14ac:dyDescent="0.3">
      <c r="A730" s="108">
        <v>653</v>
      </c>
      <c r="B730" s="116" t="s">
        <v>107</v>
      </c>
      <c r="C730" s="108" t="s">
        <v>70</v>
      </c>
      <c r="D730" s="108" t="s">
        <v>382</v>
      </c>
      <c r="E730" s="108">
        <v>0</v>
      </c>
      <c r="F730" s="108" t="s">
        <v>470</v>
      </c>
      <c r="G730" s="108" t="s">
        <v>136</v>
      </c>
      <c r="H730" s="108">
        <v>1</v>
      </c>
    </row>
    <row r="731" spans="1:8" x14ac:dyDescent="0.3">
      <c r="A731" s="108">
        <v>621</v>
      </c>
      <c r="B731" s="116">
        <v>20199</v>
      </c>
      <c r="C731" s="108" t="s">
        <v>32</v>
      </c>
      <c r="D731" s="108" t="s">
        <v>7</v>
      </c>
      <c r="E731" s="108">
        <v>25</v>
      </c>
      <c r="F731" s="108" t="s">
        <v>467</v>
      </c>
      <c r="G731" s="108" t="s">
        <v>463</v>
      </c>
      <c r="H731" s="108">
        <v>1</v>
      </c>
    </row>
    <row r="732" spans="1:8" x14ac:dyDescent="0.3">
      <c r="A732" s="108">
        <v>214</v>
      </c>
      <c r="B732" s="116">
        <v>10006</v>
      </c>
      <c r="C732" s="108" t="s">
        <v>32</v>
      </c>
      <c r="D732" s="108" t="s">
        <v>7</v>
      </c>
      <c r="E732" s="108">
        <v>25</v>
      </c>
      <c r="F732" s="108" t="s">
        <v>467</v>
      </c>
      <c r="G732" s="108" t="s">
        <v>463</v>
      </c>
      <c r="H732" s="108">
        <v>1</v>
      </c>
    </row>
    <row r="733" spans="1:8" x14ac:dyDescent="0.3">
      <c r="A733" s="108">
        <v>2035</v>
      </c>
      <c r="B733" s="116">
        <v>21125</v>
      </c>
      <c r="C733" s="108" t="s">
        <v>1153</v>
      </c>
      <c r="D733" s="108" t="s">
        <v>7</v>
      </c>
      <c r="E733" s="108">
        <v>5</v>
      </c>
      <c r="F733" s="108" t="s">
        <v>467</v>
      </c>
      <c r="G733" s="108" t="s">
        <v>463</v>
      </c>
      <c r="H733" s="108">
        <v>1</v>
      </c>
    </row>
    <row r="734" spans="1:8" x14ac:dyDescent="0.3">
      <c r="A734" s="108">
        <v>4124</v>
      </c>
      <c r="B734" s="116">
        <v>2333</v>
      </c>
      <c r="C734" s="108" t="s">
        <v>1834</v>
      </c>
      <c r="D734" s="108" t="s">
        <v>28</v>
      </c>
      <c r="E734" s="108">
        <v>6.4560000000000004</v>
      </c>
      <c r="F734" s="108" t="s">
        <v>55</v>
      </c>
      <c r="G734" s="108" t="s">
        <v>463</v>
      </c>
      <c r="H734" s="108">
        <v>1</v>
      </c>
    </row>
    <row r="735" spans="1:8" x14ac:dyDescent="0.3">
      <c r="A735" s="108">
        <v>4140</v>
      </c>
      <c r="B735" s="116">
        <v>2343</v>
      </c>
      <c r="C735" s="108" t="s">
        <v>1835</v>
      </c>
      <c r="D735" s="108" t="s">
        <v>165</v>
      </c>
      <c r="E735" s="108">
        <v>1.6140000000000001</v>
      </c>
      <c r="F735" s="108" t="s">
        <v>55</v>
      </c>
      <c r="G735" s="108" t="s">
        <v>463</v>
      </c>
      <c r="H735" s="108">
        <v>1</v>
      </c>
    </row>
    <row r="736" spans="1:8" x14ac:dyDescent="0.3">
      <c r="A736" s="108">
        <v>2301</v>
      </c>
      <c r="B736" s="116">
        <v>21251</v>
      </c>
      <c r="C736" s="108" t="s">
        <v>129</v>
      </c>
      <c r="D736" s="108" t="s">
        <v>7</v>
      </c>
      <c r="E736" s="108">
        <v>10</v>
      </c>
      <c r="F736" s="108" t="s">
        <v>465</v>
      </c>
      <c r="G736" s="108" t="s">
        <v>463</v>
      </c>
      <c r="H736" s="108">
        <v>1</v>
      </c>
    </row>
    <row r="737" spans="1:8" x14ac:dyDescent="0.3">
      <c r="A737" s="108">
        <v>1166</v>
      </c>
      <c r="B737" s="116">
        <v>20431</v>
      </c>
      <c r="C737" s="108" t="s">
        <v>95</v>
      </c>
      <c r="D737" s="108" t="s">
        <v>7</v>
      </c>
      <c r="E737" s="108">
        <v>25</v>
      </c>
      <c r="F737" s="108" t="s">
        <v>465</v>
      </c>
      <c r="G737" s="108" t="s">
        <v>463</v>
      </c>
      <c r="H737" s="108">
        <v>1</v>
      </c>
    </row>
    <row r="738" spans="1:8" x14ac:dyDescent="0.3">
      <c r="A738" s="108">
        <v>1357</v>
      </c>
      <c r="B738" s="116">
        <v>20550</v>
      </c>
      <c r="C738" s="108" t="s">
        <v>1154</v>
      </c>
      <c r="D738" s="108" t="s">
        <v>7</v>
      </c>
      <c r="E738" s="108">
        <v>5</v>
      </c>
      <c r="F738" s="108" t="s">
        <v>465</v>
      </c>
      <c r="G738" s="108" t="s">
        <v>463</v>
      </c>
      <c r="H738" s="108">
        <v>1</v>
      </c>
    </row>
    <row r="739" spans="1:8" x14ac:dyDescent="0.3">
      <c r="A739" s="108">
        <v>3283</v>
      </c>
      <c r="B739" s="116">
        <v>21544</v>
      </c>
      <c r="C739" s="108" t="s">
        <v>497</v>
      </c>
      <c r="D739" s="108" t="s">
        <v>7</v>
      </c>
      <c r="E739" s="108">
        <v>1</v>
      </c>
      <c r="F739" s="108" t="s">
        <v>467</v>
      </c>
      <c r="G739" s="108" t="s">
        <v>463</v>
      </c>
      <c r="H739" s="108">
        <v>1</v>
      </c>
    </row>
    <row r="740" spans="1:8" x14ac:dyDescent="0.3">
      <c r="A740" s="108">
        <v>215</v>
      </c>
      <c r="B740" s="116">
        <v>10057</v>
      </c>
      <c r="C740" s="108" t="s">
        <v>1836</v>
      </c>
      <c r="D740" s="108" t="s">
        <v>7</v>
      </c>
      <c r="E740" s="108">
        <v>25</v>
      </c>
      <c r="F740" s="108" t="s">
        <v>467</v>
      </c>
      <c r="G740" s="108" t="s">
        <v>463</v>
      </c>
      <c r="H740" s="108">
        <v>1</v>
      </c>
    </row>
    <row r="741" spans="1:8" x14ac:dyDescent="0.3">
      <c r="A741" s="108">
        <v>216</v>
      </c>
      <c r="B741" s="116">
        <v>20055</v>
      </c>
      <c r="C741" s="108" t="s">
        <v>1836</v>
      </c>
      <c r="D741" s="108" t="s">
        <v>7</v>
      </c>
      <c r="E741" s="108">
        <v>25</v>
      </c>
      <c r="F741" s="108" t="s">
        <v>467</v>
      </c>
      <c r="G741" s="108" t="s">
        <v>463</v>
      </c>
      <c r="H741" s="108">
        <v>1</v>
      </c>
    </row>
    <row r="742" spans="1:8" x14ac:dyDescent="0.3">
      <c r="A742" s="108">
        <v>1002</v>
      </c>
      <c r="B742" s="116">
        <v>20356</v>
      </c>
      <c r="C742" s="108" t="s">
        <v>1837</v>
      </c>
      <c r="D742" s="108" t="s">
        <v>7</v>
      </c>
      <c r="E742" s="108">
        <v>5</v>
      </c>
      <c r="F742" s="108" t="s">
        <v>467</v>
      </c>
      <c r="G742" s="108" t="s">
        <v>463</v>
      </c>
      <c r="H742" s="108">
        <v>1</v>
      </c>
    </row>
    <row r="743" spans="1:8" x14ac:dyDescent="0.3">
      <c r="A743" s="108">
        <v>3218</v>
      </c>
      <c r="B743" s="116">
        <v>1878</v>
      </c>
      <c r="C743" s="108" t="s">
        <v>501</v>
      </c>
      <c r="D743" s="108" t="s">
        <v>7</v>
      </c>
      <c r="E743" s="108">
        <v>1</v>
      </c>
      <c r="F743" s="108" t="s">
        <v>467</v>
      </c>
      <c r="G743" s="108" t="s">
        <v>463</v>
      </c>
      <c r="H743" s="108">
        <v>1</v>
      </c>
    </row>
    <row r="744" spans="1:8" x14ac:dyDescent="0.3">
      <c r="A744" s="108">
        <v>2453</v>
      </c>
      <c r="B744" s="116">
        <v>1344</v>
      </c>
      <c r="C744" s="108" t="s">
        <v>1838</v>
      </c>
      <c r="D744" s="108" t="s">
        <v>7</v>
      </c>
      <c r="E744" s="108">
        <v>5</v>
      </c>
      <c r="F744" s="108" t="s">
        <v>467</v>
      </c>
      <c r="G744" s="108" t="s">
        <v>463</v>
      </c>
      <c r="H744" s="108">
        <v>1</v>
      </c>
    </row>
    <row r="745" spans="1:8" x14ac:dyDescent="0.3">
      <c r="A745" s="108">
        <v>39</v>
      </c>
      <c r="B745" s="116">
        <v>20032</v>
      </c>
      <c r="C745" s="108" t="s">
        <v>1839</v>
      </c>
      <c r="D745" s="108" t="s">
        <v>7</v>
      </c>
      <c r="E745" s="108">
        <v>25</v>
      </c>
      <c r="F745" s="108" t="s">
        <v>529</v>
      </c>
      <c r="G745" s="108" t="s">
        <v>463</v>
      </c>
      <c r="H745" s="108">
        <v>1</v>
      </c>
    </row>
    <row r="746" spans="1:8" x14ac:dyDescent="0.3">
      <c r="A746" s="108">
        <v>3221</v>
      </c>
      <c r="B746" s="116">
        <v>21520</v>
      </c>
      <c r="C746" s="108" t="s">
        <v>1840</v>
      </c>
      <c r="D746" s="108" t="s">
        <v>7</v>
      </c>
      <c r="E746" s="108">
        <v>45.36</v>
      </c>
      <c r="F746" s="108" t="s">
        <v>529</v>
      </c>
      <c r="G746" s="108" t="s">
        <v>463</v>
      </c>
      <c r="H746" s="108">
        <v>1</v>
      </c>
    </row>
    <row r="747" spans="1:8" x14ac:dyDescent="0.3">
      <c r="A747" s="108">
        <v>364</v>
      </c>
      <c r="B747" s="116">
        <v>20095</v>
      </c>
      <c r="C747" s="108" t="s">
        <v>1841</v>
      </c>
      <c r="D747" s="108" t="s">
        <v>7</v>
      </c>
      <c r="E747" s="108">
        <v>50</v>
      </c>
      <c r="F747" s="108" t="s">
        <v>529</v>
      </c>
      <c r="G747" s="108" t="s">
        <v>463</v>
      </c>
      <c r="H747" s="108">
        <v>1</v>
      </c>
    </row>
    <row r="748" spans="1:8" x14ac:dyDescent="0.3">
      <c r="A748" s="108">
        <v>647</v>
      </c>
      <c r="B748" s="116">
        <v>20210</v>
      </c>
      <c r="C748" s="108" t="s">
        <v>1842</v>
      </c>
      <c r="D748" s="108" t="s">
        <v>7</v>
      </c>
      <c r="E748" s="108">
        <v>5</v>
      </c>
      <c r="F748" s="108" t="s">
        <v>529</v>
      </c>
      <c r="G748" s="108" t="s">
        <v>463</v>
      </c>
      <c r="H748" s="108">
        <v>1</v>
      </c>
    </row>
    <row r="749" spans="1:8" x14ac:dyDescent="0.3">
      <c r="A749" s="108">
        <v>2566</v>
      </c>
      <c r="B749" s="116">
        <v>21326</v>
      </c>
      <c r="C749" s="108" t="s">
        <v>174</v>
      </c>
      <c r="D749" s="108" t="s">
        <v>7</v>
      </c>
      <c r="E749" s="108">
        <v>25</v>
      </c>
      <c r="F749" s="108" t="s">
        <v>529</v>
      </c>
      <c r="G749" s="108" t="s">
        <v>463</v>
      </c>
      <c r="H749" s="108">
        <v>1</v>
      </c>
    </row>
    <row r="750" spans="1:8" x14ac:dyDescent="0.3">
      <c r="A750" s="108">
        <v>2511</v>
      </c>
      <c r="B750" s="116">
        <v>21314</v>
      </c>
      <c r="C750" s="108" t="s">
        <v>1843</v>
      </c>
      <c r="D750" s="108" t="s">
        <v>7</v>
      </c>
      <c r="E750" s="108">
        <v>45.36</v>
      </c>
      <c r="F750" s="108" t="s">
        <v>529</v>
      </c>
      <c r="G750" s="108" t="s">
        <v>463</v>
      </c>
      <c r="H750" s="108">
        <v>1</v>
      </c>
    </row>
    <row r="751" spans="1:8" x14ac:dyDescent="0.3">
      <c r="A751" s="108">
        <v>2512</v>
      </c>
      <c r="B751" s="116">
        <v>21315</v>
      </c>
      <c r="C751" s="108" t="s">
        <v>1844</v>
      </c>
      <c r="D751" s="108" t="s">
        <v>7</v>
      </c>
      <c r="E751" s="108">
        <v>5</v>
      </c>
      <c r="F751" s="108" t="s">
        <v>529</v>
      </c>
      <c r="G751" s="108" t="s">
        <v>463</v>
      </c>
      <c r="H751" s="108">
        <v>1</v>
      </c>
    </row>
    <row r="752" spans="1:8" x14ac:dyDescent="0.3">
      <c r="A752" s="108">
        <v>1389</v>
      </c>
      <c r="B752" s="116">
        <v>20661</v>
      </c>
      <c r="C752" s="108" t="s">
        <v>65</v>
      </c>
      <c r="D752" s="108" t="s">
        <v>3</v>
      </c>
      <c r="E752" s="108">
        <v>10</v>
      </c>
      <c r="F752" s="108" t="s">
        <v>67</v>
      </c>
      <c r="G752" s="108" t="s">
        <v>463</v>
      </c>
      <c r="H752" s="108">
        <v>1</v>
      </c>
    </row>
    <row r="753" spans="1:8" x14ac:dyDescent="0.3">
      <c r="A753" s="108">
        <v>1719</v>
      </c>
      <c r="B753" s="116">
        <v>20986</v>
      </c>
      <c r="C753" s="108" t="s">
        <v>1155</v>
      </c>
      <c r="D753" s="108" t="s">
        <v>3</v>
      </c>
      <c r="E753" s="108">
        <v>5</v>
      </c>
      <c r="F753" s="108" t="s">
        <v>67</v>
      </c>
      <c r="G753" s="108" t="s">
        <v>463</v>
      </c>
      <c r="H753" s="108">
        <v>1</v>
      </c>
    </row>
    <row r="754" spans="1:8" x14ac:dyDescent="0.3">
      <c r="A754" s="108">
        <v>218</v>
      </c>
      <c r="B754" s="116">
        <v>20080</v>
      </c>
      <c r="C754" s="108" t="s">
        <v>1845</v>
      </c>
      <c r="D754" s="108" t="s">
        <v>7</v>
      </c>
      <c r="E754" s="108">
        <v>10</v>
      </c>
      <c r="F754" s="108" t="s">
        <v>468</v>
      </c>
      <c r="G754" s="108" t="s">
        <v>463</v>
      </c>
      <c r="H754" s="108">
        <v>1</v>
      </c>
    </row>
    <row r="755" spans="1:8" x14ac:dyDescent="0.3">
      <c r="A755" s="108">
        <v>1084</v>
      </c>
      <c r="B755" s="116">
        <v>20387</v>
      </c>
      <c r="C755" s="108" t="s">
        <v>1846</v>
      </c>
      <c r="D755" s="108" t="s">
        <v>7</v>
      </c>
      <c r="E755" s="108">
        <v>20</v>
      </c>
      <c r="F755" s="108" t="s">
        <v>468</v>
      </c>
      <c r="G755" s="108" t="s">
        <v>463</v>
      </c>
      <c r="H755" s="108">
        <v>1</v>
      </c>
    </row>
    <row r="756" spans="1:8" x14ac:dyDescent="0.3">
      <c r="A756" s="108">
        <v>1906</v>
      </c>
      <c r="B756" s="116">
        <v>21081</v>
      </c>
      <c r="C756" s="108" t="s">
        <v>1847</v>
      </c>
      <c r="D756" s="108" t="s">
        <v>7</v>
      </c>
      <c r="E756" s="108">
        <v>25</v>
      </c>
      <c r="F756" s="108" t="s">
        <v>468</v>
      </c>
      <c r="G756" s="108" t="s">
        <v>463</v>
      </c>
      <c r="H756" s="108">
        <v>1</v>
      </c>
    </row>
    <row r="757" spans="1:8" x14ac:dyDescent="0.3">
      <c r="A757" s="108">
        <v>3042</v>
      </c>
      <c r="B757" s="116">
        <v>21461</v>
      </c>
      <c r="C757" s="108" t="s">
        <v>1156</v>
      </c>
      <c r="D757" s="108" t="s">
        <v>7</v>
      </c>
      <c r="E757" s="108">
        <v>2</v>
      </c>
      <c r="F757" s="108" t="s">
        <v>468</v>
      </c>
      <c r="G757" s="108" t="s">
        <v>463</v>
      </c>
      <c r="H757" s="108">
        <v>1</v>
      </c>
    </row>
    <row r="758" spans="1:8" x14ac:dyDescent="0.3">
      <c r="A758" s="108">
        <v>1911</v>
      </c>
      <c r="B758" s="116">
        <v>21086</v>
      </c>
      <c r="C758" s="108" t="s">
        <v>1848</v>
      </c>
      <c r="D758" s="108" t="s">
        <v>7</v>
      </c>
      <c r="E758" s="108">
        <v>5</v>
      </c>
      <c r="F758" s="108" t="s">
        <v>468</v>
      </c>
      <c r="G758" s="108" t="s">
        <v>463</v>
      </c>
      <c r="H758" s="108">
        <v>1</v>
      </c>
    </row>
    <row r="759" spans="1:8" x14ac:dyDescent="0.3">
      <c r="A759" s="108">
        <v>3512</v>
      </c>
      <c r="B759" s="116">
        <v>2681</v>
      </c>
      <c r="C759" s="108" t="s">
        <v>1157</v>
      </c>
      <c r="D759" s="108" t="s">
        <v>7</v>
      </c>
      <c r="E759" s="108">
        <v>1</v>
      </c>
      <c r="F759" s="108" t="s">
        <v>467</v>
      </c>
      <c r="G759" s="108" t="s">
        <v>463</v>
      </c>
      <c r="H759" s="108">
        <v>1</v>
      </c>
    </row>
    <row r="760" spans="1:8" x14ac:dyDescent="0.3">
      <c r="A760" s="108">
        <v>1572</v>
      </c>
      <c r="B760" s="116">
        <v>904</v>
      </c>
      <c r="C760" s="108" t="s">
        <v>1849</v>
      </c>
      <c r="D760" s="108" t="s">
        <v>7</v>
      </c>
      <c r="E760" s="108">
        <v>5</v>
      </c>
      <c r="F760" s="108" t="s">
        <v>467</v>
      </c>
      <c r="G760" s="108" t="s">
        <v>463</v>
      </c>
      <c r="H760" s="108">
        <v>1</v>
      </c>
    </row>
    <row r="761" spans="1:8" x14ac:dyDescent="0.3">
      <c r="A761" s="108">
        <v>654</v>
      </c>
      <c r="B761" s="116" t="s">
        <v>109</v>
      </c>
      <c r="C761" s="108" t="s">
        <v>384</v>
      </c>
      <c r="D761" s="108" t="s">
        <v>3</v>
      </c>
      <c r="E761" s="108">
        <v>0</v>
      </c>
      <c r="F761" s="108" t="s">
        <v>470</v>
      </c>
      <c r="G761" s="108" t="s">
        <v>136</v>
      </c>
      <c r="H761" s="108">
        <v>1</v>
      </c>
    </row>
    <row r="762" spans="1:8" x14ac:dyDescent="0.3">
      <c r="A762" s="108">
        <v>657</v>
      </c>
      <c r="B762" s="116" t="s">
        <v>112</v>
      </c>
      <c r="C762" s="108" t="s">
        <v>384</v>
      </c>
      <c r="D762" s="108" t="s">
        <v>3</v>
      </c>
      <c r="E762" s="108">
        <v>0</v>
      </c>
      <c r="F762" s="108" t="s">
        <v>470</v>
      </c>
      <c r="G762" s="108" t="s">
        <v>136</v>
      </c>
      <c r="H762" s="108">
        <v>1</v>
      </c>
    </row>
    <row r="763" spans="1:8" x14ac:dyDescent="0.3">
      <c r="A763" s="108">
        <v>3266</v>
      </c>
      <c r="B763" s="116">
        <v>1902</v>
      </c>
      <c r="C763" s="108" t="s">
        <v>491</v>
      </c>
      <c r="D763" s="108" t="s">
        <v>7</v>
      </c>
      <c r="E763" s="108">
        <v>1</v>
      </c>
      <c r="F763" s="108" t="s">
        <v>467</v>
      </c>
      <c r="G763" s="108" t="s">
        <v>463</v>
      </c>
      <c r="H763" s="108">
        <v>1</v>
      </c>
    </row>
    <row r="764" spans="1:8" x14ac:dyDescent="0.3">
      <c r="A764" s="108">
        <v>2218</v>
      </c>
      <c r="B764" s="116">
        <v>1223</v>
      </c>
      <c r="C764" s="108" t="s">
        <v>1850</v>
      </c>
      <c r="D764" s="108" t="s">
        <v>7</v>
      </c>
      <c r="E764" s="108">
        <v>5</v>
      </c>
      <c r="F764" s="108" t="s">
        <v>467</v>
      </c>
      <c r="G764" s="108" t="s">
        <v>463</v>
      </c>
      <c r="H764" s="108">
        <v>1</v>
      </c>
    </row>
    <row r="765" spans="1:8" x14ac:dyDescent="0.3">
      <c r="A765" s="108">
        <v>3008</v>
      </c>
      <c r="B765" s="116">
        <v>1734</v>
      </c>
      <c r="C765" s="108" t="s">
        <v>1851</v>
      </c>
      <c r="D765" s="108" t="s">
        <v>3</v>
      </c>
      <c r="E765" s="108">
        <v>0.18099999999999999</v>
      </c>
      <c r="F765" s="108" t="s">
        <v>128</v>
      </c>
      <c r="G765" s="108" t="s">
        <v>463</v>
      </c>
      <c r="H765" s="108">
        <v>1</v>
      </c>
    </row>
    <row r="766" spans="1:8" x14ac:dyDescent="0.3">
      <c r="A766" s="108">
        <v>3009</v>
      </c>
      <c r="B766" s="116">
        <v>1735</v>
      </c>
      <c r="C766" s="108" t="s">
        <v>281</v>
      </c>
      <c r="D766" s="108" t="s">
        <v>3</v>
      </c>
      <c r="E766" s="108">
        <v>0</v>
      </c>
      <c r="F766" s="108" t="s">
        <v>128</v>
      </c>
      <c r="G766" s="108" t="s">
        <v>463</v>
      </c>
      <c r="H766" s="108">
        <v>1</v>
      </c>
    </row>
    <row r="767" spans="1:8" x14ac:dyDescent="0.3">
      <c r="A767" s="108">
        <v>3006</v>
      </c>
      <c r="B767" s="116">
        <v>1732</v>
      </c>
      <c r="C767" s="108" t="s">
        <v>1852</v>
      </c>
      <c r="D767" s="108" t="s">
        <v>3</v>
      </c>
      <c r="E767" s="108">
        <v>0.18099999999999999</v>
      </c>
      <c r="F767" s="108" t="s">
        <v>128</v>
      </c>
      <c r="G767" s="108" t="s">
        <v>463</v>
      </c>
      <c r="H767" s="108">
        <v>1</v>
      </c>
    </row>
    <row r="768" spans="1:8" x14ac:dyDescent="0.3">
      <c r="A768" s="108">
        <v>664</v>
      </c>
      <c r="B768" s="116">
        <v>390</v>
      </c>
      <c r="C768" s="108" t="s">
        <v>1853</v>
      </c>
      <c r="D768" s="108" t="s">
        <v>7</v>
      </c>
      <c r="E768" s="108">
        <v>20</v>
      </c>
      <c r="F768" s="108" t="s">
        <v>68</v>
      </c>
      <c r="G768" s="108" t="s">
        <v>463</v>
      </c>
      <c r="H768" s="108">
        <v>1</v>
      </c>
    </row>
    <row r="769" spans="1:8" x14ac:dyDescent="0.3">
      <c r="A769" s="108">
        <v>3045</v>
      </c>
      <c r="B769" s="116">
        <v>1763</v>
      </c>
      <c r="C769" s="108" t="s">
        <v>1158</v>
      </c>
      <c r="D769" s="108" t="s">
        <v>7</v>
      </c>
      <c r="E769" s="108">
        <v>2</v>
      </c>
      <c r="F769" s="108" t="s">
        <v>68</v>
      </c>
      <c r="G769" s="108" t="s">
        <v>463</v>
      </c>
      <c r="H769" s="108">
        <v>1</v>
      </c>
    </row>
    <row r="770" spans="1:8" x14ac:dyDescent="0.3">
      <c r="A770" s="108">
        <v>2020</v>
      </c>
      <c r="B770" s="116">
        <v>1139</v>
      </c>
      <c r="C770" s="108" t="s">
        <v>1854</v>
      </c>
      <c r="D770" s="108" t="s">
        <v>7</v>
      </c>
      <c r="E770" s="108">
        <v>5</v>
      </c>
      <c r="F770" s="108" t="s">
        <v>68</v>
      </c>
      <c r="G770" s="108" t="s">
        <v>463</v>
      </c>
      <c r="H770" s="108">
        <v>1</v>
      </c>
    </row>
    <row r="771" spans="1:8" x14ac:dyDescent="0.3">
      <c r="A771" s="108">
        <v>123</v>
      </c>
      <c r="B771" s="116">
        <v>169</v>
      </c>
      <c r="C771" s="108" t="s">
        <v>208</v>
      </c>
      <c r="D771" s="108" t="s">
        <v>7</v>
      </c>
      <c r="E771" s="108">
        <v>25</v>
      </c>
      <c r="F771" s="108" t="s">
        <v>468</v>
      </c>
      <c r="G771" s="108" t="s">
        <v>463</v>
      </c>
      <c r="H771" s="108">
        <v>1</v>
      </c>
    </row>
    <row r="772" spans="1:8" x14ac:dyDescent="0.3">
      <c r="A772" s="108">
        <v>497</v>
      </c>
      <c r="B772" s="116">
        <v>306</v>
      </c>
      <c r="C772" s="108" t="s">
        <v>1855</v>
      </c>
      <c r="D772" s="108" t="s">
        <v>7</v>
      </c>
      <c r="E772" s="108">
        <v>25</v>
      </c>
      <c r="F772" s="108" t="s">
        <v>468</v>
      </c>
      <c r="G772" s="108" t="s">
        <v>463</v>
      </c>
      <c r="H772" s="108">
        <v>1</v>
      </c>
    </row>
    <row r="773" spans="1:8" x14ac:dyDescent="0.3">
      <c r="A773" s="108">
        <v>1765</v>
      </c>
      <c r="B773" s="116">
        <v>1005</v>
      </c>
      <c r="C773" s="108" t="s">
        <v>198</v>
      </c>
      <c r="D773" s="108" t="s">
        <v>7</v>
      </c>
      <c r="E773" s="108">
        <v>5</v>
      </c>
      <c r="F773" s="108" t="s">
        <v>468</v>
      </c>
      <c r="G773" s="108" t="s">
        <v>463</v>
      </c>
      <c r="H773" s="108">
        <v>1</v>
      </c>
    </row>
    <row r="774" spans="1:8" x14ac:dyDescent="0.3">
      <c r="A774" s="108">
        <v>4194</v>
      </c>
      <c r="B774" s="116">
        <v>2359</v>
      </c>
      <c r="C774" s="108" t="s">
        <v>963</v>
      </c>
      <c r="D774" s="108" t="s">
        <v>7</v>
      </c>
      <c r="E774" s="108">
        <v>10</v>
      </c>
      <c r="F774" s="108" t="s">
        <v>466</v>
      </c>
      <c r="G774" s="108" t="s">
        <v>463</v>
      </c>
      <c r="H774" s="108">
        <v>1</v>
      </c>
    </row>
    <row r="775" spans="1:8" x14ac:dyDescent="0.3">
      <c r="A775" s="108">
        <v>1618</v>
      </c>
      <c r="B775" s="116">
        <v>939</v>
      </c>
      <c r="C775" s="108" t="s">
        <v>1490</v>
      </c>
      <c r="D775" s="108" t="s">
        <v>7</v>
      </c>
      <c r="E775" s="108">
        <v>25</v>
      </c>
      <c r="F775" s="108" t="s">
        <v>466</v>
      </c>
      <c r="G775" s="108" t="s">
        <v>463</v>
      </c>
      <c r="H775" s="108">
        <v>1</v>
      </c>
    </row>
    <row r="776" spans="1:8" x14ac:dyDescent="0.3">
      <c r="A776" s="108">
        <v>3245</v>
      </c>
      <c r="B776" s="116">
        <v>1884</v>
      </c>
      <c r="C776" s="108" t="s">
        <v>350</v>
      </c>
      <c r="D776" s="108" t="s">
        <v>7</v>
      </c>
      <c r="E776" s="108">
        <v>15</v>
      </c>
      <c r="F776" s="108" t="s">
        <v>468</v>
      </c>
      <c r="G776" s="108" t="s">
        <v>463</v>
      </c>
      <c r="H776" s="108">
        <v>1</v>
      </c>
    </row>
    <row r="777" spans="1:8" x14ac:dyDescent="0.3">
      <c r="A777" s="108">
        <v>3244</v>
      </c>
      <c r="B777" s="116">
        <v>1883</v>
      </c>
      <c r="C777" s="108" t="s">
        <v>349</v>
      </c>
      <c r="D777" s="108" t="s">
        <v>7</v>
      </c>
      <c r="E777" s="108">
        <v>15</v>
      </c>
      <c r="F777" s="108" t="s">
        <v>468</v>
      </c>
      <c r="G777" s="108" t="s">
        <v>463</v>
      </c>
      <c r="H777" s="108">
        <v>1</v>
      </c>
    </row>
    <row r="778" spans="1:8" x14ac:dyDescent="0.3">
      <c r="A778" s="108">
        <v>3240</v>
      </c>
      <c r="B778" s="116">
        <v>1881</v>
      </c>
      <c r="C778" s="108" t="s">
        <v>1159</v>
      </c>
      <c r="D778" s="108" t="s">
        <v>7</v>
      </c>
      <c r="E778" s="108">
        <v>2</v>
      </c>
      <c r="F778" s="108" t="s">
        <v>468</v>
      </c>
      <c r="G778" s="108" t="s">
        <v>463</v>
      </c>
      <c r="H778" s="108">
        <v>1</v>
      </c>
    </row>
    <row r="779" spans="1:8" x14ac:dyDescent="0.3">
      <c r="A779" s="108">
        <v>4096</v>
      </c>
      <c r="B779" s="116">
        <v>2305</v>
      </c>
      <c r="C779" s="108" t="s">
        <v>923</v>
      </c>
      <c r="D779" s="108" t="s">
        <v>7</v>
      </c>
      <c r="E779" s="108">
        <v>20</v>
      </c>
      <c r="F779" s="108" t="s">
        <v>468</v>
      </c>
      <c r="G779" s="108" t="s">
        <v>463</v>
      </c>
      <c r="H779" s="108">
        <v>1</v>
      </c>
    </row>
    <row r="780" spans="1:8" x14ac:dyDescent="0.3">
      <c r="A780" s="108">
        <v>4099</v>
      </c>
      <c r="B780" s="116">
        <v>2308</v>
      </c>
      <c r="C780" s="108" t="s">
        <v>924</v>
      </c>
      <c r="D780" s="108" t="s">
        <v>7</v>
      </c>
      <c r="E780" s="108">
        <v>5</v>
      </c>
      <c r="F780" s="108" t="s">
        <v>468</v>
      </c>
      <c r="G780" s="108" t="s">
        <v>463</v>
      </c>
      <c r="H780" s="108">
        <v>1</v>
      </c>
    </row>
    <row r="781" spans="1:8" x14ac:dyDescent="0.3">
      <c r="A781" s="108">
        <v>1780</v>
      </c>
      <c r="B781" s="116">
        <v>21017</v>
      </c>
      <c r="C781" s="108" t="s">
        <v>74</v>
      </c>
      <c r="D781" s="108" t="s">
        <v>7</v>
      </c>
      <c r="E781" s="108">
        <v>5</v>
      </c>
      <c r="F781" s="108" t="s">
        <v>468</v>
      </c>
      <c r="G781" s="108" t="s">
        <v>463</v>
      </c>
      <c r="H781" s="108">
        <v>1</v>
      </c>
    </row>
    <row r="782" spans="1:8" x14ac:dyDescent="0.3">
      <c r="A782" s="108">
        <v>3699</v>
      </c>
      <c r="B782" s="116">
        <v>21605</v>
      </c>
      <c r="C782" s="108" t="s">
        <v>9</v>
      </c>
      <c r="D782" s="108" t="s">
        <v>3</v>
      </c>
      <c r="E782" s="108">
        <v>10</v>
      </c>
      <c r="F782" s="108" t="s">
        <v>468</v>
      </c>
      <c r="G782" s="108" t="s">
        <v>463</v>
      </c>
      <c r="H782" s="108">
        <v>1</v>
      </c>
    </row>
    <row r="783" spans="1:8" x14ac:dyDescent="0.3">
      <c r="A783" s="108">
        <v>4005</v>
      </c>
      <c r="B783" s="116">
        <v>21745</v>
      </c>
      <c r="C783" s="108" t="s">
        <v>833</v>
      </c>
      <c r="D783" s="108" t="s">
        <v>3</v>
      </c>
      <c r="E783" s="108">
        <v>10</v>
      </c>
      <c r="F783" s="108" t="s">
        <v>468</v>
      </c>
      <c r="G783" s="108" t="s">
        <v>463</v>
      </c>
      <c r="H783" s="108">
        <v>1</v>
      </c>
    </row>
    <row r="784" spans="1:8" x14ac:dyDescent="0.3">
      <c r="A784" s="108">
        <v>300</v>
      </c>
      <c r="B784" s="116">
        <v>20020</v>
      </c>
      <c r="C784" s="108" t="s">
        <v>638</v>
      </c>
      <c r="D784" s="108" t="s">
        <v>3</v>
      </c>
      <c r="E784" s="108">
        <v>10</v>
      </c>
      <c r="F784" s="108" t="s">
        <v>468</v>
      </c>
      <c r="G784" s="108" t="s">
        <v>463</v>
      </c>
      <c r="H784" s="108">
        <v>1</v>
      </c>
    </row>
    <row r="785" spans="1:8" x14ac:dyDescent="0.3">
      <c r="A785" s="108">
        <v>3744</v>
      </c>
      <c r="B785" s="116">
        <v>21620</v>
      </c>
      <c r="C785" s="108" t="s">
        <v>673</v>
      </c>
      <c r="D785" s="108" t="s">
        <v>3</v>
      </c>
      <c r="E785" s="108">
        <v>10</v>
      </c>
      <c r="F785" s="108" t="s">
        <v>468</v>
      </c>
      <c r="G785" s="108" t="s">
        <v>463</v>
      </c>
      <c r="H785" s="108">
        <v>1</v>
      </c>
    </row>
    <row r="786" spans="1:8" x14ac:dyDescent="0.3">
      <c r="A786" s="108">
        <v>4004</v>
      </c>
      <c r="B786" s="116">
        <v>21744</v>
      </c>
      <c r="C786" s="108" t="s">
        <v>832</v>
      </c>
      <c r="D786" s="108" t="s">
        <v>3</v>
      </c>
      <c r="E786" s="108">
        <v>10</v>
      </c>
      <c r="F786" s="108" t="s">
        <v>468</v>
      </c>
      <c r="G786" s="108" t="s">
        <v>463</v>
      </c>
      <c r="H786" s="108">
        <v>1</v>
      </c>
    </row>
    <row r="787" spans="1:8" x14ac:dyDescent="0.3">
      <c r="A787" s="108">
        <v>3968</v>
      </c>
      <c r="B787" s="116">
        <v>21717</v>
      </c>
      <c r="C787" s="108" t="s">
        <v>804</v>
      </c>
      <c r="D787" s="108" t="s">
        <v>28</v>
      </c>
      <c r="E787" s="108">
        <v>10</v>
      </c>
      <c r="F787" s="108" t="s">
        <v>468</v>
      </c>
      <c r="G787" s="108" t="s">
        <v>463</v>
      </c>
      <c r="H787" s="108">
        <v>1</v>
      </c>
    </row>
    <row r="788" spans="1:8" x14ac:dyDescent="0.3">
      <c r="A788" s="108">
        <v>3829</v>
      </c>
      <c r="B788" s="116">
        <v>21645</v>
      </c>
      <c r="C788" s="108" t="s">
        <v>1856</v>
      </c>
      <c r="D788" s="108" t="s">
        <v>28</v>
      </c>
      <c r="E788" s="108">
        <v>10</v>
      </c>
      <c r="F788" s="108" t="s">
        <v>468</v>
      </c>
      <c r="G788" s="108" t="s">
        <v>463</v>
      </c>
      <c r="H788" s="108">
        <v>1</v>
      </c>
    </row>
    <row r="789" spans="1:8" x14ac:dyDescent="0.3">
      <c r="A789" s="108">
        <v>1516</v>
      </c>
      <c r="B789" s="116">
        <v>20904</v>
      </c>
      <c r="C789" s="108" t="s">
        <v>749</v>
      </c>
      <c r="D789" s="108" t="s">
        <v>3</v>
      </c>
      <c r="E789" s="108">
        <v>11.34</v>
      </c>
      <c r="F789" s="108" t="s">
        <v>468</v>
      </c>
      <c r="G789" s="108" t="s">
        <v>463</v>
      </c>
      <c r="H789" s="108">
        <v>1</v>
      </c>
    </row>
    <row r="790" spans="1:8" x14ac:dyDescent="0.3">
      <c r="A790" s="108">
        <v>3975</v>
      </c>
      <c r="B790" s="116">
        <v>21723</v>
      </c>
      <c r="C790" s="108" t="s">
        <v>793</v>
      </c>
      <c r="D790" s="108" t="s">
        <v>3</v>
      </c>
      <c r="E790" s="108">
        <v>10</v>
      </c>
      <c r="F790" s="108" t="s">
        <v>468</v>
      </c>
      <c r="G790" s="108" t="s">
        <v>463</v>
      </c>
      <c r="H790" s="108">
        <v>1</v>
      </c>
    </row>
    <row r="791" spans="1:8" x14ac:dyDescent="0.3">
      <c r="A791" s="108">
        <v>1721</v>
      </c>
      <c r="B791" s="116">
        <v>20987</v>
      </c>
      <c r="C791" s="108" t="s">
        <v>1160</v>
      </c>
      <c r="D791" s="108" t="s">
        <v>3</v>
      </c>
      <c r="E791" s="108">
        <v>5</v>
      </c>
      <c r="F791" s="108" t="s">
        <v>468</v>
      </c>
      <c r="G791" s="108" t="s">
        <v>463</v>
      </c>
      <c r="H791" s="108">
        <v>1</v>
      </c>
    </row>
    <row r="792" spans="1:8" x14ac:dyDescent="0.3">
      <c r="A792" s="108">
        <v>3998</v>
      </c>
      <c r="B792" s="116">
        <v>21740</v>
      </c>
      <c r="C792" s="108" t="s">
        <v>812</v>
      </c>
      <c r="D792" s="108" t="s">
        <v>3</v>
      </c>
      <c r="E792" s="108">
        <v>10</v>
      </c>
      <c r="F792" s="108" t="s">
        <v>468</v>
      </c>
      <c r="G792" s="108" t="s">
        <v>463</v>
      </c>
      <c r="H792" s="108">
        <v>1</v>
      </c>
    </row>
    <row r="793" spans="1:8" x14ac:dyDescent="0.3">
      <c r="A793" s="108">
        <v>1461</v>
      </c>
      <c r="B793" s="116">
        <v>771</v>
      </c>
      <c r="C793" s="108" t="s">
        <v>59</v>
      </c>
      <c r="D793" s="108" t="s">
        <v>7</v>
      </c>
      <c r="E793" s="108">
        <v>10</v>
      </c>
      <c r="F793" s="108" t="s">
        <v>468</v>
      </c>
      <c r="G793" s="108" t="s">
        <v>463</v>
      </c>
      <c r="H793" s="108">
        <v>1</v>
      </c>
    </row>
    <row r="794" spans="1:8" x14ac:dyDescent="0.3">
      <c r="A794" s="108">
        <v>2038</v>
      </c>
      <c r="B794" s="116">
        <v>1146</v>
      </c>
      <c r="C794" s="108" t="s">
        <v>1161</v>
      </c>
      <c r="D794" s="108" t="s">
        <v>7</v>
      </c>
      <c r="E794" s="108">
        <v>5</v>
      </c>
      <c r="F794" s="108" t="s">
        <v>468</v>
      </c>
      <c r="G794" s="108" t="s">
        <v>463</v>
      </c>
      <c r="H794" s="108">
        <v>1</v>
      </c>
    </row>
    <row r="795" spans="1:8" x14ac:dyDescent="0.3">
      <c r="A795" s="108">
        <v>3752</v>
      </c>
      <c r="B795" s="116">
        <v>2803</v>
      </c>
      <c r="C795" s="108" t="s">
        <v>677</v>
      </c>
      <c r="D795" s="108" t="s">
        <v>3</v>
      </c>
      <c r="E795" s="108">
        <v>25</v>
      </c>
      <c r="F795" s="108" t="s">
        <v>468</v>
      </c>
      <c r="G795" s="108" t="s">
        <v>463</v>
      </c>
      <c r="H795" s="108">
        <v>1</v>
      </c>
    </row>
    <row r="796" spans="1:8" x14ac:dyDescent="0.3">
      <c r="A796" s="108">
        <v>368</v>
      </c>
      <c r="B796" s="116">
        <v>180</v>
      </c>
      <c r="C796" s="108" t="s">
        <v>303</v>
      </c>
      <c r="D796" s="108" t="s">
        <v>7</v>
      </c>
      <c r="E796" s="108">
        <v>10</v>
      </c>
      <c r="F796" s="108" t="s">
        <v>468</v>
      </c>
      <c r="G796" s="108" t="s">
        <v>463</v>
      </c>
      <c r="H796" s="108">
        <v>1</v>
      </c>
    </row>
    <row r="797" spans="1:8" x14ac:dyDescent="0.3">
      <c r="A797" s="108">
        <v>1796</v>
      </c>
      <c r="B797" s="116">
        <v>1024</v>
      </c>
      <c r="C797" s="108" t="s">
        <v>1162</v>
      </c>
      <c r="D797" s="108" t="s">
        <v>7</v>
      </c>
      <c r="E797" s="108">
        <v>5</v>
      </c>
      <c r="F797" s="108" t="s">
        <v>468</v>
      </c>
      <c r="G797" s="108" t="s">
        <v>463</v>
      </c>
      <c r="H797" s="108">
        <v>1</v>
      </c>
    </row>
    <row r="798" spans="1:8" x14ac:dyDescent="0.3">
      <c r="A798" s="108">
        <v>3603</v>
      </c>
      <c r="B798" s="116">
        <v>2141</v>
      </c>
      <c r="C798" s="108" t="s">
        <v>525</v>
      </c>
      <c r="D798" s="108" t="s">
        <v>7</v>
      </c>
      <c r="E798" s="108">
        <v>25</v>
      </c>
      <c r="F798" s="108" t="s">
        <v>468</v>
      </c>
      <c r="G798" s="108" t="s">
        <v>463</v>
      </c>
      <c r="H798" s="108">
        <v>1</v>
      </c>
    </row>
    <row r="799" spans="1:8" x14ac:dyDescent="0.3">
      <c r="A799" s="108">
        <v>2435</v>
      </c>
      <c r="B799" s="116">
        <v>1332</v>
      </c>
      <c r="C799" s="108" t="s">
        <v>1857</v>
      </c>
      <c r="D799" s="108" t="s">
        <v>165</v>
      </c>
      <c r="E799" s="108">
        <v>10</v>
      </c>
      <c r="F799" s="108" t="s">
        <v>468</v>
      </c>
      <c r="G799" s="108" t="s">
        <v>463</v>
      </c>
      <c r="H799" s="108">
        <v>1</v>
      </c>
    </row>
    <row r="800" spans="1:8" x14ac:dyDescent="0.3">
      <c r="A800" s="108">
        <v>3318</v>
      </c>
      <c r="B800" s="116">
        <v>1946</v>
      </c>
      <c r="C800" s="108" t="s">
        <v>1163</v>
      </c>
      <c r="D800" s="108" t="s">
        <v>165</v>
      </c>
      <c r="E800" s="108">
        <v>5</v>
      </c>
      <c r="F800" s="108" t="s">
        <v>468</v>
      </c>
      <c r="G800" s="108" t="s">
        <v>463</v>
      </c>
      <c r="H800" s="108">
        <v>1</v>
      </c>
    </row>
    <row r="801" spans="1:8" x14ac:dyDescent="0.3">
      <c r="A801" s="108">
        <v>367</v>
      </c>
      <c r="B801" s="116">
        <v>179</v>
      </c>
      <c r="C801" s="108" t="s">
        <v>302</v>
      </c>
      <c r="D801" s="108" t="s">
        <v>7</v>
      </c>
      <c r="E801" s="108">
        <v>10</v>
      </c>
      <c r="F801" s="108" t="s">
        <v>468</v>
      </c>
      <c r="G801" s="108" t="s">
        <v>463</v>
      </c>
      <c r="H801" s="108">
        <v>1</v>
      </c>
    </row>
    <row r="802" spans="1:8" x14ac:dyDescent="0.3">
      <c r="A802" s="108">
        <v>1757</v>
      </c>
      <c r="B802" s="116">
        <v>1001</v>
      </c>
      <c r="C802" s="108" t="s">
        <v>1326</v>
      </c>
      <c r="D802" s="108" t="s">
        <v>7</v>
      </c>
      <c r="E802" s="108">
        <v>5</v>
      </c>
      <c r="F802" s="108" t="s">
        <v>468</v>
      </c>
      <c r="G802" s="108" t="s">
        <v>463</v>
      </c>
      <c r="H802" s="108">
        <v>1</v>
      </c>
    </row>
    <row r="803" spans="1:8" x14ac:dyDescent="0.3">
      <c r="A803" s="108">
        <v>2436</v>
      </c>
      <c r="B803" s="116">
        <v>1333</v>
      </c>
      <c r="C803" s="108" t="s">
        <v>1858</v>
      </c>
      <c r="D803" s="108" t="s">
        <v>165</v>
      </c>
      <c r="E803" s="108">
        <v>10</v>
      </c>
      <c r="F803" s="108" t="s">
        <v>468</v>
      </c>
      <c r="G803" s="108" t="s">
        <v>463</v>
      </c>
      <c r="H803" s="108">
        <v>1</v>
      </c>
    </row>
    <row r="804" spans="1:8" x14ac:dyDescent="0.3">
      <c r="A804" s="108">
        <v>3604</v>
      </c>
      <c r="B804" s="116">
        <v>2142</v>
      </c>
      <c r="C804" s="108" t="s">
        <v>457</v>
      </c>
      <c r="D804" s="108" t="s">
        <v>7</v>
      </c>
      <c r="E804" s="108">
        <v>25</v>
      </c>
      <c r="F804" s="108" t="s">
        <v>468</v>
      </c>
      <c r="G804" s="108" t="s">
        <v>463</v>
      </c>
      <c r="H804" s="108">
        <v>1</v>
      </c>
    </row>
    <row r="805" spans="1:8" x14ac:dyDescent="0.3">
      <c r="A805" s="108">
        <v>4091</v>
      </c>
      <c r="B805" s="116">
        <v>2303</v>
      </c>
      <c r="C805" s="108" t="s">
        <v>915</v>
      </c>
      <c r="D805" s="108" t="s">
        <v>7</v>
      </c>
      <c r="E805" s="108">
        <v>5</v>
      </c>
      <c r="F805" s="108" t="s">
        <v>468</v>
      </c>
      <c r="G805" s="108" t="s">
        <v>463</v>
      </c>
      <c r="H805" s="108">
        <v>1</v>
      </c>
    </row>
    <row r="806" spans="1:8" x14ac:dyDescent="0.3">
      <c r="A806" s="108">
        <v>3319</v>
      </c>
      <c r="B806" s="116">
        <v>1947</v>
      </c>
      <c r="C806" s="108" t="s">
        <v>1859</v>
      </c>
      <c r="D806" s="108" t="s">
        <v>165</v>
      </c>
      <c r="E806" s="108">
        <v>5</v>
      </c>
      <c r="F806" s="108" t="s">
        <v>468</v>
      </c>
      <c r="G806" s="108" t="s">
        <v>463</v>
      </c>
      <c r="H806" s="108">
        <v>1</v>
      </c>
    </row>
    <row r="807" spans="1:8" x14ac:dyDescent="0.3">
      <c r="A807" s="108">
        <v>71</v>
      </c>
      <c r="B807" s="116">
        <v>228</v>
      </c>
      <c r="C807" s="108" t="s">
        <v>207</v>
      </c>
      <c r="D807" s="108" t="s">
        <v>7</v>
      </c>
      <c r="E807" s="108">
        <v>25</v>
      </c>
      <c r="F807" s="108" t="s">
        <v>468</v>
      </c>
      <c r="G807" s="108" t="s">
        <v>463</v>
      </c>
      <c r="H807" s="108">
        <v>1</v>
      </c>
    </row>
    <row r="808" spans="1:8" x14ac:dyDescent="0.3">
      <c r="A808" s="108">
        <v>1720</v>
      </c>
      <c r="B808" s="116">
        <v>987</v>
      </c>
      <c r="C808" s="108" t="s">
        <v>200</v>
      </c>
      <c r="D808" s="108" t="s">
        <v>7</v>
      </c>
      <c r="E808" s="108">
        <v>5</v>
      </c>
      <c r="F808" s="108" t="s">
        <v>468</v>
      </c>
      <c r="G808" s="108" t="s">
        <v>463</v>
      </c>
      <c r="H808" s="108">
        <v>1</v>
      </c>
    </row>
    <row r="809" spans="1:8" x14ac:dyDescent="0.3">
      <c r="A809" s="108">
        <v>4195</v>
      </c>
      <c r="B809" s="116">
        <v>2360</v>
      </c>
      <c r="C809" s="108" t="s">
        <v>964</v>
      </c>
      <c r="D809" s="108" t="s">
        <v>7</v>
      </c>
      <c r="E809" s="108">
        <v>10</v>
      </c>
      <c r="F809" s="108" t="s">
        <v>468</v>
      </c>
      <c r="G809" s="108" t="s">
        <v>463</v>
      </c>
      <c r="H809" s="108">
        <v>1</v>
      </c>
    </row>
    <row r="810" spans="1:8" x14ac:dyDescent="0.3">
      <c r="A810" s="108">
        <v>1619</v>
      </c>
      <c r="B810" s="116">
        <v>940</v>
      </c>
      <c r="C810" s="108" t="s">
        <v>204</v>
      </c>
      <c r="D810" s="108" t="s">
        <v>7</v>
      </c>
      <c r="E810" s="108">
        <v>25</v>
      </c>
      <c r="F810" s="108" t="s">
        <v>468</v>
      </c>
      <c r="G810" s="108" t="s">
        <v>463</v>
      </c>
      <c r="H810" s="108">
        <v>1</v>
      </c>
    </row>
    <row r="811" spans="1:8" x14ac:dyDescent="0.3">
      <c r="A811" s="108">
        <v>47</v>
      </c>
      <c r="B811" s="116">
        <v>91</v>
      </c>
      <c r="C811" s="108" t="s">
        <v>1860</v>
      </c>
      <c r="D811" s="108" t="s">
        <v>7</v>
      </c>
      <c r="E811" s="108">
        <v>10</v>
      </c>
      <c r="F811" s="108" t="s">
        <v>468</v>
      </c>
      <c r="G811" s="108" t="s">
        <v>463</v>
      </c>
      <c r="H811" s="108">
        <v>1</v>
      </c>
    </row>
    <row r="812" spans="1:8" x14ac:dyDescent="0.3">
      <c r="A812" s="108">
        <v>2886</v>
      </c>
      <c r="B812" s="116">
        <v>1649</v>
      </c>
      <c r="C812" s="108" t="s">
        <v>1327</v>
      </c>
      <c r="D812" s="108" t="s">
        <v>7</v>
      </c>
      <c r="E812" s="108">
        <v>2</v>
      </c>
      <c r="F812" s="108" t="s">
        <v>468</v>
      </c>
      <c r="G812" s="108" t="s">
        <v>463</v>
      </c>
      <c r="H812" s="108">
        <v>1</v>
      </c>
    </row>
    <row r="813" spans="1:8" x14ac:dyDescent="0.3">
      <c r="A813" s="108">
        <v>2510</v>
      </c>
      <c r="B813" s="116">
        <v>1395</v>
      </c>
      <c r="C813" s="108" t="s">
        <v>1861</v>
      </c>
      <c r="D813" s="108" t="s">
        <v>7</v>
      </c>
      <c r="E813" s="108">
        <v>5</v>
      </c>
      <c r="F813" s="108" t="s">
        <v>468</v>
      </c>
      <c r="G813" s="108" t="s">
        <v>463</v>
      </c>
      <c r="H813" s="108">
        <v>1</v>
      </c>
    </row>
    <row r="814" spans="1:8" x14ac:dyDescent="0.3">
      <c r="A814" s="108">
        <v>2380</v>
      </c>
      <c r="B814" s="116">
        <v>1303</v>
      </c>
      <c r="C814" s="108" t="s">
        <v>139</v>
      </c>
      <c r="D814" s="108" t="s">
        <v>7</v>
      </c>
      <c r="E814" s="108">
        <v>10</v>
      </c>
      <c r="F814" s="108" t="s">
        <v>468</v>
      </c>
      <c r="G814" s="108" t="s">
        <v>463</v>
      </c>
      <c r="H814" s="108">
        <v>1</v>
      </c>
    </row>
    <row r="815" spans="1:8" x14ac:dyDescent="0.3">
      <c r="A815" s="108">
        <v>3711</v>
      </c>
      <c r="B815" s="116">
        <v>2782</v>
      </c>
      <c r="C815" s="108" t="s">
        <v>1328</v>
      </c>
      <c r="D815" s="108" t="s">
        <v>7</v>
      </c>
      <c r="E815" s="108">
        <v>2</v>
      </c>
      <c r="F815" s="108" t="s">
        <v>468</v>
      </c>
      <c r="G815" s="108" t="s">
        <v>463</v>
      </c>
      <c r="H815" s="108">
        <v>1</v>
      </c>
    </row>
    <row r="816" spans="1:8" x14ac:dyDescent="0.3">
      <c r="A816" s="108">
        <v>1009</v>
      </c>
      <c r="B816" s="116">
        <v>559</v>
      </c>
      <c r="C816" s="108" t="s">
        <v>1329</v>
      </c>
      <c r="D816" s="108" t="s">
        <v>7</v>
      </c>
      <c r="E816" s="108">
        <v>5</v>
      </c>
      <c r="F816" s="108" t="s">
        <v>468</v>
      </c>
      <c r="G816" s="108" t="s">
        <v>463</v>
      </c>
      <c r="H816" s="108">
        <v>1</v>
      </c>
    </row>
    <row r="817" spans="1:8" x14ac:dyDescent="0.3">
      <c r="A817" s="108">
        <v>301</v>
      </c>
      <c r="B817" s="116">
        <v>86</v>
      </c>
      <c r="C817" s="108" t="s">
        <v>250</v>
      </c>
      <c r="D817" s="108" t="s">
        <v>7</v>
      </c>
      <c r="E817" s="108">
        <v>10</v>
      </c>
      <c r="F817" s="108" t="s">
        <v>468</v>
      </c>
      <c r="G817" s="108" t="s">
        <v>463</v>
      </c>
      <c r="H817" s="108">
        <v>1</v>
      </c>
    </row>
    <row r="818" spans="1:8" x14ac:dyDescent="0.3">
      <c r="A818" s="108">
        <v>1577</v>
      </c>
      <c r="B818" s="116">
        <v>906</v>
      </c>
      <c r="C818" s="108" t="s">
        <v>373</v>
      </c>
      <c r="D818" s="108" t="s">
        <v>7</v>
      </c>
      <c r="E818" s="108">
        <v>20</v>
      </c>
      <c r="F818" s="108" t="s">
        <v>468</v>
      </c>
      <c r="G818" s="108" t="s">
        <v>463</v>
      </c>
      <c r="H818" s="108">
        <v>1</v>
      </c>
    </row>
    <row r="819" spans="1:8" x14ac:dyDescent="0.3">
      <c r="A819" s="108">
        <v>1010</v>
      </c>
      <c r="B819" s="116">
        <v>560</v>
      </c>
      <c r="C819" s="108" t="s">
        <v>1330</v>
      </c>
      <c r="D819" s="108" t="s">
        <v>7</v>
      </c>
      <c r="E819" s="108">
        <v>5</v>
      </c>
      <c r="F819" s="108" t="s">
        <v>468</v>
      </c>
      <c r="G819" s="108" t="s">
        <v>463</v>
      </c>
      <c r="H819" s="108">
        <v>1</v>
      </c>
    </row>
    <row r="820" spans="1:8" x14ac:dyDescent="0.3">
      <c r="A820" s="108">
        <v>500</v>
      </c>
      <c r="B820" s="116">
        <v>309</v>
      </c>
      <c r="C820" s="108" t="s">
        <v>196</v>
      </c>
      <c r="D820" s="108" t="s">
        <v>7</v>
      </c>
      <c r="E820" s="108">
        <v>10</v>
      </c>
      <c r="F820" s="108" t="s">
        <v>468</v>
      </c>
      <c r="G820" s="108" t="s">
        <v>463</v>
      </c>
      <c r="H820" s="108">
        <v>1</v>
      </c>
    </row>
    <row r="821" spans="1:8" x14ac:dyDescent="0.3">
      <c r="A821" s="108">
        <v>4272</v>
      </c>
      <c r="B821" s="116">
        <v>21830</v>
      </c>
      <c r="C821" s="108" t="s">
        <v>1583</v>
      </c>
      <c r="D821" s="108" t="s">
        <v>7</v>
      </c>
      <c r="E821" s="108">
        <v>20</v>
      </c>
      <c r="F821" s="108" t="s">
        <v>468</v>
      </c>
      <c r="G821" s="108" t="s">
        <v>463</v>
      </c>
      <c r="H821" s="108">
        <v>1</v>
      </c>
    </row>
    <row r="822" spans="1:8" x14ac:dyDescent="0.3">
      <c r="A822" s="108">
        <v>1011</v>
      </c>
      <c r="B822" s="116">
        <v>561</v>
      </c>
      <c r="C822" s="108" t="s">
        <v>1331</v>
      </c>
      <c r="D822" s="108" t="s">
        <v>7</v>
      </c>
      <c r="E822" s="108">
        <v>5</v>
      </c>
      <c r="F822" s="108" t="s">
        <v>468</v>
      </c>
      <c r="G822" s="108" t="s">
        <v>463</v>
      </c>
      <c r="H822" s="108">
        <v>1</v>
      </c>
    </row>
    <row r="823" spans="1:8" x14ac:dyDescent="0.3">
      <c r="A823" s="108">
        <v>3955</v>
      </c>
      <c r="B823" s="116">
        <v>2821</v>
      </c>
      <c r="C823" s="108" t="s">
        <v>1862</v>
      </c>
      <c r="D823" s="108" t="s">
        <v>3</v>
      </c>
      <c r="E823" s="108">
        <v>2</v>
      </c>
      <c r="F823" s="108" t="s">
        <v>69</v>
      </c>
      <c r="G823" s="108" t="s">
        <v>463</v>
      </c>
      <c r="H823" s="108">
        <v>1</v>
      </c>
    </row>
    <row r="824" spans="1:8" x14ac:dyDescent="0.3">
      <c r="A824" s="108">
        <v>3742</v>
      </c>
      <c r="B824" s="116">
        <v>2796</v>
      </c>
      <c r="C824" s="108" t="s">
        <v>1863</v>
      </c>
      <c r="D824" s="108" t="s">
        <v>3</v>
      </c>
      <c r="E824" s="108">
        <v>5</v>
      </c>
      <c r="F824" s="108" t="s">
        <v>69</v>
      </c>
      <c r="G824" s="108" t="s">
        <v>463</v>
      </c>
      <c r="H824" s="108">
        <v>1</v>
      </c>
    </row>
    <row r="825" spans="1:8" x14ac:dyDescent="0.3">
      <c r="A825" s="108">
        <v>2143</v>
      </c>
      <c r="B825" s="116">
        <v>1191</v>
      </c>
      <c r="C825" s="108" t="s">
        <v>1864</v>
      </c>
      <c r="D825" s="108" t="s">
        <v>3</v>
      </c>
      <c r="E825" s="108">
        <v>11.34</v>
      </c>
      <c r="F825" s="108" t="s">
        <v>468</v>
      </c>
      <c r="G825" s="108" t="s">
        <v>463</v>
      </c>
      <c r="H825" s="108">
        <v>1</v>
      </c>
    </row>
    <row r="826" spans="1:8" x14ac:dyDescent="0.3">
      <c r="A826" s="108">
        <v>2887</v>
      </c>
      <c r="B826" s="116">
        <v>1650</v>
      </c>
      <c r="C826" s="108" t="s">
        <v>1332</v>
      </c>
      <c r="D826" s="108" t="s">
        <v>3</v>
      </c>
      <c r="E826" s="108">
        <v>2</v>
      </c>
      <c r="F826" s="108" t="s">
        <v>468</v>
      </c>
      <c r="G826" s="108" t="s">
        <v>463</v>
      </c>
      <c r="H826" s="108">
        <v>1</v>
      </c>
    </row>
    <row r="827" spans="1:8" x14ac:dyDescent="0.3">
      <c r="A827" s="108">
        <v>1471</v>
      </c>
      <c r="B827" s="116">
        <v>773</v>
      </c>
      <c r="C827" s="108" t="s">
        <v>1865</v>
      </c>
      <c r="D827" s="108" t="s">
        <v>3</v>
      </c>
      <c r="E827" s="108">
        <v>5.67</v>
      </c>
      <c r="F827" s="108" t="s">
        <v>468</v>
      </c>
      <c r="G827" s="108" t="s">
        <v>463</v>
      </c>
      <c r="H827" s="108">
        <v>1</v>
      </c>
    </row>
    <row r="828" spans="1:8" x14ac:dyDescent="0.3">
      <c r="A828" s="108">
        <v>2888</v>
      </c>
      <c r="B828" s="116">
        <v>1651</v>
      </c>
      <c r="C828" s="108" t="s">
        <v>251</v>
      </c>
      <c r="D828" s="108" t="s">
        <v>3</v>
      </c>
      <c r="E828" s="108">
        <v>2</v>
      </c>
      <c r="F828" s="108" t="s">
        <v>468</v>
      </c>
      <c r="G828" s="108" t="s">
        <v>463</v>
      </c>
      <c r="H828" s="108">
        <v>1</v>
      </c>
    </row>
    <row r="829" spans="1:8" x14ac:dyDescent="0.3">
      <c r="A829" s="108">
        <v>2385</v>
      </c>
      <c r="B829" s="116">
        <v>1304</v>
      </c>
      <c r="C829" s="108" t="s">
        <v>294</v>
      </c>
      <c r="D829" s="108" t="s">
        <v>7</v>
      </c>
      <c r="E829" s="108">
        <v>25</v>
      </c>
      <c r="F829" s="108" t="s">
        <v>468</v>
      </c>
      <c r="G829" s="108" t="s">
        <v>463</v>
      </c>
      <c r="H829" s="108">
        <v>1</v>
      </c>
    </row>
    <row r="830" spans="1:8" x14ac:dyDescent="0.3">
      <c r="A830" s="108">
        <v>1845</v>
      </c>
      <c r="B830" s="116">
        <v>1055</v>
      </c>
      <c r="C830" s="108" t="s">
        <v>76</v>
      </c>
      <c r="D830" s="108" t="s">
        <v>7</v>
      </c>
      <c r="E830" s="108">
        <v>5</v>
      </c>
      <c r="F830" s="108" t="s">
        <v>468</v>
      </c>
      <c r="G830" s="108" t="s">
        <v>463</v>
      </c>
      <c r="H830" s="108">
        <v>1</v>
      </c>
    </row>
    <row r="831" spans="1:8" x14ac:dyDescent="0.3">
      <c r="A831" s="108">
        <v>1621</v>
      </c>
      <c r="B831" s="116">
        <v>20930</v>
      </c>
      <c r="C831" s="108" t="s">
        <v>249</v>
      </c>
      <c r="D831" s="108" t="s">
        <v>7</v>
      </c>
      <c r="E831" s="108">
        <v>10</v>
      </c>
      <c r="F831" s="108" t="s">
        <v>468</v>
      </c>
      <c r="G831" s="108" t="s">
        <v>463</v>
      </c>
      <c r="H831" s="108">
        <v>1</v>
      </c>
    </row>
    <row r="832" spans="1:8" x14ac:dyDescent="0.3">
      <c r="A832" s="108">
        <v>1320</v>
      </c>
      <c r="B832" s="116">
        <v>20537</v>
      </c>
      <c r="C832" s="108" t="s">
        <v>195</v>
      </c>
      <c r="D832" s="108" t="s">
        <v>7</v>
      </c>
      <c r="E832" s="108">
        <v>20</v>
      </c>
      <c r="F832" s="108" t="s">
        <v>468</v>
      </c>
      <c r="G832" s="108" t="s">
        <v>463</v>
      </c>
      <c r="H832" s="108">
        <v>1</v>
      </c>
    </row>
    <row r="833" spans="1:8" x14ac:dyDescent="0.3">
      <c r="A833" s="108">
        <v>710</v>
      </c>
      <c r="B833" s="116">
        <v>20243</v>
      </c>
      <c r="C833" s="108" t="s">
        <v>274</v>
      </c>
      <c r="D833" s="108" t="s">
        <v>7</v>
      </c>
      <c r="E833" s="108">
        <v>25</v>
      </c>
      <c r="F833" s="108" t="s">
        <v>468</v>
      </c>
      <c r="G833" s="108" t="s">
        <v>463</v>
      </c>
      <c r="H833" s="108">
        <v>1</v>
      </c>
    </row>
    <row r="834" spans="1:8" x14ac:dyDescent="0.3">
      <c r="A834" s="108">
        <v>713</v>
      </c>
      <c r="B834" s="116">
        <v>20244</v>
      </c>
      <c r="C834" s="108" t="s">
        <v>1333</v>
      </c>
      <c r="D834" s="108" t="s">
        <v>7</v>
      </c>
      <c r="E834" s="108">
        <v>5</v>
      </c>
      <c r="F834" s="108" t="s">
        <v>468</v>
      </c>
      <c r="G834" s="108" t="s">
        <v>463</v>
      </c>
      <c r="H834" s="108">
        <v>1</v>
      </c>
    </row>
    <row r="835" spans="1:8" x14ac:dyDescent="0.3">
      <c r="A835" s="108">
        <v>46</v>
      </c>
      <c r="B835" s="116">
        <v>85</v>
      </c>
      <c r="C835" s="108" t="s">
        <v>44</v>
      </c>
      <c r="D835" s="108" t="s">
        <v>7</v>
      </c>
      <c r="E835" s="108">
        <v>10</v>
      </c>
      <c r="F835" s="108" t="s">
        <v>468</v>
      </c>
      <c r="G835" s="108" t="s">
        <v>463</v>
      </c>
      <c r="H835" s="108">
        <v>1</v>
      </c>
    </row>
    <row r="836" spans="1:8" x14ac:dyDescent="0.3">
      <c r="A836" s="108">
        <v>2518</v>
      </c>
      <c r="B836" s="116">
        <v>1399</v>
      </c>
      <c r="C836" s="108" t="s">
        <v>172</v>
      </c>
      <c r="D836" s="108" t="s">
        <v>7</v>
      </c>
      <c r="E836" s="108">
        <v>5</v>
      </c>
      <c r="F836" s="108" t="s">
        <v>468</v>
      </c>
      <c r="G836" s="108" t="s">
        <v>463</v>
      </c>
      <c r="H836" s="108">
        <v>1</v>
      </c>
    </row>
    <row r="837" spans="1:8" x14ac:dyDescent="0.3">
      <c r="A837" s="108">
        <v>2629</v>
      </c>
      <c r="B837" s="116">
        <v>21347</v>
      </c>
      <c r="C837" s="108" t="s">
        <v>1543</v>
      </c>
      <c r="D837" s="108" t="s">
        <v>7</v>
      </c>
      <c r="E837" s="108">
        <v>10</v>
      </c>
      <c r="F837" s="108" t="s">
        <v>468</v>
      </c>
      <c r="G837" s="108" t="s">
        <v>463</v>
      </c>
      <c r="H837" s="108">
        <v>1</v>
      </c>
    </row>
    <row r="838" spans="1:8" x14ac:dyDescent="0.3">
      <c r="A838" s="108">
        <v>1758</v>
      </c>
      <c r="B838" s="116">
        <v>1002</v>
      </c>
      <c r="C838" s="108" t="s">
        <v>73</v>
      </c>
      <c r="D838" s="108" t="s">
        <v>7</v>
      </c>
      <c r="E838" s="108">
        <v>5</v>
      </c>
      <c r="F838" s="108" t="s">
        <v>468</v>
      </c>
      <c r="G838" s="108" t="s">
        <v>463</v>
      </c>
      <c r="H838" s="108">
        <v>1</v>
      </c>
    </row>
    <row r="839" spans="1:8" x14ac:dyDescent="0.3">
      <c r="A839" s="108">
        <v>1803</v>
      </c>
      <c r="B839" s="116">
        <v>1029</v>
      </c>
      <c r="C839" s="108" t="s">
        <v>199</v>
      </c>
      <c r="D839" s="108" t="s">
        <v>7</v>
      </c>
      <c r="E839" s="108">
        <v>5</v>
      </c>
      <c r="F839" s="108" t="s">
        <v>468</v>
      </c>
      <c r="G839" s="108" t="s">
        <v>463</v>
      </c>
      <c r="H839" s="108">
        <v>1</v>
      </c>
    </row>
    <row r="840" spans="1:8" x14ac:dyDescent="0.3">
      <c r="A840" s="108">
        <v>1292</v>
      </c>
      <c r="B840" s="116">
        <v>680</v>
      </c>
      <c r="C840" s="108" t="s">
        <v>201</v>
      </c>
      <c r="D840" s="108" t="s">
        <v>7</v>
      </c>
      <c r="E840" s="108">
        <v>5</v>
      </c>
      <c r="F840" s="108" t="s">
        <v>468</v>
      </c>
      <c r="G840" s="108" t="s">
        <v>463</v>
      </c>
      <c r="H840" s="108">
        <v>1</v>
      </c>
    </row>
    <row r="841" spans="1:8" x14ac:dyDescent="0.3">
      <c r="A841" s="108">
        <v>204</v>
      </c>
      <c r="B841" s="116">
        <v>232</v>
      </c>
      <c r="C841" s="108" t="s">
        <v>1544</v>
      </c>
      <c r="D841" s="108" t="s">
        <v>7</v>
      </c>
      <c r="E841" s="108">
        <v>10</v>
      </c>
      <c r="F841" s="108" t="s">
        <v>468</v>
      </c>
      <c r="G841" s="108" t="s">
        <v>463</v>
      </c>
      <c r="H841" s="108">
        <v>1</v>
      </c>
    </row>
    <row r="842" spans="1:8" x14ac:dyDescent="0.3">
      <c r="A842" s="108">
        <v>1846</v>
      </c>
      <c r="B842" s="116">
        <v>1056</v>
      </c>
      <c r="C842" s="108" t="s">
        <v>1557</v>
      </c>
      <c r="D842" s="108" t="s">
        <v>7</v>
      </c>
      <c r="E842" s="108">
        <v>5</v>
      </c>
      <c r="F842" s="108" t="s">
        <v>468</v>
      </c>
      <c r="G842" s="108" t="s">
        <v>463</v>
      </c>
      <c r="H842" s="108">
        <v>1</v>
      </c>
    </row>
    <row r="843" spans="1:8" x14ac:dyDescent="0.3">
      <c r="A843" s="108">
        <v>1675</v>
      </c>
      <c r="B843" s="116">
        <v>963</v>
      </c>
      <c r="C843" s="108" t="s">
        <v>1866</v>
      </c>
      <c r="D843" s="108" t="s">
        <v>7</v>
      </c>
      <c r="E843" s="108">
        <v>20</v>
      </c>
      <c r="F843" s="108" t="s">
        <v>468</v>
      </c>
      <c r="G843" s="108" t="s">
        <v>463</v>
      </c>
      <c r="H843" s="108">
        <v>1</v>
      </c>
    </row>
    <row r="844" spans="1:8" x14ac:dyDescent="0.3">
      <c r="A844" s="108">
        <v>3044</v>
      </c>
      <c r="B844" s="116">
        <v>1762</v>
      </c>
      <c r="C844" s="108" t="s">
        <v>286</v>
      </c>
      <c r="D844" s="108" t="s">
        <v>7</v>
      </c>
      <c r="E844" s="108">
        <v>2</v>
      </c>
      <c r="F844" s="108" t="s">
        <v>468</v>
      </c>
      <c r="G844" s="108" t="s">
        <v>463</v>
      </c>
      <c r="H844" s="108">
        <v>1</v>
      </c>
    </row>
    <row r="845" spans="1:8" x14ac:dyDescent="0.3">
      <c r="A845" s="108">
        <v>1015</v>
      </c>
      <c r="B845" s="116">
        <v>565</v>
      </c>
      <c r="C845" s="108" t="s">
        <v>1334</v>
      </c>
      <c r="D845" s="108" t="s">
        <v>7</v>
      </c>
      <c r="E845" s="108">
        <v>5</v>
      </c>
      <c r="F845" s="108" t="s">
        <v>468</v>
      </c>
      <c r="G845" s="108" t="s">
        <v>463</v>
      </c>
      <c r="H845" s="108">
        <v>1</v>
      </c>
    </row>
    <row r="846" spans="1:8" x14ac:dyDescent="0.3">
      <c r="A846" s="108">
        <v>3157</v>
      </c>
      <c r="B846" s="116">
        <v>21501</v>
      </c>
      <c r="C846" s="108" t="s">
        <v>325</v>
      </c>
      <c r="D846" s="108" t="s">
        <v>7</v>
      </c>
      <c r="E846" s="108">
        <v>10</v>
      </c>
      <c r="F846" s="108" t="s">
        <v>55</v>
      </c>
      <c r="G846" s="108" t="s">
        <v>463</v>
      </c>
      <c r="H846" s="108">
        <v>1</v>
      </c>
    </row>
    <row r="847" spans="1:8" x14ac:dyDescent="0.3">
      <c r="A847" s="108">
        <v>2266</v>
      </c>
      <c r="B847" s="116">
        <v>21229</v>
      </c>
      <c r="C847" s="108" t="s">
        <v>137</v>
      </c>
      <c r="D847" s="108" t="s">
        <v>3</v>
      </c>
      <c r="E847" s="108">
        <v>20</v>
      </c>
      <c r="F847" s="108" t="s">
        <v>55</v>
      </c>
      <c r="G847" s="108" t="s">
        <v>463</v>
      </c>
      <c r="H847" s="108">
        <v>1</v>
      </c>
    </row>
    <row r="848" spans="1:8" x14ac:dyDescent="0.3">
      <c r="A848" s="108">
        <v>2360</v>
      </c>
      <c r="B848" s="116">
        <v>21279</v>
      </c>
      <c r="C848" s="108" t="s">
        <v>1335</v>
      </c>
      <c r="D848" s="108" t="s">
        <v>7</v>
      </c>
      <c r="E848" s="108">
        <v>5</v>
      </c>
      <c r="F848" s="108" t="s">
        <v>55</v>
      </c>
      <c r="G848" s="108" t="s">
        <v>463</v>
      </c>
      <c r="H848" s="108">
        <v>1</v>
      </c>
    </row>
    <row r="849" spans="1:8" x14ac:dyDescent="0.3">
      <c r="A849" s="108">
        <v>1455</v>
      </c>
      <c r="B849" s="116">
        <v>20880</v>
      </c>
      <c r="C849" s="108" t="s">
        <v>1867</v>
      </c>
      <c r="D849" s="108" t="s">
        <v>7</v>
      </c>
      <c r="E849" s="108">
        <v>10</v>
      </c>
      <c r="F849" s="108" t="s">
        <v>55</v>
      </c>
      <c r="G849" s="108" t="s">
        <v>463</v>
      </c>
      <c r="H849" s="108">
        <v>1</v>
      </c>
    </row>
    <row r="850" spans="1:8" x14ac:dyDescent="0.3">
      <c r="A850" s="108">
        <v>1374</v>
      </c>
      <c r="B850" s="116">
        <v>20555</v>
      </c>
      <c r="C850" s="108" t="s">
        <v>1868</v>
      </c>
      <c r="D850" s="108" t="s">
        <v>3</v>
      </c>
      <c r="E850" s="108">
        <v>20</v>
      </c>
      <c r="F850" s="108" t="s">
        <v>55</v>
      </c>
      <c r="G850" s="108" t="s">
        <v>463</v>
      </c>
      <c r="H850" s="108">
        <v>1</v>
      </c>
    </row>
    <row r="851" spans="1:8" x14ac:dyDescent="0.3">
      <c r="A851" s="108">
        <v>1237</v>
      </c>
      <c r="B851" s="116">
        <v>20479</v>
      </c>
      <c r="C851" s="108" t="s">
        <v>1869</v>
      </c>
      <c r="D851" s="108" t="s">
        <v>7</v>
      </c>
      <c r="E851" s="108">
        <v>25</v>
      </c>
      <c r="F851" s="108" t="s">
        <v>55</v>
      </c>
      <c r="G851" s="108" t="s">
        <v>463</v>
      </c>
      <c r="H851" s="108">
        <v>1</v>
      </c>
    </row>
    <row r="852" spans="1:8" x14ac:dyDescent="0.3">
      <c r="A852" s="108">
        <v>2901</v>
      </c>
      <c r="B852" s="116">
        <v>21422</v>
      </c>
      <c r="C852" s="108" t="s">
        <v>1336</v>
      </c>
      <c r="D852" s="108" t="s">
        <v>7</v>
      </c>
      <c r="E852" s="108">
        <v>2</v>
      </c>
      <c r="F852" s="108" t="s">
        <v>55</v>
      </c>
      <c r="G852" s="108" t="s">
        <v>463</v>
      </c>
      <c r="H852" s="108">
        <v>1</v>
      </c>
    </row>
    <row r="853" spans="1:8" x14ac:dyDescent="0.3">
      <c r="A853" s="108">
        <v>1284</v>
      </c>
      <c r="B853" s="116">
        <v>20509</v>
      </c>
      <c r="C853" s="108" t="s">
        <v>1870</v>
      </c>
      <c r="D853" s="108" t="s">
        <v>7</v>
      </c>
      <c r="E853" s="108">
        <v>5</v>
      </c>
      <c r="F853" s="108" t="s">
        <v>55</v>
      </c>
      <c r="G853" s="108" t="s">
        <v>463</v>
      </c>
      <c r="H853" s="108">
        <v>1</v>
      </c>
    </row>
    <row r="854" spans="1:8" x14ac:dyDescent="0.3">
      <c r="A854" s="108">
        <v>3277</v>
      </c>
      <c r="B854" s="116">
        <v>21543</v>
      </c>
      <c r="C854" s="108" t="s">
        <v>356</v>
      </c>
      <c r="D854" s="108" t="s">
        <v>7</v>
      </c>
      <c r="E854" s="108">
        <v>10</v>
      </c>
      <c r="F854" s="108" t="s">
        <v>55</v>
      </c>
      <c r="G854" s="108" t="s">
        <v>463</v>
      </c>
      <c r="H854" s="108">
        <v>1</v>
      </c>
    </row>
    <row r="855" spans="1:8" x14ac:dyDescent="0.3">
      <c r="A855" s="108">
        <v>3211</v>
      </c>
      <c r="B855" s="116">
        <v>21514</v>
      </c>
      <c r="C855" s="108" t="s">
        <v>334</v>
      </c>
      <c r="D855" s="108" t="s">
        <v>7</v>
      </c>
      <c r="E855" s="108">
        <v>20</v>
      </c>
      <c r="F855" s="108" t="s">
        <v>55</v>
      </c>
      <c r="G855" s="108" t="s">
        <v>463</v>
      </c>
      <c r="H855" s="108">
        <v>1</v>
      </c>
    </row>
    <row r="856" spans="1:8" x14ac:dyDescent="0.3">
      <c r="A856" s="108">
        <v>416</v>
      </c>
      <c r="B856" s="116">
        <v>20036</v>
      </c>
      <c r="C856" s="108" t="s">
        <v>1337</v>
      </c>
      <c r="D856" s="108" t="s">
        <v>7</v>
      </c>
      <c r="E856" s="108">
        <v>5</v>
      </c>
      <c r="F856" s="108" t="s">
        <v>55</v>
      </c>
      <c r="G856" s="108" t="s">
        <v>463</v>
      </c>
      <c r="H856" s="108">
        <v>1</v>
      </c>
    </row>
    <row r="857" spans="1:8" x14ac:dyDescent="0.3">
      <c r="A857" s="108">
        <v>44</v>
      </c>
      <c r="B857" s="116">
        <v>70</v>
      </c>
      <c r="C857" s="108" t="s">
        <v>77</v>
      </c>
      <c r="D857" s="108" t="s">
        <v>7</v>
      </c>
      <c r="E857" s="108">
        <v>10</v>
      </c>
      <c r="F857" s="108" t="s">
        <v>468</v>
      </c>
      <c r="G857" s="108" t="s">
        <v>463</v>
      </c>
      <c r="H857" s="108">
        <v>1</v>
      </c>
    </row>
    <row r="858" spans="1:8" x14ac:dyDescent="0.3">
      <c r="A858" s="108">
        <v>1816</v>
      </c>
      <c r="B858" s="116">
        <v>1034</v>
      </c>
      <c r="C858" s="108" t="s">
        <v>78</v>
      </c>
      <c r="D858" s="108" t="s">
        <v>7</v>
      </c>
      <c r="E858" s="108">
        <v>5</v>
      </c>
      <c r="F858" s="108" t="s">
        <v>468</v>
      </c>
      <c r="G858" s="108" t="s">
        <v>463</v>
      </c>
      <c r="H858" s="108">
        <v>1</v>
      </c>
    </row>
    <row r="859" spans="1:8" x14ac:dyDescent="0.3">
      <c r="A859" s="108">
        <v>3514</v>
      </c>
      <c r="B859" s="116">
        <v>2683</v>
      </c>
      <c r="C859" s="108" t="s">
        <v>1338</v>
      </c>
      <c r="D859" s="108" t="s">
        <v>7</v>
      </c>
      <c r="E859" s="108">
        <v>2</v>
      </c>
      <c r="F859" s="108" t="s">
        <v>468</v>
      </c>
      <c r="G859" s="108" t="s">
        <v>463</v>
      </c>
      <c r="H859" s="108">
        <v>1</v>
      </c>
    </row>
    <row r="860" spans="1:8" x14ac:dyDescent="0.3">
      <c r="A860" s="108">
        <v>1847</v>
      </c>
      <c r="B860" s="116">
        <v>1057</v>
      </c>
      <c r="C860" s="108" t="s">
        <v>1871</v>
      </c>
      <c r="D860" s="108" t="s">
        <v>7</v>
      </c>
      <c r="E860" s="108">
        <v>5</v>
      </c>
      <c r="F860" s="108" t="s">
        <v>468</v>
      </c>
      <c r="G860" s="108" t="s">
        <v>463</v>
      </c>
      <c r="H860" s="108">
        <v>1</v>
      </c>
    </row>
    <row r="861" spans="1:8" x14ac:dyDescent="0.3">
      <c r="A861" s="108">
        <v>4021</v>
      </c>
      <c r="B861" s="116">
        <v>2282</v>
      </c>
      <c r="C861" s="108" t="s">
        <v>1872</v>
      </c>
      <c r="D861" s="108" t="s">
        <v>28</v>
      </c>
      <c r="E861" s="108">
        <v>5</v>
      </c>
      <c r="F861" s="108" t="s">
        <v>468</v>
      </c>
      <c r="G861" s="108" t="s">
        <v>463</v>
      </c>
      <c r="H861" s="108">
        <v>1</v>
      </c>
    </row>
    <row r="862" spans="1:8" x14ac:dyDescent="0.3">
      <c r="A862" s="108">
        <v>343</v>
      </c>
      <c r="B862" s="116">
        <v>130</v>
      </c>
      <c r="C862" s="108" t="s">
        <v>315</v>
      </c>
      <c r="D862" s="108" t="s">
        <v>7</v>
      </c>
      <c r="E862" s="108">
        <v>20</v>
      </c>
      <c r="F862" s="108" t="s">
        <v>468</v>
      </c>
      <c r="G862" s="108" t="s">
        <v>463</v>
      </c>
      <c r="H862" s="108">
        <v>1</v>
      </c>
    </row>
    <row r="863" spans="1:8" x14ac:dyDescent="0.3">
      <c r="A863" s="108">
        <v>1020</v>
      </c>
      <c r="B863" s="116">
        <v>570</v>
      </c>
      <c r="C863" s="108" t="s">
        <v>1339</v>
      </c>
      <c r="D863" s="108" t="s">
        <v>7</v>
      </c>
      <c r="E863" s="108">
        <v>5</v>
      </c>
      <c r="F863" s="108" t="s">
        <v>468</v>
      </c>
      <c r="G863" s="108" t="s">
        <v>463</v>
      </c>
      <c r="H863" s="108">
        <v>1</v>
      </c>
    </row>
    <row r="864" spans="1:8" x14ac:dyDescent="0.3">
      <c r="A864" s="108">
        <v>53</v>
      </c>
      <c r="B864" s="116">
        <v>101</v>
      </c>
      <c r="C864" s="108" t="s">
        <v>295</v>
      </c>
      <c r="D864" s="108" t="s">
        <v>7</v>
      </c>
      <c r="E864" s="108">
        <v>25</v>
      </c>
      <c r="F864" s="108" t="s">
        <v>468</v>
      </c>
      <c r="G864" s="108" t="s">
        <v>463</v>
      </c>
      <c r="H864" s="108">
        <v>1</v>
      </c>
    </row>
    <row r="865" spans="1:8" x14ac:dyDescent="0.3">
      <c r="A865" s="108">
        <v>2028</v>
      </c>
      <c r="B865" s="116">
        <v>1141</v>
      </c>
      <c r="C865" s="108" t="s">
        <v>703</v>
      </c>
      <c r="D865" s="108" t="s">
        <v>7</v>
      </c>
      <c r="E865" s="108">
        <v>20</v>
      </c>
      <c r="F865" s="108" t="s">
        <v>468</v>
      </c>
      <c r="G865" s="108" t="s">
        <v>463</v>
      </c>
      <c r="H865" s="108">
        <v>1</v>
      </c>
    </row>
    <row r="866" spans="1:8" x14ac:dyDescent="0.3">
      <c r="A866" s="108">
        <v>76</v>
      </c>
      <c r="B866" s="116">
        <v>230</v>
      </c>
      <c r="C866" s="108" t="s">
        <v>1873</v>
      </c>
      <c r="D866" s="108" t="s">
        <v>7</v>
      </c>
      <c r="E866" s="108">
        <v>10</v>
      </c>
      <c r="F866" s="108" t="s">
        <v>468</v>
      </c>
      <c r="G866" s="108" t="s">
        <v>463</v>
      </c>
      <c r="H866" s="108">
        <v>1</v>
      </c>
    </row>
    <row r="867" spans="1:8" x14ac:dyDescent="0.3">
      <c r="A867" s="108">
        <v>1021</v>
      </c>
      <c r="B867" s="116">
        <v>571</v>
      </c>
      <c r="C867" s="108" t="s">
        <v>1340</v>
      </c>
      <c r="D867" s="108" t="s">
        <v>7</v>
      </c>
      <c r="E867" s="108">
        <v>5</v>
      </c>
      <c r="F867" s="108" t="s">
        <v>468</v>
      </c>
      <c r="G867" s="108" t="s">
        <v>463</v>
      </c>
      <c r="H867" s="108">
        <v>1</v>
      </c>
    </row>
    <row r="868" spans="1:8" x14ac:dyDescent="0.3">
      <c r="A868" s="108">
        <v>2437</v>
      </c>
      <c r="B868" s="116">
        <v>1334</v>
      </c>
      <c r="C868" s="108" t="s">
        <v>1874</v>
      </c>
      <c r="D868" s="108" t="s">
        <v>165</v>
      </c>
      <c r="E868" s="108">
        <v>10</v>
      </c>
      <c r="F868" s="108" t="s">
        <v>468</v>
      </c>
      <c r="G868" s="108" t="s">
        <v>463</v>
      </c>
      <c r="H868" s="108">
        <v>1</v>
      </c>
    </row>
    <row r="869" spans="1:8" x14ac:dyDescent="0.3">
      <c r="A869" s="108">
        <v>3320</v>
      </c>
      <c r="B869" s="116">
        <v>1948</v>
      </c>
      <c r="C869" s="108" t="s">
        <v>1875</v>
      </c>
      <c r="D869" s="108" t="s">
        <v>165</v>
      </c>
      <c r="E869" s="108">
        <v>5</v>
      </c>
      <c r="F869" s="108" t="s">
        <v>468</v>
      </c>
      <c r="G869" s="108" t="s">
        <v>463</v>
      </c>
      <c r="H869" s="108">
        <v>1</v>
      </c>
    </row>
    <row r="870" spans="1:8" x14ac:dyDescent="0.3">
      <c r="A870" s="108">
        <v>2304</v>
      </c>
      <c r="B870" s="116">
        <v>1266</v>
      </c>
      <c r="C870" s="108" t="s">
        <v>711</v>
      </c>
      <c r="D870" s="108" t="s">
        <v>7</v>
      </c>
      <c r="E870" s="108">
        <v>10</v>
      </c>
      <c r="F870" s="108" t="s">
        <v>468</v>
      </c>
      <c r="G870" s="108" t="s">
        <v>463</v>
      </c>
      <c r="H870" s="108">
        <v>1</v>
      </c>
    </row>
    <row r="871" spans="1:8" x14ac:dyDescent="0.3">
      <c r="A871" s="108">
        <v>1055</v>
      </c>
      <c r="B871" s="116">
        <v>20373</v>
      </c>
      <c r="C871" s="108" t="s">
        <v>1563</v>
      </c>
      <c r="D871" s="108" t="s">
        <v>7</v>
      </c>
      <c r="E871" s="108">
        <v>4</v>
      </c>
      <c r="F871" s="108" t="s">
        <v>468</v>
      </c>
      <c r="G871" s="108" t="s">
        <v>463</v>
      </c>
      <c r="H871" s="108">
        <v>1</v>
      </c>
    </row>
    <row r="872" spans="1:8" x14ac:dyDescent="0.3">
      <c r="A872" s="108">
        <v>3580</v>
      </c>
      <c r="B872" s="116">
        <v>21587</v>
      </c>
      <c r="C872" s="108" t="s">
        <v>443</v>
      </c>
      <c r="D872" s="108" t="s">
        <v>7</v>
      </c>
      <c r="E872" s="108">
        <v>25</v>
      </c>
      <c r="F872" s="108" t="s">
        <v>529</v>
      </c>
      <c r="G872" s="108" t="s">
        <v>463</v>
      </c>
      <c r="H872" s="108">
        <v>1</v>
      </c>
    </row>
    <row r="873" spans="1:8" x14ac:dyDescent="0.3">
      <c r="A873" s="108">
        <v>3597</v>
      </c>
      <c r="B873" s="116">
        <v>21590</v>
      </c>
      <c r="C873" s="108" t="s">
        <v>453</v>
      </c>
      <c r="D873" s="108" t="s">
        <v>7</v>
      </c>
      <c r="E873" s="108">
        <v>5</v>
      </c>
      <c r="F873" s="108" t="s">
        <v>529</v>
      </c>
      <c r="G873" s="108" t="s">
        <v>463</v>
      </c>
      <c r="H873" s="108">
        <v>1</v>
      </c>
    </row>
    <row r="874" spans="1:8" x14ac:dyDescent="0.3">
      <c r="A874" s="108">
        <v>122</v>
      </c>
      <c r="B874" s="116">
        <v>60</v>
      </c>
      <c r="C874" s="108" t="s">
        <v>18</v>
      </c>
      <c r="D874" s="108" t="s">
        <v>7</v>
      </c>
      <c r="E874" s="108">
        <v>25</v>
      </c>
      <c r="F874" s="108" t="s">
        <v>468</v>
      </c>
      <c r="G874" s="108" t="s">
        <v>463</v>
      </c>
      <c r="H874" s="108">
        <v>1</v>
      </c>
    </row>
    <row r="875" spans="1:8" x14ac:dyDescent="0.3">
      <c r="A875" s="108">
        <v>1756</v>
      </c>
      <c r="B875" s="116">
        <v>1000</v>
      </c>
      <c r="C875" s="108" t="s">
        <v>1341</v>
      </c>
      <c r="D875" s="108" t="s">
        <v>7</v>
      </c>
      <c r="E875" s="108">
        <v>5</v>
      </c>
      <c r="F875" s="108" t="s">
        <v>468</v>
      </c>
      <c r="G875" s="108" t="s">
        <v>463</v>
      </c>
      <c r="H875" s="108">
        <v>1</v>
      </c>
    </row>
    <row r="876" spans="1:8" x14ac:dyDescent="0.3">
      <c r="A876" s="108">
        <v>381</v>
      </c>
      <c r="B876" s="116">
        <v>204</v>
      </c>
      <c r="C876" s="108" t="s">
        <v>17</v>
      </c>
      <c r="D876" s="108" t="s">
        <v>7</v>
      </c>
      <c r="E876" s="108">
        <v>25</v>
      </c>
      <c r="F876" s="108" t="s">
        <v>468</v>
      </c>
      <c r="G876" s="108" t="s">
        <v>463</v>
      </c>
      <c r="H876" s="108">
        <v>1</v>
      </c>
    </row>
    <row r="877" spans="1:8" x14ac:dyDescent="0.3">
      <c r="A877" s="108">
        <v>2190</v>
      </c>
      <c r="B877" s="116">
        <v>1201</v>
      </c>
      <c r="C877" s="108" t="s">
        <v>1342</v>
      </c>
      <c r="D877" s="108" t="s">
        <v>7</v>
      </c>
      <c r="E877" s="108">
        <v>5</v>
      </c>
      <c r="F877" s="108" t="s">
        <v>468</v>
      </c>
      <c r="G877" s="108" t="s">
        <v>463</v>
      </c>
      <c r="H877" s="108">
        <v>1</v>
      </c>
    </row>
    <row r="878" spans="1:8" x14ac:dyDescent="0.3">
      <c r="A878" s="108">
        <v>125</v>
      </c>
      <c r="B878" s="116">
        <v>34</v>
      </c>
      <c r="C878" s="108" t="s">
        <v>46</v>
      </c>
      <c r="D878" s="108" t="s">
        <v>7</v>
      </c>
      <c r="E878" s="108">
        <v>10</v>
      </c>
      <c r="F878" s="108" t="s">
        <v>529</v>
      </c>
      <c r="G878" s="108" t="s">
        <v>463</v>
      </c>
      <c r="H878" s="108">
        <v>1</v>
      </c>
    </row>
    <row r="879" spans="1:8" x14ac:dyDescent="0.3">
      <c r="A879" s="108">
        <v>736</v>
      </c>
      <c r="B879" s="116">
        <v>412</v>
      </c>
      <c r="C879" s="108" t="s">
        <v>1876</v>
      </c>
      <c r="D879" s="108" t="s">
        <v>7</v>
      </c>
      <c r="E879" s="108">
        <v>25</v>
      </c>
      <c r="F879" s="108" t="s">
        <v>529</v>
      </c>
      <c r="G879" s="108" t="s">
        <v>463</v>
      </c>
      <c r="H879" s="108">
        <v>1</v>
      </c>
    </row>
    <row r="880" spans="1:8" x14ac:dyDescent="0.3">
      <c r="A880" s="108">
        <v>3589</v>
      </c>
      <c r="B880" s="116">
        <v>2133</v>
      </c>
      <c r="C880" s="108" t="s">
        <v>1343</v>
      </c>
      <c r="D880" s="108" t="s">
        <v>7</v>
      </c>
      <c r="E880" s="108">
        <v>5</v>
      </c>
      <c r="F880" s="108" t="s">
        <v>529</v>
      </c>
      <c r="G880" s="108" t="s">
        <v>463</v>
      </c>
      <c r="H880" s="108">
        <v>1</v>
      </c>
    </row>
    <row r="881" spans="1:8" x14ac:dyDescent="0.3">
      <c r="A881" s="108">
        <v>3586</v>
      </c>
      <c r="B881" s="116">
        <v>2719</v>
      </c>
      <c r="C881" s="108" t="s">
        <v>447</v>
      </c>
      <c r="D881" s="108" t="s">
        <v>7</v>
      </c>
      <c r="E881" s="108">
        <v>30</v>
      </c>
      <c r="F881" s="108" t="s">
        <v>529</v>
      </c>
      <c r="G881" s="108" t="s">
        <v>463</v>
      </c>
      <c r="H881" s="108">
        <v>1</v>
      </c>
    </row>
    <row r="882" spans="1:8" x14ac:dyDescent="0.3">
      <c r="A882" s="108">
        <v>3595</v>
      </c>
      <c r="B882" s="116">
        <v>2139</v>
      </c>
      <c r="C882" s="108" t="s">
        <v>1344</v>
      </c>
      <c r="D882" s="108" t="s">
        <v>7</v>
      </c>
      <c r="E882" s="108">
        <v>5</v>
      </c>
      <c r="F882" s="108" t="s">
        <v>529</v>
      </c>
      <c r="G882" s="108" t="s">
        <v>463</v>
      </c>
      <c r="H882" s="108">
        <v>1</v>
      </c>
    </row>
    <row r="883" spans="1:8" x14ac:dyDescent="0.3">
      <c r="A883" s="108">
        <v>820</v>
      </c>
      <c r="B883" s="116">
        <v>20295</v>
      </c>
      <c r="C883" s="108" t="s">
        <v>82</v>
      </c>
      <c r="D883" s="108" t="s">
        <v>7</v>
      </c>
      <c r="E883" s="108">
        <v>25</v>
      </c>
      <c r="F883" s="108" t="s">
        <v>529</v>
      </c>
      <c r="G883" s="108" t="s">
        <v>463</v>
      </c>
      <c r="H883" s="108">
        <v>1</v>
      </c>
    </row>
    <row r="884" spans="1:8" x14ac:dyDescent="0.3">
      <c r="A884" s="108">
        <v>2587</v>
      </c>
      <c r="B884" s="116">
        <v>21328</v>
      </c>
      <c r="C884" s="108" t="s">
        <v>1345</v>
      </c>
      <c r="D884" s="108" t="s">
        <v>7</v>
      </c>
      <c r="E884" s="108">
        <v>5</v>
      </c>
      <c r="F884" s="108" t="s">
        <v>529</v>
      </c>
      <c r="G884" s="108" t="s">
        <v>463</v>
      </c>
      <c r="H884" s="108">
        <v>1</v>
      </c>
    </row>
    <row r="885" spans="1:8" x14ac:dyDescent="0.3">
      <c r="A885" s="108">
        <v>127</v>
      </c>
      <c r="B885" s="116">
        <v>20037</v>
      </c>
      <c r="C885" s="108" t="s">
        <v>47</v>
      </c>
      <c r="D885" s="108" t="s">
        <v>7</v>
      </c>
      <c r="E885" s="108">
        <v>50</v>
      </c>
      <c r="F885" s="108" t="s">
        <v>529</v>
      </c>
      <c r="G885" s="108" t="s">
        <v>463</v>
      </c>
      <c r="H885" s="108">
        <v>1</v>
      </c>
    </row>
    <row r="886" spans="1:8" x14ac:dyDescent="0.3">
      <c r="A886" s="108">
        <v>3838</v>
      </c>
      <c r="B886" s="116">
        <v>2229</v>
      </c>
      <c r="C886" s="108" t="s">
        <v>710</v>
      </c>
      <c r="D886" s="108" t="s">
        <v>7</v>
      </c>
      <c r="E886" s="108">
        <v>50</v>
      </c>
      <c r="F886" s="108" t="s">
        <v>529</v>
      </c>
      <c r="G886" s="108" t="s">
        <v>463</v>
      </c>
      <c r="H886" s="108">
        <v>1</v>
      </c>
    </row>
    <row r="887" spans="1:8" x14ac:dyDescent="0.3">
      <c r="A887" s="108">
        <v>3593</v>
      </c>
      <c r="B887" s="116">
        <v>2137</v>
      </c>
      <c r="C887" s="108" t="s">
        <v>452</v>
      </c>
      <c r="D887" s="108" t="s">
        <v>7</v>
      </c>
      <c r="E887" s="108">
        <v>5</v>
      </c>
      <c r="F887" s="108" t="s">
        <v>529</v>
      </c>
      <c r="G887" s="108" t="s">
        <v>463</v>
      </c>
      <c r="H887" s="108">
        <v>1</v>
      </c>
    </row>
    <row r="888" spans="1:8" x14ac:dyDescent="0.3">
      <c r="A888" s="108">
        <v>3581</v>
      </c>
      <c r="B888" s="116">
        <v>2717</v>
      </c>
      <c r="C888" s="108" t="s">
        <v>450</v>
      </c>
      <c r="D888" s="108" t="s">
        <v>7</v>
      </c>
      <c r="E888" s="108">
        <v>60</v>
      </c>
      <c r="F888" s="108" t="s">
        <v>529</v>
      </c>
      <c r="G888" s="108" t="s">
        <v>463</v>
      </c>
      <c r="H888" s="108">
        <v>1</v>
      </c>
    </row>
    <row r="889" spans="1:8" x14ac:dyDescent="0.3">
      <c r="A889" s="108">
        <v>590</v>
      </c>
      <c r="B889" s="116">
        <v>20158</v>
      </c>
      <c r="C889" s="108" t="s">
        <v>16</v>
      </c>
      <c r="D889" s="108" t="s">
        <v>7</v>
      </c>
      <c r="E889" s="108">
        <v>25</v>
      </c>
      <c r="F889" s="108" t="s">
        <v>529</v>
      </c>
      <c r="G889" s="108" t="s">
        <v>463</v>
      </c>
      <c r="H889" s="108">
        <v>1</v>
      </c>
    </row>
    <row r="890" spans="1:8" x14ac:dyDescent="0.3">
      <c r="A890" s="108">
        <v>3717</v>
      </c>
      <c r="B890" s="116">
        <v>20611</v>
      </c>
      <c r="C890" s="108" t="s">
        <v>641</v>
      </c>
      <c r="D890" s="108" t="s">
        <v>7</v>
      </c>
      <c r="E890" s="108">
        <v>30</v>
      </c>
      <c r="F890" s="108" t="s">
        <v>529</v>
      </c>
      <c r="G890" s="108" t="s">
        <v>463</v>
      </c>
      <c r="H890" s="108">
        <v>1</v>
      </c>
    </row>
    <row r="891" spans="1:8" x14ac:dyDescent="0.3">
      <c r="A891" s="108">
        <v>131</v>
      </c>
      <c r="B891" s="116">
        <v>16</v>
      </c>
      <c r="C891" s="108" t="s">
        <v>441</v>
      </c>
      <c r="D891" s="108" t="s">
        <v>7</v>
      </c>
      <c r="E891" s="108">
        <v>50</v>
      </c>
      <c r="F891" s="108" t="s">
        <v>529</v>
      </c>
      <c r="G891" s="108" t="s">
        <v>463</v>
      </c>
      <c r="H891" s="108">
        <v>1</v>
      </c>
    </row>
    <row r="892" spans="1:8" x14ac:dyDescent="0.3">
      <c r="A892" s="108">
        <v>3588</v>
      </c>
      <c r="B892" s="116">
        <v>2132</v>
      </c>
      <c r="C892" s="108" t="s">
        <v>451</v>
      </c>
      <c r="D892" s="108" t="s">
        <v>7</v>
      </c>
      <c r="E892" s="108">
        <v>5</v>
      </c>
      <c r="F892" s="108" t="s">
        <v>529</v>
      </c>
      <c r="G892" s="108" t="s">
        <v>463</v>
      </c>
      <c r="H892" s="108">
        <v>1</v>
      </c>
    </row>
    <row r="893" spans="1:8" x14ac:dyDescent="0.3">
      <c r="A893" s="108">
        <v>3582</v>
      </c>
      <c r="B893" s="116">
        <v>21586</v>
      </c>
      <c r="C893" s="108" t="s">
        <v>444</v>
      </c>
      <c r="D893" s="108" t="s">
        <v>7</v>
      </c>
      <c r="E893" s="108">
        <v>25</v>
      </c>
      <c r="F893" s="108" t="s">
        <v>529</v>
      </c>
      <c r="G893" s="108" t="s">
        <v>463</v>
      </c>
      <c r="H893" s="108">
        <v>1</v>
      </c>
    </row>
    <row r="894" spans="1:8" x14ac:dyDescent="0.3">
      <c r="A894" s="108">
        <v>3596</v>
      </c>
      <c r="B894" s="116">
        <v>2140</v>
      </c>
      <c r="C894" s="108" t="s">
        <v>1346</v>
      </c>
      <c r="D894" s="108" t="s">
        <v>7</v>
      </c>
      <c r="E894" s="108">
        <v>5</v>
      </c>
      <c r="F894" s="108" t="s">
        <v>529</v>
      </c>
      <c r="G894" s="108" t="s">
        <v>463</v>
      </c>
      <c r="H894" s="108">
        <v>1</v>
      </c>
    </row>
    <row r="895" spans="1:8" x14ac:dyDescent="0.3">
      <c r="A895" s="108">
        <v>1614</v>
      </c>
      <c r="B895" s="116">
        <v>936</v>
      </c>
      <c r="C895" s="108" t="s">
        <v>75</v>
      </c>
      <c r="D895" s="108" t="s">
        <v>7</v>
      </c>
      <c r="E895" s="108">
        <v>10</v>
      </c>
      <c r="F895" s="108" t="s">
        <v>529</v>
      </c>
      <c r="G895" s="108" t="s">
        <v>463</v>
      </c>
      <c r="H895" s="108">
        <v>1</v>
      </c>
    </row>
    <row r="896" spans="1:8" x14ac:dyDescent="0.3">
      <c r="A896" s="108">
        <v>1606</v>
      </c>
      <c r="B896" s="116">
        <v>931</v>
      </c>
      <c r="C896" s="108" t="s">
        <v>1877</v>
      </c>
      <c r="D896" s="108" t="s">
        <v>7</v>
      </c>
      <c r="E896" s="108">
        <v>25</v>
      </c>
      <c r="F896" s="108" t="s">
        <v>529</v>
      </c>
      <c r="G896" s="108" t="s">
        <v>463</v>
      </c>
      <c r="H896" s="108">
        <v>1</v>
      </c>
    </row>
    <row r="897" spans="1:8" x14ac:dyDescent="0.3">
      <c r="A897" s="108">
        <v>3241</v>
      </c>
      <c r="B897" s="116">
        <v>1882</v>
      </c>
      <c r="C897" s="108" t="s">
        <v>1878</v>
      </c>
      <c r="D897" s="108" t="s">
        <v>7</v>
      </c>
      <c r="E897" s="108">
        <v>30</v>
      </c>
      <c r="F897" s="108" t="s">
        <v>529</v>
      </c>
      <c r="G897" s="108" t="s">
        <v>463</v>
      </c>
      <c r="H897" s="108">
        <v>1</v>
      </c>
    </row>
    <row r="898" spans="1:8" x14ac:dyDescent="0.3">
      <c r="A898" s="108">
        <v>4257</v>
      </c>
      <c r="B898" s="116">
        <v>2389</v>
      </c>
      <c r="C898" s="108" t="s">
        <v>1545</v>
      </c>
      <c r="D898" s="108" t="s">
        <v>7</v>
      </c>
      <c r="E898" s="108">
        <v>50</v>
      </c>
      <c r="F898" s="108" t="s">
        <v>529</v>
      </c>
      <c r="G898" s="108" t="s">
        <v>463</v>
      </c>
      <c r="H898" s="108">
        <v>1</v>
      </c>
    </row>
    <row r="899" spans="1:8" x14ac:dyDescent="0.3">
      <c r="A899" s="108">
        <v>3590</v>
      </c>
      <c r="B899" s="116">
        <v>2134</v>
      </c>
      <c r="C899" s="108" t="s">
        <v>1347</v>
      </c>
      <c r="D899" s="108" t="s">
        <v>7</v>
      </c>
      <c r="E899" s="108">
        <v>5</v>
      </c>
      <c r="F899" s="108" t="s">
        <v>529</v>
      </c>
      <c r="G899" s="108" t="s">
        <v>463</v>
      </c>
      <c r="H899" s="108">
        <v>1</v>
      </c>
    </row>
    <row r="900" spans="1:8" x14ac:dyDescent="0.3">
      <c r="A900" s="108">
        <v>3577</v>
      </c>
      <c r="B900" s="116">
        <v>2131</v>
      </c>
      <c r="C900" s="108" t="s">
        <v>442</v>
      </c>
      <c r="D900" s="108" t="s">
        <v>7</v>
      </c>
      <c r="E900" s="108">
        <v>25</v>
      </c>
      <c r="F900" s="108" t="s">
        <v>529</v>
      </c>
      <c r="G900" s="108" t="s">
        <v>463</v>
      </c>
      <c r="H900" s="108">
        <v>1</v>
      </c>
    </row>
    <row r="901" spans="1:8" x14ac:dyDescent="0.3">
      <c r="A901" s="108">
        <v>3665</v>
      </c>
      <c r="B901" s="116">
        <v>2160</v>
      </c>
      <c r="C901" s="108" t="s">
        <v>567</v>
      </c>
      <c r="D901" s="108" t="s">
        <v>7</v>
      </c>
      <c r="E901" s="108">
        <v>30</v>
      </c>
      <c r="F901" s="108" t="s">
        <v>529</v>
      </c>
      <c r="G901" s="108" t="s">
        <v>463</v>
      </c>
      <c r="H901" s="108">
        <v>1</v>
      </c>
    </row>
    <row r="902" spans="1:8" x14ac:dyDescent="0.3">
      <c r="A902" s="108">
        <v>2314</v>
      </c>
      <c r="B902" s="116">
        <v>1271</v>
      </c>
      <c r="C902" s="108" t="s">
        <v>1348</v>
      </c>
      <c r="D902" s="108" t="s">
        <v>7</v>
      </c>
      <c r="E902" s="108">
        <v>5</v>
      </c>
      <c r="F902" s="108" t="s">
        <v>529</v>
      </c>
      <c r="G902" s="108" t="s">
        <v>463</v>
      </c>
      <c r="H902" s="108">
        <v>1</v>
      </c>
    </row>
    <row r="903" spans="1:8" x14ac:dyDescent="0.3">
      <c r="A903" s="108">
        <v>3583</v>
      </c>
      <c r="B903" s="116">
        <v>21588</v>
      </c>
      <c r="C903" s="108" t="s">
        <v>445</v>
      </c>
      <c r="D903" s="108" t="s">
        <v>7</v>
      </c>
      <c r="E903" s="108">
        <v>25</v>
      </c>
      <c r="F903" s="108" t="s">
        <v>529</v>
      </c>
      <c r="G903" s="108" t="s">
        <v>463</v>
      </c>
      <c r="H903" s="108">
        <v>1</v>
      </c>
    </row>
    <row r="904" spans="1:8" x14ac:dyDescent="0.3">
      <c r="A904" s="108">
        <v>3855</v>
      </c>
      <c r="B904" s="116">
        <v>21657</v>
      </c>
      <c r="C904" s="108" t="s">
        <v>714</v>
      </c>
      <c r="D904" s="108" t="s">
        <v>7</v>
      </c>
      <c r="E904" s="108">
        <v>30</v>
      </c>
      <c r="F904" s="108" t="s">
        <v>529</v>
      </c>
      <c r="G904" s="108" t="s">
        <v>463</v>
      </c>
      <c r="H904" s="108">
        <v>1</v>
      </c>
    </row>
    <row r="905" spans="1:8" x14ac:dyDescent="0.3">
      <c r="A905" s="108">
        <v>3730</v>
      </c>
      <c r="B905" s="116">
        <v>21617</v>
      </c>
      <c r="C905" s="108" t="s">
        <v>653</v>
      </c>
      <c r="D905" s="108" t="s">
        <v>7</v>
      </c>
      <c r="E905" s="108">
        <v>50</v>
      </c>
      <c r="F905" s="108" t="s">
        <v>529</v>
      </c>
      <c r="G905" s="108" t="s">
        <v>463</v>
      </c>
      <c r="H905" s="108">
        <v>1</v>
      </c>
    </row>
    <row r="906" spans="1:8" x14ac:dyDescent="0.3">
      <c r="A906" s="108">
        <v>3598</v>
      </c>
      <c r="B906" s="116">
        <v>21591</v>
      </c>
      <c r="C906" s="108" t="s">
        <v>1349</v>
      </c>
      <c r="D906" s="108" t="s">
        <v>7</v>
      </c>
      <c r="E906" s="108">
        <v>5</v>
      </c>
      <c r="F906" s="108" t="s">
        <v>529</v>
      </c>
      <c r="G906" s="108" t="s">
        <v>463</v>
      </c>
      <c r="H906" s="108">
        <v>1</v>
      </c>
    </row>
    <row r="907" spans="1:8" x14ac:dyDescent="0.3">
      <c r="A907" s="108">
        <v>3726</v>
      </c>
      <c r="B907" s="116">
        <v>2173</v>
      </c>
      <c r="C907" s="108" t="s">
        <v>650</v>
      </c>
      <c r="D907" s="108" t="s">
        <v>7</v>
      </c>
      <c r="E907" s="108">
        <v>30</v>
      </c>
      <c r="F907" s="108" t="s">
        <v>529</v>
      </c>
      <c r="G907" s="108" t="s">
        <v>463</v>
      </c>
      <c r="H907" s="108">
        <v>1</v>
      </c>
    </row>
    <row r="908" spans="1:8" x14ac:dyDescent="0.3">
      <c r="A908" s="108">
        <v>3584</v>
      </c>
      <c r="B908" s="116">
        <v>2716</v>
      </c>
      <c r="C908" s="108" t="s">
        <v>446</v>
      </c>
      <c r="D908" s="108" t="s">
        <v>7</v>
      </c>
      <c r="E908" s="108">
        <v>50</v>
      </c>
      <c r="F908" s="108" t="s">
        <v>529</v>
      </c>
      <c r="G908" s="108" t="s">
        <v>463</v>
      </c>
      <c r="H908" s="108">
        <v>1</v>
      </c>
    </row>
    <row r="909" spans="1:8" x14ac:dyDescent="0.3">
      <c r="A909" s="108">
        <v>3592</v>
      </c>
      <c r="B909" s="116">
        <v>2136</v>
      </c>
      <c r="C909" s="108" t="s">
        <v>1350</v>
      </c>
      <c r="D909" s="108" t="s">
        <v>7</v>
      </c>
      <c r="E909" s="108">
        <v>5</v>
      </c>
      <c r="F909" s="108" t="s">
        <v>529</v>
      </c>
      <c r="G909" s="108" t="s">
        <v>463</v>
      </c>
      <c r="H909" s="108">
        <v>1</v>
      </c>
    </row>
    <row r="910" spans="1:8" x14ac:dyDescent="0.3">
      <c r="A910" s="108">
        <v>1500</v>
      </c>
      <c r="B910" s="116">
        <v>20895</v>
      </c>
      <c r="C910" s="108" t="s">
        <v>1879</v>
      </c>
      <c r="D910" s="108" t="s">
        <v>7</v>
      </c>
      <c r="E910" s="108">
        <v>25</v>
      </c>
      <c r="F910" s="108" t="s">
        <v>467</v>
      </c>
      <c r="G910" s="108" t="s">
        <v>463</v>
      </c>
      <c r="H910" s="108">
        <v>1</v>
      </c>
    </row>
    <row r="911" spans="1:8" x14ac:dyDescent="0.3">
      <c r="A911" s="108">
        <v>909</v>
      </c>
      <c r="B911" s="116">
        <v>10100</v>
      </c>
      <c r="C911" s="108" t="s">
        <v>1879</v>
      </c>
      <c r="D911" s="108" t="s">
        <v>7</v>
      </c>
      <c r="E911" s="108">
        <v>25</v>
      </c>
      <c r="F911" s="108" t="s">
        <v>471</v>
      </c>
      <c r="G911" s="108" t="s">
        <v>463</v>
      </c>
      <c r="H911" s="108">
        <v>1</v>
      </c>
    </row>
    <row r="912" spans="1:8" x14ac:dyDescent="0.3">
      <c r="A912" s="108">
        <v>3046</v>
      </c>
      <c r="B912" s="116">
        <v>21463</v>
      </c>
      <c r="C912" s="108" t="s">
        <v>1351</v>
      </c>
      <c r="D912" s="108" t="s">
        <v>7</v>
      </c>
      <c r="E912" s="108">
        <v>2</v>
      </c>
      <c r="F912" s="108" t="s">
        <v>471</v>
      </c>
      <c r="G912" s="108" t="s">
        <v>463</v>
      </c>
      <c r="H912" s="108">
        <v>1</v>
      </c>
    </row>
    <row r="913" spans="1:8" x14ac:dyDescent="0.3">
      <c r="A913" s="108">
        <v>2287</v>
      </c>
      <c r="B913" s="116">
        <v>21244</v>
      </c>
      <c r="C913" s="108" t="s">
        <v>1880</v>
      </c>
      <c r="D913" s="108" t="s">
        <v>7</v>
      </c>
      <c r="E913" s="108">
        <v>5</v>
      </c>
      <c r="F913" s="108" t="s">
        <v>471</v>
      </c>
      <c r="G913" s="108" t="s">
        <v>463</v>
      </c>
      <c r="H913" s="108">
        <v>1</v>
      </c>
    </row>
    <row r="914" spans="1:8" x14ac:dyDescent="0.3">
      <c r="A914" s="108">
        <v>2934</v>
      </c>
      <c r="B914" s="116">
        <v>1675</v>
      </c>
      <c r="C914" s="108" t="s">
        <v>264</v>
      </c>
      <c r="D914" s="108" t="s">
        <v>3</v>
      </c>
      <c r="E914" s="108">
        <v>3</v>
      </c>
      <c r="F914" s="108" t="s">
        <v>469</v>
      </c>
      <c r="G914" s="108" t="s">
        <v>463</v>
      </c>
      <c r="H914" s="108">
        <v>1</v>
      </c>
    </row>
    <row r="915" spans="1:8" x14ac:dyDescent="0.3">
      <c r="A915" s="108">
        <v>3540</v>
      </c>
      <c r="B915" s="116">
        <v>21573</v>
      </c>
      <c r="C915" s="108" t="s">
        <v>528</v>
      </c>
      <c r="D915" s="108" t="s">
        <v>3</v>
      </c>
      <c r="E915" s="108">
        <v>15</v>
      </c>
      <c r="F915" s="108" t="s">
        <v>469</v>
      </c>
      <c r="G915" s="108" t="s">
        <v>463</v>
      </c>
      <c r="H915" s="108">
        <v>1</v>
      </c>
    </row>
    <row r="916" spans="1:8" x14ac:dyDescent="0.3">
      <c r="A916" s="108">
        <v>2438</v>
      </c>
      <c r="B916" s="116">
        <v>1335</v>
      </c>
      <c r="C916" s="108" t="s">
        <v>1881</v>
      </c>
      <c r="D916" s="108" t="s">
        <v>165</v>
      </c>
      <c r="E916" s="108">
        <v>12</v>
      </c>
      <c r="F916" s="108" t="s">
        <v>468</v>
      </c>
      <c r="G916" s="108" t="s">
        <v>463</v>
      </c>
      <c r="H916" s="108">
        <v>1</v>
      </c>
    </row>
    <row r="917" spans="1:8" x14ac:dyDescent="0.3">
      <c r="A917" s="108">
        <v>3323</v>
      </c>
      <c r="B917" s="116">
        <v>1951</v>
      </c>
      <c r="C917" s="108" t="s">
        <v>1352</v>
      </c>
      <c r="D917" s="108" t="s">
        <v>165</v>
      </c>
      <c r="E917" s="108">
        <v>3</v>
      </c>
      <c r="F917" s="108" t="s">
        <v>468</v>
      </c>
      <c r="G917" s="108" t="s">
        <v>463</v>
      </c>
      <c r="H917" s="108">
        <v>1</v>
      </c>
    </row>
    <row r="918" spans="1:8" x14ac:dyDescent="0.3">
      <c r="A918" s="108">
        <v>2434</v>
      </c>
      <c r="B918" s="116">
        <v>1331</v>
      </c>
      <c r="C918" s="108" t="s">
        <v>1882</v>
      </c>
      <c r="D918" s="108" t="s">
        <v>165</v>
      </c>
      <c r="E918" s="108">
        <v>10</v>
      </c>
      <c r="F918" s="108" t="s">
        <v>468</v>
      </c>
      <c r="G918" s="108" t="s">
        <v>463</v>
      </c>
      <c r="H918" s="108">
        <v>1</v>
      </c>
    </row>
    <row r="919" spans="1:8" x14ac:dyDescent="0.3">
      <c r="A919" s="108">
        <v>3324</v>
      </c>
      <c r="B919" s="116">
        <v>1952</v>
      </c>
      <c r="C919" s="108" t="s">
        <v>1353</v>
      </c>
      <c r="D919" s="108" t="s">
        <v>165</v>
      </c>
      <c r="E919" s="108">
        <v>2.5</v>
      </c>
      <c r="F919" s="108" t="s">
        <v>468</v>
      </c>
      <c r="G919" s="108" t="s">
        <v>463</v>
      </c>
      <c r="H919" s="108">
        <v>1</v>
      </c>
    </row>
    <row r="920" spans="1:8" x14ac:dyDescent="0.3">
      <c r="A920" s="108">
        <v>3601</v>
      </c>
      <c r="B920" s="116">
        <v>2143</v>
      </c>
      <c r="C920" s="108" t="s">
        <v>456</v>
      </c>
      <c r="D920" s="108" t="s">
        <v>7</v>
      </c>
      <c r="E920" s="108">
        <v>10</v>
      </c>
      <c r="F920" s="108" t="s">
        <v>466</v>
      </c>
      <c r="G920" s="108" t="s">
        <v>463</v>
      </c>
      <c r="H920" s="108">
        <v>1</v>
      </c>
    </row>
    <row r="921" spans="1:8" x14ac:dyDescent="0.3">
      <c r="A921" s="108">
        <v>2706</v>
      </c>
      <c r="B921" s="116">
        <v>1526</v>
      </c>
      <c r="C921" s="108" t="s">
        <v>455</v>
      </c>
      <c r="D921" s="108" t="s">
        <v>7</v>
      </c>
      <c r="E921" s="108">
        <v>10</v>
      </c>
      <c r="F921" s="108" t="s">
        <v>471</v>
      </c>
      <c r="G921" s="108" t="s">
        <v>463</v>
      </c>
      <c r="H921" s="108">
        <v>1</v>
      </c>
    </row>
    <row r="922" spans="1:8" x14ac:dyDescent="0.3">
      <c r="A922" s="108">
        <v>4225</v>
      </c>
      <c r="B922" s="116">
        <v>2377</v>
      </c>
      <c r="C922" s="108" t="s">
        <v>1486</v>
      </c>
      <c r="D922" s="108" t="s">
        <v>7</v>
      </c>
      <c r="E922" s="108">
        <v>20</v>
      </c>
      <c r="F922" s="108" t="s">
        <v>471</v>
      </c>
      <c r="G922" s="108" t="s">
        <v>463</v>
      </c>
      <c r="H922" s="108">
        <v>1</v>
      </c>
    </row>
    <row r="923" spans="1:8" x14ac:dyDescent="0.3">
      <c r="A923" s="108">
        <v>1659</v>
      </c>
      <c r="B923" s="116">
        <v>958</v>
      </c>
      <c r="C923" s="108" t="s">
        <v>1487</v>
      </c>
      <c r="D923" s="108" t="s">
        <v>7</v>
      </c>
      <c r="E923" s="108">
        <v>5</v>
      </c>
      <c r="F923" s="108" t="s">
        <v>471</v>
      </c>
      <c r="G923" s="108" t="s">
        <v>463</v>
      </c>
      <c r="H923" s="108">
        <v>1</v>
      </c>
    </row>
    <row r="924" spans="1:8" x14ac:dyDescent="0.3">
      <c r="A924" s="108">
        <v>3510</v>
      </c>
      <c r="B924" s="116">
        <v>2679</v>
      </c>
      <c r="C924" s="108" t="s">
        <v>1354</v>
      </c>
      <c r="D924" s="108" t="s">
        <v>7</v>
      </c>
      <c r="E924" s="108">
        <v>1</v>
      </c>
      <c r="F924" s="108" t="s">
        <v>467</v>
      </c>
      <c r="G924" s="108" t="s">
        <v>463</v>
      </c>
      <c r="H924" s="108">
        <v>1</v>
      </c>
    </row>
    <row r="925" spans="1:8" x14ac:dyDescent="0.3">
      <c r="A925" s="108">
        <v>1650</v>
      </c>
      <c r="B925" s="116">
        <v>953</v>
      </c>
      <c r="C925" s="108" t="s">
        <v>1883</v>
      </c>
      <c r="D925" s="108" t="s">
        <v>7</v>
      </c>
      <c r="E925" s="108">
        <v>5</v>
      </c>
      <c r="F925" s="108" t="s">
        <v>467</v>
      </c>
      <c r="G925" s="108" t="s">
        <v>463</v>
      </c>
      <c r="H925" s="108">
        <v>1</v>
      </c>
    </row>
    <row r="926" spans="1:8" x14ac:dyDescent="0.3">
      <c r="A926" s="108">
        <v>3158</v>
      </c>
      <c r="B926" s="116">
        <v>1835</v>
      </c>
      <c r="C926" s="108" t="s">
        <v>1355</v>
      </c>
      <c r="D926" s="108" t="s">
        <v>7</v>
      </c>
      <c r="E926" s="108">
        <v>1</v>
      </c>
      <c r="F926" s="108" t="s">
        <v>467</v>
      </c>
      <c r="G926" s="108" t="s">
        <v>463</v>
      </c>
      <c r="H926" s="108">
        <v>1</v>
      </c>
    </row>
    <row r="927" spans="1:8" x14ac:dyDescent="0.3">
      <c r="A927" s="108">
        <v>219</v>
      </c>
      <c r="B927" s="116">
        <v>89</v>
      </c>
      <c r="C927" s="108" t="s">
        <v>1884</v>
      </c>
      <c r="D927" s="108" t="s">
        <v>7</v>
      </c>
      <c r="E927" s="108">
        <v>5</v>
      </c>
      <c r="F927" s="108" t="s">
        <v>467</v>
      </c>
      <c r="G927" s="108" t="s">
        <v>463</v>
      </c>
      <c r="H927" s="108">
        <v>1</v>
      </c>
    </row>
    <row r="928" spans="1:8" x14ac:dyDescent="0.3">
      <c r="A928" s="108">
        <v>4132</v>
      </c>
      <c r="B928" s="116">
        <v>21785</v>
      </c>
      <c r="C928" s="108" t="s">
        <v>935</v>
      </c>
      <c r="D928" s="108" t="s">
        <v>28</v>
      </c>
      <c r="E928" s="108">
        <v>25</v>
      </c>
      <c r="F928" s="108" t="s">
        <v>66</v>
      </c>
      <c r="G928" s="108" t="s">
        <v>463</v>
      </c>
      <c r="H928" s="108">
        <v>1</v>
      </c>
    </row>
    <row r="929" spans="1:8" x14ac:dyDescent="0.3">
      <c r="A929" s="108">
        <v>4175</v>
      </c>
      <c r="B929" s="116">
        <v>50029</v>
      </c>
      <c r="C929" s="108" t="s">
        <v>935</v>
      </c>
      <c r="D929" s="108" t="s">
        <v>7</v>
      </c>
      <c r="E929" s="108">
        <v>25</v>
      </c>
      <c r="F929" s="108" t="s">
        <v>66</v>
      </c>
      <c r="G929" s="108" t="s">
        <v>463</v>
      </c>
      <c r="H929" s="108">
        <v>1</v>
      </c>
    </row>
    <row r="930" spans="1:8" x14ac:dyDescent="0.3">
      <c r="A930" s="108">
        <v>671</v>
      </c>
      <c r="B930" s="116" t="s">
        <v>120</v>
      </c>
      <c r="C930" s="108" t="s">
        <v>120</v>
      </c>
      <c r="D930" s="108" t="s">
        <v>126</v>
      </c>
      <c r="E930" s="108">
        <v>0</v>
      </c>
      <c r="F930" s="108" t="s">
        <v>470</v>
      </c>
      <c r="G930" s="108" t="s">
        <v>136</v>
      </c>
      <c r="H930" s="108">
        <v>1</v>
      </c>
    </row>
    <row r="931" spans="1:8" x14ac:dyDescent="0.3">
      <c r="A931" s="108">
        <v>447</v>
      </c>
      <c r="B931" s="116">
        <v>79</v>
      </c>
      <c r="C931" s="108" t="s">
        <v>813</v>
      </c>
      <c r="D931" s="108" t="s">
        <v>7</v>
      </c>
      <c r="E931" s="108">
        <v>6</v>
      </c>
      <c r="F931" s="108" t="s">
        <v>466</v>
      </c>
      <c r="G931" s="108" t="s">
        <v>463</v>
      </c>
      <c r="H931" s="108">
        <v>1</v>
      </c>
    </row>
    <row r="932" spans="1:8" x14ac:dyDescent="0.3">
      <c r="A932" s="108">
        <v>305</v>
      </c>
      <c r="B932" s="116">
        <v>56</v>
      </c>
      <c r="C932" s="108" t="s">
        <v>48</v>
      </c>
      <c r="D932" s="108" t="s">
        <v>3</v>
      </c>
      <c r="E932" s="108">
        <v>10</v>
      </c>
      <c r="F932" s="108" t="s">
        <v>469</v>
      </c>
      <c r="G932" s="108" t="s">
        <v>463</v>
      </c>
      <c r="H932" s="108">
        <v>1</v>
      </c>
    </row>
    <row r="933" spans="1:8" x14ac:dyDescent="0.3">
      <c r="A933" s="108">
        <v>4173</v>
      </c>
      <c r="B933" s="116">
        <v>50027</v>
      </c>
      <c r="C933" s="108" t="s">
        <v>932</v>
      </c>
      <c r="D933" s="108" t="s">
        <v>7</v>
      </c>
      <c r="E933" s="108">
        <v>25</v>
      </c>
      <c r="F933" s="108" t="s">
        <v>468</v>
      </c>
      <c r="G933" s="108" t="s">
        <v>463</v>
      </c>
      <c r="H933" s="108">
        <v>1</v>
      </c>
    </row>
    <row r="934" spans="1:8" x14ac:dyDescent="0.3">
      <c r="A934" s="108">
        <v>4130</v>
      </c>
      <c r="B934" s="116">
        <v>2339</v>
      </c>
      <c r="C934" s="108" t="s">
        <v>932</v>
      </c>
      <c r="D934" s="108" t="s">
        <v>28</v>
      </c>
      <c r="E934" s="108">
        <v>25</v>
      </c>
      <c r="F934" s="108" t="s">
        <v>468</v>
      </c>
      <c r="G934" s="108" t="s">
        <v>463</v>
      </c>
      <c r="H934" s="108">
        <v>1</v>
      </c>
    </row>
    <row r="935" spans="1:8" x14ac:dyDescent="0.3">
      <c r="A935" s="108">
        <v>4189</v>
      </c>
      <c r="B935" s="116">
        <v>2356</v>
      </c>
      <c r="C935" s="108" t="s">
        <v>958</v>
      </c>
      <c r="D935" s="108" t="s">
        <v>7</v>
      </c>
      <c r="E935" s="108">
        <v>5</v>
      </c>
      <c r="F935" s="108" t="s">
        <v>468</v>
      </c>
      <c r="G935" s="108" t="s">
        <v>463</v>
      </c>
      <c r="H935" s="108">
        <v>1</v>
      </c>
    </row>
    <row r="936" spans="1:8" x14ac:dyDescent="0.3">
      <c r="A936" s="108">
        <v>4174</v>
      </c>
      <c r="B936" s="116">
        <v>50028</v>
      </c>
      <c r="C936" s="108" t="s">
        <v>949</v>
      </c>
      <c r="D936" s="108" t="s">
        <v>7</v>
      </c>
      <c r="E936" s="108">
        <v>25</v>
      </c>
      <c r="F936" s="108" t="s">
        <v>468</v>
      </c>
      <c r="G936" s="108" t="s">
        <v>463</v>
      </c>
      <c r="H936" s="108">
        <v>1</v>
      </c>
    </row>
    <row r="937" spans="1:8" x14ac:dyDescent="0.3">
      <c r="A937" s="108">
        <v>4129</v>
      </c>
      <c r="B937" s="116">
        <v>2338</v>
      </c>
      <c r="C937" s="108" t="s">
        <v>949</v>
      </c>
      <c r="D937" s="108" t="s">
        <v>28</v>
      </c>
      <c r="E937" s="108">
        <v>25</v>
      </c>
      <c r="F937" s="108" t="s">
        <v>468</v>
      </c>
      <c r="G937" s="108" t="s">
        <v>463</v>
      </c>
      <c r="H937" s="108">
        <v>1</v>
      </c>
    </row>
    <row r="938" spans="1:8" x14ac:dyDescent="0.3">
      <c r="A938" s="108">
        <v>3594</v>
      </c>
      <c r="B938" s="116">
        <v>2138</v>
      </c>
      <c r="C938" s="108" t="s">
        <v>1356</v>
      </c>
      <c r="D938" s="108" t="s">
        <v>7</v>
      </c>
      <c r="E938" s="108">
        <v>5</v>
      </c>
      <c r="F938" s="108" t="s">
        <v>468</v>
      </c>
      <c r="G938" s="108" t="s">
        <v>463</v>
      </c>
      <c r="H938" s="108">
        <v>1</v>
      </c>
    </row>
    <row r="939" spans="1:8" x14ac:dyDescent="0.3">
      <c r="A939" s="108">
        <v>3058</v>
      </c>
      <c r="B939" s="116">
        <v>1768</v>
      </c>
      <c r="C939" s="108" t="s">
        <v>1357</v>
      </c>
      <c r="D939" s="108" t="s">
        <v>7</v>
      </c>
      <c r="E939" s="108">
        <v>2</v>
      </c>
      <c r="F939" s="108" t="s">
        <v>471</v>
      </c>
      <c r="G939" s="108" t="s">
        <v>463</v>
      </c>
      <c r="H939" s="108">
        <v>1</v>
      </c>
    </row>
    <row r="940" spans="1:8" x14ac:dyDescent="0.3">
      <c r="A940" s="108">
        <v>2198</v>
      </c>
      <c r="B940" s="116">
        <v>1206</v>
      </c>
      <c r="C940" s="108" t="s">
        <v>1885</v>
      </c>
      <c r="D940" s="108" t="s">
        <v>7</v>
      </c>
      <c r="E940" s="108">
        <v>5</v>
      </c>
      <c r="F940" s="108" t="s">
        <v>471</v>
      </c>
      <c r="G940" s="108" t="s">
        <v>463</v>
      </c>
      <c r="H940" s="108">
        <v>1</v>
      </c>
    </row>
    <row r="941" spans="1:8" x14ac:dyDescent="0.3">
      <c r="A941" s="108">
        <v>2958</v>
      </c>
      <c r="B941" s="116">
        <v>1699</v>
      </c>
      <c r="C941" s="108" t="s">
        <v>522</v>
      </c>
      <c r="D941" s="108" t="s">
        <v>28</v>
      </c>
      <c r="E941" s="108">
        <v>2.0960000000000001</v>
      </c>
      <c r="F941" s="108" t="s">
        <v>66</v>
      </c>
      <c r="G941" s="108" t="s">
        <v>463</v>
      </c>
      <c r="H941" s="108">
        <v>1</v>
      </c>
    </row>
    <row r="942" spans="1:8" x14ac:dyDescent="0.3">
      <c r="A942" s="108">
        <v>58</v>
      </c>
      <c r="B942" s="116">
        <v>10007</v>
      </c>
      <c r="C942" s="108" t="s">
        <v>31</v>
      </c>
      <c r="D942" s="108" t="s">
        <v>7</v>
      </c>
      <c r="E942" s="108">
        <v>25</v>
      </c>
      <c r="F942" s="108" t="s">
        <v>467</v>
      </c>
      <c r="G942" s="108" t="s">
        <v>463</v>
      </c>
      <c r="H942" s="108">
        <v>1</v>
      </c>
    </row>
    <row r="943" spans="1:8" x14ac:dyDescent="0.3">
      <c r="A943" s="108">
        <v>93</v>
      </c>
      <c r="B943" s="116">
        <v>20087</v>
      </c>
      <c r="C943" s="108" t="s">
        <v>31</v>
      </c>
      <c r="D943" s="108" t="s">
        <v>7</v>
      </c>
      <c r="E943" s="108">
        <v>25</v>
      </c>
      <c r="F943" s="108" t="s">
        <v>467</v>
      </c>
      <c r="G943" s="108" t="s">
        <v>463</v>
      </c>
      <c r="H943" s="108">
        <v>1</v>
      </c>
    </row>
    <row r="944" spans="1:8" x14ac:dyDescent="0.3">
      <c r="A944" s="108">
        <v>2290</v>
      </c>
      <c r="B944" s="116">
        <v>21246</v>
      </c>
      <c r="C944" s="108" t="s">
        <v>1358</v>
      </c>
      <c r="D944" s="108" t="s">
        <v>7</v>
      </c>
      <c r="E944" s="108">
        <v>5</v>
      </c>
      <c r="F944" s="108" t="s">
        <v>467</v>
      </c>
      <c r="G944" s="108" t="s">
        <v>463</v>
      </c>
      <c r="H944" s="108">
        <v>1</v>
      </c>
    </row>
    <row r="945" spans="1:8" x14ac:dyDescent="0.3">
      <c r="A945" s="108">
        <v>221</v>
      </c>
      <c r="B945" s="116">
        <v>20045</v>
      </c>
      <c r="C945" s="108" t="s">
        <v>521</v>
      </c>
      <c r="D945" s="108" t="s">
        <v>7</v>
      </c>
      <c r="E945" s="108">
        <v>20</v>
      </c>
      <c r="F945" s="108" t="s">
        <v>471</v>
      </c>
      <c r="G945" s="108" t="s">
        <v>463</v>
      </c>
      <c r="H945" s="108">
        <v>1</v>
      </c>
    </row>
    <row r="946" spans="1:8" x14ac:dyDescent="0.3">
      <c r="A946" s="108">
        <v>4203</v>
      </c>
      <c r="B946" s="116">
        <v>21791</v>
      </c>
      <c r="C946" s="108" t="s">
        <v>971</v>
      </c>
      <c r="D946" s="108" t="s">
        <v>7</v>
      </c>
      <c r="E946" s="108">
        <v>10</v>
      </c>
      <c r="F946" s="108" t="s">
        <v>471</v>
      </c>
      <c r="G946" s="108" t="s">
        <v>463</v>
      </c>
      <c r="H946" s="108">
        <v>1</v>
      </c>
    </row>
    <row r="947" spans="1:8" x14ac:dyDescent="0.3">
      <c r="A947" s="108">
        <v>2988</v>
      </c>
      <c r="B947" s="116">
        <v>21448</v>
      </c>
      <c r="C947" s="108" t="s">
        <v>541</v>
      </c>
      <c r="D947" s="108" t="s">
        <v>7</v>
      </c>
      <c r="E947" s="108">
        <v>18</v>
      </c>
      <c r="F947" s="108" t="s">
        <v>471</v>
      </c>
      <c r="G947" s="108" t="s">
        <v>463</v>
      </c>
      <c r="H947" s="108">
        <v>1</v>
      </c>
    </row>
    <row r="948" spans="1:8" x14ac:dyDescent="0.3">
      <c r="A948" s="108">
        <v>2723</v>
      </c>
      <c r="B948" s="116">
        <v>21369</v>
      </c>
      <c r="C948" s="108" t="s">
        <v>537</v>
      </c>
      <c r="D948" s="108" t="s">
        <v>7</v>
      </c>
      <c r="E948" s="108">
        <v>2</v>
      </c>
      <c r="F948" s="108" t="s">
        <v>471</v>
      </c>
      <c r="G948" s="108" t="s">
        <v>463</v>
      </c>
      <c r="H948" s="108">
        <v>1</v>
      </c>
    </row>
    <row r="949" spans="1:8" x14ac:dyDescent="0.3">
      <c r="A949" s="108">
        <v>793</v>
      </c>
      <c r="B949" s="116">
        <v>10092</v>
      </c>
      <c r="C949" s="108" t="s">
        <v>85</v>
      </c>
      <c r="D949" s="108" t="s">
        <v>7</v>
      </c>
      <c r="E949" s="108">
        <v>20</v>
      </c>
      <c r="F949" s="108" t="s">
        <v>471</v>
      </c>
      <c r="G949" s="108" t="s">
        <v>463</v>
      </c>
      <c r="H949" s="108">
        <v>1</v>
      </c>
    </row>
    <row r="950" spans="1:8" x14ac:dyDescent="0.3">
      <c r="A950" s="108">
        <v>597</v>
      </c>
      <c r="B950" s="116">
        <v>20164</v>
      </c>
      <c r="C950" s="108" t="s">
        <v>965</v>
      </c>
      <c r="D950" s="108" t="s">
        <v>7</v>
      </c>
      <c r="E950" s="108">
        <v>5</v>
      </c>
      <c r="F950" s="108" t="s">
        <v>471</v>
      </c>
      <c r="G950" s="108" t="s">
        <v>463</v>
      </c>
      <c r="H950" s="108">
        <v>1</v>
      </c>
    </row>
    <row r="951" spans="1:8" x14ac:dyDescent="0.3">
      <c r="A951" s="108">
        <v>4215</v>
      </c>
      <c r="B951" s="116">
        <v>2372</v>
      </c>
      <c r="C951" s="108" t="s">
        <v>977</v>
      </c>
      <c r="D951" s="108" t="s">
        <v>28</v>
      </c>
      <c r="E951" s="108">
        <v>25</v>
      </c>
      <c r="F951" s="108" t="s">
        <v>68</v>
      </c>
      <c r="G951" s="108" t="s">
        <v>463</v>
      </c>
      <c r="H951" s="108">
        <v>1</v>
      </c>
    </row>
    <row r="952" spans="1:8" x14ac:dyDescent="0.3">
      <c r="A952" s="108">
        <v>4211</v>
      </c>
      <c r="B952" s="116">
        <v>2371</v>
      </c>
      <c r="C952" s="108" t="s">
        <v>978</v>
      </c>
      <c r="D952" s="108" t="s">
        <v>28</v>
      </c>
      <c r="E952" s="108">
        <v>2</v>
      </c>
      <c r="F952" s="108" t="s">
        <v>68</v>
      </c>
      <c r="G952" s="108" t="s">
        <v>463</v>
      </c>
      <c r="H952" s="108">
        <v>1</v>
      </c>
    </row>
    <row r="953" spans="1:8" x14ac:dyDescent="0.3">
      <c r="A953" s="108">
        <v>2816</v>
      </c>
      <c r="B953" s="116">
        <v>1589</v>
      </c>
      <c r="C953" s="108" t="s">
        <v>709</v>
      </c>
      <c r="D953" s="108" t="s">
        <v>7</v>
      </c>
      <c r="E953" s="108">
        <v>2</v>
      </c>
      <c r="F953" s="108" t="s">
        <v>68</v>
      </c>
      <c r="G953" s="108" t="s">
        <v>463</v>
      </c>
      <c r="H953" s="108">
        <v>1</v>
      </c>
    </row>
    <row r="954" spans="1:8" x14ac:dyDescent="0.3">
      <c r="A954" s="108">
        <v>1131</v>
      </c>
      <c r="B954" s="116">
        <v>619</v>
      </c>
      <c r="C954" s="108" t="s">
        <v>1886</v>
      </c>
      <c r="D954" s="108" t="s">
        <v>7</v>
      </c>
      <c r="E954" s="108">
        <v>5</v>
      </c>
      <c r="F954" s="108" t="s">
        <v>68</v>
      </c>
      <c r="G954" s="108" t="s">
        <v>463</v>
      </c>
      <c r="H954" s="108">
        <v>1</v>
      </c>
    </row>
    <row r="955" spans="1:8" x14ac:dyDescent="0.3">
      <c r="A955" s="108">
        <v>2913</v>
      </c>
      <c r="B955" s="116">
        <v>1661</v>
      </c>
      <c r="C955" s="108" t="s">
        <v>254</v>
      </c>
      <c r="D955" s="108" t="s">
        <v>3</v>
      </c>
      <c r="E955" s="108">
        <v>3</v>
      </c>
      <c r="F955" s="108" t="s">
        <v>469</v>
      </c>
      <c r="G955" s="108" t="s">
        <v>463</v>
      </c>
      <c r="H955" s="108">
        <v>1</v>
      </c>
    </row>
    <row r="956" spans="1:8" x14ac:dyDescent="0.3">
      <c r="A956" s="108">
        <v>2912</v>
      </c>
      <c r="B956" s="116">
        <v>1660</v>
      </c>
      <c r="C956" s="108" t="s">
        <v>1570</v>
      </c>
      <c r="D956" s="108" t="s">
        <v>3</v>
      </c>
      <c r="E956" s="108">
        <v>3</v>
      </c>
      <c r="F956" s="108" t="s">
        <v>469</v>
      </c>
      <c r="G956" s="108" t="s">
        <v>463</v>
      </c>
      <c r="H956" s="108">
        <v>1</v>
      </c>
    </row>
    <row r="957" spans="1:8" x14ac:dyDescent="0.3">
      <c r="A957" s="108">
        <v>60</v>
      </c>
      <c r="B957" s="116">
        <v>20007</v>
      </c>
      <c r="C957" s="108" t="s">
        <v>27</v>
      </c>
      <c r="D957" s="108" t="s">
        <v>7</v>
      </c>
      <c r="E957" s="108">
        <v>10</v>
      </c>
      <c r="F957" s="108" t="s">
        <v>471</v>
      </c>
      <c r="G957" s="108" t="s">
        <v>463</v>
      </c>
      <c r="H957" s="108">
        <v>1</v>
      </c>
    </row>
    <row r="958" spans="1:8" x14ac:dyDescent="0.3">
      <c r="A958" s="108">
        <v>1732</v>
      </c>
      <c r="B958" s="116">
        <v>20994</v>
      </c>
      <c r="C958" s="108" t="s">
        <v>1359</v>
      </c>
      <c r="D958" s="108" t="s">
        <v>7</v>
      </c>
      <c r="E958" s="108">
        <v>5</v>
      </c>
      <c r="F958" s="108" t="s">
        <v>471</v>
      </c>
      <c r="G958" s="108" t="s">
        <v>463</v>
      </c>
      <c r="H958" s="108">
        <v>1</v>
      </c>
    </row>
    <row r="959" spans="1:8" x14ac:dyDescent="0.3">
      <c r="A959" s="108">
        <v>2594</v>
      </c>
      <c r="B959" s="116">
        <v>21336</v>
      </c>
      <c r="C959" s="108" t="s">
        <v>1461</v>
      </c>
      <c r="D959" s="108" t="s">
        <v>7</v>
      </c>
      <c r="E959" s="108">
        <v>25</v>
      </c>
      <c r="F959" s="108" t="s">
        <v>471</v>
      </c>
      <c r="G959" s="108" t="s">
        <v>463</v>
      </c>
      <c r="H959" s="108">
        <v>1</v>
      </c>
    </row>
    <row r="960" spans="1:8" x14ac:dyDescent="0.3">
      <c r="A960" s="108">
        <v>135</v>
      </c>
      <c r="B960" s="116">
        <v>20072</v>
      </c>
      <c r="C960" s="108" t="s">
        <v>169</v>
      </c>
      <c r="D960" s="108" t="s">
        <v>7</v>
      </c>
      <c r="E960" s="108">
        <v>25</v>
      </c>
      <c r="F960" s="108" t="s">
        <v>529</v>
      </c>
      <c r="G960" s="108" t="s">
        <v>463</v>
      </c>
      <c r="H960" s="108">
        <v>1</v>
      </c>
    </row>
    <row r="961" spans="1:8" x14ac:dyDescent="0.3">
      <c r="A961" s="108">
        <v>1853</v>
      </c>
      <c r="B961" s="116">
        <v>21044</v>
      </c>
      <c r="C961" s="108" t="s">
        <v>1360</v>
      </c>
      <c r="D961" s="108" t="s">
        <v>7</v>
      </c>
      <c r="E961" s="108">
        <v>5</v>
      </c>
      <c r="F961" s="108" t="s">
        <v>529</v>
      </c>
      <c r="G961" s="108" t="s">
        <v>463</v>
      </c>
      <c r="H961" s="108">
        <v>1</v>
      </c>
    </row>
    <row r="962" spans="1:8" x14ac:dyDescent="0.3">
      <c r="A962" s="108">
        <v>2460</v>
      </c>
      <c r="B962" s="116">
        <v>1351</v>
      </c>
      <c r="C962" s="108" t="s">
        <v>1887</v>
      </c>
      <c r="D962" s="108" t="s">
        <v>7</v>
      </c>
      <c r="E962" s="108">
        <v>25</v>
      </c>
      <c r="F962" s="108" t="s">
        <v>529</v>
      </c>
      <c r="G962" s="108" t="s">
        <v>463</v>
      </c>
      <c r="H962" s="108">
        <v>1</v>
      </c>
    </row>
    <row r="963" spans="1:8" x14ac:dyDescent="0.3">
      <c r="A963" s="108">
        <v>2464</v>
      </c>
      <c r="B963" s="116">
        <v>1354</v>
      </c>
      <c r="C963" s="108" t="s">
        <v>1361</v>
      </c>
      <c r="D963" s="108" t="s">
        <v>7</v>
      </c>
      <c r="E963" s="108">
        <v>5</v>
      </c>
      <c r="F963" s="108" t="s">
        <v>529</v>
      </c>
      <c r="G963" s="108" t="s">
        <v>463</v>
      </c>
      <c r="H963" s="108">
        <v>1</v>
      </c>
    </row>
    <row r="964" spans="1:8" x14ac:dyDescent="0.3">
      <c r="A964" s="108">
        <v>1822</v>
      </c>
      <c r="B964" s="116">
        <v>21033</v>
      </c>
      <c r="C964" s="108" t="s">
        <v>98</v>
      </c>
      <c r="D964" s="108" t="s">
        <v>7</v>
      </c>
      <c r="E964" s="108">
        <v>5</v>
      </c>
      <c r="F964" s="108" t="s">
        <v>529</v>
      </c>
      <c r="G964" s="108" t="s">
        <v>463</v>
      </c>
      <c r="H964" s="108">
        <v>1</v>
      </c>
    </row>
    <row r="965" spans="1:8" x14ac:dyDescent="0.3">
      <c r="A965" s="108">
        <v>4036</v>
      </c>
      <c r="B965" s="116">
        <v>2824</v>
      </c>
      <c r="C965" s="108" t="s">
        <v>859</v>
      </c>
      <c r="D965" s="108" t="s">
        <v>28</v>
      </c>
      <c r="E965" s="108">
        <v>11</v>
      </c>
      <c r="F965" s="108" t="s">
        <v>529</v>
      </c>
      <c r="G965" s="108" t="s">
        <v>463</v>
      </c>
      <c r="H965" s="108">
        <v>1</v>
      </c>
    </row>
    <row r="966" spans="1:8" x14ac:dyDescent="0.3">
      <c r="A966" s="108">
        <v>4037</v>
      </c>
      <c r="B966" s="116">
        <v>2825</v>
      </c>
      <c r="C966" s="108" t="s">
        <v>860</v>
      </c>
      <c r="D966" s="108" t="s">
        <v>28</v>
      </c>
      <c r="E966" s="108">
        <v>25</v>
      </c>
      <c r="F966" s="108" t="s">
        <v>529</v>
      </c>
      <c r="G966" s="108" t="s">
        <v>463</v>
      </c>
      <c r="H966" s="108">
        <v>1</v>
      </c>
    </row>
    <row r="967" spans="1:8" x14ac:dyDescent="0.3">
      <c r="A967" s="108">
        <v>4093</v>
      </c>
      <c r="B967" s="116">
        <v>2304</v>
      </c>
      <c r="C967" s="108" t="s">
        <v>1888</v>
      </c>
      <c r="D967" s="108" t="s">
        <v>7</v>
      </c>
      <c r="E967" s="108">
        <v>25</v>
      </c>
      <c r="F967" s="108" t="s">
        <v>529</v>
      </c>
      <c r="G967" s="108" t="s">
        <v>463</v>
      </c>
      <c r="H967" s="108">
        <v>1</v>
      </c>
    </row>
    <row r="968" spans="1:8" x14ac:dyDescent="0.3">
      <c r="A968" s="108">
        <v>769</v>
      </c>
      <c r="B968" s="116">
        <v>417</v>
      </c>
      <c r="C968" s="108" t="s">
        <v>1889</v>
      </c>
      <c r="D968" s="108" t="s">
        <v>7</v>
      </c>
      <c r="E968" s="108">
        <v>25</v>
      </c>
      <c r="F968" s="108" t="s">
        <v>529</v>
      </c>
      <c r="G968" s="108" t="s">
        <v>463</v>
      </c>
      <c r="H968" s="108">
        <v>1</v>
      </c>
    </row>
    <row r="969" spans="1:8" x14ac:dyDescent="0.3">
      <c r="A969" s="108">
        <v>257</v>
      </c>
      <c r="B969" s="116">
        <v>280</v>
      </c>
      <c r="C969" s="108" t="s">
        <v>458</v>
      </c>
      <c r="D969" s="108" t="s">
        <v>7</v>
      </c>
      <c r="E969" s="108">
        <v>40</v>
      </c>
      <c r="F969" s="108" t="s">
        <v>529</v>
      </c>
      <c r="G969" s="108" t="s">
        <v>463</v>
      </c>
      <c r="H969" s="108">
        <v>1</v>
      </c>
    </row>
    <row r="970" spans="1:8" x14ac:dyDescent="0.3">
      <c r="A970" s="108">
        <v>3014</v>
      </c>
      <c r="B970" s="116">
        <v>1740</v>
      </c>
      <c r="C970" s="108" t="s">
        <v>1362</v>
      </c>
      <c r="D970" s="108" t="s">
        <v>7</v>
      </c>
      <c r="E970" s="108">
        <v>5</v>
      </c>
      <c r="F970" s="108" t="s">
        <v>529</v>
      </c>
      <c r="G970" s="108" t="s">
        <v>463</v>
      </c>
      <c r="H970" s="108">
        <v>1</v>
      </c>
    </row>
    <row r="971" spans="1:8" x14ac:dyDescent="0.3">
      <c r="A971" s="108">
        <v>1792</v>
      </c>
      <c r="B971" s="116">
        <v>1020</v>
      </c>
      <c r="C971" s="108" t="s">
        <v>1571</v>
      </c>
      <c r="D971" s="108" t="s">
        <v>3</v>
      </c>
      <c r="E971" s="108">
        <v>5</v>
      </c>
      <c r="F971" s="108" t="s">
        <v>529</v>
      </c>
      <c r="G971" s="108" t="s">
        <v>463</v>
      </c>
      <c r="H971" s="108">
        <v>1</v>
      </c>
    </row>
    <row r="972" spans="1:8" x14ac:dyDescent="0.3">
      <c r="A972" s="108">
        <v>4038</v>
      </c>
      <c r="B972" s="116">
        <v>2826</v>
      </c>
      <c r="C972" s="108" t="s">
        <v>861</v>
      </c>
      <c r="D972" s="108" t="s">
        <v>28</v>
      </c>
      <c r="E972" s="108">
        <v>11</v>
      </c>
      <c r="F972" s="108" t="s">
        <v>529</v>
      </c>
      <c r="G972" s="108" t="s">
        <v>463</v>
      </c>
      <c r="H972" s="108">
        <v>1</v>
      </c>
    </row>
    <row r="973" spans="1:8" x14ac:dyDescent="0.3">
      <c r="A973" s="108">
        <v>4040</v>
      </c>
      <c r="B973" s="116">
        <v>2828</v>
      </c>
      <c r="C973" s="108" t="s">
        <v>863</v>
      </c>
      <c r="D973" s="108" t="s">
        <v>28</v>
      </c>
      <c r="E973" s="108">
        <v>11</v>
      </c>
      <c r="F973" s="108" t="s">
        <v>529</v>
      </c>
      <c r="G973" s="108" t="s">
        <v>463</v>
      </c>
      <c r="H973" s="108">
        <v>1</v>
      </c>
    </row>
    <row r="974" spans="1:8" x14ac:dyDescent="0.3">
      <c r="A974" s="108">
        <v>4039</v>
      </c>
      <c r="B974" s="116">
        <v>2827</v>
      </c>
      <c r="C974" s="108" t="s">
        <v>862</v>
      </c>
      <c r="D974" s="108" t="s">
        <v>28</v>
      </c>
      <c r="E974" s="108">
        <v>11</v>
      </c>
      <c r="F974" s="108" t="s">
        <v>529</v>
      </c>
      <c r="G974" s="108" t="s">
        <v>463</v>
      </c>
      <c r="H974" s="108">
        <v>1</v>
      </c>
    </row>
    <row r="975" spans="1:8" x14ac:dyDescent="0.3">
      <c r="A975" s="108">
        <v>740</v>
      </c>
      <c r="B975" s="116">
        <v>20260</v>
      </c>
      <c r="C975" s="108" t="s">
        <v>1890</v>
      </c>
      <c r="D975" s="108" t="s">
        <v>7</v>
      </c>
      <c r="E975" s="108">
        <v>25</v>
      </c>
      <c r="F975" s="108" t="s">
        <v>529</v>
      </c>
      <c r="G975" s="108" t="s">
        <v>463</v>
      </c>
      <c r="H975" s="108">
        <v>1</v>
      </c>
    </row>
    <row r="976" spans="1:8" x14ac:dyDescent="0.3">
      <c r="A976" s="108">
        <v>1787</v>
      </c>
      <c r="B976" s="116">
        <v>1016</v>
      </c>
      <c r="C976" s="108" t="s">
        <v>1890</v>
      </c>
      <c r="D976" s="108" t="s">
        <v>7</v>
      </c>
      <c r="E976" s="108">
        <v>25</v>
      </c>
      <c r="F976" s="108" t="s">
        <v>529</v>
      </c>
      <c r="G976" s="108" t="s">
        <v>463</v>
      </c>
      <c r="H976" s="108">
        <v>1</v>
      </c>
    </row>
    <row r="977" spans="1:8" x14ac:dyDescent="0.3">
      <c r="A977" s="108">
        <v>2889</v>
      </c>
      <c r="B977" s="116">
        <v>1652</v>
      </c>
      <c r="C977" s="108" t="s">
        <v>1363</v>
      </c>
      <c r="D977" s="108" t="s">
        <v>7</v>
      </c>
      <c r="E977" s="108">
        <v>2</v>
      </c>
      <c r="F977" s="108" t="s">
        <v>529</v>
      </c>
      <c r="G977" s="108" t="s">
        <v>463</v>
      </c>
      <c r="H977" s="108">
        <v>1</v>
      </c>
    </row>
    <row r="978" spans="1:8" x14ac:dyDescent="0.3">
      <c r="A978" s="108">
        <v>1776</v>
      </c>
      <c r="B978" s="116">
        <v>1010</v>
      </c>
      <c r="C978" s="108" t="s">
        <v>1891</v>
      </c>
      <c r="D978" s="108" t="s">
        <v>7</v>
      </c>
      <c r="E978" s="108">
        <v>5</v>
      </c>
      <c r="F978" s="108" t="s">
        <v>529</v>
      </c>
      <c r="G978" s="108" t="s">
        <v>463</v>
      </c>
      <c r="H978" s="108">
        <v>1</v>
      </c>
    </row>
    <row r="979" spans="1:8" x14ac:dyDescent="0.3">
      <c r="A979" s="108">
        <v>62</v>
      </c>
      <c r="B979" s="116">
        <v>107</v>
      </c>
      <c r="C979" s="108" t="s">
        <v>397</v>
      </c>
      <c r="D979" s="108" t="s">
        <v>7</v>
      </c>
      <c r="E979" s="108">
        <v>15</v>
      </c>
      <c r="F979" s="108" t="s">
        <v>529</v>
      </c>
      <c r="G979" s="108" t="s">
        <v>463</v>
      </c>
      <c r="H979" s="108">
        <v>1</v>
      </c>
    </row>
    <row r="980" spans="1:8" x14ac:dyDescent="0.3">
      <c r="A980" s="108">
        <v>3910</v>
      </c>
      <c r="B980" s="116">
        <v>2814</v>
      </c>
      <c r="C980" s="108" t="s">
        <v>746</v>
      </c>
      <c r="D980" s="108" t="s">
        <v>7</v>
      </c>
      <c r="E980" s="108">
        <v>25</v>
      </c>
      <c r="F980" s="108" t="s">
        <v>468</v>
      </c>
      <c r="G980" s="108" t="s">
        <v>463</v>
      </c>
      <c r="H980" s="108">
        <v>1</v>
      </c>
    </row>
    <row r="981" spans="1:8" x14ac:dyDescent="0.3">
      <c r="A981" s="108">
        <v>63</v>
      </c>
      <c r="B981" s="116">
        <v>90</v>
      </c>
      <c r="C981" s="108" t="s">
        <v>1892</v>
      </c>
      <c r="D981" s="108" t="s">
        <v>7</v>
      </c>
      <c r="E981" s="108">
        <v>10</v>
      </c>
      <c r="F981" s="108" t="s">
        <v>55</v>
      </c>
      <c r="G981" s="108" t="s">
        <v>463</v>
      </c>
      <c r="H981" s="108">
        <v>1</v>
      </c>
    </row>
    <row r="982" spans="1:8" x14ac:dyDescent="0.3">
      <c r="A982" s="108">
        <v>2890</v>
      </c>
      <c r="B982" s="116">
        <v>1653</v>
      </c>
      <c r="C982" s="108" t="s">
        <v>252</v>
      </c>
      <c r="D982" s="108" t="s">
        <v>7</v>
      </c>
      <c r="E982" s="108">
        <v>2</v>
      </c>
      <c r="F982" s="108" t="s">
        <v>55</v>
      </c>
      <c r="G982" s="108" t="s">
        <v>463</v>
      </c>
      <c r="H982" s="108">
        <v>1</v>
      </c>
    </row>
    <row r="983" spans="1:8" x14ac:dyDescent="0.3">
      <c r="A983" s="108">
        <v>1533</v>
      </c>
      <c r="B983" s="116">
        <v>901</v>
      </c>
      <c r="C983" s="108" t="s">
        <v>1893</v>
      </c>
      <c r="D983" s="108" t="s">
        <v>7</v>
      </c>
      <c r="E983" s="108">
        <v>5</v>
      </c>
      <c r="F983" s="108" t="s">
        <v>55</v>
      </c>
      <c r="G983" s="108" t="s">
        <v>463</v>
      </c>
      <c r="H983" s="108">
        <v>1</v>
      </c>
    </row>
    <row r="984" spans="1:8" x14ac:dyDescent="0.3">
      <c r="A984" s="108">
        <v>3267</v>
      </c>
      <c r="B984" s="116">
        <v>1903</v>
      </c>
      <c r="C984" s="108" t="s">
        <v>1364</v>
      </c>
      <c r="D984" s="108" t="s">
        <v>7</v>
      </c>
      <c r="E984" s="108">
        <v>1</v>
      </c>
      <c r="F984" s="108" t="s">
        <v>467</v>
      </c>
      <c r="G984" s="108" t="s">
        <v>463</v>
      </c>
      <c r="H984" s="108">
        <v>1</v>
      </c>
    </row>
    <row r="985" spans="1:8" x14ac:dyDescent="0.3">
      <c r="A985" s="108">
        <v>1959</v>
      </c>
      <c r="B985" s="116">
        <v>1094</v>
      </c>
      <c r="C985" s="108" t="s">
        <v>1894</v>
      </c>
      <c r="D985" s="108" t="s">
        <v>7</v>
      </c>
      <c r="E985" s="108">
        <v>5</v>
      </c>
      <c r="F985" s="108" t="s">
        <v>467</v>
      </c>
      <c r="G985" s="108" t="s">
        <v>463</v>
      </c>
      <c r="H985" s="108">
        <v>1</v>
      </c>
    </row>
    <row r="986" spans="1:8" x14ac:dyDescent="0.3">
      <c r="A986" s="108">
        <v>4013</v>
      </c>
      <c r="B986" s="116">
        <v>21753</v>
      </c>
      <c r="C986" s="108" t="s">
        <v>842</v>
      </c>
      <c r="D986" s="108" t="s">
        <v>7</v>
      </c>
      <c r="E986" s="108">
        <v>10</v>
      </c>
      <c r="F986" s="108" t="s">
        <v>55</v>
      </c>
      <c r="G986" s="108" t="s">
        <v>463</v>
      </c>
      <c r="H986" s="108">
        <v>1</v>
      </c>
    </row>
    <row r="987" spans="1:8" x14ac:dyDescent="0.3">
      <c r="A987" s="108">
        <v>4090</v>
      </c>
      <c r="B987" s="116">
        <v>21780</v>
      </c>
      <c r="C987" s="108" t="s">
        <v>914</v>
      </c>
      <c r="D987" s="108" t="s">
        <v>7</v>
      </c>
      <c r="E987" s="108">
        <v>25</v>
      </c>
      <c r="F987" s="108" t="s">
        <v>55</v>
      </c>
      <c r="G987" s="108" t="s">
        <v>463</v>
      </c>
      <c r="H987" s="108">
        <v>1</v>
      </c>
    </row>
    <row r="988" spans="1:8" x14ac:dyDescent="0.3">
      <c r="A988" s="108">
        <v>4014</v>
      </c>
      <c r="B988" s="116">
        <v>21754</v>
      </c>
      <c r="C988" s="108" t="s">
        <v>845</v>
      </c>
      <c r="D988" s="108" t="s">
        <v>7</v>
      </c>
      <c r="E988" s="108">
        <v>2</v>
      </c>
      <c r="F988" s="108" t="s">
        <v>55</v>
      </c>
      <c r="G988" s="108" t="s">
        <v>463</v>
      </c>
      <c r="H988" s="108">
        <v>1</v>
      </c>
    </row>
    <row r="989" spans="1:8" x14ac:dyDescent="0.3">
      <c r="A989" s="108">
        <v>4020</v>
      </c>
      <c r="B989" s="116">
        <v>21758</v>
      </c>
      <c r="C989" s="108" t="s">
        <v>849</v>
      </c>
      <c r="D989" s="108" t="s">
        <v>7</v>
      </c>
      <c r="E989" s="108">
        <v>5</v>
      </c>
      <c r="F989" s="108" t="s">
        <v>55</v>
      </c>
      <c r="G989" s="108" t="s">
        <v>463</v>
      </c>
      <c r="H989" s="108">
        <v>1</v>
      </c>
    </row>
    <row r="990" spans="1:8" x14ac:dyDescent="0.3">
      <c r="A990" s="108">
        <v>4105</v>
      </c>
      <c r="B990" s="116">
        <v>2314</v>
      </c>
      <c r="C990" s="108" t="s">
        <v>1496</v>
      </c>
      <c r="D990" s="108" t="s">
        <v>28</v>
      </c>
      <c r="E990" s="108">
        <v>2</v>
      </c>
      <c r="F990" s="108" t="s">
        <v>55</v>
      </c>
      <c r="G990" s="108" t="s">
        <v>463</v>
      </c>
      <c r="H990" s="108">
        <v>1</v>
      </c>
    </row>
    <row r="991" spans="1:8" x14ac:dyDescent="0.3">
      <c r="A991" s="108">
        <v>2722</v>
      </c>
      <c r="B991" s="116">
        <v>21368</v>
      </c>
      <c r="C991" s="108" t="s">
        <v>518</v>
      </c>
      <c r="D991" s="108" t="s">
        <v>7</v>
      </c>
      <c r="E991" s="108">
        <v>2</v>
      </c>
      <c r="F991" s="108" t="s">
        <v>55</v>
      </c>
      <c r="G991" s="108" t="s">
        <v>463</v>
      </c>
      <c r="H991" s="108">
        <v>1</v>
      </c>
    </row>
    <row r="992" spans="1:8" x14ac:dyDescent="0.3">
      <c r="A992" s="108">
        <v>1349</v>
      </c>
      <c r="B992" s="116">
        <v>20549</v>
      </c>
      <c r="C992" s="108" t="s">
        <v>1895</v>
      </c>
      <c r="D992" s="108" t="s">
        <v>7</v>
      </c>
      <c r="E992" s="108">
        <v>5</v>
      </c>
      <c r="F992" s="108" t="s">
        <v>55</v>
      </c>
      <c r="G992" s="108" t="s">
        <v>463</v>
      </c>
      <c r="H992" s="108">
        <v>1</v>
      </c>
    </row>
    <row r="993" spans="1:8" x14ac:dyDescent="0.3">
      <c r="A993" s="108">
        <v>393</v>
      </c>
      <c r="B993" s="116">
        <v>20021</v>
      </c>
      <c r="C993" s="108" t="s">
        <v>26</v>
      </c>
      <c r="D993" s="108" t="s">
        <v>3</v>
      </c>
      <c r="E993" s="108">
        <v>10</v>
      </c>
      <c r="F993" s="108" t="s">
        <v>469</v>
      </c>
      <c r="G993" s="108" t="s">
        <v>463</v>
      </c>
      <c r="H993" s="108">
        <v>1</v>
      </c>
    </row>
    <row r="994" spans="1:8" x14ac:dyDescent="0.3">
      <c r="A994" s="108">
        <v>307</v>
      </c>
      <c r="B994" s="116">
        <v>10055</v>
      </c>
      <c r="C994" s="108" t="s">
        <v>26</v>
      </c>
      <c r="D994" s="108" t="s">
        <v>3</v>
      </c>
      <c r="E994" s="108">
        <v>10</v>
      </c>
      <c r="F994" s="108" t="s">
        <v>469</v>
      </c>
      <c r="G994" s="108" t="s">
        <v>463</v>
      </c>
      <c r="H994" s="108">
        <v>1</v>
      </c>
    </row>
    <row r="995" spans="1:8" x14ac:dyDescent="0.3">
      <c r="A995" s="108">
        <v>65</v>
      </c>
      <c r="B995" s="116">
        <v>20067</v>
      </c>
      <c r="C995" s="108" t="s">
        <v>25</v>
      </c>
      <c r="D995" s="108" t="s">
        <v>3</v>
      </c>
      <c r="E995" s="108">
        <v>20</v>
      </c>
      <c r="F995" s="108" t="s">
        <v>469</v>
      </c>
      <c r="G995" s="108" t="s">
        <v>463</v>
      </c>
      <c r="H995" s="108">
        <v>1</v>
      </c>
    </row>
    <row r="996" spans="1:8" x14ac:dyDescent="0.3">
      <c r="A996" s="108">
        <v>64</v>
      </c>
      <c r="B996" s="116">
        <v>20051</v>
      </c>
      <c r="C996" s="108" t="s">
        <v>1365</v>
      </c>
      <c r="D996" s="108" t="s">
        <v>3</v>
      </c>
      <c r="E996" s="108">
        <v>5</v>
      </c>
      <c r="F996" s="108" t="s">
        <v>469</v>
      </c>
      <c r="G996" s="108" t="s">
        <v>463</v>
      </c>
      <c r="H996" s="108">
        <v>1</v>
      </c>
    </row>
    <row r="997" spans="1:8" x14ac:dyDescent="0.3">
      <c r="A997" s="108">
        <v>3212</v>
      </c>
      <c r="B997" s="116">
        <v>21515</v>
      </c>
      <c r="C997" s="108" t="s">
        <v>1896</v>
      </c>
      <c r="D997" s="108" t="s">
        <v>7</v>
      </c>
      <c r="E997" s="108">
        <v>10</v>
      </c>
      <c r="F997" s="108" t="s">
        <v>66</v>
      </c>
      <c r="G997" s="108" t="s">
        <v>463</v>
      </c>
      <c r="H997" s="108">
        <v>1</v>
      </c>
    </row>
    <row r="998" spans="1:8" x14ac:dyDescent="0.3">
      <c r="A998" s="108">
        <v>3115</v>
      </c>
      <c r="B998" s="116">
        <v>21488</v>
      </c>
      <c r="C998" s="108" t="s">
        <v>1897</v>
      </c>
      <c r="D998" s="108" t="s">
        <v>7</v>
      </c>
      <c r="E998" s="108">
        <v>25</v>
      </c>
      <c r="F998" s="108" t="s">
        <v>66</v>
      </c>
      <c r="G998" s="108" t="s">
        <v>463</v>
      </c>
      <c r="H998" s="108">
        <v>1</v>
      </c>
    </row>
    <row r="999" spans="1:8" x14ac:dyDescent="0.3">
      <c r="A999" s="108">
        <v>3153</v>
      </c>
      <c r="B999" s="116">
        <v>21498</v>
      </c>
      <c r="C999" s="108" t="s">
        <v>1366</v>
      </c>
      <c r="D999" s="108" t="s">
        <v>7</v>
      </c>
      <c r="E999" s="108">
        <v>2</v>
      </c>
      <c r="F999" s="108" t="s">
        <v>66</v>
      </c>
      <c r="G999" s="108" t="s">
        <v>463</v>
      </c>
      <c r="H999" s="108">
        <v>1</v>
      </c>
    </row>
    <row r="1000" spans="1:8" x14ac:dyDescent="0.3">
      <c r="A1000" s="108">
        <v>3152</v>
      </c>
      <c r="B1000" s="116">
        <v>21497</v>
      </c>
      <c r="C1000" s="108" t="s">
        <v>1367</v>
      </c>
      <c r="D1000" s="108" t="s">
        <v>7</v>
      </c>
      <c r="E1000" s="108">
        <v>5</v>
      </c>
      <c r="F1000" s="108" t="s">
        <v>66</v>
      </c>
      <c r="G1000" s="108" t="s">
        <v>463</v>
      </c>
      <c r="H1000" s="108">
        <v>1</v>
      </c>
    </row>
    <row r="1001" spans="1:8" x14ac:dyDescent="0.3">
      <c r="A1001" s="108">
        <v>274</v>
      </c>
      <c r="B1001" s="116">
        <v>20094</v>
      </c>
      <c r="C1001" s="108" t="s">
        <v>1898</v>
      </c>
      <c r="D1001" s="108" t="s">
        <v>7</v>
      </c>
      <c r="E1001" s="108">
        <v>25</v>
      </c>
      <c r="F1001" s="108" t="s">
        <v>66</v>
      </c>
      <c r="G1001" s="108" t="s">
        <v>463</v>
      </c>
      <c r="H1001" s="108">
        <v>1</v>
      </c>
    </row>
    <row r="1002" spans="1:8" x14ac:dyDescent="0.3">
      <c r="A1002" s="108">
        <v>2734</v>
      </c>
      <c r="B1002" s="116">
        <v>21374</v>
      </c>
      <c r="C1002" s="108" t="s">
        <v>1368</v>
      </c>
      <c r="D1002" s="108" t="s">
        <v>7</v>
      </c>
      <c r="E1002" s="108">
        <v>2</v>
      </c>
      <c r="F1002" s="108" t="s">
        <v>66</v>
      </c>
      <c r="G1002" s="108" t="s">
        <v>463</v>
      </c>
      <c r="H1002" s="108">
        <v>1</v>
      </c>
    </row>
    <row r="1003" spans="1:8" x14ac:dyDescent="0.3">
      <c r="A1003" s="108">
        <v>1152</v>
      </c>
      <c r="B1003" s="116">
        <v>20423</v>
      </c>
      <c r="C1003" s="108" t="s">
        <v>1369</v>
      </c>
      <c r="D1003" s="108" t="s">
        <v>7</v>
      </c>
      <c r="E1003" s="108">
        <v>5</v>
      </c>
      <c r="F1003" s="108" t="s">
        <v>66</v>
      </c>
      <c r="G1003" s="108" t="s">
        <v>463</v>
      </c>
      <c r="H1003" s="108">
        <v>1</v>
      </c>
    </row>
    <row r="1004" spans="1:8" x14ac:dyDescent="0.3">
      <c r="A1004" s="108">
        <v>1581</v>
      </c>
      <c r="B1004" s="116">
        <v>910</v>
      </c>
      <c r="C1004" s="108" t="s">
        <v>191</v>
      </c>
      <c r="D1004" s="108" t="s">
        <v>3</v>
      </c>
      <c r="E1004" s="108">
        <v>12</v>
      </c>
      <c r="F1004" s="108" t="s">
        <v>466</v>
      </c>
      <c r="G1004" s="108" t="s">
        <v>463</v>
      </c>
      <c r="H1004" s="108">
        <v>1</v>
      </c>
    </row>
    <row r="1005" spans="1:8" x14ac:dyDescent="0.3">
      <c r="A1005" s="108">
        <v>1747</v>
      </c>
      <c r="B1005" s="116">
        <v>994</v>
      </c>
      <c r="C1005" s="108" t="s">
        <v>1392</v>
      </c>
      <c r="D1005" s="108" t="s">
        <v>3</v>
      </c>
      <c r="E1005" s="108">
        <v>6</v>
      </c>
      <c r="F1005" s="108" t="s">
        <v>466</v>
      </c>
      <c r="G1005" s="108" t="s">
        <v>463</v>
      </c>
      <c r="H1005" s="108">
        <v>1</v>
      </c>
    </row>
    <row r="1006" spans="1:8" x14ac:dyDescent="0.3">
      <c r="A1006" s="108">
        <v>2601</v>
      </c>
      <c r="B1006" s="116">
        <v>1448</v>
      </c>
      <c r="C1006" s="108" t="s">
        <v>186</v>
      </c>
      <c r="D1006" s="108" t="s">
        <v>3</v>
      </c>
      <c r="E1006" s="108">
        <v>5</v>
      </c>
      <c r="F1006" s="108" t="s">
        <v>466</v>
      </c>
      <c r="G1006" s="108" t="s">
        <v>463</v>
      </c>
      <c r="H1006" s="108">
        <v>1</v>
      </c>
    </row>
    <row r="1007" spans="1:8" x14ac:dyDescent="0.3">
      <c r="A1007" s="108">
        <v>2605</v>
      </c>
      <c r="B1007" s="116">
        <v>1452</v>
      </c>
      <c r="C1007" s="108" t="s">
        <v>188</v>
      </c>
      <c r="D1007" s="108" t="s">
        <v>3</v>
      </c>
      <c r="E1007" s="108">
        <v>5</v>
      </c>
      <c r="F1007" s="108" t="s">
        <v>466</v>
      </c>
      <c r="G1007" s="108" t="s">
        <v>463</v>
      </c>
      <c r="H1007" s="108">
        <v>1</v>
      </c>
    </row>
    <row r="1008" spans="1:8" x14ac:dyDescent="0.3">
      <c r="A1008" s="108">
        <v>2603</v>
      </c>
      <c r="B1008" s="116">
        <v>1450</v>
      </c>
      <c r="C1008" s="108" t="s">
        <v>187</v>
      </c>
      <c r="D1008" s="108" t="s">
        <v>3</v>
      </c>
      <c r="E1008" s="108">
        <v>3.5</v>
      </c>
      <c r="F1008" s="108" t="s">
        <v>466</v>
      </c>
      <c r="G1008" s="108" t="s">
        <v>463</v>
      </c>
      <c r="H1008" s="108">
        <v>1</v>
      </c>
    </row>
    <row r="1009" spans="1:8" x14ac:dyDescent="0.3">
      <c r="A1009" s="108">
        <v>2609</v>
      </c>
      <c r="B1009" s="116">
        <v>1456</v>
      </c>
      <c r="C1009" s="108" t="s">
        <v>189</v>
      </c>
      <c r="D1009" s="108" t="s">
        <v>3</v>
      </c>
      <c r="E1009" s="108">
        <v>5</v>
      </c>
      <c r="F1009" s="108" t="s">
        <v>466</v>
      </c>
      <c r="G1009" s="108" t="s">
        <v>463</v>
      </c>
      <c r="H1009" s="108">
        <v>1</v>
      </c>
    </row>
    <row r="1010" spans="1:8" x14ac:dyDescent="0.3">
      <c r="A1010" s="108">
        <v>2611</v>
      </c>
      <c r="B1010" s="116">
        <v>1458</v>
      </c>
      <c r="C1010" s="108" t="s">
        <v>190</v>
      </c>
      <c r="D1010" s="108" t="s">
        <v>3</v>
      </c>
      <c r="E1010" s="108">
        <v>5</v>
      </c>
      <c r="F1010" s="108" t="s">
        <v>466</v>
      </c>
      <c r="G1010" s="108" t="s">
        <v>463</v>
      </c>
      <c r="H1010" s="108">
        <v>1</v>
      </c>
    </row>
    <row r="1011" spans="1:8" x14ac:dyDescent="0.3">
      <c r="A1011" s="108">
        <v>1582</v>
      </c>
      <c r="B1011" s="116">
        <v>909</v>
      </c>
      <c r="C1011" s="108" t="s">
        <v>192</v>
      </c>
      <c r="D1011" s="108" t="s">
        <v>3</v>
      </c>
      <c r="E1011" s="108">
        <v>12</v>
      </c>
      <c r="F1011" s="108" t="s">
        <v>466</v>
      </c>
      <c r="G1011" s="108" t="s">
        <v>463</v>
      </c>
      <c r="H1011" s="108">
        <v>1</v>
      </c>
    </row>
    <row r="1012" spans="1:8" x14ac:dyDescent="0.3">
      <c r="A1012" s="108">
        <v>1580</v>
      </c>
      <c r="B1012" s="116">
        <v>908</v>
      </c>
      <c r="C1012" s="108" t="s">
        <v>194</v>
      </c>
      <c r="D1012" s="108" t="s">
        <v>3</v>
      </c>
      <c r="E1012" s="108">
        <v>12</v>
      </c>
      <c r="F1012" s="108" t="s">
        <v>466</v>
      </c>
      <c r="G1012" s="108" t="s">
        <v>463</v>
      </c>
      <c r="H1012" s="108">
        <v>1</v>
      </c>
    </row>
    <row r="1013" spans="1:8" x14ac:dyDescent="0.3">
      <c r="A1013" s="108">
        <v>1584</v>
      </c>
      <c r="B1013" s="116">
        <v>912</v>
      </c>
      <c r="C1013" s="108" t="s">
        <v>193</v>
      </c>
      <c r="D1013" s="108" t="s">
        <v>3</v>
      </c>
      <c r="E1013" s="108">
        <v>13</v>
      </c>
      <c r="F1013" s="108" t="s">
        <v>466</v>
      </c>
      <c r="G1013" s="108" t="s">
        <v>463</v>
      </c>
      <c r="H1013" s="108">
        <v>1</v>
      </c>
    </row>
    <row r="1014" spans="1:8" x14ac:dyDescent="0.3">
      <c r="A1014" s="108">
        <v>3122</v>
      </c>
      <c r="B1014" s="116">
        <v>21491</v>
      </c>
      <c r="C1014" s="108" t="s">
        <v>1899</v>
      </c>
      <c r="D1014" s="108" t="s">
        <v>7</v>
      </c>
      <c r="E1014" s="108">
        <v>25</v>
      </c>
      <c r="F1014" s="108" t="s">
        <v>529</v>
      </c>
      <c r="G1014" s="108" t="s">
        <v>463</v>
      </c>
      <c r="H1014" s="108">
        <v>1</v>
      </c>
    </row>
    <row r="1015" spans="1:8" x14ac:dyDescent="0.3">
      <c r="A1015" s="108">
        <v>2902</v>
      </c>
      <c r="B1015" s="116">
        <v>21423</v>
      </c>
      <c r="C1015" s="108" t="s">
        <v>327</v>
      </c>
      <c r="D1015" s="108" t="s">
        <v>7</v>
      </c>
      <c r="E1015" s="108">
        <v>2</v>
      </c>
      <c r="F1015" s="108" t="s">
        <v>529</v>
      </c>
      <c r="G1015" s="108" t="s">
        <v>463</v>
      </c>
      <c r="H1015" s="108">
        <v>1</v>
      </c>
    </row>
    <row r="1016" spans="1:8" x14ac:dyDescent="0.3">
      <c r="A1016" s="108">
        <v>1762</v>
      </c>
      <c r="B1016" s="116">
        <v>21008</v>
      </c>
      <c r="C1016" s="108" t="s">
        <v>1900</v>
      </c>
      <c r="D1016" s="108" t="s">
        <v>7</v>
      </c>
      <c r="E1016" s="108">
        <v>5</v>
      </c>
      <c r="F1016" s="108" t="s">
        <v>529</v>
      </c>
      <c r="G1016" s="108" t="s">
        <v>463</v>
      </c>
      <c r="H1016" s="108">
        <v>1</v>
      </c>
    </row>
    <row r="1017" spans="1:8" x14ac:dyDescent="0.3">
      <c r="A1017" s="108">
        <v>3958</v>
      </c>
      <c r="B1017" s="116">
        <v>21708</v>
      </c>
      <c r="C1017" s="108" t="s">
        <v>778</v>
      </c>
      <c r="D1017" s="108" t="s">
        <v>28</v>
      </c>
      <c r="E1017" s="108">
        <v>25</v>
      </c>
      <c r="F1017" s="108" t="s">
        <v>529</v>
      </c>
      <c r="G1017" s="108" t="s">
        <v>463</v>
      </c>
      <c r="H1017" s="108">
        <v>1</v>
      </c>
    </row>
    <row r="1018" spans="1:8" x14ac:dyDescent="0.3">
      <c r="A1018" s="108">
        <v>3986</v>
      </c>
      <c r="B1018" s="116">
        <v>21734</v>
      </c>
      <c r="C1018" s="108" t="s">
        <v>1370</v>
      </c>
      <c r="D1018" s="108" t="s">
        <v>28</v>
      </c>
      <c r="E1018" s="108">
        <v>5</v>
      </c>
      <c r="F1018" s="108" t="s">
        <v>529</v>
      </c>
      <c r="G1018" s="108" t="s">
        <v>463</v>
      </c>
      <c r="H1018" s="108">
        <v>1</v>
      </c>
    </row>
    <row r="1019" spans="1:8" x14ac:dyDescent="0.3">
      <c r="A1019" s="108">
        <v>3109</v>
      </c>
      <c r="B1019" s="116">
        <v>21485</v>
      </c>
      <c r="C1019" s="108" t="s">
        <v>306</v>
      </c>
      <c r="D1019" s="108" t="s">
        <v>7</v>
      </c>
      <c r="E1019" s="108">
        <v>25</v>
      </c>
      <c r="F1019" s="108" t="s">
        <v>529</v>
      </c>
      <c r="G1019" s="108" t="s">
        <v>463</v>
      </c>
      <c r="H1019" s="108">
        <v>1</v>
      </c>
    </row>
    <row r="1020" spans="1:8" x14ac:dyDescent="0.3">
      <c r="A1020" s="108">
        <v>2135</v>
      </c>
      <c r="B1020" s="116">
        <v>21174</v>
      </c>
      <c r="C1020" s="108" t="s">
        <v>1371</v>
      </c>
      <c r="D1020" s="108" t="s">
        <v>7</v>
      </c>
      <c r="E1020" s="108">
        <v>5</v>
      </c>
      <c r="F1020" s="108" t="s">
        <v>529</v>
      </c>
      <c r="G1020" s="108" t="s">
        <v>463</v>
      </c>
      <c r="H1020" s="108">
        <v>1</v>
      </c>
    </row>
    <row r="1021" spans="1:8" x14ac:dyDescent="0.3">
      <c r="A1021" s="108">
        <v>144</v>
      </c>
      <c r="B1021" s="116">
        <v>20105</v>
      </c>
      <c r="C1021" s="108" t="s">
        <v>58</v>
      </c>
      <c r="D1021" s="108" t="s">
        <v>7</v>
      </c>
      <c r="E1021" s="108">
        <v>25</v>
      </c>
      <c r="F1021" s="108" t="s">
        <v>529</v>
      </c>
      <c r="G1021" s="108" t="s">
        <v>463</v>
      </c>
      <c r="H1021" s="108">
        <v>1</v>
      </c>
    </row>
    <row r="1022" spans="1:8" x14ac:dyDescent="0.3">
      <c r="A1022" s="108">
        <v>3959</v>
      </c>
      <c r="B1022" s="116">
        <v>21709</v>
      </c>
      <c r="C1022" s="108" t="s">
        <v>779</v>
      </c>
      <c r="D1022" s="108" t="s">
        <v>28</v>
      </c>
      <c r="E1022" s="108">
        <v>25</v>
      </c>
      <c r="F1022" s="108" t="s">
        <v>529</v>
      </c>
      <c r="G1022" s="108" t="s">
        <v>463</v>
      </c>
      <c r="H1022" s="108">
        <v>1</v>
      </c>
    </row>
    <row r="1023" spans="1:8" x14ac:dyDescent="0.3">
      <c r="A1023" s="108">
        <v>1763</v>
      </c>
      <c r="B1023" s="116">
        <v>21009</v>
      </c>
      <c r="C1023" s="108" t="s">
        <v>1372</v>
      </c>
      <c r="D1023" s="108" t="s">
        <v>7</v>
      </c>
      <c r="E1023" s="108">
        <v>5</v>
      </c>
      <c r="F1023" s="108" t="s">
        <v>529</v>
      </c>
      <c r="G1023" s="108" t="s">
        <v>463</v>
      </c>
      <c r="H1023" s="108">
        <v>1</v>
      </c>
    </row>
    <row r="1024" spans="1:8" x14ac:dyDescent="0.3">
      <c r="A1024" s="108">
        <v>3861</v>
      </c>
      <c r="B1024" s="116">
        <v>21663</v>
      </c>
      <c r="C1024" s="108" t="s">
        <v>715</v>
      </c>
      <c r="D1024" s="108" t="s">
        <v>7</v>
      </c>
      <c r="E1024" s="108">
        <v>45.36</v>
      </c>
      <c r="F1024" s="108" t="s">
        <v>529</v>
      </c>
      <c r="G1024" s="108" t="s">
        <v>463</v>
      </c>
      <c r="H1024" s="108">
        <v>1</v>
      </c>
    </row>
    <row r="1025" spans="1:8" x14ac:dyDescent="0.3">
      <c r="A1025" s="108">
        <v>4054</v>
      </c>
      <c r="B1025" s="116">
        <v>21767</v>
      </c>
      <c r="C1025" s="108" t="s">
        <v>877</v>
      </c>
      <c r="D1025" s="108" t="s">
        <v>28</v>
      </c>
      <c r="E1025" s="108">
        <v>0</v>
      </c>
      <c r="F1025" s="108" t="s">
        <v>529</v>
      </c>
      <c r="G1025" s="108" t="s">
        <v>463</v>
      </c>
      <c r="H1025" s="108">
        <v>1</v>
      </c>
    </row>
    <row r="1026" spans="1:8" x14ac:dyDescent="0.3">
      <c r="A1026" s="108">
        <v>3960</v>
      </c>
      <c r="B1026" s="116">
        <v>21710</v>
      </c>
      <c r="C1026" s="108" t="s">
        <v>780</v>
      </c>
      <c r="D1026" s="108" t="s">
        <v>28</v>
      </c>
      <c r="E1026" s="108">
        <v>25</v>
      </c>
      <c r="F1026" s="108" t="s">
        <v>529</v>
      </c>
      <c r="G1026" s="108" t="s">
        <v>463</v>
      </c>
      <c r="H1026" s="108">
        <v>1</v>
      </c>
    </row>
    <row r="1027" spans="1:8" x14ac:dyDescent="0.3">
      <c r="A1027" s="108">
        <v>3219</v>
      </c>
      <c r="B1027" s="116">
        <v>1879</v>
      </c>
      <c r="C1027" s="108" t="s">
        <v>1373</v>
      </c>
      <c r="D1027" s="108" t="s">
        <v>7</v>
      </c>
      <c r="E1027" s="108">
        <v>1</v>
      </c>
      <c r="F1027" s="108" t="s">
        <v>467</v>
      </c>
      <c r="G1027" s="108" t="s">
        <v>463</v>
      </c>
      <c r="H1027" s="108">
        <v>1</v>
      </c>
    </row>
    <row r="1028" spans="1:8" x14ac:dyDescent="0.3">
      <c r="A1028" s="108">
        <v>2454</v>
      </c>
      <c r="B1028" s="116">
        <v>1345</v>
      </c>
      <c r="C1028" s="108" t="s">
        <v>1901</v>
      </c>
      <c r="D1028" s="108" t="s">
        <v>7</v>
      </c>
      <c r="E1028" s="108">
        <v>5</v>
      </c>
      <c r="F1028" s="108" t="s">
        <v>467</v>
      </c>
      <c r="G1028" s="108" t="s">
        <v>463</v>
      </c>
      <c r="H1028" s="108">
        <v>1</v>
      </c>
    </row>
    <row r="1029" spans="1:8" x14ac:dyDescent="0.3">
      <c r="A1029" s="108">
        <v>3217</v>
      </c>
      <c r="B1029" s="116">
        <v>1877</v>
      </c>
      <c r="C1029" s="108" t="s">
        <v>1374</v>
      </c>
      <c r="D1029" s="108" t="s">
        <v>7</v>
      </c>
      <c r="E1029" s="108">
        <v>1</v>
      </c>
      <c r="F1029" s="108" t="s">
        <v>467</v>
      </c>
      <c r="G1029" s="108" t="s">
        <v>463</v>
      </c>
      <c r="H1029" s="108">
        <v>1</v>
      </c>
    </row>
    <row r="1030" spans="1:8" x14ac:dyDescent="0.3">
      <c r="A1030" s="108">
        <v>1642</v>
      </c>
      <c r="B1030" s="116">
        <v>951</v>
      </c>
      <c r="C1030" s="108" t="s">
        <v>1902</v>
      </c>
      <c r="D1030" s="108" t="s">
        <v>7</v>
      </c>
      <c r="E1030" s="108">
        <v>5</v>
      </c>
      <c r="F1030" s="108" t="s">
        <v>467</v>
      </c>
      <c r="G1030" s="108" t="s">
        <v>463</v>
      </c>
      <c r="H1030" s="108">
        <v>1</v>
      </c>
    </row>
    <row r="1031" spans="1:8" x14ac:dyDescent="0.3">
      <c r="A1031" s="108">
        <v>68</v>
      </c>
      <c r="B1031" s="116">
        <v>5</v>
      </c>
      <c r="C1031" s="108" t="s">
        <v>1903</v>
      </c>
      <c r="D1031" s="108" t="s">
        <v>7</v>
      </c>
      <c r="E1031" s="108">
        <v>10</v>
      </c>
      <c r="F1031" s="108" t="s">
        <v>55</v>
      </c>
      <c r="G1031" s="108" t="s">
        <v>463</v>
      </c>
      <c r="H1031" s="108">
        <v>1</v>
      </c>
    </row>
    <row r="1032" spans="1:8" x14ac:dyDescent="0.3">
      <c r="A1032" s="108">
        <v>3047</v>
      </c>
      <c r="B1032" s="116">
        <v>1764</v>
      </c>
      <c r="C1032" s="108" t="s">
        <v>1375</v>
      </c>
      <c r="D1032" s="108" t="s">
        <v>7</v>
      </c>
      <c r="E1032" s="108">
        <v>2</v>
      </c>
      <c r="F1032" s="108" t="s">
        <v>55</v>
      </c>
      <c r="G1032" s="108" t="s">
        <v>463</v>
      </c>
      <c r="H1032" s="108">
        <v>1</v>
      </c>
    </row>
    <row r="1033" spans="1:8" x14ac:dyDescent="0.3">
      <c r="A1033" s="108">
        <v>1817</v>
      </c>
      <c r="B1033" s="116">
        <v>1035</v>
      </c>
      <c r="C1033" s="108" t="s">
        <v>1904</v>
      </c>
      <c r="D1033" s="108" t="s">
        <v>7</v>
      </c>
      <c r="E1033" s="108">
        <v>5</v>
      </c>
      <c r="F1033" s="108" t="s">
        <v>55</v>
      </c>
      <c r="G1033" s="108" t="s">
        <v>463</v>
      </c>
      <c r="H1033" s="108">
        <v>1</v>
      </c>
    </row>
    <row r="1034" spans="1:8" x14ac:dyDescent="0.3">
      <c r="A1034" s="108">
        <v>3877</v>
      </c>
      <c r="B1034" s="116">
        <v>2245</v>
      </c>
      <c r="C1034" s="108" t="s">
        <v>1065</v>
      </c>
      <c r="D1034" s="108" t="s">
        <v>28</v>
      </c>
      <c r="E1034" s="108">
        <v>0</v>
      </c>
      <c r="F1034" s="108" t="s">
        <v>128</v>
      </c>
      <c r="G1034" s="108" t="s">
        <v>463</v>
      </c>
      <c r="H1034" s="108">
        <v>1</v>
      </c>
    </row>
    <row r="1035" spans="1:8" x14ac:dyDescent="0.3">
      <c r="A1035" s="108">
        <v>3809</v>
      </c>
      <c r="B1035" s="116">
        <v>2220</v>
      </c>
      <c r="C1035" s="108" t="s">
        <v>1066</v>
      </c>
      <c r="D1035" s="108" t="s">
        <v>3</v>
      </c>
      <c r="E1035" s="108">
        <v>0.7</v>
      </c>
      <c r="F1035" s="108" t="s">
        <v>128</v>
      </c>
      <c r="G1035" s="108" t="s">
        <v>463</v>
      </c>
      <c r="H1035" s="108">
        <v>1</v>
      </c>
    </row>
    <row r="1036" spans="1:8" x14ac:dyDescent="0.3">
      <c r="A1036" s="108">
        <v>3808</v>
      </c>
      <c r="B1036" s="116">
        <v>2219</v>
      </c>
      <c r="C1036" s="108" t="s">
        <v>1067</v>
      </c>
      <c r="D1036" s="108" t="s">
        <v>3</v>
      </c>
      <c r="E1036" s="108">
        <v>0.7</v>
      </c>
      <c r="F1036" s="108" t="s">
        <v>128</v>
      </c>
      <c r="G1036" s="108" t="s">
        <v>463</v>
      </c>
      <c r="H1036" s="108">
        <v>1</v>
      </c>
    </row>
    <row r="1037" spans="1:8" x14ac:dyDescent="0.3">
      <c r="A1037" s="108">
        <v>3814</v>
      </c>
      <c r="B1037" s="116">
        <v>2226</v>
      </c>
      <c r="C1037" s="108" t="s">
        <v>1068</v>
      </c>
      <c r="D1037" s="108" t="s">
        <v>3</v>
      </c>
      <c r="E1037" s="108">
        <v>0.36</v>
      </c>
      <c r="F1037" s="108" t="s">
        <v>128</v>
      </c>
      <c r="G1037" s="108" t="s">
        <v>463</v>
      </c>
      <c r="H1037" s="108">
        <v>1</v>
      </c>
    </row>
    <row r="1038" spans="1:8" x14ac:dyDescent="0.3">
      <c r="A1038" s="108">
        <v>3842</v>
      </c>
      <c r="B1038" s="116">
        <v>2231</v>
      </c>
      <c r="C1038" s="108" t="s">
        <v>1905</v>
      </c>
      <c r="D1038" s="108" t="s">
        <v>3</v>
      </c>
      <c r="E1038" s="108">
        <v>1.9</v>
      </c>
      <c r="F1038" s="108" t="s">
        <v>128</v>
      </c>
      <c r="G1038" s="108" t="s">
        <v>463</v>
      </c>
      <c r="H1038" s="108">
        <v>1</v>
      </c>
    </row>
    <row r="1039" spans="1:8" x14ac:dyDescent="0.3">
      <c r="A1039" s="108">
        <v>3811</v>
      </c>
      <c r="B1039" s="116">
        <v>2223</v>
      </c>
      <c r="C1039" s="108" t="s">
        <v>1069</v>
      </c>
      <c r="D1039" s="108" t="s">
        <v>3</v>
      </c>
      <c r="E1039" s="108">
        <v>0.36</v>
      </c>
      <c r="F1039" s="108" t="s">
        <v>128</v>
      </c>
      <c r="G1039" s="108" t="s">
        <v>463</v>
      </c>
      <c r="H1039" s="108">
        <v>1</v>
      </c>
    </row>
    <row r="1040" spans="1:8" x14ac:dyDescent="0.3">
      <c r="A1040" s="108">
        <v>3815</v>
      </c>
      <c r="B1040" s="116">
        <v>2221</v>
      </c>
      <c r="C1040" s="108" t="s">
        <v>1070</v>
      </c>
      <c r="D1040" s="108" t="s">
        <v>3</v>
      </c>
      <c r="E1040" s="108">
        <v>0.36</v>
      </c>
      <c r="F1040" s="108" t="s">
        <v>128</v>
      </c>
      <c r="G1040" s="108" t="s">
        <v>463</v>
      </c>
      <c r="H1040" s="108">
        <v>1</v>
      </c>
    </row>
    <row r="1041" spans="1:8" x14ac:dyDescent="0.3">
      <c r="A1041" s="108">
        <v>4041</v>
      </c>
      <c r="B1041" s="116">
        <v>2829</v>
      </c>
      <c r="C1041" s="108" t="s">
        <v>864</v>
      </c>
      <c r="D1041" s="108" t="s">
        <v>28</v>
      </c>
      <c r="E1041" s="108">
        <v>3.6</v>
      </c>
      <c r="F1041" s="108" t="s">
        <v>246</v>
      </c>
      <c r="G1041" s="108" t="s">
        <v>463</v>
      </c>
      <c r="H1041" s="108">
        <v>1</v>
      </c>
    </row>
    <row r="1042" spans="1:8" x14ac:dyDescent="0.3">
      <c r="A1042" s="108">
        <v>715</v>
      </c>
      <c r="B1042" s="116">
        <v>406</v>
      </c>
      <c r="C1042" s="108" t="s">
        <v>806</v>
      </c>
      <c r="D1042" s="108" t="s">
        <v>7</v>
      </c>
      <c r="E1042" s="108">
        <v>5</v>
      </c>
      <c r="F1042" s="108" t="s">
        <v>467</v>
      </c>
      <c r="G1042" s="108" t="s">
        <v>463</v>
      </c>
      <c r="H1042" s="108">
        <v>1</v>
      </c>
    </row>
    <row r="1043" spans="1:8" x14ac:dyDescent="0.3">
      <c r="A1043" s="108">
        <v>2264</v>
      </c>
      <c r="B1043" s="116">
        <v>21227</v>
      </c>
      <c r="C1043" s="108" t="s">
        <v>1906</v>
      </c>
      <c r="D1043" s="108" t="s">
        <v>7</v>
      </c>
      <c r="E1043" s="108">
        <v>2.5</v>
      </c>
      <c r="F1043" s="108" t="s">
        <v>467</v>
      </c>
      <c r="G1043" s="108" t="s">
        <v>463</v>
      </c>
      <c r="H1043" s="108">
        <v>1</v>
      </c>
    </row>
    <row r="1044" spans="1:8" x14ac:dyDescent="0.3">
      <c r="A1044" s="108">
        <v>457</v>
      </c>
      <c r="B1044" s="116">
        <v>20068</v>
      </c>
      <c r="C1044" s="108" t="s">
        <v>1907</v>
      </c>
      <c r="D1044" s="108" t="s">
        <v>7</v>
      </c>
      <c r="E1044" s="108">
        <v>20</v>
      </c>
      <c r="F1044" s="108" t="s">
        <v>467</v>
      </c>
      <c r="G1044" s="108" t="s">
        <v>463</v>
      </c>
      <c r="H1044" s="108">
        <v>1</v>
      </c>
    </row>
    <row r="1045" spans="1:8" x14ac:dyDescent="0.3">
      <c r="A1045" s="108">
        <v>3101</v>
      </c>
      <c r="B1045" s="116">
        <v>11073</v>
      </c>
      <c r="C1045" s="108" t="s">
        <v>1907</v>
      </c>
      <c r="D1045" s="108" t="s">
        <v>7</v>
      </c>
      <c r="E1045" s="108">
        <v>20</v>
      </c>
      <c r="F1045" s="108" t="s">
        <v>467</v>
      </c>
      <c r="G1045" s="108" t="s">
        <v>463</v>
      </c>
      <c r="H1045" s="108">
        <v>1</v>
      </c>
    </row>
    <row r="1046" spans="1:8" x14ac:dyDescent="0.3">
      <c r="A1046" s="108">
        <v>762</v>
      </c>
      <c r="B1046" s="116">
        <v>10088</v>
      </c>
      <c r="C1046" s="108" t="s">
        <v>1908</v>
      </c>
      <c r="D1046" s="108" t="s">
        <v>7</v>
      </c>
      <c r="E1046" s="108">
        <v>25</v>
      </c>
      <c r="F1046" s="108" t="s">
        <v>467</v>
      </c>
      <c r="G1046" s="108" t="s">
        <v>463</v>
      </c>
      <c r="H1046" s="108">
        <v>1</v>
      </c>
    </row>
    <row r="1047" spans="1:8" x14ac:dyDescent="0.3">
      <c r="A1047" s="108">
        <v>4295</v>
      </c>
      <c r="B1047" s="116">
        <v>11085</v>
      </c>
      <c r="C1047" s="108" t="s">
        <v>2098</v>
      </c>
      <c r="D1047" s="108" t="s">
        <v>7</v>
      </c>
      <c r="E1047" s="108">
        <v>25</v>
      </c>
      <c r="F1047" s="108" t="s">
        <v>467</v>
      </c>
      <c r="G1047" s="108" t="s">
        <v>463</v>
      </c>
      <c r="H1047" s="108">
        <v>1</v>
      </c>
    </row>
    <row r="1048" spans="1:8" x14ac:dyDescent="0.3">
      <c r="A1048" s="108">
        <v>1791</v>
      </c>
      <c r="B1048" s="116">
        <v>21020</v>
      </c>
      <c r="C1048" s="108" t="s">
        <v>486</v>
      </c>
      <c r="D1048" s="108" t="s">
        <v>7</v>
      </c>
      <c r="E1048" s="108">
        <v>5</v>
      </c>
      <c r="F1048" s="108" t="s">
        <v>467</v>
      </c>
      <c r="G1048" s="108" t="s">
        <v>463</v>
      </c>
      <c r="H1048" s="108">
        <v>1</v>
      </c>
    </row>
    <row r="1049" spans="1:8" x14ac:dyDescent="0.3">
      <c r="A1049" s="108">
        <v>2766</v>
      </c>
      <c r="B1049" s="116">
        <v>21382</v>
      </c>
      <c r="C1049" s="108" t="s">
        <v>1909</v>
      </c>
      <c r="D1049" s="108" t="s">
        <v>7</v>
      </c>
      <c r="E1049" s="108">
        <v>25</v>
      </c>
      <c r="F1049" s="108" t="s">
        <v>467</v>
      </c>
      <c r="G1049" s="108" t="s">
        <v>463</v>
      </c>
      <c r="H1049" s="108">
        <v>1</v>
      </c>
    </row>
    <row r="1050" spans="1:8" x14ac:dyDescent="0.3">
      <c r="A1050" s="108">
        <v>716</v>
      </c>
      <c r="B1050" s="116">
        <v>407</v>
      </c>
      <c r="C1050" s="108" t="s">
        <v>488</v>
      </c>
      <c r="D1050" s="108" t="s">
        <v>7</v>
      </c>
      <c r="E1050" s="108">
        <v>5</v>
      </c>
      <c r="F1050" s="108" t="s">
        <v>467</v>
      </c>
      <c r="G1050" s="108" t="s">
        <v>463</v>
      </c>
      <c r="H1050" s="108">
        <v>1</v>
      </c>
    </row>
    <row r="1051" spans="1:8" x14ac:dyDescent="0.3">
      <c r="A1051" s="108">
        <v>3285</v>
      </c>
      <c r="B1051" s="116">
        <v>21546</v>
      </c>
      <c r="C1051" s="108" t="s">
        <v>1376</v>
      </c>
      <c r="D1051" s="108" t="s">
        <v>7</v>
      </c>
      <c r="E1051" s="108">
        <v>1</v>
      </c>
      <c r="F1051" s="108" t="s">
        <v>467</v>
      </c>
      <c r="G1051" s="108" t="s">
        <v>463</v>
      </c>
      <c r="H1051" s="108">
        <v>1</v>
      </c>
    </row>
    <row r="1052" spans="1:8" x14ac:dyDescent="0.3">
      <c r="A1052" s="108">
        <v>96</v>
      </c>
      <c r="B1052" s="116">
        <v>10009</v>
      </c>
      <c r="C1052" s="108" t="s">
        <v>1910</v>
      </c>
      <c r="D1052" s="108" t="s">
        <v>7</v>
      </c>
      <c r="E1052" s="108">
        <v>20</v>
      </c>
      <c r="F1052" s="108" t="s">
        <v>467</v>
      </c>
      <c r="G1052" s="108" t="s">
        <v>463</v>
      </c>
      <c r="H1052" s="108">
        <v>1</v>
      </c>
    </row>
    <row r="1053" spans="1:8" x14ac:dyDescent="0.3">
      <c r="A1053" s="108">
        <v>1778</v>
      </c>
      <c r="B1053" s="116">
        <v>10126</v>
      </c>
      <c r="C1053" s="108" t="s">
        <v>1911</v>
      </c>
      <c r="D1053" s="108" t="s">
        <v>7</v>
      </c>
      <c r="E1053" s="108">
        <v>25</v>
      </c>
      <c r="F1053" s="108" t="s">
        <v>467</v>
      </c>
      <c r="G1053" s="108" t="s">
        <v>463</v>
      </c>
      <c r="H1053" s="108">
        <v>1</v>
      </c>
    </row>
    <row r="1054" spans="1:8" x14ac:dyDescent="0.3">
      <c r="A1054" s="108">
        <v>1739</v>
      </c>
      <c r="B1054" s="116">
        <v>20998</v>
      </c>
      <c r="C1054" s="108" t="s">
        <v>1911</v>
      </c>
      <c r="D1054" s="108" t="s">
        <v>7</v>
      </c>
      <c r="E1054" s="108">
        <v>25</v>
      </c>
      <c r="F1054" s="108" t="s">
        <v>467</v>
      </c>
      <c r="G1054" s="108" t="s">
        <v>463</v>
      </c>
      <c r="H1054" s="108">
        <v>1</v>
      </c>
    </row>
    <row r="1055" spans="1:8" x14ac:dyDescent="0.3">
      <c r="A1055" s="108">
        <v>1723</v>
      </c>
      <c r="B1055" s="116">
        <v>20989</v>
      </c>
      <c r="C1055" s="108" t="s">
        <v>1912</v>
      </c>
      <c r="D1055" s="108" t="s">
        <v>7</v>
      </c>
      <c r="E1055" s="108">
        <v>5</v>
      </c>
      <c r="F1055" s="108" t="s">
        <v>467</v>
      </c>
      <c r="G1055" s="108" t="s">
        <v>463</v>
      </c>
      <c r="H1055" s="108">
        <v>1</v>
      </c>
    </row>
    <row r="1056" spans="1:8" x14ac:dyDescent="0.3">
      <c r="A1056" s="108">
        <v>3745</v>
      </c>
      <c r="B1056" s="116">
        <v>2798</v>
      </c>
      <c r="C1056" s="108" t="s">
        <v>674</v>
      </c>
      <c r="D1056" s="108" t="s">
        <v>165</v>
      </c>
      <c r="E1056" s="108">
        <v>6</v>
      </c>
      <c r="F1056" s="108" t="s">
        <v>358</v>
      </c>
      <c r="G1056" s="108" t="s">
        <v>463</v>
      </c>
      <c r="H1056" s="108">
        <v>1</v>
      </c>
    </row>
    <row r="1057" spans="1:8" x14ac:dyDescent="0.3">
      <c r="A1057" s="108">
        <v>3268</v>
      </c>
      <c r="B1057" s="116">
        <v>1904</v>
      </c>
      <c r="C1057" s="108" t="s">
        <v>492</v>
      </c>
      <c r="D1057" s="108" t="s">
        <v>7</v>
      </c>
      <c r="E1057" s="108">
        <v>1</v>
      </c>
      <c r="F1057" s="108" t="s">
        <v>467</v>
      </c>
      <c r="G1057" s="108" t="s">
        <v>463</v>
      </c>
      <c r="H1057" s="108">
        <v>1</v>
      </c>
    </row>
    <row r="1058" spans="1:8" x14ac:dyDescent="0.3">
      <c r="A1058" s="108">
        <v>2210</v>
      </c>
      <c r="B1058" s="116">
        <v>1215</v>
      </c>
      <c r="C1058" s="108" t="s">
        <v>1913</v>
      </c>
      <c r="D1058" s="108" t="s">
        <v>7</v>
      </c>
      <c r="E1058" s="108">
        <v>5</v>
      </c>
      <c r="F1058" s="108" t="s">
        <v>467</v>
      </c>
      <c r="G1058" s="108" t="s">
        <v>463</v>
      </c>
      <c r="H1058" s="108">
        <v>1</v>
      </c>
    </row>
    <row r="1059" spans="1:8" x14ac:dyDescent="0.3">
      <c r="A1059" s="108">
        <v>2496</v>
      </c>
      <c r="B1059" s="116">
        <v>1381</v>
      </c>
      <c r="C1059" s="108" t="s">
        <v>483</v>
      </c>
      <c r="D1059" s="108" t="s">
        <v>7</v>
      </c>
      <c r="E1059" s="108">
        <v>5</v>
      </c>
      <c r="F1059" s="108" t="s">
        <v>467</v>
      </c>
      <c r="G1059" s="108" t="s">
        <v>463</v>
      </c>
      <c r="H1059" s="108">
        <v>1</v>
      </c>
    </row>
    <row r="1060" spans="1:8" x14ac:dyDescent="0.3">
      <c r="A1060" s="108">
        <v>2570</v>
      </c>
      <c r="B1060" s="116">
        <v>1718</v>
      </c>
      <c r="C1060" s="108" t="s">
        <v>846</v>
      </c>
      <c r="D1060" s="108" t="s">
        <v>126</v>
      </c>
      <c r="E1060" s="108">
        <v>0.2</v>
      </c>
      <c r="F1060" s="108" t="s">
        <v>847</v>
      </c>
      <c r="G1060" s="108" t="s">
        <v>463</v>
      </c>
      <c r="H1060" s="108">
        <v>1</v>
      </c>
    </row>
    <row r="1061" spans="1:8" x14ac:dyDescent="0.3">
      <c r="A1061" s="108">
        <v>2055</v>
      </c>
      <c r="B1061" s="116" t="s">
        <v>122</v>
      </c>
      <c r="C1061" s="108" t="s">
        <v>933</v>
      </c>
      <c r="D1061" s="108" t="s">
        <v>126</v>
      </c>
      <c r="E1061" s="108">
        <v>0</v>
      </c>
      <c r="F1061" s="108" t="s">
        <v>470</v>
      </c>
      <c r="G1061" s="108" t="s">
        <v>136</v>
      </c>
      <c r="H1061" s="108">
        <v>1</v>
      </c>
    </row>
    <row r="1062" spans="1:8" x14ac:dyDescent="0.3">
      <c r="A1062" s="108">
        <v>1539</v>
      </c>
      <c r="B1062" s="116">
        <v>20917</v>
      </c>
      <c r="C1062" s="108" t="s">
        <v>1914</v>
      </c>
      <c r="D1062" s="108" t="s">
        <v>3</v>
      </c>
      <c r="E1062" s="108">
        <v>10</v>
      </c>
      <c r="F1062" s="108" t="s">
        <v>469</v>
      </c>
      <c r="G1062" s="108" t="s">
        <v>463</v>
      </c>
      <c r="H1062" s="108">
        <v>1</v>
      </c>
    </row>
    <row r="1063" spans="1:8" x14ac:dyDescent="0.3">
      <c r="A1063" s="108">
        <v>3002</v>
      </c>
      <c r="B1063" s="116">
        <v>21451</v>
      </c>
      <c r="C1063" s="108" t="s">
        <v>1377</v>
      </c>
      <c r="D1063" s="108" t="s">
        <v>3</v>
      </c>
      <c r="E1063" s="108">
        <v>2</v>
      </c>
      <c r="F1063" s="108" t="s">
        <v>469</v>
      </c>
      <c r="G1063" s="108" t="s">
        <v>463</v>
      </c>
      <c r="H1063" s="108">
        <v>1</v>
      </c>
    </row>
    <row r="1064" spans="1:8" x14ac:dyDescent="0.3">
      <c r="A1064" s="108">
        <v>1781</v>
      </c>
      <c r="B1064" s="116">
        <v>21018</v>
      </c>
      <c r="C1064" s="108" t="s">
        <v>1915</v>
      </c>
      <c r="D1064" s="108" t="s">
        <v>7</v>
      </c>
      <c r="E1064" s="108">
        <v>5</v>
      </c>
      <c r="F1064" s="108" t="s">
        <v>469</v>
      </c>
      <c r="G1064" s="108" t="s">
        <v>463</v>
      </c>
      <c r="H1064" s="108">
        <v>1</v>
      </c>
    </row>
    <row r="1065" spans="1:8" x14ac:dyDescent="0.3">
      <c r="A1065" s="108">
        <v>3312</v>
      </c>
      <c r="B1065" s="116">
        <v>1940</v>
      </c>
      <c r="C1065" s="108" t="s">
        <v>359</v>
      </c>
      <c r="D1065" s="108" t="s">
        <v>165</v>
      </c>
      <c r="E1065" s="108">
        <v>2.31</v>
      </c>
      <c r="F1065" s="108" t="s">
        <v>358</v>
      </c>
      <c r="G1065" s="108" t="s">
        <v>463</v>
      </c>
      <c r="H1065" s="108">
        <v>1</v>
      </c>
    </row>
    <row r="1066" spans="1:8" x14ac:dyDescent="0.3">
      <c r="A1066" s="108">
        <v>3315</v>
      </c>
      <c r="B1066" s="116">
        <v>1943</v>
      </c>
      <c r="C1066" s="108" t="s">
        <v>361</v>
      </c>
      <c r="D1066" s="108" t="s">
        <v>165</v>
      </c>
      <c r="E1066" s="108">
        <v>2.31</v>
      </c>
      <c r="F1066" s="108" t="s">
        <v>358</v>
      </c>
      <c r="G1066" s="108" t="s">
        <v>463</v>
      </c>
      <c r="H1066" s="108">
        <v>1</v>
      </c>
    </row>
    <row r="1067" spans="1:8" x14ac:dyDescent="0.3">
      <c r="A1067" s="108">
        <v>3316</v>
      </c>
      <c r="B1067" s="116">
        <v>1944</v>
      </c>
      <c r="C1067" s="108" t="s">
        <v>362</v>
      </c>
      <c r="D1067" s="108" t="s">
        <v>165</v>
      </c>
      <c r="E1067" s="108">
        <v>2.31</v>
      </c>
      <c r="F1067" s="108" t="s">
        <v>358</v>
      </c>
      <c r="G1067" s="108" t="s">
        <v>463</v>
      </c>
      <c r="H1067" s="108">
        <v>1</v>
      </c>
    </row>
    <row r="1068" spans="1:8" x14ac:dyDescent="0.3">
      <c r="A1068" s="108">
        <v>3311</v>
      </c>
      <c r="B1068" s="116">
        <v>1939</v>
      </c>
      <c r="C1068" s="108" t="s">
        <v>357</v>
      </c>
      <c r="D1068" s="108" t="s">
        <v>165</v>
      </c>
      <c r="E1068" s="108">
        <v>2.31</v>
      </c>
      <c r="F1068" s="108" t="s">
        <v>358</v>
      </c>
      <c r="G1068" s="108" t="s">
        <v>463</v>
      </c>
      <c r="H1068" s="108">
        <v>1</v>
      </c>
    </row>
    <row r="1069" spans="1:8" x14ac:dyDescent="0.3">
      <c r="A1069" s="108">
        <v>3723</v>
      </c>
      <c r="B1069" s="116">
        <v>2785</v>
      </c>
      <c r="C1069" s="108" t="s">
        <v>663</v>
      </c>
      <c r="D1069" s="108" t="s">
        <v>3</v>
      </c>
      <c r="E1069" s="108">
        <v>2.31</v>
      </c>
      <c r="F1069" s="108" t="s">
        <v>358</v>
      </c>
      <c r="G1069" s="108" t="s">
        <v>463</v>
      </c>
      <c r="H1069" s="108">
        <v>1</v>
      </c>
    </row>
    <row r="1070" spans="1:8" x14ac:dyDescent="0.3">
      <c r="A1070" s="108">
        <v>3314</v>
      </c>
      <c r="B1070" s="116">
        <v>1942</v>
      </c>
      <c r="C1070" s="108" t="s">
        <v>360</v>
      </c>
      <c r="D1070" s="108" t="s">
        <v>165</v>
      </c>
      <c r="E1070" s="108">
        <v>2.31</v>
      </c>
      <c r="F1070" s="108" t="s">
        <v>358</v>
      </c>
      <c r="G1070" s="108" t="s">
        <v>463</v>
      </c>
      <c r="H1070" s="108">
        <v>1</v>
      </c>
    </row>
    <row r="1071" spans="1:8" x14ac:dyDescent="0.3">
      <c r="A1071" s="108">
        <v>3734</v>
      </c>
      <c r="B1071" s="116">
        <v>2789</v>
      </c>
      <c r="C1071" s="108" t="s">
        <v>665</v>
      </c>
      <c r="D1071" s="108" t="s">
        <v>3</v>
      </c>
      <c r="E1071" s="108">
        <v>2.31</v>
      </c>
      <c r="F1071" s="108" t="s">
        <v>358</v>
      </c>
      <c r="G1071" s="108" t="s">
        <v>463</v>
      </c>
      <c r="H1071" s="108">
        <v>1</v>
      </c>
    </row>
    <row r="1072" spans="1:8" x14ac:dyDescent="0.3">
      <c r="A1072" s="108">
        <v>3724</v>
      </c>
      <c r="B1072" s="116">
        <v>2786</v>
      </c>
      <c r="C1072" s="108" t="s">
        <v>664</v>
      </c>
      <c r="D1072" s="108" t="s">
        <v>3</v>
      </c>
      <c r="E1072" s="108">
        <v>2.31</v>
      </c>
      <c r="F1072" s="108" t="s">
        <v>358</v>
      </c>
      <c r="G1072" s="108" t="s">
        <v>463</v>
      </c>
      <c r="H1072" s="108">
        <v>1</v>
      </c>
    </row>
    <row r="1073" spans="1:8" x14ac:dyDescent="0.3">
      <c r="A1073" s="108">
        <v>3654</v>
      </c>
      <c r="B1073" s="116">
        <v>2745</v>
      </c>
      <c r="C1073" s="108" t="s">
        <v>577</v>
      </c>
      <c r="D1073" s="108" t="s">
        <v>3</v>
      </c>
      <c r="E1073" s="108">
        <v>2.4</v>
      </c>
      <c r="F1073" s="108" t="s">
        <v>246</v>
      </c>
      <c r="G1073" s="108" t="s">
        <v>463</v>
      </c>
      <c r="H1073" s="108">
        <v>1</v>
      </c>
    </row>
    <row r="1074" spans="1:8" x14ac:dyDescent="0.3">
      <c r="A1074" s="108">
        <v>3655</v>
      </c>
      <c r="B1074" s="116">
        <v>2746</v>
      </c>
      <c r="C1074" s="108" t="s">
        <v>578</v>
      </c>
      <c r="D1074" s="108" t="s">
        <v>3</v>
      </c>
      <c r="E1074" s="108">
        <v>2.4</v>
      </c>
      <c r="F1074" s="108" t="s">
        <v>246</v>
      </c>
      <c r="G1074" s="108" t="s">
        <v>463</v>
      </c>
      <c r="H1074" s="108">
        <v>1</v>
      </c>
    </row>
    <row r="1075" spans="1:8" x14ac:dyDescent="0.3">
      <c r="A1075" s="108">
        <v>3737</v>
      </c>
      <c r="B1075" s="116">
        <v>2792</v>
      </c>
      <c r="C1075" s="108" t="s">
        <v>669</v>
      </c>
      <c r="D1075" s="108" t="s">
        <v>3</v>
      </c>
      <c r="E1075" s="108">
        <v>2.4</v>
      </c>
      <c r="F1075" s="108" t="s">
        <v>246</v>
      </c>
      <c r="G1075" s="108" t="s">
        <v>463</v>
      </c>
      <c r="H1075" s="108">
        <v>1</v>
      </c>
    </row>
    <row r="1076" spans="1:8" x14ac:dyDescent="0.3">
      <c r="A1076" s="108">
        <v>3652</v>
      </c>
      <c r="B1076" s="116">
        <v>2743</v>
      </c>
      <c r="C1076" s="108" t="s">
        <v>575</v>
      </c>
      <c r="D1076" s="108" t="s">
        <v>3</v>
      </c>
      <c r="E1076" s="108">
        <v>2.4</v>
      </c>
      <c r="F1076" s="108" t="s">
        <v>246</v>
      </c>
      <c r="G1076" s="108" t="s">
        <v>463</v>
      </c>
      <c r="H1076" s="108">
        <v>1</v>
      </c>
    </row>
    <row r="1077" spans="1:8" x14ac:dyDescent="0.3">
      <c r="A1077" s="108">
        <v>3653</v>
      </c>
      <c r="B1077" s="116">
        <v>2744</v>
      </c>
      <c r="C1077" s="108" t="s">
        <v>576</v>
      </c>
      <c r="D1077" s="108" t="s">
        <v>3</v>
      </c>
      <c r="E1077" s="108">
        <v>2.4</v>
      </c>
      <c r="F1077" s="108" t="s">
        <v>246</v>
      </c>
      <c r="G1077" s="108" t="s">
        <v>463</v>
      </c>
      <c r="H1077" s="108">
        <v>1</v>
      </c>
    </row>
    <row r="1078" spans="1:8" x14ac:dyDescent="0.3">
      <c r="A1078" s="108">
        <v>3736</v>
      </c>
      <c r="B1078" s="116">
        <v>2791</v>
      </c>
      <c r="C1078" s="108" t="s">
        <v>668</v>
      </c>
      <c r="D1078" s="108" t="s">
        <v>3</v>
      </c>
      <c r="E1078" s="108">
        <v>2.4</v>
      </c>
      <c r="F1078" s="108" t="s">
        <v>246</v>
      </c>
      <c r="G1078" s="108" t="s">
        <v>463</v>
      </c>
      <c r="H1078" s="108">
        <v>1</v>
      </c>
    </row>
    <row r="1079" spans="1:8" x14ac:dyDescent="0.3">
      <c r="A1079" s="108">
        <v>4067</v>
      </c>
      <c r="B1079" s="116">
        <v>2288</v>
      </c>
      <c r="C1079" s="108" t="s">
        <v>891</v>
      </c>
      <c r="D1079" s="108" t="s">
        <v>28</v>
      </c>
      <c r="E1079" s="108">
        <v>21</v>
      </c>
      <c r="F1079" s="108" t="s">
        <v>469</v>
      </c>
      <c r="G1079" s="108" t="s">
        <v>463</v>
      </c>
      <c r="H1079" s="108">
        <v>1</v>
      </c>
    </row>
    <row r="1080" spans="1:8" x14ac:dyDescent="0.3">
      <c r="A1080" s="108">
        <v>4068</v>
      </c>
      <c r="B1080" s="116">
        <v>2289</v>
      </c>
      <c r="C1080" s="108" t="s">
        <v>892</v>
      </c>
      <c r="D1080" s="108" t="s">
        <v>28</v>
      </c>
      <c r="E1080" s="108">
        <v>5</v>
      </c>
      <c r="F1080" s="108" t="s">
        <v>469</v>
      </c>
      <c r="G1080" s="108" t="s">
        <v>463</v>
      </c>
      <c r="H1080" s="108">
        <v>1</v>
      </c>
    </row>
    <row r="1081" spans="1:8" x14ac:dyDescent="0.3">
      <c r="A1081" s="108">
        <v>2582</v>
      </c>
      <c r="B1081" s="116">
        <v>1444</v>
      </c>
      <c r="C1081" s="108" t="s">
        <v>1584</v>
      </c>
      <c r="D1081" s="108" t="s">
        <v>3</v>
      </c>
      <c r="E1081" s="108">
        <v>3</v>
      </c>
      <c r="F1081" s="108" t="s">
        <v>469</v>
      </c>
      <c r="G1081" s="108" t="s">
        <v>463</v>
      </c>
      <c r="H1081" s="108">
        <v>1</v>
      </c>
    </row>
    <row r="1082" spans="1:8" x14ac:dyDescent="0.3">
      <c r="A1082" s="108">
        <v>2399</v>
      </c>
      <c r="B1082" s="116">
        <v>1310</v>
      </c>
      <c r="C1082" s="108" t="s">
        <v>326</v>
      </c>
      <c r="D1082" s="108" t="s">
        <v>3</v>
      </c>
      <c r="E1082" s="108">
        <v>10</v>
      </c>
      <c r="F1082" s="108" t="s">
        <v>469</v>
      </c>
      <c r="G1082" s="108" t="s">
        <v>463</v>
      </c>
      <c r="H1082" s="108">
        <v>1</v>
      </c>
    </row>
    <row r="1083" spans="1:8" x14ac:dyDescent="0.3">
      <c r="A1083" s="108">
        <v>2519</v>
      </c>
      <c r="B1083" s="116">
        <v>1400</v>
      </c>
      <c r="C1083" s="108" t="s">
        <v>209</v>
      </c>
      <c r="D1083" s="108" t="s">
        <v>3</v>
      </c>
      <c r="E1083" s="108">
        <v>2.5</v>
      </c>
      <c r="F1083" s="108" t="s">
        <v>469</v>
      </c>
      <c r="G1083" s="108" t="s">
        <v>463</v>
      </c>
      <c r="H1083" s="108">
        <v>1</v>
      </c>
    </row>
    <row r="1084" spans="1:8" x14ac:dyDescent="0.3">
      <c r="A1084" s="108">
        <v>2306</v>
      </c>
      <c r="B1084" s="116">
        <v>1268</v>
      </c>
      <c r="C1084" s="108" t="s">
        <v>1916</v>
      </c>
      <c r="D1084" s="108" t="s">
        <v>3</v>
      </c>
      <c r="E1084" s="108">
        <v>2.5</v>
      </c>
      <c r="F1084" s="108" t="s">
        <v>469</v>
      </c>
      <c r="G1084" s="108" t="s">
        <v>463</v>
      </c>
      <c r="H1084" s="108">
        <v>1</v>
      </c>
    </row>
    <row r="1085" spans="1:8" x14ac:dyDescent="0.3">
      <c r="A1085" s="108">
        <v>2521</v>
      </c>
      <c r="B1085" s="116">
        <v>1402</v>
      </c>
      <c r="C1085" s="108" t="s">
        <v>1917</v>
      </c>
      <c r="D1085" s="108" t="s">
        <v>3</v>
      </c>
      <c r="E1085" s="108">
        <v>8</v>
      </c>
      <c r="F1085" s="108" t="s">
        <v>469</v>
      </c>
      <c r="G1085" s="108" t="s">
        <v>463</v>
      </c>
      <c r="H1085" s="108">
        <v>1</v>
      </c>
    </row>
    <row r="1086" spans="1:8" x14ac:dyDescent="0.3">
      <c r="A1086" s="108">
        <v>2921</v>
      </c>
      <c r="B1086" s="116">
        <v>1668</v>
      </c>
      <c r="C1086" s="108" t="s">
        <v>255</v>
      </c>
      <c r="D1086" s="108" t="s">
        <v>3</v>
      </c>
      <c r="E1086" s="108">
        <v>3</v>
      </c>
      <c r="F1086" s="108" t="s">
        <v>469</v>
      </c>
      <c r="G1086" s="108" t="s">
        <v>463</v>
      </c>
      <c r="H1086" s="108">
        <v>1</v>
      </c>
    </row>
    <row r="1087" spans="1:8" x14ac:dyDescent="0.3">
      <c r="A1087" s="108">
        <v>1246</v>
      </c>
      <c r="B1087" s="116">
        <v>20487</v>
      </c>
      <c r="C1087" s="108" t="s">
        <v>1918</v>
      </c>
      <c r="D1087" s="108" t="s">
        <v>3</v>
      </c>
      <c r="E1087" s="108">
        <v>15</v>
      </c>
      <c r="F1087" s="108" t="s">
        <v>468</v>
      </c>
      <c r="G1087" s="108" t="s">
        <v>463</v>
      </c>
      <c r="H1087" s="108">
        <v>1</v>
      </c>
    </row>
    <row r="1088" spans="1:8" x14ac:dyDescent="0.3">
      <c r="A1088" s="108">
        <v>3048</v>
      </c>
      <c r="B1088" s="116">
        <v>21464</v>
      </c>
      <c r="C1088" s="108" t="s">
        <v>1378</v>
      </c>
      <c r="D1088" s="108" t="s">
        <v>3</v>
      </c>
      <c r="E1088" s="108">
        <v>2</v>
      </c>
      <c r="F1088" s="108" t="s">
        <v>468</v>
      </c>
      <c r="G1088" s="108" t="s">
        <v>463</v>
      </c>
      <c r="H1088" s="108">
        <v>1</v>
      </c>
    </row>
    <row r="1089" spans="1:8" x14ac:dyDescent="0.3">
      <c r="A1089" s="108">
        <v>1243</v>
      </c>
      <c r="B1089" s="116">
        <v>20484</v>
      </c>
      <c r="C1089" s="108" t="s">
        <v>1919</v>
      </c>
      <c r="D1089" s="108" t="s">
        <v>3</v>
      </c>
      <c r="E1089" s="108">
        <v>5</v>
      </c>
      <c r="F1089" s="108" t="s">
        <v>468</v>
      </c>
      <c r="G1089" s="108" t="s">
        <v>463</v>
      </c>
      <c r="H1089" s="108">
        <v>1</v>
      </c>
    </row>
    <row r="1090" spans="1:8" x14ac:dyDescent="0.3">
      <c r="A1090" s="108">
        <v>2591</v>
      </c>
      <c r="B1090" s="116">
        <v>21333</v>
      </c>
      <c r="C1090" s="108" t="s">
        <v>1920</v>
      </c>
      <c r="D1090" s="108" t="s">
        <v>7</v>
      </c>
      <c r="E1090" s="108">
        <v>15</v>
      </c>
      <c r="F1090" s="108" t="s">
        <v>468</v>
      </c>
      <c r="G1090" s="108" t="s">
        <v>463</v>
      </c>
      <c r="H1090" s="108">
        <v>1</v>
      </c>
    </row>
    <row r="1091" spans="1:8" x14ac:dyDescent="0.3">
      <c r="A1091" s="108">
        <v>3049</v>
      </c>
      <c r="B1091" s="116">
        <v>21465</v>
      </c>
      <c r="C1091" s="108" t="s">
        <v>1379</v>
      </c>
      <c r="D1091" s="108" t="s">
        <v>7</v>
      </c>
      <c r="E1091" s="108">
        <v>2</v>
      </c>
      <c r="F1091" s="108" t="s">
        <v>468</v>
      </c>
      <c r="G1091" s="108" t="s">
        <v>463</v>
      </c>
      <c r="H1091" s="108">
        <v>1</v>
      </c>
    </row>
    <row r="1092" spans="1:8" x14ac:dyDescent="0.3">
      <c r="A1092" s="108">
        <v>2111</v>
      </c>
      <c r="B1092" s="116">
        <v>21159</v>
      </c>
      <c r="C1092" s="108" t="s">
        <v>1921</v>
      </c>
      <c r="D1092" s="108" t="s">
        <v>7</v>
      </c>
      <c r="E1092" s="108">
        <v>5</v>
      </c>
      <c r="F1092" s="108" t="s">
        <v>468</v>
      </c>
      <c r="G1092" s="108" t="s">
        <v>463</v>
      </c>
      <c r="H1092" s="108">
        <v>1</v>
      </c>
    </row>
    <row r="1093" spans="1:8" x14ac:dyDescent="0.3">
      <c r="A1093" s="108">
        <v>148</v>
      </c>
      <c r="B1093" s="116">
        <v>20030</v>
      </c>
      <c r="C1093" s="108" t="s">
        <v>876</v>
      </c>
      <c r="D1093" s="108" t="s">
        <v>7</v>
      </c>
      <c r="E1093" s="108">
        <v>45.36</v>
      </c>
      <c r="F1093" s="108" t="s">
        <v>529</v>
      </c>
      <c r="G1093" s="108" t="s">
        <v>463</v>
      </c>
      <c r="H1093" s="108">
        <v>1</v>
      </c>
    </row>
    <row r="1094" spans="1:8" x14ac:dyDescent="0.3">
      <c r="A1094" s="108">
        <v>2284</v>
      </c>
      <c r="B1094" s="116">
        <v>21242</v>
      </c>
      <c r="C1094" s="108" t="s">
        <v>1380</v>
      </c>
      <c r="D1094" s="108" t="s">
        <v>7</v>
      </c>
      <c r="E1094" s="108">
        <v>5</v>
      </c>
      <c r="F1094" s="108" t="s">
        <v>529</v>
      </c>
      <c r="G1094" s="108" t="s">
        <v>463</v>
      </c>
      <c r="H1094" s="108">
        <v>1</v>
      </c>
    </row>
    <row r="1095" spans="1:8" x14ac:dyDescent="0.3">
      <c r="A1095" s="108">
        <v>1605</v>
      </c>
      <c r="B1095" s="116">
        <v>20926</v>
      </c>
      <c r="C1095" s="108" t="s">
        <v>257</v>
      </c>
      <c r="D1095" s="108" t="s">
        <v>7</v>
      </c>
      <c r="E1095" s="108">
        <v>45.36</v>
      </c>
      <c r="F1095" s="108" t="s">
        <v>529</v>
      </c>
      <c r="G1095" s="108" t="s">
        <v>463</v>
      </c>
      <c r="H1095" s="108">
        <v>1</v>
      </c>
    </row>
    <row r="1096" spans="1:8" x14ac:dyDescent="0.3">
      <c r="A1096" s="108">
        <v>3840</v>
      </c>
      <c r="B1096" s="116">
        <v>21651</v>
      </c>
      <c r="C1096" s="108" t="s">
        <v>712</v>
      </c>
      <c r="D1096" s="108" t="s">
        <v>7</v>
      </c>
      <c r="E1096" s="108">
        <v>50</v>
      </c>
      <c r="F1096" s="108" t="s">
        <v>529</v>
      </c>
      <c r="G1096" s="108" t="s">
        <v>463</v>
      </c>
      <c r="H1096" s="108">
        <v>1</v>
      </c>
    </row>
    <row r="1097" spans="1:8" x14ac:dyDescent="0.3">
      <c r="A1097" s="108">
        <v>2085</v>
      </c>
      <c r="B1097" s="116">
        <v>21145</v>
      </c>
      <c r="C1097" s="108" t="s">
        <v>875</v>
      </c>
      <c r="D1097" s="108" t="s">
        <v>7</v>
      </c>
      <c r="E1097" s="108">
        <v>25</v>
      </c>
      <c r="F1097" s="108" t="s">
        <v>529</v>
      </c>
      <c r="G1097" s="108" t="s">
        <v>463</v>
      </c>
      <c r="H1097" s="108">
        <v>1</v>
      </c>
    </row>
    <row r="1098" spans="1:8" x14ac:dyDescent="0.3">
      <c r="A1098" s="108">
        <v>1798</v>
      </c>
      <c r="B1098" s="116">
        <v>21021</v>
      </c>
      <c r="C1098" s="108" t="s">
        <v>1381</v>
      </c>
      <c r="D1098" s="108" t="s">
        <v>7</v>
      </c>
      <c r="E1098" s="108">
        <v>5</v>
      </c>
      <c r="F1098" s="108" t="s">
        <v>529</v>
      </c>
      <c r="G1098" s="108" t="s">
        <v>463</v>
      </c>
      <c r="H1098" s="108">
        <v>1</v>
      </c>
    </row>
    <row r="1099" spans="1:8" x14ac:dyDescent="0.3">
      <c r="A1099" s="108">
        <v>4234</v>
      </c>
      <c r="B1099" s="116">
        <v>2378</v>
      </c>
      <c r="C1099" s="108" t="s">
        <v>1504</v>
      </c>
      <c r="D1099" s="108" t="s">
        <v>7</v>
      </c>
      <c r="E1099" s="108">
        <v>20</v>
      </c>
      <c r="F1099" s="108" t="s">
        <v>55</v>
      </c>
      <c r="G1099" s="108" t="s">
        <v>463</v>
      </c>
      <c r="H1099" s="108">
        <v>1</v>
      </c>
    </row>
    <row r="1100" spans="1:8" x14ac:dyDescent="0.3">
      <c r="A1100" s="108">
        <v>209</v>
      </c>
      <c r="B1100" s="116">
        <v>209</v>
      </c>
      <c r="C1100" s="108" t="s">
        <v>1922</v>
      </c>
      <c r="D1100" s="108" t="s">
        <v>7</v>
      </c>
      <c r="E1100" s="108">
        <v>25</v>
      </c>
      <c r="F1100" s="108" t="s">
        <v>55</v>
      </c>
      <c r="G1100" s="108" t="s">
        <v>463</v>
      </c>
      <c r="H1100" s="108">
        <v>1</v>
      </c>
    </row>
    <row r="1101" spans="1:8" x14ac:dyDescent="0.3">
      <c r="A1101" s="108">
        <v>3050</v>
      </c>
      <c r="B1101" s="116">
        <v>1765</v>
      </c>
      <c r="C1101" s="108" t="s">
        <v>1071</v>
      </c>
      <c r="D1101" s="108" t="s">
        <v>7</v>
      </c>
      <c r="E1101" s="108">
        <v>2</v>
      </c>
      <c r="F1101" s="108" t="s">
        <v>55</v>
      </c>
      <c r="G1101" s="108" t="s">
        <v>463</v>
      </c>
      <c r="H1101" s="108">
        <v>1</v>
      </c>
    </row>
    <row r="1102" spans="1:8" x14ac:dyDescent="0.3">
      <c r="A1102" s="108">
        <v>2400</v>
      </c>
      <c r="B1102" s="116">
        <v>1311</v>
      </c>
      <c r="C1102" s="108" t="s">
        <v>423</v>
      </c>
      <c r="D1102" s="108" t="s">
        <v>3</v>
      </c>
      <c r="E1102" s="108">
        <v>10</v>
      </c>
      <c r="F1102" s="108" t="s">
        <v>469</v>
      </c>
      <c r="G1102" s="108" t="s">
        <v>463</v>
      </c>
      <c r="H1102" s="108">
        <v>1</v>
      </c>
    </row>
    <row r="1103" spans="1:8" x14ac:dyDescent="0.3">
      <c r="A1103" s="108">
        <v>2520</v>
      </c>
      <c r="B1103" s="116">
        <v>1401</v>
      </c>
      <c r="C1103" s="108" t="s">
        <v>1382</v>
      </c>
      <c r="D1103" s="108" t="s">
        <v>3</v>
      </c>
      <c r="E1103" s="108">
        <v>2.5</v>
      </c>
      <c r="F1103" s="108" t="s">
        <v>469</v>
      </c>
      <c r="G1103" s="108" t="s">
        <v>463</v>
      </c>
      <c r="H1103" s="108">
        <v>1</v>
      </c>
    </row>
    <row r="1104" spans="1:8" x14ac:dyDescent="0.3">
      <c r="A1104" s="108">
        <v>3145</v>
      </c>
      <c r="B1104" s="116">
        <v>1829</v>
      </c>
      <c r="C1104" s="108" t="s">
        <v>1383</v>
      </c>
      <c r="D1104" s="108" t="s">
        <v>3</v>
      </c>
      <c r="E1104" s="108">
        <v>2</v>
      </c>
      <c r="F1104" s="108" t="s">
        <v>469</v>
      </c>
      <c r="G1104" s="108" t="s">
        <v>463</v>
      </c>
      <c r="H1104" s="108">
        <v>1</v>
      </c>
    </row>
    <row r="1105" spans="1:8" x14ac:dyDescent="0.3">
      <c r="A1105" s="108">
        <v>2666</v>
      </c>
      <c r="B1105" s="116">
        <v>1498</v>
      </c>
      <c r="C1105" s="108" t="s">
        <v>424</v>
      </c>
      <c r="D1105" s="108" t="s">
        <v>3</v>
      </c>
      <c r="E1105" s="108">
        <v>8</v>
      </c>
      <c r="F1105" s="108" t="s">
        <v>469</v>
      </c>
      <c r="G1105" s="108" t="s">
        <v>463</v>
      </c>
      <c r="H1105" s="108">
        <v>1</v>
      </c>
    </row>
    <row r="1106" spans="1:8" x14ac:dyDescent="0.3">
      <c r="A1106" s="108">
        <v>2922</v>
      </c>
      <c r="B1106" s="116">
        <v>1669</v>
      </c>
      <c r="C1106" s="108" t="s">
        <v>256</v>
      </c>
      <c r="D1106" s="108" t="s">
        <v>3</v>
      </c>
      <c r="E1106" s="108">
        <v>3</v>
      </c>
      <c r="F1106" s="108" t="s">
        <v>469</v>
      </c>
      <c r="G1106" s="108" t="s">
        <v>463</v>
      </c>
      <c r="H1106" s="108">
        <v>1</v>
      </c>
    </row>
    <row r="1107" spans="1:8" x14ac:dyDescent="0.3">
      <c r="A1107" s="108">
        <v>4071</v>
      </c>
      <c r="B1107" s="116">
        <v>2292</v>
      </c>
      <c r="C1107" s="108" t="s">
        <v>1923</v>
      </c>
      <c r="D1107" s="108" t="s">
        <v>28</v>
      </c>
      <c r="E1107" s="108">
        <v>15</v>
      </c>
      <c r="F1107" s="108" t="s">
        <v>469</v>
      </c>
      <c r="G1107" s="108" t="s">
        <v>463</v>
      </c>
      <c r="H1107" s="108">
        <v>1</v>
      </c>
    </row>
    <row r="1108" spans="1:8" x14ac:dyDescent="0.3">
      <c r="A1108" s="108">
        <v>4072</v>
      </c>
      <c r="B1108" s="116">
        <v>2293</v>
      </c>
      <c r="C1108" s="108" t="s">
        <v>902</v>
      </c>
      <c r="D1108" s="108" t="s">
        <v>28</v>
      </c>
      <c r="E1108" s="108">
        <v>5</v>
      </c>
      <c r="F1108" s="108" t="s">
        <v>469</v>
      </c>
      <c r="G1108" s="108" t="s">
        <v>463</v>
      </c>
      <c r="H1108" s="108">
        <v>1</v>
      </c>
    </row>
    <row r="1109" spans="1:8" x14ac:dyDescent="0.3">
      <c r="A1109" s="108">
        <v>4069</v>
      </c>
      <c r="B1109" s="116">
        <v>2290</v>
      </c>
      <c r="C1109" s="108" t="s">
        <v>896</v>
      </c>
      <c r="D1109" s="108" t="s">
        <v>28</v>
      </c>
      <c r="E1109" s="108">
        <v>15</v>
      </c>
      <c r="F1109" s="108" t="s">
        <v>469</v>
      </c>
      <c r="G1109" s="108" t="s">
        <v>463</v>
      </c>
      <c r="H1109" s="108">
        <v>1</v>
      </c>
    </row>
    <row r="1110" spans="1:8" x14ac:dyDescent="0.3">
      <c r="A1110" s="108">
        <v>4070</v>
      </c>
      <c r="B1110" s="116">
        <v>2291</v>
      </c>
      <c r="C1110" s="108" t="s">
        <v>901</v>
      </c>
      <c r="D1110" s="108" t="s">
        <v>28</v>
      </c>
      <c r="E1110" s="108">
        <v>5</v>
      </c>
      <c r="F1110" s="108" t="s">
        <v>469</v>
      </c>
      <c r="G1110" s="108" t="s">
        <v>463</v>
      </c>
      <c r="H1110" s="108">
        <v>1</v>
      </c>
    </row>
    <row r="1111" spans="1:8" x14ac:dyDescent="0.3">
      <c r="A1111" s="108">
        <v>656</v>
      </c>
      <c r="B1111" s="116" t="s">
        <v>111</v>
      </c>
      <c r="C1111" s="108" t="s">
        <v>385</v>
      </c>
      <c r="D1111" s="108" t="s">
        <v>3</v>
      </c>
      <c r="E1111" s="108">
        <v>0</v>
      </c>
      <c r="F1111" s="108" t="s">
        <v>470</v>
      </c>
      <c r="G1111" s="108" t="s">
        <v>136</v>
      </c>
      <c r="H1111" s="108">
        <v>1</v>
      </c>
    </row>
    <row r="1112" spans="1:8" x14ac:dyDescent="0.3">
      <c r="A1112" s="108">
        <v>941</v>
      </c>
      <c r="B1112" s="116">
        <v>20328</v>
      </c>
      <c r="C1112" s="108" t="s">
        <v>96</v>
      </c>
      <c r="D1112" s="108" t="s">
        <v>7</v>
      </c>
      <c r="E1112" s="108">
        <v>25</v>
      </c>
      <c r="F1112" s="108" t="s">
        <v>529</v>
      </c>
      <c r="G1112" s="108" t="s">
        <v>463</v>
      </c>
      <c r="H1112" s="108">
        <v>1</v>
      </c>
    </row>
    <row r="1113" spans="1:8" x14ac:dyDescent="0.3">
      <c r="A1113" s="108">
        <v>150</v>
      </c>
      <c r="B1113" s="116">
        <v>68</v>
      </c>
      <c r="C1113" s="108" t="s">
        <v>96</v>
      </c>
      <c r="D1113" s="108" t="s">
        <v>7</v>
      </c>
      <c r="E1113" s="108">
        <v>25</v>
      </c>
      <c r="F1113" s="108" t="s">
        <v>529</v>
      </c>
      <c r="G1113" s="108" t="s">
        <v>463</v>
      </c>
      <c r="H1113" s="108">
        <v>1</v>
      </c>
    </row>
    <row r="1114" spans="1:8" x14ac:dyDescent="0.3">
      <c r="A1114" s="108">
        <v>4053</v>
      </c>
      <c r="B1114" s="116">
        <v>2838</v>
      </c>
      <c r="C1114" s="108" t="s">
        <v>871</v>
      </c>
      <c r="D1114" s="108" t="s">
        <v>28</v>
      </c>
      <c r="E1114" s="108">
        <v>40</v>
      </c>
      <c r="F1114" s="108" t="s">
        <v>529</v>
      </c>
      <c r="G1114" s="108" t="s">
        <v>463</v>
      </c>
      <c r="H1114" s="108">
        <v>1</v>
      </c>
    </row>
    <row r="1115" spans="1:8" x14ac:dyDescent="0.3">
      <c r="A1115" s="108">
        <v>132</v>
      </c>
      <c r="B1115" s="116">
        <v>20102</v>
      </c>
      <c r="C1115" s="108" t="s">
        <v>1924</v>
      </c>
      <c r="D1115" s="108" t="s">
        <v>7</v>
      </c>
      <c r="E1115" s="108">
        <v>50</v>
      </c>
      <c r="F1115" s="108" t="s">
        <v>529</v>
      </c>
      <c r="G1115" s="108" t="s">
        <v>463</v>
      </c>
      <c r="H1115" s="108">
        <v>1</v>
      </c>
    </row>
    <row r="1116" spans="1:8" x14ac:dyDescent="0.3">
      <c r="A1116" s="108">
        <v>151</v>
      </c>
      <c r="B1116" s="116">
        <v>20090</v>
      </c>
      <c r="C1116" s="108" t="s">
        <v>1384</v>
      </c>
      <c r="D1116" s="108" t="s">
        <v>7</v>
      </c>
      <c r="E1116" s="108">
        <v>5</v>
      </c>
      <c r="F1116" s="108" t="s">
        <v>529</v>
      </c>
      <c r="G1116" s="108" t="s">
        <v>463</v>
      </c>
      <c r="H1116" s="108">
        <v>1</v>
      </c>
    </row>
    <row r="1117" spans="1:8" x14ac:dyDescent="0.3">
      <c r="A1117" s="108">
        <v>783</v>
      </c>
      <c r="B1117" s="116">
        <v>422</v>
      </c>
      <c r="C1117" s="108" t="s">
        <v>97</v>
      </c>
      <c r="D1117" s="108" t="s">
        <v>7</v>
      </c>
      <c r="E1117" s="108">
        <v>25</v>
      </c>
      <c r="F1117" s="108" t="s">
        <v>529</v>
      </c>
      <c r="G1117" s="108" t="s">
        <v>463</v>
      </c>
      <c r="H1117" s="108">
        <v>1</v>
      </c>
    </row>
    <row r="1118" spans="1:8" x14ac:dyDescent="0.3">
      <c r="A1118" s="108">
        <v>236</v>
      </c>
      <c r="B1118" s="116">
        <v>20110</v>
      </c>
      <c r="C1118" s="108" t="s">
        <v>97</v>
      </c>
      <c r="D1118" s="108" t="s">
        <v>7</v>
      </c>
      <c r="E1118" s="108">
        <v>25</v>
      </c>
      <c r="F1118" s="108" t="s">
        <v>529</v>
      </c>
      <c r="G1118" s="108" t="s">
        <v>463</v>
      </c>
      <c r="H1118" s="108">
        <v>1</v>
      </c>
    </row>
    <row r="1119" spans="1:8" x14ac:dyDescent="0.3">
      <c r="A1119" s="108">
        <v>2338</v>
      </c>
      <c r="B1119" s="116">
        <v>1290</v>
      </c>
      <c r="C1119" s="108" t="s">
        <v>941</v>
      </c>
      <c r="D1119" s="108" t="s">
        <v>7</v>
      </c>
      <c r="E1119" s="108">
        <v>40</v>
      </c>
      <c r="F1119" s="108" t="s">
        <v>942</v>
      </c>
      <c r="G1119" s="108" t="s">
        <v>463</v>
      </c>
      <c r="H1119" s="108">
        <v>1</v>
      </c>
    </row>
    <row r="1120" spans="1:8" x14ac:dyDescent="0.3">
      <c r="A1120" s="108">
        <v>1807</v>
      </c>
      <c r="B1120" s="116">
        <v>21024</v>
      </c>
      <c r="C1120" s="108" t="s">
        <v>99</v>
      </c>
      <c r="D1120" s="108" t="s">
        <v>7</v>
      </c>
      <c r="E1120" s="108">
        <v>50</v>
      </c>
      <c r="F1120" s="108" t="s">
        <v>529</v>
      </c>
      <c r="G1120" s="108" t="s">
        <v>463</v>
      </c>
      <c r="H1120" s="108">
        <v>1</v>
      </c>
    </row>
    <row r="1121" spans="1:8" x14ac:dyDescent="0.3">
      <c r="A1121" s="108">
        <v>2638</v>
      </c>
      <c r="B1121" s="116">
        <v>21348</v>
      </c>
      <c r="C1121" s="108" t="s">
        <v>1385</v>
      </c>
      <c r="D1121" s="108" t="s">
        <v>7</v>
      </c>
      <c r="E1121" s="108">
        <v>5</v>
      </c>
      <c r="F1121" s="108" t="s">
        <v>529</v>
      </c>
      <c r="G1121" s="108" t="s">
        <v>463</v>
      </c>
      <c r="H1121" s="108">
        <v>1</v>
      </c>
    </row>
    <row r="1122" spans="1:8" x14ac:dyDescent="0.3">
      <c r="A1122" s="108">
        <v>2283</v>
      </c>
      <c r="B1122" s="116">
        <v>21241</v>
      </c>
      <c r="C1122" s="108" t="s">
        <v>1386</v>
      </c>
      <c r="D1122" s="108" t="s">
        <v>7</v>
      </c>
      <c r="E1122" s="108">
        <v>1.5</v>
      </c>
      <c r="F1122" s="108" t="s">
        <v>471</v>
      </c>
      <c r="G1122" s="108" t="s">
        <v>463</v>
      </c>
      <c r="H1122" s="108">
        <v>1</v>
      </c>
    </row>
    <row r="1123" spans="1:8" x14ac:dyDescent="0.3">
      <c r="A1123" s="108">
        <v>3155</v>
      </c>
      <c r="B1123" s="116">
        <v>11074</v>
      </c>
      <c r="C1123" s="108" t="s">
        <v>1469</v>
      </c>
      <c r="D1123" s="108" t="s">
        <v>7</v>
      </c>
      <c r="E1123" s="108">
        <v>10</v>
      </c>
      <c r="F1123" s="108" t="s">
        <v>471</v>
      </c>
      <c r="G1123" s="108" t="s">
        <v>463</v>
      </c>
      <c r="H1123" s="108">
        <v>1</v>
      </c>
    </row>
    <row r="1124" spans="1:8" x14ac:dyDescent="0.3">
      <c r="A1124" s="108">
        <v>1334</v>
      </c>
      <c r="B1124" s="116">
        <v>10112</v>
      </c>
      <c r="C1124" s="108" t="s">
        <v>1925</v>
      </c>
      <c r="D1124" s="108" t="s">
        <v>7</v>
      </c>
      <c r="E1124" s="108">
        <v>15</v>
      </c>
      <c r="F1124" s="108" t="s">
        <v>471</v>
      </c>
      <c r="G1124" s="108" t="s">
        <v>463</v>
      </c>
      <c r="H1124" s="108">
        <v>1</v>
      </c>
    </row>
    <row r="1125" spans="1:8" x14ac:dyDescent="0.3">
      <c r="A1125" s="108">
        <v>731</v>
      </c>
      <c r="B1125" s="116">
        <v>10128</v>
      </c>
      <c r="C1125" s="108" t="s">
        <v>1926</v>
      </c>
      <c r="D1125" s="108" t="s">
        <v>7</v>
      </c>
      <c r="E1125" s="108">
        <v>20</v>
      </c>
      <c r="F1125" s="108" t="s">
        <v>471</v>
      </c>
      <c r="G1125" s="108" t="s">
        <v>463</v>
      </c>
      <c r="H1125" s="108">
        <v>1</v>
      </c>
    </row>
    <row r="1126" spans="1:8" x14ac:dyDescent="0.3">
      <c r="A1126" s="108">
        <v>2351</v>
      </c>
      <c r="B1126" s="116">
        <v>11059</v>
      </c>
      <c r="C1126" s="108" t="s">
        <v>138</v>
      </c>
      <c r="D1126" s="108" t="s">
        <v>7</v>
      </c>
      <c r="E1126" s="108">
        <v>25</v>
      </c>
      <c r="F1126" s="108" t="s">
        <v>471</v>
      </c>
      <c r="G1126" s="108" t="s">
        <v>463</v>
      </c>
      <c r="H1126" s="108">
        <v>1</v>
      </c>
    </row>
    <row r="1127" spans="1:8" x14ac:dyDescent="0.3">
      <c r="A1127" s="108">
        <v>3171</v>
      </c>
      <c r="B1127" s="116">
        <v>21504</v>
      </c>
      <c r="C1127" s="108" t="s">
        <v>138</v>
      </c>
      <c r="D1127" s="108" t="s">
        <v>7</v>
      </c>
      <c r="E1127" s="108">
        <v>25</v>
      </c>
      <c r="F1127" s="108" t="s">
        <v>471</v>
      </c>
      <c r="G1127" s="108" t="s">
        <v>463</v>
      </c>
      <c r="H1127" s="108">
        <v>1</v>
      </c>
    </row>
    <row r="1128" spans="1:8" x14ac:dyDescent="0.3">
      <c r="A1128" s="108">
        <v>695</v>
      </c>
      <c r="B1128" s="116">
        <v>10071</v>
      </c>
      <c r="C1128" s="108" t="s">
        <v>1927</v>
      </c>
      <c r="D1128" s="108" t="s">
        <v>7</v>
      </c>
      <c r="E1128" s="108">
        <v>50</v>
      </c>
      <c r="F1128" s="108" t="s">
        <v>471</v>
      </c>
      <c r="G1128" s="108" t="s">
        <v>463</v>
      </c>
      <c r="H1128" s="108">
        <v>1</v>
      </c>
    </row>
    <row r="1129" spans="1:8" x14ac:dyDescent="0.3">
      <c r="A1129" s="108">
        <v>2479</v>
      </c>
      <c r="B1129" s="116">
        <v>21311</v>
      </c>
      <c r="C1129" s="108" t="s">
        <v>1927</v>
      </c>
      <c r="D1129" s="108" t="s">
        <v>7</v>
      </c>
      <c r="E1129" s="108">
        <v>50</v>
      </c>
      <c r="F1129" s="108" t="s">
        <v>471</v>
      </c>
      <c r="G1129" s="108" t="s">
        <v>463</v>
      </c>
      <c r="H1129" s="108">
        <v>1</v>
      </c>
    </row>
    <row r="1130" spans="1:8" x14ac:dyDescent="0.3">
      <c r="A1130" s="108">
        <v>1808</v>
      </c>
      <c r="B1130" s="116">
        <v>21025</v>
      </c>
      <c r="C1130" s="108" t="s">
        <v>414</v>
      </c>
      <c r="D1130" s="108" t="s">
        <v>7</v>
      </c>
      <c r="E1130" s="108">
        <v>5</v>
      </c>
      <c r="F1130" s="108" t="s">
        <v>471</v>
      </c>
      <c r="G1130" s="108" t="s">
        <v>463</v>
      </c>
      <c r="H1130" s="108">
        <v>1</v>
      </c>
    </row>
    <row r="1131" spans="1:8" x14ac:dyDescent="0.3">
      <c r="A1131" s="108">
        <v>4147</v>
      </c>
      <c r="B1131" s="116">
        <v>50001</v>
      </c>
      <c r="C1131" s="108" t="s">
        <v>950</v>
      </c>
      <c r="D1131" s="108" t="s">
        <v>7</v>
      </c>
      <c r="E1131" s="108">
        <v>10</v>
      </c>
      <c r="F1131" s="108" t="s">
        <v>471</v>
      </c>
      <c r="G1131" s="108" t="s">
        <v>463</v>
      </c>
      <c r="H1131" s="108">
        <v>1</v>
      </c>
    </row>
    <row r="1132" spans="1:8" x14ac:dyDescent="0.3">
      <c r="A1132" s="108">
        <v>2796</v>
      </c>
      <c r="B1132" s="116">
        <v>21401</v>
      </c>
      <c r="C1132" s="108" t="s">
        <v>1387</v>
      </c>
      <c r="D1132" s="108" t="s">
        <v>7</v>
      </c>
      <c r="E1132" s="108">
        <v>2</v>
      </c>
      <c r="F1132" s="108" t="s">
        <v>471</v>
      </c>
      <c r="G1132" s="108" t="s">
        <v>463</v>
      </c>
      <c r="H1132" s="108">
        <v>1</v>
      </c>
    </row>
    <row r="1133" spans="1:8" x14ac:dyDescent="0.3">
      <c r="A1133" s="108">
        <v>2257</v>
      </c>
      <c r="B1133" s="116">
        <v>21223</v>
      </c>
      <c r="C1133" s="108" t="s">
        <v>1928</v>
      </c>
      <c r="D1133" s="108" t="s">
        <v>7</v>
      </c>
      <c r="E1133" s="108">
        <v>5</v>
      </c>
      <c r="F1133" s="108" t="s">
        <v>471</v>
      </c>
      <c r="G1133" s="108" t="s">
        <v>463</v>
      </c>
      <c r="H1133" s="108">
        <v>1</v>
      </c>
    </row>
    <row r="1134" spans="1:8" x14ac:dyDescent="0.3">
      <c r="A1134" s="108">
        <v>3963</v>
      </c>
      <c r="B1134" s="116">
        <v>2272</v>
      </c>
      <c r="C1134" s="108" t="s">
        <v>781</v>
      </c>
      <c r="D1134" s="108" t="s">
        <v>28</v>
      </c>
      <c r="E1134" s="108">
        <v>12.5</v>
      </c>
      <c r="F1134" s="108" t="s">
        <v>469</v>
      </c>
      <c r="G1134" s="108" t="s">
        <v>463</v>
      </c>
      <c r="H1134" s="108">
        <v>1</v>
      </c>
    </row>
    <row r="1135" spans="1:8" x14ac:dyDescent="0.3">
      <c r="A1135" s="108">
        <v>314</v>
      </c>
      <c r="B1135" s="116">
        <v>146</v>
      </c>
      <c r="C1135" s="108" t="s">
        <v>1929</v>
      </c>
      <c r="D1135" s="108" t="s">
        <v>7</v>
      </c>
      <c r="E1135" s="108">
        <v>15</v>
      </c>
      <c r="F1135" s="108" t="s">
        <v>469</v>
      </c>
      <c r="G1135" s="108" t="s">
        <v>463</v>
      </c>
      <c r="H1135" s="108">
        <v>1</v>
      </c>
    </row>
    <row r="1136" spans="1:8" x14ac:dyDescent="0.3">
      <c r="A1136" s="108">
        <v>2817</v>
      </c>
      <c r="B1136" s="116">
        <v>1590</v>
      </c>
      <c r="C1136" s="108" t="s">
        <v>1388</v>
      </c>
      <c r="D1136" s="108" t="s">
        <v>7</v>
      </c>
      <c r="E1136" s="108">
        <v>2</v>
      </c>
      <c r="F1136" s="108" t="s">
        <v>469</v>
      </c>
      <c r="G1136" s="108" t="s">
        <v>463</v>
      </c>
      <c r="H1136" s="108">
        <v>1</v>
      </c>
    </row>
    <row r="1137" spans="1:8" x14ac:dyDescent="0.3">
      <c r="A1137" s="108">
        <v>1132</v>
      </c>
      <c r="B1137" s="116">
        <v>620</v>
      </c>
      <c r="C1137" s="108" t="s">
        <v>1930</v>
      </c>
      <c r="D1137" s="108" t="s">
        <v>7</v>
      </c>
      <c r="E1137" s="108">
        <v>4</v>
      </c>
      <c r="F1137" s="108" t="s">
        <v>469</v>
      </c>
      <c r="G1137" s="108" t="s">
        <v>463</v>
      </c>
      <c r="H1137" s="108">
        <v>1</v>
      </c>
    </row>
    <row r="1138" spans="1:8" x14ac:dyDescent="0.3">
      <c r="A1138" s="108">
        <v>1222</v>
      </c>
      <c r="B1138" s="116">
        <v>646</v>
      </c>
      <c r="C1138" s="108" t="s">
        <v>511</v>
      </c>
      <c r="D1138" s="108" t="s">
        <v>7</v>
      </c>
      <c r="E1138" s="108">
        <v>4</v>
      </c>
      <c r="F1138" s="108" t="s">
        <v>469</v>
      </c>
      <c r="G1138" s="108" t="s">
        <v>463</v>
      </c>
      <c r="H1138" s="108">
        <v>1</v>
      </c>
    </row>
    <row r="1139" spans="1:8" x14ac:dyDescent="0.3">
      <c r="A1139" s="108">
        <v>3660</v>
      </c>
      <c r="B1139" s="116">
        <v>2751</v>
      </c>
      <c r="C1139" s="108" t="s">
        <v>568</v>
      </c>
      <c r="D1139" s="108" t="s">
        <v>126</v>
      </c>
      <c r="E1139" s="108">
        <v>0</v>
      </c>
      <c r="F1139" s="108" t="s">
        <v>55</v>
      </c>
      <c r="G1139" s="108" t="s">
        <v>463</v>
      </c>
      <c r="H1139" s="108">
        <v>1</v>
      </c>
    </row>
    <row r="1140" spans="1:8" x14ac:dyDescent="0.3">
      <c r="A1140" s="108">
        <v>2378</v>
      </c>
      <c r="B1140" s="116">
        <v>1301</v>
      </c>
      <c r="C1140" s="108" t="s">
        <v>402</v>
      </c>
      <c r="D1140" s="108" t="s">
        <v>3</v>
      </c>
      <c r="E1140" s="108">
        <v>2.5</v>
      </c>
      <c r="F1140" s="108" t="s">
        <v>69</v>
      </c>
      <c r="G1140" s="108" t="s">
        <v>463</v>
      </c>
      <c r="H1140" s="108">
        <v>1</v>
      </c>
    </row>
    <row r="1141" spans="1:8" x14ac:dyDescent="0.3">
      <c r="A1141" s="108">
        <v>2379</v>
      </c>
      <c r="B1141" s="116">
        <v>1302</v>
      </c>
      <c r="C1141" s="108" t="s">
        <v>403</v>
      </c>
      <c r="D1141" s="108" t="s">
        <v>3</v>
      </c>
      <c r="E1141" s="108">
        <v>2.5</v>
      </c>
      <c r="F1141" s="108" t="s">
        <v>69</v>
      </c>
      <c r="G1141" s="108" t="s">
        <v>463</v>
      </c>
      <c r="H1141" s="108">
        <v>1</v>
      </c>
    </row>
    <row r="1142" spans="1:8" x14ac:dyDescent="0.3">
      <c r="A1142" s="108">
        <v>1725</v>
      </c>
      <c r="B1142" s="116">
        <v>986</v>
      </c>
      <c r="C1142" s="108" t="s">
        <v>652</v>
      </c>
      <c r="D1142" s="108" t="s">
        <v>3</v>
      </c>
      <c r="E1142" s="108">
        <v>5</v>
      </c>
      <c r="F1142" s="108" t="s">
        <v>69</v>
      </c>
      <c r="G1142" s="108" t="s">
        <v>463</v>
      </c>
      <c r="H1142" s="108">
        <v>1</v>
      </c>
    </row>
    <row r="1143" spans="1:8" x14ac:dyDescent="0.3">
      <c r="A1143" s="108">
        <v>4207</v>
      </c>
      <c r="B1143" s="116">
        <v>2368</v>
      </c>
      <c r="C1143" s="108" t="s">
        <v>1512</v>
      </c>
      <c r="D1143" s="108" t="s">
        <v>3</v>
      </c>
      <c r="E1143" s="108">
        <v>11.34</v>
      </c>
      <c r="F1143" s="108" t="s">
        <v>69</v>
      </c>
      <c r="G1143" s="108" t="s">
        <v>463</v>
      </c>
      <c r="H1143" s="108">
        <v>1</v>
      </c>
    </row>
    <row r="1144" spans="1:8" x14ac:dyDescent="0.3">
      <c r="A1144" s="108">
        <v>4208</v>
      </c>
      <c r="B1144" s="116">
        <v>2369</v>
      </c>
      <c r="C1144" s="108" t="s">
        <v>1513</v>
      </c>
      <c r="D1144" s="108" t="s">
        <v>3</v>
      </c>
      <c r="E1144" s="108">
        <v>2.5</v>
      </c>
      <c r="F1144" s="108" t="s">
        <v>69</v>
      </c>
      <c r="G1144" s="108" t="s">
        <v>463</v>
      </c>
      <c r="H1144" s="108">
        <v>1</v>
      </c>
    </row>
    <row r="1145" spans="1:8" x14ac:dyDescent="0.3">
      <c r="A1145" s="108">
        <v>4206</v>
      </c>
      <c r="B1145" s="116">
        <v>2367</v>
      </c>
      <c r="C1145" s="108" t="s">
        <v>1514</v>
      </c>
      <c r="D1145" s="108" t="s">
        <v>3</v>
      </c>
      <c r="E1145" s="108">
        <v>11.34</v>
      </c>
      <c r="F1145" s="108" t="s">
        <v>69</v>
      </c>
      <c r="G1145" s="108" t="s">
        <v>463</v>
      </c>
      <c r="H1145" s="108">
        <v>1</v>
      </c>
    </row>
    <row r="1146" spans="1:8" x14ac:dyDescent="0.3">
      <c r="A1146" s="108">
        <v>4209</v>
      </c>
      <c r="B1146" s="116">
        <v>2370</v>
      </c>
      <c r="C1146" s="108" t="s">
        <v>1515</v>
      </c>
      <c r="D1146" s="108" t="s">
        <v>3</v>
      </c>
      <c r="E1146" s="108">
        <v>2.5</v>
      </c>
      <c r="F1146" s="108" t="s">
        <v>69</v>
      </c>
      <c r="G1146" s="108" t="s">
        <v>463</v>
      </c>
      <c r="H1146" s="108">
        <v>1</v>
      </c>
    </row>
    <row r="1147" spans="1:8" x14ac:dyDescent="0.3">
      <c r="A1147" s="108">
        <v>2425</v>
      </c>
      <c r="B1147" s="116">
        <v>1319</v>
      </c>
      <c r="C1147" s="108" t="s">
        <v>1931</v>
      </c>
      <c r="D1147" s="108" t="s">
        <v>165</v>
      </c>
      <c r="E1147" s="108">
        <v>12</v>
      </c>
      <c r="F1147" s="108" t="s">
        <v>68</v>
      </c>
      <c r="G1147" s="108" t="s">
        <v>463</v>
      </c>
      <c r="H1147" s="108">
        <v>1</v>
      </c>
    </row>
    <row r="1148" spans="1:8" x14ac:dyDescent="0.3">
      <c r="A1148" s="108">
        <v>3326</v>
      </c>
      <c r="B1148" s="116">
        <v>1954</v>
      </c>
      <c r="C1148" s="108" t="s">
        <v>364</v>
      </c>
      <c r="D1148" s="108" t="s">
        <v>165</v>
      </c>
      <c r="E1148" s="108">
        <v>3</v>
      </c>
      <c r="F1148" s="108" t="s">
        <v>68</v>
      </c>
      <c r="G1148" s="108" t="s">
        <v>463</v>
      </c>
      <c r="H1148" s="108">
        <v>1</v>
      </c>
    </row>
    <row r="1149" spans="1:8" x14ac:dyDescent="0.3">
      <c r="A1149" s="108">
        <v>2426</v>
      </c>
      <c r="B1149" s="116">
        <v>1320</v>
      </c>
      <c r="C1149" s="108" t="s">
        <v>1932</v>
      </c>
      <c r="D1149" s="108" t="s">
        <v>165</v>
      </c>
      <c r="E1149" s="108">
        <v>12</v>
      </c>
      <c r="F1149" s="108" t="s">
        <v>68</v>
      </c>
      <c r="G1149" s="108" t="s">
        <v>463</v>
      </c>
      <c r="H1149" s="108">
        <v>1</v>
      </c>
    </row>
    <row r="1150" spans="1:8" x14ac:dyDescent="0.3">
      <c r="A1150" s="108">
        <v>3327</v>
      </c>
      <c r="B1150" s="116">
        <v>1956</v>
      </c>
      <c r="C1150" s="108" t="s">
        <v>365</v>
      </c>
      <c r="D1150" s="108" t="s">
        <v>165</v>
      </c>
      <c r="E1150" s="108">
        <v>3</v>
      </c>
      <c r="F1150" s="108" t="s">
        <v>68</v>
      </c>
      <c r="G1150" s="108" t="s">
        <v>463</v>
      </c>
      <c r="H1150" s="108">
        <v>1</v>
      </c>
    </row>
    <row r="1151" spans="1:8" x14ac:dyDescent="0.3">
      <c r="A1151" s="108">
        <v>2418</v>
      </c>
      <c r="B1151" s="116">
        <v>1315</v>
      </c>
      <c r="C1151" s="108" t="s">
        <v>1933</v>
      </c>
      <c r="D1151" s="108" t="s">
        <v>165</v>
      </c>
      <c r="E1151" s="108">
        <v>12</v>
      </c>
      <c r="F1151" s="108" t="s">
        <v>68</v>
      </c>
      <c r="G1151" s="108" t="s">
        <v>463</v>
      </c>
      <c r="H1151" s="108">
        <v>1</v>
      </c>
    </row>
    <row r="1152" spans="1:8" x14ac:dyDescent="0.3">
      <c r="A1152" s="108">
        <v>3328</v>
      </c>
      <c r="B1152" s="116">
        <v>1955</v>
      </c>
      <c r="C1152" s="108" t="s">
        <v>366</v>
      </c>
      <c r="D1152" s="108" t="s">
        <v>165</v>
      </c>
      <c r="E1152" s="108">
        <v>3</v>
      </c>
      <c r="F1152" s="108" t="s">
        <v>68</v>
      </c>
      <c r="G1152" s="108" t="s">
        <v>463</v>
      </c>
      <c r="H1152" s="108">
        <v>1</v>
      </c>
    </row>
    <row r="1153" spans="1:8" x14ac:dyDescent="0.3">
      <c r="A1153" s="108">
        <v>2568</v>
      </c>
      <c r="B1153" s="116">
        <v>1433</v>
      </c>
      <c r="C1153" s="108" t="s">
        <v>1934</v>
      </c>
      <c r="D1153" s="108" t="s">
        <v>165</v>
      </c>
      <c r="E1153" s="108">
        <v>12</v>
      </c>
      <c r="F1153" s="108" t="s">
        <v>68</v>
      </c>
      <c r="G1153" s="108" t="s">
        <v>463</v>
      </c>
      <c r="H1153" s="108">
        <v>1</v>
      </c>
    </row>
    <row r="1154" spans="1:8" x14ac:dyDescent="0.3">
      <c r="A1154" s="108">
        <v>3329</v>
      </c>
      <c r="B1154" s="116">
        <v>1957</v>
      </c>
      <c r="C1154" s="108" t="s">
        <v>367</v>
      </c>
      <c r="D1154" s="108" t="s">
        <v>165</v>
      </c>
      <c r="E1154" s="108">
        <v>3</v>
      </c>
      <c r="F1154" s="108" t="s">
        <v>68</v>
      </c>
      <c r="G1154" s="108" t="s">
        <v>463</v>
      </c>
      <c r="H1154" s="108">
        <v>1</v>
      </c>
    </row>
    <row r="1155" spans="1:8" x14ac:dyDescent="0.3">
      <c r="A1155" s="108">
        <v>2419</v>
      </c>
      <c r="B1155" s="116">
        <v>1316</v>
      </c>
      <c r="C1155" s="108" t="s">
        <v>1935</v>
      </c>
      <c r="D1155" s="108" t="s">
        <v>165</v>
      </c>
      <c r="E1155" s="108">
        <v>12</v>
      </c>
      <c r="F1155" s="108" t="s">
        <v>68</v>
      </c>
      <c r="G1155" s="108" t="s">
        <v>463</v>
      </c>
      <c r="H1155" s="108">
        <v>1</v>
      </c>
    </row>
    <row r="1156" spans="1:8" x14ac:dyDescent="0.3">
      <c r="A1156" s="108">
        <v>3331</v>
      </c>
      <c r="B1156" s="116">
        <v>1959</v>
      </c>
      <c r="C1156" s="108" t="s">
        <v>1429</v>
      </c>
      <c r="D1156" s="108" t="s">
        <v>165</v>
      </c>
      <c r="E1156" s="108">
        <v>3</v>
      </c>
      <c r="F1156" s="108" t="s">
        <v>68</v>
      </c>
      <c r="G1156" s="108" t="s">
        <v>463</v>
      </c>
      <c r="H1156" s="108">
        <v>1</v>
      </c>
    </row>
    <row r="1157" spans="1:8" x14ac:dyDescent="0.3">
      <c r="A1157" s="108">
        <v>2430</v>
      </c>
      <c r="B1157" s="116">
        <v>1322</v>
      </c>
      <c r="C1157" s="108" t="s">
        <v>1936</v>
      </c>
      <c r="D1157" s="108" t="s">
        <v>165</v>
      </c>
      <c r="E1157" s="108">
        <v>12</v>
      </c>
      <c r="F1157" s="108" t="s">
        <v>68</v>
      </c>
      <c r="G1157" s="108" t="s">
        <v>463</v>
      </c>
      <c r="H1157" s="108">
        <v>1</v>
      </c>
    </row>
    <row r="1158" spans="1:8" x14ac:dyDescent="0.3">
      <c r="A1158" s="108">
        <v>3333</v>
      </c>
      <c r="B1158" s="116">
        <v>1961</v>
      </c>
      <c r="C1158" s="108" t="s">
        <v>368</v>
      </c>
      <c r="D1158" s="108" t="s">
        <v>165</v>
      </c>
      <c r="E1158" s="108">
        <v>3</v>
      </c>
      <c r="F1158" s="108" t="s">
        <v>68</v>
      </c>
      <c r="G1158" s="108" t="s">
        <v>463</v>
      </c>
      <c r="H1158" s="108">
        <v>1</v>
      </c>
    </row>
    <row r="1159" spans="1:8" x14ac:dyDescent="0.3">
      <c r="A1159" s="108">
        <v>2431</v>
      </c>
      <c r="B1159" s="116">
        <v>1323</v>
      </c>
      <c r="C1159" s="108" t="s">
        <v>1937</v>
      </c>
      <c r="D1159" s="108" t="s">
        <v>165</v>
      </c>
      <c r="E1159" s="108">
        <v>12</v>
      </c>
      <c r="F1159" s="108" t="s">
        <v>68</v>
      </c>
      <c r="G1159" s="108" t="s">
        <v>463</v>
      </c>
      <c r="H1159" s="108">
        <v>1</v>
      </c>
    </row>
    <row r="1160" spans="1:8" x14ac:dyDescent="0.3">
      <c r="A1160" s="108">
        <v>3334</v>
      </c>
      <c r="B1160" s="116">
        <v>1962</v>
      </c>
      <c r="C1160" s="108" t="s">
        <v>363</v>
      </c>
      <c r="D1160" s="108" t="s">
        <v>165</v>
      </c>
      <c r="E1160" s="108">
        <v>3</v>
      </c>
      <c r="F1160" s="108" t="s">
        <v>68</v>
      </c>
      <c r="G1160" s="108" t="s">
        <v>463</v>
      </c>
      <c r="H1160" s="108">
        <v>1</v>
      </c>
    </row>
    <row r="1161" spans="1:8" x14ac:dyDescent="0.3">
      <c r="A1161" s="108">
        <v>2432</v>
      </c>
      <c r="B1161" s="116">
        <v>1324</v>
      </c>
      <c r="C1161" s="108" t="s">
        <v>1938</v>
      </c>
      <c r="D1161" s="108" t="s">
        <v>165</v>
      </c>
      <c r="E1161" s="108">
        <v>12</v>
      </c>
      <c r="F1161" s="108" t="s">
        <v>68</v>
      </c>
      <c r="G1161" s="108" t="s">
        <v>463</v>
      </c>
      <c r="H1161" s="108">
        <v>1</v>
      </c>
    </row>
    <row r="1162" spans="1:8" x14ac:dyDescent="0.3">
      <c r="A1162" s="108">
        <v>317</v>
      </c>
      <c r="B1162" s="116">
        <v>265</v>
      </c>
      <c r="C1162" s="108" t="s">
        <v>88</v>
      </c>
      <c r="D1162" s="108" t="s">
        <v>3</v>
      </c>
      <c r="E1162" s="108">
        <v>5</v>
      </c>
      <c r="F1162" s="108" t="s">
        <v>68</v>
      </c>
      <c r="G1162" s="108" t="s">
        <v>463</v>
      </c>
      <c r="H1162" s="108">
        <v>1</v>
      </c>
    </row>
    <row r="1163" spans="1:8" x14ac:dyDescent="0.3">
      <c r="A1163" s="108">
        <v>822</v>
      </c>
      <c r="B1163" s="116">
        <v>438</v>
      </c>
      <c r="C1163" s="108" t="s">
        <v>90</v>
      </c>
      <c r="D1163" s="108" t="s">
        <v>3</v>
      </c>
      <c r="E1163" s="108">
        <v>5</v>
      </c>
      <c r="F1163" s="108" t="s">
        <v>68</v>
      </c>
      <c r="G1163" s="108" t="s">
        <v>463</v>
      </c>
      <c r="H1163" s="108">
        <v>1</v>
      </c>
    </row>
    <row r="1164" spans="1:8" x14ac:dyDescent="0.3">
      <c r="A1164" s="108">
        <v>821</v>
      </c>
      <c r="B1164" s="116">
        <v>437</v>
      </c>
      <c r="C1164" s="108" t="s">
        <v>89</v>
      </c>
      <c r="D1164" s="108" t="s">
        <v>3</v>
      </c>
      <c r="E1164" s="108">
        <v>5</v>
      </c>
      <c r="F1164" s="108" t="s">
        <v>68</v>
      </c>
      <c r="G1164" s="108" t="s">
        <v>463</v>
      </c>
      <c r="H1164" s="108">
        <v>1</v>
      </c>
    </row>
    <row r="1165" spans="1:8" x14ac:dyDescent="0.3">
      <c r="A1165" s="108">
        <v>243</v>
      </c>
      <c r="B1165" s="116">
        <v>278</v>
      </c>
      <c r="C1165" s="108" t="s">
        <v>87</v>
      </c>
      <c r="D1165" s="108" t="s">
        <v>3</v>
      </c>
      <c r="E1165" s="108">
        <v>5</v>
      </c>
      <c r="F1165" s="108" t="s">
        <v>68</v>
      </c>
      <c r="G1165" s="108" t="s">
        <v>463</v>
      </c>
      <c r="H1165" s="108">
        <v>1</v>
      </c>
    </row>
    <row r="1166" spans="1:8" x14ac:dyDescent="0.3">
      <c r="A1166" s="108">
        <v>538</v>
      </c>
      <c r="B1166" s="116">
        <v>344</v>
      </c>
      <c r="C1166" s="108" t="s">
        <v>973</v>
      </c>
      <c r="D1166" s="108" t="s">
        <v>7</v>
      </c>
      <c r="E1166" s="108">
        <v>5</v>
      </c>
      <c r="F1166" s="108" t="s">
        <v>68</v>
      </c>
      <c r="G1166" s="108" t="s">
        <v>463</v>
      </c>
      <c r="H1166" s="108">
        <v>1</v>
      </c>
    </row>
    <row r="1167" spans="1:8" x14ac:dyDescent="0.3">
      <c r="A1167" s="108">
        <v>3269</v>
      </c>
      <c r="B1167" s="116">
        <v>1905</v>
      </c>
      <c r="C1167" s="108" t="s">
        <v>493</v>
      </c>
      <c r="D1167" s="108" t="s">
        <v>7</v>
      </c>
      <c r="E1167" s="108">
        <v>1</v>
      </c>
      <c r="F1167" s="108" t="s">
        <v>467</v>
      </c>
      <c r="G1167" s="108" t="s">
        <v>463</v>
      </c>
      <c r="H1167" s="108">
        <v>1</v>
      </c>
    </row>
    <row r="1168" spans="1:8" x14ac:dyDescent="0.3">
      <c r="A1168" s="108">
        <v>2211</v>
      </c>
      <c r="B1168" s="116">
        <v>1216</v>
      </c>
      <c r="C1168" s="108" t="s">
        <v>1939</v>
      </c>
      <c r="D1168" s="108" t="s">
        <v>7</v>
      </c>
      <c r="E1168" s="108">
        <v>5</v>
      </c>
      <c r="F1168" s="108" t="s">
        <v>467</v>
      </c>
      <c r="G1168" s="108" t="s">
        <v>463</v>
      </c>
      <c r="H1168" s="108">
        <v>1</v>
      </c>
    </row>
    <row r="1169" spans="1:8" x14ac:dyDescent="0.3">
      <c r="A1169" s="108">
        <v>4121</v>
      </c>
      <c r="B1169" s="116">
        <v>2330</v>
      </c>
      <c r="C1169" s="108" t="s">
        <v>1940</v>
      </c>
      <c r="D1169" s="108" t="s">
        <v>28</v>
      </c>
      <c r="E1169" s="108">
        <v>0</v>
      </c>
      <c r="F1169" s="108" t="s">
        <v>55</v>
      </c>
      <c r="G1169" s="108" t="s">
        <v>463</v>
      </c>
      <c r="H1169" s="108">
        <v>1</v>
      </c>
    </row>
    <row r="1170" spans="1:8" x14ac:dyDescent="0.3">
      <c r="A1170" s="108">
        <v>4112</v>
      </c>
      <c r="B1170" s="116">
        <v>2321</v>
      </c>
      <c r="C1170" s="108" t="s">
        <v>1497</v>
      </c>
      <c r="D1170" s="108" t="s">
        <v>28</v>
      </c>
      <c r="E1170" s="108">
        <v>0</v>
      </c>
      <c r="F1170" s="108" t="s">
        <v>55</v>
      </c>
      <c r="G1170" s="108" t="s">
        <v>463</v>
      </c>
      <c r="H1170" s="108">
        <v>1</v>
      </c>
    </row>
    <row r="1171" spans="1:8" x14ac:dyDescent="0.3">
      <c r="A1171" s="108">
        <v>4176</v>
      </c>
      <c r="B1171" s="116">
        <v>50030</v>
      </c>
      <c r="C1171" s="108" t="s">
        <v>936</v>
      </c>
      <c r="D1171" s="108" t="s">
        <v>7</v>
      </c>
      <c r="E1171" s="108">
        <v>25</v>
      </c>
      <c r="F1171" s="108" t="s">
        <v>66</v>
      </c>
      <c r="G1171" s="108" t="s">
        <v>463</v>
      </c>
      <c r="H1171" s="108">
        <v>1</v>
      </c>
    </row>
    <row r="1172" spans="1:8" x14ac:dyDescent="0.3">
      <c r="A1172" s="108">
        <v>4133</v>
      </c>
      <c r="B1172" s="116">
        <v>21786</v>
      </c>
      <c r="C1172" s="108" t="s">
        <v>936</v>
      </c>
      <c r="D1172" s="108" t="s">
        <v>7</v>
      </c>
      <c r="E1172" s="108">
        <v>25</v>
      </c>
      <c r="F1172" s="108" t="s">
        <v>66</v>
      </c>
      <c r="G1172" s="108" t="s">
        <v>463</v>
      </c>
      <c r="H1172" s="108">
        <v>1</v>
      </c>
    </row>
    <row r="1173" spans="1:8" x14ac:dyDescent="0.3">
      <c r="A1173" s="108">
        <v>1028</v>
      </c>
      <c r="B1173" s="116">
        <v>574</v>
      </c>
      <c r="C1173" s="108" t="s">
        <v>1072</v>
      </c>
      <c r="D1173" s="108" t="s">
        <v>7</v>
      </c>
      <c r="E1173" s="108">
        <v>5</v>
      </c>
      <c r="F1173" s="108" t="s">
        <v>55</v>
      </c>
      <c r="G1173" s="108" t="s">
        <v>463</v>
      </c>
      <c r="H1173" s="108">
        <v>1</v>
      </c>
    </row>
    <row r="1174" spans="1:8" x14ac:dyDescent="0.3">
      <c r="A1174" s="108">
        <v>3270</v>
      </c>
      <c r="B1174" s="116">
        <v>1906</v>
      </c>
      <c r="C1174" s="108" t="s">
        <v>1164</v>
      </c>
      <c r="D1174" s="108" t="s">
        <v>7</v>
      </c>
      <c r="E1174" s="108">
        <v>1</v>
      </c>
      <c r="F1174" s="108" t="s">
        <v>467</v>
      </c>
      <c r="G1174" s="108" t="s">
        <v>463</v>
      </c>
      <c r="H1174" s="108">
        <v>1</v>
      </c>
    </row>
    <row r="1175" spans="1:8" x14ac:dyDescent="0.3">
      <c r="A1175" s="108">
        <v>2457</v>
      </c>
      <c r="B1175" s="116">
        <v>1348</v>
      </c>
      <c r="C1175" s="108" t="s">
        <v>1941</v>
      </c>
      <c r="D1175" s="108" t="s">
        <v>7</v>
      </c>
      <c r="E1175" s="108">
        <v>5</v>
      </c>
      <c r="F1175" s="108" t="s">
        <v>467</v>
      </c>
      <c r="G1175" s="108" t="s">
        <v>463</v>
      </c>
      <c r="H1175" s="108">
        <v>1</v>
      </c>
    </row>
    <row r="1176" spans="1:8" x14ac:dyDescent="0.3">
      <c r="A1176" s="108">
        <v>4273</v>
      </c>
      <c r="B1176" s="116">
        <v>21831</v>
      </c>
      <c r="C1176" s="108" t="s">
        <v>1572</v>
      </c>
      <c r="D1176" s="108" t="s">
        <v>3</v>
      </c>
      <c r="E1176" s="108">
        <v>10</v>
      </c>
      <c r="F1176" s="108" t="s">
        <v>469</v>
      </c>
      <c r="G1176" s="108" t="s">
        <v>463</v>
      </c>
      <c r="H1176" s="108">
        <v>1</v>
      </c>
    </row>
    <row r="1177" spans="1:8" x14ac:dyDescent="0.3">
      <c r="A1177" s="108">
        <v>3645</v>
      </c>
      <c r="B1177" s="116">
        <v>2158</v>
      </c>
      <c r="C1177" s="108" t="s">
        <v>559</v>
      </c>
      <c r="D1177" s="108" t="s">
        <v>3</v>
      </c>
      <c r="E1177" s="108">
        <v>10</v>
      </c>
      <c r="F1177" s="108" t="s">
        <v>469</v>
      </c>
      <c r="G1177" s="108" t="s">
        <v>463</v>
      </c>
      <c r="H1177" s="108">
        <v>1</v>
      </c>
    </row>
    <row r="1178" spans="1:8" x14ac:dyDescent="0.3">
      <c r="A1178" s="108">
        <v>3977</v>
      </c>
      <c r="B1178" s="116">
        <v>21725</v>
      </c>
      <c r="C1178" s="108" t="s">
        <v>918</v>
      </c>
      <c r="D1178" s="108" t="s">
        <v>3</v>
      </c>
      <c r="E1178" s="108">
        <v>10</v>
      </c>
      <c r="F1178" s="108" t="s">
        <v>469</v>
      </c>
      <c r="G1178" s="108" t="s">
        <v>463</v>
      </c>
      <c r="H1178" s="108">
        <v>1</v>
      </c>
    </row>
    <row r="1179" spans="1:8" x14ac:dyDescent="0.3">
      <c r="A1179" s="108">
        <v>4052</v>
      </c>
      <c r="B1179" s="116">
        <v>21766</v>
      </c>
      <c r="C1179" s="108" t="s">
        <v>919</v>
      </c>
      <c r="D1179" s="108" t="s">
        <v>28</v>
      </c>
      <c r="E1179" s="108">
        <v>0</v>
      </c>
      <c r="F1179" s="108" t="s">
        <v>469</v>
      </c>
      <c r="G1179" s="108" t="s">
        <v>463</v>
      </c>
      <c r="H1179" s="108">
        <v>1</v>
      </c>
    </row>
    <row r="1180" spans="1:8" x14ac:dyDescent="0.3">
      <c r="A1180" s="108">
        <v>3646</v>
      </c>
      <c r="B1180" s="116">
        <v>2159</v>
      </c>
      <c r="C1180" s="108" t="s">
        <v>560</v>
      </c>
      <c r="D1180" s="108" t="s">
        <v>3</v>
      </c>
      <c r="E1180" s="108">
        <v>2</v>
      </c>
      <c r="F1180" s="108" t="s">
        <v>469</v>
      </c>
      <c r="G1180" s="108" t="s">
        <v>463</v>
      </c>
      <c r="H1180" s="108">
        <v>1</v>
      </c>
    </row>
    <row r="1181" spans="1:8" x14ac:dyDescent="0.3">
      <c r="A1181" s="108">
        <v>352</v>
      </c>
      <c r="B1181" s="116">
        <v>137</v>
      </c>
      <c r="C1181" s="108" t="s">
        <v>2102</v>
      </c>
      <c r="D1181" s="108" t="s">
        <v>3</v>
      </c>
      <c r="E1181" s="108">
        <v>5</v>
      </c>
      <c r="F1181" s="108" t="s">
        <v>469</v>
      </c>
      <c r="G1181" s="108" t="s">
        <v>463</v>
      </c>
      <c r="H1181" s="108">
        <v>1</v>
      </c>
    </row>
    <row r="1182" spans="1:8" x14ac:dyDescent="0.3">
      <c r="A1182" s="108">
        <v>4177</v>
      </c>
      <c r="B1182" s="116">
        <v>50031</v>
      </c>
      <c r="C1182" s="108" t="s">
        <v>951</v>
      </c>
      <c r="D1182" s="108" t="s">
        <v>7</v>
      </c>
      <c r="E1182" s="108">
        <v>25</v>
      </c>
      <c r="F1182" s="108" t="s">
        <v>471</v>
      </c>
      <c r="G1182" s="108" t="s">
        <v>463</v>
      </c>
      <c r="H1182" s="108">
        <v>1</v>
      </c>
    </row>
    <row r="1183" spans="1:8" x14ac:dyDescent="0.3">
      <c r="A1183" s="108">
        <v>1271</v>
      </c>
      <c r="B1183" s="116">
        <v>10111</v>
      </c>
      <c r="C1183" s="108" t="s">
        <v>102</v>
      </c>
      <c r="D1183" s="108" t="s">
        <v>7</v>
      </c>
      <c r="E1183" s="108">
        <v>20</v>
      </c>
      <c r="F1183" s="108" t="s">
        <v>471</v>
      </c>
      <c r="G1183" s="108" t="s">
        <v>463</v>
      </c>
      <c r="H1183" s="108">
        <v>1</v>
      </c>
    </row>
    <row r="1184" spans="1:8" x14ac:dyDescent="0.3">
      <c r="A1184" s="108">
        <v>804</v>
      </c>
      <c r="B1184" s="116">
        <v>20288</v>
      </c>
      <c r="C1184" s="108" t="s">
        <v>30</v>
      </c>
      <c r="D1184" s="108" t="s">
        <v>7</v>
      </c>
      <c r="E1184" s="108">
        <v>25</v>
      </c>
      <c r="F1184" s="108" t="s">
        <v>471</v>
      </c>
      <c r="G1184" s="108" t="s">
        <v>463</v>
      </c>
      <c r="H1184" s="108">
        <v>1</v>
      </c>
    </row>
    <row r="1185" spans="1:8" x14ac:dyDescent="0.3">
      <c r="A1185" s="108">
        <v>95</v>
      </c>
      <c r="B1185" s="116">
        <v>10010</v>
      </c>
      <c r="C1185" s="108" t="s">
        <v>30</v>
      </c>
      <c r="D1185" s="108" t="s">
        <v>7</v>
      </c>
      <c r="E1185" s="108">
        <v>25</v>
      </c>
      <c r="F1185" s="108" t="s">
        <v>471</v>
      </c>
      <c r="G1185" s="108" t="s">
        <v>463</v>
      </c>
      <c r="H1185" s="108">
        <v>1</v>
      </c>
    </row>
    <row r="1186" spans="1:8" x14ac:dyDescent="0.3">
      <c r="A1186" s="108">
        <v>2278</v>
      </c>
      <c r="B1186" s="116">
        <v>21236</v>
      </c>
      <c r="C1186" s="108" t="s">
        <v>1165</v>
      </c>
      <c r="D1186" s="108" t="s">
        <v>7</v>
      </c>
      <c r="E1186" s="108">
        <v>3</v>
      </c>
      <c r="F1186" s="108" t="s">
        <v>471</v>
      </c>
      <c r="G1186" s="108" t="s">
        <v>463</v>
      </c>
      <c r="H1186" s="108">
        <v>1</v>
      </c>
    </row>
    <row r="1187" spans="1:8" x14ac:dyDescent="0.3">
      <c r="A1187" s="108">
        <v>4202</v>
      </c>
      <c r="B1187" s="116">
        <v>21790</v>
      </c>
      <c r="C1187" s="108" t="s">
        <v>127</v>
      </c>
      <c r="D1187" s="108" t="s">
        <v>7</v>
      </c>
      <c r="E1187" s="108">
        <v>25</v>
      </c>
      <c r="F1187" s="108" t="s">
        <v>471</v>
      </c>
      <c r="G1187" s="108" t="s">
        <v>463</v>
      </c>
      <c r="H1187" s="108">
        <v>1</v>
      </c>
    </row>
    <row r="1188" spans="1:8" x14ac:dyDescent="0.3">
      <c r="A1188" s="108">
        <v>232</v>
      </c>
      <c r="B1188" s="116">
        <v>10011</v>
      </c>
      <c r="C1188" s="108" t="s">
        <v>370</v>
      </c>
      <c r="D1188" s="108" t="s">
        <v>7</v>
      </c>
      <c r="E1188" s="108">
        <v>20</v>
      </c>
      <c r="F1188" s="108" t="s">
        <v>471</v>
      </c>
      <c r="G1188" s="108" t="s">
        <v>463</v>
      </c>
      <c r="H1188" s="108">
        <v>1</v>
      </c>
    </row>
    <row r="1189" spans="1:8" x14ac:dyDescent="0.3">
      <c r="A1189" s="108">
        <v>2302</v>
      </c>
      <c r="B1189" s="116">
        <v>21252</v>
      </c>
      <c r="C1189" s="108" t="s">
        <v>369</v>
      </c>
      <c r="D1189" s="108" t="s">
        <v>7</v>
      </c>
      <c r="E1189" s="108">
        <v>2</v>
      </c>
      <c r="F1189" s="108" t="s">
        <v>471</v>
      </c>
      <c r="G1189" s="108" t="s">
        <v>463</v>
      </c>
      <c r="H1189" s="108">
        <v>1</v>
      </c>
    </row>
    <row r="1190" spans="1:8" x14ac:dyDescent="0.3">
      <c r="A1190" s="108">
        <v>3247</v>
      </c>
      <c r="B1190" s="116">
        <v>1886</v>
      </c>
      <c r="C1190" s="108" t="s">
        <v>351</v>
      </c>
      <c r="D1190" s="108" t="s">
        <v>3</v>
      </c>
      <c r="E1190" s="108">
        <v>2.4</v>
      </c>
      <c r="F1190" s="108" t="s">
        <v>66</v>
      </c>
      <c r="G1190" s="108" t="s">
        <v>463</v>
      </c>
      <c r="H1190" s="108">
        <v>1</v>
      </c>
    </row>
    <row r="1191" spans="1:8" x14ac:dyDescent="0.3">
      <c r="A1191" s="108">
        <v>2261</v>
      </c>
      <c r="B1191" s="116">
        <v>1253</v>
      </c>
      <c r="C1191" s="108" t="s">
        <v>283</v>
      </c>
      <c r="D1191" s="108" t="s">
        <v>3</v>
      </c>
      <c r="E1191" s="108">
        <v>2.3010000000000002</v>
      </c>
      <c r="F1191" s="108" t="s">
        <v>66</v>
      </c>
      <c r="G1191" s="108" t="s">
        <v>463</v>
      </c>
      <c r="H1191" s="108">
        <v>1</v>
      </c>
    </row>
    <row r="1192" spans="1:8" x14ac:dyDescent="0.3">
      <c r="A1192" s="108">
        <v>652</v>
      </c>
      <c r="B1192" s="116" t="s">
        <v>108</v>
      </c>
      <c r="C1192" s="108" t="s">
        <v>383</v>
      </c>
      <c r="D1192" s="108" t="s">
        <v>126</v>
      </c>
      <c r="E1192" s="108">
        <v>0</v>
      </c>
      <c r="F1192" s="108" t="s">
        <v>470</v>
      </c>
      <c r="G1192" s="108" t="s">
        <v>136</v>
      </c>
      <c r="H1192" s="108">
        <v>1</v>
      </c>
    </row>
    <row r="1193" spans="1:8" x14ac:dyDescent="0.3">
      <c r="A1193" s="108">
        <v>655</v>
      </c>
      <c r="B1193" s="116" t="s">
        <v>110</v>
      </c>
      <c r="C1193" s="108" t="s">
        <v>383</v>
      </c>
      <c r="D1193" s="108" t="s">
        <v>126</v>
      </c>
      <c r="E1193" s="108">
        <v>0</v>
      </c>
      <c r="F1193" s="108" t="s">
        <v>470</v>
      </c>
      <c r="G1193" s="108" t="s">
        <v>136</v>
      </c>
      <c r="H1193" s="108">
        <v>1</v>
      </c>
    </row>
    <row r="1194" spans="1:8" x14ac:dyDescent="0.3">
      <c r="A1194" s="108">
        <v>3684</v>
      </c>
      <c r="B1194" s="116">
        <v>2762</v>
      </c>
      <c r="C1194" s="108" t="s">
        <v>623</v>
      </c>
      <c r="D1194" s="108" t="s">
        <v>7</v>
      </c>
      <c r="E1194" s="108">
        <v>5</v>
      </c>
      <c r="F1194" s="108" t="s">
        <v>467</v>
      </c>
      <c r="G1194" s="108" t="s">
        <v>463</v>
      </c>
      <c r="H1194" s="108">
        <v>1</v>
      </c>
    </row>
    <row r="1195" spans="1:8" x14ac:dyDescent="0.3">
      <c r="A1195" s="108">
        <v>26</v>
      </c>
      <c r="B1195" s="116">
        <v>197</v>
      </c>
      <c r="C1195" s="108" t="s">
        <v>234</v>
      </c>
      <c r="D1195" s="108" t="s">
        <v>7</v>
      </c>
      <c r="E1195" s="108">
        <v>10</v>
      </c>
      <c r="F1195" s="108" t="s">
        <v>55</v>
      </c>
      <c r="G1195" s="108" t="s">
        <v>463</v>
      </c>
      <c r="H1195" s="108">
        <v>1</v>
      </c>
    </row>
    <row r="1196" spans="1:8" x14ac:dyDescent="0.3">
      <c r="A1196" s="108">
        <v>2509</v>
      </c>
      <c r="B1196" s="116">
        <v>1394</v>
      </c>
      <c r="C1196" s="108" t="s">
        <v>232</v>
      </c>
      <c r="D1196" s="108" t="s">
        <v>7</v>
      </c>
      <c r="E1196" s="108">
        <v>5</v>
      </c>
      <c r="F1196" s="108" t="s">
        <v>55</v>
      </c>
      <c r="G1196" s="108" t="s">
        <v>463</v>
      </c>
      <c r="H1196" s="108">
        <v>1</v>
      </c>
    </row>
    <row r="1197" spans="1:8" x14ac:dyDescent="0.3">
      <c r="A1197" s="108">
        <v>3271</v>
      </c>
      <c r="B1197" s="116">
        <v>1907</v>
      </c>
      <c r="C1197" s="108" t="s">
        <v>1166</v>
      </c>
      <c r="D1197" s="108" t="s">
        <v>7</v>
      </c>
      <c r="E1197" s="108">
        <v>1</v>
      </c>
      <c r="F1197" s="108" t="s">
        <v>467</v>
      </c>
      <c r="G1197" s="108" t="s">
        <v>463</v>
      </c>
      <c r="H1197" s="108">
        <v>1</v>
      </c>
    </row>
    <row r="1198" spans="1:8" x14ac:dyDescent="0.3">
      <c r="A1198" s="108">
        <v>2458</v>
      </c>
      <c r="B1198" s="116">
        <v>1349</v>
      </c>
      <c r="C1198" s="108" t="s">
        <v>1942</v>
      </c>
      <c r="D1198" s="108" t="s">
        <v>7</v>
      </c>
      <c r="E1198" s="108">
        <v>5</v>
      </c>
      <c r="F1198" s="108" t="s">
        <v>467</v>
      </c>
      <c r="G1198" s="108" t="s">
        <v>463</v>
      </c>
      <c r="H1198" s="108">
        <v>1</v>
      </c>
    </row>
    <row r="1199" spans="1:8" x14ac:dyDescent="0.3">
      <c r="A1199" s="108">
        <v>3827</v>
      </c>
      <c r="B1199" s="116">
        <v>21643</v>
      </c>
      <c r="C1199" s="108" t="s">
        <v>707</v>
      </c>
      <c r="D1199" s="108" t="s">
        <v>28</v>
      </c>
      <c r="E1199" s="108">
        <v>4</v>
      </c>
      <c r="F1199" s="108" t="s">
        <v>68</v>
      </c>
      <c r="G1199" s="108" t="s">
        <v>463</v>
      </c>
      <c r="H1199" s="108">
        <v>1</v>
      </c>
    </row>
    <row r="1200" spans="1:8" x14ac:dyDescent="0.3">
      <c r="A1200" s="108">
        <v>3696</v>
      </c>
      <c r="B1200" s="116">
        <v>2774</v>
      </c>
      <c r="C1200" s="108" t="s">
        <v>635</v>
      </c>
      <c r="D1200" s="108" t="s">
        <v>7</v>
      </c>
      <c r="E1200" s="108">
        <v>5</v>
      </c>
      <c r="F1200" s="108" t="s">
        <v>467</v>
      </c>
      <c r="G1200" s="108" t="s">
        <v>463</v>
      </c>
      <c r="H1200" s="108">
        <v>1</v>
      </c>
    </row>
    <row r="1201" spans="1:8" x14ac:dyDescent="0.3">
      <c r="A1201" s="108">
        <v>3697</v>
      </c>
      <c r="B1201" s="116">
        <v>2775</v>
      </c>
      <c r="C1201" s="108" t="s">
        <v>636</v>
      </c>
      <c r="D1201" s="108" t="s">
        <v>7</v>
      </c>
      <c r="E1201" s="108">
        <v>5</v>
      </c>
      <c r="F1201" s="108" t="s">
        <v>467</v>
      </c>
      <c r="G1201" s="108" t="s">
        <v>463</v>
      </c>
      <c r="H1201" s="108">
        <v>1</v>
      </c>
    </row>
    <row r="1202" spans="1:8" x14ac:dyDescent="0.3">
      <c r="A1202" s="108">
        <v>3005</v>
      </c>
      <c r="B1202" s="116">
        <v>1731</v>
      </c>
      <c r="C1202" s="108" t="s">
        <v>282</v>
      </c>
      <c r="D1202" s="108" t="s">
        <v>3</v>
      </c>
      <c r="E1202" s="108">
        <v>1.68</v>
      </c>
      <c r="F1202" s="108" t="s">
        <v>465</v>
      </c>
      <c r="G1202" s="108" t="s">
        <v>463</v>
      </c>
      <c r="H1202" s="108">
        <v>1</v>
      </c>
    </row>
    <row r="1203" spans="1:8" x14ac:dyDescent="0.3">
      <c r="A1203" s="108">
        <v>3685</v>
      </c>
      <c r="B1203" s="116">
        <v>2763</v>
      </c>
      <c r="C1203" s="108" t="s">
        <v>624</v>
      </c>
      <c r="D1203" s="108" t="s">
        <v>7</v>
      </c>
      <c r="E1203" s="108">
        <v>5</v>
      </c>
      <c r="F1203" s="108" t="s">
        <v>467</v>
      </c>
      <c r="G1203" s="108" t="s">
        <v>463</v>
      </c>
      <c r="H1203" s="108">
        <v>1</v>
      </c>
    </row>
    <row r="1204" spans="1:8" x14ac:dyDescent="0.3">
      <c r="A1204" s="108">
        <v>3661</v>
      </c>
      <c r="B1204" s="116">
        <v>2752</v>
      </c>
      <c r="C1204" s="108" t="s">
        <v>569</v>
      </c>
      <c r="D1204" s="108" t="s">
        <v>126</v>
      </c>
      <c r="E1204" s="108">
        <v>0</v>
      </c>
      <c r="F1204" s="108" t="s">
        <v>55</v>
      </c>
      <c r="G1204" s="108" t="s">
        <v>463</v>
      </c>
      <c r="H1204" s="108">
        <v>1</v>
      </c>
    </row>
    <row r="1205" spans="1:8" x14ac:dyDescent="0.3">
      <c r="A1205" s="108">
        <v>3282</v>
      </c>
      <c r="B1205" s="116">
        <v>1917</v>
      </c>
      <c r="C1205" s="108" t="s">
        <v>496</v>
      </c>
      <c r="D1205" s="108" t="s">
        <v>7</v>
      </c>
      <c r="E1205" s="108">
        <v>1</v>
      </c>
      <c r="F1205" s="108" t="s">
        <v>467</v>
      </c>
      <c r="G1205" s="108" t="s">
        <v>463</v>
      </c>
      <c r="H1205" s="108">
        <v>1</v>
      </c>
    </row>
    <row r="1206" spans="1:8" x14ac:dyDescent="0.3">
      <c r="A1206" s="108">
        <v>1658</v>
      </c>
      <c r="B1206" s="116">
        <v>957</v>
      </c>
      <c r="C1206" s="108" t="s">
        <v>1943</v>
      </c>
      <c r="D1206" s="108" t="s">
        <v>7</v>
      </c>
      <c r="E1206" s="108">
        <v>5</v>
      </c>
      <c r="F1206" s="108" t="s">
        <v>467</v>
      </c>
      <c r="G1206" s="108" t="s">
        <v>463</v>
      </c>
      <c r="H1206" s="108">
        <v>1</v>
      </c>
    </row>
    <row r="1207" spans="1:8" x14ac:dyDescent="0.3">
      <c r="A1207" s="108">
        <v>425</v>
      </c>
      <c r="B1207" s="116">
        <v>55</v>
      </c>
      <c r="C1207" s="108" t="s">
        <v>344</v>
      </c>
      <c r="D1207" s="108" t="s">
        <v>7</v>
      </c>
      <c r="E1207" s="108">
        <v>8</v>
      </c>
      <c r="F1207" s="108" t="s">
        <v>466</v>
      </c>
      <c r="G1207" s="108" t="s">
        <v>463</v>
      </c>
      <c r="H1207" s="108">
        <v>1</v>
      </c>
    </row>
    <row r="1208" spans="1:8" x14ac:dyDescent="0.3">
      <c r="A1208" s="108">
        <v>4055</v>
      </c>
      <c r="B1208" s="116">
        <v>21768</v>
      </c>
      <c r="C1208" s="108" t="s">
        <v>879</v>
      </c>
      <c r="D1208" s="108" t="s">
        <v>28</v>
      </c>
      <c r="E1208" s="108">
        <v>0</v>
      </c>
      <c r="F1208" s="108" t="s">
        <v>67</v>
      </c>
      <c r="G1208" s="108" t="s">
        <v>463</v>
      </c>
      <c r="H1208" s="108">
        <v>1</v>
      </c>
    </row>
    <row r="1209" spans="1:8" x14ac:dyDescent="0.3">
      <c r="A1209" s="108">
        <v>4079</v>
      </c>
      <c r="B1209" s="116">
        <v>21773</v>
      </c>
      <c r="C1209" s="108" t="s">
        <v>894</v>
      </c>
      <c r="D1209" s="108" t="s">
        <v>28</v>
      </c>
      <c r="E1209" s="108">
        <v>5</v>
      </c>
      <c r="F1209" s="108" t="s">
        <v>67</v>
      </c>
      <c r="G1209" s="108" t="s">
        <v>463</v>
      </c>
      <c r="H1209" s="108">
        <v>1</v>
      </c>
    </row>
    <row r="1210" spans="1:8" x14ac:dyDescent="0.3">
      <c r="A1210" s="108">
        <v>4024</v>
      </c>
      <c r="B1210" s="116">
        <v>21759</v>
      </c>
      <c r="C1210" s="108" t="s">
        <v>878</v>
      </c>
      <c r="D1210" s="108" t="s">
        <v>28</v>
      </c>
      <c r="E1210" s="108">
        <v>10</v>
      </c>
      <c r="F1210" s="108" t="s">
        <v>67</v>
      </c>
      <c r="G1210" s="108" t="s">
        <v>463</v>
      </c>
      <c r="H1210" s="108">
        <v>1</v>
      </c>
    </row>
    <row r="1211" spans="1:8" x14ac:dyDescent="0.3">
      <c r="A1211" s="108">
        <v>4088</v>
      </c>
      <c r="B1211" s="116">
        <v>21779</v>
      </c>
      <c r="C1211" s="108" t="s">
        <v>907</v>
      </c>
      <c r="D1211" s="108" t="s">
        <v>28</v>
      </c>
      <c r="E1211" s="108">
        <v>2.5</v>
      </c>
      <c r="F1211" s="108" t="s">
        <v>67</v>
      </c>
      <c r="G1211" s="108" t="s">
        <v>463</v>
      </c>
      <c r="H1211" s="108">
        <v>1</v>
      </c>
    </row>
    <row r="1212" spans="1:8" x14ac:dyDescent="0.3">
      <c r="A1212" s="108">
        <v>4271</v>
      </c>
      <c r="B1212" s="116">
        <v>21829</v>
      </c>
      <c r="C1212" s="108" t="s">
        <v>1573</v>
      </c>
      <c r="D1212" s="108" t="s">
        <v>3</v>
      </c>
      <c r="E1212" s="108">
        <v>20</v>
      </c>
      <c r="F1212" s="108" t="s">
        <v>67</v>
      </c>
      <c r="G1212" s="108" t="s">
        <v>463</v>
      </c>
      <c r="H1212" s="108">
        <v>1</v>
      </c>
    </row>
    <row r="1213" spans="1:8" x14ac:dyDescent="0.3">
      <c r="A1213" s="108">
        <v>4080</v>
      </c>
      <c r="B1213" s="116">
        <v>21774</v>
      </c>
      <c r="C1213" s="108" t="s">
        <v>895</v>
      </c>
      <c r="D1213" s="108" t="s">
        <v>28</v>
      </c>
      <c r="E1213" s="108">
        <v>5</v>
      </c>
      <c r="F1213" s="108" t="s">
        <v>67</v>
      </c>
      <c r="G1213" s="108" t="s">
        <v>463</v>
      </c>
      <c r="H1213" s="108">
        <v>1</v>
      </c>
    </row>
    <row r="1214" spans="1:8" x14ac:dyDescent="0.3">
      <c r="A1214" s="108">
        <v>894</v>
      </c>
      <c r="B1214" s="116">
        <v>20313</v>
      </c>
      <c r="C1214" s="108" t="s">
        <v>1585</v>
      </c>
      <c r="D1214" s="108" t="s">
        <v>7</v>
      </c>
      <c r="E1214" s="108">
        <v>20</v>
      </c>
      <c r="F1214" s="108" t="s">
        <v>529</v>
      </c>
      <c r="G1214" s="108" t="s">
        <v>463</v>
      </c>
      <c r="H1214" s="108">
        <v>1</v>
      </c>
    </row>
    <row r="1215" spans="1:8" x14ac:dyDescent="0.3">
      <c r="A1215" s="108">
        <v>456</v>
      </c>
      <c r="B1215" s="116">
        <v>88</v>
      </c>
      <c r="C1215" s="108" t="s">
        <v>986</v>
      </c>
      <c r="D1215" s="108" t="s">
        <v>7</v>
      </c>
      <c r="E1215" s="108">
        <v>25</v>
      </c>
      <c r="F1215" s="108" t="s">
        <v>529</v>
      </c>
      <c r="G1215" s="108" t="s">
        <v>463</v>
      </c>
      <c r="H1215" s="108">
        <v>1</v>
      </c>
    </row>
    <row r="1216" spans="1:8" x14ac:dyDescent="0.3">
      <c r="A1216" s="108">
        <v>1029</v>
      </c>
      <c r="B1216" s="116">
        <v>575</v>
      </c>
      <c r="C1216" s="108" t="s">
        <v>1167</v>
      </c>
      <c r="D1216" s="108" t="s">
        <v>7</v>
      </c>
      <c r="E1216" s="108">
        <v>5</v>
      </c>
      <c r="F1216" s="108" t="s">
        <v>529</v>
      </c>
      <c r="G1216" s="108" t="s">
        <v>463</v>
      </c>
      <c r="H1216" s="108">
        <v>1</v>
      </c>
    </row>
    <row r="1217" spans="1:8" x14ac:dyDescent="0.3">
      <c r="A1217" s="108">
        <v>3755</v>
      </c>
      <c r="B1217" s="116">
        <v>21624</v>
      </c>
      <c r="C1217" s="108" t="s">
        <v>729</v>
      </c>
      <c r="D1217" s="108" t="s">
        <v>7</v>
      </c>
      <c r="E1217" s="108">
        <v>10</v>
      </c>
      <c r="F1217" s="108" t="s">
        <v>67</v>
      </c>
      <c r="G1217" s="108" t="s">
        <v>463</v>
      </c>
      <c r="H1217" s="108">
        <v>1</v>
      </c>
    </row>
    <row r="1218" spans="1:8" x14ac:dyDescent="0.3">
      <c r="A1218" s="108">
        <v>3754</v>
      </c>
      <c r="B1218" s="116">
        <v>21623</v>
      </c>
      <c r="C1218" s="108" t="s">
        <v>679</v>
      </c>
      <c r="D1218" s="108" t="s">
        <v>7</v>
      </c>
      <c r="E1218" s="108">
        <v>10</v>
      </c>
      <c r="F1218" s="108" t="s">
        <v>67</v>
      </c>
      <c r="G1218" s="108" t="s">
        <v>463</v>
      </c>
      <c r="H1218" s="108">
        <v>1</v>
      </c>
    </row>
    <row r="1219" spans="1:8" x14ac:dyDescent="0.3">
      <c r="A1219" s="108">
        <v>1276</v>
      </c>
      <c r="B1219" s="116">
        <v>20501</v>
      </c>
      <c r="C1219" s="108" t="s">
        <v>1944</v>
      </c>
      <c r="D1219" s="108" t="s">
        <v>3</v>
      </c>
      <c r="E1219" s="108">
        <v>10</v>
      </c>
      <c r="F1219" s="108" t="s">
        <v>67</v>
      </c>
      <c r="G1219" s="108" t="s">
        <v>463</v>
      </c>
      <c r="H1219" s="108">
        <v>1</v>
      </c>
    </row>
    <row r="1220" spans="1:8" x14ac:dyDescent="0.3">
      <c r="A1220" s="108">
        <v>1385</v>
      </c>
      <c r="B1220" s="116">
        <v>20557</v>
      </c>
      <c r="C1220" s="108" t="s">
        <v>401</v>
      </c>
      <c r="D1220" s="108" t="s">
        <v>3</v>
      </c>
      <c r="E1220" s="108">
        <v>15</v>
      </c>
      <c r="F1220" s="108" t="s">
        <v>67</v>
      </c>
      <c r="G1220" s="108" t="s">
        <v>463</v>
      </c>
      <c r="H1220" s="108">
        <v>1</v>
      </c>
    </row>
    <row r="1221" spans="1:8" x14ac:dyDescent="0.3">
      <c r="A1221" s="108">
        <v>3390</v>
      </c>
      <c r="B1221" s="116">
        <v>21557</v>
      </c>
      <c r="C1221" s="108" t="s">
        <v>1945</v>
      </c>
      <c r="D1221" s="108" t="s">
        <v>7</v>
      </c>
      <c r="E1221" s="108">
        <v>18</v>
      </c>
      <c r="F1221" s="108" t="s">
        <v>67</v>
      </c>
      <c r="G1221" s="108" t="s">
        <v>463</v>
      </c>
      <c r="H1221" s="108">
        <v>1</v>
      </c>
    </row>
    <row r="1222" spans="1:8" x14ac:dyDescent="0.3">
      <c r="A1222" s="108">
        <v>1741</v>
      </c>
      <c r="B1222" s="116">
        <v>20999</v>
      </c>
      <c r="C1222" s="108" t="s">
        <v>1946</v>
      </c>
      <c r="D1222" s="108" t="s">
        <v>7</v>
      </c>
      <c r="E1222" s="108">
        <v>18</v>
      </c>
      <c r="F1222" s="108" t="s">
        <v>67</v>
      </c>
      <c r="G1222" s="108" t="s">
        <v>463</v>
      </c>
      <c r="H1222" s="108">
        <v>1</v>
      </c>
    </row>
    <row r="1223" spans="1:8" x14ac:dyDescent="0.3">
      <c r="A1223" s="108">
        <v>3572</v>
      </c>
      <c r="B1223" s="116">
        <v>21582</v>
      </c>
      <c r="C1223" s="108" t="s">
        <v>1168</v>
      </c>
      <c r="D1223" s="108" t="s">
        <v>439</v>
      </c>
      <c r="E1223" s="108">
        <v>2.5</v>
      </c>
      <c r="F1223" s="108" t="s">
        <v>67</v>
      </c>
      <c r="G1223" s="108" t="s">
        <v>463</v>
      </c>
      <c r="H1223" s="108">
        <v>1</v>
      </c>
    </row>
    <row r="1224" spans="1:8" x14ac:dyDescent="0.3">
      <c r="A1224" s="108">
        <v>3391</v>
      </c>
      <c r="B1224" s="116">
        <v>21558</v>
      </c>
      <c r="C1224" s="108" t="s">
        <v>1947</v>
      </c>
      <c r="D1224" s="108" t="s">
        <v>7</v>
      </c>
      <c r="E1224" s="108">
        <v>20</v>
      </c>
      <c r="F1224" s="108" t="s">
        <v>67</v>
      </c>
      <c r="G1224" s="108" t="s">
        <v>463</v>
      </c>
      <c r="H1224" s="108">
        <v>1</v>
      </c>
    </row>
    <row r="1225" spans="1:8" x14ac:dyDescent="0.3">
      <c r="A1225" s="108">
        <v>1670</v>
      </c>
      <c r="B1225" s="116">
        <v>20958</v>
      </c>
      <c r="C1225" s="108" t="s">
        <v>1948</v>
      </c>
      <c r="D1225" s="108" t="s">
        <v>3</v>
      </c>
      <c r="E1225" s="108">
        <v>20</v>
      </c>
      <c r="F1225" s="108" t="s">
        <v>67</v>
      </c>
      <c r="G1225" s="108" t="s">
        <v>463</v>
      </c>
      <c r="H1225" s="108">
        <v>1</v>
      </c>
    </row>
    <row r="1226" spans="1:8" x14ac:dyDescent="0.3">
      <c r="A1226" s="108">
        <v>3516</v>
      </c>
      <c r="B1226" s="116">
        <v>21567</v>
      </c>
      <c r="C1226" s="108" t="s">
        <v>1949</v>
      </c>
      <c r="D1226" s="108" t="s">
        <v>7</v>
      </c>
      <c r="E1226" s="108">
        <v>10</v>
      </c>
      <c r="F1226" s="108" t="s">
        <v>67</v>
      </c>
      <c r="G1226" s="108" t="s">
        <v>463</v>
      </c>
      <c r="H1226" s="108">
        <v>1</v>
      </c>
    </row>
    <row r="1227" spans="1:8" x14ac:dyDescent="0.3">
      <c r="A1227" s="108">
        <v>1522</v>
      </c>
      <c r="B1227" s="116">
        <v>20908</v>
      </c>
      <c r="C1227" s="108" t="s">
        <v>1950</v>
      </c>
      <c r="D1227" s="108" t="s">
        <v>3</v>
      </c>
      <c r="E1227" s="108">
        <v>5</v>
      </c>
      <c r="F1227" s="108" t="s">
        <v>67</v>
      </c>
      <c r="G1227" s="108" t="s">
        <v>463</v>
      </c>
      <c r="H1227" s="108">
        <v>1</v>
      </c>
    </row>
    <row r="1228" spans="1:8" x14ac:dyDescent="0.3">
      <c r="A1228" s="108">
        <v>3854</v>
      </c>
      <c r="B1228" s="116">
        <v>21656</v>
      </c>
      <c r="C1228" s="108" t="s">
        <v>1169</v>
      </c>
      <c r="D1228" s="108" t="s">
        <v>7</v>
      </c>
      <c r="E1228" s="108">
        <v>5</v>
      </c>
      <c r="F1228" s="108" t="s">
        <v>67</v>
      </c>
      <c r="G1228" s="108" t="s">
        <v>463</v>
      </c>
      <c r="H1228" s="108">
        <v>1</v>
      </c>
    </row>
    <row r="1229" spans="1:8" x14ac:dyDescent="0.3">
      <c r="A1229" s="108">
        <v>2821</v>
      </c>
      <c r="B1229" s="116">
        <v>1594</v>
      </c>
      <c r="C1229" s="108" t="s">
        <v>1170</v>
      </c>
      <c r="D1229" s="108" t="s">
        <v>3</v>
      </c>
      <c r="E1229" s="108">
        <v>2</v>
      </c>
      <c r="F1229" s="108" t="s">
        <v>67</v>
      </c>
      <c r="G1229" s="108" t="s">
        <v>463</v>
      </c>
      <c r="H1229" s="108">
        <v>1</v>
      </c>
    </row>
    <row r="1230" spans="1:8" x14ac:dyDescent="0.3">
      <c r="A1230" s="108">
        <v>3213</v>
      </c>
      <c r="B1230" s="116">
        <v>21516</v>
      </c>
      <c r="C1230" s="108" t="s">
        <v>732</v>
      </c>
      <c r="D1230" s="108" t="s">
        <v>3</v>
      </c>
      <c r="E1230" s="108">
        <v>10</v>
      </c>
      <c r="F1230" s="108" t="s">
        <v>67</v>
      </c>
      <c r="G1230" s="108" t="s">
        <v>463</v>
      </c>
      <c r="H1230" s="108">
        <v>1</v>
      </c>
    </row>
    <row r="1231" spans="1:8" x14ac:dyDescent="0.3">
      <c r="A1231" s="108">
        <v>3382</v>
      </c>
      <c r="B1231" s="116">
        <v>21552</v>
      </c>
      <c r="C1231" s="108" t="s">
        <v>1171</v>
      </c>
      <c r="D1231" s="108" t="s">
        <v>3</v>
      </c>
      <c r="E1231" s="108">
        <v>2</v>
      </c>
      <c r="F1231" s="108" t="s">
        <v>67</v>
      </c>
      <c r="G1231" s="108" t="s">
        <v>463</v>
      </c>
      <c r="H1231" s="108">
        <v>1</v>
      </c>
    </row>
    <row r="1232" spans="1:8" x14ac:dyDescent="0.3">
      <c r="A1232" s="108">
        <v>4214</v>
      </c>
      <c r="B1232" s="116">
        <v>21793</v>
      </c>
      <c r="C1232" s="108" t="s">
        <v>976</v>
      </c>
      <c r="D1232" s="108" t="s">
        <v>7</v>
      </c>
      <c r="E1232" s="108">
        <v>5</v>
      </c>
      <c r="F1232" s="108" t="s">
        <v>67</v>
      </c>
      <c r="G1232" s="108" t="s">
        <v>463</v>
      </c>
      <c r="H1232" s="108">
        <v>1</v>
      </c>
    </row>
    <row r="1233" spans="1:8" x14ac:dyDescent="0.3">
      <c r="A1233" s="108">
        <v>3110</v>
      </c>
      <c r="B1233" s="116">
        <v>1804</v>
      </c>
      <c r="C1233" s="108" t="s">
        <v>527</v>
      </c>
      <c r="D1233" s="108" t="s">
        <v>3</v>
      </c>
      <c r="E1233" s="108">
        <v>10</v>
      </c>
      <c r="F1233" s="108" t="s">
        <v>469</v>
      </c>
      <c r="G1233" s="108" t="s">
        <v>463</v>
      </c>
      <c r="H1233" s="108">
        <v>1</v>
      </c>
    </row>
    <row r="1234" spans="1:8" x14ac:dyDescent="0.3">
      <c r="A1234" s="108">
        <v>327</v>
      </c>
      <c r="B1234" s="116">
        <v>207</v>
      </c>
      <c r="C1234" s="108" t="s">
        <v>1172</v>
      </c>
      <c r="D1234" s="108" t="s">
        <v>3</v>
      </c>
      <c r="E1234" s="108">
        <v>5</v>
      </c>
      <c r="F1234" s="108" t="s">
        <v>469</v>
      </c>
      <c r="G1234" s="108" t="s">
        <v>463</v>
      </c>
      <c r="H1234" s="108">
        <v>1</v>
      </c>
    </row>
    <row r="1235" spans="1:8" x14ac:dyDescent="0.3">
      <c r="A1235" s="108">
        <v>4094</v>
      </c>
      <c r="B1235" s="116">
        <v>21782</v>
      </c>
      <c r="C1235" s="108" t="s">
        <v>1604</v>
      </c>
      <c r="D1235" s="108" t="s">
        <v>3</v>
      </c>
      <c r="E1235" s="108">
        <v>2.5</v>
      </c>
      <c r="F1235" s="108" t="s">
        <v>469</v>
      </c>
      <c r="G1235" s="108" t="s">
        <v>463</v>
      </c>
      <c r="H1235" s="108">
        <v>1</v>
      </c>
    </row>
    <row r="1236" spans="1:8" x14ac:dyDescent="0.3">
      <c r="A1236" s="108">
        <v>4034</v>
      </c>
      <c r="B1236" s="116">
        <v>21762</v>
      </c>
      <c r="C1236" s="108" t="s">
        <v>1951</v>
      </c>
      <c r="D1236" s="108" t="s">
        <v>3</v>
      </c>
      <c r="E1236" s="108">
        <v>5</v>
      </c>
      <c r="F1236" s="108" t="s">
        <v>469</v>
      </c>
      <c r="G1236" s="108" t="s">
        <v>463</v>
      </c>
      <c r="H1236" s="108">
        <v>1</v>
      </c>
    </row>
    <row r="1237" spans="1:8" x14ac:dyDescent="0.3">
      <c r="A1237" s="108">
        <v>3537</v>
      </c>
      <c r="B1237" s="116">
        <v>2702</v>
      </c>
      <c r="C1237" s="108" t="s">
        <v>462</v>
      </c>
      <c r="D1237" s="108" t="s">
        <v>7</v>
      </c>
      <c r="E1237" s="108">
        <v>2</v>
      </c>
      <c r="F1237" s="108" t="s">
        <v>67</v>
      </c>
      <c r="G1237" s="108" t="s">
        <v>463</v>
      </c>
      <c r="H1237" s="108">
        <v>1</v>
      </c>
    </row>
    <row r="1238" spans="1:8" x14ac:dyDescent="0.3">
      <c r="A1238" s="108">
        <v>2137</v>
      </c>
      <c r="B1238" s="116">
        <v>21176</v>
      </c>
      <c r="C1238" s="108" t="s">
        <v>1511</v>
      </c>
      <c r="D1238" s="108" t="s">
        <v>3</v>
      </c>
      <c r="E1238" s="108">
        <v>2.5</v>
      </c>
      <c r="F1238" s="108" t="s">
        <v>67</v>
      </c>
      <c r="G1238" s="108" t="s">
        <v>463</v>
      </c>
      <c r="H1238" s="108">
        <v>1</v>
      </c>
    </row>
    <row r="1239" spans="1:8" x14ac:dyDescent="0.3">
      <c r="A1239" s="108">
        <v>2093</v>
      </c>
      <c r="B1239" s="116">
        <v>21151</v>
      </c>
      <c r="C1239" s="108" t="s">
        <v>1952</v>
      </c>
      <c r="D1239" s="108" t="s">
        <v>3</v>
      </c>
      <c r="E1239" s="108">
        <v>5</v>
      </c>
      <c r="F1239" s="108" t="s">
        <v>67</v>
      </c>
      <c r="G1239" s="108" t="s">
        <v>463</v>
      </c>
      <c r="H1239" s="108">
        <v>1</v>
      </c>
    </row>
    <row r="1240" spans="1:8" x14ac:dyDescent="0.3">
      <c r="A1240" s="108">
        <v>3209</v>
      </c>
      <c r="B1240" s="116">
        <v>21513</v>
      </c>
      <c r="C1240" s="108" t="s">
        <v>332</v>
      </c>
      <c r="D1240" s="108" t="s">
        <v>3</v>
      </c>
      <c r="E1240" s="108">
        <v>6</v>
      </c>
      <c r="F1240" s="108" t="s">
        <v>67</v>
      </c>
      <c r="G1240" s="108" t="s">
        <v>463</v>
      </c>
      <c r="H1240" s="108">
        <v>1</v>
      </c>
    </row>
    <row r="1241" spans="1:8" x14ac:dyDescent="0.3">
      <c r="A1241" s="108">
        <v>2738</v>
      </c>
      <c r="B1241" s="116">
        <v>1545</v>
      </c>
      <c r="C1241" s="108" t="s">
        <v>1173</v>
      </c>
      <c r="D1241" s="108" t="s">
        <v>7</v>
      </c>
      <c r="E1241" s="108">
        <v>2</v>
      </c>
      <c r="F1241" s="108" t="s">
        <v>67</v>
      </c>
      <c r="G1241" s="108" t="s">
        <v>463</v>
      </c>
      <c r="H1241" s="108">
        <v>1</v>
      </c>
    </row>
    <row r="1242" spans="1:8" x14ac:dyDescent="0.3">
      <c r="A1242" s="108">
        <v>2739</v>
      </c>
      <c r="B1242" s="116">
        <v>1546</v>
      </c>
      <c r="C1242" s="108" t="s">
        <v>236</v>
      </c>
      <c r="D1242" s="108" t="s">
        <v>7</v>
      </c>
      <c r="E1242" s="108">
        <v>2</v>
      </c>
      <c r="F1242" s="108" t="s">
        <v>67</v>
      </c>
      <c r="G1242" s="108" t="s">
        <v>463</v>
      </c>
      <c r="H1242" s="108">
        <v>1</v>
      </c>
    </row>
    <row r="1243" spans="1:8" x14ac:dyDescent="0.3">
      <c r="A1243" s="108">
        <v>2741</v>
      </c>
      <c r="B1243" s="116">
        <v>1548</v>
      </c>
      <c r="C1243" s="108" t="s">
        <v>1174</v>
      </c>
      <c r="D1243" s="108" t="s">
        <v>7</v>
      </c>
      <c r="E1243" s="108">
        <v>2</v>
      </c>
      <c r="F1243" s="108" t="s">
        <v>67</v>
      </c>
      <c r="G1243" s="108" t="s">
        <v>463</v>
      </c>
      <c r="H1243" s="108">
        <v>1</v>
      </c>
    </row>
    <row r="1244" spans="1:8" x14ac:dyDescent="0.3">
      <c r="A1244" s="108">
        <v>2822</v>
      </c>
      <c r="B1244" s="116">
        <v>1595</v>
      </c>
      <c r="C1244" s="108" t="s">
        <v>1175</v>
      </c>
      <c r="D1244" s="108" t="s">
        <v>3</v>
      </c>
      <c r="E1244" s="108">
        <v>2</v>
      </c>
      <c r="F1244" s="108" t="s">
        <v>67</v>
      </c>
      <c r="G1244" s="108" t="s">
        <v>463</v>
      </c>
      <c r="H1244" s="108">
        <v>1</v>
      </c>
    </row>
    <row r="1245" spans="1:8" x14ac:dyDescent="0.3">
      <c r="A1245" s="108">
        <v>3388</v>
      </c>
      <c r="B1245" s="116">
        <v>2018</v>
      </c>
      <c r="C1245" s="108" t="s">
        <v>375</v>
      </c>
      <c r="D1245" s="108" t="s">
        <v>3</v>
      </c>
      <c r="E1245" s="108">
        <v>2</v>
      </c>
      <c r="F1245" s="108" t="s">
        <v>67</v>
      </c>
      <c r="G1245" s="108" t="s">
        <v>463</v>
      </c>
      <c r="H1245" s="108">
        <v>1</v>
      </c>
    </row>
    <row r="1246" spans="1:8" x14ac:dyDescent="0.3">
      <c r="A1246" s="108">
        <v>2740</v>
      </c>
      <c r="B1246" s="116">
        <v>1547</v>
      </c>
      <c r="C1246" s="108" t="s">
        <v>1176</v>
      </c>
      <c r="D1246" s="108" t="s">
        <v>7</v>
      </c>
      <c r="E1246" s="108">
        <v>2</v>
      </c>
      <c r="F1246" s="108" t="s">
        <v>67</v>
      </c>
      <c r="G1246" s="108" t="s">
        <v>463</v>
      </c>
      <c r="H1246" s="108">
        <v>1</v>
      </c>
    </row>
    <row r="1247" spans="1:8" x14ac:dyDescent="0.3">
      <c r="A1247" s="108">
        <v>2823</v>
      </c>
      <c r="B1247" s="116">
        <v>1596</v>
      </c>
      <c r="C1247" s="108" t="s">
        <v>1177</v>
      </c>
      <c r="D1247" s="108" t="s">
        <v>3</v>
      </c>
      <c r="E1247" s="108">
        <v>2</v>
      </c>
      <c r="F1247" s="108" t="s">
        <v>67</v>
      </c>
      <c r="G1247" s="108" t="s">
        <v>463</v>
      </c>
      <c r="H1247" s="108">
        <v>1</v>
      </c>
    </row>
    <row r="1248" spans="1:8" x14ac:dyDescent="0.3">
      <c r="A1248" s="108">
        <v>1431</v>
      </c>
      <c r="B1248" s="116">
        <v>755</v>
      </c>
      <c r="C1248" s="108" t="s">
        <v>1178</v>
      </c>
      <c r="D1248" s="108" t="s">
        <v>3</v>
      </c>
      <c r="E1248" s="108">
        <v>4</v>
      </c>
      <c r="F1248" s="108" t="s">
        <v>67</v>
      </c>
      <c r="G1248" s="108" t="s">
        <v>463</v>
      </c>
      <c r="H1248" s="108">
        <v>1</v>
      </c>
    </row>
    <row r="1249" spans="1:8" x14ac:dyDescent="0.3">
      <c r="A1249" s="108">
        <v>2737</v>
      </c>
      <c r="B1249" s="116">
        <v>1544</v>
      </c>
      <c r="C1249" s="108" t="s">
        <v>1179</v>
      </c>
      <c r="D1249" s="108" t="s">
        <v>7</v>
      </c>
      <c r="E1249" s="108">
        <v>2</v>
      </c>
      <c r="F1249" s="108" t="s">
        <v>67</v>
      </c>
      <c r="G1249" s="108" t="s">
        <v>463</v>
      </c>
      <c r="H1249" s="108">
        <v>1</v>
      </c>
    </row>
    <row r="1250" spans="1:8" x14ac:dyDescent="0.3">
      <c r="A1250" s="108">
        <v>678</v>
      </c>
      <c r="B1250" s="116">
        <v>20227</v>
      </c>
      <c r="C1250" s="108" t="s">
        <v>1953</v>
      </c>
      <c r="D1250" s="108" t="s">
        <v>3</v>
      </c>
      <c r="E1250" s="108">
        <v>12.5</v>
      </c>
      <c r="F1250" s="108" t="s">
        <v>469</v>
      </c>
      <c r="G1250" s="108" t="s">
        <v>463</v>
      </c>
      <c r="H1250" s="108">
        <v>1</v>
      </c>
    </row>
    <row r="1251" spans="1:8" x14ac:dyDescent="0.3">
      <c r="A1251" s="108">
        <v>2719</v>
      </c>
      <c r="B1251" s="116">
        <v>21367</v>
      </c>
      <c r="C1251" s="108" t="s">
        <v>1180</v>
      </c>
      <c r="D1251" s="108" t="s">
        <v>3</v>
      </c>
      <c r="E1251" s="108">
        <v>2</v>
      </c>
      <c r="F1251" s="108" t="s">
        <v>469</v>
      </c>
      <c r="G1251" s="108" t="s">
        <v>463</v>
      </c>
      <c r="H1251" s="108">
        <v>1</v>
      </c>
    </row>
    <row r="1252" spans="1:8" x14ac:dyDescent="0.3">
      <c r="A1252" s="108">
        <v>1133</v>
      </c>
      <c r="B1252" s="116">
        <v>20414</v>
      </c>
      <c r="C1252" s="108" t="s">
        <v>1954</v>
      </c>
      <c r="D1252" s="108" t="s">
        <v>3</v>
      </c>
      <c r="E1252" s="108">
        <v>5</v>
      </c>
      <c r="F1252" s="108" t="s">
        <v>469</v>
      </c>
      <c r="G1252" s="108" t="s">
        <v>463</v>
      </c>
      <c r="H1252" s="108">
        <v>1</v>
      </c>
    </row>
    <row r="1253" spans="1:8" x14ac:dyDescent="0.3">
      <c r="A1253" s="108">
        <v>2442</v>
      </c>
      <c r="B1253" s="116">
        <v>21305</v>
      </c>
      <c r="C1253" s="108" t="s">
        <v>1181</v>
      </c>
      <c r="D1253" s="108" t="s">
        <v>3</v>
      </c>
      <c r="E1253" s="108">
        <v>6.25</v>
      </c>
      <c r="F1253" s="108" t="s">
        <v>469</v>
      </c>
      <c r="G1253" s="108" t="s">
        <v>463</v>
      </c>
      <c r="H1253" s="108">
        <v>1</v>
      </c>
    </row>
    <row r="1254" spans="1:8" x14ac:dyDescent="0.3">
      <c r="A1254" s="108">
        <v>1077</v>
      </c>
      <c r="B1254" s="116">
        <v>20383</v>
      </c>
      <c r="C1254" s="108" t="s">
        <v>1955</v>
      </c>
      <c r="D1254" s="108" t="s">
        <v>7</v>
      </c>
      <c r="E1254" s="108">
        <v>25</v>
      </c>
      <c r="F1254" s="108" t="s">
        <v>471</v>
      </c>
      <c r="G1254" s="108" t="s">
        <v>463</v>
      </c>
      <c r="H1254" s="108">
        <v>1</v>
      </c>
    </row>
    <row r="1255" spans="1:8" x14ac:dyDescent="0.3">
      <c r="A1255" s="108">
        <v>3051</v>
      </c>
      <c r="B1255" s="116">
        <v>21466</v>
      </c>
      <c r="C1255" s="108" t="s">
        <v>1182</v>
      </c>
      <c r="D1255" s="108" t="s">
        <v>7</v>
      </c>
      <c r="E1255" s="108">
        <v>2</v>
      </c>
      <c r="F1255" s="108" t="s">
        <v>471</v>
      </c>
      <c r="G1255" s="108" t="s">
        <v>463</v>
      </c>
      <c r="H1255" s="108">
        <v>1</v>
      </c>
    </row>
    <row r="1256" spans="1:8" x14ac:dyDescent="0.3">
      <c r="A1256" s="108">
        <v>2144</v>
      </c>
      <c r="B1256" s="116">
        <v>21180</v>
      </c>
      <c r="C1256" s="108" t="s">
        <v>957</v>
      </c>
      <c r="D1256" s="108" t="s">
        <v>7</v>
      </c>
      <c r="E1256" s="108">
        <v>45.36</v>
      </c>
      <c r="F1256" s="108" t="s">
        <v>471</v>
      </c>
      <c r="G1256" s="108" t="s">
        <v>463</v>
      </c>
      <c r="H1256" s="108">
        <v>1</v>
      </c>
    </row>
    <row r="1257" spans="1:8" x14ac:dyDescent="0.3">
      <c r="A1257" s="108">
        <v>4178</v>
      </c>
      <c r="B1257" s="116">
        <v>50032</v>
      </c>
      <c r="C1257" s="108" t="s">
        <v>957</v>
      </c>
      <c r="D1257" s="108" t="s">
        <v>7</v>
      </c>
      <c r="E1257" s="108">
        <v>45.36</v>
      </c>
      <c r="F1257" s="108" t="s">
        <v>471</v>
      </c>
      <c r="G1257" s="108" t="s">
        <v>463</v>
      </c>
      <c r="H1257" s="108">
        <v>1</v>
      </c>
    </row>
    <row r="1258" spans="1:8" x14ac:dyDescent="0.3">
      <c r="A1258" s="108">
        <v>1810</v>
      </c>
      <c r="B1258" s="116">
        <v>21027</v>
      </c>
      <c r="C1258" s="108" t="s">
        <v>1183</v>
      </c>
      <c r="D1258" s="108" t="s">
        <v>7</v>
      </c>
      <c r="E1258" s="108">
        <v>5</v>
      </c>
      <c r="F1258" s="108" t="s">
        <v>471</v>
      </c>
      <c r="G1258" s="108" t="s">
        <v>463</v>
      </c>
      <c r="H1258" s="108">
        <v>1</v>
      </c>
    </row>
    <row r="1259" spans="1:8" x14ac:dyDescent="0.3">
      <c r="A1259" s="108">
        <v>3059</v>
      </c>
      <c r="B1259" s="116">
        <v>1769</v>
      </c>
      <c r="C1259" s="108" t="s">
        <v>1184</v>
      </c>
      <c r="D1259" s="108" t="s">
        <v>7</v>
      </c>
      <c r="E1259" s="108">
        <v>2</v>
      </c>
      <c r="F1259" s="108" t="s">
        <v>471</v>
      </c>
      <c r="G1259" s="108" t="s">
        <v>463</v>
      </c>
      <c r="H1259" s="108">
        <v>1</v>
      </c>
    </row>
    <row r="1260" spans="1:8" x14ac:dyDescent="0.3">
      <c r="A1260" s="108">
        <v>2481</v>
      </c>
      <c r="B1260" s="116">
        <v>1368</v>
      </c>
      <c r="C1260" s="108" t="s">
        <v>1956</v>
      </c>
      <c r="D1260" s="108" t="s">
        <v>7</v>
      </c>
      <c r="E1260" s="108">
        <v>5</v>
      </c>
      <c r="F1260" s="108" t="s">
        <v>471</v>
      </c>
      <c r="G1260" s="108" t="s">
        <v>463</v>
      </c>
      <c r="H1260" s="108">
        <v>1</v>
      </c>
    </row>
    <row r="1261" spans="1:8" x14ac:dyDescent="0.3">
      <c r="A1261" s="108">
        <v>3662</v>
      </c>
      <c r="B1261" s="116">
        <v>2753</v>
      </c>
      <c r="C1261" s="108" t="s">
        <v>570</v>
      </c>
      <c r="D1261" s="108" t="s">
        <v>126</v>
      </c>
      <c r="E1261" s="108">
        <v>0</v>
      </c>
      <c r="F1261" s="108" t="s">
        <v>55</v>
      </c>
      <c r="G1261" s="108" t="s">
        <v>463</v>
      </c>
      <c r="H1261" s="108">
        <v>1</v>
      </c>
    </row>
    <row r="1262" spans="1:8" x14ac:dyDescent="0.3">
      <c r="A1262" s="108">
        <v>3280</v>
      </c>
      <c r="B1262" s="116">
        <v>1915</v>
      </c>
      <c r="C1262" s="108" t="s">
        <v>1185</v>
      </c>
      <c r="D1262" s="108" t="s">
        <v>7</v>
      </c>
      <c r="E1262" s="108">
        <v>1</v>
      </c>
      <c r="F1262" s="108" t="s">
        <v>467</v>
      </c>
      <c r="G1262" s="108" t="s">
        <v>463</v>
      </c>
      <c r="H1262" s="108">
        <v>1</v>
      </c>
    </row>
    <row r="1263" spans="1:8" x14ac:dyDescent="0.3">
      <c r="A1263" s="108">
        <v>1967</v>
      </c>
      <c r="B1263" s="116">
        <v>1102</v>
      </c>
      <c r="C1263" s="108" t="s">
        <v>1957</v>
      </c>
      <c r="D1263" s="108" t="s">
        <v>7</v>
      </c>
      <c r="E1263" s="108">
        <v>5</v>
      </c>
      <c r="F1263" s="108" t="s">
        <v>467</v>
      </c>
      <c r="G1263" s="108" t="s">
        <v>463</v>
      </c>
      <c r="H1263" s="108">
        <v>1</v>
      </c>
    </row>
    <row r="1264" spans="1:8" x14ac:dyDescent="0.3">
      <c r="A1264" s="108">
        <v>4145</v>
      </c>
      <c r="B1264" s="116">
        <v>2348</v>
      </c>
      <c r="C1264" s="108" t="s">
        <v>1410</v>
      </c>
      <c r="D1264" s="108" t="s">
        <v>7</v>
      </c>
      <c r="E1264" s="108">
        <v>1.8</v>
      </c>
      <c r="F1264" s="108" t="s">
        <v>55</v>
      </c>
      <c r="G1264" s="108" t="s">
        <v>463</v>
      </c>
      <c r="H1264" s="108">
        <v>1</v>
      </c>
    </row>
    <row r="1265" spans="1:8" x14ac:dyDescent="0.3">
      <c r="A1265" s="108">
        <v>4125</v>
      </c>
      <c r="B1265" s="116">
        <v>2334</v>
      </c>
      <c r="C1265" s="108" t="s">
        <v>1958</v>
      </c>
      <c r="D1265" s="108" t="s">
        <v>28</v>
      </c>
      <c r="E1265" s="108">
        <v>3.6</v>
      </c>
      <c r="F1265" s="108" t="s">
        <v>55</v>
      </c>
      <c r="G1265" s="108" t="s">
        <v>463</v>
      </c>
      <c r="H1265" s="108">
        <v>1</v>
      </c>
    </row>
    <row r="1266" spans="1:8" x14ac:dyDescent="0.3">
      <c r="A1266" s="108">
        <v>4127</v>
      </c>
      <c r="B1266" s="116">
        <v>2336</v>
      </c>
      <c r="C1266" s="108" t="s">
        <v>1959</v>
      </c>
      <c r="D1266" s="108" t="s">
        <v>28</v>
      </c>
      <c r="E1266" s="108">
        <v>1.8</v>
      </c>
      <c r="F1266" s="108" t="s">
        <v>55</v>
      </c>
      <c r="G1266" s="108" t="s">
        <v>463</v>
      </c>
      <c r="H1266" s="108">
        <v>1</v>
      </c>
    </row>
    <row r="1267" spans="1:8" x14ac:dyDescent="0.3">
      <c r="A1267" s="108">
        <v>2253</v>
      </c>
      <c r="B1267" s="116">
        <v>1252</v>
      </c>
      <c r="C1267" s="108" t="s">
        <v>1960</v>
      </c>
      <c r="D1267" s="108" t="s">
        <v>7</v>
      </c>
      <c r="E1267" s="108">
        <v>10</v>
      </c>
      <c r="F1267" s="108" t="s">
        <v>68</v>
      </c>
      <c r="G1267" s="108" t="s">
        <v>463</v>
      </c>
      <c r="H1267" s="108">
        <v>1</v>
      </c>
    </row>
    <row r="1268" spans="1:8" x14ac:dyDescent="0.3">
      <c r="A1268" s="108">
        <v>2818</v>
      </c>
      <c r="B1268" s="116">
        <v>1591</v>
      </c>
      <c r="C1268" s="108" t="s">
        <v>1186</v>
      </c>
      <c r="D1268" s="108" t="s">
        <v>7</v>
      </c>
      <c r="E1268" s="108">
        <v>2</v>
      </c>
      <c r="F1268" s="108" t="s">
        <v>68</v>
      </c>
      <c r="G1268" s="108" t="s">
        <v>463</v>
      </c>
      <c r="H1268" s="108">
        <v>1</v>
      </c>
    </row>
    <row r="1269" spans="1:8" x14ac:dyDescent="0.3">
      <c r="A1269" s="108">
        <v>1149</v>
      </c>
      <c r="B1269" s="116">
        <v>631</v>
      </c>
      <c r="C1269" s="108" t="s">
        <v>1187</v>
      </c>
      <c r="D1269" s="108" t="s">
        <v>7</v>
      </c>
      <c r="E1269" s="108">
        <v>5</v>
      </c>
      <c r="F1269" s="108" t="s">
        <v>68</v>
      </c>
      <c r="G1269" s="108" t="s">
        <v>463</v>
      </c>
      <c r="H1269" s="108">
        <v>1</v>
      </c>
    </row>
    <row r="1270" spans="1:8" x14ac:dyDescent="0.3">
      <c r="A1270" s="108">
        <v>3686</v>
      </c>
      <c r="B1270" s="116">
        <v>2764</v>
      </c>
      <c r="C1270" s="108" t="s">
        <v>625</v>
      </c>
      <c r="D1270" s="108" t="s">
        <v>7</v>
      </c>
      <c r="E1270" s="108">
        <v>5</v>
      </c>
      <c r="F1270" s="108" t="s">
        <v>467</v>
      </c>
      <c r="G1270" s="108" t="s">
        <v>463</v>
      </c>
      <c r="H1270" s="108">
        <v>1</v>
      </c>
    </row>
    <row r="1271" spans="1:8" x14ac:dyDescent="0.3">
      <c r="A1271" s="108">
        <v>3689</v>
      </c>
      <c r="B1271" s="116">
        <v>2767</v>
      </c>
      <c r="C1271" s="108" t="s">
        <v>627</v>
      </c>
      <c r="D1271" s="108" t="s">
        <v>7</v>
      </c>
      <c r="E1271" s="108">
        <v>5</v>
      </c>
      <c r="F1271" s="108" t="s">
        <v>467</v>
      </c>
      <c r="G1271" s="108" t="s">
        <v>463</v>
      </c>
      <c r="H1271" s="108">
        <v>1</v>
      </c>
    </row>
    <row r="1272" spans="1:8" x14ac:dyDescent="0.3">
      <c r="A1272" s="108">
        <v>3698</v>
      </c>
      <c r="B1272" s="116">
        <v>21604</v>
      </c>
      <c r="C1272" s="108" t="s">
        <v>1961</v>
      </c>
      <c r="D1272" s="108" t="s">
        <v>7</v>
      </c>
      <c r="E1272" s="108">
        <v>10</v>
      </c>
      <c r="F1272" s="108" t="s">
        <v>471</v>
      </c>
      <c r="G1272" s="108" t="s">
        <v>463</v>
      </c>
      <c r="H1272" s="108">
        <v>1</v>
      </c>
    </row>
    <row r="1273" spans="1:8" x14ac:dyDescent="0.3">
      <c r="A1273" s="108">
        <v>1705</v>
      </c>
      <c r="B1273" s="116">
        <v>20979</v>
      </c>
      <c r="C1273" s="108" t="s">
        <v>1962</v>
      </c>
      <c r="D1273" s="108" t="s">
        <v>7</v>
      </c>
      <c r="E1273" s="108">
        <v>25</v>
      </c>
      <c r="F1273" s="108" t="s">
        <v>471</v>
      </c>
      <c r="G1273" s="108" t="s">
        <v>463</v>
      </c>
      <c r="H1273" s="108">
        <v>1</v>
      </c>
    </row>
    <row r="1274" spans="1:8" x14ac:dyDescent="0.3">
      <c r="A1274" s="108">
        <v>2776</v>
      </c>
      <c r="B1274" s="116">
        <v>21390</v>
      </c>
      <c r="C1274" s="108" t="s">
        <v>240</v>
      </c>
      <c r="D1274" s="108" t="s">
        <v>7</v>
      </c>
      <c r="E1274" s="108">
        <v>2</v>
      </c>
      <c r="F1274" s="108" t="s">
        <v>471</v>
      </c>
      <c r="G1274" s="108" t="s">
        <v>463</v>
      </c>
      <c r="H1274" s="108">
        <v>1</v>
      </c>
    </row>
    <row r="1275" spans="1:8" x14ac:dyDescent="0.3">
      <c r="A1275" s="108">
        <v>470</v>
      </c>
      <c r="B1275" s="116">
        <v>20119</v>
      </c>
      <c r="C1275" s="108" t="s">
        <v>1963</v>
      </c>
      <c r="D1275" s="108" t="s">
        <v>7</v>
      </c>
      <c r="E1275" s="108">
        <v>50</v>
      </c>
      <c r="F1275" s="108" t="s">
        <v>471</v>
      </c>
      <c r="G1275" s="108" t="s">
        <v>463</v>
      </c>
      <c r="H1275" s="108">
        <v>1</v>
      </c>
    </row>
    <row r="1276" spans="1:8" x14ac:dyDescent="0.3">
      <c r="A1276" s="108">
        <v>469</v>
      </c>
      <c r="B1276" s="116">
        <v>20118</v>
      </c>
      <c r="C1276" s="108" t="s">
        <v>1964</v>
      </c>
      <c r="D1276" s="108" t="s">
        <v>7</v>
      </c>
      <c r="E1276" s="108">
        <v>5</v>
      </c>
      <c r="F1276" s="108" t="s">
        <v>471</v>
      </c>
      <c r="G1276" s="108" t="s">
        <v>463</v>
      </c>
      <c r="H1276" s="108">
        <v>1</v>
      </c>
    </row>
    <row r="1277" spans="1:8" x14ac:dyDescent="0.3">
      <c r="A1277" s="108">
        <v>3919</v>
      </c>
      <c r="B1277" s="116">
        <v>21680</v>
      </c>
      <c r="C1277" s="108" t="s">
        <v>753</v>
      </c>
      <c r="D1277" s="108" t="s">
        <v>28</v>
      </c>
      <c r="E1277" s="108">
        <v>2</v>
      </c>
      <c r="F1277" s="108" t="s">
        <v>471</v>
      </c>
      <c r="G1277" s="108" t="s">
        <v>463</v>
      </c>
      <c r="H1277" s="108">
        <v>1</v>
      </c>
    </row>
    <row r="1278" spans="1:8" x14ac:dyDescent="0.3">
      <c r="A1278" s="108">
        <v>1134</v>
      </c>
      <c r="B1278" s="116">
        <v>20417</v>
      </c>
      <c r="C1278" s="108" t="s">
        <v>221</v>
      </c>
      <c r="D1278" s="108" t="s">
        <v>7</v>
      </c>
      <c r="E1278" s="108">
        <v>5</v>
      </c>
      <c r="F1278" s="108" t="s">
        <v>471</v>
      </c>
      <c r="G1278" s="108" t="s">
        <v>463</v>
      </c>
      <c r="H1278" s="108">
        <v>1</v>
      </c>
    </row>
    <row r="1279" spans="1:8" x14ac:dyDescent="0.3">
      <c r="A1279" s="108">
        <v>2105</v>
      </c>
      <c r="B1279" s="116">
        <v>21155</v>
      </c>
      <c r="C1279" s="108" t="s">
        <v>1965</v>
      </c>
      <c r="D1279" s="108" t="s">
        <v>3</v>
      </c>
      <c r="E1279" s="108">
        <v>10</v>
      </c>
      <c r="F1279" s="108" t="s">
        <v>69</v>
      </c>
      <c r="G1279" s="108" t="s">
        <v>463</v>
      </c>
      <c r="H1279" s="108">
        <v>1</v>
      </c>
    </row>
    <row r="1280" spans="1:8" x14ac:dyDescent="0.3">
      <c r="A1280" s="108">
        <v>2975</v>
      </c>
      <c r="B1280" s="116">
        <v>21441</v>
      </c>
      <c r="C1280" s="108" t="s">
        <v>839</v>
      </c>
      <c r="D1280" s="108" t="s">
        <v>3</v>
      </c>
      <c r="E1280" s="108">
        <v>2</v>
      </c>
      <c r="F1280" s="108" t="s">
        <v>69</v>
      </c>
      <c r="G1280" s="108" t="s">
        <v>463</v>
      </c>
      <c r="H1280" s="108">
        <v>1</v>
      </c>
    </row>
    <row r="1281" spans="1:8" x14ac:dyDescent="0.3">
      <c r="A1281" s="108">
        <v>4289</v>
      </c>
      <c r="B1281" s="116">
        <v>11083</v>
      </c>
      <c r="C1281" s="108" t="s">
        <v>1597</v>
      </c>
      <c r="D1281" s="108" t="s">
        <v>3</v>
      </c>
      <c r="E1281" s="108">
        <v>10</v>
      </c>
      <c r="F1281" s="108" t="s">
        <v>69</v>
      </c>
      <c r="G1281" s="108" t="s">
        <v>463</v>
      </c>
      <c r="H1281" s="108">
        <v>1</v>
      </c>
    </row>
    <row r="1282" spans="1:8" x14ac:dyDescent="0.3">
      <c r="A1282" s="108">
        <v>3851</v>
      </c>
      <c r="B1282" s="116">
        <v>21653</v>
      </c>
      <c r="C1282" s="108" t="s">
        <v>1966</v>
      </c>
      <c r="D1282" s="108" t="s">
        <v>3</v>
      </c>
      <c r="E1282" s="108">
        <v>10</v>
      </c>
      <c r="F1282" s="108" t="s">
        <v>69</v>
      </c>
      <c r="G1282" s="108" t="s">
        <v>463</v>
      </c>
      <c r="H1282" s="108">
        <v>1</v>
      </c>
    </row>
    <row r="1283" spans="1:8" x14ac:dyDescent="0.3">
      <c r="A1283" s="108">
        <v>2797</v>
      </c>
      <c r="B1283" s="116">
        <v>21402</v>
      </c>
      <c r="C1283" s="108" t="s">
        <v>661</v>
      </c>
      <c r="D1283" s="108" t="s">
        <v>3</v>
      </c>
      <c r="E1283" s="108">
        <v>2</v>
      </c>
      <c r="F1283" s="108" t="s">
        <v>69</v>
      </c>
      <c r="G1283" s="108" t="s">
        <v>463</v>
      </c>
      <c r="H1283" s="108">
        <v>1</v>
      </c>
    </row>
    <row r="1284" spans="1:8" x14ac:dyDescent="0.3">
      <c r="A1284" s="108">
        <v>3831</v>
      </c>
      <c r="B1284" s="116">
        <v>21647</v>
      </c>
      <c r="C1284" s="108" t="s">
        <v>1967</v>
      </c>
      <c r="D1284" s="108" t="s">
        <v>3</v>
      </c>
      <c r="E1284" s="108">
        <v>2</v>
      </c>
      <c r="F1284" s="108" t="s">
        <v>69</v>
      </c>
      <c r="G1284" s="108" t="s">
        <v>463</v>
      </c>
      <c r="H1284" s="108">
        <v>1</v>
      </c>
    </row>
    <row r="1285" spans="1:8" x14ac:dyDescent="0.3">
      <c r="A1285" s="108">
        <v>1403</v>
      </c>
      <c r="B1285" s="116">
        <v>20666</v>
      </c>
      <c r="C1285" s="108" t="s">
        <v>1188</v>
      </c>
      <c r="D1285" s="108" t="s">
        <v>3</v>
      </c>
      <c r="E1285" s="108">
        <v>5</v>
      </c>
      <c r="F1285" s="108" t="s">
        <v>69</v>
      </c>
      <c r="G1285" s="108" t="s">
        <v>463</v>
      </c>
      <c r="H1285" s="108">
        <v>1</v>
      </c>
    </row>
    <row r="1286" spans="1:8" x14ac:dyDescent="0.3">
      <c r="A1286" s="108">
        <v>3748</v>
      </c>
      <c r="B1286" s="116">
        <v>21621</v>
      </c>
      <c r="C1286" s="108" t="s">
        <v>1188</v>
      </c>
      <c r="D1286" s="108" t="s">
        <v>3</v>
      </c>
      <c r="E1286" s="108">
        <v>5</v>
      </c>
      <c r="F1286" s="108" t="s">
        <v>69</v>
      </c>
      <c r="G1286" s="108" t="s">
        <v>463</v>
      </c>
      <c r="H1286" s="108">
        <v>1</v>
      </c>
    </row>
    <row r="1287" spans="1:8" x14ac:dyDescent="0.3">
      <c r="A1287" s="108">
        <v>3508</v>
      </c>
      <c r="B1287" s="116">
        <v>21566</v>
      </c>
      <c r="C1287" s="108" t="s">
        <v>939</v>
      </c>
      <c r="D1287" s="108" t="s">
        <v>3</v>
      </c>
      <c r="E1287" s="108">
        <v>10</v>
      </c>
      <c r="F1287" s="108" t="s">
        <v>69</v>
      </c>
      <c r="G1287" s="108" t="s">
        <v>463</v>
      </c>
      <c r="H1287" s="108">
        <v>1</v>
      </c>
    </row>
    <row r="1288" spans="1:8" x14ac:dyDescent="0.3">
      <c r="A1288" s="108">
        <v>3933</v>
      </c>
      <c r="B1288" s="116">
        <v>21690</v>
      </c>
      <c r="C1288" s="108" t="s">
        <v>755</v>
      </c>
      <c r="D1288" s="108" t="s">
        <v>28</v>
      </c>
      <c r="E1288" s="108">
        <v>10</v>
      </c>
      <c r="F1288" s="108" t="s">
        <v>69</v>
      </c>
      <c r="G1288" s="108" t="s">
        <v>463</v>
      </c>
      <c r="H1288" s="108">
        <v>1</v>
      </c>
    </row>
    <row r="1289" spans="1:8" x14ac:dyDescent="0.3">
      <c r="A1289" s="108">
        <v>4290</v>
      </c>
      <c r="B1289" s="116">
        <v>11084</v>
      </c>
      <c r="C1289" s="108" t="s">
        <v>716</v>
      </c>
      <c r="D1289" s="108" t="s">
        <v>3</v>
      </c>
      <c r="E1289" s="108">
        <v>10</v>
      </c>
      <c r="F1289" s="108" t="s">
        <v>69</v>
      </c>
      <c r="G1289" s="108" t="s">
        <v>463</v>
      </c>
      <c r="H1289" s="108">
        <v>1</v>
      </c>
    </row>
    <row r="1290" spans="1:8" x14ac:dyDescent="0.3">
      <c r="A1290" s="108">
        <v>3864</v>
      </c>
      <c r="B1290" s="116">
        <v>21664</v>
      </c>
      <c r="C1290" s="108" t="s">
        <v>716</v>
      </c>
      <c r="D1290" s="108" t="s">
        <v>28</v>
      </c>
      <c r="E1290" s="108">
        <v>10</v>
      </c>
      <c r="F1290" s="108" t="s">
        <v>69</v>
      </c>
      <c r="G1290" s="108" t="s">
        <v>463</v>
      </c>
      <c r="H1290" s="108">
        <v>1</v>
      </c>
    </row>
    <row r="1291" spans="1:8" x14ac:dyDescent="0.3">
      <c r="A1291" s="108">
        <v>3898</v>
      </c>
      <c r="B1291" s="116">
        <v>21668</v>
      </c>
      <c r="C1291" s="108" t="s">
        <v>716</v>
      </c>
      <c r="D1291" s="108" t="s">
        <v>28</v>
      </c>
      <c r="E1291" s="108">
        <v>10</v>
      </c>
      <c r="F1291" s="108" t="s">
        <v>69</v>
      </c>
      <c r="G1291" s="108" t="s">
        <v>463</v>
      </c>
      <c r="H1291" s="108">
        <v>1</v>
      </c>
    </row>
    <row r="1292" spans="1:8" x14ac:dyDescent="0.3">
      <c r="A1292" s="108">
        <v>4229</v>
      </c>
      <c r="B1292" s="116">
        <v>21800</v>
      </c>
      <c r="C1292" s="108" t="s">
        <v>1505</v>
      </c>
      <c r="D1292" s="108" t="s">
        <v>3</v>
      </c>
      <c r="E1292" s="108">
        <v>10</v>
      </c>
      <c r="F1292" s="108" t="s">
        <v>69</v>
      </c>
      <c r="G1292" s="108" t="s">
        <v>463</v>
      </c>
      <c r="H1292" s="108">
        <v>1</v>
      </c>
    </row>
    <row r="1293" spans="1:8" x14ac:dyDescent="0.3">
      <c r="A1293" s="108">
        <v>3995</v>
      </c>
      <c r="B1293" s="116">
        <v>21737</v>
      </c>
      <c r="C1293" s="108" t="s">
        <v>805</v>
      </c>
      <c r="D1293" s="108" t="s">
        <v>3</v>
      </c>
      <c r="E1293" s="108">
        <v>10</v>
      </c>
      <c r="F1293" s="108" t="s">
        <v>69</v>
      </c>
      <c r="G1293" s="108" t="s">
        <v>463</v>
      </c>
      <c r="H1293" s="108">
        <v>1</v>
      </c>
    </row>
    <row r="1294" spans="1:8" x14ac:dyDescent="0.3">
      <c r="A1294" s="108">
        <v>3875</v>
      </c>
      <c r="B1294" s="116">
        <v>21665</v>
      </c>
      <c r="C1294" s="108" t="s">
        <v>796</v>
      </c>
      <c r="D1294" s="108" t="s">
        <v>28</v>
      </c>
      <c r="E1294" s="108">
        <v>10</v>
      </c>
      <c r="F1294" s="108" t="s">
        <v>69</v>
      </c>
      <c r="G1294" s="108" t="s">
        <v>463</v>
      </c>
      <c r="H1294" s="108">
        <v>1</v>
      </c>
    </row>
    <row r="1295" spans="1:8" x14ac:dyDescent="0.3">
      <c r="A1295" s="108">
        <v>4050</v>
      </c>
      <c r="B1295" s="116">
        <v>21764</v>
      </c>
      <c r="C1295" s="108" t="s">
        <v>870</v>
      </c>
      <c r="D1295" s="108" t="s">
        <v>28</v>
      </c>
      <c r="E1295" s="108">
        <v>10</v>
      </c>
      <c r="F1295" s="108" t="s">
        <v>69</v>
      </c>
      <c r="G1295" s="108" t="s">
        <v>463</v>
      </c>
      <c r="H1295" s="108">
        <v>1</v>
      </c>
    </row>
    <row r="1296" spans="1:8" x14ac:dyDescent="0.3">
      <c r="A1296" s="108">
        <v>3930</v>
      </c>
      <c r="B1296" s="116">
        <v>21687</v>
      </c>
      <c r="C1296" s="108" t="s">
        <v>758</v>
      </c>
      <c r="D1296" s="108" t="s">
        <v>28</v>
      </c>
      <c r="E1296" s="108">
        <v>10</v>
      </c>
      <c r="F1296" s="108" t="s">
        <v>69</v>
      </c>
      <c r="G1296" s="108" t="s">
        <v>463</v>
      </c>
      <c r="H1296" s="108">
        <v>1</v>
      </c>
    </row>
    <row r="1297" spans="1:8" x14ac:dyDescent="0.3">
      <c r="A1297" s="108">
        <v>3952</v>
      </c>
      <c r="B1297" s="116">
        <v>21705</v>
      </c>
      <c r="C1297" s="108" t="s">
        <v>774</v>
      </c>
      <c r="D1297" s="108" t="s">
        <v>3</v>
      </c>
      <c r="E1297" s="108">
        <v>10</v>
      </c>
      <c r="F1297" s="108" t="s">
        <v>69</v>
      </c>
      <c r="G1297" s="108" t="s">
        <v>463</v>
      </c>
      <c r="H1297" s="108">
        <v>1</v>
      </c>
    </row>
    <row r="1298" spans="1:8" x14ac:dyDescent="0.3">
      <c r="A1298" s="108">
        <v>3507</v>
      </c>
      <c r="B1298" s="116">
        <v>21565</v>
      </c>
      <c r="C1298" s="108" t="s">
        <v>940</v>
      </c>
      <c r="D1298" s="108" t="s">
        <v>3</v>
      </c>
      <c r="E1298" s="108">
        <v>10</v>
      </c>
      <c r="F1298" s="108" t="s">
        <v>69</v>
      </c>
      <c r="G1298" s="108" t="s">
        <v>463</v>
      </c>
      <c r="H1298" s="108">
        <v>1</v>
      </c>
    </row>
    <row r="1299" spans="1:8" x14ac:dyDescent="0.3">
      <c r="A1299" s="108">
        <v>795</v>
      </c>
      <c r="B1299" s="116">
        <v>423</v>
      </c>
      <c r="C1299" s="108" t="s">
        <v>336</v>
      </c>
      <c r="D1299" s="108" t="s">
        <v>3</v>
      </c>
      <c r="E1299" s="108">
        <v>10</v>
      </c>
      <c r="F1299" s="108" t="s">
        <v>69</v>
      </c>
      <c r="G1299" s="108" t="s">
        <v>463</v>
      </c>
      <c r="H1299" s="108">
        <v>1</v>
      </c>
    </row>
    <row r="1300" spans="1:8" x14ac:dyDescent="0.3">
      <c r="A1300" s="108">
        <v>3066</v>
      </c>
      <c r="B1300" s="116">
        <v>1772</v>
      </c>
      <c r="C1300" s="108" t="s">
        <v>1968</v>
      </c>
      <c r="D1300" s="108" t="s">
        <v>3</v>
      </c>
      <c r="E1300" s="108">
        <v>2.2000000000000002</v>
      </c>
      <c r="F1300" s="108" t="s">
        <v>69</v>
      </c>
      <c r="G1300" s="108" t="s">
        <v>463</v>
      </c>
      <c r="H1300" s="108">
        <v>1</v>
      </c>
    </row>
    <row r="1301" spans="1:8" x14ac:dyDescent="0.3">
      <c r="A1301" s="108">
        <v>2036</v>
      </c>
      <c r="B1301" s="116">
        <v>1144</v>
      </c>
      <c r="C1301" s="108" t="s">
        <v>1969</v>
      </c>
      <c r="D1301" s="108" t="s">
        <v>3</v>
      </c>
      <c r="E1301" s="108">
        <v>5.5</v>
      </c>
      <c r="F1301" s="108" t="s">
        <v>69</v>
      </c>
      <c r="G1301" s="108" t="s">
        <v>463</v>
      </c>
      <c r="H1301" s="108">
        <v>1</v>
      </c>
    </row>
    <row r="1302" spans="1:8" x14ac:dyDescent="0.3">
      <c r="A1302" s="108">
        <v>1948</v>
      </c>
      <c r="B1302" s="116">
        <v>1086</v>
      </c>
      <c r="C1302" s="108" t="s">
        <v>288</v>
      </c>
      <c r="D1302" s="108" t="s">
        <v>3</v>
      </c>
      <c r="E1302" s="108">
        <v>5</v>
      </c>
      <c r="F1302" s="108" t="s">
        <v>69</v>
      </c>
      <c r="G1302" s="108" t="s">
        <v>463</v>
      </c>
      <c r="H1302" s="108">
        <v>1</v>
      </c>
    </row>
    <row r="1303" spans="1:8" x14ac:dyDescent="0.3">
      <c r="A1303" s="108">
        <v>4237</v>
      </c>
      <c r="B1303" s="116">
        <v>2381</v>
      </c>
      <c r="C1303" s="108" t="s">
        <v>1516</v>
      </c>
      <c r="D1303" s="108" t="s">
        <v>3</v>
      </c>
      <c r="E1303" s="108">
        <v>14</v>
      </c>
      <c r="F1303" s="108" t="s">
        <v>69</v>
      </c>
      <c r="G1303" s="108" t="s">
        <v>463</v>
      </c>
      <c r="H1303" s="108">
        <v>1</v>
      </c>
    </row>
    <row r="1304" spans="1:8" x14ac:dyDescent="0.3">
      <c r="A1304" s="108">
        <v>4239</v>
      </c>
      <c r="B1304" s="116">
        <v>2383</v>
      </c>
      <c r="C1304" s="108" t="s">
        <v>1531</v>
      </c>
      <c r="D1304" s="108" t="s">
        <v>3</v>
      </c>
      <c r="E1304" s="108">
        <v>5</v>
      </c>
      <c r="F1304" s="108" t="s">
        <v>69</v>
      </c>
      <c r="G1304" s="108" t="s">
        <v>463</v>
      </c>
      <c r="H1304" s="108">
        <v>1</v>
      </c>
    </row>
    <row r="1305" spans="1:8" x14ac:dyDescent="0.3">
      <c r="A1305" s="108">
        <v>322</v>
      </c>
      <c r="B1305" s="116">
        <v>20022</v>
      </c>
      <c r="C1305" s="108" t="s">
        <v>1970</v>
      </c>
      <c r="D1305" s="108" t="s">
        <v>3</v>
      </c>
      <c r="E1305" s="108">
        <v>10</v>
      </c>
      <c r="F1305" s="108" t="s">
        <v>69</v>
      </c>
      <c r="G1305" s="108" t="s">
        <v>463</v>
      </c>
      <c r="H1305" s="108">
        <v>1</v>
      </c>
    </row>
    <row r="1306" spans="1:8" x14ac:dyDescent="0.3">
      <c r="A1306" s="108">
        <v>3758</v>
      </c>
      <c r="B1306" s="116">
        <v>21627</v>
      </c>
      <c r="C1306" s="108" t="s">
        <v>1971</v>
      </c>
      <c r="D1306" s="108" t="s">
        <v>3</v>
      </c>
      <c r="E1306" s="108">
        <v>10</v>
      </c>
      <c r="F1306" s="108" t="s">
        <v>69</v>
      </c>
      <c r="G1306" s="108" t="s">
        <v>463</v>
      </c>
      <c r="H1306" s="108">
        <v>1</v>
      </c>
    </row>
    <row r="1307" spans="1:8" x14ac:dyDescent="0.3">
      <c r="A1307" s="108">
        <v>4016</v>
      </c>
      <c r="B1307" s="116">
        <v>21756</v>
      </c>
      <c r="C1307" s="108" t="s">
        <v>844</v>
      </c>
      <c r="D1307" s="108" t="s">
        <v>3</v>
      </c>
      <c r="E1307" s="108">
        <v>11.34</v>
      </c>
      <c r="F1307" s="108" t="s">
        <v>69</v>
      </c>
      <c r="G1307" s="108" t="s">
        <v>463</v>
      </c>
      <c r="H1307" s="108">
        <v>1</v>
      </c>
    </row>
    <row r="1308" spans="1:8" x14ac:dyDescent="0.3">
      <c r="A1308" s="108">
        <v>3147</v>
      </c>
      <c r="B1308" s="116">
        <v>21496</v>
      </c>
      <c r="C1308" s="108" t="s">
        <v>685</v>
      </c>
      <c r="D1308" s="108" t="s">
        <v>3</v>
      </c>
      <c r="E1308" s="108">
        <v>11</v>
      </c>
      <c r="F1308" s="108" t="s">
        <v>69</v>
      </c>
      <c r="G1308" s="108" t="s">
        <v>463</v>
      </c>
      <c r="H1308" s="108">
        <v>1</v>
      </c>
    </row>
    <row r="1309" spans="1:8" x14ac:dyDescent="0.3">
      <c r="A1309" s="108">
        <v>858</v>
      </c>
      <c r="B1309" s="116">
        <v>20304</v>
      </c>
      <c r="C1309" s="108" t="s">
        <v>682</v>
      </c>
      <c r="D1309" s="108" t="s">
        <v>3</v>
      </c>
      <c r="E1309" s="108">
        <v>14</v>
      </c>
      <c r="F1309" s="108" t="s">
        <v>69</v>
      </c>
      <c r="G1309" s="108" t="s">
        <v>463</v>
      </c>
      <c r="H1309" s="108">
        <v>1</v>
      </c>
    </row>
    <row r="1310" spans="1:8" x14ac:dyDescent="0.3">
      <c r="A1310" s="108">
        <v>2798</v>
      </c>
      <c r="B1310" s="116">
        <v>21403</v>
      </c>
      <c r="C1310" s="108" t="s">
        <v>1189</v>
      </c>
      <c r="D1310" s="108" t="s">
        <v>3</v>
      </c>
      <c r="E1310" s="108">
        <v>2</v>
      </c>
      <c r="F1310" s="108" t="s">
        <v>69</v>
      </c>
      <c r="G1310" s="108" t="s">
        <v>463</v>
      </c>
      <c r="H1310" s="108">
        <v>1</v>
      </c>
    </row>
    <row r="1311" spans="1:8" x14ac:dyDescent="0.3">
      <c r="A1311" s="108">
        <v>3858</v>
      </c>
      <c r="B1311" s="116">
        <v>21659</v>
      </c>
      <c r="C1311" s="108" t="s">
        <v>1603</v>
      </c>
      <c r="D1311" s="108" t="s">
        <v>3</v>
      </c>
      <c r="E1311" s="108">
        <v>5</v>
      </c>
      <c r="F1311" s="108" t="s">
        <v>69</v>
      </c>
      <c r="G1311" s="108" t="s">
        <v>463</v>
      </c>
      <c r="H1311" s="108">
        <v>1</v>
      </c>
    </row>
    <row r="1312" spans="1:8" x14ac:dyDescent="0.3">
      <c r="A1312" s="108">
        <v>4231</v>
      </c>
      <c r="B1312" s="116">
        <v>21802</v>
      </c>
      <c r="C1312" s="108" t="s">
        <v>1506</v>
      </c>
      <c r="D1312" s="108" t="s">
        <v>3</v>
      </c>
      <c r="E1312" s="108">
        <v>10</v>
      </c>
      <c r="F1312" s="108" t="s">
        <v>69</v>
      </c>
      <c r="G1312" s="108" t="s">
        <v>463</v>
      </c>
      <c r="H1312" s="108">
        <v>1</v>
      </c>
    </row>
    <row r="1313" spans="1:8" x14ac:dyDescent="0.3">
      <c r="A1313" s="108">
        <v>3973</v>
      </c>
      <c r="B1313" s="116">
        <v>21721</v>
      </c>
      <c r="C1313" s="108" t="s">
        <v>789</v>
      </c>
      <c r="D1313" s="108" t="s">
        <v>3</v>
      </c>
      <c r="E1313" s="108">
        <v>10</v>
      </c>
      <c r="F1313" s="108" t="s">
        <v>69</v>
      </c>
      <c r="G1313" s="108" t="s">
        <v>463</v>
      </c>
      <c r="H1313" s="108">
        <v>1</v>
      </c>
    </row>
    <row r="1314" spans="1:8" x14ac:dyDescent="0.3">
      <c r="A1314" s="108">
        <v>4228</v>
      </c>
      <c r="B1314" s="116">
        <v>21799</v>
      </c>
      <c r="C1314" s="108" t="s">
        <v>1507</v>
      </c>
      <c r="D1314" s="108" t="s">
        <v>3</v>
      </c>
      <c r="E1314" s="108">
        <v>10</v>
      </c>
      <c r="F1314" s="108" t="s">
        <v>69</v>
      </c>
      <c r="G1314" s="108" t="s">
        <v>463</v>
      </c>
      <c r="H1314" s="108">
        <v>1</v>
      </c>
    </row>
    <row r="1315" spans="1:8" x14ac:dyDescent="0.3">
      <c r="A1315" s="108">
        <v>1404</v>
      </c>
      <c r="B1315" s="116">
        <v>20667</v>
      </c>
      <c r="C1315" s="108" t="s">
        <v>1972</v>
      </c>
      <c r="D1315" s="108" t="s">
        <v>3</v>
      </c>
      <c r="E1315" s="108">
        <v>5</v>
      </c>
      <c r="F1315" s="108" t="s">
        <v>69</v>
      </c>
      <c r="G1315" s="108" t="s">
        <v>463</v>
      </c>
      <c r="H1315" s="108">
        <v>1</v>
      </c>
    </row>
    <row r="1316" spans="1:8" x14ac:dyDescent="0.3">
      <c r="A1316" s="108">
        <v>4275</v>
      </c>
      <c r="B1316" s="116">
        <v>21833</v>
      </c>
      <c r="C1316" s="108" t="s">
        <v>1574</v>
      </c>
      <c r="D1316" s="108" t="s">
        <v>28</v>
      </c>
      <c r="E1316" s="108">
        <v>10</v>
      </c>
      <c r="F1316" s="108" t="s">
        <v>69</v>
      </c>
      <c r="G1316" s="108" t="s">
        <v>463</v>
      </c>
      <c r="H1316" s="108">
        <v>1</v>
      </c>
    </row>
    <row r="1317" spans="1:8" x14ac:dyDescent="0.3">
      <c r="A1317" s="108">
        <v>3938</v>
      </c>
      <c r="B1317" s="116">
        <v>21695</v>
      </c>
      <c r="C1317" s="108" t="s">
        <v>760</v>
      </c>
      <c r="D1317" s="108" t="s">
        <v>3</v>
      </c>
      <c r="E1317" s="108">
        <v>10</v>
      </c>
      <c r="F1317" s="108" t="s">
        <v>69</v>
      </c>
      <c r="G1317" s="108" t="s">
        <v>463</v>
      </c>
      <c r="H1317" s="108">
        <v>1</v>
      </c>
    </row>
    <row r="1318" spans="1:8" x14ac:dyDescent="0.3">
      <c r="A1318" s="108">
        <v>3931</v>
      </c>
      <c r="B1318" s="116">
        <v>21688</v>
      </c>
      <c r="C1318" s="108" t="s">
        <v>759</v>
      </c>
      <c r="D1318" s="108" t="s">
        <v>28</v>
      </c>
      <c r="E1318" s="108">
        <v>10</v>
      </c>
      <c r="F1318" s="108" t="s">
        <v>69</v>
      </c>
      <c r="G1318" s="108" t="s">
        <v>463</v>
      </c>
      <c r="H1318" s="108">
        <v>1</v>
      </c>
    </row>
    <row r="1319" spans="1:8" x14ac:dyDescent="0.3">
      <c r="A1319" s="108">
        <v>3719</v>
      </c>
      <c r="B1319" s="116">
        <v>21612</v>
      </c>
      <c r="C1319" s="108" t="s">
        <v>777</v>
      </c>
      <c r="D1319" s="108" t="s">
        <v>3</v>
      </c>
      <c r="E1319" s="108">
        <v>13.61</v>
      </c>
      <c r="F1319" s="108" t="s">
        <v>69</v>
      </c>
      <c r="G1319" s="108" t="s">
        <v>463</v>
      </c>
      <c r="H1319" s="108">
        <v>1</v>
      </c>
    </row>
    <row r="1320" spans="1:8" x14ac:dyDescent="0.3">
      <c r="A1320" s="108">
        <v>3980</v>
      </c>
      <c r="B1320" s="116">
        <v>21728</v>
      </c>
      <c r="C1320" s="108" t="s">
        <v>1190</v>
      </c>
      <c r="D1320" s="108" t="s">
        <v>3</v>
      </c>
      <c r="E1320" s="108">
        <v>5</v>
      </c>
      <c r="F1320" s="108" t="s">
        <v>69</v>
      </c>
      <c r="G1320" s="108" t="s">
        <v>463</v>
      </c>
      <c r="H1320" s="108">
        <v>1</v>
      </c>
    </row>
    <row r="1321" spans="1:8" x14ac:dyDescent="0.3">
      <c r="A1321" s="108">
        <v>324</v>
      </c>
      <c r="B1321" s="116">
        <v>20023</v>
      </c>
      <c r="C1321" s="108" t="s">
        <v>684</v>
      </c>
      <c r="D1321" s="108" t="s">
        <v>3</v>
      </c>
      <c r="E1321" s="108">
        <v>10</v>
      </c>
      <c r="F1321" s="108" t="s">
        <v>69</v>
      </c>
      <c r="G1321" s="108" t="s">
        <v>463</v>
      </c>
      <c r="H1321" s="108">
        <v>1</v>
      </c>
    </row>
    <row r="1322" spans="1:8" x14ac:dyDescent="0.3">
      <c r="A1322" s="108">
        <v>3759</v>
      </c>
      <c r="B1322" s="116">
        <v>21628</v>
      </c>
      <c r="C1322" s="108" t="s">
        <v>713</v>
      </c>
      <c r="D1322" s="108" t="s">
        <v>3</v>
      </c>
      <c r="E1322" s="108">
        <v>10</v>
      </c>
      <c r="F1322" s="108" t="s">
        <v>69</v>
      </c>
      <c r="G1322" s="108" t="s">
        <v>463</v>
      </c>
      <c r="H1322" s="108">
        <v>1</v>
      </c>
    </row>
    <row r="1323" spans="1:8" x14ac:dyDescent="0.3">
      <c r="A1323" s="108">
        <v>3729</v>
      </c>
      <c r="B1323" s="116">
        <v>21616</v>
      </c>
      <c r="C1323" s="108" t="s">
        <v>920</v>
      </c>
      <c r="D1323" s="108" t="s">
        <v>3</v>
      </c>
      <c r="E1323" s="108">
        <v>11.34</v>
      </c>
      <c r="F1323" s="108" t="s">
        <v>69</v>
      </c>
      <c r="G1323" s="108" t="s">
        <v>463</v>
      </c>
      <c r="H1323" s="108">
        <v>1</v>
      </c>
    </row>
    <row r="1324" spans="1:8" x14ac:dyDescent="0.3">
      <c r="A1324" s="108">
        <v>907</v>
      </c>
      <c r="B1324" s="116">
        <v>20322</v>
      </c>
      <c r="C1324" s="108" t="s">
        <v>683</v>
      </c>
      <c r="D1324" s="108" t="s">
        <v>3</v>
      </c>
      <c r="E1324" s="108">
        <v>12</v>
      </c>
      <c r="F1324" s="108" t="s">
        <v>69</v>
      </c>
      <c r="G1324" s="108" t="s">
        <v>463</v>
      </c>
      <c r="H1324" s="108">
        <v>1</v>
      </c>
    </row>
    <row r="1325" spans="1:8" x14ac:dyDescent="0.3">
      <c r="A1325" s="108">
        <v>2799</v>
      </c>
      <c r="B1325" s="116">
        <v>21404</v>
      </c>
      <c r="C1325" s="108" t="s">
        <v>1191</v>
      </c>
      <c r="D1325" s="108" t="s">
        <v>3</v>
      </c>
      <c r="E1325" s="108">
        <v>2</v>
      </c>
      <c r="F1325" s="108" t="s">
        <v>69</v>
      </c>
      <c r="G1325" s="108" t="s">
        <v>463</v>
      </c>
      <c r="H1325" s="108">
        <v>1</v>
      </c>
    </row>
    <row r="1326" spans="1:8" x14ac:dyDescent="0.3">
      <c r="A1326" s="108">
        <v>1405</v>
      </c>
      <c r="B1326" s="116">
        <v>20668</v>
      </c>
      <c r="C1326" s="108" t="s">
        <v>1192</v>
      </c>
      <c r="D1326" s="108" t="s">
        <v>3</v>
      </c>
      <c r="E1326" s="108">
        <v>5</v>
      </c>
      <c r="F1326" s="108" t="s">
        <v>69</v>
      </c>
      <c r="G1326" s="108" t="s">
        <v>463</v>
      </c>
      <c r="H1326" s="108">
        <v>1</v>
      </c>
    </row>
    <row r="1327" spans="1:8" x14ac:dyDescent="0.3">
      <c r="A1327" s="108">
        <v>3857</v>
      </c>
      <c r="B1327" s="116">
        <v>21660</v>
      </c>
      <c r="C1327" s="108" t="s">
        <v>1192</v>
      </c>
      <c r="D1327" s="108" t="s">
        <v>3</v>
      </c>
      <c r="E1327" s="108">
        <v>5</v>
      </c>
      <c r="F1327" s="108" t="s">
        <v>69</v>
      </c>
      <c r="G1327" s="108" t="s">
        <v>463</v>
      </c>
      <c r="H1327" s="108">
        <v>1</v>
      </c>
    </row>
    <row r="1328" spans="1:8" x14ac:dyDescent="0.3">
      <c r="A1328" s="108">
        <v>3852</v>
      </c>
      <c r="B1328" s="116">
        <v>21654</v>
      </c>
      <c r="C1328" s="108" t="s">
        <v>921</v>
      </c>
      <c r="D1328" s="108" t="s">
        <v>28</v>
      </c>
      <c r="E1328" s="108">
        <v>5</v>
      </c>
      <c r="F1328" s="108" t="s">
        <v>69</v>
      </c>
      <c r="G1328" s="108" t="s">
        <v>463</v>
      </c>
      <c r="H1328" s="108">
        <v>1</v>
      </c>
    </row>
    <row r="1329" spans="1:8" x14ac:dyDescent="0.3">
      <c r="A1329" s="108">
        <v>4232</v>
      </c>
      <c r="B1329" s="116">
        <v>21803</v>
      </c>
      <c r="C1329" s="108" t="s">
        <v>1508</v>
      </c>
      <c r="D1329" s="108" t="s">
        <v>3</v>
      </c>
      <c r="E1329" s="108">
        <v>10</v>
      </c>
      <c r="F1329" s="108" t="s">
        <v>69</v>
      </c>
      <c r="G1329" s="108" t="s">
        <v>463</v>
      </c>
      <c r="H1329" s="108">
        <v>1</v>
      </c>
    </row>
    <row r="1330" spans="1:8" x14ac:dyDescent="0.3">
      <c r="A1330" s="108">
        <v>4227</v>
      </c>
      <c r="B1330" s="116">
        <v>21798</v>
      </c>
      <c r="C1330" s="108" t="s">
        <v>1509</v>
      </c>
      <c r="D1330" s="108" t="s">
        <v>3</v>
      </c>
      <c r="E1330" s="108">
        <v>10</v>
      </c>
      <c r="F1330" s="108" t="s">
        <v>69</v>
      </c>
      <c r="G1330" s="108" t="s">
        <v>463</v>
      </c>
      <c r="H1330" s="108">
        <v>1</v>
      </c>
    </row>
    <row r="1331" spans="1:8" x14ac:dyDescent="0.3">
      <c r="A1331" s="108">
        <v>3953</v>
      </c>
      <c r="B1331" s="116">
        <v>21706</v>
      </c>
      <c r="C1331" s="108" t="s">
        <v>773</v>
      </c>
      <c r="D1331" s="108" t="s">
        <v>3</v>
      </c>
      <c r="E1331" s="108">
        <v>10</v>
      </c>
      <c r="F1331" s="108" t="s">
        <v>69</v>
      </c>
      <c r="G1331" s="108" t="s">
        <v>463</v>
      </c>
      <c r="H1331" s="108">
        <v>1</v>
      </c>
    </row>
    <row r="1332" spans="1:8" x14ac:dyDescent="0.3">
      <c r="A1332" s="108">
        <v>4276</v>
      </c>
      <c r="B1332" s="116">
        <v>21834</v>
      </c>
      <c r="C1332" s="108" t="s">
        <v>1575</v>
      </c>
      <c r="D1332" s="108" t="s">
        <v>3</v>
      </c>
      <c r="E1332" s="108">
        <v>10</v>
      </c>
      <c r="F1332" s="108" t="s">
        <v>69</v>
      </c>
      <c r="G1332" s="108" t="s">
        <v>463</v>
      </c>
      <c r="H1332" s="108">
        <v>1</v>
      </c>
    </row>
    <row r="1333" spans="1:8" x14ac:dyDescent="0.3">
      <c r="A1333" s="108">
        <v>3939</v>
      </c>
      <c r="B1333" s="116">
        <v>21696</v>
      </c>
      <c r="C1333" s="108" t="s">
        <v>761</v>
      </c>
      <c r="D1333" s="108" t="s">
        <v>3</v>
      </c>
      <c r="E1333" s="108">
        <v>10</v>
      </c>
      <c r="F1333" s="108" t="s">
        <v>69</v>
      </c>
      <c r="G1333" s="108" t="s">
        <v>463</v>
      </c>
      <c r="H1333" s="108">
        <v>1</v>
      </c>
    </row>
    <row r="1334" spans="1:8" x14ac:dyDescent="0.3">
      <c r="A1334" s="108">
        <v>3954</v>
      </c>
      <c r="B1334" s="116">
        <v>21707</v>
      </c>
      <c r="C1334" s="108" t="s">
        <v>775</v>
      </c>
      <c r="D1334" s="108" t="s">
        <v>3</v>
      </c>
      <c r="E1334" s="108">
        <v>10</v>
      </c>
      <c r="F1334" s="108" t="s">
        <v>69</v>
      </c>
      <c r="G1334" s="108" t="s">
        <v>463</v>
      </c>
      <c r="H1334" s="108">
        <v>1</v>
      </c>
    </row>
    <row r="1335" spans="1:8" x14ac:dyDescent="0.3">
      <c r="A1335" s="108">
        <v>903</v>
      </c>
      <c r="B1335" s="116">
        <v>493</v>
      </c>
      <c r="C1335" s="108" t="s">
        <v>225</v>
      </c>
      <c r="D1335" s="108" t="s">
        <v>3</v>
      </c>
      <c r="E1335" s="108">
        <v>2.4</v>
      </c>
      <c r="F1335" s="108" t="s">
        <v>66</v>
      </c>
      <c r="G1335" s="108" t="s">
        <v>463</v>
      </c>
      <c r="H1335" s="108">
        <v>1</v>
      </c>
    </row>
    <row r="1336" spans="1:8" x14ac:dyDescent="0.3">
      <c r="A1336" s="108">
        <v>919</v>
      </c>
      <c r="B1336" s="116">
        <v>502</v>
      </c>
      <c r="C1336" s="108" t="s">
        <v>226</v>
      </c>
      <c r="D1336" s="108" t="s">
        <v>3</v>
      </c>
      <c r="E1336" s="108">
        <v>6</v>
      </c>
      <c r="F1336" s="108" t="s">
        <v>66</v>
      </c>
      <c r="G1336" s="108" t="s">
        <v>463</v>
      </c>
      <c r="H1336" s="108">
        <v>1</v>
      </c>
    </row>
    <row r="1337" spans="1:8" x14ac:dyDescent="0.3">
      <c r="A1337" s="108">
        <v>2560</v>
      </c>
      <c r="B1337" s="116">
        <v>1427</v>
      </c>
      <c r="C1337" s="108" t="s">
        <v>228</v>
      </c>
      <c r="D1337" s="108" t="s">
        <v>173</v>
      </c>
      <c r="E1337" s="108">
        <v>2.4</v>
      </c>
      <c r="F1337" s="108" t="s">
        <v>66</v>
      </c>
      <c r="G1337" s="108" t="s">
        <v>463</v>
      </c>
      <c r="H1337" s="108">
        <v>1</v>
      </c>
    </row>
    <row r="1338" spans="1:8" x14ac:dyDescent="0.3">
      <c r="A1338" s="108">
        <v>2561</v>
      </c>
      <c r="B1338" s="116">
        <v>1428</v>
      </c>
      <c r="C1338" s="108" t="s">
        <v>229</v>
      </c>
      <c r="D1338" s="108" t="s">
        <v>173</v>
      </c>
      <c r="E1338" s="108">
        <v>6</v>
      </c>
      <c r="F1338" s="108" t="s">
        <v>66</v>
      </c>
      <c r="G1338" s="108" t="s">
        <v>463</v>
      </c>
      <c r="H1338" s="108">
        <v>1</v>
      </c>
    </row>
    <row r="1339" spans="1:8" x14ac:dyDescent="0.3">
      <c r="A1339" s="108">
        <v>2558</v>
      </c>
      <c r="B1339" s="116">
        <v>1425</v>
      </c>
      <c r="C1339" s="108" t="s">
        <v>231</v>
      </c>
      <c r="D1339" s="108" t="s">
        <v>3</v>
      </c>
      <c r="E1339" s="108">
        <v>0.84</v>
      </c>
      <c r="F1339" s="108" t="s">
        <v>66</v>
      </c>
      <c r="G1339" s="108" t="s">
        <v>463</v>
      </c>
      <c r="H1339" s="108">
        <v>1</v>
      </c>
    </row>
    <row r="1340" spans="1:8" x14ac:dyDescent="0.3">
      <c r="A1340" s="108">
        <v>1157</v>
      </c>
      <c r="B1340" s="116">
        <v>635</v>
      </c>
      <c r="C1340" s="108" t="s">
        <v>227</v>
      </c>
      <c r="D1340" s="108" t="s">
        <v>3</v>
      </c>
      <c r="E1340" s="108">
        <v>2.4</v>
      </c>
      <c r="F1340" s="108" t="s">
        <v>66</v>
      </c>
      <c r="G1340" s="108" t="s">
        <v>463</v>
      </c>
      <c r="H1340" s="108">
        <v>1</v>
      </c>
    </row>
    <row r="1341" spans="1:8" x14ac:dyDescent="0.3">
      <c r="A1341" s="108">
        <v>2562</v>
      </c>
      <c r="B1341" s="116">
        <v>1429</v>
      </c>
      <c r="C1341" s="108" t="s">
        <v>230</v>
      </c>
      <c r="D1341" s="108" t="s">
        <v>173</v>
      </c>
      <c r="E1341" s="108">
        <v>2.4</v>
      </c>
      <c r="F1341" s="108" t="s">
        <v>66</v>
      </c>
      <c r="G1341" s="108" t="s">
        <v>463</v>
      </c>
      <c r="H1341" s="108">
        <v>1</v>
      </c>
    </row>
    <row r="1342" spans="1:8" x14ac:dyDescent="0.3">
      <c r="A1342" s="108">
        <v>2563</v>
      </c>
      <c r="B1342" s="116">
        <v>1430</v>
      </c>
      <c r="C1342" s="108" t="s">
        <v>798</v>
      </c>
      <c r="D1342" s="108" t="s">
        <v>173</v>
      </c>
      <c r="E1342" s="108">
        <v>6</v>
      </c>
      <c r="F1342" s="108" t="s">
        <v>66</v>
      </c>
      <c r="G1342" s="108" t="s">
        <v>463</v>
      </c>
      <c r="H1342" s="108">
        <v>1</v>
      </c>
    </row>
    <row r="1343" spans="1:8" x14ac:dyDescent="0.3">
      <c r="A1343" s="108">
        <v>4042</v>
      </c>
      <c r="B1343" s="116">
        <v>2830</v>
      </c>
      <c r="C1343" s="108" t="s">
        <v>865</v>
      </c>
      <c r="D1343" s="108" t="s">
        <v>28</v>
      </c>
      <c r="E1343" s="108">
        <v>10.8</v>
      </c>
      <c r="F1343" s="108" t="s">
        <v>529</v>
      </c>
      <c r="G1343" s="108" t="s">
        <v>463</v>
      </c>
      <c r="H1343" s="108">
        <v>1</v>
      </c>
    </row>
    <row r="1344" spans="1:8" x14ac:dyDescent="0.3">
      <c r="A1344" s="108">
        <v>4043</v>
      </c>
      <c r="B1344" s="116">
        <v>2831</v>
      </c>
      <c r="C1344" s="108" t="s">
        <v>866</v>
      </c>
      <c r="D1344" s="108" t="s">
        <v>28</v>
      </c>
      <c r="E1344" s="108">
        <v>3.6</v>
      </c>
      <c r="F1344" s="108" t="s">
        <v>529</v>
      </c>
      <c r="G1344" s="108" t="s">
        <v>463</v>
      </c>
      <c r="H1344" s="108">
        <v>1</v>
      </c>
    </row>
    <row r="1345" spans="1:8" x14ac:dyDescent="0.3">
      <c r="A1345" s="108">
        <v>4044</v>
      </c>
      <c r="B1345" s="116">
        <v>2832</v>
      </c>
      <c r="C1345" s="108" t="s">
        <v>867</v>
      </c>
      <c r="D1345" s="108" t="s">
        <v>28</v>
      </c>
      <c r="E1345" s="108">
        <v>10.8</v>
      </c>
      <c r="F1345" s="108" t="s">
        <v>529</v>
      </c>
      <c r="G1345" s="108" t="s">
        <v>463</v>
      </c>
      <c r="H1345" s="108">
        <v>1</v>
      </c>
    </row>
    <row r="1346" spans="1:8" x14ac:dyDescent="0.3">
      <c r="A1346" s="108">
        <v>4045</v>
      </c>
      <c r="B1346" s="116">
        <v>2833</v>
      </c>
      <c r="C1346" s="108" t="s">
        <v>868</v>
      </c>
      <c r="D1346" s="108" t="s">
        <v>28</v>
      </c>
      <c r="E1346" s="108">
        <v>3.6</v>
      </c>
      <c r="F1346" s="108" t="s">
        <v>529</v>
      </c>
      <c r="G1346" s="108" t="s">
        <v>463</v>
      </c>
      <c r="H1346" s="108">
        <v>1</v>
      </c>
    </row>
    <row r="1347" spans="1:8" x14ac:dyDescent="0.3">
      <c r="A1347" s="108">
        <v>4097</v>
      </c>
      <c r="B1347" s="116">
        <v>2306</v>
      </c>
      <c r="C1347" s="108" t="s">
        <v>922</v>
      </c>
      <c r="D1347" s="108" t="s">
        <v>28</v>
      </c>
      <c r="E1347" s="108">
        <v>18</v>
      </c>
      <c r="F1347" s="108" t="s">
        <v>69</v>
      </c>
      <c r="G1347" s="108" t="s">
        <v>463</v>
      </c>
      <c r="H1347" s="108">
        <v>1</v>
      </c>
    </row>
    <row r="1348" spans="1:8" x14ac:dyDescent="0.3">
      <c r="A1348" s="108">
        <v>4179</v>
      </c>
      <c r="B1348" s="116">
        <v>50033</v>
      </c>
      <c r="C1348" s="108" t="s">
        <v>922</v>
      </c>
      <c r="D1348" s="108" t="s">
        <v>28</v>
      </c>
      <c r="E1348" s="108">
        <v>18</v>
      </c>
      <c r="F1348" s="108" t="s">
        <v>69</v>
      </c>
      <c r="G1348" s="108" t="s">
        <v>463</v>
      </c>
      <c r="H1348" s="108">
        <v>1</v>
      </c>
    </row>
    <row r="1349" spans="1:8" x14ac:dyDescent="0.3">
      <c r="A1349" s="108">
        <v>4106</v>
      </c>
      <c r="B1349" s="116">
        <v>2315</v>
      </c>
      <c r="C1349" s="108" t="s">
        <v>1411</v>
      </c>
      <c r="D1349" s="108" t="s">
        <v>28</v>
      </c>
      <c r="E1349" s="108">
        <v>0</v>
      </c>
      <c r="F1349" s="108" t="s">
        <v>55</v>
      </c>
      <c r="G1349" s="108" t="s">
        <v>463</v>
      </c>
      <c r="H1349" s="108">
        <v>1</v>
      </c>
    </row>
    <row r="1350" spans="1:8" x14ac:dyDescent="0.3">
      <c r="A1350" s="108">
        <v>4110</v>
      </c>
      <c r="B1350" s="116">
        <v>2319</v>
      </c>
      <c r="C1350" s="108" t="s">
        <v>1973</v>
      </c>
      <c r="D1350" s="108" t="s">
        <v>28</v>
      </c>
      <c r="E1350" s="108">
        <v>0</v>
      </c>
      <c r="F1350" s="108" t="s">
        <v>55</v>
      </c>
      <c r="G1350" s="108" t="s">
        <v>463</v>
      </c>
      <c r="H1350" s="108">
        <v>1</v>
      </c>
    </row>
    <row r="1351" spans="1:8" x14ac:dyDescent="0.3">
      <c r="A1351" s="108">
        <v>4118</v>
      </c>
      <c r="B1351" s="116">
        <v>2327</v>
      </c>
      <c r="C1351" s="108" t="s">
        <v>1412</v>
      </c>
      <c r="D1351" s="108" t="s">
        <v>28</v>
      </c>
      <c r="E1351" s="108">
        <v>0</v>
      </c>
      <c r="F1351" s="108" t="s">
        <v>55</v>
      </c>
      <c r="G1351" s="108" t="s">
        <v>463</v>
      </c>
      <c r="H1351" s="108">
        <v>1</v>
      </c>
    </row>
    <row r="1352" spans="1:8" x14ac:dyDescent="0.3">
      <c r="A1352" s="108">
        <v>239</v>
      </c>
      <c r="B1352" s="116">
        <v>20003</v>
      </c>
      <c r="C1352" s="108" t="s">
        <v>105</v>
      </c>
      <c r="D1352" s="108" t="s">
        <v>7</v>
      </c>
      <c r="E1352" s="108">
        <v>12.5</v>
      </c>
      <c r="F1352" s="108" t="s">
        <v>471</v>
      </c>
      <c r="G1352" s="108" t="s">
        <v>463</v>
      </c>
      <c r="H1352" s="108">
        <v>1</v>
      </c>
    </row>
    <row r="1353" spans="1:8" x14ac:dyDescent="0.3">
      <c r="A1353" s="108">
        <v>3935</v>
      </c>
      <c r="B1353" s="116">
        <v>21692</v>
      </c>
      <c r="C1353" s="108" t="s">
        <v>763</v>
      </c>
      <c r="D1353" s="108" t="s">
        <v>7</v>
      </c>
      <c r="E1353" s="108">
        <v>15</v>
      </c>
      <c r="F1353" s="108" t="s">
        <v>471</v>
      </c>
      <c r="G1353" s="108" t="s">
        <v>463</v>
      </c>
      <c r="H1353" s="108">
        <v>1</v>
      </c>
    </row>
    <row r="1354" spans="1:8" x14ac:dyDescent="0.3">
      <c r="A1354" s="108">
        <v>388</v>
      </c>
      <c r="B1354" s="116">
        <v>20004</v>
      </c>
      <c r="C1354" s="108" t="s">
        <v>52</v>
      </c>
      <c r="D1354" s="108" t="s">
        <v>7</v>
      </c>
      <c r="E1354" s="108">
        <v>12.5</v>
      </c>
      <c r="F1354" s="108" t="s">
        <v>471</v>
      </c>
      <c r="G1354" s="108" t="s">
        <v>463</v>
      </c>
      <c r="H1354" s="108">
        <v>1</v>
      </c>
    </row>
    <row r="1355" spans="1:8" x14ac:dyDescent="0.3">
      <c r="A1355" s="108">
        <v>240</v>
      </c>
      <c r="B1355" s="116">
        <v>10012</v>
      </c>
      <c r="C1355" s="108" t="s">
        <v>52</v>
      </c>
      <c r="D1355" s="108" t="s">
        <v>7</v>
      </c>
      <c r="E1355" s="108">
        <v>12.5</v>
      </c>
      <c r="F1355" s="108" t="s">
        <v>471</v>
      </c>
      <c r="G1355" s="108" t="s">
        <v>463</v>
      </c>
      <c r="H1355" s="108">
        <v>1</v>
      </c>
    </row>
    <row r="1356" spans="1:8" x14ac:dyDescent="0.3">
      <c r="A1356" s="108">
        <v>4191</v>
      </c>
      <c r="B1356" s="116">
        <v>50037</v>
      </c>
      <c r="C1356" s="108" t="s">
        <v>52</v>
      </c>
      <c r="D1356" s="108" t="s">
        <v>7</v>
      </c>
      <c r="E1356" s="108">
        <v>12.5</v>
      </c>
      <c r="F1356" s="108" t="s">
        <v>471</v>
      </c>
      <c r="G1356" s="108" t="s">
        <v>463</v>
      </c>
      <c r="H1356" s="108">
        <v>1</v>
      </c>
    </row>
    <row r="1357" spans="1:8" x14ac:dyDescent="0.3">
      <c r="A1357" s="108">
        <v>1501</v>
      </c>
      <c r="B1357" s="116">
        <v>20896</v>
      </c>
      <c r="C1357" s="108" t="s">
        <v>223</v>
      </c>
      <c r="D1357" s="108" t="s">
        <v>7</v>
      </c>
      <c r="E1357" s="108">
        <v>3</v>
      </c>
      <c r="F1357" s="108" t="s">
        <v>471</v>
      </c>
      <c r="G1357" s="108" t="s">
        <v>463</v>
      </c>
      <c r="H1357" s="108">
        <v>1</v>
      </c>
    </row>
    <row r="1358" spans="1:8" x14ac:dyDescent="0.3">
      <c r="A1358" s="108">
        <v>3956</v>
      </c>
      <c r="B1358" s="116">
        <v>2822</v>
      </c>
      <c r="C1358" s="108" t="s">
        <v>1974</v>
      </c>
      <c r="D1358" s="108" t="s">
        <v>3</v>
      </c>
      <c r="E1358" s="108">
        <v>2</v>
      </c>
      <c r="F1358" s="108" t="s">
        <v>69</v>
      </c>
      <c r="G1358" s="108" t="s">
        <v>463</v>
      </c>
      <c r="H1358" s="108">
        <v>1</v>
      </c>
    </row>
    <row r="1359" spans="1:8" x14ac:dyDescent="0.3">
      <c r="A1359" s="108">
        <v>969</v>
      </c>
      <c r="B1359" s="116">
        <v>530</v>
      </c>
      <c r="C1359" s="108" t="s">
        <v>1975</v>
      </c>
      <c r="D1359" s="108" t="s">
        <v>3</v>
      </c>
      <c r="E1359" s="108">
        <v>25</v>
      </c>
      <c r="F1359" s="108" t="s">
        <v>529</v>
      </c>
      <c r="G1359" s="108" t="s">
        <v>463</v>
      </c>
      <c r="H1359" s="108">
        <v>1</v>
      </c>
    </row>
    <row r="1360" spans="1:8" x14ac:dyDescent="0.3">
      <c r="A1360" s="108">
        <v>3052</v>
      </c>
      <c r="B1360" s="116">
        <v>1766</v>
      </c>
      <c r="C1360" s="108" t="s">
        <v>1193</v>
      </c>
      <c r="D1360" s="108" t="s">
        <v>3</v>
      </c>
      <c r="E1360" s="108">
        <v>2</v>
      </c>
      <c r="F1360" s="108" t="s">
        <v>529</v>
      </c>
      <c r="G1360" s="108" t="s">
        <v>463</v>
      </c>
      <c r="H1360" s="108">
        <v>1</v>
      </c>
    </row>
    <row r="1361" spans="1:8" x14ac:dyDescent="0.3">
      <c r="A1361" s="108">
        <v>981</v>
      </c>
      <c r="B1361" s="116">
        <v>540</v>
      </c>
      <c r="C1361" s="108" t="s">
        <v>1194</v>
      </c>
      <c r="D1361" s="108" t="s">
        <v>3</v>
      </c>
      <c r="E1361" s="108">
        <v>5</v>
      </c>
      <c r="F1361" s="108" t="s">
        <v>529</v>
      </c>
      <c r="G1361" s="108" t="s">
        <v>463</v>
      </c>
      <c r="H1361" s="108">
        <v>1</v>
      </c>
    </row>
    <row r="1362" spans="1:8" x14ac:dyDescent="0.3">
      <c r="A1362" s="108">
        <v>4075</v>
      </c>
      <c r="B1362" s="116">
        <v>2296</v>
      </c>
      <c r="C1362" s="108" t="s">
        <v>1976</v>
      </c>
      <c r="D1362" s="108" t="s">
        <v>28</v>
      </c>
      <c r="E1362" s="108">
        <v>0</v>
      </c>
      <c r="F1362" s="108" t="s">
        <v>68</v>
      </c>
      <c r="G1362" s="108" t="s">
        <v>463</v>
      </c>
      <c r="H1362" s="108">
        <v>1</v>
      </c>
    </row>
    <row r="1363" spans="1:8" x14ac:dyDescent="0.3">
      <c r="A1363" s="108">
        <v>4081</v>
      </c>
      <c r="B1363" s="116">
        <v>2300</v>
      </c>
      <c r="C1363" s="108" t="s">
        <v>899</v>
      </c>
      <c r="D1363" s="108" t="s">
        <v>28</v>
      </c>
      <c r="E1363" s="108">
        <v>0.6</v>
      </c>
      <c r="F1363" s="108" t="s">
        <v>55</v>
      </c>
      <c r="G1363" s="108" t="s">
        <v>463</v>
      </c>
      <c r="H1363" s="108">
        <v>1</v>
      </c>
    </row>
    <row r="1364" spans="1:8" x14ac:dyDescent="0.3">
      <c r="A1364" s="108">
        <v>4073</v>
      </c>
      <c r="B1364" s="116">
        <v>2294</v>
      </c>
      <c r="C1364" s="108" t="s">
        <v>1977</v>
      </c>
      <c r="D1364" s="108" t="s">
        <v>28</v>
      </c>
      <c r="E1364" s="108">
        <v>0.1</v>
      </c>
      <c r="F1364" s="108" t="s">
        <v>68</v>
      </c>
      <c r="G1364" s="108" t="s">
        <v>463</v>
      </c>
      <c r="H1364" s="108">
        <v>1</v>
      </c>
    </row>
    <row r="1365" spans="1:8" x14ac:dyDescent="0.3">
      <c r="A1365" s="108">
        <v>4083</v>
      </c>
      <c r="B1365" s="116">
        <v>2302</v>
      </c>
      <c r="C1365" s="108" t="s">
        <v>898</v>
      </c>
      <c r="D1365" s="108" t="s">
        <v>28</v>
      </c>
      <c r="E1365" s="108">
        <v>1.2</v>
      </c>
      <c r="F1365" s="108" t="s">
        <v>55</v>
      </c>
      <c r="G1365" s="108" t="s">
        <v>463</v>
      </c>
      <c r="H1365" s="108">
        <v>1</v>
      </c>
    </row>
    <row r="1366" spans="1:8" x14ac:dyDescent="0.3">
      <c r="A1366" s="108">
        <v>4082</v>
      </c>
      <c r="B1366" s="116">
        <v>2301</v>
      </c>
      <c r="C1366" s="108" t="s">
        <v>900</v>
      </c>
      <c r="D1366" s="108" t="s">
        <v>28</v>
      </c>
      <c r="E1366" s="108">
        <v>0.6</v>
      </c>
      <c r="F1366" s="108" t="s">
        <v>55</v>
      </c>
      <c r="G1366" s="108" t="s">
        <v>463</v>
      </c>
      <c r="H1366" s="108">
        <v>1</v>
      </c>
    </row>
    <row r="1367" spans="1:8" x14ac:dyDescent="0.3">
      <c r="A1367" s="108">
        <v>4074</v>
      </c>
      <c r="B1367" s="116">
        <v>2295</v>
      </c>
      <c r="C1367" s="108" t="s">
        <v>1978</v>
      </c>
      <c r="D1367" s="108" t="s">
        <v>28</v>
      </c>
      <c r="E1367" s="108">
        <v>0</v>
      </c>
      <c r="F1367" s="108" t="s">
        <v>68</v>
      </c>
      <c r="G1367" s="108" t="s">
        <v>463</v>
      </c>
      <c r="H1367" s="108">
        <v>1</v>
      </c>
    </row>
    <row r="1368" spans="1:8" x14ac:dyDescent="0.3">
      <c r="A1368" s="108">
        <v>4092</v>
      </c>
      <c r="B1368" s="116">
        <v>21781</v>
      </c>
      <c r="C1368" s="108" t="s">
        <v>916</v>
      </c>
      <c r="D1368" s="108" t="s">
        <v>7</v>
      </c>
      <c r="E1368" s="108">
        <v>10</v>
      </c>
      <c r="F1368" s="108" t="s">
        <v>471</v>
      </c>
      <c r="G1368" s="108" t="s">
        <v>463</v>
      </c>
      <c r="H1368" s="108">
        <v>1</v>
      </c>
    </row>
    <row r="1369" spans="1:8" x14ac:dyDescent="0.3">
      <c r="A1369" s="108">
        <v>4180</v>
      </c>
      <c r="B1369" s="116">
        <v>50034</v>
      </c>
      <c r="C1369" s="108" t="s">
        <v>916</v>
      </c>
      <c r="D1369" s="108" t="s">
        <v>7</v>
      </c>
      <c r="E1369" s="108">
        <v>10</v>
      </c>
      <c r="F1369" s="108" t="s">
        <v>471</v>
      </c>
      <c r="G1369" s="108" t="s">
        <v>463</v>
      </c>
      <c r="H1369" s="108">
        <v>1</v>
      </c>
    </row>
    <row r="1370" spans="1:8" x14ac:dyDescent="0.3">
      <c r="A1370" s="108">
        <v>3920</v>
      </c>
      <c r="B1370" s="116">
        <v>21681</v>
      </c>
      <c r="C1370" s="108" t="s">
        <v>1195</v>
      </c>
      <c r="D1370" s="108" t="s">
        <v>28</v>
      </c>
      <c r="E1370" s="108">
        <v>2</v>
      </c>
      <c r="F1370" s="108" t="s">
        <v>471</v>
      </c>
      <c r="G1370" s="108" t="s">
        <v>463</v>
      </c>
      <c r="H1370" s="108">
        <v>1</v>
      </c>
    </row>
    <row r="1371" spans="1:8" x14ac:dyDescent="0.3">
      <c r="A1371" s="108">
        <v>2199</v>
      </c>
      <c r="B1371" s="116">
        <v>21213</v>
      </c>
      <c r="C1371" s="108" t="s">
        <v>599</v>
      </c>
      <c r="D1371" s="108" t="s">
        <v>7</v>
      </c>
      <c r="E1371" s="108">
        <v>5</v>
      </c>
      <c r="F1371" s="108" t="s">
        <v>471</v>
      </c>
      <c r="G1371" s="108" t="s">
        <v>463</v>
      </c>
      <c r="H1371" s="108">
        <v>1</v>
      </c>
    </row>
    <row r="1372" spans="1:8" x14ac:dyDescent="0.3">
      <c r="A1372" s="108">
        <v>2908</v>
      </c>
      <c r="B1372" s="116">
        <v>21429</v>
      </c>
      <c r="C1372" s="108" t="s">
        <v>1196</v>
      </c>
      <c r="D1372" s="108" t="s">
        <v>7</v>
      </c>
      <c r="E1372" s="108">
        <v>2</v>
      </c>
      <c r="F1372" s="108" t="s">
        <v>471</v>
      </c>
      <c r="G1372" s="108" t="s">
        <v>463</v>
      </c>
      <c r="H1372" s="108">
        <v>1</v>
      </c>
    </row>
    <row r="1373" spans="1:8" x14ac:dyDescent="0.3">
      <c r="A1373" s="108">
        <v>1750</v>
      </c>
      <c r="B1373" s="116">
        <v>21004</v>
      </c>
      <c r="C1373" s="108" t="s">
        <v>1979</v>
      </c>
      <c r="D1373" s="108" t="s">
        <v>7</v>
      </c>
      <c r="E1373" s="108">
        <v>5</v>
      </c>
      <c r="F1373" s="108" t="s">
        <v>471</v>
      </c>
      <c r="G1373" s="108" t="s">
        <v>463</v>
      </c>
      <c r="H1373" s="108">
        <v>1</v>
      </c>
    </row>
    <row r="1374" spans="1:8" x14ac:dyDescent="0.3">
      <c r="A1374" s="108">
        <v>2909</v>
      </c>
      <c r="B1374" s="116">
        <v>21430</v>
      </c>
      <c r="C1374" s="108" t="s">
        <v>1197</v>
      </c>
      <c r="D1374" s="108" t="s">
        <v>7</v>
      </c>
      <c r="E1374" s="108">
        <v>2</v>
      </c>
      <c r="F1374" s="108" t="s">
        <v>471</v>
      </c>
      <c r="G1374" s="108" t="s">
        <v>463</v>
      </c>
      <c r="H1374" s="108">
        <v>1</v>
      </c>
    </row>
    <row r="1375" spans="1:8" x14ac:dyDescent="0.3">
      <c r="A1375" s="108">
        <v>1751</v>
      </c>
      <c r="B1375" s="116">
        <v>21005</v>
      </c>
      <c r="C1375" s="108" t="s">
        <v>1980</v>
      </c>
      <c r="D1375" s="108" t="s">
        <v>7</v>
      </c>
      <c r="E1375" s="108">
        <v>5</v>
      </c>
      <c r="F1375" s="108" t="s">
        <v>471</v>
      </c>
      <c r="G1375" s="108" t="s">
        <v>463</v>
      </c>
      <c r="H1375" s="108">
        <v>1</v>
      </c>
    </row>
    <row r="1376" spans="1:8" x14ac:dyDescent="0.3">
      <c r="A1376" s="108">
        <v>2910</v>
      </c>
      <c r="B1376" s="116">
        <v>21431</v>
      </c>
      <c r="C1376" s="108" t="s">
        <v>1198</v>
      </c>
      <c r="D1376" s="108" t="s">
        <v>7</v>
      </c>
      <c r="E1376" s="108">
        <v>2</v>
      </c>
      <c r="F1376" s="108" t="s">
        <v>471</v>
      </c>
      <c r="G1376" s="108" t="s">
        <v>463</v>
      </c>
      <c r="H1376" s="108">
        <v>1</v>
      </c>
    </row>
    <row r="1377" spans="1:8" x14ac:dyDescent="0.3">
      <c r="A1377" s="108">
        <v>1733</v>
      </c>
      <c r="B1377" s="116">
        <v>20995</v>
      </c>
      <c r="C1377" s="108" t="s">
        <v>1981</v>
      </c>
      <c r="D1377" s="108" t="s">
        <v>7</v>
      </c>
      <c r="E1377" s="108">
        <v>5</v>
      </c>
      <c r="F1377" s="108" t="s">
        <v>471</v>
      </c>
      <c r="G1377" s="108" t="s">
        <v>463</v>
      </c>
      <c r="H1377" s="108">
        <v>1</v>
      </c>
    </row>
    <row r="1378" spans="1:8" x14ac:dyDescent="0.3">
      <c r="A1378" s="108">
        <v>3672</v>
      </c>
      <c r="B1378" s="116">
        <v>2167</v>
      </c>
      <c r="C1378" s="108" t="s">
        <v>1199</v>
      </c>
      <c r="D1378" s="108" t="s">
        <v>7</v>
      </c>
      <c r="E1378" s="108">
        <v>1</v>
      </c>
      <c r="F1378" s="108" t="s">
        <v>467</v>
      </c>
      <c r="G1378" s="108" t="s">
        <v>463</v>
      </c>
      <c r="H1378" s="108">
        <v>1</v>
      </c>
    </row>
    <row r="1379" spans="1:8" x14ac:dyDescent="0.3">
      <c r="A1379" s="108">
        <v>1964</v>
      </c>
      <c r="B1379" s="116">
        <v>1099</v>
      </c>
      <c r="C1379" s="108" t="s">
        <v>1982</v>
      </c>
      <c r="D1379" s="108" t="s">
        <v>7</v>
      </c>
      <c r="E1379" s="108">
        <v>5</v>
      </c>
      <c r="F1379" s="108" t="s">
        <v>467</v>
      </c>
      <c r="G1379" s="108" t="s">
        <v>463</v>
      </c>
      <c r="H1379" s="108">
        <v>1</v>
      </c>
    </row>
    <row r="1380" spans="1:8" x14ac:dyDescent="0.3">
      <c r="A1380" s="108">
        <v>3722</v>
      </c>
      <c r="B1380" s="116">
        <v>2784</v>
      </c>
      <c r="C1380" s="108" t="s">
        <v>648</v>
      </c>
      <c r="D1380" s="108" t="s">
        <v>3</v>
      </c>
      <c r="E1380" s="108">
        <v>5.4</v>
      </c>
      <c r="F1380" s="108" t="s">
        <v>55</v>
      </c>
      <c r="G1380" s="108" t="s">
        <v>463</v>
      </c>
      <c r="H1380" s="108">
        <v>1</v>
      </c>
    </row>
    <row r="1381" spans="1:8" x14ac:dyDescent="0.3">
      <c r="A1381" s="108">
        <v>3739</v>
      </c>
      <c r="B1381" s="116">
        <v>2794</v>
      </c>
      <c r="C1381" s="108" t="s">
        <v>671</v>
      </c>
      <c r="D1381" s="108" t="s">
        <v>3</v>
      </c>
      <c r="E1381" s="108">
        <v>5.4</v>
      </c>
      <c r="F1381" s="108" t="s">
        <v>55</v>
      </c>
      <c r="G1381" s="108" t="s">
        <v>463</v>
      </c>
      <c r="H1381" s="108">
        <v>1</v>
      </c>
    </row>
    <row r="1382" spans="1:8" x14ac:dyDescent="0.3">
      <c r="A1382" s="108">
        <v>3651</v>
      </c>
      <c r="B1382" s="116">
        <v>2742</v>
      </c>
      <c r="C1382" s="108" t="s">
        <v>582</v>
      </c>
      <c r="D1382" s="108" t="s">
        <v>3</v>
      </c>
      <c r="E1382" s="108">
        <v>5.4</v>
      </c>
      <c r="F1382" s="108" t="s">
        <v>55</v>
      </c>
      <c r="G1382" s="108" t="s">
        <v>463</v>
      </c>
      <c r="H1382" s="108">
        <v>1</v>
      </c>
    </row>
    <row r="1383" spans="1:8" x14ac:dyDescent="0.3">
      <c r="A1383" s="108">
        <v>3999</v>
      </c>
      <c r="B1383" s="116">
        <v>2280</v>
      </c>
      <c r="C1383" s="108" t="s">
        <v>841</v>
      </c>
      <c r="D1383" s="108" t="s">
        <v>28</v>
      </c>
      <c r="E1383" s="108">
        <v>5</v>
      </c>
      <c r="F1383" s="108" t="s">
        <v>55</v>
      </c>
      <c r="G1383" s="108" t="s">
        <v>463</v>
      </c>
      <c r="H1383" s="108">
        <v>1</v>
      </c>
    </row>
    <row r="1384" spans="1:8" x14ac:dyDescent="0.3">
      <c r="A1384" s="108">
        <v>3650</v>
      </c>
      <c r="B1384" s="116">
        <v>2741</v>
      </c>
      <c r="C1384" s="108" t="s">
        <v>581</v>
      </c>
      <c r="D1384" s="108" t="s">
        <v>3</v>
      </c>
      <c r="E1384" s="108">
        <v>5.4</v>
      </c>
      <c r="F1384" s="108" t="s">
        <v>55</v>
      </c>
      <c r="G1384" s="108" t="s">
        <v>463</v>
      </c>
      <c r="H1384" s="108">
        <v>1</v>
      </c>
    </row>
    <row r="1385" spans="1:8" x14ac:dyDescent="0.3">
      <c r="A1385" s="108">
        <v>3648</v>
      </c>
      <c r="B1385" s="116">
        <v>2739</v>
      </c>
      <c r="C1385" s="108" t="s">
        <v>579</v>
      </c>
      <c r="D1385" s="108" t="s">
        <v>3</v>
      </c>
      <c r="E1385" s="108">
        <v>5.4</v>
      </c>
      <c r="F1385" s="108" t="s">
        <v>55</v>
      </c>
      <c r="G1385" s="108" t="s">
        <v>463</v>
      </c>
      <c r="H1385" s="108">
        <v>1</v>
      </c>
    </row>
    <row r="1386" spans="1:8" x14ac:dyDescent="0.3">
      <c r="A1386" s="108">
        <v>3649</v>
      </c>
      <c r="B1386" s="116">
        <v>2740</v>
      </c>
      <c r="C1386" s="108" t="s">
        <v>580</v>
      </c>
      <c r="D1386" s="108" t="s">
        <v>3</v>
      </c>
      <c r="E1386" s="108">
        <v>5.4</v>
      </c>
      <c r="F1386" s="108" t="s">
        <v>55</v>
      </c>
      <c r="G1386" s="108" t="s">
        <v>463</v>
      </c>
      <c r="H1386" s="108">
        <v>1</v>
      </c>
    </row>
    <row r="1387" spans="1:8" x14ac:dyDescent="0.3">
      <c r="A1387" s="108">
        <v>3834</v>
      </c>
      <c r="B1387" s="116">
        <v>2805</v>
      </c>
      <c r="C1387" s="108" t="s">
        <v>990</v>
      </c>
      <c r="D1387" s="108" t="s">
        <v>3</v>
      </c>
      <c r="E1387" s="108">
        <v>5.4</v>
      </c>
      <c r="F1387" s="108" t="s">
        <v>55</v>
      </c>
      <c r="G1387" s="108" t="s">
        <v>463</v>
      </c>
      <c r="H1387" s="108">
        <v>1</v>
      </c>
    </row>
    <row r="1388" spans="1:8" x14ac:dyDescent="0.3">
      <c r="A1388" s="108">
        <v>3738</v>
      </c>
      <c r="B1388" s="116">
        <v>2793</v>
      </c>
      <c r="C1388" s="108" t="s">
        <v>670</v>
      </c>
      <c r="D1388" s="108" t="s">
        <v>3</v>
      </c>
      <c r="E1388" s="108">
        <v>5.4</v>
      </c>
      <c r="F1388" s="108" t="s">
        <v>55</v>
      </c>
      <c r="G1388" s="108" t="s">
        <v>463</v>
      </c>
      <c r="H1388" s="108">
        <v>1</v>
      </c>
    </row>
    <row r="1389" spans="1:8" x14ac:dyDescent="0.3">
      <c r="A1389" s="108">
        <v>3673</v>
      </c>
      <c r="B1389" s="116">
        <v>2168</v>
      </c>
      <c r="C1389" s="108" t="s">
        <v>571</v>
      </c>
      <c r="D1389" s="108" t="s">
        <v>7</v>
      </c>
      <c r="E1389" s="108">
        <v>1</v>
      </c>
      <c r="F1389" s="108" t="s">
        <v>467</v>
      </c>
      <c r="G1389" s="108" t="s">
        <v>463</v>
      </c>
      <c r="H1389" s="108">
        <v>1</v>
      </c>
    </row>
    <row r="1390" spans="1:8" x14ac:dyDescent="0.3">
      <c r="A1390" s="108">
        <v>1962</v>
      </c>
      <c r="B1390" s="116">
        <v>1097</v>
      </c>
      <c r="C1390" s="108" t="s">
        <v>1983</v>
      </c>
      <c r="D1390" s="108" t="s">
        <v>7</v>
      </c>
      <c r="E1390" s="108">
        <v>5</v>
      </c>
      <c r="F1390" s="108" t="s">
        <v>467</v>
      </c>
      <c r="G1390" s="108" t="s">
        <v>463</v>
      </c>
      <c r="H1390" s="108">
        <v>1</v>
      </c>
    </row>
    <row r="1391" spans="1:8" x14ac:dyDescent="0.3">
      <c r="A1391" s="108">
        <v>3690</v>
      </c>
      <c r="B1391" s="116">
        <v>2768</v>
      </c>
      <c r="C1391" s="108" t="s">
        <v>628</v>
      </c>
      <c r="D1391" s="108" t="s">
        <v>7</v>
      </c>
      <c r="E1391" s="108">
        <v>5</v>
      </c>
      <c r="F1391" s="108" t="s">
        <v>467</v>
      </c>
      <c r="G1391" s="108" t="s">
        <v>463</v>
      </c>
      <c r="H1391" s="108">
        <v>1</v>
      </c>
    </row>
    <row r="1392" spans="1:8" x14ac:dyDescent="0.3">
      <c r="A1392" s="108">
        <v>3272</v>
      </c>
      <c r="B1392" s="116">
        <v>1908</v>
      </c>
      <c r="C1392" s="108" t="s">
        <v>1200</v>
      </c>
      <c r="D1392" s="108" t="s">
        <v>7</v>
      </c>
      <c r="E1392" s="108">
        <v>1</v>
      </c>
      <c r="F1392" s="108" t="s">
        <v>467</v>
      </c>
      <c r="G1392" s="108" t="s">
        <v>463</v>
      </c>
      <c r="H1392" s="108">
        <v>1</v>
      </c>
    </row>
    <row r="1393" spans="1:8" x14ac:dyDescent="0.3">
      <c r="A1393" s="108">
        <v>2216</v>
      </c>
      <c r="B1393" s="116">
        <v>1221</v>
      </c>
      <c r="C1393" s="108" t="s">
        <v>1984</v>
      </c>
      <c r="D1393" s="108" t="s">
        <v>7</v>
      </c>
      <c r="E1393" s="108">
        <v>5</v>
      </c>
      <c r="F1393" s="108" t="s">
        <v>467</v>
      </c>
      <c r="G1393" s="108" t="s">
        <v>463</v>
      </c>
      <c r="H1393" s="108">
        <v>1</v>
      </c>
    </row>
    <row r="1394" spans="1:8" x14ac:dyDescent="0.3">
      <c r="A1394" s="108">
        <v>142</v>
      </c>
      <c r="B1394" s="116">
        <v>20042</v>
      </c>
      <c r="C1394" s="108" t="s">
        <v>1985</v>
      </c>
      <c r="D1394" s="108" t="s">
        <v>7</v>
      </c>
      <c r="E1394" s="108">
        <v>22.68</v>
      </c>
      <c r="F1394" s="108" t="s">
        <v>529</v>
      </c>
      <c r="G1394" s="108" t="s">
        <v>463</v>
      </c>
      <c r="H1394" s="108">
        <v>1</v>
      </c>
    </row>
    <row r="1395" spans="1:8" x14ac:dyDescent="0.3">
      <c r="A1395" s="108">
        <v>119</v>
      </c>
      <c r="B1395" s="116">
        <v>20092</v>
      </c>
      <c r="C1395" s="108" t="s">
        <v>1986</v>
      </c>
      <c r="D1395" s="108" t="s">
        <v>7</v>
      </c>
      <c r="E1395" s="108">
        <v>25</v>
      </c>
      <c r="F1395" s="108" t="s">
        <v>529</v>
      </c>
      <c r="G1395" s="108" t="s">
        <v>463</v>
      </c>
      <c r="H1395" s="108">
        <v>1</v>
      </c>
    </row>
    <row r="1396" spans="1:8" x14ac:dyDescent="0.3">
      <c r="A1396" s="108">
        <v>3124</v>
      </c>
      <c r="B1396" s="116">
        <v>21492</v>
      </c>
      <c r="C1396" s="108" t="s">
        <v>1987</v>
      </c>
      <c r="D1396" s="108" t="s">
        <v>7</v>
      </c>
      <c r="E1396" s="108">
        <v>25</v>
      </c>
      <c r="F1396" s="108" t="s">
        <v>529</v>
      </c>
      <c r="G1396" s="108" t="s">
        <v>463</v>
      </c>
      <c r="H1396" s="108">
        <v>1</v>
      </c>
    </row>
    <row r="1397" spans="1:8" x14ac:dyDescent="0.3">
      <c r="A1397" s="108">
        <v>3055</v>
      </c>
      <c r="B1397" s="116">
        <v>21469</v>
      </c>
      <c r="C1397" s="108" t="s">
        <v>530</v>
      </c>
      <c r="D1397" s="108" t="s">
        <v>7</v>
      </c>
      <c r="E1397" s="108">
        <v>2</v>
      </c>
      <c r="F1397" s="108" t="s">
        <v>529</v>
      </c>
      <c r="G1397" s="108" t="s">
        <v>463</v>
      </c>
      <c r="H1397" s="108">
        <v>1</v>
      </c>
    </row>
    <row r="1398" spans="1:8" x14ac:dyDescent="0.3">
      <c r="A1398" s="108">
        <v>3182</v>
      </c>
      <c r="B1398" s="116">
        <v>21505</v>
      </c>
      <c r="C1398" s="108" t="s">
        <v>1201</v>
      </c>
      <c r="D1398" s="108" t="s">
        <v>7</v>
      </c>
      <c r="E1398" s="108">
        <v>2</v>
      </c>
      <c r="F1398" s="108" t="s">
        <v>529</v>
      </c>
      <c r="G1398" s="108" t="s">
        <v>463</v>
      </c>
      <c r="H1398" s="108">
        <v>1</v>
      </c>
    </row>
    <row r="1399" spans="1:8" x14ac:dyDescent="0.3">
      <c r="A1399" s="108">
        <v>1943</v>
      </c>
      <c r="B1399" s="116">
        <v>21097</v>
      </c>
      <c r="C1399" s="108" t="s">
        <v>1988</v>
      </c>
      <c r="D1399" s="108" t="s">
        <v>7</v>
      </c>
      <c r="E1399" s="108">
        <v>5</v>
      </c>
      <c r="F1399" s="108" t="s">
        <v>529</v>
      </c>
      <c r="G1399" s="108" t="s">
        <v>463</v>
      </c>
      <c r="H1399" s="108">
        <v>1</v>
      </c>
    </row>
    <row r="1400" spans="1:8" x14ac:dyDescent="0.3">
      <c r="A1400" s="108">
        <v>3843</v>
      </c>
      <c r="B1400" s="116">
        <v>21652</v>
      </c>
      <c r="C1400" s="108" t="s">
        <v>1202</v>
      </c>
      <c r="D1400" s="108" t="s">
        <v>7</v>
      </c>
      <c r="E1400" s="108">
        <v>5</v>
      </c>
      <c r="F1400" s="108" t="s">
        <v>529</v>
      </c>
      <c r="G1400" s="108" t="s">
        <v>463</v>
      </c>
      <c r="H1400" s="108">
        <v>1</v>
      </c>
    </row>
    <row r="1401" spans="1:8" x14ac:dyDescent="0.3">
      <c r="A1401" s="108">
        <v>1636</v>
      </c>
      <c r="B1401" s="116">
        <v>20937</v>
      </c>
      <c r="C1401" s="108" t="s">
        <v>531</v>
      </c>
      <c r="D1401" s="108" t="s">
        <v>7</v>
      </c>
      <c r="E1401" s="108">
        <v>5</v>
      </c>
      <c r="F1401" s="108" t="s">
        <v>529</v>
      </c>
      <c r="G1401" s="108" t="s">
        <v>463</v>
      </c>
      <c r="H1401" s="108">
        <v>1</v>
      </c>
    </row>
    <row r="1402" spans="1:8" x14ac:dyDescent="0.3">
      <c r="A1402" s="108">
        <v>2805</v>
      </c>
      <c r="B1402" s="116">
        <v>21410</v>
      </c>
      <c r="C1402" s="108" t="s">
        <v>1203</v>
      </c>
      <c r="D1402" s="108" t="s">
        <v>7</v>
      </c>
      <c r="E1402" s="108">
        <v>2</v>
      </c>
      <c r="F1402" s="108" t="s">
        <v>529</v>
      </c>
      <c r="G1402" s="108" t="s">
        <v>463</v>
      </c>
      <c r="H1402" s="108">
        <v>1</v>
      </c>
    </row>
    <row r="1403" spans="1:8" x14ac:dyDescent="0.3">
      <c r="A1403" s="108">
        <v>1644</v>
      </c>
      <c r="B1403" s="116">
        <v>20943</v>
      </c>
      <c r="C1403" s="108" t="s">
        <v>1989</v>
      </c>
      <c r="D1403" s="108" t="s">
        <v>7</v>
      </c>
      <c r="E1403" s="108">
        <v>5</v>
      </c>
      <c r="F1403" s="108" t="s">
        <v>529</v>
      </c>
      <c r="G1403" s="108" t="s">
        <v>463</v>
      </c>
      <c r="H1403" s="108">
        <v>1</v>
      </c>
    </row>
    <row r="1404" spans="1:8" x14ac:dyDescent="0.3">
      <c r="A1404" s="108">
        <v>3687</v>
      </c>
      <c r="B1404" s="116">
        <v>2765</v>
      </c>
      <c r="C1404" s="108" t="s">
        <v>626</v>
      </c>
      <c r="D1404" s="108" t="s">
        <v>7</v>
      </c>
      <c r="E1404" s="108">
        <v>5</v>
      </c>
      <c r="F1404" s="108" t="s">
        <v>467</v>
      </c>
      <c r="G1404" s="108" t="s">
        <v>463</v>
      </c>
      <c r="H1404" s="108">
        <v>1</v>
      </c>
    </row>
    <row r="1405" spans="1:8" x14ac:dyDescent="0.3">
      <c r="A1405" s="108">
        <v>3273</v>
      </c>
      <c r="B1405" s="116">
        <v>1909</v>
      </c>
      <c r="C1405" s="108" t="s">
        <v>499</v>
      </c>
      <c r="D1405" s="108" t="s">
        <v>7</v>
      </c>
      <c r="E1405" s="108">
        <v>1</v>
      </c>
      <c r="F1405" s="108" t="s">
        <v>467</v>
      </c>
      <c r="G1405" s="108" t="s">
        <v>463</v>
      </c>
      <c r="H1405" s="108">
        <v>1</v>
      </c>
    </row>
    <row r="1406" spans="1:8" x14ac:dyDescent="0.3">
      <c r="A1406" s="108">
        <v>1610</v>
      </c>
      <c r="B1406" s="116">
        <v>933</v>
      </c>
      <c r="C1406" s="108" t="s">
        <v>71</v>
      </c>
      <c r="D1406" s="108" t="s">
        <v>7</v>
      </c>
      <c r="E1406" s="108">
        <v>25</v>
      </c>
      <c r="F1406" s="108" t="s">
        <v>471</v>
      </c>
      <c r="G1406" s="108" t="s">
        <v>463</v>
      </c>
      <c r="H1406" s="108">
        <v>1</v>
      </c>
    </row>
    <row r="1407" spans="1:8" x14ac:dyDescent="0.3">
      <c r="A1407" s="108">
        <v>2727</v>
      </c>
      <c r="B1407" s="116">
        <v>1541</v>
      </c>
      <c r="C1407" s="108" t="s">
        <v>1204</v>
      </c>
      <c r="D1407" s="108" t="s">
        <v>7</v>
      </c>
      <c r="E1407" s="108">
        <v>2</v>
      </c>
      <c r="F1407" s="108" t="s">
        <v>471</v>
      </c>
      <c r="G1407" s="108" t="s">
        <v>463</v>
      </c>
      <c r="H1407" s="108">
        <v>1</v>
      </c>
    </row>
    <row r="1408" spans="1:8" x14ac:dyDescent="0.3">
      <c r="A1408" s="108">
        <v>1858</v>
      </c>
      <c r="B1408" s="116">
        <v>1058</v>
      </c>
      <c r="C1408" s="108" t="s">
        <v>1205</v>
      </c>
      <c r="D1408" s="108" t="s">
        <v>7</v>
      </c>
      <c r="E1408" s="108">
        <v>5</v>
      </c>
      <c r="F1408" s="108" t="s">
        <v>471</v>
      </c>
      <c r="G1408" s="108" t="s">
        <v>463</v>
      </c>
      <c r="H1408" s="108">
        <v>1</v>
      </c>
    </row>
    <row r="1409" spans="1:8" x14ac:dyDescent="0.3">
      <c r="A1409" s="108">
        <v>3146</v>
      </c>
      <c r="B1409" s="116">
        <v>1830</v>
      </c>
      <c r="C1409" s="108" t="s">
        <v>1586</v>
      </c>
      <c r="D1409" s="108" t="s">
        <v>7</v>
      </c>
      <c r="E1409" s="108">
        <v>2</v>
      </c>
      <c r="F1409" s="108" t="s">
        <v>471</v>
      </c>
      <c r="G1409" s="108" t="s">
        <v>463</v>
      </c>
      <c r="H1409" s="108">
        <v>1</v>
      </c>
    </row>
    <row r="1410" spans="1:8" x14ac:dyDescent="0.3">
      <c r="A1410" s="108">
        <v>1135</v>
      </c>
      <c r="B1410" s="116">
        <v>621</v>
      </c>
      <c r="C1410" s="108" t="s">
        <v>1587</v>
      </c>
      <c r="D1410" s="108" t="s">
        <v>7</v>
      </c>
      <c r="E1410" s="108">
        <v>5</v>
      </c>
      <c r="F1410" s="108" t="s">
        <v>471</v>
      </c>
      <c r="G1410" s="108" t="s">
        <v>463</v>
      </c>
      <c r="H1410" s="108">
        <v>1</v>
      </c>
    </row>
    <row r="1411" spans="1:8" x14ac:dyDescent="0.3">
      <c r="A1411" s="108">
        <v>4148</v>
      </c>
      <c r="B1411" s="116">
        <v>50002</v>
      </c>
      <c r="C1411" s="108" t="s">
        <v>952</v>
      </c>
      <c r="D1411" s="108" t="s">
        <v>7</v>
      </c>
      <c r="E1411" s="108">
        <v>10</v>
      </c>
      <c r="F1411" s="108" t="s">
        <v>471</v>
      </c>
      <c r="G1411" s="108" t="s">
        <v>463</v>
      </c>
      <c r="H1411" s="108">
        <v>1</v>
      </c>
    </row>
    <row r="1412" spans="1:8" x14ac:dyDescent="0.3">
      <c r="A1412" s="108">
        <v>602</v>
      </c>
      <c r="B1412" s="116">
        <v>20180</v>
      </c>
      <c r="C1412" s="108" t="s">
        <v>1990</v>
      </c>
      <c r="D1412" s="108" t="s">
        <v>7</v>
      </c>
      <c r="E1412" s="108">
        <v>20</v>
      </c>
      <c r="F1412" s="108" t="s">
        <v>471</v>
      </c>
      <c r="G1412" s="108" t="s">
        <v>463</v>
      </c>
      <c r="H1412" s="108">
        <v>1</v>
      </c>
    </row>
    <row r="1413" spans="1:8" x14ac:dyDescent="0.3">
      <c r="A1413" s="108">
        <v>930</v>
      </c>
      <c r="B1413" s="116">
        <v>20324</v>
      </c>
      <c r="C1413" s="108" t="s">
        <v>953</v>
      </c>
      <c r="D1413" s="108" t="s">
        <v>7</v>
      </c>
      <c r="E1413" s="108">
        <v>25</v>
      </c>
      <c r="F1413" s="108" t="s">
        <v>471</v>
      </c>
      <c r="G1413" s="108" t="s">
        <v>463</v>
      </c>
      <c r="H1413" s="108">
        <v>1</v>
      </c>
    </row>
    <row r="1414" spans="1:8" x14ac:dyDescent="0.3">
      <c r="A1414" s="108">
        <v>4155</v>
      </c>
      <c r="B1414" s="116">
        <v>50009</v>
      </c>
      <c r="C1414" s="108" t="s">
        <v>953</v>
      </c>
      <c r="D1414" s="108" t="s">
        <v>7</v>
      </c>
      <c r="E1414" s="108">
        <v>25</v>
      </c>
      <c r="F1414" s="108" t="s">
        <v>471</v>
      </c>
      <c r="G1414" s="108" t="s">
        <v>463</v>
      </c>
      <c r="H1414" s="108">
        <v>1</v>
      </c>
    </row>
    <row r="1415" spans="1:8" x14ac:dyDescent="0.3">
      <c r="A1415" s="108">
        <v>2904</v>
      </c>
      <c r="B1415" s="116">
        <v>21425</v>
      </c>
      <c r="C1415" s="108" t="s">
        <v>1206</v>
      </c>
      <c r="D1415" s="108" t="s">
        <v>7</v>
      </c>
      <c r="E1415" s="108">
        <v>2</v>
      </c>
      <c r="F1415" s="108" t="s">
        <v>471</v>
      </c>
      <c r="G1415" s="108" t="s">
        <v>463</v>
      </c>
      <c r="H1415" s="108">
        <v>1</v>
      </c>
    </row>
    <row r="1416" spans="1:8" x14ac:dyDescent="0.3">
      <c r="A1416" s="108">
        <v>1093</v>
      </c>
      <c r="B1416" s="116">
        <v>20396</v>
      </c>
      <c r="C1416" s="108" t="s">
        <v>1207</v>
      </c>
      <c r="D1416" s="108" t="s">
        <v>7</v>
      </c>
      <c r="E1416" s="108">
        <v>5</v>
      </c>
      <c r="F1416" s="108" t="s">
        <v>471</v>
      </c>
      <c r="G1416" s="108" t="s">
        <v>463</v>
      </c>
      <c r="H1416" s="108">
        <v>1</v>
      </c>
    </row>
    <row r="1417" spans="1:8" x14ac:dyDescent="0.3">
      <c r="A1417" s="108">
        <v>3937</v>
      </c>
      <c r="B1417" s="116">
        <v>21694</v>
      </c>
      <c r="C1417" s="108" t="s">
        <v>765</v>
      </c>
      <c r="D1417" s="108" t="s">
        <v>7</v>
      </c>
      <c r="E1417" s="108">
        <v>15</v>
      </c>
      <c r="F1417" s="108" t="s">
        <v>471</v>
      </c>
      <c r="G1417" s="108" t="s">
        <v>463</v>
      </c>
      <c r="H1417" s="108">
        <v>1</v>
      </c>
    </row>
    <row r="1418" spans="1:8" x14ac:dyDescent="0.3">
      <c r="A1418" s="108">
        <v>4216</v>
      </c>
      <c r="B1418" s="116">
        <v>50041</v>
      </c>
      <c r="C1418" s="108" t="s">
        <v>764</v>
      </c>
      <c r="D1418" s="108" t="s">
        <v>28</v>
      </c>
      <c r="E1418" s="108">
        <v>25</v>
      </c>
      <c r="F1418" s="108" t="s">
        <v>66</v>
      </c>
      <c r="G1418" s="108" t="s">
        <v>463</v>
      </c>
      <c r="H1418" s="108">
        <v>1</v>
      </c>
    </row>
    <row r="1419" spans="1:8" x14ac:dyDescent="0.3">
      <c r="A1419" s="108">
        <v>3936</v>
      </c>
      <c r="B1419" s="116">
        <v>21693</v>
      </c>
      <c r="C1419" s="108" t="s">
        <v>764</v>
      </c>
      <c r="D1419" s="108" t="s">
        <v>7</v>
      </c>
      <c r="E1419" s="108">
        <v>25</v>
      </c>
      <c r="F1419" s="108" t="s">
        <v>471</v>
      </c>
      <c r="G1419" s="108" t="s">
        <v>463</v>
      </c>
      <c r="H1419" s="108">
        <v>1</v>
      </c>
    </row>
    <row r="1420" spans="1:8" x14ac:dyDescent="0.3">
      <c r="A1420" s="108">
        <v>1030</v>
      </c>
      <c r="B1420" s="116">
        <v>20361</v>
      </c>
      <c r="C1420" s="108" t="s">
        <v>284</v>
      </c>
      <c r="D1420" s="108" t="s">
        <v>7</v>
      </c>
      <c r="E1420" s="108">
        <v>5</v>
      </c>
      <c r="F1420" s="108" t="s">
        <v>471</v>
      </c>
      <c r="G1420" s="108" t="s">
        <v>463</v>
      </c>
      <c r="H1420" s="108">
        <v>1</v>
      </c>
    </row>
    <row r="1421" spans="1:8" x14ac:dyDescent="0.3">
      <c r="A1421" s="108">
        <v>1768</v>
      </c>
      <c r="B1421" s="116">
        <v>1007</v>
      </c>
      <c r="C1421" s="108" t="s">
        <v>316</v>
      </c>
      <c r="D1421" s="108" t="s">
        <v>7</v>
      </c>
      <c r="E1421" s="108">
        <v>25</v>
      </c>
      <c r="F1421" s="108" t="s">
        <v>471</v>
      </c>
      <c r="G1421" s="108" t="s">
        <v>463</v>
      </c>
      <c r="H1421" s="108">
        <v>1</v>
      </c>
    </row>
    <row r="1422" spans="1:8" x14ac:dyDescent="0.3">
      <c r="A1422" s="108">
        <v>3921</v>
      </c>
      <c r="B1422" s="116">
        <v>21682</v>
      </c>
      <c r="C1422" s="108" t="s">
        <v>1208</v>
      </c>
      <c r="D1422" s="108" t="s">
        <v>28</v>
      </c>
      <c r="E1422" s="108">
        <v>2</v>
      </c>
      <c r="F1422" s="108" t="s">
        <v>471</v>
      </c>
      <c r="G1422" s="108" t="s">
        <v>463</v>
      </c>
      <c r="H1422" s="108">
        <v>1</v>
      </c>
    </row>
    <row r="1423" spans="1:8" x14ac:dyDescent="0.3">
      <c r="A1423" s="108">
        <v>1032</v>
      </c>
      <c r="B1423" s="116">
        <v>20363</v>
      </c>
      <c r="C1423" s="108" t="s">
        <v>1209</v>
      </c>
      <c r="D1423" s="108" t="s">
        <v>7</v>
      </c>
      <c r="E1423" s="108">
        <v>5</v>
      </c>
      <c r="F1423" s="108" t="s">
        <v>471</v>
      </c>
      <c r="G1423" s="108" t="s">
        <v>463</v>
      </c>
      <c r="H1423" s="108">
        <v>1</v>
      </c>
    </row>
    <row r="1424" spans="1:8" x14ac:dyDescent="0.3">
      <c r="A1424" s="108">
        <v>3922</v>
      </c>
      <c r="B1424" s="116">
        <v>2268</v>
      </c>
      <c r="C1424" s="108" t="s">
        <v>1210</v>
      </c>
      <c r="D1424" s="108" t="s">
        <v>28</v>
      </c>
      <c r="E1424" s="108">
        <v>2</v>
      </c>
      <c r="F1424" s="108" t="s">
        <v>471</v>
      </c>
      <c r="G1424" s="108" t="s">
        <v>463</v>
      </c>
      <c r="H1424" s="108">
        <v>1</v>
      </c>
    </row>
    <row r="1425" spans="1:8" x14ac:dyDescent="0.3">
      <c r="A1425" s="108">
        <v>2060</v>
      </c>
      <c r="B1425" s="116">
        <v>1155</v>
      </c>
      <c r="C1425" s="108" t="s">
        <v>84</v>
      </c>
      <c r="D1425" s="108" t="s">
        <v>7</v>
      </c>
      <c r="E1425" s="108">
        <v>5</v>
      </c>
      <c r="F1425" s="108" t="s">
        <v>471</v>
      </c>
      <c r="G1425" s="108" t="s">
        <v>463</v>
      </c>
      <c r="H1425" s="108">
        <v>1</v>
      </c>
    </row>
    <row r="1426" spans="1:8" x14ac:dyDescent="0.3">
      <c r="A1426" s="108">
        <v>1589</v>
      </c>
      <c r="B1426" s="116">
        <v>917</v>
      </c>
      <c r="C1426" s="108" t="s">
        <v>1991</v>
      </c>
      <c r="D1426" s="108" t="s">
        <v>7</v>
      </c>
      <c r="E1426" s="108">
        <v>25</v>
      </c>
      <c r="F1426" s="108" t="s">
        <v>471</v>
      </c>
      <c r="G1426" s="108" t="s">
        <v>463</v>
      </c>
      <c r="H1426" s="108">
        <v>1</v>
      </c>
    </row>
    <row r="1427" spans="1:8" x14ac:dyDescent="0.3">
      <c r="A1427" s="108">
        <v>2820</v>
      </c>
      <c r="B1427" s="116">
        <v>1593</v>
      </c>
      <c r="C1427" s="108" t="s">
        <v>1211</v>
      </c>
      <c r="D1427" s="108" t="s">
        <v>7</v>
      </c>
      <c r="E1427" s="108">
        <v>2</v>
      </c>
      <c r="F1427" s="108" t="s">
        <v>471</v>
      </c>
      <c r="G1427" s="108" t="s">
        <v>463</v>
      </c>
      <c r="H1427" s="108">
        <v>1</v>
      </c>
    </row>
    <row r="1428" spans="1:8" x14ac:dyDescent="0.3">
      <c r="A1428" s="108">
        <v>2824</v>
      </c>
      <c r="B1428" s="116">
        <v>21412</v>
      </c>
      <c r="C1428" s="108" t="s">
        <v>1992</v>
      </c>
      <c r="D1428" s="108" t="s">
        <v>7</v>
      </c>
      <c r="E1428" s="108">
        <v>50</v>
      </c>
      <c r="F1428" s="108" t="s">
        <v>471</v>
      </c>
      <c r="G1428" s="108" t="s">
        <v>463</v>
      </c>
      <c r="H1428" s="108">
        <v>1</v>
      </c>
    </row>
    <row r="1429" spans="1:8" x14ac:dyDescent="0.3">
      <c r="A1429" s="108">
        <v>1761</v>
      </c>
      <c r="B1429" s="116">
        <v>1003</v>
      </c>
      <c r="C1429" s="108" t="s">
        <v>1212</v>
      </c>
      <c r="D1429" s="108" t="s">
        <v>7</v>
      </c>
      <c r="E1429" s="108">
        <v>5</v>
      </c>
      <c r="F1429" s="108" t="s">
        <v>471</v>
      </c>
      <c r="G1429" s="108" t="s">
        <v>463</v>
      </c>
      <c r="H1429" s="108">
        <v>1</v>
      </c>
    </row>
    <row r="1430" spans="1:8" x14ac:dyDescent="0.3">
      <c r="A1430" s="108">
        <v>4149</v>
      </c>
      <c r="B1430" s="116">
        <v>50003</v>
      </c>
      <c r="C1430" s="108" t="s">
        <v>980</v>
      </c>
      <c r="D1430" s="108" t="s">
        <v>7</v>
      </c>
      <c r="E1430" s="108">
        <v>10</v>
      </c>
      <c r="F1430" s="108" t="s">
        <v>471</v>
      </c>
      <c r="G1430" s="108" t="s">
        <v>463</v>
      </c>
      <c r="H1430" s="108">
        <v>1</v>
      </c>
    </row>
    <row r="1431" spans="1:8" x14ac:dyDescent="0.3">
      <c r="A1431" s="108">
        <v>3515</v>
      </c>
      <c r="B1431" s="116">
        <v>2684</v>
      </c>
      <c r="C1431" s="108" t="s">
        <v>1588</v>
      </c>
      <c r="D1431" s="108" t="s">
        <v>7</v>
      </c>
      <c r="E1431" s="108">
        <v>2</v>
      </c>
      <c r="F1431" s="108" t="s">
        <v>471</v>
      </c>
      <c r="G1431" s="108" t="s">
        <v>463</v>
      </c>
      <c r="H1431" s="108">
        <v>1</v>
      </c>
    </row>
    <row r="1432" spans="1:8" x14ac:dyDescent="0.3">
      <c r="A1432" s="108">
        <v>2200</v>
      </c>
      <c r="B1432" s="116">
        <v>1207</v>
      </c>
      <c r="C1432" s="108" t="s">
        <v>1589</v>
      </c>
      <c r="D1432" s="108" t="s">
        <v>7</v>
      </c>
      <c r="E1432" s="108">
        <v>5</v>
      </c>
      <c r="F1432" s="108" t="s">
        <v>471</v>
      </c>
      <c r="G1432" s="108" t="s">
        <v>463</v>
      </c>
      <c r="H1432" s="108">
        <v>1</v>
      </c>
    </row>
    <row r="1433" spans="1:8" x14ac:dyDescent="0.3">
      <c r="A1433" s="108">
        <v>250</v>
      </c>
      <c r="B1433" s="116">
        <v>211</v>
      </c>
      <c r="C1433" s="108" t="s">
        <v>784</v>
      </c>
      <c r="D1433" s="108" t="s">
        <v>7</v>
      </c>
      <c r="E1433" s="108">
        <v>10</v>
      </c>
      <c r="F1433" s="108" t="s">
        <v>471</v>
      </c>
      <c r="G1433" s="108" t="s">
        <v>463</v>
      </c>
      <c r="H1433" s="108">
        <v>1</v>
      </c>
    </row>
    <row r="1434" spans="1:8" x14ac:dyDescent="0.3">
      <c r="A1434" s="108">
        <v>4270</v>
      </c>
      <c r="B1434" s="116">
        <v>2390</v>
      </c>
      <c r="C1434" s="108" t="s">
        <v>1566</v>
      </c>
      <c r="D1434" s="108" t="s">
        <v>7</v>
      </c>
      <c r="E1434" s="108">
        <v>25</v>
      </c>
      <c r="F1434" s="108" t="s">
        <v>471</v>
      </c>
      <c r="G1434" s="108" t="s">
        <v>463</v>
      </c>
      <c r="H1434" s="108">
        <v>1</v>
      </c>
    </row>
    <row r="1435" spans="1:8" x14ac:dyDescent="0.3">
      <c r="A1435" s="108">
        <v>1136</v>
      </c>
      <c r="B1435" s="116">
        <v>622</v>
      </c>
      <c r="C1435" s="108" t="s">
        <v>54</v>
      </c>
      <c r="D1435" s="108" t="s">
        <v>3</v>
      </c>
      <c r="E1435" s="108">
        <v>2</v>
      </c>
      <c r="F1435" s="108" t="s">
        <v>471</v>
      </c>
      <c r="G1435" s="108" t="s">
        <v>463</v>
      </c>
      <c r="H1435" s="108">
        <v>1</v>
      </c>
    </row>
    <row r="1436" spans="1:8" x14ac:dyDescent="0.3">
      <c r="A1436" s="108">
        <v>3747</v>
      </c>
      <c r="B1436" s="116">
        <v>2800</v>
      </c>
      <c r="C1436" s="108" t="s">
        <v>1993</v>
      </c>
      <c r="D1436" s="108" t="s">
        <v>3</v>
      </c>
      <c r="E1436" s="108">
        <v>3</v>
      </c>
      <c r="F1436" s="108" t="s">
        <v>471</v>
      </c>
      <c r="G1436" s="108" t="s">
        <v>463</v>
      </c>
      <c r="H1436" s="108">
        <v>1</v>
      </c>
    </row>
    <row r="1437" spans="1:8" x14ac:dyDescent="0.3">
      <c r="A1437" s="108">
        <v>251</v>
      </c>
      <c r="B1437" s="116">
        <v>220</v>
      </c>
      <c r="C1437" s="108" t="s">
        <v>1994</v>
      </c>
      <c r="D1437" s="108" t="s">
        <v>3</v>
      </c>
      <c r="E1437" s="108">
        <v>5</v>
      </c>
      <c r="F1437" s="108" t="s">
        <v>471</v>
      </c>
      <c r="G1437" s="108" t="s">
        <v>463</v>
      </c>
      <c r="H1437" s="108">
        <v>1</v>
      </c>
    </row>
    <row r="1438" spans="1:8" x14ac:dyDescent="0.3">
      <c r="A1438" s="108">
        <v>1086</v>
      </c>
      <c r="B1438" s="116">
        <v>20389</v>
      </c>
      <c r="C1438" s="108" t="s">
        <v>1995</v>
      </c>
      <c r="D1438" s="108" t="s">
        <v>7</v>
      </c>
      <c r="E1438" s="108">
        <v>20</v>
      </c>
      <c r="F1438" s="108" t="s">
        <v>471</v>
      </c>
      <c r="G1438" s="108" t="s">
        <v>463</v>
      </c>
      <c r="H1438" s="108">
        <v>1</v>
      </c>
    </row>
    <row r="1439" spans="1:8" x14ac:dyDescent="0.3">
      <c r="A1439" s="108">
        <v>4152</v>
      </c>
      <c r="B1439" s="116">
        <v>50006</v>
      </c>
      <c r="C1439" s="108" t="s">
        <v>1995</v>
      </c>
      <c r="D1439" s="108" t="s">
        <v>7</v>
      </c>
      <c r="E1439" s="108">
        <v>20</v>
      </c>
      <c r="F1439" s="108" t="s">
        <v>471</v>
      </c>
      <c r="G1439" s="108" t="s">
        <v>463</v>
      </c>
      <c r="H1439" s="108">
        <v>1</v>
      </c>
    </row>
    <row r="1440" spans="1:8" x14ac:dyDescent="0.3">
      <c r="A1440" s="108">
        <v>4153</v>
      </c>
      <c r="B1440" s="116">
        <v>50007</v>
      </c>
      <c r="C1440" s="108" t="s">
        <v>538</v>
      </c>
      <c r="D1440" s="108" t="s">
        <v>7</v>
      </c>
      <c r="E1440" s="108">
        <v>20</v>
      </c>
      <c r="F1440" s="108" t="s">
        <v>471</v>
      </c>
      <c r="G1440" s="108" t="s">
        <v>463</v>
      </c>
      <c r="H1440" s="108">
        <v>1</v>
      </c>
    </row>
    <row r="1441" spans="1:8" x14ac:dyDescent="0.3">
      <c r="A1441" s="108">
        <v>1087</v>
      </c>
      <c r="B1441" s="116">
        <v>20390</v>
      </c>
      <c r="C1441" s="108" t="s">
        <v>1996</v>
      </c>
      <c r="D1441" s="108" t="s">
        <v>7</v>
      </c>
      <c r="E1441" s="108">
        <v>25</v>
      </c>
      <c r="F1441" s="108" t="s">
        <v>471</v>
      </c>
      <c r="G1441" s="108" t="s">
        <v>463</v>
      </c>
      <c r="H1441" s="108">
        <v>1</v>
      </c>
    </row>
    <row r="1442" spans="1:8" x14ac:dyDescent="0.3">
      <c r="A1442" s="108">
        <v>4009</v>
      </c>
      <c r="B1442" s="116">
        <v>21749</v>
      </c>
      <c r="C1442" s="108" t="s">
        <v>1997</v>
      </c>
      <c r="D1442" s="108" t="s">
        <v>3</v>
      </c>
      <c r="E1442" s="108">
        <v>10</v>
      </c>
      <c r="F1442" s="108" t="s">
        <v>69</v>
      </c>
      <c r="G1442" s="108" t="s">
        <v>463</v>
      </c>
      <c r="H1442" s="108">
        <v>1</v>
      </c>
    </row>
    <row r="1443" spans="1:8" x14ac:dyDescent="0.3">
      <c r="A1443" s="108">
        <v>835</v>
      </c>
      <c r="B1443" s="116">
        <v>20303</v>
      </c>
      <c r="C1443" s="108" t="s">
        <v>751</v>
      </c>
      <c r="D1443" s="108" t="s">
        <v>3</v>
      </c>
      <c r="E1443" s="108">
        <v>10</v>
      </c>
      <c r="F1443" s="108" t="s">
        <v>69</v>
      </c>
      <c r="G1443" s="108" t="s">
        <v>463</v>
      </c>
      <c r="H1443" s="108">
        <v>1</v>
      </c>
    </row>
    <row r="1444" spans="1:8" x14ac:dyDescent="0.3">
      <c r="A1444" s="108">
        <v>1646</v>
      </c>
      <c r="B1444" s="116">
        <v>20945</v>
      </c>
      <c r="C1444" s="108" t="s">
        <v>981</v>
      </c>
      <c r="D1444" s="108" t="s">
        <v>3</v>
      </c>
      <c r="E1444" s="108">
        <v>10</v>
      </c>
      <c r="F1444" s="108" t="s">
        <v>69</v>
      </c>
      <c r="G1444" s="108" t="s">
        <v>463</v>
      </c>
      <c r="H1444" s="108">
        <v>1</v>
      </c>
    </row>
    <row r="1445" spans="1:8" x14ac:dyDescent="0.3">
      <c r="A1445" s="108">
        <v>326</v>
      </c>
      <c r="B1445" s="116">
        <v>20074</v>
      </c>
      <c r="C1445" s="108" t="s">
        <v>982</v>
      </c>
      <c r="D1445" s="108" t="s">
        <v>3</v>
      </c>
      <c r="E1445" s="108">
        <v>11.34</v>
      </c>
      <c r="F1445" s="108" t="s">
        <v>69</v>
      </c>
      <c r="G1445" s="108" t="s">
        <v>463</v>
      </c>
      <c r="H1445" s="108">
        <v>1</v>
      </c>
    </row>
    <row r="1446" spans="1:8" x14ac:dyDescent="0.3">
      <c r="A1446" s="108">
        <v>3053</v>
      </c>
      <c r="B1446" s="116">
        <v>21467</v>
      </c>
      <c r="C1446" s="108" t="s">
        <v>313</v>
      </c>
      <c r="D1446" s="108" t="s">
        <v>3</v>
      </c>
      <c r="E1446" s="108">
        <v>2</v>
      </c>
      <c r="F1446" s="108" t="s">
        <v>69</v>
      </c>
      <c r="G1446" s="108" t="s">
        <v>463</v>
      </c>
      <c r="H1446" s="108">
        <v>1</v>
      </c>
    </row>
    <row r="1447" spans="1:8" x14ac:dyDescent="0.3">
      <c r="A1447" s="108">
        <v>3929</v>
      </c>
      <c r="B1447" s="116">
        <v>21686</v>
      </c>
      <c r="C1447" s="108" t="s">
        <v>1213</v>
      </c>
      <c r="D1447" s="108" t="s">
        <v>28</v>
      </c>
      <c r="E1447" s="108">
        <v>2</v>
      </c>
      <c r="F1447" s="108" t="s">
        <v>69</v>
      </c>
      <c r="G1447" s="108" t="s">
        <v>463</v>
      </c>
      <c r="H1447" s="108">
        <v>1</v>
      </c>
    </row>
    <row r="1448" spans="1:8" x14ac:dyDescent="0.3">
      <c r="A1448" s="108">
        <v>3608</v>
      </c>
      <c r="B1448" s="116">
        <v>21595</v>
      </c>
      <c r="C1448" s="108" t="s">
        <v>1998</v>
      </c>
      <c r="D1448" s="108" t="s">
        <v>3</v>
      </c>
      <c r="E1448" s="108">
        <v>5.67</v>
      </c>
      <c r="F1448" s="108" t="s">
        <v>69</v>
      </c>
      <c r="G1448" s="108" t="s">
        <v>463</v>
      </c>
      <c r="H1448" s="108">
        <v>1</v>
      </c>
    </row>
    <row r="1449" spans="1:8" x14ac:dyDescent="0.3">
      <c r="A1449" s="108">
        <v>1734</v>
      </c>
      <c r="B1449" s="116">
        <v>20996</v>
      </c>
      <c r="C1449" s="108" t="s">
        <v>1999</v>
      </c>
      <c r="D1449" s="108" t="s">
        <v>3</v>
      </c>
      <c r="E1449" s="108">
        <v>5</v>
      </c>
      <c r="F1449" s="108" t="s">
        <v>69</v>
      </c>
      <c r="G1449" s="108" t="s">
        <v>463</v>
      </c>
      <c r="H1449" s="108">
        <v>1</v>
      </c>
    </row>
    <row r="1450" spans="1:8" x14ac:dyDescent="0.3">
      <c r="A1450" s="108">
        <v>3928</v>
      </c>
      <c r="B1450" s="116">
        <v>21685</v>
      </c>
      <c r="C1450" s="108" t="s">
        <v>1214</v>
      </c>
      <c r="D1450" s="108" t="s">
        <v>28</v>
      </c>
      <c r="E1450" s="108">
        <v>5</v>
      </c>
      <c r="F1450" s="108" t="s">
        <v>69</v>
      </c>
      <c r="G1450" s="108" t="s">
        <v>463</v>
      </c>
      <c r="H1450" s="108">
        <v>1</v>
      </c>
    </row>
    <row r="1451" spans="1:8" x14ac:dyDescent="0.3">
      <c r="A1451" s="108">
        <v>3978</v>
      </c>
      <c r="B1451" s="116">
        <v>21726</v>
      </c>
      <c r="C1451" s="108" t="s">
        <v>795</v>
      </c>
      <c r="D1451" s="108" t="s">
        <v>3</v>
      </c>
      <c r="E1451" s="108">
        <v>10</v>
      </c>
      <c r="F1451" s="108" t="s">
        <v>69</v>
      </c>
      <c r="G1451" s="108" t="s">
        <v>463</v>
      </c>
      <c r="H1451" s="108">
        <v>1</v>
      </c>
    </row>
    <row r="1452" spans="1:8" x14ac:dyDescent="0.3">
      <c r="A1452" s="108">
        <v>3063</v>
      </c>
      <c r="B1452" s="116">
        <v>21474</v>
      </c>
      <c r="C1452" s="108" t="s">
        <v>1215</v>
      </c>
      <c r="D1452" s="108" t="s">
        <v>3</v>
      </c>
      <c r="E1452" s="108">
        <v>2</v>
      </c>
      <c r="F1452" s="108" t="s">
        <v>69</v>
      </c>
      <c r="G1452" s="108" t="s">
        <v>463</v>
      </c>
      <c r="H1452" s="108">
        <v>1</v>
      </c>
    </row>
    <row r="1453" spans="1:8" x14ac:dyDescent="0.3">
      <c r="A1453" s="108">
        <v>3064</v>
      </c>
      <c r="B1453" s="116">
        <v>21473</v>
      </c>
      <c r="C1453" s="108" t="s">
        <v>2000</v>
      </c>
      <c r="D1453" s="108" t="s">
        <v>3</v>
      </c>
      <c r="E1453" s="108">
        <v>5</v>
      </c>
      <c r="F1453" s="108" t="s">
        <v>69</v>
      </c>
      <c r="G1453" s="108" t="s">
        <v>463</v>
      </c>
      <c r="H1453" s="108">
        <v>1</v>
      </c>
    </row>
    <row r="1454" spans="1:8" x14ac:dyDescent="0.3">
      <c r="A1454" s="108">
        <v>3099</v>
      </c>
      <c r="B1454" s="116">
        <v>21481</v>
      </c>
      <c r="C1454" s="108" t="s">
        <v>2001</v>
      </c>
      <c r="D1454" s="108" t="s">
        <v>3</v>
      </c>
      <c r="E1454" s="108">
        <v>13.61</v>
      </c>
      <c r="F1454" s="108" t="s">
        <v>69</v>
      </c>
      <c r="G1454" s="108" t="s">
        <v>463</v>
      </c>
      <c r="H1454" s="108">
        <v>1</v>
      </c>
    </row>
    <row r="1455" spans="1:8" x14ac:dyDescent="0.3">
      <c r="A1455" s="108">
        <v>4007</v>
      </c>
      <c r="B1455" s="116">
        <v>21747</v>
      </c>
      <c r="C1455" s="108" t="s">
        <v>835</v>
      </c>
      <c r="D1455" s="108" t="s">
        <v>3</v>
      </c>
      <c r="E1455" s="108">
        <v>10</v>
      </c>
      <c r="F1455" s="108" t="s">
        <v>69</v>
      </c>
      <c r="G1455" s="108" t="s">
        <v>463</v>
      </c>
      <c r="H1455" s="108">
        <v>1</v>
      </c>
    </row>
    <row r="1456" spans="1:8" x14ac:dyDescent="0.3">
      <c r="A1456" s="108">
        <v>3573</v>
      </c>
      <c r="B1456" s="116">
        <v>21583</v>
      </c>
      <c r="C1456" s="108" t="s">
        <v>2002</v>
      </c>
      <c r="D1456" s="108" t="s">
        <v>3</v>
      </c>
      <c r="E1456" s="108">
        <v>10</v>
      </c>
      <c r="F1456" s="108" t="s">
        <v>69</v>
      </c>
      <c r="G1456" s="108" t="s">
        <v>463</v>
      </c>
      <c r="H1456" s="108">
        <v>1</v>
      </c>
    </row>
    <row r="1457" spans="1:8" x14ac:dyDescent="0.3">
      <c r="A1457" s="108">
        <v>3964</v>
      </c>
      <c r="B1457" s="116">
        <v>21713</v>
      </c>
      <c r="C1457" s="108" t="s">
        <v>782</v>
      </c>
      <c r="D1457" s="108" t="s">
        <v>28</v>
      </c>
      <c r="E1457" s="108">
        <v>10</v>
      </c>
      <c r="F1457" s="108" t="s">
        <v>529</v>
      </c>
      <c r="G1457" s="108" t="s">
        <v>463</v>
      </c>
      <c r="H1457" s="108">
        <v>1</v>
      </c>
    </row>
    <row r="1458" spans="1:8" x14ac:dyDescent="0.3">
      <c r="A1458" s="108">
        <v>2401</v>
      </c>
      <c r="B1458" s="116">
        <v>21299</v>
      </c>
      <c r="C1458" s="108" t="s">
        <v>158</v>
      </c>
      <c r="D1458" s="108" t="s">
        <v>3</v>
      </c>
      <c r="E1458" s="108">
        <v>12</v>
      </c>
      <c r="F1458" s="108" t="s">
        <v>69</v>
      </c>
      <c r="G1458" s="108" t="s">
        <v>463</v>
      </c>
      <c r="H1458" s="108">
        <v>1</v>
      </c>
    </row>
    <row r="1459" spans="1:8" x14ac:dyDescent="0.3">
      <c r="A1459" s="108">
        <v>3575</v>
      </c>
      <c r="B1459" s="116">
        <v>21585</v>
      </c>
      <c r="C1459" s="108" t="s">
        <v>1216</v>
      </c>
      <c r="D1459" s="108" t="s">
        <v>3</v>
      </c>
      <c r="E1459" s="108">
        <v>2</v>
      </c>
      <c r="F1459" s="108" t="s">
        <v>69</v>
      </c>
      <c r="G1459" s="108" t="s">
        <v>463</v>
      </c>
      <c r="H1459" s="108">
        <v>1</v>
      </c>
    </row>
    <row r="1460" spans="1:8" x14ac:dyDescent="0.3">
      <c r="A1460" s="108">
        <v>3574</v>
      </c>
      <c r="B1460" s="116">
        <v>21584</v>
      </c>
      <c r="C1460" s="108" t="s">
        <v>2003</v>
      </c>
      <c r="D1460" s="108" t="s">
        <v>3</v>
      </c>
      <c r="E1460" s="108">
        <v>5</v>
      </c>
      <c r="F1460" s="108" t="s">
        <v>69</v>
      </c>
      <c r="G1460" s="108" t="s">
        <v>463</v>
      </c>
      <c r="H1460" s="108">
        <v>1</v>
      </c>
    </row>
    <row r="1461" spans="1:8" x14ac:dyDescent="0.3">
      <c r="A1461" s="108">
        <v>862</v>
      </c>
      <c r="B1461" s="116">
        <v>20308</v>
      </c>
      <c r="C1461" s="108" t="s">
        <v>2004</v>
      </c>
      <c r="D1461" s="108" t="s">
        <v>3</v>
      </c>
      <c r="E1461" s="108">
        <v>10</v>
      </c>
      <c r="F1461" s="108" t="s">
        <v>69</v>
      </c>
      <c r="G1461" s="108" t="s">
        <v>463</v>
      </c>
      <c r="H1461" s="108">
        <v>1</v>
      </c>
    </row>
    <row r="1462" spans="1:8" x14ac:dyDescent="0.3">
      <c r="A1462" s="108">
        <v>4012</v>
      </c>
      <c r="B1462" s="116">
        <v>21752</v>
      </c>
      <c r="C1462" s="108" t="s">
        <v>838</v>
      </c>
      <c r="D1462" s="108" t="s">
        <v>3</v>
      </c>
      <c r="E1462" s="108">
        <v>10</v>
      </c>
      <c r="F1462" s="108" t="s">
        <v>69</v>
      </c>
      <c r="G1462" s="108" t="s">
        <v>463</v>
      </c>
      <c r="H1462" s="108">
        <v>1</v>
      </c>
    </row>
    <row r="1463" spans="1:8" x14ac:dyDescent="0.3">
      <c r="A1463" s="108">
        <v>2735</v>
      </c>
      <c r="B1463" s="116">
        <v>21375</v>
      </c>
      <c r="C1463" s="108" t="s">
        <v>1217</v>
      </c>
      <c r="D1463" s="108" t="s">
        <v>3</v>
      </c>
      <c r="E1463" s="108">
        <v>2</v>
      </c>
      <c r="F1463" s="108" t="s">
        <v>69</v>
      </c>
      <c r="G1463" s="108" t="s">
        <v>463</v>
      </c>
      <c r="H1463" s="108">
        <v>1</v>
      </c>
    </row>
    <row r="1464" spans="1:8" x14ac:dyDescent="0.3">
      <c r="A1464" s="108">
        <v>2076</v>
      </c>
      <c r="B1464" s="116">
        <v>21138</v>
      </c>
      <c r="C1464" s="108" t="s">
        <v>1218</v>
      </c>
      <c r="D1464" s="108" t="s">
        <v>3</v>
      </c>
      <c r="E1464" s="108">
        <v>5</v>
      </c>
      <c r="F1464" s="108" t="s">
        <v>69</v>
      </c>
      <c r="G1464" s="108" t="s">
        <v>463</v>
      </c>
      <c r="H1464" s="108">
        <v>1</v>
      </c>
    </row>
    <row r="1465" spans="1:8" x14ac:dyDescent="0.3">
      <c r="A1465" s="108">
        <v>3979</v>
      </c>
      <c r="B1465" s="116">
        <v>21727</v>
      </c>
      <c r="C1465" s="108" t="s">
        <v>794</v>
      </c>
      <c r="D1465" s="108" t="s">
        <v>3</v>
      </c>
      <c r="E1465" s="108">
        <v>10</v>
      </c>
      <c r="F1465" s="108" t="s">
        <v>529</v>
      </c>
      <c r="G1465" s="108" t="s">
        <v>463</v>
      </c>
      <c r="H1465" s="108">
        <v>1</v>
      </c>
    </row>
    <row r="1466" spans="1:8" x14ac:dyDescent="0.3">
      <c r="A1466" s="108">
        <v>4008</v>
      </c>
      <c r="B1466" s="116">
        <v>21748</v>
      </c>
      <c r="C1466" s="108" t="s">
        <v>1073</v>
      </c>
      <c r="D1466" s="108" t="s">
        <v>3</v>
      </c>
      <c r="E1466" s="108">
        <v>10</v>
      </c>
      <c r="F1466" s="108" t="s">
        <v>69</v>
      </c>
      <c r="G1466" s="108" t="s">
        <v>463</v>
      </c>
      <c r="H1466" s="108">
        <v>1</v>
      </c>
    </row>
    <row r="1467" spans="1:8" x14ac:dyDescent="0.3">
      <c r="A1467" s="108">
        <v>2522</v>
      </c>
      <c r="B1467" s="116">
        <v>21318</v>
      </c>
      <c r="C1467" s="108" t="s">
        <v>2005</v>
      </c>
      <c r="D1467" s="108" t="s">
        <v>3</v>
      </c>
      <c r="E1467" s="108">
        <v>5</v>
      </c>
      <c r="F1467" s="108" t="s">
        <v>69</v>
      </c>
      <c r="G1467" s="108" t="s">
        <v>463</v>
      </c>
      <c r="H1467" s="108">
        <v>1</v>
      </c>
    </row>
    <row r="1468" spans="1:8" x14ac:dyDescent="0.3">
      <c r="A1468" s="108">
        <v>3733</v>
      </c>
      <c r="B1468" s="116">
        <v>21618</v>
      </c>
      <c r="C1468" s="108" t="s">
        <v>662</v>
      </c>
      <c r="D1468" s="108" t="s">
        <v>3</v>
      </c>
      <c r="E1468" s="108">
        <v>10</v>
      </c>
      <c r="F1468" s="108" t="s">
        <v>69</v>
      </c>
      <c r="G1468" s="108" t="s">
        <v>463</v>
      </c>
      <c r="H1468" s="108">
        <v>1</v>
      </c>
    </row>
    <row r="1469" spans="1:8" x14ac:dyDescent="0.3">
      <c r="A1469" s="108">
        <v>3740</v>
      </c>
      <c r="B1469" s="116">
        <v>21619</v>
      </c>
      <c r="C1469" s="108" t="s">
        <v>672</v>
      </c>
      <c r="D1469" s="108" t="s">
        <v>3</v>
      </c>
      <c r="E1469" s="108">
        <v>5</v>
      </c>
      <c r="F1469" s="108" t="s">
        <v>69</v>
      </c>
      <c r="G1469" s="108" t="s">
        <v>463</v>
      </c>
      <c r="H1469" s="108">
        <v>1</v>
      </c>
    </row>
    <row r="1470" spans="1:8" x14ac:dyDescent="0.3">
      <c r="A1470" s="108">
        <v>3967</v>
      </c>
      <c r="B1470" s="116">
        <v>21716</v>
      </c>
      <c r="C1470" s="108" t="s">
        <v>801</v>
      </c>
      <c r="D1470" s="108" t="s">
        <v>3</v>
      </c>
      <c r="E1470" s="108">
        <v>10</v>
      </c>
      <c r="F1470" s="108" t="s">
        <v>69</v>
      </c>
      <c r="G1470" s="108" t="s">
        <v>463</v>
      </c>
      <c r="H1470" s="108">
        <v>1</v>
      </c>
    </row>
    <row r="1471" spans="1:8" x14ac:dyDescent="0.3">
      <c r="A1471" s="108">
        <v>2736</v>
      </c>
      <c r="B1471" s="116">
        <v>21376</v>
      </c>
      <c r="C1471" s="108" t="s">
        <v>235</v>
      </c>
      <c r="D1471" s="108" t="s">
        <v>3</v>
      </c>
      <c r="E1471" s="108">
        <v>2</v>
      </c>
      <c r="F1471" s="108" t="s">
        <v>69</v>
      </c>
      <c r="G1471" s="108" t="s">
        <v>463</v>
      </c>
      <c r="H1471" s="108">
        <v>1</v>
      </c>
    </row>
    <row r="1472" spans="1:8" x14ac:dyDescent="0.3">
      <c r="A1472" s="108">
        <v>1535</v>
      </c>
      <c r="B1472" s="116">
        <v>20914</v>
      </c>
      <c r="C1472" s="108" t="s">
        <v>2006</v>
      </c>
      <c r="D1472" s="108" t="s">
        <v>3</v>
      </c>
      <c r="E1472" s="108">
        <v>5</v>
      </c>
      <c r="F1472" s="108" t="s">
        <v>69</v>
      </c>
      <c r="G1472" s="108" t="s">
        <v>463</v>
      </c>
      <c r="H1472" s="108">
        <v>1</v>
      </c>
    </row>
    <row r="1473" spans="1:8" x14ac:dyDescent="0.3">
      <c r="A1473" s="108">
        <v>3966</v>
      </c>
      <c r="B1473" s="116">
        <v>21715</v>
      </c>
      <c r="C1473" s="108" t="s">
        <v>785</v>
      </c>
      <c r="D1473" s="108" t="s">
        <v>3</v>
      </c>
      <c r="E1473" s="108">
        <v>10</v>
      </c>
      <c r="F1473" s="108" t="s">
        <v>69</v>
      </c>
      <c r="G1473" s="108" t="s">
        <v>463</v>
      </c>
      <c r="H1473" s="108">
        <v>1</v>
      </c>
    </row>
    <row r="1474" spans="1:8" x14ac:dyDescent="0.3">
      <c r="A1474" s="108">
        <v>3188</v>
      </c>
      <c r="B1474" s="116">
        <v>21510</v>
      </c>
      <c r="C1474" s="108" t="s">
        <v>1219</v>
      </c>
      <c r="D1474" s="108" t="s">
        <v>3</v>
      </c>
      <c r="E1474" s="108">
        <v>2</v>
      </c>
      <c r="F1474" s="108" t="s">
        <v>69</v>
      </c>
      <c r="G1474" s="108" t="s">
        <v>463</v>
      </c>
      <c r="H1474" s="108">
        <v>1</v>
      </c>
    </row>
    <row r="1475" spans="1:8" x14ac:dyDescent="0.3">
      <c r="A1475" s="108">
        <v>1534</v>
      </c>
      <c r="B1475" s="116">
        <v>20913</v>
      </c>
      <c r="C1475" s="108" t="s">
        <v>2007</v>
      </c>
      <c r="D1475" s="108" t="s">
        <v>3</v>
      </c>
      <c r="E1475" s="108">
        <v>5</v>
      </c>
      <c r="F1475" s="108" t="s">
        <v>69</v>
      </c>
      <c r="G1475" s="108" t="s">
        <v>463</v>
      </c>
      <c r="H1475" s="108">
        <v>1</v>
      </c>
    </row>
    <row r="1476" spans="1:8" x14ac:dyDescent="0.3">
      <c r="A1476" s="108">
        <v>2960</v>
      </c>
      <c r="B1476" s="116">
        <v>1701</v>
      </c>
      <c r="C1476" s="108" t="s">
        <v>289</v>
      </c>
      <c r="D1476" s="108" t="s">
        <v>3</v>
      </c>
      <c r="E1476" s="108">
        <v>1</v>
      </c>
      <c r="F1476" s="108" t="s">
        <v>128</v>
      </c>
      <c r="G1476" s="108" t="s">
        <v>463</v>
      </c>
      <c r="H1476" s="108">
        <v>1</v>
      </c>
    </row>
    <row r="1477" spans="1:8" x14ac:dyDescent="0.3">
      <c r="A1477" s="108">
        <v>155</v>
      </c>
      <c r="B1477" s="116">
        <v>195</v>
      </c>
      <c r="C1477" s="108" t="s">
        <v>61</v>
      </c>
      <c r="D1477" s="108" t="s">
        <v>7</v>
      </c>
      <c r="E1477" s="108">
        <v>25</v>
      </c>
      <c r="F1477" s="108" t="s">
        <v>468</v>
      </c>
      <c r="G1477" s="108" t="s">
        <v>463</v>
      </c>
      <c r="H1477" s="108">
        <v>1</v>
      </c>
    </row>
    <row r="1478" spans="1:8" x14ac:dyDescent="0.3">
      <c r="A1478" s="108">
        <v>1800</v>
      </c>
      <c r="B1478" s="116">
        <v>1026</v>
      </c>
      <c r="C1478" s="108" t="s">
        <v>1220</v>
      </c>
      <c r="D1478" s="108" t="s">
        <v>7</v>
      </c>
      <c r="E1478" s="108">
        <v>5</v>
      </c>
      <c r="F1478" s="108" t="s">
        <v>468</v>
      </c>
      <c r="G1478" s="108" t="s">
        <v>463</v>
      </c>
      <c r="H1478" s="108">
        <v>1</v>
      </c>
    </row>
    <row r="1479" spans="1:8" x14ac:dyDescent="0.3">
      <c r="A1479" s="108">
        <v>156</v>
      </c>
      <c r="B1479" s="116">
        <v>199</v>
      </c>
      <c r="C1479" s="108" t="s">
        <v>60</v>
      </c>
      <c r="D1479" s="108" t="s">
        <v>7</v>
      </c>
      <c r="E1479" s="108">
        <v>25</v>
      </c>
      <c r="F1479" s="108" t="s">
        <v>468</v>
      </c>
      <c r="G1479" s="108" t="s">
        <v>463</v>
      </c>
      <c r="H1479" s="108">
        <v>1</v>
      </c>
    </row>
    <row r="1480" spans="1:8" x14ac:dyDescent="0.3">
      <c r="A1480" s="108">
        <v>1801</v>
      </c>
      <c r="B1480" s="116">
        <v>1028</v>
      </c>
      <c r="C1480" s="108" t="s">
        <v>1221</v>
      </c>
      <c r="D1480" s="108" t="s">
        <v>7</v>
      </c>
      <c r="E1480" s="108">
        <v>5</v>
      </c>
      <c r="F1480" s="108" t="s">
        <v>468</v>
      </c>
      <c r="G1480" s="108" t="s">
        <v>463</v>
      </c>
      <c r="H1480" s="108">
        <v>1</v>
      </c>
    </row>
    <row r="1481" spans="1:8" x14ac:dyDescent="0.3">
      <c r="A1481" s="108">
        <v>3632</v>
      </c>
      <c r="B1481" s="116">
        <v>2726</v>
      </c>
      <c r="C1481" s="108" t="s">
        <v>556</v>
      </c>
      <c r="D1481" s="108" t="s">
        <v>28</v>
      </c>
      <c r="E1481" s="108">
        <v>10.45</v>
      </c>
      <c r="F1481" s="108" t="s">
        <v>544</v>
      </c>
      <c r="G1481" s="108" t="s">
        <v>463</v>
      </c>
      <c r="H1481" s="108">
        <v>1</v>
      </c>
    </row>
    <row r="1482" spans="1:8" x14ac:dyDescent="0.3">
      <c r="A1482" s="108">
        <v>3633</v>
      </c>
      <c r="B1482" s="116">
        <v>2727</v>
      </c>
      <c r="C1482" s="108" t="s">
        <v>2008</v>
      </c>
      <c r="D1482" s="108" t="s">
        <v>28</v>
      </c>
      <c r="E1482" s="108">
        <v>2.85</v>
      </c>
      <c r="F1482" s="108" t="s">
        <v>544</v>
      </c>
      <c r="G1482" s="108" t="s">
        <v>463</v>
      </c>
      <c r="H1482" s="108">
        <v>1</v>
      </c>
    </row>
    <row r="1483" spans="1:8" x14ac:dyDescent="0.3">
      <c r="A1483" s="108">
        <v>3627</v>
      </c>
      <c r="B1483" s="116">
        <v>2721</v>
      </c>
      <c r="C1483" s="108" t="s">
        <v>2009</v>
      </c>
      <c r="D1483" s="108" t="s">
        <v>28</v>
      </c>
      <c r="E1483" s="108">
        <v>4.4000000000000004</v>
      </c>
      <c r="F1483" s="108" t="s">
        <v>544</v>
      </c>
      <c r="G1483" s="108" t="s">
        <v>463</v>
      </c>
      <c r="H1483" s="108">
        <v>1</v>
      </c>
    </row>
    <row r="1484" spans="1:8" x14ac:dyDescent="0.3">
      <c r="A1484" s="108">
        <v>3634</v>
      </c>
      <c r="B1484" s="116">
        <v>2728</v>
      </c>
      <c r="C1484" s="108" t="s">
        <v>557</v>
      </c>
      <c r="D1484" s="108" t="s">
        <v>28</v>
      </c>
      <c r="E1484" s="108">
        <v>3.75</v>
      </c>
      <c r="F1484" s="108" t="s">
        <v>544</v>
      </c>
      <c r="G1484" s="108" t="s">
        <v>463</v>
      </c>
      <c r="H1484" s="108">
        <v>1</v>
      </c>
    </row>
    <row r="1485" spans="1:8" x14ac:dyDescent="0.3">
      <c r="A1485" s="108">
        <v>3628</v>
      </c>
      <c r="B1485" s="116">
        <v>2722</v>
      </c>
      <c r="C1485" s="108" t="s">
        <v>2010</v>
      </c>
      <c r="D1485" s="108" t="s">
        <v>28</v>
      </c>
      <c r="E1485" s="108">
        <v>8</v>
      </c>
      <c r="F1485" s="108" t="s">
        <v>544</v>
      </c>
      <c r="G1485" s="108" t="s">
        <v>463</v>
      </c>
      <c r="H1485" s="108">
        <v>1</v>
      </c>
    </row>
    <row r="1486" spans="1:8" x14ac:dyDescent="0.3">
      <c r="A1486" s="108">
        <v>3630</v>
      </c>
      <c r="B1486" s="116">
        <v>2724</v>
      </c>
      <c r="C1486" s="108" t="s">
        <v>554</v>
      </c>
      <c r="D1486" s="108" t="s">
        <v>28</v>
      </c>
      <c r="E1486" s="108">
        <v>15.25</v>
      </c>
      <c r="F1486" s="108" t="s">
        <v>544</v>
      </c>
      <c r="G1486" s="108" t="s">
        <v>463</v>
      </c>
      <c r="H1486" s="108">
        <v>1</v>
      </c>
    </row>
    <row r="1487" spans="1:8" x14ac:dyDescent="0.3">
      <c r="A1487" s="108">
        <v>3629</v>
      </c>
      <c r="B1487" s="116">
        <v>2723</v>
      </c>
      <c r="C1487" s="108" t="s">
        <v>2011</v>
      </c>
      <c r="D1487" s="108" t="s">
        <v>28</v>
      </c>
      <c r="E1487" s="108">
        <v>9.35</v>
      </c>
      <c r="F1487" s="108" t="s">
        <v>544</v>
      </c>
      <c r="G1487" s="108" t="s">
        <v>463</v>
      </c>
      <c r="H1487" s="108">
        <v>1</v>
      </c>
    </row>
    <row r="1488" spans="1:8" x14ac:dyDescent="0.3">
      <c r="A1488" s="108">
        <v>3626</v>
      </c>
      <c r="B1488" s="116">
        <v>2720</v>
      </c>
      <c r="C1488" s="108" t="s">
        <v>558</v>
      </c>
      <c r="D1488" s="108" t="s">
        <v>28</v>
      </c>
      <c r="E1488" s="108">
        <v>2.65</v>
      </c>
      <c r="F1488" s="108" t="s">
        <v>544</v>
      </c>
      <c r="G1488" s="108" t="s">
        <v>463</v>
      </c>
      <c r="H1488" s="108">
        <v>1</v>
      </c>
    </row>
    <row r="1489" spans="1:8" x14ac:dyDescent="0.3">
      <c r="A1489" s="108">
        <v>3631</v>
      </c>
      <c r="B1489" s="116">
        <v>2725</v>
      </c>
      <c r="C1489" s="108" t="s">
        <v>555</v>
      </c>
      <c r="D1489" s="108" t="s">
        <v>28</v>
      </c>
      <c r="E1489" s="108">
        <v>16.5</v>
      </c>
      <c r="F1489" s="108" t="s">
        <v>544</v>
      </c>
      <c r="G1489" s="108" t="s">
        <v>463</v>
      </c>
      <c r="H1489" s="108">
        <v>1</v>
      </c>
    </row>
    <row r="1490" spans="1:8" x14ac:dyDescent="0.3">
      <c r="A1490" s="108">
        <v>3639</v>
      </c>
      <c r="B1490" s="116">
        <v>2733</v>
      </c>
      <c r="C1490" s="108" t="s">
        <v>549</v>
      </c>
      <c r="D1490" s="108" t="s">
        <v>28</v>
      </c>
      <c r="E1490" s="108">
        <v>2</v>
      </c>
      <c r="F1490" s="108" t="s">
        <v>544</v>
      </c>
      <c r="G1490" s="108" t="s">
        <v>463</v>
      </c>
      <c r="H1490" s="108">
        <v>1</v>
      </c>
    </row>
    <row r="1491" spans="1:8" x14ac:dyDescent="0.3">
      <c r="A1491" s="108">
        <v>3640</v>
      </c>
      <c r="B1491" s="116">
        <v>2734</v>
      </c>
      <c r="C1491" s="108" t="s">
        <v>550</v>
      </c>
      <c r="D1491" s="108" t="s">
        <v>28</v>
      </c>
      <c r="E1491" s="108">
        <v>2</v>
      </c>
      <c r="F1491" s="108" t="s">
        <v>544</v>
      </c>
      <c r="G1491" s="108" t="s">
        <v>463</v>
      </c>
      <c r="H1491" s="108">
        <v>1</v>
      </c>
    </row>
    <row r="1492" spans="1:8" x14ac:dyDescent="0.3">
      <c r="A1492" s="108">
        <v>3641</v>
      </c>
      <c r="B1492" s="116">
        <v>2735</v>
      </c>
      <c r="C1492" s="108" t="s">
        <v>551</v>
      </c>
      <c r="D1492" s="108" t="s">
        <v>28</v>
      </c>
      <c r="E1492" s="108">
        <v>3</v>
      </c>
      <c r="F1492" s="108" t="s">
        <v>544</v>
      </c>
      <c r="G1492" s="108" t="s">
        <v>463</v>
      </c>
      <c r="H1492" s="108">
        <v>1</v>
      </c>
    </row>
    <row r="1493" spans="1:8" x14ac:dyDescent="0.3">
      <c r="A1493" s="108">
        <v>3642</v>
      </c>
      <c r="B1493" s="116">
        <v>2736</v>
      </c>
      <c r="C1493" s="108" t="s">
        <v>552</v>
      </c>
      <c r="D1493" s="108" t="s">
        <v>28</v>
      </c>
      <c r="E1493" s="108">
        <v>3.1</v>
      </c>
      <c r="F1493" s="108" t="s">
        <v>544</v>
      </c>
      <c r="G1493" s="108" t="s">
        <v>463</v>
      </c>
      <c r="H1493" s="108">
        <v>1</v>
      </c>
    </row>
    <row r="1494" spans="1:8" x14ac:dyDescent="0.3">
      <c r="A1494" s="108">
        <v>3757</v>
      </c>
      <c r="B1494" s="116">
        <v>21626</v>
      </c>
      <c r="C1494" s="108" t="s">
        <v>681</v>
      </c>
      <c r="D1494" s="108" t="s">
        <v>7</v>
      </c>
      <c r="E1494" s="108">
        <v>10</v>
      </c>
      <c r="F1494" s="108" t="s">
        <v>67</v>
      </c>
      <c r="G1494" s="108" t="s">
        <v>463</v>
      </c>
      <c r="H1494" s="108">
        <v>1</v>
      </c>
    </row>
    <row r="1495" spans="1:8" x14ac:dyDescent="0.3">
      <c r="A1495" s="108">
        <v>3756</v>
      </c>
      <c r="B1495" s="116">
        <v>21625</v>
      </c>
      <c r="C1495" s="108" t="s">
        <v>680</v>
      </c>
      <c r="D1495" s="108" t="s">
        <v>7</v>
      </c>
      <c r="E1495" s="108">
        <v>10</v>
      </c>
      <c r="F1495" s="108" t="s">
        <v>67</v>
      </c>
      <c r="G1495" s="108" t="s">
        <v>463</v>
      </c>
      <c r="H1495" s="108">
        <v>1</v>
      </c>
    </row>
    <row r="1496" spans="1:8" x14ac:dyDescent="0.3">
      <c r="A1496" s="108">
        <v>4111</v>
      </c>
      <c r="B1496" s="116">
        <v>2320</v>
      </c>
      <c r="C1496" s="108" t="s">
        <v>1498</v>
      </c>
      <c r="D1496" s="108" t="s">
        <v>28</v>
      </c>
      <c r="E1496" s="108">
        <v>0.84</v>
      </c>
      <c r="F1496" s="108" t="s">
        <v>55</v>
      </c>
      <c r="G1496" s="108" t="s">
        <v>463</v>
      </c>
      <c r="H1496" s="108">
        <v>1</v>
      </c>
    </row>
    <row r="1497" spans="1:8" x14ac:dyDescent="0.3">
      <c r="A1497" s="108">
        <v>1628</v>
      </c>
      <c r="B1497" s="116">
        <v>20932</v>
      </c>
      <c r="C1497" s="108" t="s">
        <v>519</v>
      </c>
      <c r="D1497" s="108" t="s">
        <v>7</v>
      </c>
      <c r="E1497" s="108">
        <v>5</v>
      </c>
      <c r="F1497" s="108" t="s">
        <v>55</v>
      </c>
      <c r="G1497" s="108" t="s">
        <v>463</v>
      </c>
      <c r="H1497" s="108">
        <v>1</v>
      </c>
    </row>
    <row r="1498" spans="1:8" x14ac:dyDescent="0.3">
      <c r="A1498" s="108">
        <v>3505</v>
      </c>
      <c r="B1498" s="116">
        <v>2121</v>
      </c>
      <c r="C1498" s="108" t="s">
        <v>1222</v>
      </c>
      <c r="D1498" s="108" t="s">
        <v>7</v>
      </c>
      <c r="E1498" s="108">
        <v>5</v>
      </c>
      <c r="F1498" s="108" t="s">
        <v>68</v>
      </c>
      <c r="G1498" s="108" t="s">
        <v>463</v>
      </c>
      <c r="H1498" s="108">
        <v>1</v>
      </c>
    </row>
    <row r="1499" spans="1:8" x14ac:dyDescent="0.3">
      <c r="A1499" s="108">
        <v>3248</v>
      </c>
      <c r="B1499" s="116">
        <v>1887</v>
      </c>
      <c r="C1499" s="108" t="s">
        <v>354</v>
      </c>
      <c r="D1499" s="108" t="s">
        <v>7</v>
      </c>
      <c r="E1499" s="108">
        <v>12</v>
      </c>
      <c r="F1499" s="108" t="s">
        <v>68</v>
      </c>
      <c r="G1499" s="108" t="s">
        <v>463</v>
      </c>
      <c r="H1499" s="108">
        <v>1</v>
      </c>
    </row>
    <row r="1500" spans="1:8" x14ac:dyDescent="0.3">
      <c r="A1500" s="108">
        <v>3506</v>
      </c>
      <c r="B1500" s="116">
        <v>2122</v>
      </c>
      <c r="C1500" s="108" t="s">
        <v>1223</v>
      </c>
      <c r="D1500" s="108" t="s">
        <v>3</v>
      </c>
      <c r="E1500" s="108">
        <v>5</v>
      </c>
      <c r="F1500" s="108" t="s">
        <v>68</v>
      </c>
      <c r="G1500" s="108" t="s">
        <v>463</v>
      </c>
      <c r="H1500" s="108">
        <v>1</v>
      </c>
    </row>
    <row r="1501" spans="1:8" x14ac:dyDescent="0.3">
      <c r="A1501" s="108">
        <v>3249</v>
      </c>
      <c r="B1501" s="116">
        <v>1888</v>
      </c>
      <c r="C1501" s="108" t="s">
        <v>355</v>
      </c>
      <c r="D1501" s="108" t="s">
        <v>3</v>
      </c>
      <c r="E1501" s="108">
        <v>12</v>
      </c>
      <c r="F1501" s="108" t="s">
        <v>68</v>
      </c>
      <c r="G1501" s="108" t="s">
        <v>463</v>
      </c>
      <c r="H1501" s="108">
        <v>1</v>
      </c>
    </row>
    <row r="1502" spans="1:8" x14ac:dyDescent="0.3">
      <c r="A1502" s="108">
        <v>3103</v>
      </c>
      <c r="B1502" s="116">
        <v>1800</v>
      </c>
      <c r="C1502" s="108" t="s">
        <v>300</v>
      </c>
      <c r="D1502" s="108" t="s">
        <v>3</v>
      </c>
      <c r="E1502" s="108">
        <v>10</v>
      </c>
      <c r="F1502" s="108" t="s">
        <v>68</v>
      </c>
      <c r="G1502" s="108" t="s">
        <v>463</v>
      </c>
      <c r="H1502" s="108">
        <v>1</v>
      </c>
    </row>
    <row r="1503" spans="1:8" x14ac:dyDescent="0.3">
      <c r="A1503" s="108">
        <v>1035</v>
      </c>
      <c r="B1503" s="116">
        <v>578</v>
      </c>
      <c r="C1503" s="108" t="s">
        <v>1224</v>
      </c>
      <c r="D1503" s="108" t="s">
        <v>7</v>
      </c>
      <c r="E1503" s="108">
        <v>4</v>
      </c>
      <c r="F1503" s="108" t="s">
        <v>68</v>
      </c>
      <c r="G1503" s="108" t="s">
        <v>463</v>
      </c>
      <c r="H1503" s="108">
        <v>1</v>
      </c>
    </row>
    <row r="1504" spans="1:8" x14ac:dyDescent="0.3">
      <c r="A1504" s="108">
        <v>3102</v>
      </c>
      <c r="B1504" s="116">
        <v>1799</v>
      </c>
      <c r="C1504" s="108" t="s">
        <v>299</v>
      </c>
      <c r="D1504" s="108" t="s">
        <v>3</v>
      </c>
      <c r="E1504" s="108">
        <v>10</v>
      </c>
      <c r="F1504" s="108" t="s">
        <v>68</v>
      </c>
      <c r="G1504" s="108" t="s">
        <v>463</v>
      </c>
      <c r="H1504" s="108">
        <v>1</v>
      </c>
    </row>
    <row r="1505" spans="1:8" x14ac:dyDescent="0.3">
      <c r="A1505" s="108">
        <v>1036</v>
      </c>
      <c r="B1505" s="116">
        <v>579</v>
      </c>
      <c r="C1505" s="108" t="s">
        <v>1225</v>
      </c>
      <c r="D1505" s="108" t="s">
        <v>7</v>
      </c>
      <c r="E1505" s="108">
        <v>4</v>
      </c>
      <c r="F1505" s="108" t="s">
        <v>68</v>
      </c>
      <c r="G1505" s="108" t="s">
        <v>463</v>
      </c>
      <c r="H1505" s="108">
        <v>1</v>
      </c>
    </row>
    <row r="1506" spans="1:8" x14ac:dyDescent="0.3">
      <c r="A1506" s="108">
        <v>1255</v>
      </c>
      <c r="B1506" s="116">
        <v>20489</v>
      </c>
      <c r="C1506" s="108" t="s">
        <v>2012</v>
      </c>
      <c r="D1506" s="108" t="s">
        <v>7</v>
      </c>
      <c r="E1506" s="108">
        <v>20</v>
      </c>
      <c r="F1506" s="108" t="s">
        <v>55</v>
      </c>
      <c r="G1506" s="108" t="s">
        <v>463</v>
      </c>
      <c r="H1506" s="108">
        <v>1</v>
      </c>
    </row>
    <row r="1507" spans="1:8" x14ac:dyDescent="0.3">
      <c r="A1507" s="108">
        <v>1137</v>
      </c>
      <c r="B1507" s="116">
        <v>623</v>
      </c>
      <c r="C1507" s="108" t="s">
        <v>1226</v>
      </c>
      <c r="D1507" s="108" t="s">
        <v>7</v>
      </c>
      <c r="E1507" s="108">
        <v>2</v>
      </c>
      <c r="F1507" s="108" t="s">
        <v>55</v>
      </c>
      <c r="G1507" s="108" t="s">
        <v>463</v>
      </c>
      <c r="H1507" s="108">
        <v>1</v>
      </c>
    </row>
    <row r="1508" spans="1:8" x14ac:dyDescent="0.3">
      <c r="A1508" s="108">
        <v>1037</v>
      </c>
      <c r="B1508" s="116">
        <v>580</v>
      </c>
      <c r="C1508" s="108" t="s">
        <v>1227</v>
      </c>
      <c r="D1508" s="108" t="s">
        <v>7</v>
      </c>
      <c r="E1508" s="108">
        <v>5</v>
      </c>
      <c r="F1508" s="108" t="s">
        <v>55</v>
      </c>
      <c r="G1508" s="108" t="s">
        <v>463</v>
      </c>
      <c r="H1508" s="108">
        <v>1</v>
      </c>
    </row>
    <row r="1509" spans="1:8" x14ac:dyDescent="0.3">
      <c r="A1509" s="108">
        <v>1574</v>
      </c>
      <c r="B1509" s="116">
        <v>905</v>
      </c>
      <c r="C1509" s="108" t="s">
        <v>317</v>
      </c>
      <c r="D1509" s="108" t="s">
        <v>3</v>
      </c>
      <c r="E1509" s="108">
        <v>10</v>
      </c>
      <c r="F1509" s="108" t="s">
        <v>68</v>
      </c>
      <c r="G1509" s="108" t="s">
        <v>463</v>
      </c>
      <c r="H1509" s="108">
        <v>1</v>
      </c>
    </row>
    <row r="1510" spans="1:8" x14ac:dyDescent="0.3">
      <c r="A1510" s="108">
        <v>3620</v>
      </c>
      <c r="B1510" s="116">
        <v>2149</v>
      </c>
      <c r="C1510" s="108" t="s">
        <v>1228</v>
      </c>
      <c r="D1510" s="108" t="s">
        <v>3</v>
      </c>
      <c r="E1510" s="108">
        <v>2.1</v>
      </c>
      <c r="F1510" s="108" t="s">
        <v>68</v>
      </c>
      <c r="G1510" s="108" t="s">
        <v>463</v>
      </c>
      <c r="H1510" s="108">
        <v>1</v>
      </c>
    </row>
    <row r="1511" spans="1:8" x14ac:dyDescent="0.3">
      <c r="A1511" s="108">
        <v>3133</v>
      </c>
      <c r="B1511" s="116">
        <v>1819</v>
      </c>
      <c r="C1511" s="108" t="s">
        <v>321</v>
      </c>
      <c r="D1511" s="108" t="s">
        <v>3</v>
      </c>
      <c r="E1511" s="108">
        <v>10</v>
      </c>
      <c r="F1511" s="108" t="s">
        <v>68</v>
      </c>
      <c r="G1511" s="108" t="s">
        <v>463</v>
      </c>
      <c r="H1511" s="108">
        <v>1</v>
      </c>
    </row>
    <row r="1512" spans="1:8" x14ac:dyDescent="0.3">
      <c r="A1512" s="108">
        <v>3621</v>
      </c>
      <c r="B1512" s="116">
        <v>2155</v>
      </c>
      <c r="C1512" s="108" t="s">
        <v>1229</v>
      </c>
      <c r="D1512" s="108" t="s">
        <v>3</v>
      </c>
      <c r="E1512" s="108">
        <v>2.1</v>
      </c>
      <c r="F1512" s="108" t="s">
        <v>68</v>
      </c>
      <c r="G1512" s="108" t="s">
        <v>463</v>
      </c>
      <c r="H1512" s="108">
        <v>1</v>
      </c>
    </row>
    <row r="1513" spans="1:8" x14ac:dyDescent="0.3">
      <c r="A1513" s="108">
        <v>3131</v>
      </c>
      <c r="B1513" s="116">
        <v>1817</v>
      </c>
      <c r="C1513" s="108" t="s">
        <v>319</v>
      </c>
      <c r="D1513" s="108" t="s">
        <v>3</v>
      </c>
      <c r="E1513" s="108">
        <v>10</v>
      </c>
      <c r="F1513" s="108" t="s">
        <v>68</v>
      </c>
      <c r="G1513" s="108" t="s">
        <v>463</v>
      </c>
      <c r="H1513" s="108">
        <v>1</v>
      </c>
    </row>
    <row r="1514" spans="1:8" x14ac:dyDescent="0.3">
      <c r="A1514" s="108">
        <v>3708</v>
      </c>
      <c r="B1514" s="116">
        <v>2779</v>
      </c>
      <c r="C1514" s="108" t="s">
        <v>1230</v>
      </c>
      <c r="D1514" s="108" t="s">
        <v>3</v>
      </c>
      <c r="E1514" s="108">
        <v>2</v>
      </c>
      <c r="F1514" s="108" t="s">
        <v>68</v>
      </c>
      <c r="G1514" s="108" t="s">
        <v>463</v>
      </c>
      <c r="H1514" s="108">
        <v>1</v>
      </c>
    </row>
    <row r="1515" spans="1:8" x14ac:dyDescent="0.3">
      <c r="A1515" s="108">
        <v>3130</v>
      </c>
      <c r="B1515" s="116">
        <v>1816</v>
      </c>
      <c r="C1515" s="108" t="s">
        <v>318</v>
      </c>
      <c r="D1515" s="108" t="s">
        <v>3</v>
      </c>
      <c r="E1515" s="108">
        <v>10</v>
      </c>
      <c r="F1515" s="108" t="s">
        <v>68</v>
      </c>
      <c r="G1515" s="108" t="s">
        <v>463</v>
      </c>
      <c r="H1515" s="108">
        <v>1</v>
      </c>
    </row>
    <row r="1516" spans="1:8" x14ac:dyDescent="0.3">
      <c r="A1516" s="108">
        <v>3709</v>
      </c>
      <c r="B1516" s="116">
        <v>2780</v>
      </c>
      <c r="C1516" s="108" t="s">
        <v>1231</v>
      </c>
      <c r="D1516" s="108" t="s">
        <v>3</v>
      </c>
      <c r="E1516" s="108">
        <v>2</v>
      </c>
      <c r="F1516" s="108" t="s">
        <v>68</v>
      </c>
      <c r="G1516" s="108" t="s">
        <v>463</v>
      </c>
      <c r="H1516" s="108">
        <v>1</v>
      </c>
    </row>
    <row r="1517" spans="1:8" x14ac:dyDescent="0.3">
      <c r="A1517" s="108">
        <v>3132</v>
      </c>
      <c r="B1517" s="116">
        <v>1818</v>
      </c>
      <c r="C1517" s="108" t="s">
        <v>320</v>
      </c>
      <c r="D1517" s="108" t="s">
        <v>3</v>
      </c>
      <c r="E1517" s="108">
        <v>10</v>
      </c>
      <c r="F1517" s="108" t="s">
        <v>68</v>
      </c>
      <c r="G1517" s="108" t="s">
        <v>463</v>
      </c>
      <c r="H1517" s="108">
        <v>1</v>
      </c>
    </row>
    <row r="1518" spans="1:8" x14ac:dyDescent="0.3">
      <c r="A1518" s="108">
        <v>3710</v>
      </c>
      <c r="B1518" s="116">
        <v>2781</v>
      </c>
      <c r="C1518" s="108" t="s">
        <v>1232</v>
      </c>
      <c r="D1518" s="108" t="s">
        <v>3</v>
      </c>
      <c r="E1518" s="108">
        <v>2</v>
      </c>
      <c r="F1518" s="108" t="s">
        <v>68</v>
      </c>
      <c r="G1518" s="108" t="s">
        <v>463</v>
      </c>
      <c r="H1518" s="108">
        <v>1</v>
      </c>
    </row>
    <row r="1519" spans="1:8" x14ac:dyDescent="0.3">
      <c r="A1519" s="108">
        <v>1156</v>
      </c>
      <c r="B1519" s="116">
        <v>20425</v>
      </c>
      <c r="C1519" s="108" t="s">
        <v>505</v>
      </c>
      <c r="D1519" s="108" t="s">
        <v>7</v>
      </c>
      <c r="E1519" s="108">
        <v>15</v>
      </c>
      <c r="F1519" s="108" t="s">
        <v>468</v>
      </c>
      <c r="G1519" s="108" t="s">
        <v>463</v>
      </c>
      <c r="H1519" s="108">
        <v>1</v>
      </c>
    </row>
    <row r="1520" spans="1:8" x14ac:dyDescent="0.3">
      <c r="A1520" s="108">
        <v>2864</v>
      </c>
      <c r="B1520" s="116">
        <v>11070</v>
      </c>
      <c r="C1520" s="108" t="s">
        <v>505</v>
      </c>
      <c r="D1520" s="108" t="s">
        <v>7</v>
      </c>
      <c r="E1520" s="108">
        <v>15</v>
      </c>
      <c r="F1520" s="108" t="s">
        <v>468</v>
      </c>
      <c r="G1520" s="108" t="s">
        <v>463</v>
      </c>
      <c r="H1520" s="108">
        <v>1</v>
      </c>
    </row>
    <row r="1521" spans="1:8" x14ac:dyDescent="0.3">
      <c r="A1521" s="108">
        <v>4003</v>
      </c>
      <c r="B1521" s="116">
        <v>21743</v>
      </c>
      <c r="C1521" s="108" t="s">
        <v>831</v>
      </c>
      <c r="D1521" s="108" t="s">
        <v>7</v>
      </c>
      <c r="E1521" s="108">
        <v>10</v>
      </c>
      <c r="F1521" s="108" t="s">
        <v>468</v>
      </c>
      <c r="G1521" s="108" t="s">
        <v>463</v>
      </c>
      <c r="H1521" s="108">
        <v>1</v>
      </c>
    </row>
    <row r="1522" spans="1:8" x14ac:dyDescent="0.3">
      <c r="A1522" s="108">
        <v>4264</v>
      </c>
      <c r="B1522" s="116">
        <v>21823</v>
      </c>
      <c r="C1522" s="108" t="s">
        <v>1552</v>
      </c>
      <c r="D1522" s="108" t="s">
        <v>7</v>
      </c>
      <c r="E1522" s="108">
        <v>5</v>
      </c>
      <c r="F1522" s="108" t="s">
        <v>468</v>
      </c>
      <c r="G1522" s="108" t="s">
        <v>463</v>
      </c>
      <c r="H1522" s="108">
        <v>1</v>
      </c>
    </row>
    <row r="1523" spans="1:8" x14ac:dyDescent="0.3">
      <c r="A1523" s="108">
        <v>3541</v>
      </c>
      <c r="B1523" s="116">
        <v>21574</v>
      </c>
      <c r="C1523" s="108" t="s">
        <v>503</v>
      </c>
      <c r="D1523" s="108" t="s">
        <v>7</v>
      </c>
      <c r="E1523" s="108">
        <v>10</v>
      </c>
      <c r="F1523" s="108" t="s">
        <v>468</v>
      </c>
      <c r="G1523" s="108" t="s">
        <v>463</v>
      </c>
      <c r="H1523" s="108">
        <v>1</v>
      </c>
    </row>
    <row r="1524" spans="1:8" x14ac:dyDescent="0.3">
      <c r="A1524" s="108">
        <v>3289</v>
      </c>
      <c r="B1524" s="116">
        <v>21549</v>
      </c>
      <c r="C1524" s="108" t="s">
        <v>508</v>
      </c>
      <c r="D1524" s="108" t="s">
        <v>7</v>
      </c>
      <c r="E1524" s="108">
        <v>25</v>
      </c>
      <c r="F1524" s="108" t="s">
        <v>468</v>
      </c>
      <c r="G1524" s="108" t="s">
        <v>463</v>
      </c>
      <c r="H1524" s="108">
        <v>1</v>
      </c>
    </row>
    <row r="1525" spans="1:8" x14ac:dyDescent="0.3">
      <c r="A1525" s="108">
        <v>3290</v>
      </c>
      <c r="B1525" s="116">
        <v>21550</v>
      </c>
      <c r="C1525" s="108" t="s">
        <v>1233</v>
      </c>
      <c r="D1525" s="108" t="s">
        <v>7</v>
      </c>
      <c r="E1525" s="108">
        <v>5</v>
      </c>
      <c r="F1525" s="108" t="s">
        <v>468</v>
      </c>
      <c r="G1525" s="108" t="s">
        <v>463</v>
      </c>
      <c r="H1525" s="108">
        <v>1</v>
      </c>
    </row>
    <row r="1526" spans="1:8" x14ac:dyDescent="0.3">
      <c r="A1526" s="108">
        <v>2178</v>
      </c>
      <c r="B1526" s="116">
        <v>21203</v>
      </c>
      <c r="C1526" s="108" t="s">
        <v>830</v>
      </c>
      <c r="D1526" s="108" t="s">
        <v>7</v>
      </c>
      <c r="E1526" s="108">
        <v>10</v>
      </c>
      <c r="F1526" s="108" t="s">
        <v>468</v>
      </c>
      <c r="G1526" s="108" t="s">
        <v>463</v>
      </c>
      <c r="H1526" s="108">
        <v>1</v>
      </c>
    </row>
    <row r="1527" spans="1:8" x14ac:dyDescent="0.3">
      <c r="A1527" s="108">
        <v>3539</v>
      </c>
      <c r="B1527" s="116">
        <v>21572</v>
      </c>
      <c r="C1527" s="108" t="s">
        <v>509</v>
      </c>
      <c r="D1527" s="108" t="s">
        <v>7</v>
      </c>
      <c r="E1527" s="108">
        <v>15</v>
      </c>
      <c r="F1527" s="108" t="s">
        <v>468</v>
      </c>
      <c r="G1527" s="108" t="s">
        <v>463</v>
      </c>
      <c r="H1527" s="108">
        <v>1</v>
      </c>
    </row>
    <row r="1528" spans="1:8" x14ac:dyDescent="0.3">
      <c r="A1528" s="108">
        <v>3238</v>
      </c>
      <c r="B1528" s="116">
        <v>21536</v>
      </c>
      <c r="C1528" s="108" t="s">
        <v>507</v>
      </c>
      <c r="D1528" s="108" t="s">
        <v>7</v>
      </c>
      <c r="E1528" s="108">
        <v>25</v>
      </c>
      <c r="F1528" s="108" t="s">
        <v>468</v>
      </c>
      <c r="G1528" s="108" t="s">
        <v>463</v>
      </c>
      <c r="H1528" s="108">
        <v>1</v>
      </c>
    </row>
    <row r="1529" spans="1:8" x14ac:dyDescent="0.3">
      <c r="A1529" s="108">
        <v>548</v>
      </c>
      <c r="B1529" s="116">
        <v>20139</v>
      </c>
      <c r="C1529" s="108" t="s">
        <v>1234</v>
      </c>
      <c r="D1529" s="108" t="s">
        <v>7</v>
      </c>
      <c r="E1529" s="108">
        <v>5</v>
      </c>
      <c r="F1529" s="108" t="s">
        <v>468</v>
      </c>
      <c r="G1529" s="108" t="s">
        <v>463</v>
      </c>
      <c r="H1529" s="108">
        <v>1</v>
      </c>
    </row>
    <row r="1530" spans="1:8" x14ac:dyDescent="0.3">
      <c r="A1530" s="108">
        <v>2124</v>
      </c>
      <c r="B1530" s="116">
        <v>21167</v>
      </c>
      <c r="C1530" s="108" t="s">
        <v>504</v>
      </c>
      <c r="D1530" s="108" t="s">
        <v>7</v>
      </c>
      <c r="E1530" s="108">
        <v>10</v>
      </c>
      <c r="F1530" s="108" t="s">
        <v>468</v>
      </c>
      <c r="G1530" s="108" t="s">
        <v>463</v>
      </c>
      <c r="H1530" s="108">
        <v>1</v>
      </c>
    </row>
    <row r="1531" spans="1:8" x14ac:dyDescent="0.3">
      <c r="A1531" s="108">
        <v>3386</v>
      </c>
      <c r="B1531" s="116">
        <v>21554</v>
      </c>
      <c r="C1531" s="108" t="s">
        <v>506</v>
      </c>
      <c r="D1531" s="108" t="s">
        <v>7</v>
      </c>
      <c r="E1531" s="108">
        <v>5</v>
      </c>
      <c r="F1531" s="108" t="s">
        <v>468</v>
      </c>
      <c r="G1531" s="108" t="s">
        <v>463</v>
      </c>
      <c r="H1531" s="108">
        <v>1</v>
      </c>
    </row>
    <row r="1532" spans="1:8" x14ac:dyDescent="0.3">
      <c r="A1532" s="108">
        <v>3235</v>
      </c>
      <c r="B1532" s="116">
        <v>21533</v>
      </c>
      <c r="C1532" s="108" t="s">
        <v>526</v>
      </c>
      <c r="D1532" s="108" t="s">
        <v>7</v>
      </c>
      <c r="E1532" s="108">
        <v>10</v>
      </c>
      <c r="F1532" s="108" t="s">
        <v>468</v>
      </c>
      <c r="G1532" s="108" t="s">
        <v>463</v>
      </c>
      <c r="H1532" s="108">
        <v>1</v>
      </c>
    </row>
    <row r="1533" spans="1:8" x14ac:dyDescent="0.3">
      <c r="A1533" s="108">
        <v>2865</v>
      </c>
      <c r="B1533" s="116">
        <v>11071</v>
      </c>
      <c r="C1533" s="108" t="s">
        <v>502</v>
      </c>
      <c r="D1533" s="108" t="s">
        <v>7</v>
      </c>
      <c r="E1533" s="108">
        <v>15</v>
      </c>
      <c r="F1533" s="108" t="s">
        <v>468</v>
      </c>
      <c r="G1533" s="108" t="s">
        <v>463</v>
      </c>
      <c r="H1533" s="108">
        <v>1</v>
      </c>
    </row>
    <row r="1534" spans="1:8" x14ac:dyDescent="0.3">
      <c r="A1534" s="108">
        <v>2632</v>
      </c>
      <c r="B1534" s="116">
        <v>1469</v>
      </c>
      <c r="C1534" s="108" t="s">
        <v>179</v>
      </c>
      <c r="D1534" s="108" t="s">
        <v>3</v>
      </c>
      <c r="E1534" s="108">
        <v>1</v>
      </c>
      <c r="F1534" s="108" t="s">
        <v>67</v>
      </c>
      <c r="G1534" s="108" t="s">
        <v>463</v>
      </c>
      <c r="H1534" s="108">
        <v>1</v>
      </c>
    </row>
    <row r="1535" spans="1:8" x14ac:dyDescent="0.3">
      <c r="A1535" s="108">
        <v>1081</v>
      </c>
      <c r="B1535" s="116">
        <v>20384</v>
      </c>
      <c r="C1535" s="108" t="s">
        <v>280</v>
      </c>
      <c r="D1535" s="108" t="s">
        <v>7</v>
      </c>
      <c r="E1535" s="108">
        <v>20</v>
      </c>
      <c r="F1535" s="108" t="s">
        <v>529</v>
      </c>
      <c r="G1535" s="108" t="s">
        <v>463</v>
      </c>
      <c r="H1535" s="108">
        <v>1</v>
      </c>
    </row>
    <row r="1536" spans="1:8" x14ac:dyDescent="0.3">
      <c r="A1536" s="108">
        <v>2997</v>
      </c>
      <c r="B1536" s="116">
        <v>1727</v>
      </c>
      <c r="C1536" s="108" t="s">
        <v>280</v>
      </c>
      <c r="D1536" s="108" t="s">
        <v>7</v>
      </c>
      <c r="E1536" s="108">
        <v>20</v>
      </c>
      <c r="F1536" s="108" t="s">
        <v>529</v>
      </c>
      <c r="G1536" s="108" t="s">
        <v>463</v>
      </c>
      <c r="H1536" s="108">
        <v>1</v>
      </c>
    </row>
    <row r="1537" spans="1:8" x14ac:dyDescent="0.3">
      <c r="A1537" s="108">
        <v>956</v>
      </c>
      <c r="B1537" s="116">
        <v>20342</v>
      </c>
      <c r="C1537" s="108" t="s">
        <v>2013</v>
      </c>
      <c r="D1537" s="108" t="s">
        <v>7</v>
      </c>
      <c r="E1537" s="108">
        <v>25</v>
      </c>
      <c r="F1537" s="108" t="s">
        <v>529</v>
      </c>
      <c r="G1537" s="108" t="s">
        <v>463</v>
      </c>
      <c r="H1537" s="108">
        <v>1</v>
      </c>
    </row>
    <row r="1538" spans="1:8" x14ac:dyDescent="0.3">
      <c r="A1538" s="108">
        <v>4063</v>
      </c>
      <c r="B1538" s="116">
        <v>21769</v>
      </c>
      <c r="C1538" s="108" t="s">
        <v>887</v>
      </c>
      <c r="D1538" s="108" t="s">
        <v>28</v>
      </c>
      <c r="E1538" s="108">
        <v>2</v>
      </c>
      <c r="F1538" s="108" t="s">
        <v>529</v>
      </c>
      <c r="G1538" s="108" t="s">
        <v>463</v>
      </c>
      <c r="H1538" s="108">
        <v>1</v>
      </c>
    </row>
    <row r="1539" spans="1:8" x14ac:dyDescent="0.3">
      <c r="A1539" s="108">
        <v>3513</v>
      </c>
      <c r="B1539" s="116">
        <v>2682</v>
      </c>
      <c r="C1539" s="108" t="s">
        <v>1235</v>
      </c>
      <c r="D1539" s="108" t="s">
        <v>7</v>
      </c>
      <c r="E1539" s="108">
        <v>2</v>
      </c>
      <c r="F1539" s="108" t="s">
        <v>529</v>
      </c>
      <c r="G1539" s="108" t="s">
        <v>463</v>
      </c>
      <c r="H1539" s="108">
        <v>1</v>
      </c>
    </row>
    <row r="1540" spans="1:8" x14ac:dyDescent="0.3">
      <c r="A1540" s="108">
        <v>1040</v>
      </c>
      <c r="B1540" s="116">
        <v>20366</v>
      </c>
      <c r="C1540" s="108" t="s">
        <v>1236</v>
      </c>
      <c r="D1540" s="108" t="s">
        <v>7</v>
      </c>
      <c r="E1540" s="108">
        <v>5</v>
      </c>
      <c r="F1540" s="108" t="s">
        <v>529</v>
      </c>
      <c r="G1540" s="108" t="s">
        <v>463</v>
      </c>
      <c r="H1540" s="108">
        <v>1</v>
      </c>
    </row>
    <row r="1541" spans="1:8" x14ac:dyDescent="0.3">
      <c r="A1541" s="108">
        <v>2999</v>
      </c>
      <c r="B1541" s="116">
        <v>1729</v>
      </c>
      <c r="C1541" s="108" t="s">
        <v>1236</v>
      </c>
      <c r="D1541" s="108" t="s">
        <v>7</v>
      </c>
      <c r="E1541" s="108">
        <v>5</v>
      </c>
      <c r="F1541" s="108" t="s">
        <v>529</v>
      </c>
      <c r="G1541" s="108" t="s">
        <v>463</v>
      </c>
      <c r="H1541" s="108">
        <v>1</v>
      </c>
    </row>
    <row r="1542" spans="1:8" x14ac:dyDescent="0.3">
      <c r="A1542" s="108">
        <v>1352</v>
      </c>
      <c r="B1542" s="116">
        <v>696</v>
      </c>
      <c r="C1542" s="108" t="s">
        <v>293</v>
      </c>
      <c r="D1542" s="108" t="s">
        <v>7</v>
      </c>
      <c r="E1542" s="108">
        <v>25</v>
      </c>
      <c r="F1542" s="108" t="s">
        <v>529</v>
      </c>
      <c r="G1542" s="108" t="s">
        <v>463</v>
      </c>
      <c r="H1542" s="108">
        <v>1</v>
      </c>
    </row>
    <row r="1543" spans="1:8" x14ac:dyDescent="0.3">
      <c r="A1543" s="108">
        <v>2123</v>
      </c>
      <c r="B1543" s="116">
        <v>1185</v>
      </c>
      <c r="C1543" s="108" t="s">
        <v>1237</v>
      </c>
      <c r="D1543" s="108" t="s">
        <v>7</v>
      </c>
      <c r="E1543" s="108">
        <v>5</v>
      </c>
      <c r="F1543" s="108" t="s">
        <v>529</v>
      </c>
      <c r="G1543" s="108" t="s">
        <v>463</v>
      </c>
      <c r="H1543" s="108">
        <v>1</v>
      </c>
    </row>
    <row r="1544" spans="1:8" x14ac:dyDescent="0.3">
      <c r="A1544" s="108">
        <v>158</v>
      </c>
      <c r="B1544" s="116">
        <v>20088</v>
      </c>
      <c r="C1544" s="108" t="s">
        <v>726</v>
      </c>
      <c r="D1544" s="108" t="s">
        <v>7</v>
      </c>
      <c r="E1544" s="108">
        <v>25</v>
      </c>
      <c r="F1544" s="108" t="s">
        <v>529</v>
      </c>
      <c r="G1544" s="108" t="s">
        <v>463</v>
      </c>
      <c r="H1544" s="108">
        <v>1</v>
      </c>
    </row>
    <row r="1545" spans="1:8" x14ac:dyDescent="0.3">
      <c r="A1545" s="108">
        <v>1638</v>
      </c>
      <c r="B1545" s="116">
        <v>20938</v>
      </c>
      <c r="C1545" s="108" t="s">
        <v>1238</v>
      </c>
      <c r="D1545" s="108" t="s">
        <v>7</v>
      </c>
      <c r="E1545" s="108">
        <v>5</v>
      </c>
      <c r="F1545" s="108" t="s">
        <v>529</v>
      </c>
      <c r="G1545" s="108" t="s">
        <v>463</v>
      </c>
      <c r="H1545" s="108">
        <v>1</v>
      </c>
    </row>
    <row r="1546" spans="1:8" x14ac:dyDescent="0.3">
      <c r="A1546" s="108">
        <v>1608</v>
      </c>
      <c r="B1546" s="116">
        <v>20927</v>
      </c>
      <c r="C1546" s="108" t="s">
        <v>1239</v>
      </c>
      <c r="D1546" s="108" t="s">
        <v>7</v>
      </c>
      <c r="E1546" s="108">
        <v>5</v>
      </c>
      <c r="F1546" s="108" t="s">
        <v>529</v>
      </c>
      <c r="G1546" s="108" t="s">
        <v>463</v>
      </c>
      <c r="H1546" s="108">
        <v>1</v>
      </c>
    </row>
    <row r="1547" spans="1:8" x14ac:dyDescent="0.3">
      <c r="A1547" s="108">
        <v>824</v>
      </c>
      <c r="B1547" s="116">
        <v>20297</v>
      </c>
      <c r="C1547" s="108" t="s">
        <v>2014</v>
      </c>
      <c r="D1547" s="108" t="s">
        <v>7</v>
      </c>
      <c r="E1547" s="108">
        <v>25</v>
      </c>
      <c r="F1547" s="108" t="s">
        <v>529</v>
      </c>
      <c r="G1547" s="108" t="s">
        <v>463</v>
      </c>
      <c r="H1547" s="108">
        <v>1</v>
      </c>
    </row>
    <row r="1548" spans="1:8" x14ac:dyDescent="0.3">
      <c r="A1548" s="108">
        <v>1639</v>
      </c>
      <c r="B1548" s="116">
        <v>20939</v>
      </c>
      <c r="C1548" s="108" t="s">
        <v>1240</v>
      </c>
      <c r="D1548" s="108" t="s">
        <v>7</v>
      </c>
      <c r="E1548" s="108">
        <v>5</v>
      </c>
      <c r="F1548" s="108" t="s">
        <v>529</v>
      </c>
      <c r="G1548" s="108" t="s">
        <v>463</v>
      </c>
      <c r="H1548" s="108">
        <v>1</v>
      </c>
    </row>
    <row r="1549" spans="1:8" x14ac:dyDescent="0.3">
      <c r="A1549" s="108">
        <v>823</v>
      </c>
      <c r="B1549" s="116">
        <v>20296</v>
      </c>
      <c r="C1549" s="108" t="s">
        <v>725</v>
      </c>
      <c r="D1549" s="108" t="s">
        <v>7</v>
      </c>
      <c r="E1549" s="108">
        <v>25</v>
      </c>
      <c r="F1549" s="108" t="s">
        <v>529</v>
      </c>
      <c r="G1549" s="108" t="s">
        <v>463</v>
      </c>
      <c r="H1549" s="108">
        <v>1</v>
      </c>
    </row>
    <row r="1550" spans="1:8" x14ac:dyDescent="0.3">
      <c r="A1550" s="108">
        <v>1640</v>
      </c>
      <c r="B1550" s="116">
        <v>20940</v>
      </c>
      <c r="C1550" s="108" t="s">
        <v>1241</v>
      </c>
      <c r="D1550" s="108" t="s">
        <v>7</v>
      </c>
      <c r="E1550" s="108">
        <v>5</v>
      </c>
      <c r="F1550" s="108" t="s">
        <v>529</v>
      </c>
      <c r="G1550" s="108" t="s">
        <v>463</v>
      </c>
      <c r="H1550" s="108">
        <v>1</v>
      </c>
    </row>
    <row r="1551" spans="1:8" x14ac:dyDescent="0.3">
      <c r="A1551" s="108">
        <v>3702</v>
      </c>
      <c r="B1551" s="116">
        <v>50046</v>
      </c>
      <c r="C1551" s="108" t="s">
        <v>1517</v>
      </c>
      <c r="D1551" s="108" t="s">
        <v>7</v>
      </c>
      <c r="E1551" s="108">
        <v>0</v>
      </c>
      <c r="F1551" s="108" t="s">
        <v>132</v>
      </c>
      <c r="G1551" s="108" t="s">
        <v>136</v>
      </c>
      <c r="H1551" s="108">
        <v>1</v>
      </c>
    </row>
    <row r="1552" spans="1:8" x14ac:dyDescent="0.3">
      <c r="A1552" s="108">
        <v>3703</v>
      </c>
      <c r="B1552" s="116">
        <v>50047</v>
      </c>
      <c r="C1552" s="108" t="s">
        <v>1518</v>
      </c>
      <c r="D1552" s="108" t="s">
        <v>7</v>
      </c>
      <c r="E1552" s="108">
        <v>0</v>
      </c>
      <c r="F1552" s="108" t="s">
        <v>132</v>
      </c>
      <c r="G1552" s="108" t="s">
        <v>136</v>
      </c>
      <c r="H1552" s="108">
        <v>1</v>
      </c>
    </row>
    <row r="1553" spans="1:8" x14ac:dyDescent="0.3">
      <c r="A1553" s="108">
        <v>3704</v>
      </c>
      <c r="B1553" s="116">
        <v>50048</v>
      </c>
      <c r="C1553" s="108" t="s">
        <v>1519</v>
      </c>
      <c r="D1553" s="108" t="s">
        <v>7</v>
      </c>
      <c r="E1553" s="108">
        <v>0</v>
      </c>
      <c r="F1553" s="108" t="s">
        <v>132</v>
      </c>
      <c r="G1553" s="108" t="s">
        <v>136</v>
      </c>
      <c r="H1553" s="108">
        <v>1</v>
      </c>
    </row>
    <row r="1554" spans="1:8" x14ac:dyDescent="0.3">
      <c r="A1554" s="108">
        <v>3705</v>
      </c>
      <c r="B1554" s="116">
        <v>50049</v>
      </c>
      <c r="C1554" s="108" t="s">
        <v>1520</v>
      </c>
      <c r="D1554" s="108" t="s">
        <v>7</v>
      </c>
      <c r="E1554" s="108">
        <v>0</v>
      </c>
      <c r="F1554" s="108" t="s">
        <v>132</v>
      </c>
      <c r="G1554" s="108" t="s">
        <v>136</v>
      </c>
      <c r="H1554" s="108">
        <v>1</v>
      </c>
    </row>
    <row r="1555" spans="1:8" x14ac:dyDescent="0.3">
      <c r="A1555" s="108">
        <v>4061</v>
      </c>
      <c r="B1555" s="116">
        <v>50067</v>
      </c>
      <c r="C1555" s="108" t="s">
        <v>885</v>
      </c>
      <c r="D1555" s="108" t="s">
        <v>28</v>
      </c>
      <c r="E1555" s="108">
        <v>0</v>
      </c>
      <c r="F1555" s="108" t="s">
        <v>132</v>
      </c>
      <c r="G1555" s="108" t="s">
        <v>136</v>
      </c>
      <c r="H1555" s="108">
        <v>1</v>
      </c>
    </row>
    <row r="1556" spans="1:8" x14ac:dyDescent="0.3">
      <c r="A1556" s="108">
        <v>4062</v>
      </c>
      <c r="B1556" s="116">
        <v>50068</v>
      </c>
      <c r="C1556" s="108" t="s">
        <v>886</v>
      </c>
      <c r="D1556" s="108" t="s">
        <v>28</v>
      </c>
      <c r="E1556" s="108">
        <v>0</v>
      </c>
      <c r="F1556" s="108" t="s">
        <v>132</v>
      </c>
      <c r="G1556" s="108" t="s">
        <v>136</v>
      </c>
      <c r="H1556" s="108">
        <v>1</v>
      </c>
    </row>
    <row r="1557" spans="1:8" x14ac:dyDescent="0.3">
      <c r="A1557" s="108">
        <v>4056</v>
      </c>
      <c r="B1557" s="116">
        <v>50061</v>
      </c>
      <c r="C1557" s="108" t="s">
        <v>880</v>
      </c>
      <c r="D1557" s="108" t="s">
        <v>28</v>
      </c>
      <c r="E1557" s="108">
        <v>0</v>
      </c>
      <c r="F1557" s="108" t="s">
        <v>132</v>
      </c>
      <c r="G1557" s="108" t="s">
        <v>136</v>
      </c>
      <c r="H1557" s="108">
        <v>1</v>
      </c>
    </row>
    <row r="1558" spans="1:8" x14ac:dyDescent="0.3">
      <c r="A1558" s="108">
        <v>4057</v>
      </c>
      <c r="B1558" s="116">
        <v>50062</v>
      </c>
      <c r="C1558" s="108" t="s">
        <v>881</v>
      </c>
      <c r="D1558" s="108" t="s">
        <v>28</v>
      </c>
      <c r="E1558" s="108">
        <v>0</v>
      </c>
      <c r="F1558" s="108" t="s">
        <v>132</v>
      </c>
      <c r="G1558" s="108" t="s">
        <v>136</v>
      </c>
      <c r="H1558" s="108">
        <v>1</v>
      </c>
    </row>
    <row r="1559" spans="1:8" x14ac:dyDescent="0.3">
      <c r="A1559" s="108">
        <v>2416</v>
      </c>
      <c r="B1559" s="116">
        <v>50064</v>
      </c>
      <c r="C1559" s="108" t="s">
        <v>164</v>
      </c>
      <c r="D1559" s="108" t="s">
        <v>7</v>
      </c>
      <c r="E1559" s="108">
        <v>0</v>
      </c>
      <c r="F1559" s="108" t="s">
        <v>132</v>
      </c>
      <c r="G1559" s="108" t="s">
        <v>136</v>
      </c>
      <c r="H1559" s="108">
        <v>1</v>
      </c>
    </row>
    <row r="1560" spans="1:8" x14ac:dyDescent="0.3">
      <c r="A1560" s="108">
        <v>2923</v>
      </c>
      <c r="B1560" s="116">
        <v>50060</v>
      </c>
      <c r="C1560" s="108" t="s">
        <v>376</v>
      </c>
      <c r="D1560" s="108" t="s">
        <v>7</v>
      </c>
      <c r="E1560" s="108">
        <v>0</v>
      </c>
      <c r="F1560" s="108" t="s">
        <v>132</v>
      </c>
      <c r="G1560" s="108" t="s">
        <v>136</v>
      </c>
      <c r="H1560" s="108">
        <v>1</v>
      </c>
    </row>
    <row r="1561" spans="1:8" x14ac:dyDescent="0.3">
      <c r="A1561" s="108">
        <v>2703</v>
      </c>
      <c r="B1561" s="116">
        <v>50050</v>
      </c>
      <c r="C1561" s="108" t="s">
        <v>1521</v>
      </c>
      <c r="D1561" s="108" t="s">
        <v>7</v>
      </c>
      <c r="E1561" s="108">
        <v>0</v>
      </c>
      <c r="F1561" s="108" t="s">
        <v>132</v>
      </c>
      <c r="G1561" s="108" t="s">
        <v>136</v>
      </c>
      <c r="H1561" s="108">
        <v>1</v>
      </c>
    </row>
    <row r="1562" spans="1:8" x14ac:dyDescent="0.3">
      <c r="A1562" s="108">
        <v>2412</v>
      </c>
      <c r="B1562" s="116">
        <v>50051</v>
      </c>
      <c r="C1562" s="108" t="s">
        <v>1605</v>
      </c>
      <c r="D1562" s="108" t="s">
        <v>7</v>
      </c>
      <c r="E1562" s="108">
        <v>0</v>
      </c>
      <c r="F1562" s="108" t="s">
        <v>132</v>
      </c>
      <c r="G1562" s="108" t="s">
        <v>136</v>
      </c>
      <c r="H1562" s="108">
        <v>1</v>
      </c>
    </row>
    <row r="1563" spans="1:8" x14ac:dyDescent="0.3">
      <c r="A1563" s="108">
        <v>2413</v>
      </c>
      <c r="B1563" s="116">
        <v>50052</v>
      </c>
      <c r="C1563" s="108" t="s">
        <v>1522</v>
      </c>
      <c r="D1563" s="108" t="s">
        <v>7</v>
      </c>
      <c r="E1563" s="108">
        <v>0</v>
      </c>
      <c r="F1563" s="108" t="s">
        <v>132</v>
      </c>
      <c r="G1563" s="108" t="s">
        <v>136</v>
      </c>
      <c r="H1563" s="108">
        <v>1</v>
      </c>
    </row>
    <row r="1564" spans="1:8" x14ac:dyDescent="0.3">
      <c r="A1564" s="108">
        <v>2414</v>
      </c>
      <c r="B1564" s="116">
        <v>50053</v>
      </c>
      <c r="C1564" s="108" t="s">
        <v>1523</v>
      </c>
      <c r="D1564" s="108" t="s">
        <v>7</v>
      </c>
      <c r="E1564" s="108">
        <v>0</v>
      </c>
      <c r="F1564" s="108" t="s">
        <v>132</v>
      </c>
      <c r="G1564" s="108" t="s">
        <v>136</v>
      </c>
      <c r="H1564" s="108">
        <v>1</v>
      </c>
    </row>
    <row r="1565" spans="1:8" x14ac:dyDescent="0.3">
      <c r="A1565" s="108">
        <v>2415</v>
      </c>
      <c r="B1565" s="116">
        <v>50065</v>
      </c>
      <c r="C1565" s="108" t="s">
        <v>380</v>
      </c>
      <c r="D1565" s="108" t="s">
        <v>7</v>
      </c>
      <c r="E1565" s="108">
        <v>0</v>
      </c>
      <c r="F1565" s="108" t="s">
        <v>132</v>
      </c>
      <c r="G1565" s="108" t="s">
        <v>136</v>
      </c>
      <c r="H1565" s="108">
        <v>1</v>
      </c>
    </row>
    <row r="1566" spans="1:8" x14ac:dyDescent="0.3">
      <c r="A1566" s="108">
        <v>2571</v>
      </c>
      <c r="B1566" s="116">
        <v>50066</v>
      </c>
      <c r="C1566" s="108" t="s">
        <v>378</v>
      </c>
      <c r="D1566" s="108" t="s">
        <v>7</v>
      </c>
      <c r="E1566" s="108">
        <v>0</v>
      </c>
      <c r="F1566" s="108" t="s">
        <v>132</v>
      </c>
      <c r="G1566" s="108" t="s">
        <v>136</v>
      </c>
      <c r="H1566" s="108">
        <v>1</v>
      </c>
    </row>
    <row r="1567" spans="1:8" x14ac:dyDescent="0.3">
      <c r="A1567" s="108">
        <v>4019</v>
      </c>
      <c r="B1567" s="116">
        <v>50063</v>
      </c>
      <c r="C1567" s="108" t="s">
        <v>848</v>
      </c>
      <c r="D1567" s="108" t="s">
        <v>28</v>
      </c>
      <c r="E1567" s="108">
        <v>0</v>
      </c>
      <c r="F1567" s="108" t="s">
        <v>132</v>
      </c>
      <c r="G1567" s="108" t="s">
        <v>136</v>
      </c>
      <c r="H1567" s="108">
        <v>1</v>
      </c>
    </row>
    <row r="1568" spans="1:8" x14ac:dyDescent="0.3">
      <c r="A1568" s="108">
        <v>4058</v>
      </c>
      <c r="B1568" s="116">
        <v>50043</v>
      </c>
      <c r="C1568" s="108" t="s">
        <v>882</v>
      </c>
      <c r="D1568" s="108" t="s">
        <v>28</v>
      </c>
      <c r="E1568" s="108">
        <v>0</v>
      </c>
      <c r="F1568" s="108" t="s">
        <v>132</v>
      </c>
      <c r="G1568" s="108" t="s">
        <v>136</v>
      </c>
      <c r="H1568" s="108">
        <v>1</v>
      </c>
    </row>
    <row r="1569" spans="1:8" x14ac:dyDescent="0.3">
      <c r="A1569" s="108">
        <v>4059</v>
      </c>
      <c r="B1569" s="116">
        <v>50044</v>
      </c>
      <c r="C1569" s="108" t="s">
        <v>883</v>
      </c>
      <c r="D1569" s="108" t="s">
        <v>28</v>
      </c>
      <c r="E1569" s="108">
        <v>0</v>
      </c>
      <c r="F1569" s="108" t="s">
        <v>132</v>
      </c>
      <c r="G1569" s="108" t="s">
        <v>136</v>
      </c>
      <c r="H1569" s="108">
        <v>1</v>
      </c>
    </row>
    <row r="1570" spans="1:8" x14ac:dyDescent="0.3">
      <c r="A1570" s="108">
        <v>4060</v>
      </c>
      <c r="B1570" s="116">
        <v>50045</v>
      </c>
      <c r="C1570" s="108" t="s">
        <v>884</v>
      </c>
      <c r="D1570" s="108" t="s">
        <v>28</v>
      </c>
      <c r="E1570" s="108">
        <v>0</v>
      </c>
      <c r="F1570" s="108" t="s">
        <v>132</v>
      </c>
      <c r="G1570" s="108" t="s">
        <v>136</v>
      </c>
      <c r="H1570" s="108">
        <v>1</v>
      </c>
    </row>
    <row r="1571" spans="1:8" x14ac:dyDescent="0.3">
      <c r="A1571" s="108">
        <v>2569</v>
      </c>
      <c r="B1571" s="116" t="s">
        <v>175</v>
      </c>
      <c r="C1571" s="108" t="s">
        <v>379</v>
      </c>
      <c r="D1571" s="108" t="s">
        <v>126</v>
      </c>
      <c r="E1571" s="108">
        <v>0.14000000000000001</v>
      </c>
      <c r="F1571" s="108" t="s">
        <v>132</v>
      </c>
      <c r="G1571" s="108" t="s">
        <v>136</v>
      </c>
      <c r="H1571" s="108">
        <v>1</v>
      </c>
    </row>
    <row r="1572" spans="1:8" x14ac:dyDescent="0.3">
      <c r="A1572" s="108">
        <v>161</v>
      </c>
      <c r="B1572" s="116">
        <v>196</v>
      </c>
      <c r="C1572" s="108" t="s">
        <v>15</v>
      </c>
      <c r="D1572" s="108" t="s">
        <v>7</v>
      </c>
      <c r="E1572" s="108">
        <v>25</v>
      </c>
      <c r="F1572" s="108" t="s">
        <v>68</v>
      </c>
      <c r="G1572" s="108" t="s">
        <v>463</v>
      </c>
      <c r="H1572" s="108">
        <v>1</v>
      </c>
    </row>
    <row r="1573" spans="1:8" x14ac:dyDescent="0.3">
      <c r="A1573" s="108">
        <v>2275</v>
      </c>
      <c r="B1573" s="116">
        <v>1258</v>
      </c>
      <c r="C1573" s="108" t="s">
        <v>1242</v>
      </c>
      <c r="D1573" s="108" t="s">
        <v>7</v>
      </c>
      <c r="E1573" s="108">
        <v>5</v>
      </c>
      <c r="F1573" s="108" t="s">
        <v>68</v>
      </c>
      <c r="G1573" s="108" t="s">
        <v>463</v>
      </c>
      <c r="H1573" s="108">
        <v>1</v>
      </c>
    </row>
    <row r="1574" spans="1:8" x14ac:dyDescent="0.3">
      <c r="A1574" s="108">
        <v>3923</v>
      </c>
      <c r="B1574" s="116">
        <v>2269</v>
      </c>
      <c r="C1574" s="108" t="s">
        <v>1243</v>
      </c>
      <c r="D1574" s="108" t="s">
        <v>28</v>
      </c>
      <c r="E1574" s="108">
        <v>2</v>
      </c>
      <c r="F1574" s="108" t="s">
        <v>471</v>
      </c>
      <c r="G1574" s="108" t="s">
        <v>463</v>
      </c>
      <c r="H1574" s="108">
        <v>1</v>
      </c>
    </row>
    <row r="1575" spans="1:8" x14ac:dyDescent="0.3">
      <c r="A1575" s="108">
        <v>3735</v>
      </c>
      <c r="B1575" s="116">
        <v>2790</v>
      </c>
      <c r="C1575" s="108" t="s">
        <v>1244</v>
      </c>
      <c r="D1575" s="108" t="s">
        <v>7</v>
      </c>
      <c r="E1575" s="108">
        <v>5</v>
      </c>
      <c r="F1575" s="108" t="s">
        <v>471</v>
      </c>
      <c r="G1575" s="108" t="s">
        <v>463</v>
      </c>
      <c r="H1575" s="108">
        <v>1</v>
      </c>
    </row>
    <row r="1576" spans="1:8" x14ac:dyDescent="0.3">
      <c r="A1576" s="108">
        <v>3118</v>
      </c>
      <c r="B1576" s="116">
        <v>1809</v>
      </c>
      <c r="C1576" s="108" t="s">
        <v>314</v>
      </c>
      <c r="D1576" s="108" t="s">
        <v>7</v>
      </c>
      <c r="E1576" s="108">
        <v>25</v>
      </c>
      <c r="F1576" s="108" t="s">
        <v>471</v>
      </c>
      <c r="G1576" s="108" t="s">
        <v>463</v>
      </c>
      <c r="H1576" s="108">
        <v>1</v>
      </c>
    </row>
    <row r="1577" spans="1:8" x14ac:dyDescent="0.3">
      <c r="A1577" s="108">
        <v>4049</v>
      </c>
      <c r="B1577" s="116">
        <v>2837</v>
      </c>
      <c r="C1577" s="108" t="s">
        <v>2015</v>
      </c>
      <c r="D1577" s="108" t="s">
        <v>28</v>
      </c>
      <c r="E1577" s="108">
        <v>15</v>
      </c>
      <c r="F1577" s="108" t="s">
        <v>471</v>
      </c>
      <c r="G1577" s="108" t="s">
        <v>463</v>
      </c>
      <c r="H1577" s="108">
        <v>1</v>
      </c>
    </row>
    <row r="1578" spans="1:8" x14ac:dyDescent="0.3">
      <c r="A1578" s="108">
        <v>3564</v>
      </c>
      <c r="B1578" s="116">
        <v>2129</v>
      </c>
      <c r="C1578" s="108" t="s">
        <v>1245</v>
      </c>
      <c r="D1578" s="108" t="s">
        <v>7</v>
      </c>
      <c r="E1578" s="108">
        <v>5</v>
      </c>
      <c r="F1578" s="108" t="s">
        <v>471</v>
      </c>
      <c r="G1578" s="108" t="s">
        <v>463</v>
      </c>
      <c r="H1578" s="108">
        <v>1</v>
      </c>
    </row>
    <row r="1579" spans="1:8" x14ac:dyDescent="0.3">
      <c r="A1579" s="108">
        <v>3560</v>
      </c>
      <c r="B1579" s="116">
        <v>2127</v>
      </c>
      <c r="C1579" s="108" t="s">
        <v>1488</v>
      </c>
      <c r="D1579" s="108" t="s">
        <v>7</v>
      </c>
      <c r="E1579" s="108">
        <v>20</v>
      </c>
      <c r="F1579" s="108" t="s">
        <v>471</v>
      </c>
      <c r="G1579" s="108" t="s">
        <v>463</v>
      </c>
      <c r="H1579" s="108">
        <v>1</v>
      </c>
    </row>
    <row r="1580" spans="1:8" x14ac:dyDescent="0.3">
      <c r="A1580" s="108">
        <v>358</v>
      </c>
      <c r="B1580" s="116">
        <v>152</v>
      </c>
      <c r="C1580" s="108" t="s">
        <v>29</v>
      </c>
      <c r="D1580" s="108" t="s">
        <v>7</v>
      </c>
      <c r="E1580" s="108">
        <v>25</v>
      </c>
      <c r="F1580" s="108" t="s">
        <v>471</v>
      </c>
      <c r="G1580" s="108" t="s">
        <v>463</v>
      </c>
      <c r="H1580" s="108">
        <v>1</v>
      </c>
    </row>
    <row r="1581" spans="1:8" x14ac:dyDescent="0.3">
      <c r="A1581" s="108">
        <v>2233</v>
      </c>
      <c r="B1581" s="116">
        <v>1238</v>
      </c>
      <c r="C1581" s="108" t="s">
        <v>606</v>
      </c>
      <c r="D1581" s="108" t="s">
        <v>7</v>
      </c>
      <c r="E1581" s="108">
        <v>5</v>
      </c>
      <c r="F1581" s="108" t="s">
        <v>471</v>
      </c>
      <c r="G1581" s="108" t="s">
        <v>463</v>
      </c>
      <c r="H1581" s="108">
        <v>1</v>
      </c>
    </row>
    <row r="1582" spans="1:8" x14ac:dyDescent="0.3">
      <c r="A1582" s="108">
        <v>2222</v>
      </c>
      <c r="B1582" s="116">
        <v>1227</v>
      </c>
      <c r="C1582" s="108" t="s">
        <v>602</v>
      </c>
      <c r="D1582" s="108" t="s">
        <v>106</v>
      </c>
      <c r="E1582" s="108">
        <v>5</v>
      </c>
      <c r="F1582" s="108" t="s">
        <v>471</v>
      </c>
      <c r="G1582" s="108" t="s">
        <v>463</v>
      </c>
      <c r="H1582" s="108">
        <v>1</v>
      </c>
    </row>
    <row r="1583" spans="1:8" x14ac:dyDescent="0.3">
      <c r="A1583" s="108">
        <v>2224</v>
      </c>
      <c r="B1583" s="116">
        <v>1229</v>
      </c>
      <c r="C1583" s="108" t="s">
        <v>604</v>
      </c>
      <c r="D1583" s="108" t="s">
        <v>7</v>
      </c>
      <c r="E1583" s="108">
        <v>5</v>
      </c>
      <c r="F1583" s="108" t="s">
        <v>471</v>
      </c>
      <c r="G1583" s="108" t="s">
        <v>463</v>
      </c>
      <c r="H1583" s="108">
        <v>1</v>
      </c>
    </row>
    <row r="1584" spans="1:8" x14ac:dyDescent="0.3">
      <c r="A1584" s="108">
        <v>2223</v>
      </c>
      <c r="B1584" s="116">
        <v>1228</v>
      </c>
      <c r="C1584" s="108" t="s">
        <v>603</v>
      </c>
      <c r="D1584" s="108" t="s">
        <v>7</v>
      </c>
      <c r="E1584" s="108">
        <v>5</v>
      </c>
      <c r="F1584" s="108" t="s">
        <v>471</v>
      </c>
      <c r="G1584" s="108" t="s">
        <v>463</v>
      </c>
      <c r="H1584" s="108">
        <v>1</v>
      </c>
    </row>
    <row r="1585" spans="1:8" x14ac:dyDescent="0.3">
      <c r="A1585" s="108">
        <v>4181</v>
      </c>
      <c r="B1585" s="116">
        <v>50035</v>
      </c>
      <c r="C1585" s="108" t="s">
        <v>1246</v>
      </c>
      <c r="D1585" s="108" t="s">
        <v>7</v>
      </c>
      <c r="E1585" s="108">
        <v>25</v>
      </c>
      <c r="F1585" s="108" t="s">
        <v>471</v>
      </c>
      <c r="G1585" s="108" t="s">
        <v>463</v>
      </c>
      <c r="H1585" s="108">
        <v>1</v>
      </c>
    </row>
    <row r="1586" spans="1:8" x14ac:dyDescent="0.3">
      <c r="A1586" s="108">
        <v>785</v>
      </c>
      <c r="B1586" s="116">
        <v>20282</v>
      </c>
      <c r="C1586" s="108" t="s">
        <v>2016</v>
      </c>
      <c r="D1586" s="108" t="s">
        <v>7</v>
      </c>
      <c r="E1586" s="108">
        <v>25</v>
      </c>
      <c r="F1586" s="108" t="s">
        <v>471</v>
      </c>
      <c r="G1586" s="108" t="s">
        <v>463</v>
      </c>
      <c r="H1586" s="108">
        <v>1</v>
      </c>
    </row>
    <row r="1587" spans="1:8" x14ac:dyDescent="0.3">
      <c r="A1587" s="108">
        <v>3940</v>
      </c>
      <c r="B1587" s="116">
        <v>21697</v>
      </c>
      <c r="C1587" s="108" t="s">
        <v>766</v>
      </c>
      <c r="D1587" s="108" t="s">
        <v>7</v>
      </c>
      <c r="E1587" s="108">
        <v>25</v>
      </c>
      <c r="F1587" s="108" t="s">
        <v>471</v>
      </c>
      <c r="G1587" s="108" t="s">
        <v>463</v>
      </c>
      <c r="H1587" s="108">
        <v>1</v>
      </c>
    </row>
    <row r="1588" spans="1:8" x14ac:dyDescent="0.3">
      <c r="A1588" s="108">
        <v>112</v>
      </c>
      <c r="B1588" s="116">
        <v>20089</v>
      </c>
      <c r="C1588" s="108" t="s">
        <v>816</v>
      </c>
      <c r="D1588" s="108" t="s">
        <v>7</v>
      </c>
      <c r="E1588" s="108">
        <v>10</v>
      </c>
      <c r="F1588" s="108" t="s">
        <v>471</v>
      </c>
      <c r="G1588" s="108" t="s">
        <v>463</v>
      </c>
      <c r="H1588" s="108">
        <v>1</v>
      </c>
    </row>
    <row r="1589" spans="1:8" x14ac:dyDescent="0.3">
      <c r="A1589" s="108">
        <v>3943</v>
      </c>
      <c r="B1589" s="116">
        <v>21700</v>
      </c>
      <c r="C1589" s="108" t="s">
        <v>836</v>
      </c>
      <c r="D1589" s="108" t="s">
        <v>7</v>
      </c>
      <c r="E1589" s="108">
        <v>10</v>
      </c>
      <c r="F1589" s="108" t="s">
        <v>471</v>
      </c>
      <c r="G1589" s="108" t="s">
        <v>463</v>
      </c>
      <c r="H1589" s="108">
        <v>1</v>
      </c>
    </row>
    <row r="1590" spans="1:8" x14ac:dyDescent="0.3">
      <c r="A1590" s="108">
        <v>32</v>
      </c>
      <c r="B1590" s="116">
        <v>20099</v>
      </c>
      <c r="C1590" s="108" t="s">
        <v>815</v>
      </c>
      <c r="D1590" s="108" t="s">
        <v>7</v>
      </c>
      <c r="E1590" s="108">
        <v>10</v>
      </c>
      <c r="F1590" s="108" t="s">
        <v>471</v>
      </c>
      <c r="G1590" s="108" t="s">
        <v>463</v>
      </c>
      <c r="H1590" s="108">
        <v>1</v>
      </c>
    </row>
    <row r="1591" spans="1:8" x14ac:dyDescent="0.3">
      <c r="A1591" s="108">
        <v>4240</v>
      </c>
      <c r="B1591" s="116">
        <v>21805</v>
      </c>
      <c r="C1591" s="108" t="s">
        <v>1524</v>
      </c>
      <c r="D1591" s="108" t="s">
        <v>7</v>
      </c>
      <c r="E1591" s="108">
        <v>10</v>
      </c>
      <c r="F1591" s="108" t="s">
        <v>471</v>
      </c>
      <c r="G1591" s="108" t="s">
        <v>463</v>
      </c>
      <c r="H1591" s="108">
        <v>1</v>
      </c>
    </row>
    <row r="1592" spans="1:8" x14ac:dyDescent="0.3">
      <c r="A1592" s="108">
        <v>4150</v>
      </c>
      <c r="B1592" s="116">
        <v>50004</v>
      </c>
      <c r="C1592" s="108" t="s">
        <v>954</v>
      </c>
      <c r="D1592" s="108" t="s">
        <v>7</v>
      </c>
      <c r="E1592" s="108">
        <v>10</v>
      </c>
      <c r="F1592" s="108" t="s">
        <v>471</v>
      </c>
      <c r="G1592" s="108" t="s">
        <v>463</v>
      </c>
      <c r="H1592" s="108">
        <v>1</v>
      </c>
    </row>
    <row r="1593" spans="1:8" x14ac:dyDescent="0.3">
      <c r="A1593" s="108">
        <v>3222</v>
      </c>
      <c r="B1593" s="116">
        <v>21521</v>
      </c>
      <c r="C1593" s="108" t="s">
        <v>542</v>
      </c>
      <c r="D1593" s="108" t="s">
        <v>7</v>
      </c>
      <c r="E1593" s="108">
        <v>25</v>
      </c>
      <c r="F1593" s="108" t="s">
        <v>471</v>
      </c>
      <c r="G1593" s="108" t="s">
        <v>463</v>
      </c>
      <c r="H1593" s="108">
        <v>1</v>
      </c>
    </row>
    <row r="1594" spans="1:8" x14ac:dyDescent="0.3">
      <c r="A1594" s="108">
        <v>658</v>
      </c>
      <c r="B1594" s="116">
        <v>10098</v>
      </c>
      <c r="C1594" s="108" t="s">
        <v>415</v>
      </c>
      <c r="D1594" s="108" t="s">
        <v>7</v>
      </c>
      <c r="E1594" s="108">
        <v>20</v>
      </c>
      <c r="F1594" s="108" t="s">
        <v>471</v>
      </c>
      <c r="G1594" s="108" t="s">
        <v>463</v>
      </c>
      <c r="H1594" s="108">
        <v>1</v>
      </c>
    </row>
    <row r="1595" spans="1:8" x14ac:dyDescent="0.3">
      <c r="A1595" s="108">
        <v>3599</v>
      </c>
      <c r="B1595" s="116">
        <v>21592</v>
      </c>
      <c r="C1595" s="108" t="s">
        <v>2017</v>
      </c>
      <c r="D1595" s="108" t="s">
        <v>7</v>
      </c>
      <c r="E1595" s="108">
        <v>25</v>
      </c>
      <c r="F1595" s="108" t="s">
        <v>471</v>
      </c>
      <c r="G1595" s="108" t="s">
        <v>463</v>
      </c>
      <c r="H1595" s="108">
        <v>1</v>
      </c>
    </row>
    <row r="1596" spans="1:8" x14ac:dyDescent="0.3">
      <c r="A1596" s="108">
        <v>3569</v>
      </c>
      <c r="B1596" s="116">
        <v>11078</v>
      </c>
      <c r="C1596" s="108" t="s">
        <v>2018</v>
      </c>
      <c r="D1596" s="108" t="s">
        <v>7</v>
      </c>
      <c r="E1596" s="108">
        <v>10</v>
      </c>
      <c r="F1596" s="108" t="s">
        <v>471</v>
      </c>
      <c r="G1596" s="108" t="s">
        <v>463</v>
      </c>
      <c r="H1596" s="108">
        <v>1</v>
      </c>
    </row>
    <row r="1597" spans="1:8" x14ac:dyDescent="0.3">
      <c r="A1597" s="108">
        <v>2103</v>
      </c>
      <c r="B1597" s="116">
        <v>11043</v>
      </c>
      <c r="C1597" s="108" t="s">
        <v>2019</v>
      </c>
      <c r="D1597" s="108" t="s">
        <v>7</v>
      </c>
      <c r="E1597" s="108">
        <v>25</v>
      </c>
      <c r="F1597" s="108" t="s">
        <v>471</v>
      </c>
      <c r="G1597" s="108" t="s">
        <v>463</v>
      </c>
      <c r="H1597" s="108">
        <v>1</v>
      </c>
    </row>
    <row r="1598" spans="1:8" x14ac:dyDescent="0.3">
      <c r="A1598" s="108">
        <v>2277</v>
      </c>
      <c r="B1598" s="116">
        <v>21235</v>
      </c>
      <c r="C1598" s="108" t="s">
        <v>2020</v>
      </c>
      <c r="D1598" s="108" t="s">
        <v>7</v>
      </c>
      <c r="E1598" s="108">
        <v>3</v>
      </c>
      <c r="F1598" s="108" t="s">
        <v>471</v>
      </c>
      <c r="G1598" s="108" t="s">
        <v>463</v>
      </c>
      <c r="H1598" s="108">
        <v>1</v>
      </c>
    </row>
    <row r="1599" spans="1:8" x14ac:dyDescent="0.3">
      <c r="A1599" s="108">
        <v>4151</v>
      </c>
      <c r="B1599" s="116">
        <v>50005</v>
      </c>
      <c r="C1599" s="108" t="s">
        <v>955</v>
      </c>
      <c r="D1599" s="108" t="s">
        <v>7</v>
      </c>
      <c r="E1599" s="108">
        <v>10</v>
      </c>
      <c r="F1599" s="108" t="s">
        <v>471</v>
      </c>
      <c r="G1599" s="108" t="s">
        <v>463</v>
      </c>
      <c r="H1599" s="108">
        <v>1</v>
      </c>
    </row>
    <row r="1600" spans="1:8" x14ac:dyDescent="0.3">
      <c r="A1600" s="108">
        <v>3570</v>
      </c>
      <c r="B1600" s="116">
        <v>11079</v>
      </c>
      <c r="C1600" s="108" t="s">
        <v>1475</v>
      </c>
      <c r="D1600" s="108" t="s">
        <v>7</v>
      </c>
      <c r="E1600" s="108">
        <v>10</v>
      </c>
      <c r="F1600" s="108" t="s">
        <v>471</v>
      </c>
      <c r="G1600" s="108" t="s">
        <v>463</v>
      </c>
      <c r="H1600" s="108">
        <v>1</v>
      </c>
    </row>
    <row r="1601" spans="1:8" x14ac:dyDescent="0.3">
      <c r="A1601" s="108">
        <v>3387</v>
      </c>
      <c r="B1601" s="116">
        <v>21555</v>
      </c>
      <c r="C1601" s="108" t="s">
        <v>1247</v>
      </c>
      <c r="D1601" s="108" t="s">
        <v>7</v>
      </c>
      <c r="E1601" s="108">
        <v>1</v>
      </c>
      <c r="F1601" s="108" t="s">
        <v>471</v>
      </c>
      <c r="G1601" s="108" t="s">
        <v>463</v>
      </c>
      <c r="H1601" s="108">
        <v>1</v>
      </c>
    </row>
    <row r="1602" spans="1:8" x14ac:dyDescent="0.3">
      <c r="A1602" s="108">
        <v>2617</v>
      </c>
      <c r="B1602" s="116">
        <v>21343</v>
      </c>
      <c r="C1602" s="108" t="s">
        <v>2021</v>
      </c>
      <c r="D1602" s="108" t="s">
        <v>7</v>
      </c>
      <c r="E1602" s="108">
        <v>20</v>
      </c>
      <c r="F1602" s="108" t="s">
        <v>471</v>
      </c>
      <c r="G1602" s="108" t="s">
        <v>463</v>
      </c>
      <c r="H1602" s="108">
        <v>1</v>
      </c>
    </row>
    <row r="1603" spans="1:8" x14ac:dyDescent="0.3">
      <c r="A1603" s="108">
        <v>2384</v>
      </c>
      <c r="B1603" s="116">
        <v>11060</v>
      </c>
      <c r="C1603" s="108" t="s">
        <v>2021</v>
      </c>
      <c r="D1603" s="108" t="s">
        <v>7</v>
      </c>
      <c r="E1603" s="108">
        <v>20</v>
      </c>
      <c r="F1603" s="108" t="s">
        <v>471</v>
      </c>
      <c r="G1603" s="108" t="s">
        <v>463</v>
      </c>
      <c r="H1603" s="108">
        <v>1</v>
      </c>
    </row>
    <row r="1604" spans="1:8" x14ac:dyDescent="0.3">
      <c r="A1604" s="108">
        <v>1260</v>
      </c>
      <c r="B1604" s="116">
        <v>20494</v>
      </c>
      <c r="C1604" s="108" t="s">
        <v>540</v>
      </c>
      <c r="D1604" s="108" t="s">
        <v>7</v>
      </c>
      <c r="E1604" s="108">
        <v>25</v>
      </c>
      <c r="F1604" s="108" t="s">
        <v>471</v>
      </c>
      <c r="G1604" s="108" t="s">
        <v>463</v>
      </c>
      <c r="H1604" s="108">
        <v>1</v>
      </c>
    </row>
    <row r="1605" spans="1:8" x14ac:dyDescent="0.3">
      <c r="A1605" s="108">
        <v>2388</v>
      </c>
      <c r="B1605" s="116">
        <v>21293</v>
      </c>
      <c r="C1605" s="108" t="s">
        <v>1248</v>
      </c>
      <c r="D1605" s="108" t="s">
        <v>7</v>
      </c>
      <c r="E1605" s="108">
        <v>3</v>
      </c>
      <c r="F1605" s="108" t="s">
        <v>471</v>
      </c>
      <c r="G1605" s="108" t="s">
        <v>463</v>
      </c>
      <c r="H1605" s="108">
        <v>1</v>
      </c>
    </row>
    <row r="1606" spans="1:8" x14ac:dyDescent="0.3">
      <c r="A1606" s="108">
        <v>329</v>
      </c>
      <c r="B1606" s="116">
        <v>20028</v>
      </c>
      <c r="C1606" s="108" t="s">
        <v>2022</v>
      </c>
      <c r="D1606" s="108" t="s">
        <v>7</v>
      </c>
      <c r="E1606" s="108">
        <v>25</v>
      </c>
      <c r="F1606" s="108" t="s">
        <v>529</v>
      </c>
      <c r="G1606" s="108" t="s">
        <v>463</v>
      </c>
      <c r="H1606" s="108">
        <v>1</v>
      </c>
    </row>
    <row r="1607" spans="1:8" x14ac:dyDescent="0.3">
      <c r="A1607" s="108">
        <v>2802</v>
      </c>
      <c r="B1607" s="116">
        <v>21407</v>
      </c>
      <c r="C1607" s="108" t="s">
        <v>1249</v>
      </c>
      <c r="D1607" s="108" t="s">
        <v>7</v>
      </c>
      <c r="E1607" s="108">
        <v>2</v>
      </c>
      <c r="F1607" s="108" t="s">
        <v>529</v>
      </c>
      <c r="G1607" s="108" t="s">
        <v>463</v>
      </c>
      <c r="H1607" s="108">
        <v>1</v>
      </c>
    </row>
    <row r="1608" spans="1:8" x14ac:dyDescent="0.3">
      <c r="A1608" s="108">
        <v>560</v>
      </c>
      <c r="B1608" s="116">
        <v>20144</v>
      </c>
      <c r="C1608" s="108" t="s">
        <v>1250</v>
      </c>
      <c r="D1608" s="108" t="s">
        <v>7</v>
      </c>
      <c r="E1608" s="108">
        <v>5</v>
      </c>
      <c r="F1608" s="108" t="s">
        <v>529</v>
      </c>
      <c r="G1608" s="108" t="s">
        <v>463</v>
      </c>
      <c r="H1608" s="108">
        <v>1</v>
      </c>
    </row>
    <row r="1609" spans="1:8" x14ac:dyDescent="0.3">
      <c r="A1609" s="108">
        <v>562</v>
      </c>
      <c r="B1609" s="116">
        <v>20146</v>
      </c>
      <c r="C1609" s="108" t="s">
        <v>1074</v>
      </c>
      <c r="D1609" s="108" t="s">
        <v>7</v>
      </c>
      <c r="E1609" s="108">
        <v>5</v>
      </c>
      <c r="F1609" s="108" t="s">
        <v>529</v>
      </c>
      <c r="G1609" s="108" t="s">
        <v>463</v>
      </c>
      <c r="H1609" s="108">
        <v>1</v>
      </c>
    </row>
    <row r="1610" spans="1:8" x14ac:dyDescent="0.3">
      <c r="A1610" s="108">
        <v>3120</v>
      </c>
      <c r="B1610" s="116">
        <v>21490</v>
      </c>
      <c r="C1610" s="108" t="s">
        <v>532</v>
      </c>
      <c r="D1610" s="108" t="s">
        <v>7</v>
      </c>
      <c r="E1610" s="108">
        <v>2</v>
      </c>
      <c r="F1610" s="108" t="s">
        <v>529</v>
      </c>
      <c r="G1610" s="108" t="s">
        <v>463</v>
      </c>
      <c r="H1610" s="108">
        <v>1</v>
      </c>
    </row>
    <row r="1611" spans="1:8" x14ac:dyDescent="0.3">
      <c r="A1611" s="108">
        <v>1916</v>
      </c>
      <c r="B1611" s="116">
        <v>21091</v>
      </c>
      <c r="C1611" s="108" t="s">
        <v>2023</v>
      </c>
      <c r="D1611" s="108" t="s">
        <v>7</v>
      </c>
      <c r="E1611" s="108">
        <v>25</v>
      </c>
      <c r="F1611" s="108" t="s">
        <v>529</v>
      </c>
      <c r="G1611" s="108" t="s">
        <v>463</v>
      </c>
      <c r="H1611" s="108">
        <v>1</v>
      </c>
    </row>
    <row r="1612" spans="1:8" x14ac:dyDescent="0.3">
      <c r="A1612" s="108">
        <v>1953</v>
      </c>
      <c r="B1612" s="116">
        <v>21103</v>
      </c>
      <c r="C1612" s="108" t="s">
        <v>2024</v>
      </c>
      <c r="D1612" s="108" t="s">
        <v>7</v>
      </c>
      <c r="E1612" s="108">
        <v>5</v>
      </c>
      <c r="F1612" s="108" t="s">
        <v>529</v>
      </c>
      <c r="G1612" s="108" t="s">
        <v>463</v>
      </c>
      <c r="H1612" s="108">
        <v>1</v>
      </c>
    </row>
    <row r="1613" spans="1:8" x14ac:dyDescent="0.3">
      <c r="A1613" s="108">
        <v>332</v>
      </c>
      <c r="B1613" s="116">
        <v>20029</v>
      </c>
      <c r="C1613" s="108" t="s">
        <v>2025</v>
      </c>
      <c r="D1613" s="108" t="s">
        <v>7</v>
      </c>
      <c r="E1613" s="108">
        <v>25</v>
      </c>
      <c r="F1613" s="108" t="s">
        <v>529</v>
      </c>
      <c r="G1613" s="108" t="s">
        <v>463</v>
      </c>
      <c r="H1613" s="108">
        <v>1</v>
      </c>
    </row>
    <row r="1614" spans="1:8" x14ac:dyDescent="0.3">
      <c r="A1614" s="108">
        <v>3004</v>
      </c>
      <c r="B1614" s="116">
        <v>21453</v>
      </c>
      <c r="C1614" s="108" t="s">
        <v>1251</v>
      </c>
      <c r="D1614" s="108" t="s">
        <v>7</v>
      </c>
      <c r="E1614" s="108">
        <v>2</v>
      </c>
      <c r="F1614" s="108" t="s">
        <v>529</v>
      </c>
      <c r="G1614" s="108" t="s">
        <v>463</v>
      </c>
      <c r="H1614" s="108">
        <v>1</v>
      </c>
    </row>
    <row r="1615" spans="1:8" x14ac:dyDescent="0.3">
      <c r="A1615" s="108">
        <v>563</v>
      </c>
      <c r="B1615" s="116">
        <v>20147</v>
      </c>
      <c r="C1615" s="108" t="s">
        <v>1252</v>
      </c>
      <c r="D1615" s="108" t="s">
        <v>7</v>
      </c>
      <c r="E1615" s="108">
        <v>5</v>
      </c>
      <c r="F1615" s="108" t="s">
        <v>529</v>
      </c>
      <c r="G1615" s="108" t="s">
        <v>463</v>
      </c>
      <c r="H1615" s="108">
        <v>1</v>
      </c>
    </row>
    <row r="1616" spans="1:8" x14ac:dyDescent="0.3">
      <c r="A1616" s="108">
        <v>3054</v>
      </c>
      <c r="B1616" s="116">
        <v>21468</v>
      </c>
      <c r="C1616" s="108" t="s">
        <v>1253</v>
      </c>
      <c r="D1616" s="108" t="s">
        <v>7</v>
      </c>
      <c r="E1616" s="108">
        <v>2</v>
      </c>
      <c r="F1616" s="108" t="s">
        <v>529</v>
      </c>
      <c r="G1616" s="108" t="s">
        <v>463</v>
      </c>
      <c r="H1616" s="108">
        <v>1</v>
      </c>
    </row>
    <row r="1617" spans="1:8" x14ac:dyDescent="0.3">
      <c r="A1617" s="108">
        <v>3544</v>
      </c>
      <c r="B1617" s="116">
        <v>21576</v>
      </c>
      <c r="C1617" s="108" t="s">
        <v>2026</v>
      </c>
      <c r="D1617" s="108" t="s">
        <v>7</v>
      </c>
      <c r="E1617" s="108">
        <v>5</v>
      </c>
      <c r="F1617" s="108" t="s">
        <v>529</v>
      </c>
      <c r="G1617" s="108" t="s">
        <v>463</v>
      </c>
      <c r="H1617" s="108">
        <v>1</v>
      </c>
    </row>
    <row r="1618" spans="1:8" x14ac:dyDescent="0.3">
      <c r="A1618" s="108">
        <v>3610</v>
      </c>
      <c r="B1618" s="116">
        <v>21597</v>
      </c>
      <c r="C1618" s="108" t="s">
        <v>1254</v>
      </c>
      <c r="D1618" s="108" t="s">
        <v>7</v>
      </c>
      <c r="E1618" s="108">
        <v>2</v>
      </c>
      <c r="F1618" s="108" t="s">
        <v>529</v>
      </c>
      <c r="G1618" s="108" t="s">
        <v>463</v>
      </c>
      <c r="H1618" s="108">
        <v>1</v>
      </c>
    </row>
    <row r="1619" spans="1:8" x14ac:dyDescent="0.3">
      <c r="A1619" s="108">
        <v>3536</v>
      </c>
      <c r="B1619" s="116">
        <v>21570</v>
      </c>
      <c r="C1619" s="108" t="s">
        <v>2027</v>
      </c>
      <c r="D1619" s="108" t="s">
        <v>7</v>
      </c>
      <c r="E1619" s="108">
        <v>5</v>
      </c>
      <c r="F1619" s="108" t="s">
        <v>529</v>
      </c>
      <c r="G1619" s="108" t="s">
        <v>463</v>
      </c>
      <c r="H1619" s="108">
        <v>1</v>
      </c>
    </row>
    <row r="1620" spans="1:8" x14ac:dyDescent="0.3">
      <c r="A1620" s="108">
        <v>350</v>
      </c>
      <c r="B1620" s="116">
        <v>134</v>
      </c>
      <c r="C1620" s="108" t="s">
        <v>478</v>
      </c>
      <c r="D1620" s="108" t="s">
        <v>7</v>
      </c>
      <c r="E1620" s="108">
        <v>25</v>
      </c>
      <c r="F1620" s="108" t="s">
        <v>529</v>
      </c>
      <c r="G1620" s="108" t="s">
        <v>463</v>
      </c>
      <c r="H1620" s="108">
        <v>1</v>
      </c>
    </row>
    <row r="1621" spans="1:8" x14ac:dyDescent="0.3">
      <c r="A1621" s="108">
        <v>3720</v>
      </c>
      <c r="B1621" s="116">
        <v>21613</v>
      </c>
      <c r="C1621" s="108" t="s">
        <v>477</v>
      </c>
      <c r="D1621" s="108" t="s">
        <v>7</v>
      </c>
      <c r="E1621" s="108">
        <v>5</v>
      </c>
      <c r="F1621" s="108" t="s">
        <v>529</v>
      </c>
      <c r="G1621" s="108" t="s">
        <v>463</v>
      </c>
      <c r="H1621" s="108">
        <v>1</v>
      </c>
    </row>
    <row r="1622" spans="1:8" x14ac:dyDescent="0.3">
      <c r="A1622" s="108">
        <v>1717</v>
      </c>
      <c r="B1622" s="116">
        <v>984</v>
      </c>
      <c r="C1622" s="108" t="s">
        <v>1255</v>
      </c>
      <c r="D1622" s="108" t="s">
        <v>7</v>
      </c>
      <c r="E1622" s="108">
        <v>5</v>
      </c>
      <c r="F1622" s="108" t="s">
        <v>529</v>
      </c>
      <c r="G1622" s="108" t="s">
        <v>463</v>
      </c>
      <c r="H1622" s="108">
        <v>1</v>
      </c>
    </row>
    <row r="1623" spans="1:8" x14ac:dyDescent="0.3">
      <c r="A1623" s="108">
        <v>1634</v>
      </c>
      <c r="B1623" s="116">
        <v>20935</v>
      </c>
      <c r="C1623" s="108" t="s">
        <v>645</v>
      </c>
      <c r="D1623" s="108" t="s">
        <v>7</v>
      </c>
      <c r="E1623" s="108">
        <v>25</v>
      </c>
      <c r="F1623" s="108" t="s">
        <v>529</v>
      </c>
      <c r="G1623" s="108" t="s">
        <v>463</v>
      </c>
      <c r="H1623" s="108">
        <v>1</v>
      </c>
    </row>
    <row r="1624" spans="1:8" x14ac:dyDescent="0.3">
      <c r="A1624" s="108">
        <v>401</v>
      </c>
      <c r="B1624" s="116">
        <v>10005</v>
      </c>
      <c r="C1624" s="108" t="s">
        <v>524</v>
      </c>
      <c r="D1624" s="108" t="s">
        <v>7</v>
      </c>
      <c r="E1624" s="108">
        <v>50</v>
      </c>
      <c r="F1624" s="108" t="s">
        <v>467</v>
      </c>
      <c r="G1624" s="108" t="s">
        <v>463</v>
      </c>
      <c r="H1624" s="108">
        <v>1</v>
      </c>
    </row>
    <row r="1625" spans="1:8" x14ac:dyDescent="0.3">
      <c r="A1625" s="108">
        <v>3284</v>
      </c>
      <c r="B1625" s="116">
        <v>21545</v>
      </c>
      <c r="C1625" s="108" t="s">
        <v>1256</v>
      </c>
      <c r="D1625" s="108" t="s">
        <v>7</v>
      </c>
      <c r="E1625" s="108">
        <v>1</v>
      </c>
      <c r="F1625" s="108" t="s">
        <v>467</v>
      </c>
      <c r="G1625" s="108" t="s">
        <v>463</v>
      </c>
      <c r="H1625" s="108">
        <v>1</v>
      </c>
    </row>
    <row r="1626" spans="1:8" x14ac:dyDescent="0.3">
      <c r="A1626" s="108">
        <v>3856</v>
      </c>
      <c r="B1626" s="116">
        <v>21658</v>
      </c>
      <c r="C1626" s="108" t="s">
        <v>482</v>
      </c>
      <c r="D1626" s="108" t="s">
        <v>7</v>
      </c>
      <c r="E1626" s="108">
        <v>25</v>
      </c>
      <c r="F1626" s="108" t="s">
        <v>467</v>
      </c>
      <c r="G1626" s="108" t="s">
        <v>463</v>
      </c>
      <c r="H1626" s="108">
        <v>1</v>
      </c>
    </row>
    <row r="1627" spans="1:8" x14ac:dyDescent="0.3">
      <c r="A1627" s="108">
        <v>2920</v>
      </c>
      <c r="B1627" s="116">
        <v>11072</v>
      </c>
      <c r="C1627" s="108" t="s">
        <v>482</v>
      </c>
      <c r="D1627" s="108" t="s">
        <v>7</v>
      </c>
      <c r="E1627" s="108">
        <v>25</v>
      </c>
      <c r="F1627" s="108" t="s">
        <v>467</v>
      </c>
      <c r="G1627" s="108" t="s">
        <v>463</v>
      </c>
      <c r="H1627" s="108">
        <v>1</v>
      </c>
    </row>
    <row r="1628" spans="1:8" x14ac:dyDescent="0.3">
      <c r="A1628" s="108">
        <v>2268</v>
      </c>
      <c r="B1628" s="116">
        <v>21231</v>
      </c>
      <c r="C1628" s="108" t="s">
        <v>1257</v>
      </c>
      <c r="D1628" s="108" t="s">
        <v>7</v>
      </c>
      <c r="E1628" s="108">
        <v>4</v>
      </c>
      <c r="F1628" s="108" t="s">
        <v>467</v>
      </c>
      <c r="G1628" s="108" t="s">
        <v>463</v>
      </c>
      <c r="H1628" s="108">
        <v>1</v>
      </c>
    </row>
    <row r="1629" spans="1:8" x14ac:dyDescent="0.3">
      <c r="A1629" s="108">
        <v>254</v>
      </c>
      <c r="B1629" s="116">
        <v>20091</v>
      </c>
      <c r="C1629" s="108" t="s">
        <v>646</v>
      </c>
      <c r="D1629" s="108" t="s">
        <v>7</v>
      </c>
      <c r="E1629" s="108">
        <v>50</v>
      </c>
      <c r="F1629" s="108" t="s">
        <v>467</v>
      </c>
      <c r="G1629" s="108" t="s">
        <v>463</v>
      </c>
      <c r="H1629" s="108">
        <v>1</v>
      </c>
    </row>
    <row r="1630" spans="1:8" x14ac:dyDescent="0.3">
      <c r="A1630" s="108">
        <v>1504</v>
      </c>
      <c r="B1630" s="116">
        <v>20898</v>
      </c>
      <c r="C1630" s="108" t="s">
        <v>487</v>
      </c>
      <c r="D1630" s="108" t="s">
        <v>7</v>
      </c>
      <c r="E1630" s="108">
        <v>5</v>
      </c>
      <c r="F1630" s="108" t="s">
        <v>467</v>
      </c>
      <c r="G1630" s="108" t="s">
        <v>463</v>
      </c>
      <c r="H1630" s="108">
        <v>1</v>
      </c>
    </row>
    <row r="1631" spans="1:8" x14ac:dyDescent="0.3">
      <c r="A1631" s="108">
        <v>3275</v>
      </c>
      <c r="B1631" s="116">
        <v>1911</v>
      </c>
      <c r="C1631" s="108" t="s">
        <v>494</v>
      </c>
      <c r="D1631" s="108" t="s">
        <v>7</v>
      </c>
      <c r="E1631" s="108">
        <v>1</v>
      </c>
      <c r="F1631" s="108" t="s">
        <v>467</v>
      </c>
      <c r="G1631" s="108" t="s">
        <v>463</v>
      </c>
      <c r="H1631" s="108">
        <v>1</v>
      </c>
    </row>
    <row r="1632" spans="1:8" x14ac:dyDescent="0.3">
      <c r="A1632" s="108">
        <v>186</v>
      </c>
      <c r="B1632" s="116">
        <v>149</v>
      </c>
      <c r="C1632" s="108" t="s">
        <v>238</v>
      </c>
      <c r="D1632" s="108" t="s">
        <v>3</v>
      </c>
      <c r="E1632" s="108">
        <v>12.5</v>
      </c>
      <c r="F1632" s="108" t="s">
        <v>66</v>
      </c>
      <c r="G1632" s="108" t="s">
        <v>463</v>
      </c>
      <c r="H1632" s="108">
        <v>1</v>
      </c>
    </row>
    <row r="1633" spans="1:8" x14ac:dyDescent="0.3">
      <c r="A1633" s="108">
        <v>3912</v>
      </c>
      <c r="B1633" s="116">
        <v>2816</v>
      </c>
      <c r="C1633" s="108" t="s">
        <v>750</v>
      </c>
      <c r="D1633" s="108" t="s">
        <v>7</v>
      </c>
      <c r="E1633" s="108">
        <v>25</v>
      </c>
      <c r="F1633" s="108" t="s">
        <v>529</v>
      </c>
      <c r="G1633" s="108" t="s">
        <v>463</v>
      </c>
      <c r="H1633" s="108">
        <v>1</v>
      </c>
    </row>
    <row r="1634" spans="1:8" x14ac:dyDescent="0.3">
      <c r="A1634" s="108">
        <v>437</v>
      </c>
      <c r="B1634" s="116">
        <v>69</v>
      </c>
      <c r="C1634" s="108" t="s">
        <v>14</v>
      </c>
      <c r="D1634" s="108" t="s">
        <v>7</v>
      </c>
      <c r="E1634" s="108">
        <v>50</v>
      </c>
      <c r="F1634" s="108" t="s">
        <v>529</v>
      </c>
      <c r="G1634" s="108" t="s">
        <v>463</v>
      </c>
      <c r="H1634" s="108">
        <v>1</v>
      </c>
    </row>
    <row r="1635" spans="1:8" x14ac:dyDescent="0.3">
      <c r="A1635" s="108">
        <v>2288</v>
      </c>
      <c r="B1635" s="116">
        <v>1261</v>
      </c>
      <c r="C1635" s="108" t="s">
        <v>1258</v>
      </c>
      <c r="D1635" s="108" t="s">
        <v>7</v>
      </c>
      <c r="E1635" s="108">
        <v>5</v>
      </c>
      <c r="F1635" s="108" t="s">
        <v>529</v>
      </c>
      <c r="G1635" s="108" t="s">
        <v>463</v>
      </c>
      <c r="H1635" s="108">
        <v>1</v>
      </c>
    </row>
    <row r="1636" spans="1:8" x14ac:dyDescent="0.3">
      <c r="A1636" s="108">
        <v>2113</v>
      </c>
      <c r="B1636" s="116">
        <v>21161</v>
      </c>
      <c r="C1636" s="108" t="s">
        <v>2028</v>
      </c>
      <c r="D1636" s="108" t="s">
        <v>7</v>
      </c>
      <c r="E1636" s="108">
        <v>10</v>
      </c>
      <c r="F1636" s="108" t="s">
        <v>55</v>
      </c>
      <c r="G1636" s="108" t="s">
        <v>463</v>
      </c>
      <c r="H1636" s="108">
        <v>1</v>
      </c>
    </row>
    <row r="1637" spans="1:8" x14ac:dyDescent="0.3">
      <c r="A1637" s="108">
        <v>1537</v>
      </c>
      <c r="B1637" s="116">
        <v>20915</v>
      </c>
      <c r="C1637" s="108" t="s">
        <v>233</v>
      </c>
      <c r="D1637" s="108" t="s">
        <v>7</v>
      </c>
      <c r="E1637" s="108">
        <v>25</v>
      </c>
      <c r="F1637" s="108" t="s">
        <v>55</v>
      </c>
      <c r="G1637" s="108" t="s">
        <v>463</v>
      </c>
      <c r="H1637" s="108">
        <v>1</v>
      </c>
    </row>
    <row r="1638" spans="1:8" x14ac:dyDescent="0.3">
      <c r="A1638" s="108">
        <v>1050</v>
      </c>
      <c r="B1638" s="116">
        <v>20370</v>
      </c>
      <c r="C1638" s="108" t="s">
        <v>1259</v>
      </c>
      <c r="D1638" s="108" t="s">
        <v>3</v>
      </c>
      <c r="E1638" s="108">
        <v>2</v>
      </c>
      <c r="F1638" s="108" t="s">
        <v>55</v>
      </c>
      <c r="G1638" s="108" t="s">
        <v>463</v>
      </c>
      <c r="H1638" s="108">
        <v>1</v>
      </c>
    </row>
    <row r="1639" spans="1:8" x14ac:dyDescent="0.3">
      <c r="A1639" s="108">
        <v>3450</v>
      </c>
      <c r="B1639" s="116">
        <v>2674</v>
      </c>
      <c r="C1639" s="108" t="s">
        <v>398</v>
      </c>
      <c r="D1639" s="108" t="s">
        <v>126</v>
      </c>
      <c r="E1639" s="108">
        <v>0.21099999999999999</v>
      </c>
      <c r="F1639" s="108" t="s">
        <v>128</v>
      </c>
      <c r="G1639" s="108" t="s">
        <v>463</v>
      </c>
      <c r="H1639" s="108">
        <v>1</v>
      </c>
    </row>
    <row r="1640" spans="1:8" x14ac:dyDescent="0.3">
      <c r="A1640" s="108">
        <v>3012</v>
      </c>
      <c r="B1640" s="116">
        <v>1738</v>
      </c>
      <c r="C1640" s="108" t="s">
        <v>1260</v>
      </c>
      <c r="D1640" s="108" t="s">
        <v>126</v>
      </c>
      <c r="E1640" s="108">
        <v>0.21099999999999999</v>
      </c>
      <c r="F1640" s="108" t="s">
        <v>128</v>
      </c>
      <c r="G1640" s="108" t="s">
        <v>463</v>
      </c>
      <c r="H1640" s="108">
        <v>1</v>
      </c>
    </row>
    <row r="1641" spans="1:8" x14ac:dyDescent="0.3">
      <c r="A1641" s="108">
        <v>3451</v>
      </c>
      <c r="B1641" s="116">
        <v>2675</v>
      </c>
      <c r="C1641" s="108" t="s">
        <v>534</v>
      </c>
      <c r="D1641" s="108" t="s">
        <v>126</v>
      </c>
      <c r="E1641" s="108">
        <v>0.21099999999999999</v>
      </c>
      <c r="F1641" s="108" t="s">
        <v>128</v>
      </c>
      <c r="G1641" s="108" t="s">
        <v>463</v>
      </c>
      <c r="H1641" s="108">
        <v>1</v>
      </c>
    </row>
    <row r="1642" spans="1:8" x14ac:dyDescent="0.3">
      <c r="A1642" s="108">
        <v>3453</v>
      </c>
      <c r="B1642" s="116">
        <v>2677</v>
      </c>
      <c r="C1642" s="108" t="s">
        <v>1590</v>
      </c>
      <c r="D1642" s="108" t="s">
        <v>126</v>
      </c>
      <c r="E1642" s="108">
        <v>0.21099999999999999</v>
      </c>
      <c r="F1642" s="108" t="s">
        <v>128</v>
      </c>
      <c r="G1642" s="108" t="s">
        <v>463</v>
      </c>
      <c r="H1642" s="108">
        <v>1</v>
      </c>
    </row>
    <row r="1643" spans="1:8" x14ac:dyDescent="0.3">
      <c r="A1643" s="108">
        <v>3013</v>
      </c>
      <c r="B1643" s="116">
        <v>1739</v>
      </c>
      <c r="C1643" s="108" t="s">
        <v>533</v>
      </c>
      <c r="D1643" s="108" t="s">
        <v>126</v>
      </c>
      <c r="E1643" s="108">
        <v>0.21099999999999999</v>
      </c>
      <c r="F1643" s="108" t="s">
        <v>128</v>
      </c>
      <c r="G1643" s="108" t="s">
        <v>463</v>
      </c>
      <c r="H1643" s="108">
        <v>1</v>
      </c>
    </row>
    <row r="1644" spans="1:8" x14ac:dyDescent="0.3">
      <c r="A1644" s="108">
        <v>3561</v>
      </c>
      <c r="B1644" s="116">
        <v>2128</v>
      </c>
      <c r="C1644" s="108" t="s">
        <v>536</v>
      </c>
      <c r="D1644" s="108" t="s">
        <v>126</v>
      </c>
      <c r="E1644" s="108">
        <v>0.21099999999999999</v>
      </c>
      <c r="F1644" s="108" t="s">
        <v>128</v>
      </c>
      <c r="G1644" s="108" t="s">
        <v>463</v>
      </c>
      <c r="H1644" s="108">
        <v>1</v>
      </c>
    </row>
    <row r="1645" spans="1:8" x14ac:dyDescent="0.3">
      <c r="A1645" s="108">
        <v>4220</v>
      </c>
      <c r="B1645" s="116">
        <v>2374</v>
      </c>
      <c r="C1645" s="108" t="s">
        <v>1261</v>
      </c>
      <c r="D1645" s="108" t="s">
        <v>165</v>
      </c>
      <c r="E1645" s="108">
        <v>0.21</v>
      </c>
      <c r="F1645" s="108" t="s">
        <v>128</v>
      </c>
      <c r="G1645" s="108" t="s">
        <v>463</v>
      </c>
      <c r="H1645" s="108">
        <v>1</v>
      </c>
    </row>
    <row r="1646" spans="1:8" x14ac:dyDescent="0.3">
      <c r="A1646" s="108">
        <v>3452</v>
      </c>
      <c r="B1646" s="116">
        <v>2676</v>
      </c>
      <c r="C1646" s="108" t="s">
        <v>535</v>
      </c>
      <c r="D1646" s="108" t="s">
        <v>126</v>
      </c>
      <c r="E1646" s="108">
        <v>0.21099999999999999</v>
      </c>
      <c r="F1646" s="108" t="s">
        <v>128</v>
      </c>
      <c r="G1646" s="108" t="s">
        <v>463</v>
      </c>
      <c r="H1646" s="108">
        <v>1</v>
      </c>
    </row>
    <row r="1647" spans="1:8" x14ac:dyDescent="0.3">
      <c r="A1647" s="108">
        <v>3011</v>
      </c>
      <c r="B1647" s="116">
        <v>1737</v>
      </c>
      <c r="C1647" s="108" t="s">
        <v>1262</v>
      </c>
      <c r="D1647" s="108" t="s">
        <v>126</v>
      </c>
      <c r="E1647" s="108">
        <v>0.21099999999999999</v>
      </c>
      <c r="F1647" s="108" t="s">
        <v>128</v>
      </c>
      <c r="G1647" s="108" t="s">
        <v>463</v>
      </c>
      <c r="H1647" s="108">
        <v>1</v>
      </c>
    </row>
    <row r="1648" spans="1:8" x14ac:dyDescent="0.3">
      <c r="A1648" s="108">
        <v>3010</v>
      </c>
      <c r="B1648" s="116">
        <v>1736</v>
      </c>
      <c r="C1648" s="108" t="s">
        <v>969</v>
      </c>
      <c r="D1648" s="108" t="s">
        <v>28</v>
      </c>
      <c r="E1648" s="108">
        <v>0.21099999999999999</v>
      </c>
      <c r="F1648" s="108" t="s">
        <v>128</v>
      </c>
      <c r="G1648" s="108" t="s">
        <v>463</v>
      </c>
      <c r="H1648" s="108">
        <v>1</v>
      </c>
    </row>
    <row r="1649" spans="1:8" x14ac:dyDescent="0.3">
      <c r="A1649" s="108">
        <v>4223</v>
      </c>
      <c r="B1649" s="116">
        <v>21796</v>
      </c>
      <c r="C1649" s="108" t="s">
        <v>1413</v>
      </c>
      <c r="D1649" s="108" t="s">
        <v>7</v>
      </c>
      <c r="E1649" s="108">
        <v>20</v>
      </c>
      <c r="F1649" s="108" t="s">
        <v>465</v>
      </c>
      <c r="G1649" s="108" t="s">
        <v>463</v>
      </c>
      <c r="H1649" s="108">
        <v>1</v>
      </c>
    </row>
    <row r="1650" spans="1:8" x14ac:dyDescent="0.3">
      <c r="A1650" s="108">
        <v>4029</v>
      </c>
      <c r="B1650" s="116">
        <v>2285</v>
      </c>
      <c r="C1650" s="108" t="s">
        <v>854</v>
      </c>
      <c r="D1650" s="108" t="s">
        <v>28</v>
      </c>
      <c r="E1650" s="108">
        <v>25</v>
      </c>
      <c r="F1650" s="108" t="s">
        <v>465</v>
      </c>
      <c r="G1650" s="108" t="s">
        <v>463</v>
      </c>
      <c r="H1650" s="108">
        <v>1</v>
      </c>
    </row>
    <row r="1651" spans="1:8" x14ac:dyDescent="0.3">
      <c r="A1651" s="108">
        <v>4032</v>
      </c>
      <c r="B1651" s="116">
        <v>2286</v>
      </c>
      <c r="C1651" s="108" t="s">
        <v>857</v>
      </c>
      <c r="D1651" s="108" t="s">
        <v>28</v>
      </c>
      <c r="E1651" s="108">
        <v>5</v>
      </c>
      <c r="F1651" s="108" t="s">
        <v>465</v>
      </c>
      <c r="G1651" s="108" t="s">
        <v>463</v>
      </c>
      <c r="H1651" s="108">
        <v>1</v>
      </c>
    </row>
    <row r="1652" spans="1:8" x14ac:dyDescent="0.3">
      <c r="A1652" s="108">
        <v>4243</v>
      </c>
      <c r="B1652" s="116">
        <v>2385</v>
      </c>
      <c r="C1652" s="108" t="s">
        <v>1525</v>
      </c>
      <c r="D1652" s="108" t="s">
        <v>28</v>
      </c>
      <c r="E1652" s="108">
        <v>20</v>
      </c>
      <c r="F1652" s="108" t="s">
        <v>465</v>
      </c>
      <c r="G1652" s="108" t="s">
        <v>463</v>
      </c>
      <c r="H1652" s="108">
        <v>1</v>
      </c>
    </row>
    <row r="1653" spans="1:8" x14ac:dyDescent="0.3">
      <c r="A1653" s="108">
        <v>4028</v>
      </c>
      <c r="B1653" s="116">
        <v>2284</v>
      </c>
      <c r="C1653" s="108" t="s">
        <v>853</v>
      </c>
      <c r="D1653" s="108" t="s">
        <v>28</v>
      </c>
      <c r="E1653" s="108">
        <v>25</v>
      </c>
      <c r="F1653" s="108" t="s">
        <v>465</v>
      </c>
      <c r="G1653" s="108" t="s">
        <v>463</v>
      </c>
      <c r="H1653" s="108">
        <v>1</v>
      </c>
    </row>
    <row r="1654" spans="1:8" x14ac:dyDescent="0.3">
      <c r="A1654" s="108">
        <v>4033</v>
      </c>
      <c r="B1654" s="116">
        <v>2287</v>
      </c>
      <c r="C1654" s="108" t="s">
        <v>1263</v>
      </c>
      <c r="D1654" s="108" t="s">
        <v>28</v>
      </c>
      <c r="E1654" s="108">
        <v>5</v>
      </c>
      <c r="F1654" s="108" t="s">
        <v>465</v>
      </c>
      <c r="G1654" s="108" t="s">
        <v>463</v>
      </c>
      <c r="H1654" s="108">
        <v>1</v>
      </c>
    </row>
    <row r="1655" spans="1:8" x14ac:dyDescent="0.3">
      <c r="A1655" s="108">
        <v>3511</v>
      </c>
      <c r="B1655" s="116">
        <v>2680</v>
      </c>
      <c r="C1655" s="108" t="s">
        <v>484</v>
      </c>
      <c r="D1655" s="108" t="s">
        <v>7</v>
      </c>
      <c r="E1655" s="108">
        <v>1</v>
      </c>
      <c r="F1655" s="108" t="s">
        <v>467</v>
      </c>
      <c r="G1655" s="108" t="s">
        <v>463</v>
      </c>
      <c r="H1655" s="108">
        <v>1</v>
      </c>
    </row>
    <row r="1656" spans="1:8" x14ac:dyDescent="0.3">
      <c r="A1656" s="108">
        <v>4076</v>
      </c>
      <c r="B1656" s="116">
        <v>2297</v>
      </c>
      <c r="C1656" s="108" t="s">
        <v>897</v>
      </c>
      <c r="D1656" s="108" t="s">
        <v>28</v>
      </c>
      <c r="E1656" s="108">
        <v>0.3</v>
      </c>
      <c r="F1656" s="108" t="s">
        <v>246</v>
      </c>
      <c r="G1656" s="108" t="s">
        <v>463</v>
      </c>
      <c r="H1656" s="108">
        <v>1</v>
      </c>
    </row>
    <row r="1657" spans="1:8" x14ac:dyDescent="0.3">
      <c r="A1657" s="108">
        <v>4077</v>
      </c>
      <c r="B1657" s="116">
        <v>2298</v>
      </c>
      <c r="C1657" s="108" t="s">
        <v>893</v>
      </c>
      <c r="D1657" s="108" t="s">
        <v>28</v>
      </c>
      <c r="E1657" s="108">
        <v>0</v>
      </c>
      <c r="F1657" s="108" t="s">
        <v>246</v>
      </c>
      <c r="G1657" s="108" t="s">
        <v>463</v>
      </c>
      <c r="H1657" s="108">
        <v>1</v>
      </c>
    </row>
    <row r="1658" spans="1:8" x14ac:dyDescent="0.3">
      <c r="A1658" s="108">
        <v>4078</v>
      </c>
      <c r="B1658" s="116">
        <v>2299</v>
      </c>
      <c r="C1658" s="108" t="s">
        <v>1489</v>
      </c>
      <c r="D1658" s="108" t="s">
        <v>28</v>
      </c>
      <c r="E1658" s="108">
        <v>0</v>
      </c>
      <c r="F1658" s="108" t="s">
        <v>246</v>
      </c>
      <c r="G1658" s="108" t="s">
        <v>463</v>
      </c>
      <c r="H1658" s="108">
        <v>1</v>
      </c>
    </row>
    <row r="1659" spans="1:8" x14ac:dyDescent="0.3">
      <c r="A1659" s="108">
        <v>4046</v>
      </c>
      <c r="B1659" s="116">
        <v>2834</v>
      </c>
      <c r="C1659" s="108" t="s">
        <v>869</v>
      </c>
      <c r="D1659" s="108" t="s">
        <v>28</v>
      </c>
      <c r="E1659" s="108">
        <v>3.2</v>
      </c>
      <c r="F1659" s="108" t="s">
        <v>246</v>
      </c>
      <c r="G1659" s="108" t="s">
        <v>463</v>
      </c>
      <c r="H1659" s="108">
        <v>1</v>
      </c>
    </row>
    <row r="1660" spans="1:8" x14ac:dyDescent="0.3">
      <c r="A1660" s="108">
        <v>2620</v>
      </c>
      <c r="B1660" s="116">
        <v>21346</v>
      </c>
      <c r="C1660" s="108" t="s">
        <v>178</v>
      </c>
      <c r="D1660" s="108" t="s">
        <v>3</v>
      </c>
      <c r="E1660" s="108">
        <v>5</v>
      </c>
      <c r="F1660" s="108" t="s">
        <v>469</v>
      </c>
      <c r="G1660" s="108" t="s">
        <v>463</v>
      </c>
      <c r="H1660" s="108">
        <v>1</v>
      </c>
    </row>
    <row r="1661" spans="1:8" x14ac:dyDescent="0.3">
      <c r="A1661" s="108">
        <v>336</v>
      </c>
      <c r="B1661" s="116">
        <v>20098</v>
      </c>
      <c r="C1661" s="108" t="s">
        <v>335</v>
      </c>
      <c r="D1661" s="108" t="s">
        <v>3</v>
      </c>
      <c r="E1661" s="108">
        <v>5</v>
      </c>
      <c r="F1661" s="108" t="s">
        <v>469</v>
      </c>
      <c r="G1661" s="108" t="s">
        <v>463</v>
      </c>
      <c r="H1661" s="108">
        <v>1</v>
      </c>
    </row>
    <row r="1662" spans="1:8" x14ac:dyDescent="0.3">
      <c r="A1662" s="108">
        <v>3643</v>
      </c>
      <c r="B1662" s="116">
        <v>2737</v>
      </c>
      <c r="C1662" s="108" t="s">
        <v>553</v>
      </c>
      <c r="D1662" s="108" t="s">
        <v>28</v>
      </c>
      <c r="E1662" s="108">
        <v>5.5E-2</v>
      </c>
      <c r="F1662" s="108" t="s">
        <v>544</v>
      </c>
      <c r="G1662" s="108" t="s">
        <v>463</v>
      </c>
      <c r="H1662" s="108">
        <v>1</v>
      </c>
    </row>
    <row r="1663" spans="1:8" x14ac:dyDescent="0.3">
      <c r="A1663" s="108">
        <v>3644</v>
      </c>
      <c r="B1663" s="116">
        <v>2738</v>
      </c>
      <c r="C1663" s="108" t="s">
        <v>547</v>
      </c>
      <c r="D1663" s="108" t="s">
        <v>28</v>
      </c>
      <c r="E1663" s="108">
        <v>0.08</v>
      </c>
      <c r="F1663" s="108" t="s">
        <v>544</v>
      </c>
      <c r="G1663" s="108" t="s">
        <v>463</v>
      </c>
      <c r="H1663" s="108">
        <v>1</v>
      </c>
    </row>
    <row r="1664" spans="1:8" x14ac:dyDescent="0.3">
      <c r="A1664" s="108">
        <v>3276</v>
      </c>
      <c r="B1664" s="116">
        <v>1912</v>
      </c>
      <c r="C1664" s="108" t="s">
        <v>1264</v>
      </c>
      <c r="D1664" s="108" t="s">
        <v>7</v>
      </c>
      <c r="E1664" s="108">
        <v>1</v>
      </c>
      <c r="F1664" s="108" t="s">
        <v>467</v>
      </c>
      <c r="G1664" s="108" t="s">
        <v>463</v>
      </c>
      <c r="H1664" s="108">
        <v>1</v>
      </c>
    </row>
    <row r="1665" spans="1:8" x14ac:dyDescent="0.3">
      <c r="A1665" s="108">
        <v>2524</v>
      </c>
      <c r="B1665" s="116">
        <v>1404</v>
      </c>
      <c r="C1665" s="108" t="s">
        <v>2029</v>
      </c>
      <c r="D1665" s="108" t="s">
        <v>7</v>
      </c>
      <c r="E1665" s="108">
        <v>5</v>
      </c>
      <c r="F1665" s="108" t="s">
        <v>467</v>
      </c>
      <c r="G1665" s="108" t="s">
        <v>463</v>
      </c>
      <c r="H1665" s="108">
        <v>1</v>
      </c>
    </row>
    <row r="1666" spans="1:8" x14ac:dyDescent="0.3">
      <c r="A1666" s="108">
        <v>177</v>
      </c>
      <c r="B1666" s="116">
        <v>194</v>
      </c>
      <c r="C1666" s="108" t="s">
        <v>13</v>
      </c>
      <c r="D1666" s="108" t="s">
        <v>7</v>
      </c>
      <c r="E1666" s="108">
        <v>25</v>
      </c>
      <c r="F1666" s="108" t="s">
        <v>468</v>
      </c>
      <c r="G1666" s="108" t="s">
        <v>463</v>
      </c>
      <c r="H1666" s="108">
        <v>1</v>
      </c>
    </row>
    <row r="1667" spans="1:8" x14ac:dyDescent="0.3">
      <c r="A1667" s="108">
        <v>1043</v>
      </c>
      <c r="B1667" s="116">
        <v>583</v>
      </c>
      <c r="C1667" s="108" t="s">
        <v>1265</v>
      </c>
      <c r="D1667" s="108" t="s">
        <v>7</v>
      </c>
      <c r="E1667" s="108">
        <v>5</v>
      </c>
      <c r="F1667" s="108" t="s">
        <v>468</v>
      </c>
      <c r="G1667" s="108" t="s">
        <v>463</v>
      </c>
      <c r="H1667" s="108">
        <v>1</v>
      </c>
    </row>
    <row r="1668" spans="1:8" x14ac:dyDescent="0.3">
      <c r="A1668" s="108">
        <v>3924</v>
      </c>
      <c r="B1668" s="116">
        <v>2270</v>
      </c>
      <c r="C1668" s="108" t="s">
        <v>1266</v>
      </c>
      <c r="D1668" s="108" t="s">
        <v>28</v>
      </c>
      <c r="E1668" s="108">
        <v>2</v>
      </c>
      <c r="F1668" s="108" t="s">
        <v>471</v>
      </c>
      <c r="G1668" s="108" t="s">
        <v>463</v>
      </c>
      <c r="H1668" s="108">
        <v>1</v>
      </c>
    </row>
    <row r="1669" spans="1:8" x14ac:dyDescent="0.3">
      <c r="A1669" s="108">
        <v>2832</v>
      </c>
      <c r="B1669" s="116">
        <v>1602</v>
      </c>
      <c r="C1669" s="108" t="s">
        <v>588</v>
      </c>
      <c r="D1669" s="108" t="s">
        <v>7</v>
      </c>
      <c r="E1669" s="108">
        <v>5</v>
      </c>
      <c r="F1669" s="108" t="s">
        <v>471</v>
      </c>
      <c r="G1669" s="108" t="s">
        <v>463</v>
      </c>
      <c r="H1669" s="108">
        <v>1</v>
      </c>
    </row>
    <row r="1670" spans="1:8" x14ac:dyDescent="0.3">
      <c r="A1670" s="108">
        <v>2892</v>
      </c>
      <c r="B1670" s="116">
        <v>1655</v>
      </c>
      <c r="C1670" s="108" t="s">
        <v>1267</v>
      </c>
      <c r="D1670" s="108" t="s">
        <v>7</v>
      </c>
      <c r="E1670" s="108">
        <v>2</v>
      </c>
      <c r="F1670" s="108" t="s">
        <v>471</v>
      </c>
      <c r="G1670" s="108" t="s">
        <v>463</v>
      </c>
      <c r="H1670" s="108">
        <v>1</v>
      </c>
    </row>
    <row r="1671" spans="1:8" x14ac:dyDescent="0.3">
      <c r="A1671" s="108">
        <v>1753</v>
      </c>
      <c r="B1671" s="116">
        <v>997</v>
      </c>
      <c r="C1671" s="108" t="s">
        <v>2030</v>
      </c>
      <c r="D1671" s="108" t="s">
        <v>7</v>
      </c>
      <c r="E1671" s="108">
        <v>5</v>
      </c>
      <c r="F1671" s="108" t="s">
        <v>471</v>
      </c>
      <c r="G1671" s="108" t="s">
        <v>463</v>
      </c>
      <c r="H1671" s="108">
        <v>1</v>
      </c>
    </row>
    <row r="1672" spans="1:8" x14ac:dyDescent="0.3">
      <c r="A1672" s="108">
        <v>3925</v>
      </c>
      <c r="B1672" s="116">
        <v>2271</v>
      </c>
      <c r="C1672" s="108" t="s">
        <v>754</v>
      </c>
      <c r="D1672" s="108" t="s">
        <v>28</v>
      </c>
      <c r="E1672" s="108">
        <v>2</v>
      </c>
      <c r="F1672" s="108" t="s">
        <v>471</v>
      </c>
      <c r="G1672" s="108" t="s">
        <v>463</v>
      </c>
      <c r="H1672" s="108">
        <v>1</v>
      </c>
    </row>
    <row r="1673" spans="1:8" x14ac:dyDescent="0.3">
      <c r="A1673" s="108">
        <v>2710</v>
      </c>
      <c r="B1673" s="116">
        <v>1529</v>
      </c>
      <c r="C1673" s="108" t="s">
        <v>585</v>
      </c>
      <c r="D1673" s="108" t="s">
        <v>7</v>
      </c>
      <c r="E1673" s="108">
        <v>5</v>
      </c>
      <c r="F1673" s="108" t="s">
        <v>471</v>
      </c>
      <c r="G1673" s="108" t="s">
        <v>463</v>
      </c>
      <c r="H1673" s="108">
        <v>1</v>
      </c>
    </row>
    <row r="1674" spans="1:8" x14ac:dyDescent="0.3">
      <c r="A1674" s="108">
        <v>3768</v>
      </c>
      <c r="B1674" s="116">
        <v>2182</v>
      </c>
      <c r="C1674" s="108" t="s">
        <v>1268</v>
      </c>
      <c r="D1674" s="108" t="s">
        <v>7</v>
      </c>
      <c r="E1674" s="108">
        <v>2</v>
      </c>
      <c r="F1674" s="108" t="s">
        <v>471</v>
      </c>
      <c r="G1674" s="108" t="s">
        <v>463</v>
      </c>
      <c r="H1674" s="108">
        <v>1</v>
      </c>
    </row>
    <row r="1675" spans="1:8" x14ac:dyDescent="0.3">
      <c r="A1675" s="108">
        <v>1754</v>
      </c>
      <c r="B1675" s="116">
        <v>998</v>
      </c>
      <c r="C1675" s="108" t="s">
        <v>2031</v>
      </c>
      <c r="D1675" s="108" t="s">
        <v>7</v>
      </c>
      <c r="E1675" s="108">
        <v>5</v>
      </c>
      <c r="F1675" s="108" t="s">
        <v>471</v>
      </c>
      <c r="G1675" s="108" t="s">
        <v>463</v>
      </c>
      <c r="H1675" s="108">
        <v>1</v>
      </c>
    </row>
    <row r="1676" spans="1:8" x14ac:dyDescent="0.3">
      <c r="A1676" s="108">
        <v>3926</v>
      </c>
      <c r="B1676" s="116">
        <v>21683</v>
      </c>
      <c r="C1676" s="108" t="s">
        <v>1269</v>
      </c>
      <c r="D1676" s="108" t="s">
        <v>28</v>
      </c>
      <c r="E1676" s="108">
        <v>2</v>
      </c>
      <c r="F1676" s="108" t="s">
        <v>471</v>
      </c>
      <c r="G1676" s="108" t="s">
        <v>463</v>
      </c>
      <c r="H1676" s="108">
        <v>1</v>
      </c>
    </row>
    <row r="1677" spans="1:8" x14ac:dyDescent="0.3">
      <c r="A1677" s="108">
        <v>3232</v>
      </c>
      <c r="B1677" s="116">
        <v>21530</v>
      </c>
      <c r="C1677" s="108" t="s">
        <v>619</v>
      </c>
      <c r="D1677" s="108" t="s">
        <v>7</v>
      </c>
      <c r="E1677" s="108">
        <v>5</v>
      </c>
      <c r="F1677" s="108" t="s">
        <v>471</v>
      </c>
      <c r="G1677" s="108" t="s">
        <v>463</v>
      </c>
      <c r="H1677" s="108">
        <v>1</v>
      </c>
    </row>
    <row r="1678" spans="1:8" x14ac:dyDescent="0.3">
      <c r="A1678" s="108">
        <v>3255</v>
      </c>
      <c r="B1678" s="116">
        <v>21540</v>
      </c>
      <c r="C1678" s="108" t="s">
        <v>1270</v>
      </c>
      <c r="D1678" s="108" t="s">
        <v>7</v>
      </c>
      <c r="E1678" s="108">
        <v>2</v>
      </c>
      <c r="F1678" s="108" t="s">
        <v>471</v>
      </c>
      <c r="G1678" s="108" t="s">
        <v>463</v>
      </c>
      <c r="H1678" s="108">
        <v>1</v>
      </c>
    </row>
    <row r="1679" spans="1:8" x14ac:dyDescent="0.3">
      <c r="A1679" s="108">
        <v>3230</v>
      </c>
      <c r="B1679" s="116">
        <v>21528</v>
      </c>
      <c r="C1679" s="108" t="s">
        <v>2032</v>
      </c>
      <c r="D1679" s="108" t="s">
        <v>7</v>
      </c>
      <c r="E1679" s="108">
        <v>5</v>
      </c>
      <c r="F1679" s="108" t="s">
        <v>471</v>
      </c>
      <c r="G1679" s="108" t="s">
        <v>463</v>
      </c>
      <c r="H1679" s="108">
        <v>1</v>
      </c>
    </row>
    <row r="1680" spans="1:8" x14ac:dyDescent="0.3">
      <c r="A1680" s="108">
        <v>3769</v>
      </c>
      <c r="B1680" s="116">
        <v>2183</v>
      </c>
      <c r="C1680" s="108" t="s">
        <v>1271</v>
      </c>
      <c r="D1680" s="108" t="s">
        <v>7</v>
      </c>
      <c r="E1680" s="108">
        <v>2</v>
      </c>
      <c r="F1680" s="108" t="s">
        <v>471</v>
      </c>
      <c r="G1680" s="108" t="s">
        <v>463</v>
      </c>
      <c r="H1680" s="108">
        <v>1</v>
      </c>
    </row>
    <row r="1681" spans="1:8" x14ac:dyDescent="0.3">
      <c r="A1681" s="108">
        <v>2204</v>
      </c>
      <c r="B1681" s="116">
        <v>1209</v>
      </c>
      <c r="C1681" s="108" t="s">
        <v>2033</v>
      </c>
      <c r="D1681" s="108" t="s">
        <v>7</v>
      </c>
      <c r="E1681" s="108">
        <v>5</v>
      </c>
      <c r="F1681" s="108" t="s">
        <v>471</v>
      </c>
      <c r="G1681" s="108" t="s">
        <v>463</v>
      </c>
      <c r="H1681" s="108">
        <v>1</v>
      </c>
    </row>
    <row r="1682" spans="1:8" x14ac:dyDescent="0.3">
      <c r="A1682" s="108">
        <v>3927</v>
      </c>
      <c r="B1682" s="116">
        <v>21684</v>
      </c>
      <c r="C1682" s="108" t="s">
        <v>1272</v>
      </c>
      <c r="D1682" s="108" t="s">
        <v>28</v>
      </c>
      <c r="E1682" s="108">
        <v>2</v>
      </c>
      <c r="F1682" s="108" t="s">
        <v>471</v>
      </c>
      <c r="G1682" s="108" t="s">
        <v>463</v>
      </c>
      <c r="H1682" s="108">
        <v>1</v>
      </c>
    </row>
    <row r="1683" spans="1:8" x14ac:dyDescent="0.3">
      <c r="A1683" s="108">
        <v>2246</v>
      </c>
      <c r="B1683" s="116">
        <v>21219</v>
      </c>
      <c r="C1683" s="108" t="s">
        <v>608</v>
      </c>
      <c r="D1683" s="108" t="s">
        <v>7</v>
      </c>
      <c r="E1683" s="108">
        <v>5</v>
      </c>
      <c r="F1683" s="108" t="s">
        <v>471</v>
      </c>
      <c r="G1683" s="108" t="s">
        <v>463</v>
      </c>
      <c r="H1683" s="108">
        <v>1</v>
      </c>
    </row>
    <row r="1684" spans="1:8" x14ac:dyDescent="0.3">
      <c r="A1684" s="108">
        <v>3791</v>
      </c>
      <c r="B1684" s="116">
        <v>2205</v>
      </c>
      <c r="C1684" s="108" t="s">
        <v>1273</v>
      </c>
      <c r="D1684" s="108" t="s">
        <v>7</v>
      </c>
      <c r="E1684" s="108">
        <v>2</v>
      </c>
      <c r="F1684" s="108" t="s">
        <v>471</v>
      </c>
      <c r="G1684" s="108" t="s">
        <v>463</v>
      </c>
      <c r="H1684" s="108">
        <v>1</v>
      </c>
    </row>
    <row r="1685" spans="1:8" x14ac:dyDescent="0.3">
      <c r="A1685" s="108">
        <v>3611</v>
      </c>
      <c r="B1685" s="116">
        <v>21598</v>
      </c>
      <c r="C1685" s="108" t="s">
        <v>2034</v>
      </c>
      <c r="D1685" s="108" t="s">
        <v>7</v>
      </c>
      <c r="E1685" s="108">
        <v>5</v>
      </c>
      <c r="F1685" s="108" t="s">
        <v>471</v>
      </c>
      <c r="G1685" s="108" t="s">
        <v>463</v>
      </c>
      <c r="H1685" s="108">
        <v>1</v>
      </c>
    </row>
    <row r="1686" spans="1:8" x14ac:dyDescent="0.3">
      <c r="A1686" s="108">
        <v>2540</v>
      </c>
      <c r="B1686" s="116">
        <v>1408</v>
      </c>
      <c r="C1686" s="108" t="s">
        <v>591</v>
      </c>
      <c r="D1686" s="108" t="s">
        <v>7</v>
      </c>
      <c r="E1686" s="108">
        <v>5</v>
      </c>
      <c r="F1686" s="108" t="s">
        <v>471</v>
      </c>
      <c r="G1686" s="108" t="s">
        <v>463</v>
      </c>
      <c r="H1686" s="108">
        <v>1</v>
      </c>
    </row>
    <row r="1687" spans="1:8" x14ac:dyDescent="0.3">
      <c r="A1687" s="108">
        <v>1735</v>
      </c>
      <c r="B1687" s="116">
        <v>989</v>
      </c>
      <c r="C1687" s="108" t="s">
        <v>613</v>
      </c>
      <c r="D1687" s="108" t="s">
        <v>7</v>
      </c>
      <c r="E1687" s="108">
        <v>5</v>
      </c>
      <c r="F1687" s="108" t="s">
        <v>471</v>
      </c>
      <c r="G1687" s="108" t="s">
        <v>463</v>
      </c>
      <c r="H1687" s="108">
        <v>1</v>
      </c>
    </row>
    <row r="1688" spans="1:8" x14ac:dyDescent="0.3">
      <c r="A1688" s="108">
        <v>2541</v>
      </c>
      <c r="B1688" s="116">
        <v>1409</v>
      </c>
      <c r="C1688" s="108" t="s">
        <v>592</v>
      </c>
      <c r="D1688" s="108" t="s">
        <v>7</v>
      </c>
      <c r="E1688" s="108">
        <v>5</v>
      </c>
      <c r="F1688" s="108" t="s">
        <v>471</v>
      </c>
      <c r="G1688" s="108" t="s">
        <v>463</v>
      </c>
      <c r="H1688" s="108">
        <v>1</v>
      </c>
    </row>
    <row r="1689" spans="1:8" x14ac:dyDescent="0.3">
      <c r="A1689" s="108">
        <v>3096</v>
      </c>
      <c r="B1689" s="116">
        <v>21479</v>
      </c>
      <c r="C1689" s="108" t="s">
        <v>1274</v>
      </c>
      <c r="D1689" s="108" t="s">
        <v>7</v>
      </c>
      <c r="E1689" s="108">
        <v>2</v>
      </c>
      <c r="F1689" s="108" t="s">
        <v>471</v>
      </c>
      <c r="G1689" s="108" t="s">
        <v>463</v>
      </c>
      <c r="H1689" s="108">
        <v>1</v>
      </c>
    </row>
    <row r="1690" spans="1:8" x14ac:dyDescent="0.3">
      <c r="A1690" s="108">
        <v>2833</v>
      </c>
      <c r="B1690" s="116">
        <v>21415</v>
      </c>
      <c r="C1690" s="108" t="s">
        <v>2035</v>
      </c>
      <c r="D1690" s="108" t="s">
        <v>7</v>
      </c>
      <c r="E1690" s="108">
        <v>5</v>
      </c>
      <c r="F1690" s="108" t="s">
        <v>471</v>
      </c>
      <c r="G1690" s="108" t="s">
        <v>463</v>
      </c>
      <c r="H1690" s="108">
        <v>1</v>
      </c>
    </row>
    <row r="1691" spans="1:8" x14ac:dyDescent="0.3">
      <c r="A1691" s="108">
        <v>2258</v>
      </c>
      <c r="B1691" s="116">
        <v>21224</v>
      </c>
      <c r="C1691" s="108" t="s">
        <v>610</v>
      </c>
      <c r="D1691" s="108" t="s">
        <v>7</v>
      </c>
      <c r="E1691" s="108">
        <v>5</v>
      </c>
      <c r="F1691" s="108" t="s">
        <v>471</v>
      </c>
      <c r="G1691" s="108" t="s">
        <v>463</v>
      </c>
      <c r="H1691" s="108">
        <v>1</v>
      </c>
    </row>
    <row r="1692" spans="1:8" x14ac:dyDescent="0.3">
      <c r="A1692" s="108">
        <v>2925</v>
      </c>
      <c r="B1692" s="116">
        <v>21433</v>
      </c>
      <c r="C1692" s="108" t="s">
        <v>1275</v>
      </c>
      <c r="D1692" s="108" t="s">
        <v>7</v>
      </c>
      <c r="E1692" s="108">
        <v>2</v>
      </c>
      <c r="F1692" s="108" t="s">
        <v>471</v>
      </c>
      <c r="G1692" s="108" t="s">
        <v>463</v>
      </c>
      <c r="H1692" s="108">
        <v>1</v>
      </c>
    </row>
    <row r="1693" spans="1:8" x14ac:dyDescent="0.3">
      <c r="A1693" s="108">
        <v>1736</v>
      </c>
      <c r="B1693" s="116">
        <v>20997</v>
      </c>
      <c r="C1693" s="108" t="s">
        <v>2036</v>
      </c>
      <c r="D1693" s="108" t="s">
        <v>7</v>
      </c>
      <c r="E1693" s="108">
        <v>5</v>
      </c>
      <c r="F1693" s="108" t="s">
        <v>471</v>
      </c>
      <c r="G1693" s="108" t="s">
        <v>463</v>
      </c>
      <c r="H1693" s="108">
        <v>1</v>
      </c>
    </row>
    <row r="1694" spans="1:8" x14ac:dyDescent="0.3">
      <c r="A1694" s="108">
        <v>2058</v>
      </c>
      <c r="B1694" s="116">
        <v>1153</v>
      </c>
      <c r="C1694" s="108" t="s">
        <v>594</v>
      </c>
      <c r="D1694" s="108" t="s">
        <v>7</v>
      </c>
      <c r="E1694" s="108">
        <v>5</v>
      </c>
      <c r="F1694" s="108" t="s">
        <v>471</v>
      </c>
      <c r="G1694" s="108" t="s">
        <v>463</v>
      </c>
      <c r="H1694" s="108">
        <v>1</v>
      </c>
    </row>
    <row r="1695" spans="1:8" x14ac:dyDescent="0.3">
      <c r="A1695" s="108">
        <v>3256</v>
      </c>
      <c r="B1695" s="116">
        <v>21541</v>
      </c>
      <c r="C1695" s="108" t="s">
        <v>1276</v>
      </c>
      <c r="D1695" s="108" t="s">
        <v>7</v>
      </c>
      <c r="E1695" s="108">
        <v>2</v>
      </c>
      <c r="F1695" s="108" t="s">
        <v>471</v>
      </c>
      <c r="G1695" s="108" t="s">
        <v>463</v>
      </c>
      <c r="H1695" s="108">
        <v>1</v>
      </c>
    </row>
    <row r="1696" spans="1:8" x14ac:dyDescent="0.3">
      <c r="A1696" s="108">
        <v>3226</v>
      </c>
      <c r="B1696" s="116">
        <v>21524</v>
      </c>
      <c r="C1696" s="108" t="s">
        <v>2037</v>
      </c>
      <c r="D1696" s="108" t="s">
        <v>7</v>
      </c>
      <c r="E1696" s="108">
        <v>5</v>
      </c>
      <c r="F1696" s="108" t="s">
        <v>471</v>
      </c>
      <c r="G1696" s="108" t="s">
        <v>463</v>
      </c>
      <c r="H1696" s="108">
        <v>1</v>
      </c>
    </row>
    <row r="1697" spans="1:8" x14ac:dyDescent="0.3">
      <c r="A1697" s="108">
        <v>3225</v>
      </c>
      <c r="B1697" s="116">
        <v>21523</v>
      </c>
      <c r="C1697" s="108" t="s">
        <v>615</v>
      </c>
      <c r="D1697" s="108" t="s">
        <v>7</v>
      </c>
      <c r="E1697" s="108">
        <v>5</v>
      </c>
      <c r="F1697" s="108" t="s">
        <v>471</v>
      </c>
      <c r="G1697" s="108" t="s">
        <v>463</v>
      </c>
      <c r="H1697" s="108">
        <v>1</v>
      </c>
    </row>
    <row r="1698" spans="1:8" x14ac:dyDescent="0.3">
      <c r="A1698" s="108">
        <v>3231</v>
      </c>
      <c r="B1698" s="116">
        <v>21529</v>
      </c>
      <c r="C1698" s="108" t="s">
        <v>618</v>
      </c>
      <c r="D1698" s="108" t="s">
        <v>7</v>
      </c>
      <c r="E1698" s="108">
        <v>5</v>
      </c>
      <c r="F1698" s="108" t="s">
        <v>471</v>
      </c>
      <c r="G1698" s="108" t="s">
        <v>463</v>
      </c>
      <c r="H1698" s="108">
        <v>1</v>
      </c>
    </row>
    <row r="1699" spans="1:8" x14ac:dyDescent="0.3">
      <c r="A1699" s="108">
        <v>2445</v>
      </c>
      <c r="B1699" s="116">
        <v>1337</v>
      </c>
      <c r="C1699" s="108" t="s">
        <v>598</v>
      </c>
      <c r="D1699" s="108" t="s">
        <v>7</v>
      </c>
      <c r="E1699" s="108">
        <v>5</v>
      </c>
      <c r="F1699" s="108" t="s">
        <v>471</v>
      </c>
      <c r="G1699" s="108" t="s">
        <v>463</v>
      </c>
      <c r="H1699" s="108">
        <v>1</v>
      </c>
    </row>
    <row r="1700" spans="1:8" x14ac:dyDescent="0.3">
      <c r="A1700" s="108">
        <v>2444</v>
      </c>
      <c r="B1700" s="116">
        <v>1338</v>
      </c>
      <c r="C1700" s="108" t="s">
        <v>597</v>
      </c>
      <c r="D1700" s="108" t="s">
        <v>7</v>
      </c>
      <c r="E1700" s="108">
        <v>5</v>
      </c>
      <c r="F1700" s="108" t="s">
        <v>471</v>
      </c>
      <c r="G1700" s="108" t="s">
        <v>463</v>
      </c>
      <c r="H1700" s="108">
        <v>1</v>
      </c>
    </row>
    <row r="1701" spans="1:8" x14ac:dyDescent="0.3">
      <c r="A1701" s="108">
        <v>2893</v>
      </c>
      <c r="B1701" s="116">
        <v>1656</v>
      </c>
      <c r="C1701" s="108" t="s">
        <v>1277</v>
      </c>
      <c r="D1701" s="108" t="s">
        <v>7</v>
      </c>
      <c r="E1701" s="108">
        <v>2</v>
      </c>
      <c r="F1701" s="108" t="s">
        <v>471</v>
      </c>
      <c r="G1701" s="108" t="s">
        <v>463</v>
      </c>
      <c r="H1701" s="108">
        <v>1</v>
      </c>
    </row>
    <row r="1702" spans="1:8" x14ac:dyDescent="0.3">
      <c r="A1702" s="108">
        <v>2328</v>
      </c>
      <c r="B1702" s="116">
        <v>1281</v>
      </c>
      <c r="C1702" s="108" t="s">
        <v>2038</v>
      </c>
      <c r="D1702" s="108" t="s">
        <v>7</v>
      </c>
      <c r="E1702" s="108">
        <v>5</v>
      </c>
      <c r="F1702" s="108" t="s">
        <v>471</v>
      </c>
      <c r="G1702" s="108" t="s">
        <v>463</v>
      </c>
      <c r="H1702" s="108">
        <v>1</v>
      </c>
    </row>
    <row r="1703" spans="1:8" x14ac:dyDescent="0.3">
      <c r="A1703" s="108">
        <v>2907</v>
      </c>
      <c r="B1703" s="116">
        <v>21428</v>
      </c>
      <c r="C1703" s="108" t="s">
        <v>593</v>
      </c>
      <c r="D1703" s="108" t="s">
        <v>7</v>
      </c>
      <c r="E1703" s="108">
        <v>2</v>
      </c>
      <c r="F1703" s="108" t="s">
        <v>471</v>
      </c>
      <c r="G1703" s="108" t="s">
        <v>463</v>
      </c>
      <c r="H1703" s="108">
        <v>1</v>
      </c>
    </row>
    <row r="1704" spans="1:8" x14ac:dyDescent="0.3">
      <c r="A1704" s="108">
        <v>3112</v>
      </c>
      <c r="B1704" s="116">
        <v>21487</v>
      </c>
      <c r="C1704" s="108" t="s">
        <v>2039</v>
      </c>
      <c r="D1704" s="108" t="s">
        <v>7</v>
      </c>
      <c r="E1704" s="108">
        <v>4</v>
      </c>
      <c r="F1704" s="108" t="s">
        <v>471</v>
      </c>
      <c r="G1704" s="108" t="s">
        <v>463</v>
      </c>
      <c r="H1704" s="108">
        <v>1</v>
      </c>
    </row>
    <row r="1705" spans="1:8" x14ac:dyDescent="0.3">
      <c r="A1705" s="108">
        <v>3981</v>
      </c>
      <c r="B1705" s="116">
        <v>21729</v>
      </c>
      <c r="C1705" s="108" t="s">
        <v>1278</v>
      </c>
      <c r="D1705" s="108" t="s">
        <v>7</v>
      </c>
      <c r="E1705" s="108">
        <v>2</v>
      </c>
      <c r="F1705" s="108" t="s">
        <v>471</v>
      </c>
      <c r="G1705" s="108" t="s">
        <v>463</v>
      </c>
      <c r="H1705" s="108">
        <v>1</v>
      </c>
    </row>
    <row r="1706" spans="1:8" x14ac:dyDescent="0.3">
      <c r="A1706" s="108">
        <v>2831</v>
      </c>
      <c r="B1706" s="116">
        <v>21414</v>
      </c>
      <c r="C1706" s="108" t="s">
        <v>654</v>
      </c>
      <c r="D1706" s="108" t="s">
        <v>7</v>
      </c>
      <c r="E1706" s="108">
        <v>5</v>
      </c>
      <c r="F1706" s="108" t="s">
        <v>471</v>
      </c>
      <c r="G1706" s="108" t="s">
        <v>463</v>
      </c>
      <c r="H1706" s="108">
        <v>1</v>
      </c>
    </row>
    <row r="1707" spans="1:8" x14ac:dyDescent="0.3">
      <c r="A1707" s="108">
        <v>2906</v>
      </c>
      <c r="B1707" s="116">
        <v>21427</v>
      </c>
      <c r="C1707" s="108" t="s">
        <v>655</v>
      </c>
      <c r="D1707" s="108" t="s">
        <v>7</v>
      </c>
      <c r="E1707" s="108">
        <v>2</v>
      </c>
      <c r="F1707" s="108" t="s">
        <v>471</v>
      </c>
      <c r="G1707" s="108" t="s">
        <v>463</v>
      </c>
      <c r="H1707" s="108">
        <v>1</v>
      </c>
    </row>
    <row r="1708" spans="1:8" x14ac:dyDescent="0.3">
      <c r="A1708" s="108">
        <v>1809</v>
      </c>
      <c r="B1708" s="116">
        <v>21026</v>
      </c>
      <c r="C1708" s="108" t="s">
        <v>2040</v>
      </c>
      <c r="D1708" s="108" t="s">
        <v>7</v>
      </c>
      <c r="E1708" s="108">
        <v>5</v>
      </c>
      <c r="F1708" s="108" t="s">
        <v>471</v>
      </c>
      <c r="G1708" s="108" t="s">
        <v>463</v>
      </c>
      <c r="H1708" s="108">
        <v>1</v>
      </c>
    </row>
    <row r="1709" spans="1:8" x14ac:dyDescent="0.3">
      <c r="A1709" s="108">
        <v>2229</v>
      </c>
      <c r="B1709" s="116">
        <v>1234</v>
      </c>
      <c r="C1709" s="108" t="s">
        <v>656</v>
      </c>
      <c r="D1709" s="108" t="s">
        <v>7</v>
      </c>
      <c r="E1709" s="108">
        <v>5</v>
      </c>
      <c r="F1709" s="108" t="s">
        <v>471</v>
      </c>
      <c r="G1709" s="108" t="s">
        <v>463</v>
      </c>
      <c r="H1709" s="108">
        <v>1</v>
      </c>
    </row>
    <row r="1710" spans="1:8" x14ac:dyDescent="0.3">
      <c r="A1710" s="108">
        <v>3224</v>
      </c>
      <c r="B1710" s="116">
        <v>21522</v>
      </c>
      <c r="C1710" s="108" t="s">
        <v>614</v>
      </c>
      <c r="D1710" s="108" t="s">
        <v>7</v>
      </c>
      <c r="E1710" s="108">
        <v>5</v>
      </c>
      <c r="F1710" s="108" t="s">
        <v>471</v>
      </c>
      <c r="G1710" s="108" t="s">
        <v>463</v>
      </c>
      <c r="H1710" s="108">
        <v>1</v>
      </c>
    </row>
    <row r="1711" spans="1:8" x14ac:dyDescent="0.3">
      <c r="A1711" s="108">
        <v>3948</v>
      </c>
      <c r="B1711" s="116">
        <v>2820</v>
      </c>
      <c r="C1711" s="108" t="s">
        <v>769</v>
      </c>
      <c r="D1711" s="108" t="s">
        <v>7</v>
      </c>
      <c r="E1711" s="108">
        <v>2</v>
      </c>
      <c r="F1711" s="108" t="s">
        <v>471</v>
      </c>
      <c r="G1711" s="108" t="s">
        <v>463</v>
      </c>
      <c r="H1711" s="108">
        <v>1</v>
      </c>
    </row>
    <row r="1712" spans="1:8" x14ac:dyDescent="0.3">
      <c r="A1712" s="108">
        <v>2708</v>
      </c>
      <c r="B1712" s="116">
        <v>1527</v>
      </c>
      <c r="C1712" s="108" t="s">
        <v>589</v>
      </c>
      <c r="D1712" s="108" t="s">
        <v>7</v>
      </c>
      <c r="E1712" s="108">
        <v>5</v>
      </c>
      <c r="F1712" s="108" t="s">
        <v>471</v>
      </c>
      <c r="G1712" s="108" t="s">
        <v>463</v>
      </c>
      <c r="H1712" s="108">
        <v>1</v>
      </c>
    </row>
    <row r="1713" spans="1:8" x14ac:dyDescent="0.3">
      <c r="A1713" s="108">
        <v>2894</v>
      </c>
      <c r="B1713" s="116">
        <v>1657</v>
      </c>
      <c r="C1713" s="108" t="s">
        <v>1279</v>
      </c>
      <c r="D1713" s="108" t="s">
        <v>7</v>
      </c>
      <c r="E1713" s="108">
        <v>2</v>
      </c>
      <c r="F1713" s="108" t="s">
        <v>471</v>
      </c>
      <c r="G1713" s="108" t="s">
        <v>463</v>
      </c>
      <c r="H1713" s="108">
        <v>1</v>
      </c>
    </row>
    <row r="1714" spans="1:8" x14ac:dyDescent="0.3">
      <c r="A1714" s="108">
        <v>1737</v>
      </c>
      <c r="B1714" s="116">
        <v>990</v>
      </c>
      <c r="C1714" s="108" t="s">
        <v>2041</v>
      </c>
      <c r="D1714" s="108" t="s">
        <v>7</v>
      </c>
      <c r="E1714" s="108">
        <v>5</v>
      </c>
      <c r="F1714" s="108" t="s">
        <v>471</v>
      </c>
      <c r="G1714" s="108" t="s">
        <v>463</v>
      </c>
      <c r="H1714" s="108">
        <v>1</v>
      </c>
    </row>
    <row r="1715" spans="1:8" x14ac:dyDescent="0.3">
      <c r="A1715" s="108">
        <v>2245</v>
      </c>
      <c r="B1715" s="116">
        <v>21218</v>
      </c>
      <c r="C1715" s="108" t="s">
        <v>607</v>
      </c>
      <c r="D1715" s="108" t="s">
        <v>7</v>
      </c>
      <c r="E1715" s="108">
        <v>5</v>
      </c>
      <c r="F1715" s="108" t="s">
        <v>471</v>
      </c>
      <c r="G1715" s="108" t="s">
        <v>463</v>
      </c>
      <c r="H1715" s="108">
        <v>1</v>
      </c>
    </row>
    <row r="1716" spans="1:8" x14ac:dyDescent="0.3">
      <c r="A1716" s="108">
        <v>2895</v>
      </c>
      <c r="B1716" s="116">
        <v>1658</v>
      </c>
      <c r="C1716" s="108" t="s">
        <v>1280</v>
      </c>
      <c r="D1716" s="108" t="s">
        <v>7</v>
      </c>
      <c r="E1716" s="108">
        <v>2</v>
      </c>
      <c r="F1716" s="108" t="s">
        <v>471</v>
      </c>
      <c r="G1716" s="108" t="s">
        <v>463</v>
      </c>
      <c r="H1716" s="108">
        <v>1</v>
      </c>
    </row>
    <row r="1717" spans="1:8" x14ac:dyDescent="0.3">
      <c r="A1717" s="108">
        <v>2115</v>
      </c>
      <c r="B1717" s="116">
        <v>1180</v>
      </c>
      <c r="C1717" s="108" t="s">
        <v>2042</v>
      </c>
      <c r="D1717" s="108" t="s">
        <v>7</v>
      </c>
      <c r="E1717" s="108">
        <v>5</v>
      </c>
      <c r="F1717" s="108" t="s">
        <v>471</v>
      </c>
      <c r="G1717" s="108" t="s">
        <v>463</v>
      </c>
      <c r="H1717" s="108">
        <v>1</v>
      </c>
    </row>
    <row r="1718" spans="1:8" x14ac:dyDescent="0.3">
      <c r="A1718" s="108">
        <v>3253</v>
      </c>
      <c r="B1718" s="116">
        <v>1892</v>
      </c>
      <c r="C1718" s="108" t="s">
        <v>1281</v>
      </c>
      <c r="D1718" s="108" t="s">
        <v>7</v>
      </c>
      <c r="E1718" s="108">
        <v>2</v>
      </c>
      <c r="F1718" s="108" t="s">
        <v>471</v>
      </c>
      <c r="G1718" s="108" t="s">
        <v>463</v>
      </c>
      <c r="H1718" s="108">
        <v>1</v>
      </c>
    </row>
    <row r="1719" spans="1:8" x14ac:dyDescent="0.3">
      <c r="A1719" s="108">
        <v>2326</v>
      </c>
      <c r="B1719" s="116">
        <v>1279</v>
      </c>
      <c r="C1719" s="108" t="s">
        <v>2043</v>
      </c>
      <c r="D1719" s="108" t="s">
        <v>7</v>
      </c>
      <c r="E1719" s="108">
        <v>5</v>
      </c>
      <c r="F1719" s="108" t="s">
        <v>471</v>
      </c>
      <c r="G1719" s="108" t="s">
        <v>463</v>
      </c>
      <c r="H1719" s="108">
        <v>1</v>
      </c>
    </row>
    <row r="1720" spans="1:8" x14ac:dyDescent="0.3">
      <c r="A1720" s="108">
        <v>3945</v>
      </c>
      <c r="B1720" s="116">
        <v>2817</v>
      </c>
      <c r="C1720" s="108" t="s">
        <v>770</v>
      </c>
      <c r="D1720" s="108" t="s">
        <v>7</v>
      </c>
      <c r="E1720" s="108">
        <v>2</v>
      </c>
      <c r="F1720" s="108" t="s">
        <v>471</v>
      </c>
      <c r="G1720" s="108" t="s">
        <v>463</v>
      </c>
      <c r="H1720" s="108">
        <v>1</v>
      </c>
    </row>
    <row r="1721" spans="1:8" x14ac:dyDescent="0.3">
      <c r="A1721" s="108">
        <v>3229</v>
      </c>
      <c r="B1721" s="116">
        <v>21527</v>
      </c>
      <c r="C1721" s="108" t="s">
        <v>617</v>
      </c>
      <c r="D1721" s="108" t="s">
        <v>7</v>
      </c>
      <c r="E1721" s="108">
        <v>5</v>
      </c>
      <c r="F1721" s="108" t="s">
        <v>471</v>
      </c>
      <c r="G1721" s="108" t="s">
        <v>463</v>
      </c>
      <c r="H1721" s="108">
        <v>1</v>
      </c>
    </row>
    <row r="1722" spans="1:8" x14ac:dyDescent="0.3">
      <c r="A1722" s="108">
        <v>3714</v>
      </c>
      <c r="B1722" s="116">
        <v>21608</v>
      </c>
      <c r="C1722" s="108" t="s">
        <v>639</v>
      </c>
      <c r="D1722" s="108" t="s">
        <v>7</v>
      </c>
      <c r="E1722" s="108">
        <v>2</v>
      </c>
      <c r="F1722" s="108" t="s">
        <v>471</v>
      </c>
      <c r="G1722" s="108" t="s">
        <v>463</v>
      </c>
      <c r="H1722" s="108">
        <v>1</v>
      </c>
    </row>
    <row r="1723" spans="1:8" x14ac:dyDescent="0.3">
      <c r="A1723" s="108">
        <v>3454</v>
      </c>
      <c r="B1723" s="116">
        <v>21563</v>
      </c>
      <c r="C1723" s="108" t="s">
        <v>620</v>
      </c>
      <c r="D1723" s="108" t="s">
        <v>7</v>
      </c>
      <c r="E1723" s="108">
        <v>5</v>
      </c>
      <c r="F1723" s="108" t="s">
        <v>471</v>
      </c>
      <c r="G1723" s="108" t="s">
        <v>463</v>
      </c>
      <c r="H1723" s="108">
        <v>1</v>
      </c>
    </row>
    <row r="1724" spans="1:8" x14ac:dyDescent="0.3">
      <c r="A1724" s="108">
        <v>2252</v>
      </c>
      <c r="B1724" s="116">
        <v>1251</v>
      </c>
      <c r="C1724" s="108" t="s">
        <v>609</v>
      </c>
      <c r="D1724" s="108" t="s">
        <v>7</v>
      </c>
      <c r="E1724" s="108">
        <v>5</v>
      </c>
      <c r="F1724" s="108" t="s">
        <v>471</v>
      </c>
      <c r="G1724" s="108" t="s">
        <v>463</v>
      </c>
      <c r="H1724" s="108">
        <v>1</v>
      </c>
    </row>
    <row r="1725" spans="1:8" x14ac:dyDescent="0.3">
      <c r="A1725" s="108">
        <v>3252</v>
      </c>
      <c r="B1725" s="116">
        <v>1891</v>
      </c>
      <c r="C1725" s="108" t="s">
        <v>1282</v>
      </c>
      <c r="D1725" s="108" t="s">
        <v>7</v>
      </c>
      <c r="E1725" s="108">
        <v>2</v>
      </c>
      <c r="F1725" s="108" t="s">
        <v>471</v>
      </c>
      <c r="G1725" s="108" t="s">
        <v>463</v>
      </c>
      <c r="H1725" s="108">
        <v>1</v>
      </c>
    </row>
    <row r="1726" spans="1:8" x14ac:dyDescent="0.3">
      <c r="A1726" s="108">
        <v>2074</v>
      </c>
      <c r="B1726" s="116">
        <v>1168</v>
      </c>
      <c r="C1726" s="108" t="s">
        <v>2044</v>
      </c>
      <c r="D1726" s="108" t="s">
        <v>7</v>
      </c>
      <c r="E1726" s="108">
        <v>5</v>
      </c>
      <c r="F1726" s="108" t="s">
        <v>471</v>
      </c>
      <c r="G1726" s="108" t="s">
        <v>463</v>
      </c>
      <c r="H1726" s="108">
        <v>1</v>
      </c>
    </row>
    <row r="1727" spans="1:8" x14ac:dyDescent="0.3">
      <c r="A1727" s="108">
        <v>2059</v>
      </c>
      <c r="B1727" s="116">
        <v>1154</v>
      </c>
      <c r="C1727" s="108" t="s">
        <v>595</v>
      </c>
      <c r="D1727" s="108" t="s">
        <v>7</v>
      </c>
      <c r="E1727" s="108">
        <v>5</v>
      </c>
      <c r="F1727" s="108" t="s">
        <v>471</v>
      </c>
      <c r="G1727" s="108" t="s">
        <v>463</v>
      </c>
      <c r="H1727" s="108">
        <v>1</v>
      </c>
    </row>
    <row r="1728" spans="1:8" x14ac:dyDescent="0.3">
      <c r="A1728" s="108">
        <v>3946</v>
      </c>
      <c r="B1728" s="116">
        <v>2818</v>
      </c>
      <c r="C1728" s="108" t="s">
        <v>771</v>
      </c>
      <c r="D1728" s="108" t="s">
        <v>7</v>
      </c>
      <c r="E1728" s="108">
        <v>2</v>
      </c>
      <c r="F1728" s="108" t="s">
        <v>471</v>
      </c>
      <c r="G1728" s="108" t="s">
        <v>463</v>
      </c>
      <c r="H1728" s="108">
        <v>1</v>
      </c>
    </row>
    <row r="1729" spans="1:8" x14ac:dyDescent="0.3">
      <c r="A1729" s="108">
        <v>2757</v>
      </c>
      <c r="B1729" s="116">
        <v>21379</v>
      </c>
      <c r="C1729" s="108" t="s">
        <v>586</v>
      </c>
      <c r="D1729" s="108" t="s">
        <v>7</v>
      </c>
      <c r="E1729" s="108">
        <v>5</v>
      </c>
      <c r="F1729" s="108" t="s">
        <v>471</v>
      </c>
      <c r="G1729" s="108" t="s">
        <v>463</v>
      </c>
      <c r="H1729" s="108">
        <v>1</v>
      </c>
    </row>
    <row r="1730" spans="1:8" x14ac:dyDescent="0.3">
      <c r="A1730" s="108">
        <v>3795</v>
      </c>
      <c r="B1730" s="116">
        <v>2208</v>
      </c>
      <c r="C1730" s="108" t="s">
        <v>699</v>
      </c>
      <c r="D1730" s="108" t="s">
        <v>7</v>
      </c>
      <c r="E1730" s="108">
        <v>2</v>
      </c>
      <c r="F1730" s="108" t="s">
        <v>471</v>
      </c>
      <c r="G1730" s="108" t="s">
        <v>463</v>
      </c>
      <c r="H1730" s="108">
        <v>1</v>
      </c>
    </row>
    <row r="1731" spans="1:8" x14ac:dyDescent="0.3">
      <c r="A1731" s="108">
        <v>2756</v>
      </c>
      <c r="B1731" s="116">
        <v>21378</v>
      </c>
      <c r="C1731" s="108" t="s">
        <v>2045</v>
      </c>
      <c r="D1731" s="108" t="s">
        <v>7</v>
      </c>
      <c r="E1731" s="108">
        <v>5</v>
      </c>
      <c r="F1731" s="108" t="s">
        <v>471</v>
      </c>
      <c r="G1731" s="108" t="s">
        <v>463</v>
      </c>
      <c r="H1731" s="108">
        <v>1</v>
      </c>
    </row>
    <row r="1732" spans="1:8" x14ac:dyDescent="0.3">
      <c r="A1732" s="108">
        <v>2758</v>
      </c>
      <c r="B1732" s="116">
        <v>21380</v>
      </c>
      <c r="C1732" s="108" t="s">
        <v>587</v>
      </c>
      <c r="D1732" s="108" t="s">
        <v>7</v>
      </c>
      <c r="E1732" s="108">
        <v>5</v>
      </c>
      <c r="F1732" s="108" t="s">
        <v>471</v>
      </c>
      <c r="G1732" s="108" t="s">
        <v>463</v>
      </c>
      <c r="H1732" s="108">
        <v>1</v>
      </c>
    </row>
    <row r="1733" spans="1:8" x14ac:dyDescent="0.3">
      <c r="A1733" s="108">
        <v>3257</v>
      </c>
      <c r="B1733" s="116">
        <v>21542</v>
      </c>
      <c r="C1733" s="108" t="s">
        <v>1283</v>
      </c>
      <c r="D1733" s="108" t="s">
        <v>7</v>
      </c>
      <c r="E1733" s="108">
        <v>2</v>
      </c>
      <c r="F1733" s="108" t="s">
        <v>471</v>
      </c>
      <c r="G1733" s="108" t="s">
        <v>463</v>
      </c>
      <c r="H1733" s="108">
        <v>1</v>
      </c>
    </row>
    <row r="1734" spans="1:8" x14ac:dyDescent="0.3">
      <c r="A1734" s="108">
        <v>2440</v>
      </c>
      <c r="B1734" s="116">
        <v>21304</v>
      </c>
      <c r="C1734" s="108" t="s">
        <v>2046</v>
      </c>
      <c r="D1734" s="108" t="s">
        <v>7</v>
      </c>
      <c r="E1734" s="108">
        <v>5</v>
      </c>
      <c r="F1734" s="108" t="s">
        <v>471</v>
      </c>
      <c r="G1734" s="108" t="s">
        <v>463</v>
      </c>
      <c r="H1734" s="108">
        <v>1</v>
      </c>
    </row>
    <row r="1735" spans="1:8" x14ac:dyDescent="0.3">
      <c r="A1735" s="108">
        <v>3254</v>
      </c>
      <c r="B1735" s="116">
        <v>1893</v>
      </c>
      <c r="C1735" s="108" t="s">
        <v>1284</v>
      </c>
      <c r="D1735" s="108" t="s">
        <v>7</v>
      </c>
      <c r="E1735" s="108">
        <v>2</v>
      </c>
      <c r="F1735" s="108" t="s">
        <v>471</v>
      </c>
      <c r="G1735" s="108" t="s">
        <v>463</v>
      </c>
      <c r="H1735" s="108">
        <v>1</v>
      </c>
    </row>
    <row r="1736" spans="1:8" x14ac:dyDescent="0.3">
      <c r="A1736" s="108">
        <v>2234</v>
      </c>
      <c r="B1736" s="116">
        <v>1239</v>
      </c>
      <c r="C1736" s="108" t="s">
        <v>2047</v>
      </c>
      <c r="D1736" s="108" t="s">
        <v>7</v>
      </c>
      <c r="E1736" s="108">
        <v>5</v>
      </c>
      <c r="F1736" s="108" t="s">
        <v>471</v>
      </c>
      <c r="G1736" s="108" t="s">
        <v>463</v>
      </c>
      <c r="H1736" s="108">
        <v>1</v>
      </c>
    </row>
    <row r="1737" spans="1:8" x14ac:dyDescent="0.3">
      <c r="A1737" s="108">
        <v>2896</v>
      </c>
      <c r="B1737" s="116">
        <v>1659</v>
      </c>
      <c r="C1737" s="108" t="s">
        <v>1285</v>
      </c>
      <c r="D1737" s="108" t="s">
        <v>7</v>
      </c>
      <c r="E1737" s="108">
        <v>2</v>
      </c>
      <c r="F1737" s="108" t="s">
        <v>471</v>
      </c>
      <c r="G1737" s="108" t="s">
        <v>463</v>
      </c>
      <c r="H1737" s="108">
        <v>1</v>
      </c>
    </row>
    <row r="1738" spans="1:8" x14ac:dyDescent="0.3">
      <c r="A1738" s="108">
        <v>3113</v>
      </c>
      <c r="B1738" s="116">
        <v>1805</v>
      </c>
      <c r="C1738" s="108" t="s">
        <v>2048</v>
      </c>
      <c r="D1738" s="108" t="s">
        <v>7</v>
      </c>
      <c r="E1738" s="108">
        <v>4</v>
      </c>
      <c r="F1738" s="108" t="s">
        <v>471</v>
      </c>
      <c r="G1738" s="108" t="s">
        <v>463</v>
      </c>
      <c r="H1738" s="108">
        <v>1</v>
      </c>
    </row>
    <row r="1739" spans="1:8" x14ac:dyDescent="0.3">
      <c r="A1739" s="108">
        <v>2225</v>
      </c>
      <c r="B1739" s="116">
        <v>1230</v>
      </c>
      <c r="C1739" s="108" t="s">
        <v>2049</v>
      </c>
      <c r="D1739" s="108" t="s">
        <v>7</v>
      </c>
      <c r="E1739" s="108">
        <v>5</v>
      </c>
      <c r="F1739" s="108" t="s">
        <v>471</v>
      </c>
      <c r="G1739" s="108" t="s">
        <v>463</v>
      </c>
      <c r="H1739" s="108">
        <v>1</v>
      </c>
    </row>
    <row r="1740" spans="1:8" x14ac:dyDescent="0.3">
      <c r="A1740" s="108">
        <v>3796</v>
      </c>
      <c r="B1740" s="116">
        <v>2209</v>
      </c>
      <c r="C1740" s="108" t="s">
        <v>701</v>
      </c>
      <c r="D1740" s="108" t="s">
        <v>7</v>
      </c>
      <c r="E1740" s="108">
        <v>2</v>
      </c>
      <c r="F1740" s="108" t="s">
        <v>471</v>
      </c>
      <c r="G1740" s="108" t="s">
        <v>463</v>
      </c>
      <c r="H1740" s="108">
        <v>1</v>
      </c>
    </row>
    <row r="1741" spans="1:8" x14ac:dyDescent="0.3">
      <c r="A1741" s="108">
        <v>3114</v>
      </c>
      <c r="B1741" s="116">
        <v>1806</v>
      </c>
      <c r="C1741" s="108" t="s">
        <v>2050</v>
      </c>
      <c r="D1741" s="108" t="s">
        <v>7</v>
      </c>
      <c r="E1741" s="108">
        <v>4</v>
      </c>
      <c r="F1741" s="108" t="s">
        <v>471</v>
      </c>
      <c r="G1741" s="108" t="s">
        <v>463</v>
      </c>
      <c r="H1741" s="108">
        <v>1</v>
      </c>
    </row>
    <row r="1742" spans="1:8" x14ac:dyDescent="0.3">
      <c r="A1742" s="108">
        <v>3123</v>
      </c>
      <c r="B1742" s="116">
        <v>1811</v>
      </c>
      <c r="C1742" s="108" t="s">
        <v>621</v>
      </c>
      <c r="D1742" s="108" t="s">
        <v>7</v>
      </c>
      <c r="E1742" s="108">
        <v>4</v>
      </c>
      <c r="F1742" s="108" t="s">
        <v>471</v>
      </c>
      <c r="G1742" s="108" t="s">
        <v>463</v>
      </c>
      <c r="H1742" s="108">
        <v>1</v>
      </c>
    </row>
    <row r="1743" spans="1:8" x14ac:dyDescent="0.3">
      <c r="A1743" s="108">
        <v>2201</v>
      </c>
      <c r="B1743" s="116">
        <v>1208</v>
      </c>
      <c r="C1743" s="108" t="s">
        <v>600</v>
      </c>
      <c r="D1743" s="108" t="s">
        <v>7</v>
      </c>
      <c r="E1743" s="108">
        <v>5</v>
      </c>
      <c r="F1743" s="108" t="s">
        <v>471</v>
      </c>
      <c r="G1743" s="108" t="s">
        <v>463</v>
      </c>
      <c r="H1743" s="108">
        <v>1</v>
      </c>
    </row>
    <row r="1744" spans="1:8" x14ac:dyDescent="0.3">
      <c r="A1744" s="108">
        <v>3947</v>
      </c>
      <c r="B1744" s="116">
        <v>2819</v>
      </c>
      <c r="C1744" s="108" t="s">
        <v>772</v>
      </c>
      <c r="D1744" s="108" t="s">
        <v>7</v>
      </c>
      <c r="E1744" s="108">
        <v>2</v>
      </c>
      <c r="F1744" s="108" t="s">
        <v>471</v>
      </c>
      <c r="G1744" s="108" t="s">
        <v>463</v>
      </c>
      <c r="H1744" s="108">
        <v>1</v>
      </c>
    </row>
    <row r="1745" spans="1:8" x14ac:dyDescent="0.3">
      <c r="A1745" s="108">
        <v>2332</v>
      </c>
      <c r="B1745" s="116">
        <v>1285</v>
      </c>
      <c r="C1745" s="108" t="s">
        <v>596</v>
      </c>
      <c r="D1745" s="108" t="s">
        <v>7</v>
      </c>
      <c r="E1745" s="108">
        <v>5</v>
      </c>
      <c r="F1745" s="108" t="s">
        <v>471</v>
      </c>
      <c r="G1745" s="108" t="s">
        <v>463</v>
      </c>
      <c r="H1745" s="108">
        <v>1</v>
      </c>
    </row>
    <row r="1746" spans="1:8" x14ac:dyDescent="0.3">
      <c r="A1746" s="108">
        <v>3227</v>
      </c>
      <c r="B1746" s="116">
        <v>21525</v>
      </c>
      <c r="C1746" s="108" t="s">
        <v>616</v>
      </c>
      <c r="D1746" s="108" t="s">
        <v>7</v>
      </c>
      <c r="E1746" s="108">
        <v>5</v>
      </c>
      <c r="F1746" s="108" t="s">
        <v>471</v>
      </c>
      <c r="G1746" s="108" t="s">
        <v>463</v>
      </c>
      <c r="H1746" s="108">
        <v>1</v>
      </c>
    </row>
    <row r="1747" spans="1:8" x14ac:dyDescent="0.3">
      <c r="A1747" s="108">
        <v>3060</v>
      </c>
      <c r="B1747" s="116">
        <v>21471</v>
      </c>
      <c r="C1747" s="108" t="s">
        <v>1286</v>
      </c>
      <c r="D1747" s="108" t="s">
        <v>7</v>
      </c>
      <c r="E1747" s="108">
        <v>2</v>
      </c>
      <c r="F1747" s="108" t="s">
        <v>471</v>
      </c>
      <c r="G1747" s="108" t="s">
        <v>463</v>
      </c>
      <c r="H1747" s="108">
        <v>1</v>
      </c>
    </row>
    <row r="1748" spans="1:8" x14ac:dyDescent="0.3">
      <c r="A1748" s="108">
        <v>260</v>
      </c>
      <c r="B1748" s="116">
        <v>20079</v>
      </c>
      <c r="C1748" s="108" t="s">
        <v>2051</v>
      </c>
      <c r="D1748" s="108" t="s">
        <v>7</v>
      </c>
      <c r="E1748" s="108">
        <v>5</v>
      </c>
      <c r="F1748" s="108" t="s">
        <v>471</v>
      </c>
      <c r="G1748" s="108" t="s">
        <v>463</v>
      </c>
      <c r="H1748" s="108">
        <v>1</v>
      </c>
    </row>
    <row r="1749" spans="1:8" x14ac:dyDescent="0.3">
      <c r="A1749" s="108">
        <v>3797</v>
      </c>
      <c r="B1749" s="116">
        <v>2210</v>
      </c>
      <c r="C1749" s="108" t="s">
        <v>1287</v>
      </c>
      <c r="D1749" s="108" t="s">
        <v>7</v>
      </c>
      <c r="E1749" s="108">
        <v>2</v>
      </c>
      <c r="F1749" s="108" t="s">
        <v>471</v>
      </c>
      <c r="G1749" s="108" t="s">
        <v>463</v>
      </c>
      <c r="H1749" s="108">
        <v>1</v>
      </c>
    </row>
    <row r="1750" spans="1:8" x14ac:dyDescent="0.3">
      <c r="A1750" s="108">
        <v>1820</v>
      </c>
      <c r="B1750" s="116">
        <v>21031</v>
      </c>
      <c r="C1750" s="108" t="s">
        <v>2052</v>
      </c>
      <c r="D1750" s="108" t="s">
        <v>7</v>
      </c>
      <c r="E1750" s="108">
        <v>5</v>
      </c>
      <c r="F1750" s="108" t="s">
        <v>471</v>
      </c>
      <c r="G1750" s="108" t="s">
        <v>463</v>
      </c>
      <c r="H1750" s="108">
        <v>1</v>
      </c>
    </row>
    <row r="1751" spans="1:8" x14ac:dyDescent="0.3">
      <c r="A1751" s="108">
        <v>3932</v>
      </c>
      <c r="B1751" s="116">
        <v>21689</v>
      </c>
      <c r="C1751" s="108" t="s">
        <v>2053</v>
      </c>
      <c r="D1751" s="108" t="s">
        <v>7</v>
      </c>
      <c r="E1751" s="108">
        <v>15</v>
      </c>
      <c r="F1751" s="108" t="s">
        <v>471</v>
      </c>
      <c r="G1751" s="108" t="s">
        <v>463</v>
      </c>
      <c r="H1751" s="108">
        <v>1</v>
      </c>
    </row>
    <row r="1752" spans="1:8" x14ac:dyDescent="0.3">
      <c r="A1752" s="108">
        <v>4154</v>
      </c>
      <c r="B1752" s="116">
        <v>50008</v>
      </c>
      <c r="C1752" s="108" t="s">
        <v>2054</v>
      </c>
      <c r="D1752" s="108" t="s">
        <v>7</v>
      </c>
      <c r="E1752" s="108">
        <v>0</v>
      </c>
      <c r="F1752" s="108" t="s">
        <v>471</v>
      </c>
      <c r="G1752" s="108" t="s">
        <v>463</v>
      </c>
      <c r="H1752" s="108">
        <v>1</v>
      </c>
    </row>
    <row r="1753" spans="1:8" x14ac:dyDescent="0.3">
      <c r="A1753" s="108">
        <v>3220</v>
      </c>
      <c r="B1753" s="116">
        <v>21519</v>
      </c>
      <c r="C1753" s="108" t="s">
        <v>2054</v>
      </c>
      <c r="D1753" s="108" t="s">
        <v>7</v>
      </c>
      <c r="E1753" s="108">
        <v>20</v>
      </c>
      <c r="F1753" s="108" t="s">
        <v>471</v>
      </c>
      <c r="G1753" s="108" t="s">
        <v>463</v>
      </c>
      <c r="H1753" s="108">
        <v>1</v>
      </c>
    </row>
    <row r="1754" spans="1:8" x14ac:dyDescent="0.3">
      <c r="A1754" s="108">
        <v>2806</v>
      </c>
      <c r="B1754" s="116">
        <v>21411</v>
      </c>
      <c r="C1754" s="108" t="s">
        <v>1288</v>
      </c>
      <c r="D1754" s="108" t="s">
        <v>7</v>
      </c>
      <c r="E1754" s="108">
        <v>2</v>
      </c>
      <c r="F1754" s="108" t="s">
        <v>471</v>
      </c>
      <c r="G1754" s="108" t="s">
        <v>463</v>
      </c>
      <c r="H1754" s="108">
        <v>1</v>
      </c>
    </row>
    <row r="1755" spans="1:8" x14ac:dyDescent="0.3">
      <c r="A1755" s="108">
        <v>1090</v>
      </c>
      <c r="B1755" s="116">
        <v>20393</v>
      </c>
      <c r="C1755" s="108" t="s">
        <v>1289</v>
      </c>
      <c r="D1755" s="108" t="s">
        <v>7</v>
      </c>
      <c r="E1755" s="108">
        <v>5</v>
      </c>
      <c r="F1755" s="108" t="s">
        <v>471</v>
      </c>
      <c r="G1755" s="108" t="s">
        <v>463</v>
      </c>
      <c r="H1755" s="108">
        <v>1</v>
      </c>
    </row>
    <row r="1756" spans="1:8" x14ac:dyDescent="0.3">
      <c r="A1756" s="108">
        <v>3566</v>
      </c>
      <c r="B1756" s="116">
        <v>11076</v>
      </c>
      <c r="C1756" s="108" t="s">
        <v>435</v>
      </c>
      <c r="D1756" s="108" t="s">
        <v>7</v>
      </c>
      <c r="E1756" s="108">
        <v>10</v>
      </c>
      <c r="F1756" s="108" t="s">
        <v>471</v>
      </c>
      <c r="G1756" s="108" t="s">
        <v>463</v>
      </c>
      <c r="H1756" s="108">
        <v>1</v>
      </c>
    </row>
    <row r="1757" spans="1:8" x14ac:dyDescent="0.3">
      <c r="A1757" s="108">
        <v>2170</v>
      </c>
      <c r="B1757" s="116">
        <v>11046</v>
      </c>
      <c r="C1757" s="108" t="s">
        <v>2055</v>
      </c>
      <c r="D1757" s="108" t="s">
        <v>7</v>
      </c>
      <c r="E1757" s="108">
        <v>20</v>
      </c>
      <c r="F1757" s="108" t="s">
        <v>471</v>
      </c>
      <c r="G1757" s="108" t="s">
        <v>463</v>
      </c>
      <c r="H1757" s="108">
        <v>1</v>
      </c>
    </row>
    <row r="1758" spans="1:8" x14ac:dyDescent="0.3">
      <c r="A1758" s="108">
        <v>1456</v>
      </c>
      <c r="B1758" s="116">
        <v>20881</v>
      </c>
      <c r="C1758" s="108" t="s">
        <v>222</v>
      </c>
      <c r="D1758" s="108" t="s">
        <v>106</v>
      </c>
      <c r="E1758" s="108">
        <v>25</v>
      </c>
      <c r="F1758" s="108" t="s">
        <v>471</v>
      </c>
      <c r="G1758" s="108" t="s">
        <v>463</v>
      </c>
      <c r="H1758" s="108">
        <v>1</v>
      </c>
    </row>
    <row r="1759" spans="1:8" x14ac:dyDescent="0.3">
      <c r="A1759" s="108">
        <v>1573</v>
      </c>
      <c r="B1759" s="116">
        <v>10124</v>
      </c>
      <c r="C1759" s="108" t="s">
        <v>222</v>
      </c>
      <c r="D1759" s="108" t="s">
        <v>7</v>
      </c>
      <c r="E1759" s="108">
        <v>25</v>
      </c>
      <c r="F1759" s="108" t="s">
        <v>471</v>
      </c>
      <c r="G1759" s="108" t="s">
        <v>463</v>
      </c>
      <c r="H1759" s="108">
        <v>1</v>
      </c>
    </row>
    <row r="1760" spans="1:8" x14ac:dyDescent="0.3">
      <c r="A1760" s="108">
        <v>3716</v>
      </c>
      <c r="B1760" s="116">
        <v>21610</v>
      </c>
      <c r="C1760" s="108" t="s">
        <v>1290</v>
      </c>
      <c r="D1760" s="108" t="s">
        <v>7</v>
      </c>
      <c r="E1760" s="108">
        <v>2</v>
      </c>
      <c r="F1760" s="108" t="s">
        <v>471</v>
      </c>
      <c r="G1760" s="108" t="s">
        <v>463</v>
      </c>
      <c r="H1760" s="108">
        <v>1</v>
      </c>
    </row>
    <row r="1761" spans="1:8" x14ac:dyDescent="0.3">
      <c r="A1761" s="108">
        <v>1140</v>
      </c>
      <c r="B1761" s="116">
        <v>20418</v>
      </c>
      <c r="C1761" s="108" t="s">
        <v>1291</v>
      </c>
      <c r="D1761" s="108" t="s">
        <v>7</v>
      </c>
      <c r="E1761" s="108">
        <v>5</v>
      </c>
      <c r="F1761" s="108" t="s">
        <v>471</v>
      </c>
      <c r="G1761" s="108" t="s">
        <v>463</v>
      </c>
      <c r="H1761" s="108">
        <v>1</v>
      </c>
    </row>
    <row r="1762" spans="1:8" x14ac:dyDescent="0.3">
      <c r="A1762" s="108">
        <v>2446</v>
      </c>
      <c r="B1762" s="116">
        <v>1339</v>
      </c>
      <c r="C1762" s="108" t="s">
        <v>296</v>
      </c>
      <c r="D1762" s="108" t="s">
        <v>7</v>
      </c>
      <c r="E1762" s="108">
        <v>25</v>
      </c>
      <c r="F1762" s="108" t="s">
        <v>529</v>
      </c>
      <c r="G1762" s="108" t="s">
        <v>463</v>
      </c>
      <c r="H1762" s="108">
        <v>1</v>
      </c>
    </row>
    <row r="1763" spans="1:8" x14ac:dyDescent="0.3">
      <c r="A1763" s="108">
        <v>2285</v>
      </c>
      <c r="B1763" s="116">
        <v>1260</v>
      </c>
      <c r="C1763" s="108" t="s">
        <v>1292</v>
      </c>
      <c r="D1763" s="108" t="s">
        <v>7</v>
      </c>
      <c r="E1763" s="108">
        <v>5</v>
      </c>
      <c r="F1763" s="108" t="s">
        <v>529</v>
      </c>
      <c r="G1763" s="108" t="s">
        <v>463</v>
      </c>
      <c r="H1763" s="108">
        <v>1</v>
      </c>
    </row>
    <row r="1764" spans="1:8" x14ac:dyDescent="0.3">
      <c r="A1764" s="108">
        <v>4048</v>
      </c>
      <c r="B1764" s="116">
        <v>2836</v>
      </c>
      <c r="C1764" s="108" t="s">
        <v>2056</v>
      </c>
      <c r="D1764" s="108" t="s">
        <v>28</v>
      </c>
      <c r="E1764" s="108">
        <v>11</v>
      </c>
      <c r="F1764" s="108" t="s">
        <v>529</v>
      </c>
      <c r="G1764" s="108" t="s">
        <v>463</v>
      </c>
      <c r="H1764" s="108">
        <v>1</v>
      </c>
    </row>
    <row r="1765" spans="1:8" x14ac:dyDescent="0.3">
      <c r="A1765" s="108">
        <v>4047</v>
      </c>
      <c r="B1765" s="116">
        <v>2835</v>
      </c>
      <c r="C1765" s="108" t="s">
        <v>2057</v>
      </c>
      <c r="D1765" s="108" t="s">
        <v>28</v>
      </c>
      <c r="E1765" s="108">
        <v>25</v>
      </c>
      <c r="F1765" s="108" t="s">
        <v>529</v>
      </c>
      <c r="G1765" s="108" t="s">
        <v>463</v>
      </c>
      <c r="H1765" s="108">
        <v>1</v>
      </c>
    </row>
    <row r="1766" spans="1:8" x14ac:dyDescent="0.3">
      <c r="A1766" s="108">
        <v>182</v>
      </c>
      <c r="B1766" s="116">
        <v>258</v>
      </c>
      <c r="C1766" s="108" t="s">
        <v>454</v>
      </c>
      <c r="D1766" s="108" t="s">
        <v>7</v>
      </c>
      <c r="E1766" s="108">
        <v>25</v>
      </c>
      <c r="F1766" s="108" t="s">
        <v>468</v>
      </c>
      <c r="G1766" s="108" t="s">
        <v>463</v>
      </c>
      <c r="H1766" s="108">
        <v>1</v>
      </c>
    </row>
    <row r="1767" spans="1:8" x14ac:dyDescent="0.3">
      <c r="A1767" s="108">
        <v>1818</v>
      </c>
      <c r="B1767" s="116">
        <v>1036</v>
      </c>
      <c r="C1767" s="108" t="s">
        <v>1293</v>
      </c>
      <c r="D1767" s="108" t="s">
        <v>7</v>
      </c>
      <c r="E1767" s="108">
        <v>5</v>
      </c>
      <c r="F1767" s="108" t="s">
        <v>468</v>
      </c>
      <c r="G1767" s="108" t="s">
        <v>463</v>
      </c>
      <c r="H1767" s="108">
        <v>1</v>
      </c>
    </row>
    <row r="1768" spans="1:8" x14ac:dyDescent="0.3">
      <c r="A1768" s="108">
        <v>3674</v>
      </c>
      <c r="B1768" s="116">
        <v>2169</v>
      </c>
      <c r="C1768" s="108" t="s">
        <v>1294</v>
      </c>
      <c r="D1768" s="108" t="s">
        <v>7</v>
      </c>
      <c r="E1768" s="108">
        <v>1</v>
      </c>
      <c r="F1768" s="108" t="s">
        <v>467</v>
      </c>
      <c r="G1768" s="108" t="s">
        <v>463</v>
      </c>
      <c r="H1768" s="108">
        <v>1</v>
      </c>
    </row>
    <row r="1769" spans="1:8" x14ac:dyDescent="0.3">
      <c r="A1769" s="108">
        <v>1961</v>
      </c>
      <c r="B1769" s="116">
        <v>1096</v>
      </c>
      <c r="C1769" s="108" t="s">
        <v>2058</v>
      </c>
      <c r="D1769" s="108" t="s">
        <v>7</v>
      </c>
      <c r="E1769" s="108">
        <v>5</v>
      </c>
      <c r="F1769" s="108" t="s">
        <v>467</v>
      </c>
      <c r="G1769" s="108" t="s">
        <v>463</v>
      </c>
      <c r="H1769" s="108">
        <v>1</v>
      </c>
    </row>
    <row r="1770" spans="1:8" x14ac:dyDescent="0.3">
      <c r="A1770" s="108">
        <v>4190</v>
      </c>
      <c r="B1770" s="116">
        <v>50036</v>
      </c>
      <c r="C1770" s="108" t="s">
        <v>959</v>
      </c>
      <c r="D1770" s="108" t="s">
        <v>7</v>
      </c>
      <c r="E1770" s="108">
        <v>25</v>
      </c>
      <c r="F1770" s="108" t="s">
        <v>471</v>
      </c>
      <c r="G1770" s="108" t="s">
        <v>463</v>
      </c>
      <c r="H1770" s="108">
        <v>1</v>
      </c>
    </row>
    <row r="1771" spans="1:8" x14ac:dyDescent="0.3">
      <c r="A1771" s="108">
        <v>4217</v>
      </c>
      <c r="B1771" s="116">
        <v>50042</v>
      </c>
      <c r="C1771" s="108" t="s">
        <v>1389</v>
      </c>
      <c r="D1771" s="108" t="s">
        <v>28</v>
      </c>
      <c r="E1771" s="108">
        <v>20</v>
      </c>
      <c r="F1771" s="108" t="s">
        <v>471</v>
      </c>
      <c r="G1771" s="108" t="s">
        <v>463</v>
      </c>
      <c r="H1771" s="108">
        <v>1</v>
      </c>
    </row>
    <row r="1772" spans="1:8" x14ac:dyDescent="0.3">
      <c r="A1772" s="108">
        <v>338</v>
      </c>
      <c r="B1772" s="116">
        <v>20077</v>
      </c>
      <c r="C1772" s="108" t="s">
        <v>224</v>
      </c>
      <c r="D1772" s="108" t="s">
        <v>3</v>
      </c>
      <c r="E1772" s="108">
        <v>10</v>
      </c>
      <c r="F1772" s="108" t="s">
        <v>469</v>
      </c>
      <c r="G1772" s="108" t="s">
        <v>463</v>
      </c>
      <c r="H1772" s="108">
        <v>1</v>
      </c>
    </row>
    <row r="1773" spans="1:8" x14ac:dyDescent="0.3">
      <c r="A1773" s="108">
        <v>2300</v>
      </c>
      <c r="B1773" s="116">
        <v>21250</v>
      </c>
      <c r="C1773" s="108" t="s">
        <v>1295</v>
      </c>
      <c r="D1773" s="108" t="s">
        <v>3</v>
      </c>
      <c r="E1773" s="108">
        <v>5</v>
      </c>
      <c r="F1773" s="108" t="s">
        <v>469</v>
      </c>
      <c r="G1773" s="108" t="s">
        <v>463</v>
      </c>
      <c r="H1773" s="108">
        <v>1</v>
      </c>
    </row>
    <row r="1774" spans="1:8" x14ac:dyDescent="0.3">
      <c r="A1774" s="108">
        <v>2120</v>
      </c>
      <c r="B1774" s="116">
        <v>21165</v>
      </c>
      <c r="C1774" s="108" t="s">
        <v>2104</v>
      </c>
      <c r="D1774" s="108" t="s">
        <v>3</v>
      </c>
      <c r="E1774" s="108">
        <v>10</v>
      </c>
      <c r="F1774" s="108" t="s">
        <v>469</v>
      </c>
      <c r="G1774" s="108" t="s">
        <v>463</v>
      </c>
      <c r="H1774" s="108">
        <v>1</v>
      </c>
    </row>
    <row r="1775" spans="1:8" x14ac:dyDescent="0.3">
      <c r="A1775" s="108">
        <v>3961</v>
      </c>
      <c r="B1775" s="116">
        <v>21711</v>
      </c>
      <c r="C1775" s="108" t="s">
        <v>2059</v>
      </c>
      <c r="D1775" s="108" t="s">
        <v>28</v>
      </c>
      <c r="E1775" s="108">
        <v>10</v>
      </c>
      <c r="F1775" s="108" t="s">
        <v>469</v>
      </c>
      <c r="G1775" s="108" t="s">
        <v>463</v>
      </c>
      <c r="H1775" s="108">
        <v>1</v>
      </c>
    </row>
    <row r="1776" spans="1:8" x14ac:dyDescent="0.3">
      <c r="A1776" s="108">
        <v>337</v>
      </c>
      <c r="B1776" s="116">
        <v>20024</v>
      </c>
      <c r="C1776" s="108" t="s">
        <v>72</v>
      </c>
      <c r="D1776" s="108" t="s">
        <v>3</v>
      </c>
      <c r="E1776" s="108">
        <v>10</v>
      </c>
      <c r="F1776" s="108" t="s">
        <v>469</v>
      </c>
      <c r="G1776" s="108" t="s">
        <v>463</v>
      </c>
      <c r="H1776" s="108">
        <v>1</v>
      </c>
    </row>
    <row r="1777" spans="1:8" x14ac:dyDescent="0.3">
      <c r="A1777" s="108">
        <v>3713</v>
      </c>
      <c r="B1777" s="116">
        <v>21607</v>
      </c>
      <c r="C1777" s="108" t="s">
        <v>1296</v>
      </c>
      <c r="D1777" s="108" t="s">
        <v>3</v>
      </c>
      <c r="E1777" s="108">
        <v>5</v>
      </c>
      <c r="F1777" s="108" t="s">
        <v>469</v>
      </c>
      <c r="G1777" s="108" t="s">
        <v>463</v>
      </c>
      <c r="H1777" s="108">
        <v>1</v>
      </c>
    </row>
    <row r="1778" spans="1:8" x14ac:dyDescent="0.3">
      <c r="A1778" s="108">
        <v>2927</v>
      </c>
      <c r="B1778" s="116">
        <v>21434</v>
      </c>
      <c r="C1778" s="108" t="s">
        <v>261</v>
      </c>
      <c r="D1778" s="108" t="s">
        <v>3</v>
      </c>
      <c r="E1778" s="108">
        <v>10</v>
      </c>
      <c r="F1778" s="108" t="s">
        <v>469</v>
      </c>
      <c r="G1778" s="108" t="s">
        <v>463</v>
      </c>
      <c r="H1778" s="108">
        <v>1</v>
      </c>
    </row>
    <row r="1779" spans="1:8" x14ac:dyDescent="0.3">
      <c r="A1779" s="108">
        <v>3000</v>
      </c>
      <c r="B1779" s="116">
        <v>21450</v>
      </c>
      <c r="C1779" s="108" t="s">
        <v>324</v>
      </c>
      <c r="D1779" s="108" t="s">
        <v>3</v>
      </c>
      <c r="E1779" s="108">
        <v>10</v>
      </c>
      <c r="F1779" s="108" t="s">
        <v>469</v>
      </c>
      <c r="G1779" s="108" t="s">
        <v>463</v>
      </c>
      <c r="H1779" s="108">
        <v>1</v>
      </c>
    </row>
    <row r="1780" spans="1:8" x14ac:dyDescent="0.3">
      <c r="A1780" s="108">
        <v>1452</v>
      </c>
      <c r="B1780" s="116">
        <v>20779</v>
      </c>
      <c r="C1780" s="108" t="s">
        <v>260</v>
      </c>
      <c r="D1780" s="108" t="s">
        <v>3</v>
      </c>
      <c r="E1780" s="108">
        <v>10</v>
      </c>
      <c r="F1780" s="108" t="s">
        <v>469</v>
      </c>
      <c r="G1780" s="108" t="s">
        <v>463</v>
      </c>
      <c r="H1780" s="108">
        <v>1</v>
      </c>
    </row>
    <row r="1781" spans="1:8" x14ac:dyDescent="0.3">
      <c r="A1781" s="108">
        <v>1872</v>
      </c>
      <c r="B1781" s="116">
        <v>21054</v>
      </c>
      <c r="C1781" s="108" t="s">
        <v>2060</v>
      </c>
      <c r="D1781" s="108" t="s">
        <v>3</v>
      </c>
      <c r="E1781" s="108">
        <v>10</v>
      </c>
      <c r="F1781" s="108" t="s">
        <v>469</v>
      </c>
      <c r="G1781" s="108" t="s">
        <v>463</v>
      </c>
      <c r="H1781" s="108">
        <v>1</v>
      </c>
    </row>
    <row r="1782" spans="1:8" x14ac:dyDescent="0.3">
      <c r="A1782" s="108">
        <v>3606</v>
      </c>
      <c r="B1782" s="116">
        <v>21594</v>
      </c>
      <c r="C1782" s="108" t="s">
        <v>460</v>
      </c>
      <c r="D1782" s="108" t="s">
        <v>3</v>
      </c>
      <c r="E1782" s="108">
        <v>10</v>
      </c>
      <c r="F1782" s="108" t="s">
        <v>469</v>
      </c>
      <c r="G1782" s="108" t="s">
        <v>463</v>
      </c>
      <c r="H1782" s="108">
        <v>1</v>
      </c>
    </row>
    <row r="1783" spans="1:8" x14ac:dyDescent="0.3">
      <c r="A1783" s="108">
        <v>4205</v>
      </c>
      <c r="B1783" s="116">
        <v>11082</v>
      </c>
      <c r="C1783" s="108" t="s">
        <v>330</v>
      </c>
      <c r="D1783" s="108" t="s">
        <v>3</v>
      </c>
      <c r="E1783" s="108">
        <v>10</v>
      </c>
      <c r="F1783" s="108" t="s">
        <v>469</v>
      </c>
      <c r="G1783" s="108" t="s">
        <v>463</v>
      </c>
      <c r="H1783" s="108">
        <v>1</v>
      </c>
    </row>
    <row r="1784" spans="1:8" x14ac:dyDescent="0.3">
      <c r="A1784" s="108">
        <v>3186</v>
      </c>
      <c r="B1784" s="116">
        <v>21509</v>
      </c>
      <c r="C1784" s="108" t="s">
        <v>330</v>
      </c>
      <c r="D1784" s="108" t="s">
        <v>3</v>
      </c>
      <c r="E1784" s="108">
        <v>10</v>
      </c>
      <c r="F1784" s="108" t="s">
        <v>469</v>
      </c>
      <c r="G1784" s="108" t="s">
        <v>463</v>
      </c>
      <c r="H1784" s="108">
        <v>1</v>
      </c>
    </row>
    <row r="1785" spans="1:8" x14ac:dyDescent="0.3">
      <c r="A1785" s="108">
        <v>3675</v>
      </c>
      <c r="B1785" s="116">
        <v>2170</v>
      </c>
      <c r="C1785" s="108" t="s">
        <v>572</v>
      </c>
      <c r="D1785" s="108" t="s">
        <v>7</v>
      </c>
      <c r="E1785" s="108">
        <v>1</v>
      </c>
      <c r="F1785" s="108" t="s">
        <v>467</v>
      </c>
      <c r="G1785" s="108" t="s">
        <v>463</v>
      </c>
      <c r="H1785" s="108">
        <v>1</v>
      </c>
    </row>
    <row r="1786" spans="1:8" x14ac:dyDescent="0.3">
      <c r="A1786" s="108">
        <v>1957</v>
      </c>
      <c r="B1786" s="116">
        <v>1092</v>
      </c>
      <c r="C1786" s="108" t="s">
        <v>2061</v>
      </c>
      <c r="D1786" s="108" t="s">
        <v>7</v>
      </c>
      <c r="E1786" s="108">
        <v>5</v>
      </c>
      <c r="F1786" s="108" t="s">
        <v>467</v>
      </c>
      <c r="G1786" s="108" t="s">
        <v>463</v>
      </c>
      <c r="H1786" s="108">
        <v>1</v>
      </c>
    </row>
    <row r="1787" spans="1:8" x14ac:dyDescent="0.3">
      <c r="A1787" s="108">
        <v>4188</v>
      </c>
      <c r="B1787" s="116">
        <v>2355</v>
      </c>
      <c r="C1787" s="108" t="s">
        <v>1499</v>
      </c>
      <c r="D1787" s="108" t="s">
        <v>28</v>
      </c>
      <c r="E1787" s="108">
        <v>1.68</v>
      </c>
      <c r="F1787" s="108" t="s">
        <v>55</v>
      </c>
      <c r="G1787" s="108" t="s">
        <v>463</v>
      </c>
      <c r="H1787" s="108">
        <v>1</v>
      </c>
    </row>
    <row r="1788" spans="1:8" x14ac:dyDescent="0.3">
      <c r="A1788" s="108">
        <v>3778</v>
      </c>
      <c r="B1788" s="116">
        <v>2192</v>
      </c>
      <c r="C1788" s="108" t="s">
        <v>690</v>
      </c>
      <c r="D1788" s="108" t="s">
        <v>3</v>
      </c>
      <c r="E1788" s="108">
        <v>3</v>
      </c>
      <c r="F1788" s="108" t="s">
        <v>66</v>
      </c>
      <c r="G1788" s="108" t="s">
        <v>463</v>
      </c>
      <c r="H1788" s="108">
        <v>1</v>
      </c>
    </row>
    <row r="1789" spans="1:8" x14ac:dyDescent="0.3">
      <c r="A1789" s="108">
        <v>3789</v>
      </c>
      <c r="B1789" s="116">
        <v>2203</v>
      </c>
      <c r="C1789" s="108" t="s">
        <v>697</v>
      </c>
      <c r="D1789" s="108" t="s">
        <v>3</v>
      </c>
      <c r="E1789" s="108">
        <v>4.8</v>
      </c>
      <c r="F1789" s="108" t="s">
        <v>66</v>
      </c>
      <c r="G1789" s="108" t="s">
        <v>463</v>
      </c>
      <c r="H1789" s="108">
        <v>1</v>
      </c>
    </row>
    <row r="1790" spans="1:8" x14ac:dyDescent="0.3">
      <c r="A1790" s="108">
        <v>3786</v>
      </c>
      <c r="B1790" s="116">
        <v>2200</v>
      </c>
      <c r="C1790" s="108" t="s">
        <v>695</v>
      </c>
      <c r="D1790" s="108" t="s">
        <v>3</v>
      </c>
      <c r="E1790" s="108">
        <v>4.8</v>
      </c>
      <c r="F1790" s="108" t="s">
        <v>66</v>
      </c>
      <c r="G1790" s="108" t="s">
        <v>463</v>
      </c>
      <c r="H1790" s="108">
        <v>1</v>
      </c>
    </row>
    <row r="1791" spans="1:8" x14ac:dyDescent="0.3">
      <c r="A1791" s="108">
        <v>3773</v>
      </c>
      <c r="B1791" s="116">
        <v>2187</v>
      </c>
      <c r="C1791" s="108" t="s">
        <v>687</v>
      </c>
      <c r="D1791" s="108" t="s">
        <v>3</v>
      </c>
      <c r="E1791" s="108">
        <v>6</v>
      </c>
      <c r="F1791" s="108" t="s">
        <v>66</v>
      </c>
      <c r="G1791" s="108" t="s">
        <v>463</v>
      </c>
      <c r="H1791" s="108">
        <v>1</v>
      </c>
    </row>
    <row r="1792" spans="1:8" x14ac:dyDescent="0.3">
      <c r="A1792" s="108">
        <v>3780</v>
      </c>
      <c r="B1792" s="116">
        <v>2194</v>
      </c>
      <c r="C1792" s="108" t="s">
        <v>692</v>
      </c>
      <c r="D1792" s="108" t="s">
        <v>3</v>
      </c>
      <c r="E1792" s="108">
        <v>4.8</v>
      </c>
      <c r="F1792" s="108" t="s">
        <v>66</v>
      </c>
      <c r="G1792" s="108" t="s">
        <v>463</v>
      </c>
      <c r="H1792" s="108">
        <v>1</v>
      </c>
    </row>
    <row r="1793" spans="1:8" x14ac:dyDescent="0.3">
      <c r="A1793" s="108">
        <v>3781</v>
      </c>
      <c r="B1793" s="116">
        <v>2195</v>
      </c>
      <c r="C1793" s="108" t="s">
        <v>693</v>
      </c>
      <c r="D1793" s="108" t="s">
        <v>3</v>
      </c>
      <c r="E1793" s="108">
        <v>4.8</v>
      </c>
      <c r="F1793" s="108" t="s">
        <v>66</v>
      </c>
      <c r="G1793" s="108" t="s">
        <v>463</v>
      </c>
      <c r="H1793" s="108">
        <v>1</v>
      </c>
    </row>
    <row r="1794" spans="1:8" x14ac:dyDescent="0.3">
      <c r="A1794" s="108">
        <v>3782</v>
      </c>
      <c r="B1794" s="116">
        <v>2196</v>
      </c>
      <c r="C1794" s="108" t="s">
        <v>694</v>
      </c>
      <c r="D1794" s="108" t="s">
        <v>3</v>
      </c>
      <c r="E1794" s="108">
        <v>4.8</v>
      </c>
      <c r="F1794" s="108" t="s">
        <v>66</v>
      </c>
      <c r="G1794" s="108" t="s">
        <v>463</v>
      </c>
      <c r="H1794" s="108">
        <v>1</v>
      </c>
    </row>
    <row r="1795" spans="1:8" x14ac:dyDescent="0.3">
      <c r="A1795" s="108">
        <v>3775</v>
      </c>
      <c r="B1795" s="116">
        <v>2189</v>
      </c>
      <c r="C1795" s="108" t="s">
        <v>689</v>
      </c>
      <c r="D1795" s="108" t="s">
        <v>3</v>
      </c>
      <c r="E1795" s="108">
        <v>3</v>
      </c>
      <c r="F1795" s="108" t="s">
        <v>66</v>
      </c>
      <c r="G1795" s="108" t="s">
        <v>463</v>
      </c>
      <c r="H1795" s="108">
        <v>1</v>
      </c>
    </row>
    <row r="1796" spans="1:8" x14ac:dyDescent="0.3">
      <c r="A1796" s="108">
        <v>3770</v>
      </c>
      <c r="B1796" s="116">
        <v>2184</v>
      </c>
      <c r="C1796" s="108" t="s">
        <v>799</v>
      </c>
      <c r="D1796" s="108" t="s">
        <v>3</v>
      </c>
      <c r="E1796" s="108">
        <v>6</v>
      </c>
      <c r="F1796" s="108" t="s">
        <v>66</v>
      </c>
      <c r="G1796" s="108" t="s">
        <v>463</v>
      </c>
      <c r="H1796" s="108">
        <v>1</v>
      </c>
    </row>
    <row r="1797" spans="1:8" x14ac:dyDescent="0.3">
      <c r="A1797" s="108">
        <v>3771</v>
      </c>
      <c r="B1797" s="116">
        <v>2185</v>
      </c>
      <c r="C1797" s="108" t="s">
        <v>686</v>
      </c>
      <c r="D1797" s="108" t="s">
        <v>3</v>
      </c>
      <c r="E1797" s="108">
        <v>6</v>
      </c>
      <c r="F1797" s="108" t="s">
        <v>66</v>
      </c>
      <c r="G1797" s="108" t="s">
        <v>463</v>
      </c>
      <c r="H1797" s="108">
        <v>1</v>
      </c>
    </row>
    <row r="1798" spans="1:8" x14ac:dyDescent="0.3">
      <c r="A1798" s="108">
        <v>403</v>
      </c>
      <c r="B1798" s="116">
        <v>8</v>
      </c>
      <c r="C1798" s="108" t="s">
        <v>6</v>
      </c>
      <c r="D1798" s="108" t="s">
        <v>3</v>
      </c>
      <c r="E1798" s="108">
        <v>13</v>
      </c>
      <c r="F1798" s="108" t="s">
        <v>66</v>
      </c>
      <c r="G1798" s="108" t="s">
        <v>463</v>
      </c>
      <c r="H1798" s="108">
        <v>1</v>
      </c>
    </row>
    <row r="1799" spans="1:8" x14ac:dyDescent="0.3">
      <c r="A1799" s="108">
        <v>3787</v>
      </c>
      <c r="B1799" s="116">
        <v>2201</v>
      </c>
      <c r="C1799" s="108" t="s">
        <v>696</v>
      </c>
      <c r="D1799" s="108" t="s">
        <v>3</v>
      </c>
      <c r="E1799" s="108">
        <v>4.8</v>
      </c>
      <c r="F1799" s="108" t="s">
        <v>66</v>
      </c>
      <c r="G1799" s="108" t="s">
        <v>463</v>
      </c>
      <c r="H1799" s="108">
        <v>1</v>
      </c>
    </row>
    <row r="1800" spans="1:8" x14ac:dyDescent="0.3">
      <c r="A1800" s="108">
        <v>404</v>
      </c>
      <c r="B1800" s="116">
        <v>9</v>
      </c>
      <c r="C1800" s="108" t="s">
        <v>5</v>
      </c>
      <c r="D1800" s="108" t="s">
        <v>3</v>
      </c>
      <c r="E1800" s="108">
        <v>6</v>
      </c>
      <c r="F1800" s="108" t="s">
        <v>66</v>
      </c>
      <c r="G1800" s="108" t="s">
        <v>463</v>
      </c>
      <c r="H1800" s="108">
        <v>1</v>
      </c>
    </row>
    <row r="1801" spans="1:8" x14ac:dyDescent="0.3">
      <c r="A1801" s="108">
        <v>3104</v>
      </c>
      <c r="B1801" s="116">
        <v>1801</v>
      </c>
      <c r="C1801" s="108" t="s">
        <v>2062</v>
      </c>
      <c r="D1801" s="108" t="s">
        <v>3</v>
      </c>
      <c r="E1801" s="108">
        <v>12</v>
      </c>
      <c r="F1801" s="108" t="s">
        <v>66</v>
      </c>
      <c r="G1801" s="108" t="s">
        <v>463</v>
      </c>
      <c r="H1801" s="108">
        <v>1</v>
      </c>
    </row>
    <row r="1802" spans="1:8" x14ac:dyDescent="0.3">
      <c r="A1802" s="108">
        <v>3774</v>
      </c>
      <c r="B1802" s="116">
        <v>2188</v>
      </c>
      <c r="C1802" s="108" t="s">
        <v>688</v>
      </c>
      <c r="D1802" s="108" t="s">
        <v>3</v>
      </c>
      <c r="E1802" s="108">
        <v>6</v>
      </c>
      <c r="F1802" s="108" t="s">
        <v>66</v>
      </c>
      <c r="G1802" s="108" t="s">
        <v>463</v>
      </c>
      <c r="H1802" s="108">
        <v>1</v>
      </c>
    </row>
    <row r="1803" spans="1:8" x14ac:dyDescent="0.3">
      <c r="A1803" s="108">
        <v>3779</v>
      </c>
      <c r="B1803" s="116">
        <v>2193</v>
      </c>
      <c r="C1803" s="108" t="s">
        <v>691</v>
      </c>
      <c r="D1803" s="108" t="s">
        <v>3</v>
      </c>
      <c r="E1803" s="108">
        <v>3</v>
      </c>
      <c r="F1803" s="108" t="s">
        <v>66</v>
      </c>
      <c r="G1803" s="108" t="s">
        <v>463</v>
      </c>
      <c r="H1803" s="108">
        <v>1</v>
      </c>
    </row>
    <row r="1804" spans="1:8" x14ac:dyDescent="0.3">
      <c r="A1804" s="108">
        <v>3777</v>
      </c>
      <c r="B1804" s="116">
        <v>2191</v>
      </c>
      <c r="C1804" s="108" t="s">
        <v>983</v>
      </c>
      <c r="D1804" s="108" t="s">
        <v>3</v>
      </c>
      <c r="E1804" s="108">
        <v>3</v>
      </c>
      <c r="F1804" s="108" t="s">
        <v>66</v>
      </c>
      <c r="G1804" s="108" t="s">
        <v>463</v>
      </c>
      <c r="H1804" s="108">
        <v>1</v>
      </c>
    </row>
    <row r="1805" spans="1:8" x14ac:dyDescent="0.3">
      <c r="A1805" s="108">
        <v>4120</v>
      </c>
      <c r="B1805" s="116">
        <v>2329</v>
      </c>
      <c r="C1805" s="108" t="s">
        <v>1500</v>
      </c>
      <c r="D1805" s="108" t="s">
        <v>28</v>
      </c>
      <c r="E1805" s="108">
        <v>0</v>
      </c>
      <c r="F1805" s="108" t="s">
        <v>55</v>
      </c>
      <c r="G1805" s="108" t="s">
        <v>463</v>
      </c>
      <c r="H1805" s="108">
        <v>1</v>
      </c>
    </row>
    <row r="1806" spans="1:8" x14ac:dyDescent="0.3">
      <c r="A1806" s="108">
        <v>4107</v>
      </c>
      <c r="B1806" s="116">
        <v>2316</v>
      </c>
      <c r="C1806" s="108" t="s">
        <v>1501</v>
      </c>
      <c r="D1806" s="108" t="s">
        <v>28</v>
      </c>
      <c r="E1806" s="108">
        <v>0</v>
      </c>
      <c r="F1806" s="108" t="s">
        <v>55</v>
      </c>
      <c r="G1806" s="108" t="s">
        <v>463</v>
      </c>
      <c r="H1806" s="108">
        <v>1</v>
      </c>
    </row>
    <row r="1807" spans="1:8" x14ac:dyDescent="0.3">
      <c r="A1807" s="108">
        <v>3663</v>
      </c>
      <c r="B1807" s="116">
        <v>2754</v>
      </c>
      <c r="C1807" s="108" t="s">
        <v>573</v>
      </c>
      <c r="D1807" s="108" t="s">
        <v>126</v>
      </c>
      <c r="E1807" s="108">
        <v>0</v>
      </c>
      <c r="F1807" s="108" t="s">
        <v>55</v>
      </c>
      <c r="G1807" s="108" t="s">
        <v>463</v>
      </c>
      <c r="H1807" s="108">
        <v>1</v>
      </c>
    </row>
    <row r="1808" spans="1:8" x14ac:dyDescent="0.3">
      <c r="A1808" s="108">
        <v>3664</v>
      </c>
      <c r="B1808" s="116">
        <v>2755</v>
      </c>
      <c r="C1808" s="108" t="s">
        <v>574</v>
      </c>
      <c r="D1808" s="108" t="s">
        <v>126</v>
      </c>
      <c r="E1808" s="108">
        <v>0</v>
      </c>
      <c r="F1808" s="108" t="s">
        <v>55</v>
      </c>
      <c r="G1808" s="108" t="s">
        <v>463</v>
      </c>
      <c r="H1808" s="108">
        <v>1</v>
      </c>
    </row>
    <row r="1809" spans="1:8" x14ac:dyDescent="0.3">
      <c r="A1809" s="108">
        <v>3061</v>
      </c>
      <c r="B1809" s="116">
        <v>1770</v>
      </c>
      <c r="C1809" s="108" t="s">
        <v>1075</v>
      </c>
      <c r="D1809" s="108" t="s">
        <v>3</v>
      </c>
      <c r="E1809" s="108">
        <v>2</v>
      </c>
      <c r="F1809" s="108" t="s">
        <v>55</v>
      </c>
      <c r="G1809" s="108" t="s">
        <v>463</v>
      </c>
      <c r="H1809" s="108">
        <v>1</v>
      </c>
    </row>
    <row r="1810" spans="1:8" x14ac:dyDescent="0.3">
      <c r="A1810" s="108">
        <v>1138</v>
      </c>
      <c r="B1810" s="116">
        <v>624</v>
      </c>
      <c r="C1810" s="108" t="s">
        <v>2063</v>
      </c>
      <c r="D1810" s="108" t="s">
        <v>3</v>
      </c>
      <c r="E1810" s="108">
        <v>5</v>
      </c>
      <c r="F1810" s="108" t="s">
        <v>55</v>
      </c>
      <c r="G1810" s="108" t="s">
        <v>463</v>
      </c>
      <c r="H1810" s="108">
        <v>1</v>
      </c>
    </row>
    <row r="1811" spans="1:8" x14ac:dyDescent="0.3">
      <c r="A1811" s="108">
        <v>2715</v>
      </c>
      <c r="B1811" s="116">
        <v>1532</v>
      </c>
      <c r="C1811" s="108" t="s">
        <v>514</v>
      </c>
      <c r="D1811" s="108" t="s">
        <v>3</v>
      </c>
      <c r="E1811" s="108">
        <v>2</v>
      </c>
      <c r="F1811" s="108" t="s">
        <v>55</v>
      </c>
      <c r="G1811" s="108" t="s">
        <v>463</v>
      </c>
      <c r="H1811" s="108">
        <v>1</v>
      </c>
    </row>
    <row r="1812" spans="1:8" x14ac:dyDescent="0.3">
      <c r="A1812" s="108">
        <v>1139</v>
      </c>
      <c r="B1812" s="116">
        <v>625</v>
      </c>
      <c r="C1812" s="108" t="s">
        <v>2064</v>
      </c>
      <c r="D1812" s="108" t="s">
        <v>3</v>
      </c>
      <c r="E1812" s="108">
        <v>5</v>
      </c>
      <c r="F1812" s="108" t="s">
        <v>55</v>
      </c>
      <c r="G1812" s="108" t="s">
        <v>463</v>
      </c>
      <c r="H1812" s="108">
        <v>1</v>
      </c>
    </row>
    <row r="1813" spans="1:8" x14ac:dyDescent="0.3">
      <c r="A1813" s="108">
        <v>2720</v>
      </c>
      <c r="B1813" s="116">
        <v>1536</v>
      </c>
      <c r="C1813" s="108" t="s">
        <v>517</v>
      </c>
      <c r="D1813" s="108" t="s">
        <v>7</v>
      </c>
      <c r="E1813" s="108">
        <v>2</v>
      </c>
      <c r="F1813" s="108" t="s">
        <v>55</v>
      </c>
      <c r="G1813" s="108" t="s">
        <v>463</v>
      </c>
      <c r="H1813" s="108">
        <v>1</v>
      </c>
    </row>
    <row r="1814" spans="1:8" x14ac:dyDescent="0.3">
      <c r="A1814" s="108">
        <v>2575</v>
      </c>
      <c r="B1814" s="116">
        <v>1437</v>
      </c>
      <c r="C1814" s="108" t="s">
        <v>2065</v>
      </c>
      <c r="D1814" s="108" t="s">
        <v>106</v>
      </c>
      <c r="E1814" s="108">
        <v>5</v>
      </c>
      <c r="F1814" s="108" t="s">
        <v>55</v>
      </c>
      <c r="G1814" s="108" t="s">
        <v>463</v>
      </c>
      <c r="H1814" s="108">
        <v>1</v>
      </c>
    </row>
    <row r="1815" spans="1:8" x14ac:dyDescent="0.3">
      <c r="A1815" s="108">
        <v>2576</v>
      </c>
      <c r="B1815" s="116">
        <v>1438</v>
      </c>
      <c r="C1815" s="108" t="s">
        <v>2066</v>
      </c>
      <c r="D1815" s="108" t="s">
        <v>106</v>
      </c>
      <c r="E1815" s="108">
        <v>5</v>
      </c>
      <c r="F1815" s="108" t="s">
        <v>55</v>
      </c>
      <c r="G1815" s="108" t="s">
        <v>463</v>
      </c>
      <c r="H1815" s="108">
        <v>1</v>
      </c>
    </row>
    <row r="1816" spans="1:8" x14ac:dyDescent="0.3">
      <c r="A1816" s="108">
        <v>4113</v>
      </c>
      <c r="B1816" s="116">
        <v>2322</v>
      </c>
      <c r="C1816" s="108" t="s">
        <v>1414</v>
      </c>
      <c r="D1816" s="108" t="s">
        <v>28</v>
      </c>
      <c r="E1816" s="108">
        <v>1.8</v>
      </c>
      <c r="F1816" s="108" t="s">
        <v>55</v>
      </c>
      <c r="G1816" s="108" t="s">
        <v>463</v>
      </c>
      <c r="H1816" s="108">
        <v>1</v>
      </c>
    </row>
    <row r="1817" spans="1:8" x14ac:dyDescent="0.3">
      <c r="A1817" s="108">
        <v>2712</v>
      </c>
      <c r="B1817" s="116">
        <v>1531</v>
      </c>
      <c r="C1817" s="108" t="s">
        <v>516</v>
      </c>
      <c r="D1817" s="108" t="s">
        <v>3</v>
      </c>
      <c r="E1817" s="108">
        <v>2</v>
      </c>
      <c r="F1817" s="108" t="s">
        <v>55</v>
      </c>
      <c r="G1817" s="108" t="s">
        <v>463</v>
      </c>
      <c r="H1817" s="108">
        <v>1</v>
      </c>
    </row>
    <row r="1818" spans="1:8" x14ac:dyDescent="0.3">
      <c r="A1818" s="108">
        <v>1495</v>
      </c>
      <c r="B1818" s="116">
        <v>888</v>
      </c>
      <c r="C1818" s="108" t="s">
        <v>2067</v>
      </c>
      <c r="D1818" s="108" t="s">
        <v>3</v>
      </c>
      <c r="E1818" s="108">
        <v>5</v>
      </c>
      <c r="F1818" s="108" t="s">
        <v>55</v>
      </c>
      <c r="G1818" s="108" t="s">
        <v>463</v>
      </c>
      <c r="H1818" s="108">
        <v>1</v>
      </c>
    </row>
    <row r="1819" spans="1:8" x14ac:dyDescent="0.3">
      <c r="A1819" s="108">
        <v>222</v>
      </c>
      <c r="B1819" s="116">
        <v>267</v>
      </c>
      <c r="C1819" s="108" t="s">
        <v>4</v>
      </c>
      <c r="D1819" s="108" t="s">
        <v>3</v>
      </c>
      <c r="E1819" s="108">
        <v>6</v>
      </c>
      <c r="F1819" s="108" t="s">
        <v>66</v>
      </c>
      <c r="G1819" s="108" t="s">
        <v>463</v>
      </c>
      <c r="H1819" s="108">
        <v>1</v>
      </c>
    </row>
    <row r="1820" spans="1:8" x14ac:dyDescent="0.3">
      <c r="A1820" s="108">
        <v>3753</v>
      </c>
      <c r="B1820" s="116">
        <v>2804</v>
      </c>
      <c r="C1820" s="108" t="s">
        <v>678</v>
      </c>
      <c r="D1820" s="108" t="s">
        <v>3</v>
      </c>
      <c r="E1820" s="108">
        <v>25</v>
      </c>
      <c r="F1820" s="108" t="s">
        <v>69</v>
      </c>
      <c r="G1820" s="108" t="s">
        <v>463</v>
      </c>
      <c r="H1820" s="108">
        <v>1</v>
      </c>
    </row>
    <row r="1821" spans="1:8" x14ac:dyDescent="0.3">
      <c r="A1821" s="108">
        <v>1499</v>
      </c>
      <c r="B1821" s="116">
        <v>890</v>
      </c>
      <c r="C1821" s="108" t="s">
        <v>64</v>
      </c>
      <c r="D1821" s="108" t="s">
        <v>3</v>
      </c>
      <c r="E1821" s="108">
        <v>10</v>
      </c>
      <c r="F1821" s="108" t="s">
        <v>69</v>
      </c>
      <c r="G1821" s="108" t="s">
        <v>463</v>
      </c>
      <c r="H1821" s="108">
        <v>1</v>
      </c>
    </row>
    <row r="1822" spans="1:8" x14ac:dyDescent="0.3">
      <c r="A1822" s="108">
        <v>1819</v>
      </c>
      <c r="B1822" s="116">
        <v>1037</v>
      </c>
      <c r="C1822" s="108" t="s">
        <v>1297</v>
      </c>
      <c r="D1822" s="108" t="s">
        <v>7</v>
      </c>
      <c r="E1822" s="108">
        <v>5</v>
      </c>
      <c r="F1822" s="108" t="s">
        <v>69</v>
      </c>
      <c r="G1822" s="108" t="s">
        <v>463</v>
      </c>
      <c r="H1822" s="108">
        <v>1</v>
      </c>
    </row>
    <row r="1823" spans="1:8" x14ac:dyDescent="0.3">
      <c r="A1823" s="108">
        <v>340</v>
      </c>
      <c r="B1823" s="116">
        <v>246</v>
      </c>
      <c r="C1823" s="108" t="s">
        <v>24</v>
      </c>
      <c r="D1823" s="108" t="s">
        <v>3</v>
      </c>
      <c r="E1823" s="108">
        <v>11.34</v>
      </c>
      <c r="F1823" s="108" t="s">
        <v>69</v>
      </c>
      <c r="G1823" s="108" t="s">
        <v>463</v>
      </c>
      <c r="H1823" s="108">
        <v>1</v>
      </c>
    </row>
    <row r="1824" spans="1:8" x14ac:dyDescent="0.3">
      <c r="A1824" s="108">
        <v>1454</v>
      </c>
      <c r="B1824" s="116">
        <v>767</v>
      </c>
      <c r="C1824" s="108" t="s">
        <v>1298</v>
      </c>
      <c r="D1824" s="108" t="s">
        <v>3</v>
      </c>
      <c r="E1824" s="108">
        <v>5.67</v>
      </c>
      <c r="F1824" s="108" t="s">
        <v>69</v>
      </c>
      <c r="G1824" s="108" t="s">
        <v>463</v>
      </c>
      <c r="H1824" s="108">
        <v>1</v>
      </c>
    </row>
    <row r="1825" spans="1:8" x14ac:dyDescent="0.3">
      <c r="A1825" s="108">
        <v>648</v>
      </c>
      <c r="B1825" s="116">
        <v>388</v>
      </c>
      <c r="C1825" s="108" t="s">
        <v>86</v>
      </c>
      <c r="D1825" s="108" t="s">
        <v>3</v>
      </c>
      <c r="E1825" s="108">
        <v>11.34</v>
      </c>
      <c r="F1825" s="108" t="s">
        <v>69</v>
      </c>
      <c r="G1825" s="108" t="s">
        <v>463</v>
      </c>
      <c r="H1825" s="108">
        <v>1</v>
      </c>
    </row>
    <row r="1826" spans="1:8" x14ac:dyDescent="0.3">
      <c r="A1826" s="108">
        <v>1917</v>
      </c>
      <c r="B1826" s="116">
        <v>1066</v>
      </c>
      <c r="C1826" s="108" t="s">
        <v>80</v>
      </c>
      <c r="D1826" s="108" t="s">
        <v>3</v>
      </c>
      <c r="E1826" s="108">
        <v>5.67</v>
      </c>
      <c r="F1826" s="108" t="s">
        <v>69</v>
      </c>
      <c r="G1826" s="108" t="s">
        <v>463</v>
      </c>
      <c r="H1826" s="108">
        <v>1</v>
      </c>
    </row>
    <row r="1827" spans="1:8" x14ac:dyDescent="0.3">
      <c r="A1827" s="108">
        <v>2368</v>
      </c>
      <c r="B1827" s="116">
        <v>21285</v>
      </c>
      <c r="C1827" s="108" t="s">
        <v>2068</v>
      </c>
      <c r="D1827" s="108" t="s">
        <v>7</v>
      </c>
      <c r="E1827" s="108">
        <v>10</v>
      </c>
      <c r="F1827" s="108" t="s">
        <v>465</v>
      </c>
      <c r="G1827" s="108" t="s">
        <v>463</v>
      </c>
      <c r="H1827" s="108">
        <v>1</v>
      </c>
    </row>
    <row r="1828" spans="1:8" x14ac:dyDescent="0.3">
      <c r="A1828" s="108">
        <v>2404</v>
      </c>
      <c r="B1828" s="116">
        <v>21300</v>
      </c>
      <c r="C1828" s="108" t="s">
        <v>2069</v>
      </c>
      <c r="D1828" s="108" t="s">
        <v>7</v>
      </c>
      <c r="E1828" s="108">
        <v>25</v>
      </c>
      <c r="F1828" s="108" t="s">
        <v>465</v>
      </c>
      <c r="G1828" s="108" t="s">
        <v>463</v>
      </c>
      <c r="H1828" s="108">
        <v>1</v>
      </c>
    </row>
    <row r="1829" spans="1:8" x14ac:dyDescent="0.3">
      <c r="A1829" s="108">
        <v>2911</v>
      </c>
      <c r="B1829" s="116">
        <v>21432</v>
      </c>
      <c r="C1829" s="108" t="s">
        <v>253</v>
      </c>
      <c r="D1829" s="108" t="s">
        <v>3</v>
      </c>
      <c r="E1829" s="108">
        <v>2</v>
      </c>
      <c r="F1829" s="108" t="s">
        <v>465</v>
      </c>
      <c r="G1829" s="108" t="s">
        <v>463</v>
      </c>
      <c r="H1829" s="108">
        <v>1</v>
      </c>
    </row>
    <row r="1830" spans="1:8" x14ac:dyDescent="0.3">
      <c r="A1830" s="78">
        <v>972</v>
      </c>
      <c r="B1830" s="79">
        <v>20346</v>
      </c>
      <c r="C1830" s="78" t="s">
        <v>2070</v>
      </c>
      <c r="D1830" s="78" t="s">
        <v>3</v>
      </c>
      <c r="E1830" s="78">
        <v>5</v>
      </c>
      <c r="F1830" s="78" t="s">
        <v>465</v>
      </c>
      <c r="G1830" s="78" t="s">
        <v>463</v>
      </c>
      <c r="H1830" s="78">
        <v>1</v>
      </c>
    </row>
    <row r="1831" spans="1:8" x14ac:dyDescent="0.3">
      <c r="A1831" s="78">
        <v>3216</v>
      </c>
      <c r="B1831" s="79">
        <v>1876</v>
      </c>
      <c r="C1831" s="78" t="s">
        <v>500</v>
      </c>
      <c r="D1831" s="78" t="s">
        <v>7</v>
      </c>
      <c r="E1831" s="78">
        <v>1</v>
      </c>
      <c r="F1831" s="78" t="s">
        <v>467</v>
      </c>
      <c r="G1831" s="78" t="s">
        <v>463</v>
      </c>
      <c r="H1831" s="78">
        <v>1</v>
      </c>
    </row>
    <row r="1832" spans="1:8" x14ac:dyDescent="0.3">
      <c r="A1832" s="78">
        <v>2455</v>
      </c>
      <c r="B1832" s="79">
        <v>1346</v>
      </c>
      <c r="C1832" s="78" t="s">
        <v>2071</v>
      </c>
      <c r="D1832" s="78" t="s">
        <v>7</v>
      </c>
      <c r="E1832" s="78">
        <v>5</v>
      </c>
      <c r="F1832" s="78" t="s">
        <v>467</v>
      </c>
      <c r="G1832" s="78" t="s">
        <v>463</v>
      </c>
      <c r="H1832" s="78">
        <v>1</v>
      </c>
    </row>
    <row r="1833" spans="1:8" x14ac:dyDescent="0.3">
      <c r="A1833" s="78">
        <v>3154</v>
      </c>
      <c r="B1833" s="79">
        <v>21499</v>
      </c>
      <c r="C1833" s="78" t="s">
        <v>637</v>
      </c>
      <c r="D1833" s="78" t="s">
        <v>7</v>
      </c>
      <c r="E1833" s="78">
        <v>10</v>
      </c>
      <c r="F1833" s="78" t="s">
        <v>471</v>
      </c>
      <c r="G1833" s="78" t="s">
        <v>463</v>
      </c>
      <c r="H1833" s="78">
        <v>1</v>
      </c>
    </row>
    <row r="1834" spans="1:8" x14ac:dyDescent="0.3">
      <c r="A1834" s="78">
        <v>3680</v>
      </c>
      <c r="B1834" s="79">
        <v>21603</v>
      </c>
      <c r="C1834" s="78" t="s">
        <v>630</v>
      </c>
      <c r="D1834" s="78" t="s">
        <v>7</v>
      </c>
      <c r="E1834" s="78">
        <v>2</v>
      </c>
      <c r="F1834" s="78" t="s">
        <v>471</v>
      </c>
      <c r="G1834" s="78" t="s">
        <v>463</v>
      </c>
      <c r="H1834" s="78">
        <v>1</v>
      </c>
    </row>
  </sheetData>
  <autoFilter ref="A1:H1829" xr:uid="{00000000-0001-0000-0000-000000000000}">
    <sortState xmlns:xlrd2="http://schemas.microsoft.com/office/spreadsheetml/2017/richdata2" ref="A2:H1825">
      <sortCondition ref="C1:C1688"/>
    </sortState>
  </autoFilter>
  <sortState xmlns:xlrd2="http://schemas.microsoft.com/office/spreadsheetml/2017/richdata2" ref="A2:G1265">
    <sortCondition descending="1" ref="A2:A1265"/>
  </sortState>
  <pageMargins left="0.51181102362204722" right="0.51181102362204722" top="0.78740157480314965" bottom="0.78740157480314965" header="0.31496062992125984" footer="0.31496062992125984"/>
  <pageSetup paperSize="9" scale="10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8843EB-CF3F-48A0-B8AF-E7C962FD5AF9}">
  <sheetPr codeName="Planilha17"/>
  <dimension ref="A1:D2602"/>
  <sheetViews>
    <sheetView topLeftCell="A2586" zoomScale="89" zoomScaleNormal="89" workbookViewId="0">
      <selection activeCell="G2599" sqref="G2599"/>
    </sheetView>
  </sheetViews>
  <sheetFormatPr defaultRowHeight="14.4" x14ac:dyDescent="0.3"/>
  <cols>
    <col min="1" max="1" width="9.109375" style="187"/>
    <col min="2" max="2" width="88" style="78" bestFit="1" customWidth="1"/>
    <col min="3" max="3" width="9.109375" style="108"/>
    <col min="4" max="4" width="9.109375" style="142"/>
  </cols>
  <sheetData>
    <row r="1" spans="1:4" x14ac:dyDescent="0.3">
      <c r="A1" s="187" t="s">
        <v>425</v>
      </c>
      <c r="B1" s="78" t="s">
        <v>426</v>
      </c>
      <c r="C1" s="108" t="s">
        <v>427</v>
      </c>
      <c r="D1" s="142" t="s">
        <v>428</v>
      </c>
    </row>
    <row r="2" spans="1:4" x14ac:dyDescent="0.3">
      <c r="A2" s="187">
        <v>2706</v>
      </c>
      <c r="B2" s="78" t="e">
        <f>_xlfn.XLOOKUP(A2,CATEGORIA!B:B,CATEGORIA!C:C)</f>
        <v>#N/A</v>
      </c>
      <c r="C2" s="108" t="s">
        <v>3</v>
      </c>
      <c r="D2" s="142">
        <v>5</v>
      </c>
    </row>
    <row r="3" spans="1:4" x14ac:dyDescent="0.3">
      <c r="A3" s="187">
        <v>1674</v>
      </c>
      <c r="B3" s="78" t="str">
        <f>_xlfn.XLOOKUP(A3,CATEGORIA!B:B,CATEGORIA!C:C)</f>
        <v>ABACAXI EM RODELA CRISTALIZADO 3KG</v>
      </c>
      <c r="C3" s="108" t="s">
        <v>3</v>
      </c>
      <c r="D3" s="142">
        <v>3</v>
      </c>
    </row>
    <row r="4" spans="1:4" x14ac:dyDescent="0.3">
      <c r="A4" s="187">
        <v>1810</v>
      </c>
      <c r="B4" s="78" t="str">
        <f>_xlfn.XLOOKUP(A4,CATEGORIA!B:B,CATEGORIA!C:C)</f>
        <v>ABACAXI EM RODELAS DESIDRATADO 2,5KG</v>
      </c>
      <c r="C4" s="108" t="s">
        <v>3</v>
      </c>
      <c r="D4" s="142">
        <v>2.5</v>
      </c>
    </row>
    <row r="5" spans="1:4" x14ac:dyDescent="0.3">
      <c r="A5" s="187">
        <v>206</v>
      </c>
      <c r="B5" s="78" t="e">
        <f>_xlfn.XLOOKUP(A5,CATEGORIA!B:B,CATEGORIA!C:C)</f>
        <v>#N/A</v>
      </c>
      <c r="C5" s="108" t="s">
        <v>3</v>
      </c>
      <c r="D5" s="142">
        <v>5</v>
      </c>
    </row>
    <row r="6" spans="1:4" x14ac:dyDescent="0.3">
      <c r="A6" s="187">
        <v>942</v>
      </c>
      <c r="B6" s="78" t="str">
        <f>_xlfn.XLOOKUP(A6,CATEGORIA!B:B,CATEGORIA!C:C)</f>
        <v>ACAI EM PO DESIDRATADO 20KG</v>
      </c>
      <c r="C6" s="108" t="s">
        <v>7</v>
      </c>
      <c r="D6" s="142">
        <v>20</v>
      </c>
    </row>
    <row r="7" spans="1:4" x14ac:dyDescent="0.3">
      <c r="A7" s="187">
        <v>279</v>
      </c>
      <c r="B7" s="78" t="str">
        <f>_xlfn.XLOOKUP(A7,CATEGORIA!B:B,CATEGORIA!C:C)</f>
        <v>ACAI EM PO DESIDRATADO 5KG (VIDA EM GRAOS)</v>
      </c>
      <c r="C7" s="108" t="s">
        <v>7</v>
      </c>
      <c r="D7" s="142">
        <v>5</v>
      </c>
    </row>
    <row r="8" spans="1:4" x14ac:dyDescent="0.3">
      <c r="A8" s="187">
        <v>1538</v>
      </c>
      <c r="B8" s="78" t="str">
        <f>_xlfn.XLOOKUP(A8,CATEGORIA!B:B,CATEGORIA!C:C)</f>
        <v>ACAI EM PO DESIDRATADO 2KG (VIDA EM GRAOS)</v>
      </c>
      <c r="C8" s="108" t="s">
        <v>7</v>
      </c>
      <c r="D8" s="142">
        <v>2</v>
      </c>
    </row>
    <row r="9" spans="1:4" x14ac:dyDescent="0.3">
      <c r="A9" s="187">
        <v>20294</v>
      </c>
      <c r="B9" s="78" t="str">
        <f>_xlfn.XLOOKUP(A9,CATEGORIA!B:B,CATEGORIA!C:C)</f>
        <v>ACUCAR DE COCO 10KG</v>
      </c>
      <c r="C9" s="108" t="s">
        <v>7</v>
      </c>
      <c r="D9" s="142">
        <v>10</v>
      </c>
    </row>
    <row r="10" spans="1:4" x14ac:dyDescent="0.3">
      <c r="A10" s="187">
        <v>20125</v>
      </c>
      <c r="B10" s="78" t="str">
        <f>_xlfn.XLOOKUP(A10,CATEGORIA!B:B,CATEGORIA!C:C)</f>
        <v>ACUCAR DE COCO 5KG (VIDA EM GRAOS)</v>
      </c>
      <c r="C10" s="108" t="s">
        <v>7</v>
      </c>
      <c r="D10" s="142">
        <v>5</v>
      </c>
    </row>
    <row r="11" spans="1:4" x14ac:dyDescent="0.3">
      <c r="A11" s="187">
        <v>20182</v>
      </c>
      <c r="B11" s="78" t="e">
        <f>_xlfn.XLOOKUP(A11,CATEGORIA!B:B,CATEGORIA!C:C)</f>
        <v>#N/A</v>
      </c>
      <c r="C11" s="108" t="s">
        <v>7</v>
      </c>
      <c r="D11" s="142">
        <v>25</v>
      </c>
    </row>
    <row r="12" spans="1:4" x14ac:dyDescent="0.3">
      <c r="A12" s="187">
        <v>21454</v>
      </c>
      <c r="B12" s="78" t="str">
        <f>_xlfn.XLOOKUP(A12,CATEGORIA!B:B,CATEGORIA!C:C)</f>
        <v>ACUCAR DE COCO 2KG (VIDA EM GRAOS)</v>
      </c>
      <c r="C12" s="108" t="s">
        <v>7</v>
      </c>
      <c r="D12" s="142">
        <v>2</v>
      </c>
    </row>
    <row r="13" spans="1:4" x14ac:dyDescent="0.3">
      <c r="A13" s="187">
        <v>2262</v>
      </c>
      <c r="B13" s="78" t="str">
        <f>_xlfn.XLOOKUP(A13,CATEGORIA!B:B,CATEGORIA!C:C)</f>
        <v>ACUCAR DE MAÇA EM PO 25KG</v>
      </c>
      <c r="C13" s="108" t="s">
        <v>7</v>
      </c>
      <c r="D13" s="142">
        <v>25</v>
      </c>
    </row>
    <row r="14" spans="1:4" x14ac:dyDescent="0.3">
      <c r="A14" s="187">
        <v>1090</v>
      </c>
      <c r="B14" s="78" t="str">
        <f>_xlfn.XLOOKUP(A14,CATEGORIA!B:B,CATEGORIA!C:C)</f>
        <v>ACUCAR DE MAÇA EM PO 5KG (VIDA EM GRAOS)</v>
      </c>
      <c r="C14" s="108" t="s">
        <v>7</v>
      </c>
      <c r="D14" s="142">
        <v>5</v>
      </c>
    </row>
    <row r="15" spans="1:4" x14ac:dyDescent="0.3">
      <c r="A15" s="187">
        <v>64</v>
      </c>
      <c r="B15" s="78" t="str">
        <f>_xlfn.XLOOKUP(A15,CATEGORIA!B:B,CATEGORIA!C:C)</f>
        <v>ACUCAR DEMERARA ORGANICO 12X1KG (NATIVE)</v>
      </c>
      <c r="C15" s="108" t="s">
        <v>3</v>
      </c>
      <c r="D15" s="142">
        <v>12</v>
      </c>
    </row>
    <row r="16" spans="1:4" x14ac:dyDescent="0.3">
      <c r="A16" s="187">
        <v>283</v>
      </c>
      <c r="B16" s="78" t="str">
        <f>_xlfn.XLOOKUP(A16,CATEGORIA!B:B,CATEGORIA!C:C)</f>
        <v>ACUCAR DEMERARA ORGANICO 25KG (NATIVE)</v>
      </c>
      <c r="C16" s="108" t="s">
        <v>7</v>
      </c>
      <c r="D16" s="142">
        <v>25</v>
      </c>
    </row>
    <row r="17" spans="1:4" x14ac:dyDescent="0.3">
      <c r="A17" s="187">
        <v>1032</v>
      </c>
      <c r="B17" s="78" t="str">
        <f>_xlfn.XLOOKUP(A17,CATEGORIA!B:B,CATEGORIA!C:C)</f>
        <v>ACUCAR DEMERARA ORGANICO 5KG (NATIVE)</v>
      </c>
      <c r="C17" s="108" t="s">
        <v>7</v>
      </c>
      <c r="D17" s="142">
        <v>5</v>
      </c>
    </row>
    <row r="18" spans="1:4" x14ac:dyDescent="0.3">
      <c r="A18" s="187">
        <v>2171</v>
      </c>
      <c r="B18" s="78" t="e">
        <f>_xlfn.XLOOKUP(A18,CATEGORIA!B:B,CATEGORIA!C:C)</f>
        <v>#N/A</v>
      </c>
      <c r="C18" s="108" t="s">
        <v>7</v>
      </c>
      <c r="D18" s="142">
        <v>10</v>
      </c>
    </row>
    <row r="19" spans="1:4" x14ac:dyDescent="0.3">
      <c r="A19" s="187">
        <v>65</v>
      </c>
      <c r="B19" s="78" t="str">
        <f>_xlfn.XLOOKUP(A19,CATEGORIA!B:B,CATEGORIA!C:C)</f>
        <v>ACUCAR MASCAVO 20KG (DOCICAN)</v>
      </c>
      <c r="C19" s="108" t="s">
        <v>7</v>
      </c>
      <c r="D19" s="142">
        <v>20</v>
      </c>
    </row>
    <row r="20" spans="1:4" x14ac:dyDescent="0.3">
      <c r="A20" s="187">
        <v>1293</v>
      </c>
      <c r="B20" s="78" t="str">
        <f>_xlfn.XLOOKUP(A20,CATEGORIA!B:B,CATEGORIA!C:C)</f>
        <v>ACUCAR MASCAVO 25KG</v>
      </c>
      <c r="C20" s="108" t="s">
        <v>7</v>
      </c>
      <c r="D20" s="142">
        <v>25</v>
      </c>
    </row>
    <row r="21" spans="1:4" x14ac:dyDescent="0.3">
      <c r="A21" s="187">
        <v>2672</v>
      </c>
      <c r="B21" s="78" t="str">
        <f>_xlfn.XLOOKUP(A21,CATEGORIA!B:B,CATEGORIA!C:C)</f>
        <v>ACUCAR MASCAVO 5KG</v>
      </c>
      <c r="C21" s="108" t="s">
        <v>7</v>
      </c>
      <c r="D21" s="142">
        <v>5</v>
      </c>
    </row>
    <row r="22" spans="1:4" x14ac:dyDescent="0.3">
      <c r="A22" s="187">
        <v>1189</v>
      </c>
      <c r="B22" s="78" t="str">
        <f>_xlfn.XLOOKUP(A22,CATEGORIA!B:B,CATEGORIA!C:C)</f>
        <v>ACUCAR MASCAVO 5KG (DOCICAN)</v>
      </c>
      <c r="C22" s="108" t="s">
        <v>7</v>
      </c>
      <c r="D22" s="142">
        <v>5</v>
      </c>
    </row>
    <row r="23" spans="1:4" x14ac:dyDescent="0.3">
      <c r="A23" s="187">
        <v>282</v>
      </c>
      <c r="B23" s="78" t="e">
        <f>_xlfn.XLOOKUP(A23,CATEGORIA!B:B,CATEGORIA!C:C)</f>
        <v>#N/A</v>
      </c>
      <c r="C23" s="108" t="s">
        <v>7</v>
      </c>
      <c r="D23" s="142">
        <v>25</v>
      </c>
    </row>
    <row r="24" spans="1:4" x14ac:dyDescent="0.3">
      <c r="A24" s="187">
        <v>235</v>
      </c>
      <c r="B24" s="78" t="str">
        <f>_xlfn.XLOOKUP(A24,CATEGORIA!B:B,CATEGORIA!C:C)</f>
        <v>AGAR AGAR 5KG</v>
      </c>
      <c r="C24" s="108" t="s">
        <v>7</v>
      </c>
      <c r="D24" s="142">
        <v>5</v>
      </c>
    </row>
    <row r="25" spans="1:4" x14ac:dyDescent="0.3">
      <c r="A25" s="187">
        <v>1543</v>
      </c>
      <c r="B25" s="78" t="str">
        <f>_xlfn.XLOOKUP(A25,CATEGORIA!B:B,CATEGORIA!C:C)</f>
        <v>AGAR AGAR 2KG (VIDA EM GRAOS)</v>
      </c>
      <c r="C25" s="108" t="s">
        <v>7</v>
      </c>
      <c r="D25" s="142">
        <v>2</v>
      </c>
    </row>
    <row r="26" spans="1:4" x14ac:dyDescent="0.3">
      <c r="A26" s="187">
        <v>10106</v>
      </c>
      <c r="B26" s="78" t="e">
        <f>_xlfn.XLOOKUP(A26,CATEGORIA!B:B,CATEGORIA!C:C)</f>
        <v>#N/A</v>
      </c>
      <c r="C26" s="108" t="s">
        <v>7</v>
      </c>
      <c r="D26" s="142">
        <v>25</v>
      </c>
    </row>
    <row r="27" spans="1:4" x14ac:dyDescent="0.3">
      <c r="A27" s="187">
        <v>21391</v>
      </c>
      <c r="B27" s="78" t="e">
        <f>_xlfn.XLOOKUP(A27,CATEGORIA!B:B,CATEGORIA!C:C)</f>
        <v>#N/A</v>
      </c>
      <c r="C27" s="108" t="s">
        <v>7</v>
      </c>
      <c r="D27" s="142">
        <v>2</v>
      </c>
    </row>
    <row r="28" spans="1:4" x14ac:dyDescent="0.3">
      <c r="A28" s="187">
        <v>2161</v>
      </c>
      <c r="B28" s="78" t="str">
        <f>_xlfn.XLOOKUP(A28,CATEGORIA!B:B,CATEGORIA!C:C)</f>
        <v>ALCACHOFRA EM FOLHAS 1KG (VIDA EM GRAOS)</v>
      </c>
      <c r="C28" s="108" t="s">
        <v>7</v>
      </c>
      <c r="D28" s="142">
        <v>1</v>
      </c>
    </row>
    <row r="29" spans="1:4" x14ac:dyDescent="0.3">
      <c r="A29" s="187">
        <v>11077</v>
      </c>
      <c r="B29" s="78" t="str">
        <f>_xlfn.XLOOKUP(A29,CATEGORIA!B:B,CATEGORIA!C:C)</f>
        <v>ALECRIM EM FLOCOS 10KG</v>
      </c>
      <c r="C29" s="108" t="s">
        <v>7</v>
      </c>
      <c r="D29" s="142">
        <v>10</v>
      </c>
    </row>
    <row r="30" spans="1:4" x14ac:dyDescent="0.3">
      <c r="A30" s="187">
        <v>10127</v>
      </c>
      <c r="B30" s="78" t="str">
        <f>_xlfn.XLOOKUP(A30,CATEGORIA!B:B,CATEGORIA!C:C)</f>
        <v>ALECRIM EM FLOCOS 25KG</v>
      </c>
      <c r="C30" s="108" t="s">
        <v>7</v>
      </c>
      <c r="D30" s="142">
        <v>25</v>
      </c>
    </row>
    <row r="31" spans="1:4" x14ac:dyDescent="0.3">
      <c r="A31" s="187">
        <v>20100</v>
      </c>
      <c r="B31" s="78" t="str">
        <f>_xlfn.XLOOKUP(A31,CATEGORIA!B:B,CATEGORIA!C:C)</f>
        <v>ALECRIM EM FLOCOS 25KG</v>
      </c>
      <c r="C31" s="108" t="s">
        <v>7</v>
      </c>
      <c r="D31" s="142">
        <v>25</v>
      </c>
    </row>
    <row r="32" spans="1:4" x14ac:dyDescent="0.3">
      <c r="A32" s="187">
        <v>20350</v>
      </c>
      <c r="B32" s="78" t="str">
        <f>_xlfn.XLOOKUP(A32,CATEGORIA!B:B,CATEGORIA!C:C)</f>
        <v>ALECRIM EM FLOCOS 5KG (VIDA EM GRAOS)</v>
      </c>
      <c r="C32" s="108" t="s">
        <v>7</v>
      </c>
      <c r="D32" s="142">
        <v>5</v>
      </c>
    </row>
    <row r="33" spans="1:4" x14ac:dyDescent="0.3">
      <c r="A33" s="187">
        <v>21455</v>
      </c>
      <c r="B33" s="78" t="str">
        <f>_xlfn.XLOOKUP(A33,CATEGORIA!B:B,CATEGORIA!C:C)</f>
        <v>ALECRIM EM FLOCOS 2KG (VIDA EM GRAOS)</v>
      </c>
      <c r="C33" s="108" t="s">
        <v>7</v>
      </c>
      <c r="D33" s="142">
        <v>2</v>
      </c>
    </row>
    <row r="34" spans="1:4" x14ac:dyDescent="0.3">
      <c r="A34" s="187">
        <v>160</v>
      </c>
      <c r="B34" s="78" t="str">
        <f>_xlfn.XLOOKUP(A34,CATEGORIA!B:B,CATEGORIA!C:C)</f>
        <v>ALFARROBA EM PO 4X1KG</v>
      </c>
      <c r="C34" s="108" t="s">
        <v>3</v>
      </c>
      <c r="D34" s="142">
        <v>4</v>
      </c>
    </row>
    <row r="35" spans="1:4" x14ac:dyDescent="0.3">
      <c r="A35" s="187">
        <v>1580</v>
      </c>
      <c r="B35" s="78" t="str">
        <f>_xlfn.XLOOKUP(A35,CATEGORIA!B:B,CATEGORIA!C:C)</f>
        <v>ALFARROBA EM PO 2X1KG (VIDA EM GRAOS)</v>
      </c>
      <c r="C35" s="108" t="s">
        <v>3</v>
      </c>
      <c r="D35" s="142">
        <v>2</v>
      </c>
    </row>
    <row r="36" spans="1:4" x14ac:dyDescent="0.3">
      <c r="A36" s="187">
        <v>21593</v>
      </c>
      <c r="B36" s="78" t="str">
        <f>_xlfn.XLOOKUP(A36,CATEGORIA!B:B,CATEGORIA!C:C)</f>
        <v>ALFAZEMA AZUL 1KG</v>
      </c>
      <c r="C36" s="108" t="s">
        <v>7</v>
      </c>
      <c r="D36" s="142">
        <v>1</v>
      </c>
    </row>
    <row r="37" spans="1:4" x14ac:dyDescent="0.3">
      <c r="A37" s="187">
        <v>11080</v>
      </c>
      <c r="B37" s="78" t="str">
        <f>_xlfn.XLOOKUP(A37,CATEGORIA!B:B,CATEGORIA!C:C)</f>
        <v>ALFAZEMA AZUL 20KG</v>
      </c>
      <c r="C37" s="108" t="s">
        <v>7</v>
      </c>
      <c r="D37" s="142">
        <v>20</v>
      </c>
    </row>
    <row r="38" spans="1:4" x14ac:dyDescent="0.3">
      <c r="A38" s="187">
        <v>11075</v>
      </c>
      <c r="B38" s="78" t="str">
        <f>_xlfn.XLOOKUP(A38,CATEGORIA!B:B,CATEGORIA!C:C)</f>
        <v>ALFAZEMA AZUL 25KG</v>
      </c>
      <c r="C38" s="108" t="s">
        <v>7</v>
      </c>
      <c r="D38" s="142">
        <v>25</v>
      </c>
    </row>
    <row r="39" spans="1:4" x14ac:dyDescent="0.3">
      <c r="A39" s="187">
        <v>21046</v>
      </c>
      <c r="B39" s="78" t="str">
        <f>_xlfn.XLOOKUP(A39,CATEGORIA!B:B,CATEGORIA!C:C)</f>
        <v>ALHO EM FLOCOS 20KG ( DESIDRATADO )</v>
      </c>
      <c r="C39" s="108" t="s">
        <v>3</v>
      </c>
      <c r="D39" s="142">
        <v>20</v>
      </c>
    </row>
    <row r="40" spans="1:4" x14ac:dyDescent="0.3">
      <c r="A40" s="187">
        <v>21344</v>
      </c>
      <c r="B40" s="78" t="e">
        <f>_xlfn.XLOOKUP(A40,CATEGORIA!B:B,CATEGORIA!C:C)</f>
        <v>#N/A</v>
      </c>
      <c r="C40" s="108" t="s">
        <v>3</v>
      </c>
      <c r="D40" s="142">
        <v>23</v>
      </c>
    </row>
    <row r="41" spans="1:4" x14ac:dyDescent="0.3">
      <c r="A41" s="187">
        <v>10114</v>
      </c>
      <c r="B41" s="78" t="str">
        <f>_xlfn.XLOOKUP(A41,CATEGORIA!B:B,CATEGORIA!C:C)</f>
        <v>ALHO EM FLOCOS 20KG (DESIDRATADO)</v>
      </c>
      <c r="C41" s="108" t="s">
        <v>3</v>
      </c>
      <c r="D41" s="142">
        <v>20</v>
      </c>
    </row>
    <row r="42" spans="1:4" x14ac:dyDescent="0.3">
      <c r="A42" s="187">
        <v>20923</v>
      </c>
      <c r="B42" s="78" t="str">
        <f>_xlfn.XLOOKUP(A42,CATEGORIA!B:B,CATEGORIA!C:C)</f>
        <v>ALHO EM FLOCOS 5KG DESIDRATADO(VIDA EM GRAOS)</v>
      </c>
      <c r="C42" s="108" t="s">
        <v>3</v>
      </c>
      <c r="D42" s="142">
        <v>5</v>
      </c>
    </row>
    <row r="43" spans="1:4" x14ac:dyDescent="0.3">
      <c r="A43" s="187">
        <v>21393</v>
      </c>
      <c r="B43" s="78" t="str">
        <f>_xlfn.XLOOKUP(A43,CATEGORIA!B:B,CATEGORIA!C:C)</f>
        <v>ALHO EM FLOCOS 2KG DESIDRATADO (VIDA EM GRAOS)</v>
      </c>
      <c r="C43" s="108" t="s">
        <v>7</v>
      </c>
      <c r="D43" s="142">
        <v>2</v>
      </c>
    </row>
    <row r="44" spans="1:4" x14ac:dyDescent="0.3">
      <c r="A44" s="187">
        <v>21506</v>
      </c>
      <c r="B44" s="78" t="str">
        <f>_xlfn.XLOOKUP(A44,CATEGORIA!B:B,CATEGORIA!C:C)</f>
        <v>ALHO EM PO INDIANO 20KG (DESIDRATADO)</v>
      </c>
      <c r="C44" s="108" t="s">
        <v>3</v>
      </c>
      <c r="D44" s="142">
        <v>20</v>
      </c>
    </row>
    <row r="45" spans="1:4" x14ac:dyDescent="0.3">
      <c r="A45" s="187">
        <v>10016</v>
      </c>
      <c r="B45" s="78" t="str">
        <f>_xlfn.XLOOKUP(A45,CATEGORIA!B:B,CATEGORIA!C:C)</f>
        <v>ALHO EM PO 25KG (DESIDRATADO)</v>
      </c>
      <c r="C45" s="108" t="s">
        <v>3</v>
      </c>
      <c r="D45" s="142">
        <v>25</v>
      </c>
    </row>
    <row r="46" spans="1:4" x14ac:dyDescent="0.3">
      <c r="A46" s="187">
        <v>20323</v>
      </c>
      <c r="B46" s="78" t="str">
        <f>_xlfn.XLOOKUP(A46,CATEGORIA!B:B,CATEGORIA!C:C)</f>
        <v>ALHO EM PO INDIANO 25KG (DESIDRATADO)</v>
      </c>
      <c r="C46" s="108" t="s">
        <v>3</v>
      </c>
      <c r="D46" s="142">
        <v>25</v>
      </c>
    </row>
    <row r="47" spans="1:4" x14ac:dyDescent="0.3">
      <c r="A47" s="187">
        <v>20488</v>
      </c>
      <c r="B47" s="78" t="str">
        <f>_xlfn.XLOOKUP(A47,CATEGORIA!B:B,CATEGORIA!C:C)</f>
        <v>ALHO EM PO INDIANO DESIDRATADO 5KG (VIDA EM GRAOS)</v>
      </c>
      <c r="C47" s="108" t="s">
        <v>3</v>
      </c>
      <c r="D47" s="142">
        <v>5</v>
      </c>
    </row>
    <row r="48" spans="1:4" x14ac:dyDescent="0.3">
      <c r="A48" s="187">
        <v>21392</v>
      </c>
      <c r="B48" s="78" t="str">
        <f>_xlfn.XLOOKUP(A48,CATEGORIA!B:B,CATEGORIA!C:C)</f>
        <v>ALHO EM PO INDIANO DESIDRATADO 2KG (VIDA EM GRAOS)</v>
      </c>
      <c r="C48" s="108" t="s">
        <v>3</v>
      </c>
      <c r="D48" s="142">
        <v>2</v>
      </c>
    </row>
    <row r="49" spans="1:4" x14ac:dyDescent="0.3">
      <c r="A49" s="187">
        <v>21537</v>
      </c>
      <c r="B49" s="78" t="str">
        <f>_xlfn.XLOOKUP(A49,CATEGORIA!B:B,CATEGORIA!C:C)</f>
        <v>ALHO FRITO 10KG (IMPORTADO)</v>
      </c>
      <c r="C49" s="108" t="s">
        <v>3</v>
      </c>
      <c r="D49" s="142">
        <v>10</v>
      </c>
    </row>
    <row r="50" spans="1:4" x14ac:dyDescent="0.3">
      <c r="A50" s="187">
        <v>10094</v>
      </c>
      <c r="B50" s="78" t="str">
        <f>_xlfn.XLOOKUP(A50,CATEGORIA!B:B,CATEGORIA!C:C)</f>
        <v>ALHO FRITO 20KG (IMPORTADO)</v>
      </c>
      <c r="C50" s="108" t="s">
        <v>3</v>
      </c>
      <c r="D50" s="142">
        <v>20</v>
      </c>
    </row>
    <row r="51" spans="1:4" x14ac:dyDescent="0.3">
      <c r="A51" s="187">
        <v>21580</v>
      </c>
      <c r="B51" s="78" t="str">
        <f>_xlfn.XLOOKUP(A51,CATEGORIA!B:B,CATEGORIA!C:C)</f>
        <v>ALHO FRITO 20KG (IMPORTADO)</v>
      </c>
      <c r="C51" s="108" t="s">
        <v>3</v>
      </c>
      <c r="D51" s="142">
        <v>20</v>
      </c>
    </row>
    <row r="52" spans="1:4" x14ac:dyDescent="0.3">
      <c r="A52" s="187">
        <v>21313</v>
      </c>
      <c r="B52" s="78" t="str">
        <f>_xlfn.XLOOKUP(A52,CATEGORIA!B:B,CATEGORIA!C:C)</f>
        <v>ALHO FRITO 25KG (IMPORTADO)</v>
      </c>
      <c r="C52" s="108" t="s">
        <v>3</v>
      </c>
      <c r="D52" s="142">
        <v>25</v>
      </c>
    </row>
    <row r="53" spans="1:4" x14ac:dyDescent="0.3">
      <c r="A53" s="187">
        <v>11041</v>
      </c>
      <c r="B53" s="78" t="e">
        <f>_xlfn.XLOOKUP(A53,CATEGORIA!B:B,CATEGORIA!C:C)</f>
        <v>#N/A</v>
      </c>
      <c r="C53" s="108" t="s">
        <v>3</v>
      </c>
      <c r="D53" s="142">
        <v>25</v>
      </c>
    </row>
    <row r="54" spans="1:4" x14ac:dyDescent="0.3">
      <c r="A54" s="187">
        <v>20401</v>
      </c>
      <c r="B54" s="78" t="str">
        <f>_xlfn.XLOOKUP(A54,CATEGORIA!B:B,CATEGORIA!C:C)</f>
        <v>ALHO FRITO 5KG (VIDA EM GRAOS)</v>
      </c>
      <c r="C54" s="108" t="s">
        <v>3</v>
      </c>
      <c r="D54" s="142">
        <v>5</v>
      </c>
    </row>
    <row r="55" spans="1:4" x14ac:dyDescent="0.3">
      <c r="A55" s="187">
        <v>21456</v>
      </c>
      <c r="B55" s="78" t="str">
        <f>_xlfn.XLOOKUP(A55,CATEGORIA!B:B,CATEGORIA!C:C)</f>
        <v>ALHO FRITO 2KG (VIDA EM GRAOS)</v>
      </c>
      <c r="C55" s="108" t="s">
        <v>3</v>
      </c>
      <c r="D55" s="142">
        <v>2</v>
      </c>
    </row>
    <row r="56" spans="1:4" x14ac:dyDescent="0.3">
      <c r="A56" s="187">
        <v>21577</v>
      </c>
      <c r="B56" s="78" t="str">
        <f>_xlfn.XLOOKUP(A56,CATEGORIA!B:B,CATEGORIA!C:C)</f>
        <v>ALHO GRANULADO 8/16 20KG (DESIDRATADO)</v>
      </c>
      <c r="C56" s="108" t="s">
        <v>3</v>
      </c>
      <c r="D56" s="142">
        <v>20</v>
      </c>
    </row>
    <row r="57" spans="1:4" x14ac:dyDescent="0.3">
      <c r="A57" s="187">
        <v>20060</v>
      </c>
      <c r="B57" s="78" t="str">
        <f>_xlfn.XLOOKUP(A57,CATEGORIA!B:B,CATEGORIA!C:C)</f>
        <v>ALHO GRANULADO 8/16 25KG (DESIDRATADO)</v>
      </c>
      <c r="C57" s="108" t="s">
        <v>3</v>
      </c>
      <c r="D57" s="142">
        <v>25</v>
      </c>
    </row>
    <row r="58" spans="1:4" x14ac:dyDescent="0.3">
      <c r="A58" s="187">
        <v>10014</v>
      </c>
      <c r="B58" s="78" t="str">
        <f>_xlfn.XLOOKUP(A58,CATEGORIA!B:B,CATEGORIA!C:C)</f>
        <v>ALHO GRANULADO 8/16 25KG (DESIDRATADO)</v>
      </c>
      <c r="C58" s="108" t="s">
        <v>3</v>
      </c>
      <c r="D58" s="142">
        <v>25</v>
      </c>
    </row>
    <row r="59" spans="1:4" x14ac:dyDescent="0.3">
      <c r="A59" s="187">
        <v>20399</v>
      </c>
      <c r="B59" s="78" t="str">
        <f>_xlfn.XLOOKUP(A59,CATEGORIA!B:B,CATEGORIA!C:C)</f>
        <v>ALHO GRANULADO 8/16 DESIDRATADO 5KG (VIDA EM GRAOS)</v>
      </c>
      <c r="C59" s="108" t="s">
        <v>3</v>
      </c>
      <c r="D59" s="142">
        <v>5</v>
      </c>
    </row>
    <row r="60" spans="1:4" x14ac:dyDescent="0.3">
      <c r="A60" s="187">
        <v>21457</v>
      </c>
      <c r="B60" s="78" t="str">
        <f>_xlfn.XLOOKUP(A60,CATEGORIA!B:B,CATEGORIA!C:C)</f>
        <v>ALHO GRANULADO 8/16 DESIDRATADO 2KG (VIDA EM GRAOS)</v>
      </c>
      <c r="C60" s="108" t="s">
        <v>7</v>
      </c>
      <c r="D60" s="142">
        <v>2</v>
      </c>
    </row>
    <row r="61" spans="1:4" x14ac:dyDescent="0.3">
      <c r="A61" s="187">
        <v>20298</v>
      </c>
      <c r="B61" s="78" t="str">
        <f>_xlfn.XLOOKUP(A61,CATEGORIA!B:B,CATEGORIA!C:C)</f>
        <v>AMARANTO EM FLOCOS 15KG</v>
      </c>
      <c r="C61" s="108" t="s">
        <v>7</v>
      </c>
      <c r="D61" s="142">
        <v>15</v>
      </c>
    </row>
    <row r="62" spans="1:4" x14ac:dyDescent="0.3">
      <c r="A62" s="187">
        <v>20893</v>
      </c>
      <c r="B62" s="78" t="str">
        <f>_xlfn.XLOOKUP(A62,CATEGORIA!B:B,CATEGORIA!C:C)</f>
        <v>AMARANTO EM FLOCOS 20KG</v>
      </c>
      <c r="C62" s="108" t="s">
        <v>7</v>
      </c>
      <c r="D62" s="142">
        <v>20</v>
      </c>
    </row>
    <row r="63" spans="1:4" x14ac:dyDescent="0.3">
      <c r="A63" s="187">
        <v>20429</v>
      </c>
      <c r="B63" s="78" t="str">
        <f>_xlfn.XLOOKUP(A63,CATEGORIA!B:B,CATEGORIA!C:C)</f>
        <v>AMARANTO EM FLOCOS PERUANA 25KG</v>
      </c>
      <c r="C63" s="108" t="s">
        <v>7</v>
      </c>
      <c r="D63" s="142">
        <v>25</v>
      </c>
    </row>
    <row r="64" spans="1:4" x14ac:dyDescent="0.3">
      <c r="A64" s="187">
        <v>20351</v>
      </c>
      <c r="B64" s="78" t="str">
        <f>_xlfn.XLOOKUP(A64,CATEGORIA!B:B,CATEGORIA!C:C)</f>
        <v>AMARANTO EM FLOCOS 5KG (VIDA EM GRAOS)</v>
      </c>
      <c r="C64" s="108" t="s">
        <v>7</v>
      </c>
      <c r="D64" s="142">
        <v>5</v>
      </c>
    </row>
    <row r="65" spans="1:4" x14ac:dyDescent="0.3">
      <c r="A65" s="187">
        <v>21495</v>
      </c>
      <c r="B65" s="78" t="str">
        <f>_xlfn.XLOOKUP(A65,CATEGORIA!B:B,CATEGORIA!C:C)</f>
        <v>AMARANTO EM FLOCOS 2KG (VIDA EM GRAOS)</v>
      </c>
      <c r="C65" s="108" t="s">
        <v>7</v>
      </c>
      <c r="D65" s="142">
        <v>2</v>
      </c>
    </row>
    <row r="66" spans="1:4" x14ac:dyDescent="0.3">
      <c r="A66" s="187">
        <v>20107</v>
      </c>
      <c r="B66" s="78" t="str">
        <f>_xlfn.XLOOKUP(A66,CATEGORIA!B:B,CATEGORIA!C:C)</f>
        <v>AMARANTO EM GRAOS PERUANA 25KG (IMPORTADO)</v>
      </c>
      <c r="C66" s="108" t="s">
        <v>7</v>
      </c>
      <c r="D66" s="142">
        <v>25</v>
      </c>
    </row>
    <row r="67" spans="1:4" x14ac:dyDescent="0.3">
      <c r="A67" s="187">
        <v>21028</v>
      </c>
      <c r="B67" s="78" t="str">
        <f>_xlfn.XLOOKUP(A67,CATEGORIA!B:B,CATEGORIA!C:C)</f>
        <v>AMARANTO EM GRAOS 5KG (VIDA EM GRAOS)</v>
      </c>
      <c r="C67" s="108" t="s">
        <v>7</v>
      </c>
      <c r="D67" s="142">
        <v>5</v>
      </c>
    </row>
    <row r="68" spans="1:4" x14ac:dyDescent="0.3">
      <c r="A68" s="187">
        <v>21394</v>
      </c>
      <c r="B68" s="78" t="str">
        <f>_xlfn.XLOOKUP(A68,CATEGORIA!B:B,CATEGORIA!C:C)</f>
        <v>AMARANTO EM GRAOS 2KG (VIDA EM GRAOS)</v>
      </c>
      <c r="C68" s="108" t="s">
        <v>7</v>
      </c>
      <c r="D68" s="142">
        <v>2</v>
      </c>
    </row>
    <row r="69" spans="1:4" x14ac:dyDescent="0.3">
      <c r="A69" s="187">
        <v>1783</v>
      </c>
      <c r="B69" s="78" t="e">
        <f>_xlfn.XLOOKUP(A69,CATEGORIA!B:B,CATEGORIA!C:C)</f>
        <v>#N/A</v>
      </c>
      <c r="C69" s="108" t="s">
        <v>7</v>
      </c>
      <c r="D69" s="142">
        <v>4</v>
      </c>
    </row>
    <row r="70" spans="1:4" x14ac:dyDescent="0.3">
      <c r="A70" s="187">
        <v>21670</v>
      </c>
      <c r="B70" s="78" t="str">
        <f>_xlfn.XLOOKUP(A70,CATEGORIA!B:B,CATEGORIA!C:C)</f>
        <v>AMEIXA SEM CAROCO 110/132 10KG (CONSAGRADO )</v>
      </c>
      <c r="C70" s="108" t="s">
        <v>3</v>
      </c>
      <c r="D70" s="142">
        <v>10</v>
      </c>
    </row>
    <row r="71" spans="1:4" x14ac:dyDescent="0.3">
      <c r="A71" s="187">
        <v>21228</v>
      </c>
      <c r="B71" s="78" t="str">
        <f>_xlfn.XLOOKUP(A71,CATEGORIA!B:B,CATEGORIA!C:C)</f>
        <v>AMEIXA SEM CAROCO (88/110) 10KG</v>
      </c>
      <c r="C71" s="108" t="s">
        <v>3</v>
      </c>
      <c r="D71" s="142">
        <v>10</v>
      </c>
    </row>
    <row r="72" spans="1:4" x14ac:dyDescent="0.3">
      <c r="A72" s="187">
        <v>21669</v>
      </c>
      <c r="B72" s="78" t="str">
        <f>_xlfn.XLOOKUP(A72,CATEGORIA!B:B,CATEGORIA!C:C)</f>
        <v>AMEIXA SEM CAROCO (88/110) 10KG (CONSAGRADO)</v>
      </c>
      <c r="C72" s="108" t="s">
        <v>3</v>
      </c>
      <c r="D72" s="142">
        <v>10</v>
      </c>
    </row>
    <row r="73" spans="1:4" x14ac:dyDescent="0.3">
      <c r="A73" s="187">
        <v>21194</v>
      </c>
      <c r="B73" s="78" t="str">
        <f>_xlfn.XLOOKUP(A73,CATEGORIA!B:B,CATEGORIA!C:C)</f>
        <v>AMEIXA SEM CAROCO (110/132) 10KG</v>
      </c>
      <c r="C73" s="108" t="s">
        <v>3</v>
      </c>
      <c r="D73" s="142">
        <v>10</v>
      </c>
    </row>
    <row r="74" spans="1:4" x14ac:dyDescent="0.3">
      <c r="A74" s="187">
        <v>21675</v>
      </c>
      <c r="B74" s="78" t="str">
        <f>_xlfn.XLOOKUP(A74,CATEGORIA!B:B,CATEGORIA!C:C)</f>
        <v>AMEIXA SEM CAROCO (110/132) 10KG (MONTECOMAN)</v>
      </c>
      <c r="C74" s="108" t="s">
        <v>3</v>
      </c>
      <c r="D74" s="142">
        <v>10</v>
      </c>
    </row>
    <row r="75" spans="1:4" x14ac:dyDescent="0.3">
      <c r="A75" s="187">
        <v>21502</v>
      </c>
      <c r="B75" s="78" t="str">
        <f>_xlfn.XLOOKUP(A75,CATEGORIA!B:B,CATEGORIA!C:C)</f>
        <v>AMEIXA SEM CAROCO 110/132 5KG (VIDA EM GRAOS)</v>
      </c>
      <c r="C75" s="108" t="s">
        <v>3</v>
      </c>
      <c r="D75" s="142">
        <v>5</v>
      </c>
    </row>
    <row r="76" spans="1:4" x14ac:dyDescent="0.3">
      <c r="A76" s="187">
        <v>21195</v>
      </c>
      <c r="B76" s="78" t="str">
        <f>_xlfn.XLOOKUP(A76,CATEGORIA!B:B,CATEGORIA!C:C)</f>
        <v>AMEIXA SEM CAROCO (132/154) 10KG</v>
      </c>
      <c r="C76" s="108" t="s">
        <v>3</v>
      </c>
      <c r="D76" s="142">
        <v>10</v>
      </c>
    </row>
    <row r="77" spans="1:4" x14ac:dyDescent="0.3">
      <c r="A77" s="187">
        <v>21676</v>
      </c>
      <c r="B77" s="78" t="str">
        <f>_xlfn.XLOOKUP(A77,CATEGORIA!B:B,CATEGORIA!C:C)</f>
        <v>AMEIXA SEM CAROCO (132/154) 10KG (MONTECOMAN)</v>
      </c>
      <c r="C77" s="108" t="s">
        <v>3</v>
      </c>
      <c r="D77" s="142">
        <v>10</v>
      </c>
    </row>
    <row r="78" spans="1:4" x14ac:dyDescent="0.3">
      <c r="A78" s="187">
        <v>21308</v>
      </c>
      <c r="B78" s="78" t="str">
        <f>_xlfn.XLOOKUP(A78,CATEGORIA!B:B,CATEGORIA!C:C)</f>
        <v>AMEIXA SEM CAROCO (154/176) 10KG</v>
      </c>
      <c r="C78" s="108" t="s">
        <v>3</v>
      </c>
      <c r="D78" s="142">
        <v>10</v>
      </c>
    </row>
    <row r="79" spans="1:4" x14ac:dyDescent="0.3">
      <c r="A79" s="187">
        <v>21630</v>
      </c>
      <c r="B79" s="78" t="str">
        <f>_xlfn.XLOOKUP(A79,CATEGORIA!B:B,CATEGORIA!C:C)</f>
        <v>AMEIXA SEM CAROCO (70/80) ARGENTINA 10KG</v>
      </c>
      <c r="C79" s="108" t="s">
        <v>3</v>
      </c>
      <c r="D79" s="142">
        <v>10</v>
      </c>
    </row>
    <row r="80" spans="1:4" x14ac:dyDescent="0.3">
      <c r="A80" s="187">
        <v>21611</v>
      </c>
      <c r="B80" s="78" t="str">
        <f>_xlfn.XLOOKUP(A80,CATEGORIA!B:B,CATEGORIA!C:C)</f>
        <v>AMEIXA SEM CAROCO (70/80) CHILENA 10KG</v>
      </c>
      <c r="C80" s="108" t="s">
        <v>3</v>
      </c>
      <c r="D80" s="142">
        <v>10</v>
      </c>
    </row>
    <row r="81" spans="1:4" x14ac:dyDescent="0.3">
      <c r="A81" s="187">
        <v>21666</v>
      </c>
      <c r="B81" s="78" t="str">
        <f>_xlfn.XLOOKUP(A81,CATEGORIA!B:B,CATEGORIA!C:C)</f>
        <v>AMEIXA SEM CAROCO (80/90) ARGENTINA 10KG</v>
      </c>
      <c r="C81" s="108" t="s">
        <v>3</v>
      </c>
      <c r="D81" s="142">
        <v>10</v>
      </c>
    </row>
    <row r="82" spans="1:4" x14ac:dyDescent="0.3">
      <c r="A82" s="187">
        <v>21674</v>
      </c>
      <c r="B82" s="78" t="str">
        <f>_xlfn.XLOOKUP(A82,CATEGORIA!B:B,CATEGORIA!C:C)</f>
        <v>AMEIXA SEM CAROCO (88/110) 10KG (MONTECOMAN)</v>
      </c>
      <c r="C82" s="108" t="s">
        <v>3</v>
      </c>
      <c r="D82" s="142">
        <v>10</v>
      </c>
    </row>
    <row r="83" spans="1:4" x14ac:dyDescent="0.3">
      <c r="A83" s="187">
        <v>20011</v>
      </c>
      <c r="B83" s="78" t="e">
        <f>_xlfn.XLOOKUP(A83,CATEGORIA!B:B,CATEGORIA!C:C)</f>
        <v>#N/A</v>
      </c>
      <c r="C83" s="108" t="s">
        <v>3</v>
      </c>
      <c r="D83" s="142">
        <v>10</v>
      </c>
    </row>
    <row r="84" spans="1:4" x14ac:dyDescent="0.3">
      <c r="A84" s="187">
        <v>372</v>
      </c>
      <c r="B84" s="78" t="str">
        <f>_xlfn.XLOOKUP(A84,CATEGORIA!B:B,CATEGORIA!C:C)</f>
        <v>AMENDOA CONFEITADA BRANCA 10KG</v>
      </c>
      <c r="C84" s="108" t="s">
        <v>3</v>
      </c>
      <c r="D84" s="142">
        <v>10</v>
      </c>
    </row>
    <row r="85" spans="1:4" x14ac:dyDescent="0.3">
      <c r="A85" s="187">
        <v>1039</v>
      </c>
      <c r="B85" s="78" t="str">
        <f>_xlfn.XLOOKUP(A85,CATEGORIA!B:B,CATEGORIA!C:C)</f>
        <v>AMENDOA CONFEITADA BRANCA 5KG (VIDA EM GRAOS)</v>
      </c>
      <c r="C85" s="108" t="s">
        <v>3</v>
      </c>
      <c r="D85" s="142">
        <v>5</v>
      </c>
    </row>
    <row r="86" spans="1:4" x14ac:dyDescent="0.3">
      <c r="A86" s="187">
        <v>1581</v>
      </c>
      <c r="B86" s="78" t="str">
        <f>_xlfn.XLOOKUP(A86,CATEGORIA!B:B,CATEGORIA!C:C)</f>
        <v>AMENDOA CONFEITADA BRANCA 2KG (VIDA EM GRAOS)</v>
      </c>
      <c r="C86" s="108" t="s">
        <v>3</v>
      </c>
      <c r="D86" s="142">
        <v>2</v>
      </c>
    </row>
    <row r="87" spans="1:4" x14ac:dyDescent="0.3">
      <c r="A87" s="187">
        <v>163</v>
      </c>
      <c r="B87" s="78" t="str">
        <f>_xlfn.XLOOKUP(A87,CATEGORIA!B:B,CATEGORIA!C:C)</f>
        <v>AMENDOA CONFEITADA COLORIDA 10KG</v>
      </c>
      <c r="C87" s="108" t="s">
        <v>3</v>
      </c>
      <c r="D87" s="142">
        <v>10</v>
      </c>
    </row>
    <row r="88" spans="1:4" x14ac:dyDescent="0.3">
      <c r="A88" s="187">
        <v>1040</v>
      </c>
      <c r="B88" s="78" t="str">
        <f>_xlfn.XLOOKUP(A88,CATEGORIA!B:B,CATEGORIA!C:C)</f>
        <v>AMENDOA CONFEITADA COLORIDA 5KG (VIDA EM GRAOS)</v>
      </c>
      <c r="C88" s="108" t="s">
        <v>3</v>
      </c>
      <c r="D88" s="142">
        <v>5</v>
      </c>
    </row>
    <row r="89" spans="1:4" x14ac:dyDescent="0.3">
      <c r="A89" s="187">
        <v>1582</v>
      </c>
      <c r="B89" s="78" t="str">
        <f>_xlfn.XLOOKUP(A89,CATEGORIA!B:B,CATEGORIA!C:C)</f>
        <v>AMENDOA CONFEITADA COLORIDA 2KG (VIDA EM GRAOS)</v>
      </c>
      <c r="C89" s="108" t="s">
        <v>3</v>
      </c>
      <c r="D89" s="142">
        <v>2</v>
      </c>
    </row>
    <row r="90" spans="1:4" x14ac:dyDescent="0.3">
      <c r="A90" s="187">
        <v>20991</v>
      </c>
      <c r="B90" s="78" t="str">
        <f>_xlfn.XLOOKUP(A90,CATEGORIA!B:B,CATEGORIA!C:C)</f>
        <v>AMENDOA SEM CASCA DEFUMADA 5KG</v>
      </c>
      <c r="C90" s="108" t="s">
        <v>3</v>
      </c>
      <c r="D90" s="142">
        <v>5</v>
      </c>
    </row>
    <row r="91" spans="1:4" x14ac:dyDescent="0.3">
      <c r="A91" s="187">
        <v>21452</v>
      </c>
      <c r="B91" s="78" t="str">
        <f>_xlfn.XLOOKUP(A91,CATEGORIA!B:B,CATEGORIA!C:C)</f>
        <v>AMENDOA SEM CASCA DEFUMADA 2KG (VIDA EM GRAOS)</v>
      </c>
      <c r="C91" s="108" t="s">
        <v>3</v>
      </c>
      <c r="D91" s="142">
        <v>2</v>
      </c>
    </row>
    <row r="92" spans="1:4" x14ac:dyDescent="0.3">
      <c r="A92" s="187">
        <v>20013</v>
      </c>
      <c r="B92" s="78" t="str">
        <f>_xlfn.XLOOKUP(A92,CATEGORIA!B:B,CATEGORIA!C:C)</f>
        <v>AMENDOA LAMINADA 10KG (CALCONUT)</v>
      </c>
      <c r="C92" s="108" t="s">
        <v>3</v>
      </c>
      <c r="D92" s="142">
        <v>10</v>
      </c>
    </row>
    <row r="93" spans="1:4" x14ac:dyDescent="0.3">
      <c r="A93" s="187">
        <v>20403</v>
      </c>
      <c r="B93" s="78" t="str">
        <f>_xlfn.XLOOKUP(A93,CATEGORIA!B:B,CATEGORIA!C:C)</f>
        <v>AMENDOA LAMINADA 5KG (VIDA EM GRAOS)</v>
      </c>
      <c r="C93" s="108" t="s">
        <v>3</v>
      </c>
      <c r="D93" s="142">
        <v>5</v>
      </c>
    </row>
    <row r="94" spans="1:4" x14ac:dyDescent="0.3">
      <c r="A94" s="187">
        <v>21644</v>
      </c>
      <c r="B94" s="78" t="str">
        <f>_xlfn.XLOOKUP(A94,CATEGORIA!B:B,CATEGORIA!C:C)</f>
        <v>AMENDOA LAMINADA 10KG (MANOLET)</v>
      </c>
      <c r="C94" s="108" t="s">
        <v>3</v>
      </c>
      <c r="D94" s="142">
        <v>10</v>
      </c>
    </row>
    <row r="95" spans="1:4" x14ac:dyDescent="0.3">
      <c r="A95" s="187">
        <v>21373</v>
      </c>
      <c r="B95" s="78" t="str">
        <f>_xlfn.XLOOKUP(A95,CATEGORIA!B:B,CATEGORIA!C:C)</f>
        <v>AMENDOA LAMINADA 2KG (VIDA EM GRAOS)</v>
      </c>
      <c r="C95" s="108" t="s">
        <v>7</v>
      </c>
      <c r="D95" s="142">
        <v>2</v>
      </c>
    </row>
    <row r="96" spans="1:4" x14ac:dyDescent="0.3">
      <c r="A96" s="187">
        <v>21535</v>
      </c>
      <c r="B96" s="78" t="str">
        <f>_xlfn.XLOOKUP(A96,CATEGORIA!B:B,CATEGORIA!C:C)</f>
        <v>AMENDOA SEM CASCA CRUA 30/32 10KG</v>
      </c>
      <c r="C96" s="108" t="s">
        <v>3</v>
      </c>
      <c r="D96" s="142">
        <v>10</v>
      </c>
    </row>
    <row r="97" spans="1:4" x14ac:dyDescent="0.3">
      <c r="A97" s="187">
        <v>21614</v>
      </c>
      <c r="B97" s="78" t="e">
        <f>_xlfn.XLOOKUP(A97,CATEGORIA!B:B,CATEGORIA!C:C)</f>
        <v>#N/A</v>
      </c>
      <c r="C97" s="108" t="s">
        <v>7</v>
      </c>
      <c r="D97" s="142">
        <v>10</v>
      </c>
    </row>
    <row r="98" spans="1:4" x14ac:dyDescent="0.3">
      <c r="A98" s="187">
        <v>21571</v>
      </c>
      <c r="B98" s="78" t="str">
        <f>_xlfn.XLOOKUP(A98,CATEGORIA!B:B,CATEGORIA!C:C)</f>
        <v>AMENDOA SEM CASCA CRUA CHILENA 23/25 10KG</v>
      </c>
      <c r="C98" s="108" t="s">
        <v>3</v>
      </c>
      <c r="D98" s="142">
        <v>10</v>
      </c>
    </row>
    <row r="99" spans="1:4" x14ac:dyDescent="0.3">
      <c r="A99" s="187">
        <v>21334</v>
      </c>
      <c r="B99" s="78" t="str">
        <f>_xlfn.XLOOKUP(A99,CATEGORIA!B:B,CATEGORIA!C:C)</f>
        <v>AMENDOA SEM CASCA CRUA CHILENA 25/27 10KG</v>
      </c>
      <c r="C99" s="108" t="s">
        <v>3</v>
      </c>
      <c r="D99" s="142">
        <v>10</v>
      </c>
    </row>
    <row r="100" spans="1:4" x14ac:dyDescent="0.3">
      <c r="A100" s="187">
        <v>21237</v>
      </c>
      <c r="B100" s="78" t="str">
        <f>_xlfn.XLOOKUP(A100,CATEGORIA!B:B,CATEGORIA!C:C)</f>
        <v>AMENDOA SEM CASCA CRUA CHILENA 27/30 10KG</v>
      </c>
      <c r="C100" s="108" t="s">
        <v>3</v>
      </c>
      <c r="D100" s="142">
        <v>10</v>
      </c>
    </row>
    <row r="101" spans="1:4" x14ac:dyDescent="0.3">
      <c r="A101" s="187">
        <v>21579</v>
      </c>
      <c r="B101" s="78" t="str">
        <f>_xlfn.XLOOKUP(A101,CATEGORIA!B:B,CATEGORIA!C:C)</f>
        <v>AMENDOA SEM CASCA CRUA CHILENA 27/30 5KG</v>
      </c>
      <c r="C101" s="108" t="s">
        <v>3</v>
      </c>
      <c r="D101" s="142">
        <v>5</v>
      </c>
    </row>
    <row r="102" spans="1:4" x14ac:dyDescent="0.3">
      <c r="A102" s="187">
        <v>21677</v>
      </c>
      <c r="B102" s="78" t="str">
        <f>_xlfn.XLOOKUP(A102,CATEGORIA!B:B,CATEGORIA!C:C)</f>
        <v>AMENDOA SEM CASCA CRUA SSR 30/32 22,68KG (PEARL CROP)</v>
      </c>
      <c r="C102" s="108" t="s">
        <v>3</v>
      </c>
      <c r="D102" s="142">
        <v>22.68</v>
      </c>
    </row>
    <row r="103" spans="1:4" x14ac:dyDescent="0.3">
      <c r="A103" s="187">
        <v>21667</v>
      </c>
      <c r="B103" s="78" t="str">
        <f>_xlfn.XLOOKUP(A103,CATEGORIA!B:B,CATEGORIA!C:C)</f>
        <v>AMENDOA SEM CASCA CRUA SSR USA 30/32 22,68KG</v>
      </c>
      <c r="C103" s="108" t="s">
        <v>3</v>
      </c>
      <c r="D103" s="142">
        <v>22.68</v>
      </c>
    </row>
    <row r="104" spans="1:4" x14ac:dyDescent="0.3">
      <c r="A104" s="187">
        <v>21622</v>
      </c>
      <c r="B104" s="78" t="str">
        <f>_xlfn.XLOOKUP(A104,CATEGORIA!B:B,CATEGORIA!C:C)</f>
        <v>AMENDOA SEM CASCA CRUA USA 23/25 5,67KG</v>
      </c>
      <c r="C104" s="108" t="s">
        <v>3</v>
      </c>
      <c r="D104" s="142">
        <v>5.67</v>
      </c>
    </row>
    <row r="105" spans="1:4" x14ac:dyDescent="0.3">
      <c r="A105" s="187">
        <v>21596</v>
      </c>
      <c r="B105" s="78" t="str">
        <f>_xlfn.XLOOKUP(A105,CATEGORIA!B:B,CATEGORIA!C:C)</f>
        <v>AMENDOA SEM CASCA CRUA USA 23/25 22,68KG</v>
      </c>
      <c r="C105" s="108" t="s">
        <v>3</v>
      </c>
      <c r="D105" s="142">
        <v>22.68</v>
      </c>
    </row>
    <row r="106" spans="1:4" x14ac:dyDescent="0.3">
      <c r="A106" s="187">
        <v>20192</v>
      </c>
      <c r="B106" s="78" t="str">
        <f>_xlfn.XLOOKUP(A106,CATEGORIA!B:B,CATEGORIA!C:C)</f>
        <v>AMENDOA SEM CASCA CRUA USA 27/30 22,68KG</v>
      </c>
      <c r="C106" s="108" t="s">
        <v>3</v>
      </c>
      <c r="D106" s="142">
        <v>22.68</v>
      </c>
    </row>
    <row r="107" spans="1:4" x14ac:dyDescent="0.3">
      <c r="A107" s="187">
        <v>21650</v>
      </c>
      <c r="B107" s="78" t="str">
        <f>_xlfn.XLOOKUP(A107,CATEGORIA!B:B,CATEGORIA!C:C)</f>
        <v>AMENDOA SEM CASCA CRUA USA 27/30 22,68KG (MINTURN)</v>
      </c>
      <c r="C107" s="108" t="s">
        <v>3</v>
      </c>
      <c r="D107" s="142">
        <v>22.68</v>
      </c>
    </row>
    <row r="108" spans="1:4" x14ac:dyDescent="0.3">
      <c r="A108" s="187">
        <v>21364</v>
      </c>
      <c r="B108" s="78" t="str">
        <f>_xlfn.XLOOKUP(A108,CATEGORIA!B:B,CATEGORIA!C:C)</f>
        <v>AMENDOA SEM CASCA CRUA USA 27/30 5,67KG</v>
      </c>
      <c r="C108" s="108" t="s">
        <v>3</v>
      </c>
      <c r="D108" s="142">
        <v>5.67</v>
      </c>
    </row>
    <row r="109" spans="1:4" x14ac:dyDescent="0.3">
      <c r="A109" s="187">
        <v>21484</v>
      </c>
      <c r="B109" s="78" t="str">
        <f>_xlfn.XLOOKUP(A109,CATEGORIA!B:B,CATEGORIA!C:C)</f>
        <v>AMENDOA SEM CASCA CRUA USA 30/32 22,68KG</v>
      </c>
      <c r="C109" s="108" t="s">
        <v>3</v>
      </c>
      <c r="D109" s="142">
        <v>22.68</v>
      </c>
    </row>
    <row r="110" spans="1:4" x14ac:dyDescent="0.3">
      <c r="A110" s="187">
        <v>21673</v>
      </c>
      <c r="B110" s="78" t="str">
        <f>_xlfn.XLOOKUP(A110,CATEGORIA!B:B,CATEGORIA!C:C)</f>
        <v>AMENDOA SEM CASCA CRUA USA 30/32 22,68KG (VANN)</v>
      </c>
      <c r="C110" s="108" t="s">
        <v>3</v>
      </c>
      <c r="D110" s="142">
        <v>22.68</v>
      </c>
    </row>
    <row r="111" spans="1:4" x14ac:dyDescent="0.3">
      <c r="A111" s="187">
        <v>21511</v>
      </c>
      <c r="B111" s="78" t="str">
        <f>_xlfn.XLOOKUP(A111,CATEGORIA!B:B,CATEGORIA!C:C)</f>
        <v>AMENDOA SEM CASCA CRUA USA 30/32 5,67KG</v>
      </c>
      <c r="C111" s="108" t="s">
        <v>3</v>
      </c>
      <c r="D111" s="142">
        <v>5.67</v>
      </c>
    </row>
    <row r="112" spans="1:4" x14ac:dyDescent="0.3">
      <c r="A112" s="187">
        <v>21662</v>
      </c>
      <c r="B112" s="78" t="e">
        <f>_xlfn.XLOOKUP(A112,CATEGORIA!B:B,CATEGORIA!C:C)</f>
        <v>#N/A</v>
      </c>
      <c r="C112" s="108" t="s">
        <v>3</v>
      </c>
      <c r="D112" s="142">
        <v>10</v>
      </c>
    </row>
    <row r="113" spans="1:4" x14ac:dyDescent="0.3">
      <c r="A113" s="187">
        <v>20428</v>
      </c>
      <c r="B113" s="78" t="str">
        <f>_xlfn.XLOOKUP(A113,CATEGORIA!B:B,CATEGORIA!C:C)</f>
        <v>AMENDOA SEM CASCA TORRADA 5KG (VIDA EM GRAOS)</v>
      </c>
      <c r="C113" s="108" t="s">
        <v>3</v>
      </c>
      <c r="D113" s="142">
        <v>5</v>
      </c>
    </row>
    <row r="114" spans="1:4" x14ac:dyDescent="0.3">
      <c r="A114" s="187">
        <v>21655</v>
      </c>
      <c r="B114" s="78" t="e">
        <f>_xlfn.XLOOKUP(A114,CATEGORIA!B:B,CATEGORIA!C:C)</f>
        <v>#N/A</v>
      </c>
      <c r="C114" s="108" t="s">
        <v>3</v>
      </c>
      <c r="D114" s="142">
        <v>10</v>
      </c>
    </row>
    <row r="115" spans="1:4" x14ac:dyDescent="0.3">
      <c r="A115" s="187">
        <v>21395</v>
      </c>
      <c r="B115" s="78" t="str">
        <f>_xlfn.XLOOKUP(A115,CATEGORIA!B:B,CATEGORIA!C:C)</f>
        <v>AMENDOA SEM CASCA TORRADA 2KG (VIDA EM GRAOS)</v>
      </c>
      <c r="C115" s="108" t="s">
        <v>3</v>
      </c>
      <c r="D115" s="142">
        <v>2</v>
      </c>
    </row>
    <row r="116" spans="1:4" x14ac:dyDescent="0.3">
      <c r="A116" s="187">
        <v>20427</v>
      </c>
      <c r="B116" s="78" t="str">
        <f>_xlfn.XLOOKUP(A116,CATEGORIA!B:B,CATEGORIA!C:C)</f>
        <v>AMENDOA SEM CASCA TORRADA E SALGADA 5KG (VIDA EM GRAOS)</v>
      </c>
      <c r="C116" s="108" t="s">
        <v>3</v>
      </c>
      <c r="D116" s="142">
        <v>5</v>
      </c>
    </row>
    <row r="117" spans="1:4" x14ac:dyDescent="0.3">
      <c r="A117" s="187">
        <v>21661</v>
      </c>
      <c r="B117" s="78" t="e">
        <f>_xlfn.XLOOKUP(A117,CATEGORIA!B:B,CATEGORIA!C:C)</f>
        <v>#N/A</v>
      </c>
      <c r="C117" s="108" t="s">
        <v>3</v>
      </c>
      <c r="D117" s="142">
        <v>10</v>
      </c>
    </row>
    <row r="118" spans="1:4" x14ac:dyDescent="0.3">
      <c r="A118" s="187">
        <v>21396</v>
      </c>
      <c r="B118" s="78" t="str">
        <f>_xlfn.XLOOKUP(A118,CATEGORIA!B:B,CATEGORIA!C:C)</f>
        <v>AMENDOA SEM CASCA TORRADA E SALGADA 2KG (VIDA EM GRAOS)</v>
      </c>
      <c r="C118" s="108" t="s">
        <v>3</v>
      </c>
      <c r="D118" s="142">
        <v>2</v>
      </c>
    </row>
    <row r="119" spans="1:4" x14ac:dyDescent="0.3">
      <c r="A119" s="187">
        <v>20215</v>
      </c>
      <c r="B119" s="78" t="str">
        <f>_xlfn.XLOOKUP(A119,CATEGORIA!B:B,CATEGORIA!C:C)</f>
        <v>AMENDOA SEM CASCA DEFUMADA 10KG</v>
      </c>
      <c r="C119" s="108" t="s">
        <v>3</v>
      </c>
      <c r="D119" s="142">
        <v>10</v>
      </c>
    </row>
    <row r="120" spans="1:4" x14ac:dyDescent="0.3">
      <c r="A120" s="187">
        <v>20179</v>
      </c>
      <c r="B120" s="78" t="str">
        <f>_xlfn.XLOOKUP(A120,CATEGORIA!B:B,CATEGORIA!C:C)</f>
        <v>AMENDOA SEM CASCA TORRADA 10KG</v>
      </c>
      <c r="C120" s="108" t="s">
        <v>3</v>
      </c>
      <c r="D120" s="142">
        <v>10</v>
      </c>
    </row>
    <row r="121" spans="1:4" x14ac:dyDescent="0.3">
      <c r="A121" s="187">
        <v>20149</v>
      </c>
      <c r="B121" s="78" t="str">
        <f>_xlfn.XLOOKUP(A121,CATEGORIA!B:B,CATEGORIA!C:C)</f>
        <v>AMENDOA SEM CASCA TORRADA E SALGADA 10KG</v>
      </c>
      <c r="C121" s="108" t="s">
        <v>3</v>
      </c>
      <c r="D121" s="142">
        <v>10</v>
      </c>
    </row>
    <row r="122" spans="1:4" x14ac:dyDescent="0.3">
      <c r="A122" s="187">
        <v>1615</v>
      </c>
      <c r="B122" s="78" t="str">
        <f>_xlfn.XLOOKUP(A122,CATEGORIA!B:B,CATEGORIA!C:C)</f>
        <v>AMENDOIM CONFEITADO CHOCOLATE 24X400GR (KUKY)</v>
      </c>
      <c r="C122" s="108" t="s">
        <v>3</v>
      </c>
      <c r="D122" s="142">
        <v>24</v>
      </c>
    </row>
    <row r="123" spans="1:4" x14ac:dyDescent="0.3">
      <c r="A123" s="187">
        <v>1625</v>
      </c>
      <c r="B123" s="78" t="str">
        <f>_xlfn.XLOOKUP(A123,CATEGORIA!B:B,CATEGORIA!C:C)</f>
        <v>AMENDOIM CONFEITADO CHOCOLATE 4X400GR (VIDA EM GRAOS)</v>
      </c>
      <c r="C123" s="108" t="s">
        <v>237</v>
      </c>
      <c r="D123" s="142">
        <v>4</v>
      </c>
    </row>
    <row r="124" spans="1:4" x14ac:dyDescent="0.3">
      <c r="A124" s="187">
        <v>1614</v>
      </c>
      <c r="B124" s="78" t="str">
        <f>_xlfn.XLOOKUP(A124,CATEGORIA!B:B,CATEGORIA!C:C)</f>
        <v>AMENDOIM CONFEITADO COLORIDO 24X400GR (KUKY)</v>
      </c>
      <c r="C124" s="108" t="s">
        <v>3</v>
      </c>
      <c r="D124" s="142">
        <v>24</v>
      </c>
    </row>
    <row r="125" spans="1:4" x14ac:dyDescent="0.3">
      <c r="A125" s="187">
        <v>1624</v>
      </c>
      <c r="B125" s="78" t="str">
        <f>_xlfn.XLOOKUP(A125,CATEGORIA!B:B,CATEGORIA!C:C)</f>
        <v>AMENDOIM CONFEITADO COLORIDO 4X400GR (VIDA EM GRAOS)</v>
      </c>
      <c r="C125" s="108" t="s">
        <v>237</v>
      </c>
      <c r="D125" s="142">
        <v>4</v>
      </c>
    </row>
    <row r="126" spans="1:4" x14ac:dyDescent="0.3">
      <c r="A126" s="187">
        <v>115</v>
      </c>
      <c r="B126" s="78" t="str">
        <f>_xlfn.XLOOKUP(A126,CATEGORIA!B:B,CATEGORIA!C:C)</f>
        <v>AMENDOIM CROCANTE CEBOLA E SALSA 10KG</v>
      </c>
      <c r="C126" s="108" t="s">
        <v>3</v>
      </c>
      <c r="D126" s="142">
        <v>10</v>
      </c>
    </row>
    <row r="127" spans="1:4" x14ac:dyDescent="0.3">
      <c r="A127" s="187">
        <v>1044</v>
      </c>
      <c r="B127" s="78" t="str">
        <f>_xlfn.XLOOKUP(A127,CATEGORIA!B:B,CATEGORIA!C:C)</f>
        <v>AMENDOIM CROCANTE CEBOLA E SALSA 5KG (VIDA EM GRAOS)</v>
      </c>
      <c r="C127" s="108" t="s">
        <v>3</v>
      </c>
      <c r="D127" s="142">
        <v>5</v>
      </c>
    </row>
    <row r="128" spans="1:4" x14ac:dyDescent="0.3">
      <c r="A128" s="187">
        <v>114</v>
      </c>
      <c r="B128" s="78" t="str">
        <f>_xlfn.XLOOKUP(A128,CATEGORIA!B:B,CATEGORIA!C:C)</f>
        <v>AMENDOIM CROCANTE CHURRASCO 10KG</v>
      </c>
      <c r="C128" s="108" t="s">
        <v>3</v>
      </c>
      <c r="D128" s="142">
        <v>10</v>
      </c>
    </row>
    <row r="129" spans="1:4" x14ac:dyDescent="0.3">
      <c r="A129" s="187">
        <v>1045</v>
      </c>
      <c r="B129" s="78" t="str">
        <f>_xlfn.XLOOKUP(A129,CATEGORIA!B:B,CATEGORIA!C:C)</f>
        <v>AMENDOIM CROCANTE CHURRASCO 5KG (VIDA EM GRAOS)</v>
      </c>
      <c r="C129" s="108" t="s">
        <v>3</v>
      </c>
      <c r="D129" s="142">
        <v>5</v>
      </c>
    </row>
    <row r="130" spans="1:4" x14ac:dyDescent="0.3">
      <c r="A130" s="187">
        <v>113</v>
      </c>
      <c r="B130" s="78" t="str">
        <f>_xlfn.XLOOKUP(A130,CATEGORIA!B:B,CATEGORIA!C:C)</f>
        <v>AMENDOIM CROCANTE JAPONES 10KG</v>
      </c>
      <c r="C130" s="108" t="s">
        <v>3</v>
      </c>
      <c r="D130" s="142">
        <v>10</v>
      </c>
    </row>
    <row r="131" spans="1:4" x14ac:dyDescent="0.3">
      <c r="A131" s="187">
        <v>1046</v>
      </c>
      <c r="B131" s="78" t="str">
        <f>_xlfn.XLOOKUP(A131,CATEGORIA!B:B,CATEGORIA!C:C)</f>
        <v>AMENDOIM CROCANTE JAPONES 5KG (VIDA EM GRAOS)</v>
      </c>
      <c r="C131" s="108" t="s">
        <v>3</v>
      </c>
      <c r="D131" s="142">
        <v>5</v>
      </c>
    </row>
    <row r="132" spans="1:4" x14ac:dyDescent="0.3">
      <c r="A132" s="187">
        <v>1305</v>
      </c>
      <c r="B132" s="78" t="str">
        <f>_xlfn.XLOOKUP(A132,CATEGORIA!B:B,CATEGORIA!C:C)</f>
        <v>AMENDOIM CROCANTE MOSTARDA E MEL 10KG</v>
      </c>
      <c r="C132" s="108" t="s">
        <v>3</v>
      </c>
      <c r="D132" s="142">
        <v>10</v>
      </c>
    </row>
    <row r="133" spans="1:4" x14ac:dyDescent="0.3">
      <c r="A133" s="187">
        <v>1306</v>
      </c>
      <c r="B133" s="78" t="str">
        <f>_xlfn.XLOOKUP(A133,CATEGORIA!B:B,CATEGORIA!C:C)</f>
        <v>AMENDOIM CROCANTE MOSTARDA E MEL 5KG (VIDA EM GRAOS)</v>
      </c>
      <c r="C133" s="108" t="s">
        <v>3</v>
      </c>
      <c r="D133" s="142">
        <v>5</v>
      </c>
    </row>
    <row r="134" spans="1:4" x14ac:dyDescent="0.3">
      <c r="A134" s="187">
        <v>122</v>
      </c>
      <c r="B134" s="78" t="str">
        <f>_xlfn.XLOOKUP(A134,CATEGORIA!B:B,CATEGORIA!C:C)</f>
        <v>AMENDOIM CROCANTE NATURAL 10KG</v>
      </c>
      <c r="C134" s="108" t="s">
        <v>3</v>
      </c>
      <c r="D134" s="142">
        <v>10</v>
      </c>
    </row>
    <row r="135" spans="1:4" x14ac:dyDescent="0.3">
      <c r="A135" s="187">
        <v>1047</v>
      </c>
      <c r="B135" s="78" t="str">
        <f>_xlfn.XLOOKUP(A135,CATEGORIA!B:B,CATEGORIA!C:C)</f>
        <v>AMENDOIM CROCANTE NATURAL 5KG (VIDA EM GRAOS)</v>
      </c>
      <c r="C135" s="108" t="s">
        <v>3</v>
      </c>
      <c r="D135" s="142">
        <v>5</v>
      </c>
    </row>
    <row r="136" spans="1:4" x14ac:dyDescent="0.3">
      <c r="A136" s="187">
        <v>116</v>
      </c>
      <c r="B136" s="78" t="str">
        <f>_xlfn.XLOOKUP(A136,CATEGORIA!B:B,CATEGORIA!C:C)</f>
        <v>AMENDOIM CROCANTE PICANTE 10KG</v>
      </c>
      <c r="C136" s="108" t="s">
        <v>3</v>
      </c>
      <c r="D136" s="142">
        <v>10</v>
      </c>
    </row>
    <row r="137" spans="1:4" x14ac:dyDescent="0.3">
      <c r="A137" s="187">
        <v>1048</v>
      </c>
      <c r="B137" s="78" t="str">
        <f>_xlfn.XLOOKUP(A137,CATEGORIA!B:B,CATEGORIA!C:C)</f>
        <v>AMENDOIM CROCANTE PICANTE 5KG (VIDA EM GRAOS)</v>
      </c>
      <c r="C137" s="108" t="s">
        <v>3</v>
      </c>
      <c r="D137" s="142">
        <v>5</v>
      </c>
    </row>
    <row r="138" spans="1:4" x14ac:dyDescent="0.3">
      <c r="A138" s="187">
        <v>118</v>
      </c>
      <c r="B138" s="78" t="str">
        <f>_xlfn.XLOOKUP(A138,CATEGORIA!B:B,CATEGORIA!C:C)</f>
        <v>AMENDOIM DOCE PRALINE 10KG</v>
      </c>
      <c r="C138" s="108" t="s">
        <v>3</v>
      </c>
      <c r="D138" s="142">
        <v>10</v>
      </c>
    </row>
    <row r="139" spans="1:4" x14ac:dyDescent="0.3">
      <c r="A139" s="187">
        <v>1050</v>
      </c>
      <c r="B139" s="78" t="str">
        <f>_xlfn.XLOOKUP(A139,CATEGORIA!B:B,CATEGORIA!C:C)</f>
        <v>AMENDOIM DOCE PRALINE 5KG (VIDA EM GRAOS)</v>
      </c>
      <c r="C139" s="108" t="s">
        <v>3</v>
      </c>
      <c r="D139" s="142">
        <v>5</v>
      </c>
    </row>
    <row r="140" spans="1:4" x14ac:dyDescent="0.3">
      <c r="A140" s="187">
        <v>1603</v>
      </c>
      <c r="B140" s="78" t="str">
        <f>_xlfn.XLOOKUP(A140,CATEGORIA!B:B,CATEGORIA!C:C)</f>
        <v>AMENDOIM OVINHO 5X1,005KG (KUKY)</v>
      </c>
      <c r="C140" s="108" t="s">
        <v>3</v>
      </c>
      <c r="D140" s="142">
        <v>5</v>
      </c>
    </row>
    <row r="141" spans="1:4" x14ac:dyDescent="0.3">
      <c r="A141" s="187">
        <v>1626</v>
      </c>
      <c r="B141" s="78" t="str">
        <f>_xlfn.XLOOKUP(A141,CATEGORIA!B:B,CATEGORIA!C:C)</f>
        <v>AMENDOIM OVINHO 2X1,005KG (VIDA EM GRAOS)</v>
      </c>
      <c r="C141" s="108" t="s">
        <v>3</v>
      </c>
      <c r="D141" s="142">
        <v>2</v>
      </c>
    </row>
    <row r="142" spans="1:4" x14ac:dyDescent="0.3">
      <c r="A142" s="187">
        <v>369</v>
      </c>
      <c r="B142" s="78" t="e">
        <f>_xlfn.XLOOKUP(A142,CATEGORIA!B:B,CATEGORIA!C:C)</f>
        <v>#N/A</v>
      </c>
      <c r="C142" s="108" t="s">
        <v>7</v>
      </c>
      <c r="D142" s="142">
        <v>10</v>
      </c>
    </row>
    <row r="143" spans="1:4" x14ac:dyDescent="0.3">
      <c r="A143" s="187">
        <v>519</v>
      </c>
      <c r="B143" s="78" t="str">
        <f>_xlfn.XLOOKUP(A143,CATEGORIA!B:B,CATEGORIA!C:C)</f>
        <v>AMENDOIM RUNNER 25KG</v>
      </c>
      <c r="C143" s="108" t="s">
        <v>7</v>
      </c>
      <c r="D143" s="142">
        <v>25</v>
      </c>
    </row>
    <row r="144" spans="1:4" x14ac:dyDescent="0.3">
      <c r="A144" s="187">
        <v>1292</v>
      </c>
      <c r="B144" s="78" t="str">
        <f>_xlfn.XLOOKUP(A144,CATEGORIA!B:B,CATEGORIA!C:C)</f>
        <v>AMENDOIM RUNNER 5KG (VIDA EM GRAOS)</v>
      </c>
      <c r="C144" s="108" t="s">
        <v>7</v>
      </c>
      <c r="D144" s="142">
        <v>5</v>
      </c>
    </row>
    <row r="145" spans="1:4" x14ac:dyDescent="0.3">
      <c r="A145" s="187">
        <v>1262</v>
      </c>
      <c r="B145" s="78" t="str">
        <f>_xlfn.XLOOKUP(A145,CATEGORIA!B:B,CATEGORIA!C:C)</f>
        <v>AMENDOIM SEM PELE FRITO SALGADO E COM ALHO 2X5KG</v>
      </c>
      <c r="C145" s="108" t="s">
        <v>3</v>
      </c>
      <c r="D145" s="142">
        <v>10</v>
      </c>
    </row>
    <row r="146" spans="1:4" x14ac:dyDescent="0.3">
      <c r="A146" s="187">
        <v>1263</v>
      </c>
      <c r="B146" s="78" t="str">
        <f>_xlfn.XLOOKUP(A146,CATEGORIA!B:B,CATEGORIA!C:C)</f>
        <v>AMENDOIM SEM PELE FRITO SALGADO E COM ALHO 5KG (VIDA EM GRAOS)</v>
      </c>
      <c r="C146" s="108" t="s">
        <v>3</v>
      </c>
      <c r="D146" s="142">
        <v>5</v>
      </c>
    </row>
    <row r="147" spans="1:4" x14ac:dyDescent="0.3">
      <c r="A147" s="187">
        <v>121</v>
      </c>
      <c r="B147" s="78" t="str">
        <f>_xlfn.XLOOKUP(A147,CATEGORIA!B:B,CATEGORIA!C:C)</f>
        <v>AMENDOIM SEM PELE TORRADO 2X5KG</v>
      </c>
      <c r="C147" s="108" t="s">
        <v>3</v>
      </c>
      <c r="D147" s="142">
        <v>10</v>
      </c>
    </row>
    <row r="148" spans="1:4" x14ac:dyDescent="0.3">
      <c r="A148" s="187">
        <v>1042</v>
      </c>
      <c r="B148" s="78" t="str">
        <f>_xlfn.XLOOKUP(A148,CATEGORIA!B:B,CATEGORIA!C:C)</f>
        <v>AMENDOIM SEM PELE TORRADO 5KG (VIDA EM GRAOS)</v>
      </c>
      <c r="C148" s="108" t="s">
        <v>3</v>
      </c>
      <c r="D148" s="142">
        <v>5</v>
      </c>
    </row>
    <row r="149" spans="1:4" x14ac:dyDescent="0.3">
      <c r="A149" s="187">
        <v>2801</v>
      </c>
      <c r="B149" s="78" t="str">
        <f>_xlfn.XLOOKUP(A149,CATEGORIA!B:B,CATEGORIA!C:C)</f>
        <v>AMENDOIM SEM PELE TORRADO 5X5KG</v>
      </c>
      <c r="C149" s="108" t="s">
        <v>3</v>
      </c>
      <c r="D149" s="142">
        <v>25</v>
      </c>
    </row>
    <row r="150" spans="1:4" x14ac:dyDescent="0.3">
      <c r="A150" s="187">
        <v>120</v>
      </c>
      <c r="B150" s="78" t="str">
        <f>_xlfn.XLOOKUP(A150,CATEGORIA!B:B,CATEGORIA!C:C)</f>
        <v>AMENDOIM SEM PELE TORRADO E SALGADO 2X5KG</v>
      </c>
      <c r="C150" s="108" t="s">
        <v>3</v>
      </c>
      <c r="D150" s="142">
        <v>10</v>
      </c>
    </row>
    <row r="151" spans="1:4" x14ac:dyDescent="0.3">
      <c r="A151" s="187">
        <v>1043</v>
      </c>
      <c r="B151" s="78" t="str">
        <f>_xlfn.XLOOKUP(A151,CATEGORIA!B:B,CATEGORIA!C:C)</f>
        <v>AMENDOIM SEM PELE TORRADO E SALGADO 5KG (VIDA EM GRAOS)</v>
      </c>
      <c r="C151" s="108" t="s">
        <v>3</v>
      </c>
      <c r="D151" s="142">
        <v>5</v>
      </c>
    </row>
    <row r="152" spans="1:4" x14ac:dyDescent="0.3">
      <c r="A152" s="187">
        <v>2802</v>
      </c>
      <c r="B152" s="78" t="str">
        <f>_xlfn.XLOOKUP(A152,CATEGORIA!B:B,CATEGORIA!C:C)</f>
        <v>AMENDOIM SEM PELE TORRADO E SALGADO 5X5KG</v>
      </c>
      <c r="C152" s="108" t="s">
        <v>3</v>
      </c>
      <c r="D152" s="142">
        <v>25</v>
      </c>
    </row>
    <row r="153" spans="1:4" x14ac:dyDescent="0.3">
      <c r="A153" s="187">
        <v>174</v>
      </c>
      <c r="B153" s="78" t="str">
        <f>_xlfn.XLOOKUP(A153,CATEGORIA!B:B,CATEGORIA!C:C)</f>
        <v>AMIDO DE MILHO 25KG</v>
      </c>
      <c r="C153" s="108" t="s">
        <v>7</v>
      </c>
      <c r="D153" s="142">
        <v>25</v>
      </c>
    </row>
    <row r="154" spans="1:4" x14ac:dyDescent="0.3">
      <c r="A154" s="187">
        <v>1023</v>
      </c>
      <c r="B154" s="78" t="str">
        <f>_xlfn.XLOOKUP(A154,CATEGORIA!B:B,CATEGORIA!C:C)</f>
        <v>AMIDO DE MILHO 5KG (VIDA EM GRAOS)</v>
      </c>
      <c r="C154" s="108" t="s">
        <v>7</v>
      </c>
      <c r="D154" s="142">
        <v>5</v>
      </c>
    </row>
    <row r="155" spans="1:4" x14ac:dyDescent="0.3">
      <c r="A155" s="187">
        <v>2759</v>
      </c>
      <c r="B155" s="78" t="e">
        <f>_xlfn.XLOOKUP(A155,CATEGORIA!B:B,CATEGORIA!C:C)</f>
        <v>#N/A</v>
      </c>
      <c r="C155" s="108" t="s">
        <v>7</v>
      </c>
      <c r="D155" s="142">
        <v>5</v>
      </c>
    </row>
    <row r="156" spans="1:4" x14ac:dyDescent="0.3">
      <c r="A156" s="187">
        <v>2747</v>
      </c>
      <c r="B156" s="78" t="str">
        <f>_xlfn.XLOOKUP(A156,CATEGORIA!B:B,CATEGORIA!C:C)</f>
        <v>AMORA MIURA 4X60 COMPRIMIDOS 500MG (NUTRALIN)</v>
      </c>
      <c r="C156" s="108" t="s">
        <v>3</v>
      </c>
      <c r="D156" s="142">
        <v>4</v>
      </c>
    </row>
    <row r="157" spans="1:4" x14ac:dyDescent="0.3">
      <c r="A157" s="187">
        <v>20205</v>
      </c>
      <c r="B157" s="78" t="str">
        <f>_xlfn.XLOOKUP(A157,CATEGORIA!B:B,CATEGORIA!C:C)</f>
        <v>ANIS ESTRELADO 10KG</v>
      </c>
      <c r="C157" s="108" t="s">
        <v>7</v>
      </c>
      <c r="D157" s="142">
        <v>10</v>
      </c>
    </row>
    <row r="158" spans="1:4" x14ac:dyDescent="0.3">
      <c r="A158" s="187">
        <v>21157</v>
      </c>
      <c r="B158" s="78" t="str">
        <f>_xlfn.XLOOKUP(A158,CATEGORIA!B:B,CATEGORIA!C:C)</f>
        <v>ANIS ESTRELADO 20KG</v>
      </c>
      <c r="C158" s="108" t="s">
        <v>3</v>
      </c>
      <c r="D158" s="142">
        <v>20</v>
      </c>
    </row>
    <row r="159" spans="1:4" x14ac:dyDescent="0.3">
      <c r="A159" s="187">
        <v>21038</v>
      </c>
      <c r="B159" s="78" t="str">
        <f>_xlfn.XLOOKUP(A159,CATEGORIA!B:B,CATEGORIA!C:C)</f>
        <v>ANIS ESTRELADO 4KG (VIDA EM GRAOS)</v>
      </c>
      <c r="C159" s="108" t="s">
        <v>7</v>
      </c>
      <c r="D159" s="142">
        <v>4</v>
      </c>
    </row>
    <row r="160" spans="1:4" x14ac:dyDescent="0.3">
      <c r="A160" s="187">
        <v>21365</v>
      </c>
      <c r="B160" s="78" t="str">
        <f>_xlfn.XLOOKUP(A160,CATEGORIA!B:B,CATEGORIA!C:C)</f>
        <v>ANIS ESTRELADO 2KG (VIDA EM GRAOS)</v>
      </c>
      <c r="C160" s="108" t="s">
        <v>7</v>
      </c>
      <c r="D160" s="142">
        <v>2</v>
      </c>
    </row>
    <row r="161" spans="1:4" x14ac:dyDescent="0.3">
      <c r="A161" s="187">
        <v>2760</v>
      </c>
      <c r="B161" s="78" t="str">
        <f>_xlfn.XLOOKUP(A161,CATEGORIA!B:B,CATEGORIA!C:C)</f>
        <v>AROEIRA CASCA 5KG</v>
      </c>
      <c r="C161" s="108" t="s">
        <v>7</v>
      </c>
      <c r="D161" s="142">
        <v>5</v>
      </c>
    </row>
    <row r="162" spans="1:4" x14ac:dyDescent="0.3">
      <c r="A162" s="187">
        <v>127</v>
      </c>
      <c r="B162" s="78" t="str">
        <f>_xlfn.XLOOKUP(A162,CATEGORIA!B:B,CATEGORIA!C:C)</f>
        <v>ARROZ 12 GRAOS SELECAO 6X500GR (GRINGS)</v>
      </c>
      <c r="C162" s="108" t="s">
        <v>165</v>
      </c>
      <c r="D162" s="142">
        <v>6</v>
      </c>
    </row>
    <row r="163" spans="1:4" x14ac:dyDescent="0.3">
      <c r="A163" s="187">
        <v>214</v>
      </c>
      <c r="B163" s="78" t="str">
        <f>_xlfn.XLOOKUP(A163,CATEGORIA!B:B,CATEGORIA!C:C)</f>
        <v>ARROZ 12 GRÃOS TRADICÃO NOBRES CEREAIS 6X500G (GRINGS)</v>
      </c>
      <c r="C163" s="108" t="s">
        <v>165</v>
      </c>
      <c r="D163" s="142">
        <v>6</v>
      </c>
    </row>
    <row r="164" spans="1:4" x14ac:dyDescent="0.3">
      <c r="A164" s="187">
        <v>243</v>
      </c>
      <c r="B164" s="78" t="str">
        <f>_xlfn.XLOOKUP(A164,CATEGORIA!B:B,CATEGORIA!C:C)</f>
        <v>ARROZ ARBORIO 10X1KG (MANINHO)</v>
      </c>
      <c r="C164" s="108" t="s">
        <v>7</v>
      </c>
      <c r="D164" s="142">
        <v>10</v>
      </c>
    </row>
    <row r="165" spans="1:4" x14ac:dyDescent="0.3">
      <c r="A165" s="187">
        <v>1051</v>
      </c>
      <c r="B165" s="78" t="str">
        <f>_xlfn.XLOOKUP(A165,CATEGORIA!B:B,CATEGORIA!C:C)</f>
        <v>ARROZ ARBORIO 5X1KG (VIDA EM GRAOS)</v>
      </c>
      <c r="C165" s="108" t="s">
        <v>7</v>
      </c>
      <c r="D165" s="142">
        <v>5</v>
      </c>
    </row>
    <row r="166" spans="1:4" x14ac:dyDescent="0.3">
      <c r="A166" s="187">
        <v>1326</v>
      </c>
      <c r="B166" s="78" t="e">
        <f>_xlfn.XLOOKUP(A166,CATEGORIA!B:B,CATEGORIA!C:C)</f>
        <v>#N/A</v>
      </c>
      <c r="C166" s="108" t="s">
        <v>165</v>
      </c>
      <c r="D166" s="142">
        <v>6</v>
      </c>
    </row>
    <row r="167" spans="1:4" x14ac:dyDescent="0.3">
      <c r="A167" s="187">
        <v>1329</v>
      </c>
      <c r="B167" s="78" t="str">
        <f>_xlfn.XLOOKUP(A167,CATEGORIA!B:B,CATEGORIA!C:C)</f>
        <v>ARROZ BASMATI SEM GLUTEN 6X1KG (URBANO)</v>
      </c>
      <c r="C167" s="108" t="s">
        <v>165</v>
      </c>
      <c r="D167" s="142">
        <v>6</v>
      </c>
    </row>
    <row r="168" spans="1:4" x14ac:dyDescent="0.3">
      <c r="A168" s="187">
        <v>1019</v>
      </c>
      <c r="B168" s="78" t="str">
        <f>_xlfn.XLOOKUP(A168,CATEGORIA!B:B,CATEGORIA!C:C)</f>
        <v>ARROZ INTEGRAL CATETO COM VERMELHO 25KG (MANINHO)</v>
      </c>
      <c r="C168" s="108" t="s">
        <v>7</v>
      </c>
      <c r="D168" s="142">
        <v>25</v>
      </c>
    </row>
    <row r="169" spans="1:4" x14ac:dyDescent="0.3">
      <c r="A169" s="187">
        <v>543</v>
      </c>
      <c r="B169" s="78" t="str">
        <f>_xlfn.XLOOKUP(A169,CATEGORIA!B:B,CATEGORIA!C:C)</f>
        <v>ARROZ INTEGRAL CATETO COM VERMELHO 10KG (VIDA EM GRAOS)</v>
      </c>
      <c r="C169" s="108" t="s">
        <v>7</v>
      </c>
      <c r="D169" s="142">
        <v>10</v>
      </c>
    </row>
    <row r="170" spans="1:4" x14ac:dyDescent="0.3">
      <c r="A170" s="187">
        <v>1011</v>
      </c>
      <c r="B170" s="78" t="str">
        <f>_xlfn.XLOOKUP(A170,CATEGORIA!B:B,CATEGORIA!C:C)</f>
        <v>ARROZ INTEGRAL CATETO PURO 25KG (MANINHO)</v>
      </c>
      <c r="C170" s="108" t="s">
        <v>7</v>
      </c>
      <c r="D170" s="142">
        <v>25</v>
      </c>
    </row>
    <row r="171" spans="1:4" x14ac:dyDescent="0.3">
      <c r="A171" s="187">
        <v>545</v>
      </c>
      <c r="B171" s="78" t="str">
        <f>_xlfn.XLOOKUP(A171,CATEGORIA!B:B,CATEGORIA!C:C)</f>
        <v>ARROZ INTEGRAL CATETO PURO 10KG (VIDA EM GRAOS)</v>
      </c>
      <c r="C171" s="108" t="s">
        <v>7</v>
      </c>
      <c r="D171" s="142">
        <v>10</v>
      </c>
    </row>
    <row r="172" spans="1:4" x14ac:dyDescent="0.3">
      <c r="A172" s="187">
        <v>1009</v>
      </c>
      <c r="B172" s="78" t="str">
        <f>_xlfn.XLOOKUP(A172,CATEGORIA!B:B,CATEGORIA!C:C)</f>
        <v>ARROZ INTEGRAL LONGO COM VERMELHO 25KG (MANINHO)</v>
      </c>
      <c r="C172" s="108" t="s">
        <v>7</v>
      </c>
      <c r="D172" s="142">
        <v>25</v>
      </c>
    </row>
    <row r="173" spans="1:4" x14ac:dyDescent="0.3">
      <c r="A173" s="187">
        <v>544</v>
      </c>
      <c r="B173" s="78" t="str">
        <f>_xlfn.XLOOKUP(A173,CATEGORIA!B:B,CATEGORIA!C:C)</f>
        <v>ARROZ INTEGRAL LONGO COM VERMELHO 10KG (VIDA EM GRAOS)</v>
      </c>
      <c r="C173" s="108" t="s">
        <v>7</v>
      </c>
      <c r="D173" s="142">
        <v>10</v>
      </c>
    </row>
    <row r="174" spans="1:4" x14ac:dyDescent="0.3">
      <c r="A174" s="187">
        <v>915</v>
      </c>
      <c r="B174" s="78" t="str">
        <f>_xlfn.XLOOKUP(A174,CATEGORIA!B:B,CATEGORIA!C:C)</f>
        <v>ARROZ INTEGRAL LONGO PURO 25KG (MANINHO)</v>
      </c>
      <c r="C174" s="108" t="s">
        <v>7</v>
      </c>
      <c r="D174" s="142">
        <v>25</v>
      </c>
    </row>
    <row r="175" spans="1:4" x14ac:dyDescent="0.3">
      <c r="A175" s="187">
        <v>546</v>
      </c>
      <c r="B175" s="78" t="str">
        <f>_xlfn.XLOOKUP(A175,CATEGORIA!B:B,CATEGORIA!C:C)</f>
        <v>ARROZ INTEGRAL LONGO PURO 10KG (VIDA EM GRAOS)</v>
      </c>
      <c r="C175" s="108" t="s">
        <v>7</v>
      </c>
      <c r="D175" s="142">
        <v>10</v>
      </c>
    </row>
    <row r="176" spans="1:4" x14ac:dyDescent="0.3">
      <c r="A176" s="187">
        <v>916</v>
      </c>
      <c r="B176" s="78" t="str">
        <f>_xlfn.XLOOKUP(A176,CATEGORIA!B:B,CATEGORIA!C:C)</f>
        <v>ARROZ INTEGRAL VERMELHO PURO 25KG (MANINHO)</v>
      </c>
      <c r="C176" s="108" t="s">
        <v>7</v>
      </c>
      <c r="D176" s="142">
        <v>25</v>
      </c>
    </row>
    <row r="177" spans="1:4" x14ac:dyDescent="0.3">
      <c r="A177" s="187">
        <v>1741</v>
      </c>
      <c r="B177" s="78" t="str">
        <f>_xlfn.XLOOKUP(A177,CATEGORIA!B:B,CATEGORIA!C:C)</f>
        <v>ARROZ INTEGRAL VERMELHO PURO 5KG (VIDA EM GRAOS)</v>
      </c>
      <c r="C177" s="108" t="s">
        <v>7</v>
      </c>
      <c r="D177" s="142">
        <v>5</v>
      </c>
    </row>
    <row r="178" spans="1:4" x14ac:dyDescent="0.3">
      <c r="A178" s="187">
        <v>1827</v>
      </c>
      <c r="B178" s="78" t="e">
        <f>_xlfn.XLOOKUP(A178,CATEGORIA!B:B,CATEGORIA!C:C)</f>
        <v>#N/A</v>
      </c>
      <c r="C178" s="108" t="s">
        <v>165</v>
      </c>
      <c r="D178" s="142">
        <v>10</v>
      </c>
    </row>
    <row r="179" spans="1:4" x14ac:dyDescent="0.3">
      <c r="A179" s="187">
        <v>1828</v>
      </c>
      <c r="B179" s="78" t="e">
        <f>_xlfn.XLOOKUP(A179,CATEGORIA!B:B,CATEGORIA!C:C)</f>
        <v>#N/A</v>
      </c>
      <c r="C179" s="108" t="s">
        <v>165</v>
      </c>
      <c r="D179" s="142">
        <v>10</v>
      </c>
    </row>
    <row r="180" spans="1:4" x14ac:dyDescent="0.3">
      <c r="A180" s="187">
        <v>1325</v>
      </c>
      <c r="B180" s="78" t="str">
        <f>_xlfn.XLOOKUP(A180,CATEGORIA!B:B,CATEGORIA!C:C)</f>
        <v>ARROZ PARA SUSHI SEM GLUTEN 6X1KG (URBANO)</v>
      </c>
      <c r="C180" s="108" t="s">
        <v>165</v>
      </c>
      <c r="D180" s="142">
        <v>6</v>
      </c>
    </row>
    <row r="181" spans="1:4" x14ac:dyDescent="0.3">
      <c r="A181" s="187">
        <v>1017</v>
      </c>
      <c r="B181" s="78" t="e">
        <f>_xlfn.XLOOKUP(A181,CATEGORIA!B:B,CATEGORIA!C:C)</f>
        <v>#N/A</v>
      </c>
      <c r="C181" s="108" t="s">
        <v>3</v>
      </c>
      <c r="D181" s="142">
        <v>25</v>
      </c>
    </row>
    <row r="182" spans="1:4" x14ac:dyDescent="0.3">
      <c r="A182" s="187">
        <v>1856</v>
      </c>
      <c r="B182" s="78" t="e">
        <f>_xlfn.XLOOKUP(A182,CATEGORIA!B:B,CATEGORIA!C:C)</f>
        <v>#N/A</v>
      </c>
      <c r="C182" s="108" t="s">
        <v>3</v>
      </c>
      <c r="D182" s="142">
        <v>25</v>
      </c>
    </row>
    <row r="183" spans="1:4" x14ac:dyDescent="0.3">
      <c r="A183" s="187">
        <v>1018</v>
      </c>
      <c r="B183" s="78" t="str">
        <f>_xlfn.XLOOKUP(A183,CATEGORIA!B:B,CATEGORIA!C:C)</f>
        <v>ARROZ INTEGRAL PRETO 5KG</v>
      </c>
      <c r="C183" s="108" t="s">
        <v>3</v>
      </c>
      <c r="D183" s="142">
        <v>5</v>
      </c>
    </row>
    <row r="184" spans="1:4" x14ac:dyDescent="0.3">
      <c r="A184" s="187">
        <v>1328</v>
      </c>
      <c r="B184" s="78" t="str">
        <f>_xlfn.XLOOKUP(A184,CATEGORIA!B:B,CATEGORIA!C:C)</f>
        <v>ARROZ INTEGRAL PRETO SEM GLUTEN 10X500GR (URBANO)</v>
      </c>
      <c r="C184" s="108" t="s">
        <v>165</v>
      </c>
      <c r="D184" s="142">
        <v>10</v>
      </c>
    </row>
    <row r="185" spans="1:4" x14ac:dyDescent="0.3">
      <c r="A185" s="187">
        <v>1330</v>
      </c>
      <c r="B185" s="78" t="str">
        <f>_xlfn.XLOOKUP(A185,CATEGORIA!B:B,CATEGORIA!C:C)</f>
        <v>ARROZ INTEGRAL SETE GRAOS SEM GLUTEN 6X1KG (URBANO)</v>
      </c>
      <c r="C185" s="108" t="s">
        <v>165</v>
      </c>
      <c r="D185" s="142">
        <v>6</v>
      </c>
    </row>
    <row r="186" spans="1:4" x14ac:dyDescent="0.3">
      <c r="A186" s="187">
        <v>1327</v>
      </c>
      <c r="B186" s="78" t="e">
        <f>_xlfn.XLOOKUP(A186,CATEGORIA!B:B,CATEGORIA!C:C)</f>
        <v>#N/A</v>
      </c>
      <c r="C186" s="108" t="s">
        <v>165</v>
      </c>
      <c r="D186" s="142">
        <v>10</v>
      </c>
    </row>
    <row r="187" spans="1:4" x14ac:dyDescent="0.3">
      <c r="A187" s="187">
        <v>2769</v>
      </c>
      <c r="B187" s="78" t="str">
        <f>_xlfn.XLOOKUP(A187,CATEGORIA!B:B,CATEGORIA!C:C)</f>
        <v>ARRUDA FOLHA 5KG</v>
      </c>
      <c r="C187" s="108" t="s">
        <v>7</v>
      </c>
      <c r="D187" s="142">
        <v>5</v>
      </c>
    </row>
    <row r="188" spans="1:4" x14ac:dyDescent="0.3">
      <c r="A188" s="187">
        <v>30</v>
      </c>
      <c r="B188" s="78" t="str">
        <f>_xlfn.XLOOKUP(A188,CATEGORIA!B:B,CATEGORIA!C:C)</f>
        <v>AVEIA EM FLOCOS FINOS 25KG (DUBAI)</v>
      </c>
      <c r="C188" s="108" t="s">
        <v>7</v>
      </c>
      <c r="D188" s="142">
        <v>25</v>
      </c>
    </row>
    <row r="189" spans="1:4" x14ac:dyDescent="0.3">
      <c r="A189" s="187">
        <v>62</v>
      </c>
      <c r="B189" s="78" t="str">
        <f>_xlfn.XLOOKUP(A189,CATEGORIA!B:B,CATEGORIA!C:C)</f>
        <v>AVEIA EM FLOCOS FINOS 25KG (NATURALE)</v>
      </c>
      <c r="C189" s="108" t="s">
        <v>7</v>
      </c>
      <c r="D189" s="142">
        <v>25</v>
      </c>
    </row>
    <row r="190" spans="1:4" x14ac:dyDescent="0.3">
      <c r="A190" s="187">
        <v>983</v>
      </c>
      <c r="B190" s="78" t="str">
        <f>_xlfn.XLOOKUP(A190,CATEGORIA!B:B,CATEGORIA!C:C)</f>
        <v>AVEIA EM FLOCOS FINOS 5KG (NATURALE)</v>
      </c>
      <c r="C190" s="108" t="s">
        <v>7</v>
      </c>
      <c r="D190" s="142">
        <v>5</v>
      </c>
    </row>
    <row r="191" spans="1:4" x14ac:dyDescent="0.3">
      <c r="A191" s="187">
        <v>937</v>
      </c>
      <c r="B191" s="78" t="str">
        <f>_xlfn.XLOOKUP(A191,CATEGORIA!B:B,CATEGORIA!C:C)</f>
        <v>AVEIA EM FLOCOS FINOS SEM GLUTEN 25KG (DUBAI)</v>
      </c>
      <c r="C191" s="108" t="s">
        <v>7</v>
      </c>
      <c r="D191" s="142">
        <v>25</v>
      </c>
    </row>
    <row r="192" spans="1:4" x14ac:dyDescent="0.3">
      <c r="A192" s="187">
        <v>31</v>
      </c>
      <c r="B192" s="78" t="str">
        <f>_xlfn.XLOOKUP(A192,CATEGORIA!B:B,CATEGORIA!C:C)</f>
        <v>AVEIA EM FLOCOS GROSSOS 25KG ( DUBAI)</v>
      </c>
      <c r="C192" s="108" t="s">
        <v>7</v>
      </c>
      <c r="D192" s="142">
        <v>25</v>
      </c>
    </row>
    <row r="193" spans="1:4" x14ac:dyDescent="0.3">
      <c r="A193" s="187">
        <v>63</v>
      </c>
      <c r="B193" s="78" t="str">
        <f>_xlfn.XLOOKUP(A193,CATEGORIA!B:B,CATEGORIA!C:C)</f>
        <v>AVEIA EM FLOCOS GROSSOS 25KG (NATURALE)</v>
      </c>
      <c r="C193" s="108" t="s">
        <v>7</v>
      </c>
      <c r="D193" s="142">
        <v>25</v>
      </c>
    </row>
    <row r="194" spans="1:4" x14ac:dyDescent="0.3">
      <c r="A194" s="187">
        <v>1027</v>
      </c>
      <c r="B194" s="78" t="str">
        <f>_xlfn.XLOOKUP(A194,CATEGORIA!B:B,CATEGORIA!C:C)</f>
        <v>AVEIA EM FLOCOS GROSSOS 5KG (NATURALE)</v>
      </c>
      <c r="C194" s="108" t="s">
        <v>7</v>
      </c>
      <c r="D194" s="142">
        <v>5</v>
      </c>
    </row>
    <row r="195" spans="1:4" x14ac:dyDescent="0.3">
      <c r="A195" s="187">
        <v>938</v>
      </c>
      <c r="B195" s="78" t="str">
        <f>_xlfn.XLOOKUP(A195,CATEGORIA!B:B,CATEGORIA!C:C)</f>
        <v>AVEIA EM FLOCOS GROSSOS SEM GLUTEN 25KG (DUBAI)</v>
      </c>
      <c r="C195" s="108" t="s">
        <v>7</v>
      </c>
      <c r="D195" s="142">
        <v>25</v>
      </c>
    </row>
    <row r="196" spans="1:4" x14ac:dyDescent="0.3">
      <c r="A196" s="187">
        <v>20186</v>
      </c>
      <c r="B196" s="78" t="str">
        <f>_xlfn.XLOOKUP(A196,CATEGORIA!B:B,CATEGORIA!C:C)</f>
        <v>AVELA SEM CASCA COM PELE CRUA 10KG</v>
      </c>
      <c r="C196" s="108" t="s">
        <v>3</v>
      </c>
      <c r="D196" s="142">
        <v>10</v>
      </c>
    </row>
    <row r="197" spans="1:4" x14ac:dyDescent="0.3">
      <c r="A197" s="187">
        <v>21007</v>
      </c>
      <c r="B197" s="78" t="str">
        <f>_xlfn.XLOOKUP(A197,CATEGORIA!B:B,CATEGORIA!C:C)</f>
        <v>AVELA SEM CASCA COM PELE CRUA 5KG (VIDA EM GRAOS)</v>
      </c>
      <c r="C197" s="108" t="s">
        <v>3</v>
      </c>
      <c r="D197" s="142">
        <v>5</v>
      </c>
    </row>
    <row r="198" spans="1:4" x14ac:dyDescent="0.3">
      <c r="A198" s="187">
        <v>20669</v>
      </c>
      <c r="B198" s="78" t="str">
        <f>_xlfn.XLOOKUP(A198,CATEGORIA!B:B,CATEGORIA!C:C)</f>
        <v>AVELA SEM CASCA COM PELE CRUA 12,50KG</v>
      </c>
      <c r="C198" s="108" t="s">
        <v>3</v>
      </c>
      <c r="D198" s="142">
        <v>12.5</v>
      </c>
    </row>
    <row r="199" spans="1:4" x14ac:dyDescent="0.3">
      <c r="A199" s="187">
        <v>21371</v>
      </c>
      <c r="B199" s="78" t="str">
        <f>_xlfn.XLOOKUP(A199,CATEGORIA!B:B,CATEGORIA!C:C)</f>
        <v>AVELA SEM CASCA COM PELE CRUA 2KG (VIDA EM GRAOS)</v>
      </c>
      <c r="C199" s="108" t="s">
        <v>3</v>
      </c>
      <c r="D199" s="142">
        <v>2</v>
      </c>
    </row>
    <row r="200" spans="1:4" x14ac:dyDescent="0.3">
      <c r="A200" s="187">
        <v>21517</v>
      </c>
      <c r="B200" s="78" t="str">
        <f>_xlfn.XLOOKUP(A200,CATEGORIA!B:B,CATEGORIA!C:C)</f>
        <v>AVELA SEM CASCA SEM PELE 10KG</v>
      </c>
      <c r="C200" s="108" t="s">
        <v>3</v>
      </c>
      <c r="D200" s="142">
        <v>10</v>
      </c>
    </row>
    <row r="201" spans="1:4" x14ac:dyDescent="0.3">
      <c r="A201" s="187">
        <v>21560</v>
      </c>
      <c r="B201" s="78" t="str">
        <f>_xlfn.XLOOKUP(A201,CATEGORIA!B:B,CATEGORIA!C:C)</f>
        <v>AVELA SEM CASCA SEM PELE 5KG (VIDA EM GRAOS)</v>
      </c>
      <c r="C201" s="108" t="s">
        <v>3</v>
      </c>
      <c r="D201" s="142">
        <v>5</v>
      </c>
    </row>
    <row r="202" spans="1:4" x14ac:dyDescent="0.3">
      <c r="A202" s="187">
        <v>21561</v>
      </c>
      <c r="B202" s="78" t="str">
        <f>_xlfn.XLOOKUP(A202,CATEGORIA!B:B,CATEGORIA!C:C)</f>
        <v>AVELA SEM CASCA SEM PELE 2KG (VIDA EM GRAOS)</v>
      </c>
      <c r="C202" s="108" t="s">
        <v>7</v>
      </c>
      <c r="D202" s="142">
        <v>2</v>
      </c>
    </row>
    <row r="203" spans="1:4" x14ac:dyDescent="0.3">
      <c r="A203" s="187">
        <v>21220</v>
      </c>
      <c r="B203" s="78" t="str">
        <f>_xlfn.XLOOKUP(A203,CATEGORIA!B:B,CATEGORIA!C:C)</f>
        <v>AVELA SEM CASCA COM PELE TORRADA 5KG</v>
      </c>
      <c r="C203" s="108" t="s">
        <v>3</v>
      </c>
      <c r="D203" s="142">
        <v>5</v>
      </c>
    </row>
    <row r="204" spans="1:4" x14ac:dyDescent="0.3">
      <c r="A204" s="187">
        <v>21372</v>
      </c>
      <c r="B204" s="78" t="str">
        <f>_xlfn.XLOOKUP(A204,CATEGORIA!B:B,CATEGORIA!C:C)</f>
        <v>AVELA SEM CASCA COM PELE TORRADA 2KG (VIDA EM GRAOS)</v>
      </c>
      <c r="C204" s="108" t="s">
        <v>3</v>
      </c>
      <c r="D204" s="142">
        <v>2</v>
      </c>
    </row>
    <row r="205" spans="1:4" x14ac:dyDescent="0.3">
      <c r="A205" s="187">
        <v>21671</v>
      </c>
      <c r="B205" s="78" t="str">
        <f>_xlfn.XLOOKUP(A205,CATEGORIA!B:B,CATEGORIA!C:C)</f>
        <v>AVELA SEM CASCA SEM PELE TORRADA 5KG</v>
      </c>
      <c r="C205" s="108" t="s">
        <v>3</v>
      </c>
      <c r="D205" s="142">
        <v>5</v>
      </c>
    </row>
    <row r="206" spans="1:4" x14ac:dyDescent="0.3">
      <c r="A206" s="187">
        <v>21672</v>
      </c>
      <c r="B206" s="78" t="str">
        <f>_xlfn.XLOOKUP(A206,CATEGORIA!B:B,CATEGORIA!C:C)</f>
        <v>AVELA SEM CASCA SEM PELE TORRADA E SALGADA 5KG</v>
      </c>
      <c r="C206" s="108" t="s">
        <v>3</v>
      </c>
      <c r="D206" s="142">
        <v>5</v>
      </c>
    </row>
    <row r="207" spans="1:4" x14ac:dyDescent="0.3">
      <c r="A207" s="187">
        <v>1861</v>
      </c>
      <c r="B207" s="78" t="e">
        <f>_xlfn.XLOOKUP(A207,CATEGORIA!B:B,CATEGORIA!C:C)</f>
        <v>#N/A</v>
      </c>
      <c r="C207" s="108" t="s">
        <v>3</v>
      </c>
      <c r="D207" s="142">
        <v>12</v>
      </c>
    </row>
    <row r="208" spans="1:4" x14ac:dyDescent="0.3">
      <c r="A208" s="187">
        <v>2685</v>
      </c>
      <c r="B208" s="78" t="e">
        <f>_xlfn.XLOOKUP(A208,CATEGORIA!B:B,CATEGORIA!C:C)</f>
        <v>#N/A</v>
      </c>
      <c r="C208" s="108" t="s">
        <v>3</v>
      </c>
      <c r="D208" s="142">
        <v>6</v>
      </c>
    </row>
    <row r="209" spans="1:4" x14ac:dyDescent="0.3">
      <c r="A209" s="187">
        <v>1862</v>
      </c>
      <c r="B209" s="78" t="e">
        <f>_xlfn.XLOOKUP(A209,CATEGORIA!B:B,CATEGORIA!C:C)</f>
        <v>#N/A</v>
      </c>
      <c r="C209" s="108" t="s">
        <v>3</v>
      </c>
      <c r="D209" s="142">
        <v>12</v>
      </c>
    </row>
    <row r="210" spans="1:4" x14ac:dyDescent="0.3">
      <c r="A210" s="187">
        <v>2686</v>
      </c>
      <c r="B210" s="78" t="e">
        <f>_xlfn.XLOOKUP(A210,CATEGORIA!B:B,CATEGORIA!C:C)</f>
        <v>#N/A</v>
      </c>
      <c r="C210" s="108" t="s">
        <v>3</v>
      </c>
      <c r="D210" s="142">
        <v>6</v>
      </c>
    </row>
    <row r="211" spans="1:4" x14ac:dyDescent="0.3">
      <c r="A211" s="187">
        <v>1863</v>
      </c>
      <c r="B211" s="78" t="e">
        <f>_xlfn.XLOOKUP(A211,CATEGORIA!B:B,CATEGORIA!C:C)</f>
        <v>#N/A</v>
      </c>
      <c r="C211" s="108" t="s">
        <v>3</v>
      </c>
      <c r="D211" s="142">
        <v>12</v>
      </c>
    </row>
    <row r="212" spans="1:4" x14ac:dyDescent="0.3">
      <c r="A212" s="187">
        <v>2687</v>
      </c>
      <c r="B212" s="78" t="e">
        <f>_xlfn.XLOOKUP(A212,CATEGORIA!B:B,CATEGORIA!C:C)</f>
        <v>#N/A</v>
      </c>
      <c r="C212" s="108" t="s">
        <v>3</v>
      </c>
      <c r="D212" s="142">
        <v>6</v>
      </c>
    </row>
    <row r="213" spans="1:4" x14ac:dyDescent="0.3">
      <c r="A213" s="187">
        <v>1858</v>
      </c>
      <c r="B213" s="78" t="e">
        <f>_xlfn.XLOOKUP(A213,CATEGORIA!B:B,CATEGORIA!C:C)</f>
        <v>#N/A</v>
      </c>
      <c r="C213" s="108" t="s">
        <v>3</v>
      </c>
      <c r="D213" s="142">
        <v>12</v>
      </c>
    </row>
    <row r="214" spans="1:4" x14ac:dyDescent="0.3">
      <c r="A214" s="187">
        <v>2688</v>
      </c>
      <c r="B214" s="78" t="e">
        <f>_xlfn.XLOOKUP(A214,CATEGORIA!B:B,CATEGORIA!C:C)</f>
        <v>#N/A</v>
      </c>
      <c r="C214" s="108" t="s">
        <v>3</v>
      </c>
      <c r="D214" s="142">
        <v>6</v>
      </c>
    </row>
    <row r="215" spans="1:4" x14ac:dyDescent="0.3">
      <c r="A215" s="187">
        <v>1859</v>
      </c>
      <c r="B215" s="78" t="e">
        <f>_xlfn.XLOOKUP(A215,CATEGORIA!B:B,CATEGORIA!C:C)</f>
        <v>#N/A</v>
      </c>
      <c r="C215" s="108" t="s">
        <v>3</v>
      </c>
      <c r="D215" s="142">
        <v>12</v>
      </c>
    </row>
    <row r="216" spans="1:4" x14ac:dyDescent="0.3">
      <c r="A216" s="187">
        <v>2689</v>
      </c>
      <c r="B216" s="78" t="e">
        <f>_xlfn.XLOOKUP(A216,CATEGORIA!B:B,CATEGORIA!C:C)</f>
        <v>#N/A</v>
      </c>
      <c r="C216" s="108" t="s">
        <v>3</v>
      </c>
      <c r="D216" s="142">
        <v>6</v>
      </c>
    </row>
    <row r="217" spans="1:4" x14ac:dyDescent="0.3">
      <c r="A217" s="187">
        <v>1860</v>
      </c>
      <c r="B217" s="78" t="e">
        <f>_xlfn.XLOOKUP(A217,CATEGORIA!B:B,CATEGORIA!C:C)</f>
        <v>#N/A</v>
      </c>
      <c r="C217" s="108" t="s">
        <v>3</v>
      </c>
      <c r="D217" s="142">
        <v>12</v>
      </c>
    </row>
    <row r="218" spans="1:4" x14ac:dyDescent="0.3">
      <c r="A218" s="187">
        <v>2690</v>
      </c>
      <c r="B218" s="78" t="e">
        <f>_xlfn.XLOOKUP(A218,CATEGORIA!B:B,CATEGORIA!C:C)</f>
        <v>#N/A</v>
      </c>
      <c r="C218" s="108" t="s">
        <v>3</v>
      </c>
      <c r="D218" s="142">
        <v>6</v>
      </c>
    </row>
    <row r="219" spans="1:4" x14ac:dyDescent="0.3">
      <c r="A219" s="187">
        <v>1691</v>
      </c>
      <c r="B219" s="78" t="e">
        <f>_xlfn.XLOOKUP(A219,CATEGORIA!B:B,CATEGORIA!C:C)</f>
        <v>#N/A</v>
      </c>
      <c r="C219" s="108" t="s">
        <v>3</v>
      </c>
      <c r="D219" s="142">
        <v>12</v>
      </c>
    </row>
    <row r="220" spans="1:4" x14ac:dyDescent="0.3">
      <c r="A220" s="187">
        <v>1864</v>
      </c>
      <c r="B220" s="78" t="e">
        <f>_xlfn.XLOOKUP(A220,CATEGORIA!B:B,CATEGORIA!C:C)</f>
        <v>#N/A</v>
      </c>
      <c r="C220" s="108" t="s">
        <v>3</v>
      </c>
      <c r="D220" s="142">
        <v>12</v>
      </c>
    </row>
    <row r="221" spans="1:4" x14ac:dyDescent="0.3">
      <c r="A221" s="187">
        <v>2691</v>
      </c>
      <c r="B221" s="78" t="e">
        <f>_xlfn.XLOOKUP(A221,CATEGORIA!B:B,CATEGORIA!C:C)</f>
        <v>#N/A</v>
      </c>
      <c r="C221" s="108" t="s">
        <v>3</v>
      </c>
      <c r="D221" s="142">
        <v>6</v>
      </c>
    </row>
    <row r="222" spans="1:4" x14ac:dyDescent="0.3">
      <c r="A222" s="187">
        <v>1692</v>
      </c>
      <c r="B222" s="78" t="e">
        <f>_xlfn.XLOOKUP(A222,CATEGORIA!B:B,CATEGORIA!C:C)</f>
        <v>#N/A</v>
      </c>
      <c r="C222" s="108" t="s">
        <v>3</v>
      </c>
      <c r="D222" s="142">
        <v>12</v>
      </c>
    </row>
    <row r="223" spans="1:4" x14ac:dyDescent="0.3">
      <c r="A223" s="187">
        <v>1865</v>
      </c>
      <c r="B223" s="78" t="e">
        <f>_xlfn.XLOOKUP(A223,CATEGORIA!B:B,CATEGORIA!C:C)</f>
        <v>#N/A</v>
      </c>
      <c r="C223" s="108" t="s">
        <v>3</v>
      </c>
      <c r="D223" s="142">
        <v>12</v>
      </c>
    </row>
    <row r="224" spans="1:4" x14ac:dyDescent="0.3">
      <c r="A224" s="187">
        <v>2692</v>
      </c>
      <c r="B224" s="78" t="e">
        <f>_xlfn.XLOOKUP(A224,CATEGORIA!B:B,CATEGORIA!C:C)</f>
        <v>#N/A</v>
      </c>
      <c r="C224" s="108" t="s">
        <v>3</v>
      </c>
      <c r="D224" s="142">
        <v>6</v>
      </c>
    </row>
    <row r="225" spans="1:4" x14ac:dyDescent="0.3">
      <c r="A225" s="187">
        <v>1693</v>
      </c>
      <c r="B225" s="78" t="e">
        <f>_xlfn.XLOOKUP(A225,CATEGORIA!B:B,CATEGORIA!C:C)</f>
        <v>#N/A</v>
      </c>
      <c r="C225" s="108" t="s">
        <v>3</v>
      </c>
      <c r="D225" s="142">
        <v>12</v>
      </c>
    </row>
    <row r="226" spans="1:4" x14ac:dyDescent="0.3">
      <c r="A226" s="187">
        <v>1684</v>
      </c>
      <c r="B226" s="78" t="e">
        <f>_xlfn.XLOOKUP(A226,CATEGORIA!B:B,CATEGORIA!C:C)</f>
        <v>#N/A</v>
      </c>
      <c r="C226" s="108" t="s">
        <v>3</v>
      </c>
      <c r="D226" s="142">
        <v>12</v>
      </c>
    </row>
    <row r="227" spans="1:4" x14ac:dyDescent="0.3">
      <c r="A227" s="187">
        <v>1870</v>
      </c>
      <c r="B227" s="78" t="e">
        <f>_xlfn.XLOOKUP(A227,CATEGORIA!B:B,CATEGORIA!C:C)</f>
        <v>#N/A</v>
      </c>
      <c r="C227" s="108" t="s">
        <v>3</v>
      </c>
      <c r="D227" s="142">
        <v>12</v>
      </c>
    </row>
    <row r="228" spans="1:4" x14ac:dyDescent="0.3">
      <c r="A228" s="187">
        <v>2693</v>
      </c>
      <c r="B228" s="78" t="e">
        <f>_xlfn.XLOOKUP(A228,CATEGORIA!B:B,CATEGORIA!C:C)</f>
        <v>#N/A</v>
      </c>
      <c r="C228" s="108" t="s">
        <v>3</v>
      </c>
      <c r="D228" s="142">
        <v>6</v>
      </c>
    </row>
    <row r="229" spans="1:4" x14ac:dyDescent="0.3">
      <c r="A229" s="187">
        <v>1871</v>
      </c>
      <c r="B229" s="78" t="e">
        <f>_xlfn.XLOOKUP(A229,CATEGORIA!B:B,CATEGORIA!C:C)</f>
        <v>#N/A</v>
      </c>
      <c r="C229" s="108" t="s">
        <v>3</v>
      </c>
      <c r="D229" s="142">
        <v>12</v>
      </c>
    </row>
    <row r="230" spans="1:4" x14ac:dyDescent="0.3">
      <c r="A230" s="187">
        <v>2694</v>
      </c>
      <c r="B230" s="78" t="e">
        <f>_xlfn.XLOOKUP(A230,CATEGORIA!B:B,CATEGORIA!C:C)</f>
        <v>#N/A</v>
      </c>
      <c r="C230" s="108" t="s">
        <v>3</v>
      </c>
      <c r="D230" s="142">
        <v>6</v>
      </c>
    </row>
    <row r="231" spans="1:4" x14ac:dyDescent="0.3">
      <c r="A231" s="187">
        <v>1698</v>
      </c>
      <c r="B231" s="78" t="e">
        <f>_xlfn.XLOOKUP(A231,CATEGORIA!B:B,CATEGORIA!C:C)</f>
        <v>#N/A</v>
      </c>
      <c r="C231" s="108" t="s">
        <v>3</v>
      </c>
      <c r="D231" s="142">
        <v>12</v>
      </c>
    </row>
    <row r="232" spans="1:4" x14ac:dyDescent="0.3">
      <c r="A232" s="187">
        <v>1697</v>
      </c>
      <c r="B232" s="78" t="e">
        <f>_xlfn.XLOOKUP(A232,CATEGORIA!B:B,CATEGORIA!C:C)</f>
        <v>#N/A</v>
      </c>
      <c r="C232" s="108" t="s">
        <v>3</v>
      </c>
      <c r="D232" s="142">
        <v>12</v>
      </c>
    </row>
    <row r="233" spans="1:4" x14ac:dyDescent="0.3">
      <c r="A233" s="187">
        <v>1696</v>
      </c>
      <c r="B233" s="78" t="e">
        <f>_xlfn.XLOOKUP(A233,CATEGORIA!B:B,CATEGORIA!C:C)</f>
        <v>#N/A</v>
      </c>
      <c r="C233" s="108" t="s">
        <v>3</v>
      </c>
      <c r="D233" s="142">
        <v>12</v>
      </c>
    </row>
    <row r="234" spans="1:4" x14ac:dyDescent="0.3">
      <c r="A234" s="187">
        <v>1686</v>
      </c>
      <c r="B234" s="78" t="e">
        <f>_xlfn.XLOOKUP(A234,CATEGORIA!B:B,CATEGORIA!C:C)</f>
        <v>#N/A</v>
      </c>
      <c r="C234" s="108" t="s">
        <v>3</v>
      </c>
      <c r="D234" s="142">
        <v>12</v>
      </c>
    </row>
    <row r="235" spans="1:4" x14ac:dyDescent="0.3">
      <c r="A235" s="187">
        <v>1690</v>
      </c>
      <c r="B235" s="78" t="e">
        <f>_xlfn.XLOOKUP(A235,CATEGORIA!B:B,CATEGORIA!C:C)</f>
        <v>#N/A</v>
      </c>
      <c r="C235" s="108" t="s">
        <v>3</v>
      </c>
      <c r="D235" s="142">
        <v>12</v>
      </c>
    </row>
    <row r="236" spans="1:4" x14ac:dyDescent="0.3">
      <c r="A236" s="187">
        <v>1777</v>
      </c>
      <c r="B236" s="78" t="e">
        <f>_xlfn.XLOOKUP(A236,CATEGORIA!B:B,CATEGORIA!C:C)</f>
        <v>#N/A</v>
      </c>
      <c r="C236" s="108" t="s">
        <v>3</v>
      </c>
      <c r="D236" s="142">
        <v>12</v>
      </c>
    </row>
    <row r="237" spans="1:4" x14ac:dyDescent="0.3">
      <c r="A237" s="187">
        <v>1872</v>
      </c>
      <c r="B237" s="78" t="e">
        <f>_xlfn.XLOOKUP(A237,CATEGORIA!B:B,CATEGORIA!C:C)</f>
        <v>#N/A</v>
      </c>
      <c r="C237" s="108" t="s">
        <v>3</v>
      </c>
      <c r="D237" s="142">
        <v>12</v>
      </c>
    </row>
    <row r="238" spans="1:4" x14ac:dyDescent="0.3">
      <c r="A238" s="187">
        <v>2695</v>
      </c>
      <c r="B238" s="78" t="e">
        <f>_xlfn.XLOOKUP(A238,CATEGORIA!B:B,CATEGORIA!C:C)</f>
        <v>#N/A</v>
      </c>
      <c r="C238" s="108" t="s">
        <v>3</v>
      </c>
      <c r="D238" s="142">
        <v>6</v>
      </c>
    </row>
    <row r="239" spans="1:4" x14ac:dyDescent="0.3">
      <c r="A239" s="187">
        <v>1873</v>
      </c>
      <c r="B239" s="78" t="e">
        <f>_xlfn.XLOOKUP(A239,CATEGORIA!B:B,CATEGORIA!C:C)</f>
        <v>#N/A</v>
      </c>
      <c r="C239" s="108" t="s">
        <v>3</v>
      </c>
      <c r="D239" s="142">
        <v>12</v>
      </c>
    </row>
    <row r="240" spans="1:4" x14ac:dyDescent="0.3">
      <c r="A240" s="187">
        <v>2696</v>
      </c>
      <c r="B240" s="78" t="e">
        <f>_xlfn.XLOOKUP(A240,CATEGORIA!B:B,CATEGORIA!C:C)</f>
        <v>#N/A</v>
      </c>
      <c r="C240" s="108" t="s">
        <v>3</v>
      </c>
      <c r="D240" s="142">
        <v>6</v>
      </c>
    </row>
    <row r="241" spans="1:4" x14ac:dyDescent="0.3">
      <c r="A241" s="187">
        <v>1685</v>
      </c>
      <c r="B241" s="78" t="e">
        <f>_xlfn.XLOOKUP(A241,CATEGORIA!B:B,CATEGORIA!C:C)</f>
        <v>#N/A</v>
      </c>
      <c r="C241" s="108" t="s">
        <v>3</v>
      </c>
      <c r="D241" s="142">
        <v>12</v>
      </c>
    </row>
    <row r="242" spans="1:4" x14ac:dyDescent="0.3">
      <c r="A242" s="187">
        <v>1874</v>
      </c>
      <c r="B242" s="78" t="e">
        <f>_xlfn.XLOOKUP(A242,CATEGORIA!B:B,CATEGORIA!C:C)</f>
        <v>#N/A</v>
      </c>
      <c r="C242" s="108" t="s">
        <v>3</v>
      </c>
      <c r="D242" s="142">
        <v>12</v>
      </c>
    </row>
    <row r="243" spans="1:4" x14ac:dyDescent="0.3">
      <c r="A243" s="187">
        <v>2697</v>
      </c>
      <c r="B243" s="78" t="e">
        <f>_xlfn.XLOOKUP(A243,CATEGORIA!B:B,CATEGORIA!C:C)</f>
        <v>#N/A</v>
      </c>
      <c r="C243" s="108" t="s">
        <v>3</v>
      </c>
      <c r="D243" s="142">
        <v>6</v>
      </c>
    </row>
    <row r="244" spans="1:4" x14ac:dyDescent="0.3">
      <c r="A244" s="187">
        <v>1689</v>
      </c>
      <c r="B244" s="78" t="e">
        <f>_xlfn.XLOOKUP(A244,CATEGORIA!B:B,CATEGORIA!C:C)</f>
        <v>#N/A</v>
      </c>
      <c r="C244" s="108" t="s">
        <v>3</v>
      </c>
      <c r="D244" s="142">
        <v>12</v>
      </c>
    </row>
    <row r="245" spans="1:4" x14ac:dyDescent="0.3">
      <c r="A245" s="187">
        <v>1612</v>
      </c>
      <c r="B245" s="78" t="str">
        <f>_xlfn.XLOOKUP(A245,CATEGORIA!B:B,CATEGORIA!C:C)</f>
        <v>BALA DE GOMA ACAI 24X500GR (KUKY)</v>
      </c>
      <c r="C245" s="108" t="s">
        <v>3</v>
      </c>
      <c r="D245" s="142">
        <v>24</v>
      </c>
    </row>
    <row r="246" spans="1:4" x14ac:dyDescent="0.3">
      <c r="A246" s="187">
        <v>1622</v>
      </c>
      <c r="B246" s="78" t="str">
        <f>_xlfn.XLOOKUP(A246,CATEGORIA!B:B,CATEGORIA!C:C)</f>
        <v>BALA DE GOMA ACAI 4X500GR (VIDA EM GRAOS)</v>
      </c>
      <c r="C246" s="108" t="s">
        <v>237</v>
      </c>
      <c r="D246" s="142">
        <v>4</v>
      </c>
    </row>
    <row r="247" spans="1:4" x14ac:dyDescent="0.3">
      <c r="A247" s="187">
        <v>1609</v>
      </c>
      <c r="B247" s="78" t="str">
        <f>_xlfn.XLOOKUP(A247,CATEGORIA!B:B,CATEGORIA!C:C)</f>
        <v>BALA DE GOMA ACIDA CITRUS MINHOCA 20X500GR (KUKY)</v>
      </c>
      <c r="C247" s="108" t="s">
        <v>3</v>
      </c>
      <c r="D247" s="142">
        <v>20</v>
      </c>
    </row>
    <row r="248" spans="1:4" x14ac:dyDescent="0.3">
      <c r="A248" s="187">
        <v>1619</v>
      </c>
      <c r="B248" s="78" t="str">
        <f>_xlfn.XLOOKUP(A248,CATEGORIA!B:B,CATEGORIA!C:C)</f>
        <v>BALA DE GOMA ACIDA CITRUS MINHOCA 4X500GR (VIDA EM GRAOS)</v>
      </c>
      <c r="C248" s="108" t="s">
        <v>237</v>
      </c>
      <c r="D248" s="142">
        <v>4</v>
      </c>
    </row>
    <row r="249" spans="1:4" x14ac:dyDescent="0.3">
      <c r="A249" s="187">
        <v>1606</v>
      </c>
      <c r="B249" s="78" t="e">
        <f>_xlfn.XLOOKUP(A249,CATEGORIA!B:B,CATEGORIA!C:C)</f>
        <v>#N/A</v>
      </c>
      <c r="C249" s="108" t="s">
        <v>237</v>
      </c>
      <c r="D249" s="142">
        <v>20</v>
      </c>
    </row>
    <row r="250" spans="1:4" x14ac:dyDescent="0.3">
      <c r="A250" s="187">
        <v>1629</v>
      </c>
      <c r="B250" s="78" t="e">
        <f>_xlfn.XLOOKUP(A250,CATEGORIA!B:B,CATEGORIA!C:C)</f>
        <v>#N/A</v>
      </c>
      <c r="C250" s="108" t="s">
        <v>237</v>
      </c>
      <c r="D250" s="142">
        <v>4</v>
      </c>
    </row>
    <row r="251" spans="1:4" x14ac:dyDescent="0.3">
      <c r="A251" s="187">
        <v>1611</v>
      </c>
      <c r="B251" s="78" t="e">
        <f>_xlfn.XLOOKUP(A251,CATEGORIA!B:B,CATEGORIA!C:C)</f>
        <v>#N/A</v>
      </c>
      <c r="C251" s="108" t="s">
        <v>3</v>
      </c>
      <c r="D251" s="142">
        <v>20</v>
      </c>
    </row>
    <row r="252" spans="1:4" x14ac:dyDescent="0.3">
      <c r="A252" s="187">
        <v>1621</v>
      </c>
      <c r="B252" s="78" t="e">
        <f>_xlfn.XLOOKUP(A252,CATEGORIA!B:B,CATEGORIA!C:C)</f>
        <v>#N/A</v>
      </c>
      <c r="C252" s="108" t="s">
        <v>237</v>
      </c>
      <c r="D252" s="142">
        <v>4</v>
      </c>
    </row>
    <row r="253" spans="1:4" x14ac:dyDescent="0.3">
      <c r="A253" s="187">
        <v>1610</v>
      </c>
      <c r="B253" s="78" t="e">
        <f>_xlfn.XLOOKUP(A253,CATEGORIA!B:B,CATEGORIA!C:C)</f>
        <v>#N/A</v>
      </c>
      <c r="C253" s="108" t="s">
        <v>3</v>
      </c>
      <c r="D253" s="142">
        <v>20</v>
      </c>
    </row>
    <row r="254" spans="1:4" x14ac:dyDescent="0.3">
      <c r="A254" s="187">
        <v>1620</v>
      </c>
      <c r="B254" s="78" t="e">
        <f>_xlfn.XLOOKUP(A254,CATEGORIA!B:B,CATEGORIA!C:C)</f>
        <v>#N/A</v>
      </c>
      <c r="C254" s="108" t="s">
        <v>237</v>
      </c>
      <c r="D254" s="142">
        <v>4</v>
      </c>
    </row>
    <row r="255" spans="1:4" x14ac:dyDescent="0.3">
      <c r="A255" s="187">
        <v>1608</v>
      </c>
      <c r="B255" s="78" t="e">
        <f>_xlfn.XLOOKUP(A255,CATEGORIA!B:B,CATEGORIA!C:C)</f>
        <v>#N/A</v>
      </c>
      <c r="C255" s="108" t="s">
        <v>3</v>
      </c>
      <c r="D255" s="142">
        <v>20</v>
      </c>
    </row>
    <row r="256" spans="1:4" x14ac:dyDescent="0.3">
      <c r="A256" s="187">
        <v>1637</v>
      </c>
      <c r="B256" s="78" t="e">
        <f>_xlfn.XLOOKUP(A256,CATEGORIA!B:B,CATEGORIA!C:C)</f>
        <v>#N/A</v>
      </c>
      <c r="C256" s="108" t="s">
        <v>3</v>
      </c>
      <c r="D256" s="142">
        <v>4</v>
      </c>
    </row>
    <row r="257" spans="1:4" x14ac:dyDescent="0.3">
      <c r="A257" s="187">
        <v>1617</v>
      </c>
      <c r="B257" s="78" t="e">
        <f>_xlfn.XLOOKUP(A257,CATEGORIA!B:B,CATEGORIA!C:C)</f>
        <v>#N/A</v>
      </c>
      <c r="C257" s="108" t="s">
        <v>237</v>
      </c>
      <c r="D257" s="142">
        <v>4</v>
      </c>
    </row>
    <row r="258" spans="1:4" x14ac:dyDescent="0.3">
      <c r="A258" s="187">
        <v>1605</v>
      </c>
      <c r="B258" s="78" t="str">
        <f>_xlfn.XLOOKUP(A258,CATEGORIA!B:B,CATEGORIA!C:C)</f>
        <v>BALA DE GOMA FESTA SORTIDA 12X1KG (KUKY)</v>
      </c>
      <c r="C258" s="108" t="s">
        <v>3</v>
      </c>
      <c r="D258" s="142">
        <v>12</v>
      </c>
    </row>
    <row r="259" spans="1:4" x14ac:dyDescent="0.3">
      <c r="A259" s="187">
        <v>1628</v>
      </c>
      <c r="B259" s="78" t="str">
        <f>_xlfn.XLOOKUP(A259,CATEGORIA!B:B,CATEGORIA!C:C)</f>
        <v>BALA DE GOMA FESTA SORTIDA 2X1KG (VIDA EM GRAOS)</v>
      </c>
      <c r="C259" s="108" t="s">
        <v>237</v>
      </c>
      <c r="D259" s="142">
        <v>2</v>
      </c>
    </row>
    <row r="260" spans="1:4" x14ac:dyDescent="0.3">
      <c r="A260" s="187">
        <v>1604</v>
      </c>
      <c r="B260" s="78" t="str">
        <f>_xlfn.XLOOKUP(A260,CATEGORIA!B:B,CATEGORIA!C:C)</f>
        <v>BALA DE GOMA JUJUBA DELIKUKY 12X1KG (KUKY)</v>
      </c>
      <c r="C260" s="108" t="s">
        <v>3</v>
      </c>
      <c r="D260" s="142">
        <v>12</v>
      </c>
    </row>
    <row r="261" spans="1:4" x14ac:dyDescent="0.3">
      <c r="A261" s="187">
        <v>1627</v>
      </c>
      <c r="B261" s="78" t="str">
        <f>_xlfn.XLOOKUP(A261,CATEGORIA!B:B,CATEGORIA!C:C)</f>
        <v>BALA DE GOMA JUJUBA DELIKUKY 2X1KG (KUKY)</v>
      </c>
      <c r="C261" s="108" t="s">
        <v>237</v>
      </c>
      <c r="D261" s="142">
        <v>2</v>
      </c>
    </row>
    <row r="262" spans="1:4" x14ac:dyDescent="0.3">
      <c r="A262" s="187">
        <v>1694</v>
      </c>
      <c r="B262" s="78" t="e">
        <f>_xlfn.XLOOKUP(A262,CATEGORIA!B:B,CATEGORIA!C:C)</f>
        <v>#N/A</v>
      </c>
      <c r="C262" s="108" t="s">
        <v>3</v>
      </c>
      <c r="D262" s="142">
        <v>14</v>
      </c>
    </row>
    <row r="263" spans="1:4" x14ac:dyDescent="0.3">
      <c r="A263" s="187">
        <v>1866</v>
      </c>
      <c r="B263" s="78" t="e">
        <f>_xlfn.XLOOKUP(A263,CATEGORIA!B:B,CATEGORIA!C:C)</f>
        <v>#N/A</v>
      </c>
      <c r="C263" s="108" t="s">
        <v>3</v>
      </c>
      <c r="D263" s="142">
        <v>12</v>
      </c>
    </row>
    <row r="264" spans="1:4" x14ac:dyDescent="0.3">
      <c r="A264" s="187">
        <v>2698</v>
      </c>
      <c r="B264" s="78" t="e">
        <f>_xlfn.XLOOKUP(A264,CATEGORIA!B:B,CATEGORIA!C:C)</f>
        <v>#N/A</v>
      </c>
      <c r="C264" s="108" t="s">
        <v>3</v>
      </c>
      <c r="D264" s="142">
        <v>6</v>
      </c>
    </row>
    <row r="265" spans="1:4" x14ac:dyDescent="0.3">
      <c r="A265" s="187">
        <v>1759</v>
      </c>
      <c r="B265" s="78" t="e">
        <f>_xlfn.XLOOKUP(A265,CATEGORIA!B:B,CATEGORIA!C:C)</f>
        <v>#N/A</v>
      </c>
      <c r="C265" s="108" t="s">
        <v>3</v>
      </c>
      <c r="D265" s="142">
        <v>14</v>
      </c>
    </row>
    <row r="266" spans="1:4" x14ac:dyDescent="0.3">
      <c r="A266" s="187">
        <v>1695</v>
      </c>
      <c r="B266" s="78" t="e">
        <f>_xlfn.XLOOKUP(A266,CATEGORIA!B:B,CATEGORIA!C:C)</f>
        <v>#N/A</v>
      </c>
      <c r="C266" s="108" t="s">
        <v>3</v>
      </c>
      <c r="D266" s="142">
        <v>14</v>
      </c>
    </row>
    <row r="267" spans="1:4" x14ac:dyDescent="0.3">
      <c r="A267" s="187">
        <v>1867</v>
      </c>
      <c r="B267" s="78" t="e">
        <f>_xlfn.XLOOKUP(A267,CATEGORIA!B:B,CATEGORIA!C:C)</f>
        <v>#N/A</v>
      </c>
      <c r="C267" s="108" t="s">
        <v>3</v>
      </c>
      <c r="D267" s="142">
        <v>12</v>
      </c>
    </row>
    <row r="268" spans="1:4" x14ac:dyDescent="0.3">
      <c r="A268" s="187">
        <v>2699</v>
      </c>
      <c r="B268" s="78" t="e">
        <f>_xlfn.XLOOKUP(A268,CATEGORIA!B:B,CATEGORIA!C:C)</f>
        <v>#N/A</v>
      </c>
      <c r="C268" s="108" t="s">
        <v>3</v>
      </c>
      <c r="D268" s="142">
        <v>6</v>
      </c>
    </row>
    <row r="269" spans="1:4" x14ac:dyDescent="0.3">
      <c r="A269" s="187">
        <v>1868</v>
      </c>
      <c r="B269" s="78" t="e">
        <f>_xlfn.XLOOKUP(A269,CATEGORIA!B:B,CATEGORIA!C:C)</f>
        <v>#N/A</v>
      </c>
      <c r="C269" s="108" t="s">
        <v>3</v>
      </c>
      <c r="D269" s="142">
        <v>12</v>
      </c>
    </row>
    <row r="270" spans="1:4" x14ac:dyDescent="0.3">
      <c r="A270" s="187">
        <v>2700</v>
      </c>
      <c r="B270" s="78" t="e">
        <f>_xlfn.XLOOKUP(A270,CATEGORIA!B:B,CATEGORIA!C:C)</f>
        <v>#N/A</v>
      </c>
      <c r="C270" s="108" t="s">
        <v>3</v>
      </c>
      <c r="D270" s="142">
        <v>6</v>
      </c>
    </row>
    <row r="271" spans="1:4" x14ac:dyDescent="0.3">
      <c r="A271" s="187">
        <v>1869</v>
      </c>
      <c r="B271" s="78" t="e">
        <f>_xlfn.XLOOKUP(A271,CATEGORIA!B:B,CATEGORIA!C:C)</f>
        <v>#N/A</v>
      </c>
      <c r="C271" s="108" t="s">
        <v>3</v>
      </c>
      <c r="D271" s="142">
        <v>12</v>
      </c>
    </row>
    <row r="272" spans="1:4" x14ac:dyDescent="0.3">
      <c r="A272" s="187">
        <v>2701</v>
      </c>
      <c r="B272" s="78" t="e">
        <f>_xlfn.XLOOKUP(A272,CATEGORIA!B:B,CATEGORIA!C:C)</f>
        <v>#N/A</v>
      </c>
      <c r="C272" s="108" t="s">
        <v>3</v>
      </c>
      <c r="D272" s="142">
        <v>6</v>
      </c>
    </row>
    <row r="273" spans="1:4" x14ac:dyDescent="0.3">
      <c r="A273" s="187">
        <v>1671</v>
      </c>
      <c r="B273" s="78" t="str">
        <f>_xlfn.XLOOKUP(A273,CATEGORIA!B:B,CATEGORIA!C:C)</f>
        <v>BANANA CRISTALIZADA 3KG</v>
      </c>
      <c r="C273" s="108" t="s">
        <v>3</v>
      </c>
      <c r="D273" s="142">
        <v>3</v>
      </c>
    </row>
    <row r="274" spans="1:4" x14ac:dyDescent="0.3">
      <c r="A274" s="187">
        <v>183</v>
      </c>
      <c r="B274" s="78" t="str">
        <f>_xlfn.XLOOKUP(A274,CATEGORIA!B:B,CATEGORIA!C:C)</f>
        <v>BANANA PASSA 10KG</v>
      </c>
      <c r="C274" s="108" t="s">
        <v>3</v>
      </c>
      <c r="D274" s="142">
        <v>10</v>
      </c>
    </row>
    <row r="275" spans="1:4" x14ac:dyDescent="0.3">
      <c r="A275" s="187">
        <v>1708</v>
      </c>
      <c r="B275" s="78" t="str">
        <f>_xlfn.XLOOKUP(A275,CATEGORIA!B:B,CATEGORIA!C:C)</f>
        <v>BANANINHA CREMOSA TRADICIONAL C/12 DISP 24X30GR</v>
      </c>
      <c r="C275" s="108" t="s">
        <v>3</v>
      </c>
      <c r="D275" s="142">
        <v>12</v>
      </c>
    </row>
    <row r="276" spans="1:4" x14ac:dyDescent="0.3">
      <c r="A276" s="187">
        <v>1712</v>
      </c>
      <c r="B276" s="78" t="e">
        <f>_xlfn.XLOOKUP(A276,CATEGORIA!B:B,CATEGORIA!C:C)</f>
        <v>#N/A</v>
      </c>
      <c r="C276" s="108" t="s">
        <v>3</v>
      </c>
      <c r="D276" s="142">
        <v>3</v>
      </c>
    </row>
    <row r="277" spans="1:4" x14ac:dyDescent="0.3">
      <c r="A277" s="187">
        <v>1937</v>
      </c>
      <c r="B277" s="78" t="e">
        <f>_xlfn.XLOOKUP(A277,CATEGORIA!B:B,CATEGORIA!C:C)</f>
        <v>#N/A</v>
      </c>
      <c r="C277" s="108" t="s">
        <v>3</v>
      </c>
      <c r="D277" s="142">
        <v>6</v>
      </c>
    </row>
    <row r="278" spans="1:4" x14ac:dyDescent="0.3">
      <c r="A278" s="187">
        <v>1972</v>
      </c>
      <c r="B278" s="78" t="e">
        <f>_xlfn.XLOOKUP(A278,CATEGORIA!B:B,CATEGORIA!C:C)</f>
        <v>#N/A</v>
      </c>
      <c r="C278" s="108" t="s">
        <v>3</v>
      </c>
      <c r="D278" s="142">
        <v>2</v>
      </c>
    </row>
    <row r="279" spans="1:4" x14ac:dyDescent="0.3">
      <c r="A279" s="187">
        <v>1935</v>
      </c>
      <c r="B279" s="78" t="e">
        <f>_xlfn.XLOOKUP(A279,CATEGORIA!B:B,CATEGORIA!C:C)</f>
        <v>#N/A</v>
      </c>
      <c r="C279" s="108" t="s">
        <v>3</v>
      </c>
      <c r="D279" s="142">
        <v>6</v>
      </c>
    </row>
    <row r="280" spans="1:4" x14ac:dyDescent="0.3">
      <c r="A280" s="187">
        <v>1973</v>
      </c>
      <c r="B280" s="78" t="e">
        <f>_xlfn.XLOOKUP(A280,CATEGORIA!B:B,CATEGORIA!C:C)</f>
        <v>#N/A</v>
      </c>
      <c r="C280" s="108" t="s">
        <v>173</v>
      </c>
      <c r="D280" s="142">
        <v>2</v>
      </c>
    </row>
    <row r="281" spans="1:4" x14ac:dyDescent="0.3">
      <c r="A281" s="187">
        <v>1936</v>
      </c>
      <c r="B281" s="78" t="e">
        <f>_xlfn.XLOOKUP(A281,CATEGORIA!B:B,CATEGORIA!C:C)</f>
        <v>#N/A</v>
      </c>
      <c r="C281" s="108" t="s">
        <v>3</v>
      </c>
      <c r="D281" s="142">
        <v>6</v>
      </c>
    </row>
    <row r="282" spans="1:4" x14ac:dyDescent="0.3">
      <c r="A282" s="187">
        <v>1974</v>
      </c>
      <c r="B282" s="78" t="e">
        <f>_xlfn.XLOOKUP(A282,CATEGORIA!B:B,CATEGORIA!C:C)</f>
        <v>#N/A</v>
      </c>
      <c r="C282" s="108" t="s">
        <v>173</v>
      </c>
      <c r="D282" s="142">
        <v>2</v>
      </c>
    </row>
    <row r="283" spans="1:4" x14ac:dyDescent="0.3">
      <c r="A283" s="187">
        <v>1938</v>
      </c>
      <c r="B283" s="78" t="e">
        <f>_xlfn.XLOOKUP(A283,CATEGORIA!B:B,CATEGORIA!C:C)</f>
        <v>#N/A</v>
      </c>
      <c r="C283" s="108" t="s">
        <v>3</v>
      </c>
      <c r="D283" s="142">
        <v>6</v>
      </c>
    </row>
    <row r="284" spans="1:4" x14ac:dyDescent="0.3">
      <c r="A284" s="187">
        <v>1975</v>
      </c>
      <c r="B284" s="78" t="e">
        <f>_xlfn.XLOOKUP(A284,CATEGORIA!B:B,CATEGORIA!C:C)</f>
        <v>#N/A</v>
      </c>
      <c r="C284" s="108" t="s">
        <v>173</v>
      </c>
      <c r="D284" s="142">
        <v>2</v>
      </c>
    </row>
    <row r="285" spans="1:4" x14ac:dyDescent="0.3">
      <c r="A285" s="187">
        <v>1933</v>
      </c>
      <c r="B285" s="78" t="e">
        <f>_xlfn.XLOOKUP(A285,CATEGORIA!B:B,CATEGORIA!C:C)</f>
        <v>#N/A</v>
      </c>
      <c r="C285" s="108" t="s">
        <v>3</v>
      </c>
      <c r="D285" s="142">
        <v>6</v>
      </c>
    </row>
    <row r="286" spans="1:4" x14ac:dyDescent="0.3">
      <c r="A286" s="187">
        <v>1970</v>
      </c>
      <c r="B286" s="78" t="e">
        <f>_xlfn.XLOOKUP(A286,CATEGORIA!B:B,CATEGORIA!C:C)</f>
        <v>#N/A</v>
      </c>
      <c r="C286" s="108" t="s">
        <v>173</v>
      </c>
      <c r="D286" s="142">
        <v>2</v>
      </c>
    </row>
    <row r="287" spans="1:4" x14ac:dyDescent="0.3">
      <c r="A287" s="187">
        <v>2124</v>
      </c>
      <c r="B287" s="78" t="e">
        <f>_xlfn.XLOOKUP(A287,CATEGORIA!B:B,CATEGORIA!C:C)</f>
        <v>#N/A</v>
      </c>
      <c r="C287" s="108" t="s">
        <v>3</v>
      </c>
      <c r="D287" s="142">
        <v>6</v>
      </c>
    </row>
    <row r="288" spans="1:4" x14ac:dyDescent="0.3">
      <c r="A288" s="187">
        <v>1934</v>
      </c>
      <c r="B288" s="78" t="e">
        <f>_xlfn.XLOOKUP(A288,CATEGORIA!B:B,CATEGORIA!C:C)</f>
        <v>#N/A</v>
      </c>
      <c r="C288" s="108" t="s">
        <v>3</v>
      </c>
      <c r="D288" s="142">
        <v>8</v>
      </c>
    </row>
    <row r="289" spans="1:4" x14ac:dyDescent="0.3">
      <c r="A289" s="187">
        <v>1971</v>
      </c>
      <c r="B289" s="78" t="e">
        <f>_xlfn.XLOOKUP(A289,CATEGORIA!B:B,CATEGORIA!C:C)</f>
        <v>#N/A</v>
      </c>
      <c r="C289" s="108" t="s">
        <v>3</v>
      </c>
      <c r="D289" s="142">
        <v>2</v>
      </c>
    </row>
    <row r="290" spans="1:4" x14ac:dyDescent="0.3">
      <c r="A290" s="187">
        <v>2162</v>
      </c>
      <c r="B290" s="78" t="str">
        <f>_xlfn.XLOOKUP(A290,CATEGORIA!B:B,CATEGORIA!C:C)</f>
        <v>BANCHA 1KG (VIDA EM GRAOS)</v>
      </c>
      <c r="C290" s="108" t="s">
        <v>7</v>
      </c>
      <c r="D290" s="142">
        <v>1</v>
      </c>
    </row>
    <row r="291" spans="1:4" x14ac:dyDescent="0.3">
      <c r="A291" s="187">
        <v>2163</v>
      </c>
      <c r="B291" s="78" t="str">
        <f>_xlfn.XLOOKUP(A291,CATEGORIA!B:B,CATEGORIA!C:C)</f>
        <v>BARBATIMAO 1KG</v>
      </c>
      <c r="C291" s="108" t="s">
        <v>7</v>
      </c>
      <c r="D291" s="142">
        <v>1</v>
      </c>
    </row>
    <row r="292" spans="1:4" x14ac:dyDescent="0.3">
      <c r="A292" s="187">
        <v>1480</v>
      </c>
      <c r="B292" s="78" t="str">
        <f>_xlfn.XLOOKUP(A292,CATEGORIA!B:B,CATEGORIA!C:C)</f>
        <v>BARRA DE CEREAIS 7 GRAOS CX C/8 DISP 24X22GR (NATURALE)</v>
      </c>
      <c r="C292" s="108" t="s">
        <v>3</v>
      </c>
      <c r="D292" s="142">
        <v>8</v>
      </c>
    </row>
    <row r="293" spans="1:4" x14ac:dyDescent="0.3">
      <c r="A293" s="187">
        <v>1499</v>
      </c>
      <c r="B293" s="78" t="str">
        <f>_xlfn.XLOOKUP(A293,CATEGORIA!B:B,CATEGORIA!C:C)</f>
        <v>BARRA DE CEREAIS 7 GRAOS PCT C/2 DISP 24X22GR (NATURALE)</v>
      </c>
      <c r="C293" s="108" t="s">
        <v>181</v>
      </c>
      <c r="D293" s="142">
        <v>2</v>
      </c>
    </row>
    <row r="294" spans="1:4" x14ac:dyDescent="0.3">
      <c r="A294" s="187">
        <v>1481</v>
      </c>
      <c r="B294" s="78" t="str">
        <f>_xlfn.XLOOKUP(A294,CATEGORIA!B:B,CATEGORIA!C:C)</f>
        <v>BARRA DE CEREAIS BANANA CX C/8 DISP 24X22GR ( NATURALE)</v>
      </c>
      <c r="C294" s="108" t="s">
        <v>3</v>
      </c>
      <c r="D294" s="142">
        <v>8</v>
      </c>
    </row>
    <row r="295" spans="1:4" x14ac:dyDescent="0.3">
      <c r="A295" s="187">
        <v>1500</v>
      </c>
      <c r="B295" s="78" t="str">
        <f>_xlfn.XLOOKUP(A295,CATEGORIA!B:B,CATEGORIA!C:C)</f>
        <v>BARRA DE CEREAIS BANANA PCT C/2 DISP 24X22GR (NATURALE)</v>
      </c>
      <c r="C295" s="108" t="s">
        <v>181</v>
      </c>
      <c r="D295" s="142">
        <v>2</v>
      </c>
    </row>
    <row r="296" spans="1:4" x14ac:dyDescent="0.3">
      <c r="A296" s="187">
        <v>1493</v>
      </c>
      <c r="B296" s="78" t="e">
        <f>_xlfn.XLOOKUP(A296,CATEGORIA!B:B,CATEGORIA!C:C)</f>
        <v>#N/A</v>
      </c>
      <c r="C296" s="108" t="s">
        <v>3</v>
      </c>
      <c r="D296" s="142">
        <v>8</v>
      </c>
    </row>
    <row r="297" spans="1:4" x14ac:dyDescent="0.3">
      <c r="A297" s="187">
        <v>1512</v>
      </c>
      <c r="B297" s="78" t="e">
        <f>_xlfn.XLOOKUP(A297,CATEGORIA!B:B,CATEGORIA!C:C)</f>
        <v>#N/A</v>
      </c>
      <c r="C297" s="108" t="s">
        <v>181</v>
      </c>
      <c r="D297" s="142">
        <v>2</v>
      </c>
    </row>
    <row r="298" spans="1:4" x14ac:dyDescent="0.3">
      <c r="A298" s="187">
        <v>1482</v>
      </c>
      <c r="B298" s="78" t="str">
        <f>_xlfn.XLOOKUP(A298,CATEGORIA!B:B,CATEGORIA!C:C)</f>
        <v>BARRA DE CEREAIS BANANA/AVEIA CHOC CX C/8 DISP (NATURALE)</v>
      </c>
      <c r="C298" s="108" t="s">
        <v>3</v>
      </c>
      <c r="D298" s="142">
        <v>8</v>
      </c>
    </row>
    <row r="299" spans="1:4" x14ac:dyDescent="0.3">
      <c r="A299" s="187">
        <v>1501</v>
      </c>
      <c r="B299" s="78" t="str">
        <f>_xlfn.XLOOKUP(A299,CATEGORIA!B:B,CATEGORIA!C:C)</f>
        <v>BARRA DE CEREAIS BANANA/AVEIA CHOC PCT C/2 DISP 24X25GR (NATURALE)</v>
      </c>
      <c r="C299" s="108" t="s">
        <v>181</v>
      </c>
      <c r="D299" s="142">
        <v>2</v>
      </c>
    </row>
    <row r="300" spans="1:4" x14ac:dyDescent="0.3">
      <c r="A300" s="187">
        <v>2810</v>
      </c>
      <c r="B300" s="78" t="str">
        <f>_xlfn.XLOOKUP(A300,CATEGORIA!B:B,CATEGORIA!C:C)</f>
        <v>BARRA DE CEREAIS BANOFFEE C/ AVEIA CX C/2 DISP 24X22GR (NATURALE)</v>
      </c>
      <c r="C300" s="108" t="s">
        <v>3</v>
      </c>
      <c r="D300" s="142">
        <v>2</v>
      </c>
    </row>
    <row r="301" spans="1:4" x14ac:dyDescent="0.3">
      <c r="A301" s="187">
        <v>2215</v>
      </c>
      <c r="B301" s="78" t="str">
        <f>_xlfn.XLOOKUP(A301,CATEGORIA!B:B,CATEGORIA!C:C)</f>
        <v>BARRA DE CEREAIS BANOFFEE C/ AVEIA CX C/8 DISP 24X22GR ( NATURALE)</v>
      </c>
      <c r="C301" s="108" t="s">
        <v>3</v>
      </c>
      <c r="D301" s="142">
        <v>8</v>
      </c>
    </row>
    <row r="302" spans="1:4" x14ac:dyDescent="0.3">
      <c r="A302" s="187">
        <v>1483</v>
      </c>
      <c r="B302" s="78" t="str">
        <f>_xlfn.XLOOKUP(A302,CATEGORIA!B:B,CATEGORIA!C:C)</f>
        <v>BARRA DE CEREAIS BRIGADEIRO/AVEIA/CHOC CX C/8 DISP 24X25GR (NATURALE)</v>
      </c>
      <c r="C302" s="108" t="s">
        <v>3</v>
      </c>
      <c r="D302" s="142">
        <v>8</v>
      </c>
    </row>
    <row r="303" spans="1:4" x14ac:dyDescent="0.3">
      <c r="A303" s="187">
        <v>1502</v>
      </c>
      <c r="B303" s="78" t="str">
        <f>_xlfn.XLOOKUP(A303,CATEGORIA!B:B,CATEGORIA!C:C)</f>
        <v>BARRA DE CEREAIS BRIGADEIRO/AVEIA/CHOC PCT C/2 DISP 24X25GR (NATURALE)</v>
      </c>
      <c r="C303" s="108" t="s">
        <v>181</v>
      </c>
      <c r="D303" s="142">
        <v>2</v>
      </c>
    </row>
    <row r="304" spans="1:4" x14ac:dyDescent="0.3">
      <c r="A304" s="187">
        <v>2807</v>
      </c>
      <c r="B304" s="78" t="str">
        <f>_xlfn.XLOOKUP(A304,CATEGORIA!B:B,CATEGORIA!C:C)</f>
        <v>BARRA DE CEREAIS CAFE E AVEIA CX C/2 DISP 24X22GR (NATURALE)</v>
      </c>
      <c r="C304" s="108" t="s">
        <v>3</v>
      </c>
      <c r="D304" s="142">
        <v>2</v>
      </c>
    </row>
    <row r="305" spans="1:4" x14ac:dyDescent="0.3">
      <c r="A305" s="187">
        <v>2212</v>
      </c>
      <c r="B305" s="78" t="str">
        <f>_xlfn.XLOOKUP(A305,CATEGORIA!B:B,CATEGORIA!C:C)</f>
        <v>BARRA DE CEREAIS CAFE E AVEIA CX C/8 DISP 24X22GR ( NATURALE)</v>
      </c>
      <c r="C305" s="108" t="s">
        <v>3</v>
      </c>
      <c r="D305" s="142">
        <v>8</v>
      </c>
    </row>
    <row r="306" spans="1:4" x14ac:dyDescent="0.3">
      <c r="A306" s="187">
        <v>1484</v>
      </c>
      <c r="B306" s="78" t="str">
        <f>_xlfn.XLOOKUP(A306,CATEGORIA!B:B,CATEGORIA!C:C)</f>
        <v>BARRA DE CEREAIS CASTANHA AVEIA CX C/8 DISP (NATURALE)</v>
      </c>
      <c r="C306" s="108" t="s">
        <v>3</v>
      </c>
      <c r="D306" s="142">
        <v>8</v>
      </c>
    </row>
    <row r="307" spans="1:4" x14ac:dyDescent="0.3">
      <c r="A307" s="187">
        <v>1503</v>
      </c>
      <c r="B307" s="78" t="str">
        <f>_xlfn.XLOOKUP(A307,CATEGORIA!B:B,CATEGORIA!C:C)</f>
        <v>BARRA DE CEREAIS CASTANHA AVEIA PCT C/2 DISP 24X25GR (NATURALE)</v>
      </c>
      <c r="C307" s="108" t="s">
        <v>181</v>
      </c>
      <c r="D307" s="142">
        <v>2</v>
      </c>
    </row>
    <row r="308" spans="1:4" x14ac:dyDescent="0.3">
      <c r="A308" s="187">
        <v>1485</v>
      </c>
      <c r="B308" s="78" t="str">
        <f>_xlfn.XLOOKUP(A308,CATEGORIA!B:B,CATEGORIA!C:C)</f>
        <v>BARRA DE CEREAIS CASTANHA C/CHOC CX C/8 DISP 24X22GR (NATURALE)</v>
      </c>
      <c r="C308" s="108" t="s">
        <v>3</v>
      </c>
      <c r="D308" s="142">
        <v>8</v>
      </c>
    </row>
    <row r="309" spans="1:4" x14ac:dyDescent="0.3">
      <c r="A309" s="187">
        <v>1504</v>
      </c>
      <c r="B309" s="78" t="str">
        <f>_xlfn.XLOOKUP(A309,CATEGORIA!B:B,CATEGORIA!C:C)</f>
        <v>BARRA DE CEREAIS CASTANHA C/CHOC PCT C/2 DISP 24X22GR (NATURALE)</v>
      </c>
      <c r="C309" s="108" t="s">
        <v>181</v>
      </c>
      <c r="D309" s="142">
        <v>2</v>
      </c>
    </row>
    <row r="310" spans="1:4" x14ac:dyDescent="0.3">
      <c r="A310" s="187">
        <v>1487</v>
      </c>
      <c r="B310" s="78" t="str">
        <f>_xlfn.XLOOKUP(A310,CATEGORIA!B:B,CATEGORIA!C:C)</f>
        <v>BARRA DE CEREAIS COCO C/ CHOC CX C/8 DISP 24X22GR (NATURALE)</v>
      </c>
      <c r="C310" s="108" t="s">
        <v>3</v>
      </c>
      <c r="D310" s="142">
        <v>8</v>
      </c>
    </row>
    <row r="311" spans="1:4" x14ac:dyDescent="0.3">
      <c r="A311" s="187">
        <v>1506</v>
      </c>
      <c r="B311" s="78" t="str">
        <f>_xlfn.XLOOKUP(A311,CATEGORIA!B:B,CATEGORIA!C:C)</f>
        <v>BARRA DE CEREAIS COCO C/ CHOC PCT C/2 DISP 24X22GR (NATURALE)</v>
      </c>
      <c r="C311" s="108" t="s">
        <v>181</v>
      </c>
      <c r="D311" s="142">
        <v>2</v>
      </c>
    </row>
    <row r="312" spans="1:4" x14ac:dyDescent="0.3">
      <c r="A312" s="187">
        <v>1486</v>
      </c>
      <c r="B312" s="78" t="str">
        <f>_xlfn.XLOOKUP(A312,CATEGORIA!B:B,CATEGORIA!C:C)</f>
        <v>BARRA DE CEREAIS COCO E AVEIA CX C/8 DISP (NATURALE)</v>
      </c>
      <c r="C312" s="108" t="s">
        <v>3</v>
      </c>
      <c r="D312" s="142">
        <v>8</v>
      </c>
    </row>
    <row r="313" spans="1:4" x14ac:dyDescent="0.3">
      <c r="A313" s="187">
        <v>1505</v>
      </c>
      <c r="B313" s="78" t="str">
        <f>_xlfn.XLOOKUP(A313,CATEGORIA!B:B,CATEGORIA!C:C)</f>
        <v>BARRA DE CEREAIS COCO E AVEIA PCT C/2 DISP 24X25GR (NATURALE)</v>
      </c>
      <c r="C313" s="108" t="s">
        <v>181</v>
      </c>
      <c r="D313" s="142">
        <v>2</v>
      </c>
    </row>
    <row r="314" spans="1:4" x14ac:dyDescent="0.3">
      <c r="A314" s="187">
        <v>2809</v>
      </c>
      <c r="B314" s="78" t="str">
        <f>_xlfn.XLOOKUP(A314,CATEGORIA!B:B,CATEGORIA!C:C)</f>
        <v>BARRA DE CEREAIS COOKIES &amp; CREAM CX C/2 DISP 24X22GR (NATURALE)</v>
      </c>
      <c r="C314" s="108" t="s">
        <v>3</v>
      </c>
      <c r="D314" s="142">
        <v>2</v>
      </c>
    </row>
    <row r="315" spans="1:4" x14ac:dyDescent="0.3">
      <c r="A315" s="187">
        <v>2214</v>
      </c>
      <c r="B315" s="78" t="str">
        <f>_xlfn.XLOOKUP(A315,CATEGORIA!B:B,CATEGORIA!C:C)</f>
        <v>BARRA DE CEREAIS COOKIES &amp; CREAM CX C/8 DISP 24X22GR ( NATURALE)</v>
      </c>
      <c r="C315" s="108" t="s">
        <v>3</v>
      </c>
      <c r="D315" s="142">
        <v>8</v>
      </c>
    </row>
    <row r="316" spans="1:4" x14ac:dyDescent="0.3">
      <c r="A316" s="187">
        <v>1489</v>
      </c>
      <c r="B316" s="78" t="str">
        <f>_xlfn.XLOOKUP(A316,CATEGORIA!B:B,CATEGORIA!C:C)</f>
        <v>BARRA DE CEREAIS DOCE DE LEITE C/CHOC CX C/8 DISP (NATURALE)</v>
      </c>
      <c r="C316" s="108" t="s">
        <v>3</v>
      </c>
      <c r="D316" s="142">
        <v>8</v>
      </c>
    </row>
    <row r="317" spans="1:4" x14ac:dyDescent="0.3">
      <c r="A317" s="187">
        <v>1508</v>
      </c>
      <c r="B317" s="78" t="str">
        <f>_xlfn.XLOOKUP(A317,CATEGORIA!B:B,CATEGORIA!C:C)</f>
        <v>BARRA DE CEREAIS DOCE DE LEITE C/CHOC PCT C/2 DISP 24X22GR (NATURALE)</v>
      </c>
      <c r="C317" s="108" t="s">
        <v>181</v>
      </c>
      <c r="D317" s="142">
        <v>2</v>
      </c>
    </row>
    <row r="318" spans="1:4" x14ac:dyDescent="0.3">
      <c r="A318" s="187">
        <v>1488</v>
      </c>
      <c r="B318" s="78" t="e">
        <f>_xlfn.XLOOKUP(A318,CATEGORIA!B:B,CATEGORIA!C:C)</f>
        <v>#N/A</v>
      </c>
      <c r="C318" s="108" t="s">
        <v>3</v>
      </c>
      <c r="D318" s="142">
        <v>8</v>
      </c>
    </row>
    <row r="319" spans="1:4" x14ac:dyDescent="0.3">
      <c r="A319" s="187">
        <v>1507</v>
      </c>
      <c r="B319" s="78" t="e">
        <f>_xlfn.XLOOKUP(A319,CATEGORIA!B:B,CATEGORIA!C:C)</f>
        <v>#N/A</v>
      </c>
      <c r="C319" s="108" t="s">
        <v>181</v>
      </c>
      <c r="D319" s="142">
        <v>2</v>
      </c>
    </row>
    <row r="320" spans="1:4" x14ac:dyDescent="0.3">
      <c r="A320" s="187">
        <v>1490</v>
      </c>
      <c r="B320" s="78" t="e">
        <f>_xlfn.XLOOKUP(A320,CATEGORIA!B:B,CATEGORIA!C:C)</f>
        <v>#N/A</v>
      </c>
      <c r="C320" s="108" t="s">
        <v>3</v>
      </c>
      <c r="D320" s="142">
        <v>8</v>
      </c>
    </row>
    <row r="321" spans="1:4" x14ac:dyDescent="0.3">
      <c r="A321" s="187">
        <v>1509</v>
      </c>
      <c r="B321" s="78" t="e">
        <f>_xlfn.XLOOKUP(A321,CATEGORIA!B:B,CATEGORIA!C:C)</f>
        <v>#N/A</v>
      </c>
      <c r="C321" s="108" t="s">
        <v>181</v>
      </c>
      <c r="D321" s="142">
        <v>2</v>
      </c>
    </row>
    <row r="322" spans="1:4" x14ac:dyDescent="0.3">
      <c r="A322" s="187">
        <v>2808</v>
      </c>
      <c r="B322" s="78" t="e">
        <f>_xlfn.XLOOKUP(A322,CATEGORIA!B:B,CATEGORIA!C:C)</f>
        <v>#N/A</v>
      </c>
      <c r="C322" s="108" t="s">
        <v>3</v>
      </c>
      <c r="D322" s="142">
        <v>2</v>
      </c>
    </row>
    <row r="323" spans="1:4" x14ac:dyDescent="0.3">
      <c r="A323" s="187">
        <v>2213</v>
      </c>
      <c r="B323" s="78" t="e">
        <f>_xlfn.XLOOKUP(A323,CATEGORIA!B:B,CATEGORIA!C:C)</f>
        <v>#N/A</v>
      </c>
      <c r="C323" s="108" t="s">
        <v>3</v>
      </c>
      <c r="D323" s="142">
        <v>8</v>
      </c>
    </row>
    <row r="324" spans="1:4" x14ac:dyDescent="0.3">
      <c r="A324" s="187">
        <v>1491</v>
      </c>
      <c r="B324" s="78" t="str">
        <f>_xlfn.XLOOKUP(A324,CATEGORIA!B:B,CATEGORIA!C:C)</f>
        <v>BARRA DE CEREAIS MORANGO CX C/8 DISP 24X22GR (NATURALE)</v>
      </c>
      <c r="C324" s="108" t="s">
        <v>3</v>
      </c>
      <c r="D324" s="142">
        <v>8</v>
      </c>
    </row>
    <row r="325" spans="1:4" x14ac:dyDescent="0.3">
      <c r="A325" s="187">
        <v>1510</v>
      </c>
      <c r="B325" s="78" t="str">
        <f>_xlfn.XLOOKUP(A325,CATEGORIA!B:B,CATEGORIA!C:C)</f>
        <v>BARRA DE CEREAIS MORANGO PCT C/2 DISP 24X22GR (NATURALE)</v>
      </c>
      <c r="C325" s="108" t="s">
        <v>181</v>
      </c>
      <c r="D325" s="142">
        <v>2</v>
      </c>
    </row>
    <row r="326" spans="1:4" x14ac:dyDescent="0.3">
      <c r="A326" s="187">
        <v>1494</v>
      </c>
      <c r="B326" s="78" t="e">
        <f>_xlfn.XLOOKUP(A326,CATEGORIA!B:B,CATEGORIA!C:C)</f>
        <v>#N/A</v>
      </c>
      <c r="C326" s="108" t="s">
        <v>3</v>
      </c>
      <c r="D326" s="142">
        <v>8</v>
      </c>
    </row>
    <row r="327" spans="1:4" x14ac:dyDescent="0.3">
      <c r="A327" s="187">
        <v>1513</v>
      </c>
      <c r="B327" s="78" t="e">
        <f>_xlfn.XLOOKUP(A327,CATEGORIA!B:B,CATEGORIA!C:C)</f>
        <v>#N/A</v>
      </c>
      <c r="C327" s="108" t="s">
        <v>3</v>
      </c>
      <c r="D327" s="142">
        <v>2</v>
      </c>
    </row>
    <row r="328" spans="1:4" x14ac:dyDescent="0.3">
      <c r="A328" s="187">
        <v>1492</v>
      </c>
      <c r="B328" s="78" t="str">
        <f>_xlfn.XLOOKUP(A328,CATEGORIA!B:B,CATEGORIA!C:C)</f>
        <v>BARRA DE CEREAIS MORANGO/AVEIA/CHOC CX C/8 DISP 24X25GR (NATURALE)</v>
      </c>
      <c r="C328" s="108" t="s">
        <v>3</v>
      </c>
      <c r="D328" s="142">
        <v>8</v>
      </c>
    </row>
    <row r="329" spans="1:4" x14ac:dyDescent="0.3">
      <c r="A329" s="187">
        <v>1511</v>
      </c>
      <c r="B329" s="78" t="str">
        <f>_xlfn.XLOOKUP(A329,CATEGORIA!B:B,CATEGORIA!C:C)</f>
        <v>BARRA DE CEREAIS MORANGO/AVEIA/CHOC PCT C/2 24X25GR (NATURALE)</v>
      </c>
      <c r="C329" s="108" t="s">
        <v>181</v>
      </c>
      <c r="D329" s="142">
        <v>2</v>
      </c>
    </row>
    <row r="330" spans="1:4" x14ac:dyDescent="0.3">
      <c r="A330" s="187">
        <v>1495</v>
      </c>
      <c r="B330" s="78" t="e">
        <f>_xlfn.XLOOKUP(A330,CATEGORIA!B:B,CATEGORIA!C:C)</f>
        <v>#N/A</v>
      </c>
      <c r="C330" s="108" t="s">
        <v>3</v>
      </c>
      <c r="D330" s="142">
        <v>6</v>
      </c>
    </row>
    <row r="331" spans="1:4" x14ac:dyDescent="0.3">
      <c r="A331" s="187">
        <v>1514</v>
      </c>
      <c r="B331" s="78" t="e">
        <f>_xlfn.XLOOKUP(A331,CATEGORIA!B:B,CATEGORIA!C:C)</f>
        <v>#N/A</v>
      </c>
      <c r="C331" s="108" t="s">
        <v>181</v>
      </c>
      <c r="D331" s="142">
        <v>3</v>
      </c>
    </row>
    <row r="332" spans="1:4" x14ac:dyDescent="0.3">
      <c r="A332" s="187">
        <v>1496</v>
      </c>
      <c r="B332" s="78" t="e">
        <f>_xlfn.XLOOKUP(A332,CATEGORIA!B:B,CATEGORIA!C:C)</f>
        <v>#N/A</v>
      </c>
      <c r="C332" s="108" t="s">
        <v>3</v>
      </c>
      <c r="D332" s="142">
        <v>6</v>
      </c>
    </row>
    <row r="333" spans="1:4" x14ac:dyDescent="0.3">
      <c r="A333" s="187">
        <v>1515</v>
      </c>
      <c r="B333" s="78" t="e">
        <f>_xlfn.XLOOKUP(A333,CATEGORIA!B:B,CATEGORIA!C:C)</f>
        <v>#N/A</v>
      </c>
      <c r="C333" s="108" t="s">
        <v>181</v>
      </c>
      <c r="D333" s="142">
        <v>3</v>
      </c>
    </row>
    <row r="334" spans="1:4" x14ac:dyDescent="0.3">
      <c r="A334" s="187">
        <v>2812</v>
      </c>
      <c r="B334" s="78" t="e">
        <f>_xlfn.XLOOKUP(A334,CATEGORIA!B:B,CATEGORIA!C:C)</f>
        <v>#N/A</v>
      </c>
      <c r="C334" s="108" t="s">
        <v>3</v>
      </c>
      <c r="D334" s="142">
        <v>3</v>
      </c>
    </row>
    <row r="335" spans="1:4" x14ac:dyDescent="0.3">
      <c r="A335" s="187">
        <v>2217</v>
      </c>
      <c r="B335" s="78" t="e">
        <f>_xlfn.XLOOKUP(A335,CATEGORIA!B:B,CATEGORIA!C:C)</f>
        <v>#N/A</v>
      </c>
      <c r="C335" s="108" t="s">
        <v>3</v>
      </c>
      <c r="D335" s="142">
        <v>6</v>
      </c>
    </row>
    <row r="336" spans="1:4" x14ac:dyDescent="0.3">
      <c r="A336" s="187">
        <v>2813</v>
      </c>
      <c r="B336" s="78" t="e">
        <f>_xlfn.XLOOKUP(A336,CATEGORIA!B:B,CATEGORIA!C:C)</f>
        <v>#N/A</v>
      </c>
      <c r="C336" s="108" t="s">
        <v>3</v>
      </c>
      <c r="D336" s="142">
        <v>3</v>
      </c>
    </row>
    <row r="337" spans="1:4" x14ac:dyDescent="0.3">
      <c r="A337" s="187">
        <v>2218</v>
      </c>
      <c r="B337" s="78" t="e">
        <f>_xlfn.XLOOKUP(A337,CATEGORIA!B:B,CATEGORIA!C:C)</f>
        <v>#N/A</v>
      </c>
      <c r="C337" s="108" t="s">
        <v>3</v>
      </c>
      <c r="D337" s="142">
        <v>6</v>
      </c>
    </row>
    <row r="338" spans="1:4" x14ac:dyDescent="0.3">
      <c r="A338" s="187">
        <v>2811</v>
      </c>
      <c r="B338" s="78" t="e">
        <f>_xlfn.XLOOKUP(A338,CATEGORIA!B:B,CATEGORIA!C:C)</f>
        <v>#N/A</v>
      </c>
      <c r="C338" s="108" t="s">
        <v>3</v>
      </c>
      <c r="D338" s="142">
        <v>3</v>
      </c>
    </row>
    <row r="339" spans="1:4" x14ac:dyDescent="0.3">
      <c r="A339" s="187">
        <v>2216</v>
      </c>
      <c r="B339" s="78" t="e">
        <f>_xlfn.XLOOKUP(A339,CATEGORIA!B:B,CATEGORIA!C:C)</f>
        <v>#N/A</v>
      </c>
      <c r="C339" s="108" t="s">
        <v>3</v>
      </c>
      <c r="D339" s="142">
        <v>6</v>
      </c>
    </row>
    <row r="340" spans="1:4" x14ac:dyDescent="0.3">
      <c r="A340" s="187">
        <v>2236</v>
      </c>
      <c r="B340" s="78" t="str">
        <f>_xlfn.XLOOKUP(A340,CATEGORIA!B:B,CATEGORIA!C:C)</f>
        <v>BATATA MEXICANA BARBECUE 2KG</v>
      </c>
      <c r="C340" s="108" t="s">
        <v>3</v>
      </c>
      <c r="D340" s="142">
        <v>2</v>
      </c>
    </row>
    <row r="341" spans="1:4" x14ac:dyDescent="0.3">
      <c r="A341" s="187">
        <v>2237</v>
      </c>
      <c r="B341" s="78" t="str">
        <f>_xlfn.XLOOKUP(A341,CATEGORIA!B:B,CATEGORIA!C:C)</f>
        <v>BATATA MEXICANA CEBOLA E SALSA 2KG</v>
      </c>
      <c r="C341" s="108" t="s">
        <v>3</v>
      </c>
      <c r="D341" s="142">
        <v>2</v>
      </c>
    </row>
    <row r="342" spans="1:4" x14ac:dyDescent="0.3">
      <c r="A342" s="187">
        <v>2238</v>
      </c>
      <c r="B342" s="78" t="str">
        <f>_xlfn.XLOOKUP(A342,CATEGORIA!B:B,CATEGORIA!C:C)</f>
        <v>BATATA MEXICANA CHURRASCO 2KG</v>
      </c>
      <c r="C342" s="108" t="s">
        <v>3</v>
      </c>
      <c r="D342" s="142">
        <v>2</v>
      </c>
    </row>
    <row r="343" spans="1:4" x14ac:dyDescent="0.3">
      <c r="A343" s="187">
        <v>29</v>
      </c>
      <c r="B343" s="78" t="str">
        <f>_xlfn.XLOOKUP(A343,CATEGORIA!B:B,CATEGORIA!C:C)</f>
        <v>BICARBONATO DE SODIO 25KG (NACIONAL)</v>
      </c>
      <c r="C343" s="108" t="s">
        <v>7</v>
      </c>
      <c r="D343" s="142">
        <v>25</v>
      </c>
    </row>
    <row r="344" spans="1:4" x14ac:dyDescent="0.3">
      <c r="A344" s="187">
        <v>21477</v>
      </c>
      <c r="B344" s="78" t="e">
        <f>_xlfn.XLOOKUP(A344,CATEGORIA!B:B,CATEGORIA!C:C)</f>
        <v>#N/A</v>
      </c>
      <c r="C344" s="108" t="s">
        <v>7</v>
      </c>
      <c r="D344" s="142">
        <v>25</v>
      </c>
    </row>
    <row r="345" spans="1:4" x14ac:dyDescent="0.3">
      <c r="A345" s="187">
        <v>21568</v>
      </c>
      <c r="B345" s="78" t="e">
        <f>_xlfn.XLOOKUP(A345,CATEGORIA!B:B,CATEGORIA!C:C)</f>
        <v>#N/A</v>
      </c>
      <c r="C345" s="108" t="s">
        <v>7</v>
      </c>
      <c r="D345" s="142">
        <v>25</v>
      </c>
    </row>
    <row r="346" spans="1:4" x14ac:dyDescent="0.3">
      <c r="A346" s="187">
        <v>948</v>
      </c>
      <c r="B346" s="78" t="str">
        <f>_xlfn.XLOOKUP(A346,CATEGORIA!B:B,CATEGORIA!C:C)</f>
        <v>BICARBONATO DE SODIO 5KG</v>
      </c>
      <c r="C346" s="108" t="s">
        <v>7</v>
      </c>
      <c r="D346" s="142">
        <v>5</v>
      </c>
    </row>
    <row r="347" spans="1:4" x14ac:dyDescent="0.3">
      <c r="A347" s="187">
        <v>21569</v>
      </c>
      <c r="B347" s="78" t="e">
        <f>_xlfn.XLOOKUP(A347,CATEGORIA!B:B,CATEGORIA!C:C)</f>
        <v>#N/A</v>
      </c>
      <c r="C347" s="108" t="s">
        <v>7</v>
      </c>
      <c r="D347" s="142">
        <v>5</v>
      </c>
    </row>
    <row r="348" spans="1:4" x14ac:dyDescent="0.3">
      <c r="A348" s="187">
        <v>1672</v>
      </c>
      <c r="B348" s="78" t="str">
        <f>_xlfn.XLOOKUP(A348,CATEGORIA!B:B,CATEGORIA!C:C)</f>
        <v>BIFE DE SOJA EM FATIAS 10KG</v>
      </c>
      <c r="C348" s="108" t="s">
        <v>3</v>
      </c>
      <c r="D348" s="142">
        <v>10</v>
      </c>
    </row>
    <row r="349" spans="1:4" x14ac:dyDescent="0.3">
      <c r="A349" s="187">
        <v>192</v>
      </c>
      <c r="B349" s="78" t="str">
        <f>_xlfn.XLOOKUP(A349,CATEGORIA!B:B,CATEGORIA!C:C)</f>
        <v>BIFE DE SOJA EM FATIAS 5KG (VIDA EM GRAOS)</v>
      </c>
      <c r="C349" s="108" t="s">
        <v>3</v>
      </c>
      <c r="D349" s="142">
        <v>5</v>
      </c>
    </row>
    <row r="350" spans="1:4" x14ac:dyDescent="0.3">
      <c r="A350" s="187">
        <v>1673</v>
      </c>
      <c r="B350" s="78" t="str">
        <f>_xlfn.XLOOKUP(A350,CATEGORIA!B:B,CATEGORIA!C:C)</f>
        <v>BIFE DE SOJA EM TIRAS 10KG</v>
      </c>
      <c r="C350" s="108" t="s">
        <v>3</v>
      </c>
      <c r="D350" s="142">
        <v>10</v>
      </c>
    </row>
    <row r="351" spans="1:4" x14ac:dyDescent="0.3">
      <c r="A351" s="187">
        <v>1798</v>
      </c>
      <c r="B351" s="78" t="str">
        <f>_xlfn.XLOOKUP(A351,CATEGORIA!B:B,CATEGORIA!C:C)</f>
        <v>BIFE DE SOJA EM TIRAS 4KG (VIDA EM GRAOS)</v>
      </c>
      <c r="C351" s="108" t="s">
        <v>3</v>
      </c>
      <c r="D351" s="142">
        <v>4</v>
      </c>
    </row>
    <row r="352" spans="1:4" x14ac:dyDescent="0.3">
      <c r="A352" s="187">
        <v>2748</v>
      </c>
      <c r="B352" s="78" t="str">
        <f>_xlfn.XLOOKUP(A352,CATEGORIA!B:B,CATEGORIA!C:C)</f>
        <v>BIOTINA 4X60 COMPRIMIDOS 500MG (NUTRALIN)</v>
      </c>
      <c r="C352" s="108" t="s">
        <v>3</v>
      </c>
      <c r="D352" s="142">
        <v>4</v>
      </c>
    </row>
    <row r="353" spans="1:4" x14ac:dyDescent="0.3">
      <c r="A353" s="187">
        <v>20400</v>
      </c>
      <c r="B353" s="78" t="e">
        <f>_xlfn.XLOOKUP(A353,CATEGORIA!B:B,CATEGORIA!C:C)</f>
        <v>#N/A</v>
      </c>
      <c r="C353" s="108" t="s">
        <v>3</v>
      </c>
      <c r="D353" s="142">
        <v>2.5</v>
      </c>
    </row>
    <row r="354" spans="1:4" x14ac:dyDescent="0.3">
      <c r="A354" s="187">
        <v>20338</v>
      </c>
      <c r="B354" s="78" t="e">
        <f>_xlfn.XLOOKUP(A354,CATEGORIA!B:B,CATEGORIA!C:C)</f>
        <v>#N/A</v>
      </c>
      <c r="C354" s="108" t="s">
        <v>3</v>
      </c>
      <c r="D354" s="142">
        <v>5</v>
      </c>
    </row>
    <row r="355" spans="1:4" x14ac:dyDescent="0.3">
      <c r="A355" s="187">
        <v>21062</v>
      </c>
      <c r="B355" s="78" t="e">
        <f>_xlfn.XLOOKUP(A355,CATEGORIA!B:B,CATEGORIA!C:C)</f>
        <v>#N/A</v>
      </c>
      <c r="C355" s="108" t="s">
        <v>3</v>
      </c>
      <c r="D355" s="142">
        <v>2.5</v>
      </c>
    </row>
    <row r="356" spans="1:4" x14ac:dyDescent="0.3">
      <c r="A356" s="187">
        <v>2256</v>
      </c>
      <c r="B356" s="78" t="e">
        <f>_xlfn.XLOOKUP(A356,CATEGORIA!B:B,CATEGORIA!C:C)</f>
        <v>#N/A</v>
      </c>
      <c r="C356" s="108" t="s">
        <v>3</v>
      </c>
      <c r="D356" s="142">
        <v>20</v>
      </c>
    </row>
    <row r="357" spans="1:4" x14ac:dyDescent="0.3">
      <c r="A357" s="187">
        <v>2257</v>
      </c>
      <c r="B357" s="78" t="e">
        <f>_xlfn.XLOOKUP(A357,CATEGORIA!B:B,CATEGORIA!C:C)</f>
        <v>#N/A</v>
      </c>
      <c r="C357" s="108" t="s">
        <v>3</v>
      </c>
      <c r="D357" s="142">
        <v>20</v>
      </c>
    </row>
    <row r="358" spans="1:4" x14ac:dyDescent="0.3">
      <c r="A358" s="187">
        <v>2261</v>
      </c>
      <c r="B358" s="78" t="str">
        <f>_xlfn.XLOOKUP(A358,CATEGORIA!B:B,CATEGORIA!C:C)</f>
        <v>BISCOITO DE ARROZ INTEGRAL COM COBERTURA DE CHOCOLATE 20X0,60 GR</v>
      </c>
      <c r="C358" s="108" t="s">
        <v>3</v>
      </c>
      <c r="D358" s="142">
        <v>20</v>
      </c>
    </row>
    <row r="359" spans="1:4" x14ac:dyDescent="0.3">
      <c r="A359" s="187">
        <v>21442</v>
      </c>
      <c r="B359" s="78" t="str">
        <f>_xlfn.XLOOKUP(A359,CATEGORIA!B:B,CATEGORIA!C:C)</f>
        <v>BISCOITO DE ARROZ SABOR MOSTARDA E MEL 2 PCT X 2,5KG (IMPORTADO)</v>
      </c>
      <c r="C359" s="108" t="s">
        <v>3</v>
      </c>
      <c r="D359" s="142">
        <v>5</v>
      </c>
    </row>
    <row r="360" spans="1:4" x14ac:dyDescent="0.3">
      <c r="A360" s="187">
        <v>21443</v>
      </c>
      <c r="B360" s="78" t="str">
        <f>_xlfn.XLOOKUP(A360,CATEGORIA!B:B,CATEGORIA!C:C)</f>
        <v>BISCOITO DE ARROZ SABOR MOSTARDA E MEL 2,5KG (VIDA EM GRAOS)</v>
      </c>
      <c r="C360" s="108" t="s">
        <v>3</v>
      </c>
      <c r="D360" s="142">
        <v>2.5</v>
      </c>
    </row>
    <row r="361" spans="1:4" x14ac:dyDescent="0.3">
      <c r="A361" s="187">
        <v>21268</v>
      </c>
      <c r="B361" s="78" t="e">
        <f>_xlfn.XLOOKUP(A361,CATEGORIA!B:B,CATEGORIA!C:C)</f>
        <v>#N/A</v>
      </c>
      <c r="C361" s="108" t="s">
        <v>3</v>
      </c>
      <c r="D361" s="142">
        <v>2.5</v>
      </c>
    </row>
    <row r="362" spans="1:4" x14ac:dyDescent="0.3">
      <c r="A362" s="187">
        <v>21265</v>
      </c>
      <c r="B362" s="78" t="e">
        <f>_xlfn.XLOOKUP(A362,CATEGORIA!B:B,CATEGORIA!C:C)</f>
        <v>#N/A</v>
      </c>
      <c r="C362" s="108" t="s">
        <v>3</v>
      </c>
      <c r="D362" s="142">
        <v>5</v>
      </c>
    </row>
    <row r="363" spans="1:4" x14ac:dyDescent="0.3">
      <c r="A363" s="187">
        <v>21140</v>
      </c>
      <c r="B363" s="78" t="str">
        <f>_xlfn.XLOOKUP(A363,CATEGORIA!B:B,CATEGORIA!C:C)</f>
        <v>BISCOITO DE ARROZ SABOR BARBECUE 2 PCT X 2,5KG</v>
      </c>
      <c r="C363" s="108" t="s">
        <v>3</v>
      </c>
      <c r="D363" s="142">
        <v>5</v>
      </c>
    </row>
    <row r="364" spans="1:4" x14ac:dyDescent="0.3">
      <c r="A364" s="187">
        <v>21142</v>
      </c>
      <c r="B364" s="78" t="str">
        <f>_xlfn.XLOOKUP(A364,CATEGORIA!B:B,CATEGORIA!C:C)</f>
        <v>BISCOITO DE ARROZ SABOR BARBECUE 2,5KG</v>
      </c>
      <c r="C364" s="108" t="s">
        <v>3</v>
      </c>
      <c r="D364" s="142">
        <v>2.5</v>
      </c>
    </row>
    <row r="365" spans="1:4" x14ac:dyDescent="0.3">
      <c r="A365" s="187">
        <v>21149</v>
      </c>
      <c r="B365" s="78" t="str">
        <f>_xlfn.XLOOKUP(A365,CATEGORIA!B:B,CATEGORIA!C:C)</f>
        <v>BISCOITO DE ARROZ SABOR CEBOLA E SALSA 2 PCT X 2,5KG (IMPORTADO)</v>
      </c>
      <c r="C365" s="108" t="s">
        <v>3</v>
      </c>
      <c r="D365" s="142">
        <v>5</v>
      </c>
    </row>
    <row r="366" spans="1:4" x14ac:dyDescent="0.3">
      <c r="A366" s="187">
        <v>21171</v>
      </c>
      <c r="B366" s="78" t="str">
        <f>_xlfn.XLOOKUP(A366,CATEGORIA!B:B,CATEGORIA!C:C)</f>
        <v>BISCOITO DE ARROZ SABOR CEBOLA E SALSA 2,5KG (IMPORTADO)</v>
      </c>
      <c r="C366" s="108" t="s">
        <v>3</v>
      </c>
      <c r="D366" s="142">
        <v>2.5</v>
      </c>
    </row>
    <row r="367" spans="1:4" x14ac:dyDescent="0.3">
      <c r="A367" s="187">
        <v>21281</v>
      </c>
      <c r="B367" s="78" t="str">
        <f>_xlfn.XLOOKUP(A367,CATEGORIA!B:B,CATEGORIA!C:C)</f>
        <v>BISCOITO DE ARROZ SABOR CHURRASCO (BBQ) 2X2,5KG (IMPORTADO)</v>
      </c>
      <c r="C367" s="108" t="s">
        <v>3</v>
      </c>
      <c r="D367" s="142">
        <v>5</v>
      </c>
    </row>
    <row r="368" spans="1:4" x14ac:dyDescent="0.3">
      <c r="A368" s="187">
        <v>21282</v>
      </c>
      <c r="B368" s="78" t="str">
        <f>_xlfn.XLOOKUP(A368,CATEGORIA!B:B,CATEGORIA!C:C)</f>
        <v>BISCOITO DE ARROZ SABOR CHURRASCO (BBQ) 2,5KG (IMPORTADO)</v>
      </c>
      <c r="C368" s="108" t="s">
        <v>3</v>
      </c>
      <c r="D368" s="142">
        <v>2.5</v>
      </c>
    </row>
    <row r="369" spans="1:4" x14ac:dyDescent="0.3">
      <c r="A369" s="187">
        <v>21267</v>
      </c>
      <c r="B369" s="78" t="e">
        <f>_xlfn.XLOOKUP(A369,CATEGORIA!B:B,CATEGORIA!C:C)</f>
        <v>#N/A</v>
      </c>
      <c r="C369" s="108" t="s">
        <v>3</v>
      </c>
      <c r="D369" s="142">
        <v>4</v>
      </c>
    </row>
    <row r="370" spans="1:4" x14ac:dyDescent="0.3">
      <c r="A370" s="187">
        <v>21294</v>
      </c>
      <c r="B370" s="78" t="e">
        <f>_xlfn.XLOOKUP(A370,CATEGORIA!B:B,CATEGORIA!C:C)</f>
        <v>#N/A</v>
      </c>
      <c r="C370" s="108" t="s">
        <v>3</v>
      </c>
      <c r="D370" s="142">
        <v>2.5</v>
      </c>
    </row>
    <row r="371" spans="1:4" x14ac:dyDescent="0.3">
      <c r="A371" s="187">
        <v>21288</v>
      </c>
      <c r="B371" s="78" t="e">
        <f>_xlfn.XLOOKUP(A371,CATEGORIA!B:B,CATEGORIA!C:C)</f>
        <v>#N/A</v>
      </c>
      <c r="C371" s="108" t="s">
        <v>3</v>
      </c>
      <c r="D371" s="142">
        <v>5</v>
      </c>
    </row>
    <row r="372" spans="1:4" x14ac:dyDescent="0.3">
      <c r="A372" s="187">
        <v>21128</v>
      </c>
      <c r="B372" s="78" t="str">
        <f>_xlfn.XLOOKUP(A372,CATEGORIA!B:B,CATEGORIA!C:C)</f>
        <v>BISCOITO DE ARROZ SABOR QUEIJO 2 PCT X 2,5KG (IMPORTADO)</v>
      </c>
      <c r="C372" s="108" t="s">
        <v>3</v>
      </c>
      <c r="D372" s="142">
        <v>5</v>
      </c>
    </row>
    <row r="373" spans="1:4" x14ac:dyDescent="0.3">
      <c r="A373" s="187">
        <v>21169</v>
      </c>
      <c r="B373" s="78" t="str">
        <f>_xlfn.XLOOKUP(A373,CATEGORIA!B:B,CATEGORIA!C:C)</f>
        <v>BISCOITO DE ARROZ SABOR QUEIJO 2,5KG (IMPORTADO)</v>
      </c>
      <c r="C373" s="108" t="s">
        <v>3</v>
      </c>
      <c r="D373" s="142">
        <v>2.5</v>
      </c>
    </row>
    <row r="374" spans="1:4" x14ac:dyDescent="0.3">
      <c r="A374" s="187">
        <v>21284</v>
      </c>
      <c r="B374" s="78" t="e">
        <f>_xlfn.XLOOKUP(A374,CATEGORIA!B:B,CATEGORIA!C:C)</f>
        <v>#N/A</v>
      </c>
      <c r="C374" s="108" t="s">
        <v>3</v>
      </c>
      <c r="D374" s="142">
        <v>2.5</v>
      </c>
    </row>
    <row r="375" spans="1:4" x14ac:dyDescent="0.3">
      <c r="A375" s="187">
        <v>21283</v>
      </c>
      <c r="B375" s="78" t="e">
        <f>_xlfn.XLOOKUP(A375,CATEGORIA!B:B,CATEGORIA!C:C)</f>
        <v>#N/A</v>
      </c>
      <c r="C375" s="108" t="s">
        <v>3</v>
      </c>
      <c r="D375" s="142">
        <v>5</v>
      </c>
    </row>
    <row r="376" spans="1:4" x14ac:dyDescent="0.3">
      <c r="A376" s="187">
        <v>21170</v>
      </c>
      <c r="B376" s="78" t="e">
        <f>_xlfn.XLOOKUP(A376,CATEGORIA!B:B,CATEGORIA!C:C)</f>
        <v>#N/A</v>
      </c>
      <c r="C376" s="108" t="s">
        <v>3</v>
      </c>
      <c r="D376" s="142">
        <v>2.5</v>
      </c>
    </row>
    <row r="377" spans="1:4" x14ac:dyDescent="0.3">
      <c r="A377" s="187">
        <v>21148</v>
      </c>
      <c r="B377" s="78" t="e">
        <f>_xlfn.XLOOKUP(A377,CATEGORIA!B:B,CATEGORIA!C:C)</f>
        <v>#N/A</v>
      </c>
      <c r="C377" s="108" t="s">
        <v>3</v>
      </c>
      <c r="D377" s="142">
        <v>5</v>
      </c>
    </row>
    <row r="378" spans="1:4" x14ac:dyDescent="0.3">
      <c r="A378" s="187">
        <v>21269</v>
      </c>
      <c r="B378" s="78" t="e">
        <f>_xlfn.XLOOKUP(A378,CATEGORIA!B:B,CATEGORIA!C:C)</f>
        <v>#N/A</v>
      </c>
      <c r="C378" s="108" t="s">
        <v>3</v>
      </c>
      <c r="D378" s="142">
        <v>2.5</v>
      </c>
    </row>
    <row r="379" spans="1:4" x14ac:dyDescent="0.3">
      <c r="A379" s="187">
        <v>21266</v>
      </c>
      <c r="B379" s="78" t="e">
        <f>_xlfn.XLOOKUP(A379,CATEGORIA!B:B,CATEGORIA!C:C)</f>
        <v>#N/A</v>
      </c>
      <c r="C379" s="108" t="s">
        <v>3</v>
      </c>
      <c r="D379" s="142">
        <v>5</v>
      </c>
    </row>
    <row r="380" spans="1:4" x14ac:dyDescent="0.3">
      <c r="A380" s="187">
        <v>2254</v>
      </c>
      <c r="B380" s="78" t="e">
        <f>_xlfn.XLOOKUP(A380,CATEGORIA!B:B,CATEGORIA!C:C)</f>
        <v>#N/A</v>
      </c>
      <c r="C380" s="108" t="s">
        <v>3</v>
      </c>
      <c r="D380" s="142">
        <v>20</v>
      </c>
    </row>
    <row r="381" spans="1:4" x14ac:dyDescent="0.3">
      <c r="A381" s="187">
        <v>2255</v>
      </c>
      <c r="B381" s="78" t="e">
        <f>_xlfn.XLOOKUP(A381,CATEGORIA!B:B,CATEGORIA!C:C)</f>
        <v>#N/A</v>
      </c>
      <c r="C381" s="108" t="s">
        <v>3</v>
      </c>
      <c r="D381" s="142">
        <v>20</v>
      </c>
    </row>
    <row r="382" spans="1:4" x14ac:dyDescent="0.3">
      <c r="A382" s="187">
        <v>2253</v>
      </c>
      <c r="B382" s="78" t="e">
        <f>_xlfn.XLOOKUP(A382,CATEGORIA!B:B,CATEGORIA!C:C)</f>
        <v>#N/A</v>
      </c>
      <c r="C382" s="108" t="s">
        <v>3</v>
      </c>
      <c r="D382" s="142">
        <v>20</v>
      </c>
    </row>
    <row r="383" spans="1:4" x14ac:dyDescent="0.3">
      <c r="A383" s="187">
        <v>2258</v>
      </c>
      <c r="B383" s="78" t="e">
        <f>_xlfn.XLOOKUP(A383,CATEGORIA!B:B,CATEGORIA!C:C)</f>
        <v>#N/A</v>
      </c>
      <c r="C383" s="108" t="s">
        <v>3</v>
      </c>
      <c r="D383" s="142">
        <v>20</v>
      </c>
    </row>
    <row r="384" spans="1:4" x14ac:dyDescent="0.3">
      <c r="A384" s="187">
        <v>2259</v>
      </c>
      <c r="B384" s="78" t="str">
        <f>_xlfn.XLOOKUP(A384,CATEGORIA!B:B,CATEGORIA!C:C)</f>
        <v>BISCOITO DE TAPIOCA COM COCO 20X60GR (FHOM)</v>
      </c>
      <c r="C384" s="108" t="s">
        <v>3</v>
      </c>
      <c r="D384" s="142">
        <v>20</v>
      </c>
    </row>
    <row r="385" spans="1:4" x14ac:dyDescent="0.3">
      <c r="A385" s="187">
        <v>2260</v>
      </c>
      <c r="B385" s="78" t="e">
        <f>_xlfn.XLOOKUP(A385,CATEGORIA!B:B,CATEGORIA!C:C)</f>
        <v>#N/A</v>
      </c>
      <c r="C385" s="108" t="s">
        <v>3</v>
      </c>
      <c r="D385" s="142">
        <v>20</v>
      </c>
    </row>
    <row r="386" spans="1:4" x14ac:dyDescent="0.3">
      <c r="A386" s="187">
        <v>1750</v>
      </c>
      <c r="B386" s="78" t="e">
        <f>_xlfn.XLOOKUP(A386,CATEGORIA!B:B,CATEGORIA!C:C)</f>
        <v>#N/A</v>
      </c>
      <c r="C386" s="108" t="s">
        <v>3</v>
      </c>
      <c r="D386" s="142">
        <v>10</v>
      </c>
    </row>
    <row r="387" spans="1:4" x14ac:dyDescent="0.3">
      <c r="A387" s="187">
        <v>1748</v>
      </c>
      <c r="B387" s="78" t="e">
        <f>_xlfn.XLOOKUP(A387,CATEGORIA!B:B,CATEGORIA!C:C)</f>
        <v>#N/A</v>
      </c>
      <c r="C387" s="108" t="s">
        <v>3</v>
      </c>
      <c r="D387" s="142">
        <v>10</v>
      </c>
    </row>
    <row r="388" spans="1:4" x14ac:dyDescent="0.3">
      <c r="A388" s="187">
        <v>1755</v>
      </c>
      <c r="B388" s="78" t="e">
        <f>_xlfn.XLOOKUP(A388,CATEGORIA!B:B,CATEGORIA!C:C)</f>
        <v>#N/A</v>
      </c>
      <c r="C388" s="108" t="s">
        <v>3</v>
      </c>
      <c r="D388" s="142">
        <v>10</v>
      </c>
    </row>
    <row r="389" spans="1:4" x14ac:dyDescent="0.3">
      <c r="A389" s="187">
        <v>1756</v>
      </c>
      <c r="B389" s="78" t="e">
        <f>_xlfn.XLOOKUP(A389,CATEGORIA!B:B,CATEGORIA!C:C)</f>
        <v>#N/A</v>
      </c>
      <c r="C389" s="108" t="s">
        <v>3</v>
      </c>
      <c r="D389" s="142">
        <v>10</v>
      </c>
    </row>
    <row r="390" spans="1:4" x14ac:dyDescent="0.3">
      <c r="A390" s="187">
        <v>1757</v>
      </c>
      <c r="B390" s="78" t="e">
        <f>_xlfn.XLOOKUP(A390,CATEGORIA!B:B,CATEGORIA!C:C)</f>
        <v>#N/A</v>
      </c>
      <c r="C390" s="108" t="s">
        <v>3</v>
      </c>
      <c r="D390" s="142">
        <v>10</v>
      </c>
    </row>
    <row r="391" spans="1:4" x14ac:dyDescent="0.3">
      <c r="A391" s="187">
        <v>20188</v>
      </c>
      <c r="B391" s="78" t="str">
        <f>_xlfn.XLOOKUP(A391,CATEGORIA!B:B,CATEGORIA!C:C)</f>
        <v>BLUEBERRY 11,34KG</v>
      </c>
      <c r="C391" s="108" t="s">
        <v>3</v>
      </c>
      <c r="D391" s="142">
        <v>11.34</v>
      </c>
    </row>
    <row r="392" spans="1:4" x14ac:dyDescent="0.3">
      <c r="A392" s="187">
        <v>20407</v>
      </c>
      <c r="B392" s="78" t="str">
        <f>_xlfn.XLOOKUP(A392,CATEGORIA!B:B,CATEGORIA!C:C)</f>
        <v>BLUEBERRY 5,67KG (VIDA EM GRAOS)</v>
      </c>
      <c r="C392" s="108" t="s">
        <v>3</v>
      </c>
      <c r="D392" s="142">
        <v>5.67</v>
      </c>
    </row>
    <row r="393" spans="1:4" x14ac:dyDescent="0.3">
      <c r="A393" s="187">
        <v>21366</v>
      </c>
      <c r="B393" s="78" t="str">
        <f>_xlfn.XLOOKUP(A393,CATEGORIA!B:B,CATEGORIA!C:C)</f>
        <v>BLUEBERRY 2KG (VIDA EM GRAOS)</v>
      </c>
      <c r="C393" s="108" t="s">
        <v>7</v>
      </c>
      <c r="D393" s="142">
        <v>2</v>
      </c>
    </row>
    <row r="394" spans="1:4" x14ac:dyDescent="0.3">
      <c r="A394" s="187">
        <v>21601</v>
      </c>
      <c r="B394" s="78" t="str">
        <f>_xlfn.XLOOKUP(A394,CATEGORIA!B:B,CATEGORIA!C:C)</f>
        <v>BOLDO EM FOLHAS CHILENO 20KG</v>
      </c>
      <c r="C394" s="108" t="s">
        <v>7</v>
      </c>
      <c r="D394" s="142">
        <v>20</v>
      </c>
    </row>
    <row r="395" spans="1:4" x14ac:dyDescent="0.3">
      <c r="A395" s="187">
        <v>1813</v>
      </c>
      <c r="B395" s="78" t="str">
        <f>_xlfn.XLOOKUP(A395,CATEGORIA!B:B,CATEGORIA!C:C)</f>
        <v>CACAU EM PO BLACK IMPERIAL 25KG (FRALIA)</v>
      </c>
      <c r="C395" s="108" t="s">
        <v>7</v>
      </c>
      <c r="D395" s="142">
        <v>25</v>
      </c>
    </row>
    <row r="396" spans="1:4" x14ac:dyDescent="0.3">
      <c r="A396" s="187">
        <v>1823</v>
      </c>
      <c r="B396" s="78" t="str">
        <f>_xlfn.XLOOKUP(A396,CATEGORIA!B:B,CATEGORIA!C:C)</f>
        <v>CACAU EM PO BLACK IMPERIAL 2KG (FRALIA)</v>
      </c>
      <c r="C396" s="108" t="s">
        <v>7</v>
      </c>
      <c r="D396" s="142">
        <v>2</v>
      </c>
    </row>
    <row r="397" spans="1:4" x14ac:dyDescent="0.3">
      <c r="A397" s="187">
        <v>1802</v>
      </c>
      <c r="B397" s="78" t="e">
        <f>_xlfn.XLOOKUP(A397,CATEGORIA!B:B,CATEGORIA!C:C)</f>
        <v>#N/A</v>
      </c>
      <c r="C397" s="108" t="s">
        <v>7</v>
      </c>
      <c r="D397" s="142">
        <v>25</v>
      </c>
    </row>
    <row r="398" spans="1:4" x14ac:dyDescent="0.3">
      <c r="A398" s="187">
        <v>14</v>
      </c>
      <c r="B398" s="78" t="str">
        <f>_xlfn.XLOOKUP(A398,CATEGORIA!B:B,CATEGORIA!C:C)</f>
        <v>CACAU EM PO ALCALINO 25KG (FRALIA)</v>
      </c>
      <c r="C398" s="108" t="s">
        <v>7</v>
      </c>
      <c r="D398" s="142">
        <v>25</v>
      </c>
    </row>
    <row r="399" spans="1:4" x14ac:dyDescent="0.3">
      <c r="A399" s="187">
        <v>1188</v>
      </c>
      <c r="B399" s="78" t="str">
        <f>_xlfn.XLOOKUP(A399,CATEGORIA!B:B,CATEGORIA!C:C)</f>
        <v>CACAU EM PO ALCALINO 5KG (FRALIA)</v>
      </c>
      <c r="C399" s="108" t="s">
        <v>7</v>
      </c>
      <c r="D399" s="142">
        <v>5</v>
      </c>
    </row>
    <row r="400" spans="1:4" x14ac:dyDescent="0.3">
      <c r="A400" s="187">
        <v>2776</v>
      </c>
      <c r="B400" s="78" t="e">
        <f>_xlfn.XLOOKUP(A400,CATEGORIA!B:B,CATEGORIA!C:C)</f>
        <v>#N/A</v>
      </c>
      <c r="C400" s="108" t="s">
        <v>7</v>
      </c>
      <c r="D400" s="142">
        <v>25</v>
      </c>
    </row>
    <row r="401" spans="1:4" x14ac:dyDescent="0.3">
      <c r="A401" s="187">
        <v>1638</v>
      </c>
      <c r="B401" s="78" t="str">
        <f>_xlfn.XLOOKUP(A401,CATEGORIA!B:B,CATEGORIA!C:C)</f>
        <v>CACAU EM PO ALCALINO 2KG (VIDA EM GRAOS)</v>
      </c>
      <c r="C401" s="108" t="s">
        <v>7</v>
      </c>
      <c r="D401" s="142">
        <v>2</v>
      </c>
    </row>
    <row r="402" spans="1:4" x14ac:dyDescent="0.3">
      <c r="A402" s="187">
        <v>2758</v>
      </c>
      <c r="B402" s="78" t="e">
        <f>_xlfn.XLOOKUP(A402,CATEGORIA!B:B,CATEGORIA!C:C)</f>
        <v>#N/A</v>
      </c>
      <c r="C402" s="108" t="s">
        <v>7</v>
      </c>
      <c r="D402" s="142">
        <v>25</v>
      </c>
    </row>
    <row r="403" spans="1:4" x14ac:dyDescent="0.3">
      <c r="A403" s="187">
        <v>2757</v>
      </c>
      <c r="B403" s="78" t="e">
        <f>_xlfn.XLOOKUP(A403,CATEGORIA!B:B,CATEGORIA!C:C)</f>
        <v>#N/A</v>
      </c>
      <c r="C403" s="108" t="s">
        <v>7</v>
      </c>
      <c r="D403" s="142">
        <v>25</v>
      </c>
    </row>
    <row r="404" spans="1:4" x14ac:dyDescent="0.3">
      <c r="A404" s="187">
        <v>2778</v>
      </c>
      <c r="B404" s="78" t="str">
        <f>_xlfn.XLOOKUP(A404,CATEGORIA!B:B,CATEGORIA!C:C)</f>
        <v>CACAU EM PO BLACK 25KG (MB)</v>
      </c>
      <c r="C404" s="108" t="s">
        <v>7</v>
      </c>
      <c r="D404" s="142">
        <v>25</v>
      </c>
    </row>
    <row r="405" spans="1:4" x14ac:dyDescent="0.3">
      <c r="A405" s="187">
        <v>1803</v>
      </c>
      <c r="B405" s="78" t="str">
        <f>_xlfn.XLOOKUP(A405,CATEGORIA!B:B,CATEGORIA!C:C)</f>
        <v>CACAU EM PO NATURAL 25KG (BRAZILCOA)</v>
      </c>
      <c r="C405" s="108" t="s">
        <v>7</v>
      </c>
      <c r="D405" s="142">
        <v>25</v>
      </c>
    </row>
    <row r="406" spans="1:4" x14ac:dyDescent="0.3">
      <c r="A406" s="187">
        <v>15</v>
      </c>
      <c r="B406" s="78" t="str">
        <f>_xlfn.XLOOKUP(A406,CATEGORIA!B:B,CATEGORIA!C:C)</f>
        <v>CACAU EM PO NATURAL 25KG (FRALIA)</v>
      </c>
      <c r="C406" s="108" t="s">
        <v>7</v>
      </c>
      <c r="D406" s="142">
        <v>25</v>
      </c>
    </row>
    <row r="407" spans="1:4" x14ac:dyDescent="0.3">
      <c r="A407" s="187">
        <v>2756</v>
      </c>
      <c r="B407" s="78" t="str">
        <f>_xlfn.XLOOKUP(A407,CATEGORIA!B:B,CATEGORIA!C:C)</f>
        <v>CACAU EM PO NATURAL 25KG (SOCAU)</v>
      </c>
      <c r="C407" s="108" t="s">
        <v>7</v>
      </c>
      <c r="D407" s="142">
        <v>25</v>
      </c>
    </row>
    <row r="408" spans="1:4" x14ac:dyDescent="0.3">
      <c r="A408" s="187">
        <v>1184</v>
      </c>
      <c r="B408" s="78" t="str">
        <f>_xlfn.XLOOKUP(A408,CATEGORIA!B:B,CATEGORIA!C:C)</f>
        <v>CACAU EM PO NATURAL 5KG (FRALIA)</v>
      </c>
      <c r="C408" s="108" t="s">
        <v>7</v>
      </c>
      <c r="D408" s="142">
        <v>5</v>
      </c>
    </row>
    <row r="409" spans="1:4" x14ac:dyDescent="0.3">
      <c r="A409" s="187">
        <v>2777</v>
      </c>
      <c r="B409" s="78" t="e">
        <f>_xlfn.XLOOKUP(A409,CATEGORIA!B:B,CATEGORIA!C:C)</f>
        <v>#N/A</v>
      </c>
      <c r="C409" s="108" t="s">
        <v>7</v>
      </c>
      <c r="D409" s="142">
        <v>25</v>
      </c>
    </row>
    <row r="410" spans="1:4" x14ac:dyDescent="0.3">
      <c r="A410" s="187">
        <v>1639</v>
      </c>
      <c r="B410" s="78" t="str">
        <f>_xlfn.XLOOKUP(A410,CATEGORIA!B:B,CATEGORIA!C:C)</f>
        <v>CACAU EM PO NATURAL 2KG (FRALIA)</v>
      </c>
      <c r="C410" s="108" t="s">
        <v>7</v>
      </c>
      <c r="D410" s="142">
        <v>2</v>
      </c>
    </row>
    <row r="411" spans="1:4" x14ac:dyDescent="0.3">
      <c r="A411" s="187">
        <v>1812</v>
      </c>
      <c r="B411" s="78" t="str">
        <f>_xlfn.XLOOKUP(A411,CATEGORIA!B:B,CATEGORIA!C:C)</f>
        <v>CACAU EM PO RED IMPERIAL 25KG (FRALIA)</v>
      </c>
      <c r="C411" s="108" t="s">
        <v>7</v>
      </c>
      <c r="D411" s="142">
        <v>25</v>
      </c>
    </row>
    <row r="412" spans="1:4" x14ac:dyDescent="0.3">
      <c r="A412" s="187">
        <v>1824</v>
      </c>
      <c r="B412" s="78" t="str">
        <f>_xlfn.XLOOKUP(A412,CATEGORIA!B:B,CATEGORIA!C:C)</f>
        <v>CACAU EM PO RED IMPERIAL 2KG (FRALIA)</v>
      </c>
      <c r="C412" s="108" t="s">
        <v>7</v>
      </c>
      <c r="D412" s="142">
        <v>2</v>
      </c>
    </row>
    <row r="413" spans="1:4" ht="28.8" x14ac:dyDescent="0.3">
      <c r="A413" s="187" t="s">
        <v>371</v>
      </c>
      <c r="B413" s="78" t="e">
        <f>_xlfn.XLOOKUP(A413,CATEGORIA!B:B,CATEGORIA!C:C)</f>
        <v>#N/A</v>
      </c>
      <c r="C413" s="108" t="s">
        <v>3</v>
      </c>
      <c r="D413" s="142">
        <v>0</v>
      </c>
    </row>
    <row r="414" spans="1:4" x14ac:dyDescent="0.3">
      <c r="A414" s="187" t="s">
        <v>131</v>
      </c>
      <c r="B414" s="78" t="e">
        <f>_xlfn.XLOOKUP(A414,CATEGORIA!B:B,CATEGORIA!C:C)</f>
        <v>#N/A</v>
      </c>
      <c r="C414" s="108" t="s">
        <v>3</v>
      </c>
      <c r="D414" s="142">
        <v>0</v>
      </c>
    </row>
    <row r="415" spans="1:4" x14ac:dyDescent="0.3">
      <c r="A415" s="187" t="s">
        <v>160</v>
      </c>
      <c r="B415" s="78" t="e">
        <f>_xlfn.XLOOKUP(A415,CATEGORIA!B:B,CATEGORIA!C:C)</f>
        <v>#N/A</v>
      </c>
      <c r="C415" s="108" t="s">
        <v>3</v>
      </c>
      <c r="D415" s="142">
        <v>0</v>
      </c>
    </row>
    <row r="416" spans="1:4" x14ac:dyDescent="0.3">
      <c r="A416" s="187">
        <v>2749</v>
      </c>
      <c r="B416" s="78" t="str">
        <f>_xlfn.XLOOKUP(A416,CATEGORIA!B:B,CATEGORIA!C:C)</f>
        <v>CALCIO MAGNESIO D3 4X60 COMPRIMIDOS 800MG (NUTRALIN)</v>
      </c>
      <c r="C416" s="108" t="s">
        <v>3</v>
      </c>
      <c r="D416" s="142">
        <v>4</v>
      </c>
    </row>
    <row r="417" spans="1:4" x14ac:dyDescent="0.3">
      <c r="A417" s="187">
        <v>2263</v>
      </c>
      <c r="B417" s="78" t="str">
        <f>_xlfn.XLOOKUP(A417,CATEGORIA!B:B,CATEGORIA!C:C)</f>
        <v>CALDO DE CARNE S/ GLUTAMATO 2KG (VIDA EM GRAOS)</v>
      </c>
      <c r="C417" s="108" t="s">
        <v>7</v>
      </c>
      <c r="D417" s="142">
        <v>2</v>
      </c>
    </row>
    <row r="418" spans="1:4" x14ac:dyDescent="0.3">
      <c r="A418" s="187">
        <v>2264</v>
      </c>
      <c r="B418" s="78" t="str">
        <f>_xlfn.XLOOKUP(A418,CATEGORIA!B:B,CATEGORIA!C:C)</f>
        <v>CALDO DE LEGUMES S/ GLUTAMATO 2KG (VIDA EM GRAOS)</v>
      </c>
      <c r="C418" s="108" t="s">
        <v>7</v>
      </c>
      <c r="D418" s="142">
        <v>2</v>
      </c>
    </row>
    <row r="419" spans="1:4" x14ac:dyDescent="0.3">
      <c r="A419" s="187">
        <v>2265</v>
      </c>
      <c r="B419" s="78" t="str">
        <f>_xlfn.XLOOKUP(A419,CATEGORIA!B:B,CATEGORIA!C:C)</f>
        <v>CALDO DE PEIXE S/ GLUTAMATO 2KG (VIDA EM GRAOS)</v>
      </c>
      <c r="C419" s="108" t="s">
        <v>7</v>
      </c>
      <c r="D419" s="142">
        <v>2</v>
      </c>
    </row>
    <row r="420" spans="1:4" x14ac:dyDescent="0.3">
      <c r="A420" s="187">
        <v>21435</v>
      </c>
      <c r="B420" s="78" t="str">
        <f>_xlfn.XLOOKUP(A420,CATEGORIA!B:B,CATEGORIA!C:C)</f>
        <v>CANELA CORTE 6 CM EXTRA A 20KG (VIETNÃ)</v>
      </c>
      <c r="C420" s="108" t="s">
        <v>3</v>
      </c>
      <c r="D420" s="142">
        <v>20</v>
      </c>
    </row>
    <row r="421" spans="1:4" x14ac:dyDescent="0.3">
      <c r="A421" s="187">
        <v>21480</v>
      </c>
      <c r="B421" s="78" t="str">
        <f>_xlfn.XLOOKUP(A421,CATEGORIA!B:B,CATEGORIA!C:C)</f>
        <v>CANELA CORTE 6 CM EXTRA A 10KG (VIETNÃ)</v>
      </c>
      <c r="C421" s="108" t="s">
        <v>7</v>
      </c>
      <c r="D421" s="142">
        <v>10</v>
      </c>
    </row>
    <row r="422" spans="1:4" x14ac:dyDescent="0.3">
      <c r="A422" s="187">
        <v>21418</v>
      </c>
      <c r="B422" s="78" t="str">
        <f>_xlfn.XLOOKUP(A422,CATEGORIA!B:B,CATEGORIA!C:C)</f>
        <v>CANELA CORTE 6 CM EXTRA A 2KG</v>
      </c>
      <c r="C422" s="108" t="s">
        <v>3</v>
      </c>
      <c r="D422" s="142">
        <v>2</v>
      </c>
    </row>
    <row r="423" spans="1:4" x14ac:dyDescent="0.3">
      <c r="A423" s="187">
        <v>20002</v>
      </c>
      <c r="B423" s="78" t="str">
        <f>_xlfn.XLOOKUP(A423,CATEGORIA!B:B,CATEGORIA!C:C)</f>
        <v>CANELA CORTE 6 CM EXTRA A 20KG (INDONESIA)</v>
      </c>
      <c r="C423" s="108" t="s">
        <v>3</v>
      </c>
      <c r="D423" s="142">
        <v>20</v>
      </c>
    </row>
    <row r="424" spans="1:4" x14ac:dyDescent="0.3">
      <c r="A424" s="187">
        <v>20354</v>
      </c>
      <c r="B424" s="78" t="str">
        <f>_xlfn.XLOOKUP(A424,CATEGORIA!B:B,CATEGORIA!C:C)</f>
        <v>CANELA CORTE 6 CM EXTRA A 10KG (INDONESIA)</v>
      </c>
      <c r="C424" s="108" t="s">
        <v>7</v>
      </c>
      <c r="D424" s="142">
        <v>10</v>
      </c>
    </row>
    <row r="425" spans="1:4" x14ac:dyDescent="0.3">
      <c r="A425" s="187">
        <v>21226</v>
      </c>
      <c r="B425" s="78" t="e">
        <f>_xlfn.XLOOKUP(A425,CATEGORIA!B:B,CATEGORIA!C:C)</f>
        <v>#N/A</v>
      </c>
      <c r="C425" s="108" t="s">
        <v>7</v>
      </c>
      <c r="D425" s="142">
        <v>5</v>
      </c>
    </row>
    <row r="426" spans="1:4" x14ac:dyDescent="0.3">
      <c r="A426" s="187">
        <v>20113</v>
      </c>
      <c r="B426" s="78" t="str">
        <f>_xlfn.XLOOKUP(A426,CATEGORIA!B:B,CATEGORIA!C:C)</f>
        <v>CANELA EM PO PREMIUM PURA 10KG</v>
      </c>
      <c r="C426" s="108" t="s">
        <v>7</v>
      </c>
      <c r="D426" s="142">
        <v>10</v>
      </c>
    </row>
    <row r="427" spans="1:4" x14ac:dyDescent="0.3">
      <c r="A427" s="187">
        <v>21049</v>
      </c>
      <c r="B427" s="78" t="str">
        <f>_xlfn.XLOOKUP(A427,CATEGORIA!B:B,CATEGORIA!C:C)</f>
        <v>CANELA EM PO PREMIUM PURA 5KG</v>
      </c>
      <c r="C427" s="108" t="s">
        <v>7</v>
      </c>
      <c r="D427" s="142">
        <v>5</v>
      </c>
    </row>
    <row r="428" spans="1:4" x14ac:dyDescent="0.3">
      <c r="A428" s="187">
        <v>21419</v>
      </c>
      <c r="B428" s="78" t="str">
        <f>_xlfn.XLOOKUP(A428,CATEGORIA!B:B,CATEGORIA!C:C)</f>
        <v>CANELA EM PO PREMIUM PURA 2KG (VIDA EM GRAOS)</v>
      </c>
      <c r="C428" s="108" t="s">
        <v>7</v>
      </c>
      <c r="D428" s="142">
        <v>2</v>
      </c>
    </row>
    <row r="429" spans="1:4" x14ac:dyDescent="0.3">
      <c r="A429" s="187">
        <v>21436</v>
      </c>
      <c r="B429" s="78" t="str">
        <f>_xlfn.XLOOKUP(A429,CATEGORIA!B:B,CATEGORIA!C:C)</f>
        <v>CANELA JAWA INTEIRA 25KG (VIETNÃ)</v>
      </c>
      <c r="C429" s="108" t="s">
        <v>7</v>
      </c>
      <c r="D429" s="142">
        <v>25</v>
      </c>
    </row>
    <row r="430" spans="1:4" x14ac:dyDescent="0.3">
      <c r="A430" s="187">
        <v>20206</v>
      </c>
      <c r="B430" s="78" t="str">
        <f>_xlfn.XLOOKUP(A430,CATEGORIA!B:B,CATEGORIA!C:C)</f>
        <v>CANELA JAWA INTEIRA 50KG</v>
      </c>
      <c r="C430" s="108" t="s">
        <v>7</v>
      </c>
      <c r="D430" s="142">
        <v>50</v>
      </c>
    </row>
    <row r="431" spans="1:4" x14ac:dyDescent="0.3">
      <c r="A431" s="187">
        <v>20123</v>
      </c>
      <c r="B431" s="78" t="str">
        <f>_xlfn.XLOOKUP(A431,CATEGORIA!B:B,CATEGORIA!C:C)</f>
        <v>CANELA JAWA INTEIRA 10KG</v>
      </c>
      <c r="C431" s="108" t="s">
        <v>7</v>
      </c>
      <c r="D431" s="142">
        <v>10</v>
      </c>
    </row>
    <row r="432" spans="1:4" x14ac:dyDescent="0.3">
      <c r="A432" s="187">
        <v>21437</v>
      </c>
      <c r="B432" s="78" t="e">
        <f>_xlfn.XLOOKUP(A432,CATEGORIA!B:B,CATEGORIA!C:C)</f>
        <v>#N/A</v>
      </c>
      <c r="C432" s="108" t="s">
        <v>7</v>
      </c>
      <c r="D432" s="142">
        <v>25</v>
      </c>
    </row>
    <row r="433" spans="1:4" x14ac:dyDescent="0.3">
      <c r="A433" s="187">
        <v>2172</v>
      </c>
      <c r="B433" s="78" t="str">
        <f>_xlfn.XLOOKUP(A433,CATEGORIA!B:B,CATEGORIA!C:C)</f>
        <v>CANJICA AMARELA 30KG</v>
      </c>
      <c r="C433" s="108" t="s">
        <v>7</v>
      </c>
      <c r="D433" s="142">
        <v>30</v>
      </c>
    </row>
    <row r="434" spans="1:4" x14ac:dyDescent="0.3">
      <c r="A434" s="187">
        <v>2135</v>
      </c>
      <c r="B434" s="78" t="str">
        <f>_xlfn.XLOOKUP(A434,CATEGORIA!B:B,CATEGORIA!C:C)</f>
        <v>CANJICA AMARELA 5KG (VIDA EM GRAOS)</v>
      </c>
      <c r="C434" s="108" t="s">
        <v>7</v>
      </c>
      <c r="D434" s="142">
        <v>5</v>
      </c>
    </row>
    <row r="435" spans="1:4" x14ac:dyDescent="0.3">
      <c r="A435" s="187">
        <v>1524</v>
      </c>
      <c r="B435" s="78" t="e">
        <f>_xlfn.XLOOKUP(A435,CATEGORIA!B:B,CATEGORIA!C:C)</f>
        <v>#N/A</v>
      </c>
      <c r="C435" s="108" t="s">
        <v>7</v>
      </c>
      <c r="D435" s="142">
        <v>20</v>
      </c>
    </row>
    <row r="436" spans="1:4" x14ac:dyDescent="0.3">
      <c r="A436" s="187">
        <v>1277</v>
      </c>
      <c r="B436" s="78" t="str">
        <f>_xlfn.XLOOKUP(A436,CATEGORIA!B:B,CATEGORIA!C:C)</f>
        <v>CANJICA BRANCA 25KG</v>
      </c>
      <c r="C436" s="108" t="s">
        <v>7</v>
      </c>
      <c r="D436" s="142">
        <v>25</v>
      </c>
    </row>
    <row r="437" spans="1:4" x14ac:dyDescent="0.3">
      <c r="A437" s="187">
        <v>1278</v>
      </c>
      <c r="B437" s="78" t="str">
        <f>_xlfn.XLOOKUP(A437,CATEGORIA!B:B,CATEGORIA!C:C)</f>
        <v>CANJICA BRANCA 5KG (VIDA EM GRAOS)</v>
      </c>
      <c r="C437" s="108" t="s">
        <v>7</v>
      </c>
      <c r="D437" s="142">
        <v>5</v>
      </c>
    </row>
    <row r="438" spans="1:4" x14ac:dyDescent="0.3">
      <c r="A438" s="187">
        <v>1945</v>
      </c>
      <c r="B438" s="78" t="e">
        <f>_xlfn.XLOOKUP(A438,CATEGORIA!B:B,CATEGORIA!C:C)</f>
        <v>#N/A</v>
      </c>
      <c r="C438" s="108" t="s">
        <v>7</v>
      </c>
      <c r="D438" s="142">
        <v>5</v>
      </c>
    </row>
    <row r="439" spans="1:4" x14ac:dyDescent="0.3">
      <c r="A439" s="187">
        <v>2714</v>
      </c>
      <c r="B439" s="78" t="str">
        <f>_xlfn.XLOOKUP(A439,CATEGORIA!B:B,CATEGORIA!C:C)</f>
        <v>CANJICA AMARELA 25KG</v>
      </c>
      <c r="C439" s="108" t="s">
        <v>7</v>
      </c>
      <c r="D439" s="142">
        <v>25</v>
      </c>
    </row>
    <row r="440" spans="1:4" x14ac:dyDescent="0.3">
      <c r="A440" s="187">
        <v>2715</v>
      </c>
      <c r="B440" s="78" t="str">
        <f>_xlfn.XLOOKUP(A440,CATEGORIA!B:B,CATEGORIA!C:C)</f>
        <v>CANJICA BRANCA 30KG</v>
      </c>
      <c r="C440" s="108" t="s">
        <v>7</v>
      </c>
      <c r="D440" s="142">
        <v>30</v>
      </c>
    </row>
    <row r="441" spans="1:4" x14ac:dyDescent="0.3">
      <c r="A441" s="187">
        <v>21615</v>
      </c>
      <c r="B441" s="78" t="e">
        <f>_xlfn.XLOOKUP(A441,CATEGORIA!B:B,CATEGORIA!C:C)</f>
        <v>#N/A</v>
      </c>
      <c r="C441" s="108" t="s">
        <v>7</v>
      </c>
      <c r="D441" s="142">
        <v>3</v>
      </c>
    </row>
    <row r="442" spans="1:4" x14ac:dyDescent="0.3">
      <c r="A442" s="187">
        <v>1838</v>
      </c>
      <c r="B442" s="78" t="e">
        <f>_xlfn.XLOOKUP(A442,CATEGORIA!B:B,CATEGORIA!C:C)</f>
        <v>#N/A</v>
      </c>
      <c r="C442" s="108" t="s">
        <v>3</v>
      </c>
      <c r="D442" s="142">
        <v>4</v>
      </c>
    </row>
    <row r="443" spans="1:4" x14ac:dyDescent="0.3">
      <c r="A443" s="187">
        <v>1848</v>
      </c>
      <c r="B443" s="78" t="e">
        <f>_xlfn.XLOOKUP(A443,CATEGORIA!B:B,CATEGORIA!C:C)</f>
        <v>#N/A</v>
      </c>
      <c r="C443" s="108" t="s">
        <v>3</v>
      </c>
      <c r="D443" s="142">
        <v>6</v>
      </c>
    </row>
    <row r="444" spans="1:4" x14ac:dyDescent="0.3">
      <c r="A444" s="187">
        <v>1837</v>
      </c>
      <c r="B444" s="78" t="e">
        <f>_xlfn.XLOOKUP(A444,CATEGORIA!B:B,CATEGORIA!C:C)</f>
        <v>#N/A</v>
      </c>
      <c r="C444" s="108" t="s">
        <v>3</v>
      </c>
      <c r="D444" s="142">
        <v>4</v>
      </c>
    </row>
    <row r="445" spans="1:4" x14ac:dyDescent="0.3">
      <c r="A445" s="187">
        <v>1847</v>
      </c>
      <c r="B445" s="78" t="e">
        <f>_xlfn.XLOOKUP(A445,CATEGORIA!B:B,CATEGORIA!C:C)</f>
        <v>#N/A</v>
      </c>
      <c r="C445" s="108" t="s">
        <v>3</v>
      </c>
      <c r="D445" s="142">
        <v>6</v>
      </c>
    </row>
    <row r="446" spans="1:4" x14ac:dyDescent="0.3">
      <c r="A446" s="187">
        <v>1839</v>
      </c>
      <c r="B446" s="78" t="e">
        <f>_xlfn.XLOOKUP(A446,CATEGORIA!B:B,CATEGORIA!C:C)</f>
        <v>#N/A</v>
      </c>
      <c r="C446" s="108" t="s">
        <v>3</v>
      </c>
      <c r="D446" s="142">
        <v>4</v>
      </c>
    </row>
    <row r="447" spans="1:4" x14ac:dyDescent="0.3">
      <c r="A447" s="187">
        <v>1849</v>
      </c>
      <c r="B447" s="78" t="e">
        <f>_xlfn.XLOOKUP(A447,CATEGORIA!B:B,CATEGORIA!C:C)</f>
        <v>#N/A</v>
      </c>
      <c r="C447" s="108" t="s">
        <v>3</v>
      </c>
      <c r="D447" s="142">
        <v>6</v>
      </c>
    </row>
    <row r="448" spans="1:4" x14ac:dyDescent="0.3">
      <c r="A448" s="187">
        <v>1842</v>
      </c>
      <c r="B448" s="78" t="e">
        <f>_xlfn.XLOOKUP(A448,CATEGORIA!B:B,CATEGORIA!C:C)</f>
        <v>#N/A</v>
      </c>
      <c r="C448" s="108" t="s">
        <v>3</v>
      </c>
      <c r="D448" s="142">
        <v>4</v>
      </c>
    </row>
    <row r="449" spans="1:4" x14ac:dyDescent="0.3">
      <c r="A449" s="187">
        <v>1852</v>
      </c>
      <c r="B449" s="78" t="e">
        <f>_xlfn.XLOOKUP(A449,CATEGORIA!B:B,CATEGORIA!C:C)</f>
        <v>#N/A</v>
      </c>
      <c r="C449" s="108" t="s">
        <v>3</v>
      </c>
      <c r="D449" s="142">
        <v>6</v>
      </c>
    </row>
    <row r="450" spans="1:4" x14ac:dyDescent="0.3">
      <c r="A450" s="187">
        <v>1840</v>
      </c>
      <c r="B450" s="78" t="e">
        <f>_xlfn.XLOOKUP(A450,CATEGORIA!B:B,CATEGORIA!C:C)</f>
        <v>#N/A</v>
      </c>
      <c r="C450" s="108" t="s">
        <v>3</v>
      </c>
      <c r="D450" s="142">
        <v>4</v>
      </c>
    </row>
    <row r="451" spans="1:4" x14ac:dyDescent="0.3">
      <c r="A451" s="187">
        <v>1850</v>
      </c>
      <c r="B451" s="78" t="e">
        <f>_xlfn.XLOOKUP(A451,CATEGORIA!B:B,CATEGORIA!C:C)</f>
        <v>#N/A</v>
      </c>
      <c r="C451" s="108" t="s">
        <v>3</v>
      </c>
      <c r="D451" s="142">
        <v>6</v>
      </c>
    </row>
    <row r="452" spans="1:4" x14ac:dyDescent="0.3">
      <c r="A452" s="187">
        <v>1836</v>
      </c>
      <c r="B452" s="78" t="e">
        <f>_xlfn.XLOOKUP(A452,CATEGORIA!B:B,CATEGORIA!C:C)</f>
        <v>#N/A</v>
      </c>
      <c r="C452" s="108" t="s">
        <v>3</v>
      </c>
      <c r="D452" s="142">
        <v>4</v>
      </c>
    </row>
    <row r="453" spans="1:4" x14ac:dyDescent="0.3">
      <c r="A453" s="187">
        <v>1846</v>
      </c>
      <c r="B453" s="78" t="e">
        <f>_xlfn.XLOOKUP(A453,CATEGORIA!B:B,CATEGORIA!C:C)</f>
        <v>#N/A</v>
      </c>
      <c r="C453" s="108" t="s">
        <v>3</v>
      </c>
      <c r="D453" s="142">
        <v>6</v>
      </c>
    </row>
    <row r="454" spans="1:4" x14ac:dyDescent="0.3">
      <c r="A454" s="187">
        <v>1841</v>
      </c>
      <c r="B454" s="78" t="e">
        <f>_xlfn.XLOOKUP(A454,CATEGORIA!B:B,CATEGORIA!C:C)</f>
        <v>#N/A</v>
      </c>
      <c r="C454" s="108" t="s">
        <v>3</v>
      </c>
      <c r="D454" s="142">
        <v>4</v>
      </c>
    </row>
    <row r="455" spans="1:4" x14ac:dyDescent="0.3">
      <c r="A455" s="187">
        <v>1851</v>
      </c>
      <c r="B455" s="78" t="e">
        <f>_xlfn.XLOOKUP(A455,CATEGORIA!B:B,CATEGORIA!C:C)</f>
        <v>#N/A</v>
      </c>
      <c r="C455" s="108" t="s">
        <v>3</v>
      </c>
      <c r="D455" s="142">
        <v>6</v>
      </c>
    </row>
    <row r="456" spans="1:4" x14ac:dyDescent="0.3">
      <c r="A456" s="187">
        <v>1845</v>
      </c>
      <c r="B456" s="78" t="e">
        <f>_xlfn.XLOOKUP(A456,CATEGORIA!B:B,CATEGORIA!C:C)</f>
        <v>#N/A</v>
      </c>
      <c r="C456" s="108" t="s">
        <v>3</v>
      </c>
      <c r="D456" s="142">
        <v>4</v>
      </c>
    </row>
    <row r="457" spans="1:4" x14ac:dyDescent="0.3">
      <c r="A457" s="187">
        <v>1855</v>
      </c>
      <c r="B457" s="78" t="e">
        <f>_xlfn.XLOOKUP(A457,CATEGORIA!B:B,CATEGORIA!C:C)</f>
        <v>#N/A</v>
      </c>
      <c r="C457" s="108" t="s">
        <v>3</v>
      </c>
      <c r="D457" s="142">
        <v>6</v>
      </c>
    </row>
    <row r="458" spans="1:4" x14ac:dyDescent="0.3">
      <c r="A458" s="187">
        <v>1843</v>
      </c>
      <c r="B458" s="78" t="e">
        <f>_xlfn.XLOOKUP(A458,CATEGORIA!B:B,CATEGORIA!C:C)</f>
        <v>#N/A</v>
      </c>
      <c r="C458" s="108" t="s">
        <v>3</v>
      </c>
      <c r="D458" s="142">
        <v>4</v>
      </c>
    </row>
    <row r="459" spans="1:4" x14ac:dyDescent="0.3">
      <c r="A459" s="187">
        <v>1853</v>
      </c>
      <c r="B459" s="78" t="e">
        <f>_xlfn.XLOOKUP(A459,CATEGORIA!B:B,CATEGORIA!C:C)</f>
        <v>#N/A</v>
      </c>
      <c r="C459" s="108" t="s">
        <v>3</v>
      </c>
      <c r="D459" s="142">
        <v>6</v>
      </c>
    </row>
    <row r="460" spans="1:4" x14ac:dyDescent="0.3">
      <c r="A460" s="187">
        <v>1844</v>
      </c>
      <c r="B460" s="78" t="e">
        <f>_xlfn.XLOOKUP(A460,CATEGORIA!B:B,CATEGORIA!C:C)</f>
        <v>#N/A</v>
      </c>
      <c r="C460" s="108" t="s">
        <v>3</v>
      </c>
      <c r="D460" s="142">
        <v>4</v>
      </c>
    </row>
    <row r="461" spans="1:4" x14ac:dyDescent="0.3">
      <c r="A461" s="187">
        <v>1854</v>
      </c>
      <c r="B461" s="78" t="e">
        <f>_xlfn.XLOOKUP(A461,CATEGORIA!B:B,CATEGORIA!C:C)</f>
        <v>#N/A</v>
      </c>
      <c r="C461" s="108" t="s">
        <v>3</v>
      </c>
      <c r="D461" s="142">
        <v>6</v>
      </c>
    </row>
    <row r="462" spans="1:4" x14ac:dyDescent="0.3">
      <c r="A462" s="187">
        <v>21416</v>
      </c>
      <c r="B462" s="78" t="e">
        <f>_xlfn.XLOOKUP(A462,CATEGORIA!B:B,CATEGORIA!C:C)</f>
        <v>#N/A</v>
      </c>
      <c r="C462" s="108" t="s">
        <v>7</v>
      </c>
      <c r="D462" s="142">
        <v>10</v>
      </c>
    </row>
    <row r="463" spans="1:4" x14ac:dyDescent="0.3">
      <c r="A463" s="187">
        <v>21289</v>
      </c>
      <c r="B463" s="78" t="e">
        <f>_xlfn.XLOOKUP(A463,CATEGORIA!B:B,CATEGORIA!C:C)</f>
        <v>#N/A</v>
      </c>
      <c r="C463" s="108" t="s">
        <v>7</v>
      </c>
      <c r="D463" s="142">
        <v>2</v>
      </c>
    </row>
    <row r="464" spans="1:4" x14ac:dyDescent="0.3">
      <c r="A464" s="187">
        <v>2164</v>
      </c>
      <c r="B464" s="78" t="str">
        <f>_xlfn.XLOOKUP(A464,CATEGORIA!B:B,CATEGORIA!C:C)</f>
        <v>CARQUEJA AMARGA 1KG (VIDA EM GRAOS)</v>
      </c>
      <c r="C464" s="108" t="s">
        <v>7</v>
      </c>
      <c r="D464" s="142">
        <v>1</v>
      </c>
    </row>
    <row r="465" spans="1:4" x14ac:dyDescent="0.3">
      <c r="A465" s="187">
        <v>2165</v>
      </c>
      <c r="B465" s="78" t="str">
        <f>_xlfn.XLOOKUP(A465,CATEGORIA!B:B,CATEGORIA!C:C)</f>
        <v>CARQUEJA DOCE 1KG (VIDA EM GRAOS)</v>
      </c>
      <c r="C465" s="108" t="s">
        <v>7</v>
      </c>
      <c r="D465" s="142">
        <v>1</v>
      </c>
    </row>
    <row r="466" spans="1:4" x14ac:dyDescent="0.3">
      <c r="A466" s="187">
        <v>1479</v>
      </c>
      <c r="B466" s="78" t="str">
        <f>_xlfn.XLOOKUP(A466,CATEGORIA!B:B,CATEGORIA!C:C)</f>
        <v>CARVAO ATIVADO EM PO 25KG</v>
      </c>
      <c r="C466" s="108" t="s">
        <v>3</v>
      </c>
      <c r="D466" s="142">
        <v>25</v>
      </c>
    </row>
    <row r="467" spans="1:4" x14ac:dyDescent="0.3">
      <c r="A467" s="187">
        <v>1336</v>
      </c>
      <c r="B467" s="78" t="str">
        <f>_xlfn.XLOOKUP(A467,CATEGORIA!B:B,CATEGORIA!C:C)</f>
        <v>CARVAO ATIVADO EM PO 3KG</v>
      </c>
      <c r="C467" s="108" t="s">
        <v>3</v>
      </c>
      <c r="D467" s="142">
        <v>3</v>
      </c>
    </row>
    <row r="468" spans="1:4" x14ac:dyDescent="0.3">
      <c r="A468" s="187">
        <v>405</v>
      </c>
      <c r="B468" s="78" t="str">
        <f>_xlfn.XLOOKUP(A468,CATEGORIA!B:B,CATEGORIA!C:C)</f>
        <v>CASTANHA DE BARU 5KG (TORRADA)</v>
      </c>
      <c r="C468" s="108" t="s">
        <v>3</v>
      </c>
      <c r="D468" s="142">
        <v>5</v>
      </c>
    </row>
    <row r="469" spans="1:4" x14ac:dyDescent="0.3">
      <c r="A469" s="187">
        <v>1918</v>
      </c>
      <c r="B469" s="78" t="str">
        <f>_xlfn.XLOOKUP(A469,CATEGORIA!B:B,CATEGORIA!C:C)</f>
        <v>CASTANHA DE BARU TORRADA 1KG (VIDA EM GRAOS)</v>
      </c>
      <c r="C469" s="108" t="s">
        <v>3</v>
      </c>
      <c r="D469" s="142">
        <v>1</v>
      </c>
    </row>
    <row r="470" spans="1:4" x14ac:dyDescent="0.3">
      <c r="A470" s="187">
        <v>2787</v>
      </c>
      <c r="B470" s="78" t="e">
        <f>_xlfn.XLOOKUP(A470,CATEGORIA!B:B,CATEGORIA!C:C)</f>
        <v>#N/A</v>
      </c>
      <c r="C470" s="108" t="s">
        <v>3</v>
      </c>
      <c r="D470" s="142">
        <v>10</v>
      </c>
    </row>
    <row r="471" spans="1:4" x14ac:dyDescent="0.3">
      <c r="A471" s="187">
        <v>357</v>
      </c>
      <c r="B471" s="78" t="str">
        <f>_xlfn.XLOOKUP(A471,CATEGORIA!B:B,CATEGORIA!C:C)</f>
        <v>CASTANHA DE CAJU CARAMELIZADA C/ GERGELIM 10KG</v>
      </c>
      <c r="C471" s="108" t="s">
        <v>3</v>
      </c>
      <c r="D471" s="142">
        <v>10</v>
      </c>
    </row>
    <row r="472" spans="1:4" x14ac:dyDescent="0.3">
      <c r="A472" s="187">
        <v>260</v>
      </c>
      <c r="B472" s="78" t="str">
        <f>_xlfn.XLOOKUP(A472,CATEGORIA!B:B,CATEGORIA!C:C)</f>
        <v>CASTANHA DE CAJU CARAMELIZADA C/ LEITE COND.10KG</v>
      </c>
      <c r="C472" s="108" t="s">
        <v>3</v>
      </c>
      <c r="D472" s="142">
        <v>10</v>
      </c>
    </row>
    <row r="473" spans="1:4" x14ac:dyDescent="0.3">
      <c r="A473" s="187">
        <v>358</v>
      </c>
      <c r="B473" s="78" t="str">
        <f>_xlfn.XLOOKUP(A473,CATEGORIA!B:B,CATEGORIA!C:C)</f>
        <v>CASTANHA DE CAJU CARAMELIZADA C/CHOCOLATE 10KG</v>
      </c>
      <c r="C473" s="108" t="s">
        <v>3</v>
      </c>
      <c r="D473" s="142">
        <v>10</v>
      </c>
    </row>
    <row r="474" spans="1:4" x14ac:dyDescent="0.3">
      <c r="A474" s="187">
        <v>359</v>
      </c>
      <c r="B474" s="78" t="str">
        <f>_xlfn.XLOOKUP(A474,CATEGORIA!B:B,CATEGORIA!C:C)</f>
        <v>CASTANHA DE CAJU CARAMELIZADA C/COCO 10KG</v>
      </c>
      <c r="C474" s="108" t="s">
        <v>3</v>
      </c>
      <c r="D474" s="142">
        <v>10</v>
      </c>
    </row>
    <row r="475" spans="1:4" x14ac:dyDescent="0.3">
      <c r="A475" s="187">
        <v>2788</v>
      </c>
      <c r="B475" s="78" t="e">
        <f>_xlfn.XLOOKUP(A475,CATEGORIA!B:B,CATEGORIA!C:C)</f>
        <v>#N/A</v>
      </c>
      <c r="C475" s="108" t="s">
        <v>3</v>
      </c>
      <c r="D475" s="142">
        <v>10</v>
      </c>
    </row>
    <row r="476" spans="1:4" x14ac:dyDescent="0.3">
      <c r="A476" s="187">
        <v>229</v>
      </c>
      <c r="B476" s="78" t="e">
        <f>_xlfn.XLOOKUP(A476,CATEGORIA!B:B,CATEGORIA!C:C)</f>
        <v>#N/A</v>
      </c>
      <c r="C476" s="108" t="s">
        <v>93</v>
      </c>
      <c r="D476" s="142">
        <v>9</v>
      </c>
    </row>
    <row r="477" spans="1:4" x14ac:dyDescent="0.3">
      <c r="A477" s="187">
        <v>159</v>
      </c>
      <c r="B477" s="78" t="str">
        <f>_xlfn.XLOOKUP(A477,CATEGORIA!B:B,CATEGORIA!C:C)</f>
        <v>CASTANHA DE CAJU CARAMELIZADA COM CHOCOLATE 9KG</v>
      </c>
      <c r="C477" s="108" t="s">
        <v>93</v>
      </c>
      <c r="D477" s="142">
        <v>9</v>
      </c>
    </row>
    <row r="478" spans="1:4" x14ac:dyDescent="0.3">
      <c r="A478" s="187">
        <v>1720</v>
      </c>
      <c r="B478" s="78" t="str">
        <f>_xlfn.XLOOKUP(A478,CATEGORIA!B:B,CATEGORIA!C:C)</f>
        <v>CASTANHA DE CAJU CARAMELIZADA COM CHOCOLATE 2KG</v>
      </c>
      <c r="C478" s="108" t="s">
        <v>3</v>
      </c>
      <c r="D478" s="142">
        <v>2</v>
      </c>
    </row>
    <row r="479" spans="1:4" x14ac:dyDescent="0.3">
      <c r="A479" s="187">
        <v>375</v>
      </c>
      <c r="B479" s="78" t="str">
        <f>_xlfn.XLOOKUP(A479,CATEGORIA!B:B,CATEGORIA!C:C)</f>
        <v>CASTANHA DE CAJU CARAMELIZADA COM COCO 9KG</v>
      </c>
      <c r="C479" s="108" t="s">
        <v>93</v>
      </c>
      <c r="D479" s="142">
        <v>9</v>
      </c>
    </row>
    <row r="480" spans="1:4" x14ac:dyDescent="0.3">
      <c r="A480" s="187">
        <v>1721</v>
      </c>
      <c r="B480" s="78" t="str">
        <f>_xlfn.XLOOKUP(A480,CATEGORIA!B:B,CATEGORIA!C:C)</f>
        <v>CASTANHA DE CAJU CARAMELIZADA COM COCO 2KG (VIDA EM GRAOS)</v>
      </c>
      <c r="C480" s="108" t="s">
        <v>3</v>
      </c>
      <c r="D480" s="142">
        <v>2</v>
      </c>
    </row>
    <row r="481" spans="1:4" x14ac:dyDescent="0.3">
      <c r="A481" s="187">
        <v>1722</v>
      </c>
      <c r="B481" s="78" t="e">
        <f>_xlfn.XLOOKUP(A481,CATEGORIA!B:B,CATEGORIA!C:C)</f>
        <v>#N/A</v>
      </c>
      <c r="C481" s="108" t="s">
        <v>93</v>
      </c>
      <c r="D481" s="142">
        <v>9</v>
      </c>
    </row>
    <row r="482" spans="1:4" x14ac:dyDescent="0.3">
      <c r="A482" s="187">
        <v>157</v>
      </c>
      <c r="B482" s="78" t="str">
        <f>_xlfn.XLOOKUP(A482,CATEGORIA!B:B,CATEGORIA!C:C)</f>
        <v>CASTANHA DE CAJU CARAMELIZADA COM GERGELIM 9KG</v>
      </c>
      <c r="C482" s="108" t="s">
        <v>93</v>
      </c>
      <c r="D482" s="142">
        <v>9</v>
      </c>
    </row>
    <row r="483" spans="1:4" x14ac:dyDescent="0.3">
      <c r="A483" s="187">
        <v>1640</v>
      </c>
      <c r="B483" s="78" t="str">
        <f>_xlfn.XLOOKUP(A483,CATEGORIA!B:B,CATEGORIA!C:C)</f>
        <v>CASTANHA DE CAJU CARAMELIZADA COM GERGELIM 2KG (VIDA EM GRAOS)</v>
      </c>
      <c r="C483" s="108" t="s">
        <v>3</v>
      </c>
      <c r="D483" s="142">
        <v>2</v>
      </c>
    </row>
    <row r="484" spans="1:4" x14ac:dyDescent="0.3">
      <c r="A484" s="187">
        <v>376</v>
      </c>
      <c r="B484" s="78" t="str">
        <f>_xlfn.XLOOKUP(A484,CATEGORIA!B:B,CATEGORIA!C:C)</f>
        <v>CASTANHA DE CAJU CARAMELIZADA COM LEITE CONDENSADO 9KG</v>
      </c>
      <c r="C484" s="108" t="s">
        <v>93</v>
      </c>
      <c r="D484" s="142">
        <v>9</v>
      </c>
    </row>
    <row r="485" spans="1:4" x14ac:dyDescent="0.3">
      <c r="A485" s="187">
        <v>135</v>
      </c>
      <c r="B485" s="78" t="e">
        <f>_xlfn.XLOOKUP(A485,CATEGORIA!B:B,CATEGORIA!C:C)</f>
        <v>#N/A</v>
      </c>
      <c r="C485" s="108" t="s">
        <v>93</v>
      </c>
      <c r="D485" s="142">
        <v>9</v>
      </c>
    </row>
    <row r="486" spans="1:4" x14ac:dyDescent="0.3">
      <c r="A486" s="187">
        <v>93</v>
      </c>
      <c r="B486" s="78" t="str">
        <f>_xlfn.XLOOKUP(A486,CATEGORIA!B:B,CATEGORIA!C:C)</f>
        <v>CASTANHA DE CAJU W1-240 CRUA 11,34KG</v>
      </c>
      <c r="C486" s="108" t="s">
        <v>3</v>
      </c>
      <c r="D486" s="142">
        <v>11.34</v>
      </c>
    </row>
    <row r="487" spans="1:4" x14ac:dyDescent="0.3">
      <c r="A487" s="187">
        <v>1831</v>
      </c>
      <c r="B487" s="78" t="str">
        <f>_xlfn.XLOOKUP(A487,CATEGORIA!B:B,CATEGORIA!C:C)</f>
        <v>CASTANHA DE CAJU W1-240 CRUA 11,34KG (EURO)</v>
      </c>
      <c r="C487" s="108" t="s">
        <v>3</v>
      </c>
      <c r="D487" s="142">
        <v>11.34</v>
      </c>
    </row>
    <row r="488" spans="1:4" x14ac:dyDescent="0.3">
      <c r="A488" s="187">
        <v>992</v>
      </c>
      <c r="B488" s="78" t="str">
        <f>_xlfn.XLOOKUP(A488,CATEGORIA!B:B,CATEGORIA!C:C)</f>
        <v>CASTANHA DE CAJU W1-240 CRUA 5,67KG (VIDA EM GRAOS)</v>
      </c>
      <c r="C488" s="108" t="s">
        <v>3</v>
      </c>
      <c r="D488" s="142">
        <v>5.67</v>
      </c>
    </row>
    <row r="489" spans="1:4" x14ac:dyDescent="0.3">
      <c r="A489" s="187">
        <v>1641</v>
      </c>
      <c r="B489" s="78" t="str">
        <f>_xlfn.XLOOKUP(A489,CATEGORIA!B:B,CATEGORIA!C:C)</f>
        <v>CASTANHA DE CAJU W1-240 CRUA 2KG (VIDA EM GRAOS)</v>
      </c>
      <c r="C489" s="108" t="s">
        <v>3</v>
      </c>
      <c r="D489" s="142">
        <v>2</v>
      </c>
    </row>
    <row r="490" spans="1:4" x14ac:dyDescent="0.3">
      <c r="A490" s="187">
        <v>92</v>
      </c>
      <c r="B490" s="78" t="str">
        <f>_xlfn.XLOOKUP(A490,CATEGORIA!B:B,CATEGORIA!C:C)</f>
        <v>CASTANHA DE CAJU W1-240 TORRADA 11,34KG</v>
      </c>
      <c r="C490" s="108" t="s">
        <v>3</v>
      </c>
      <c r="D490" s="142">
        <v>11.34</v>
      </c>
    </row>
    <row r="491" spans="1:4" x14ac:dyDescent="0.3">
      <c r="A491" s="187">
        <v>1807</v>
      </c>
      <c r="B491" s="78" t="str">
        <f>_xlfn.XLOOKUP(A491,CATEGORIA!B:B,CATEGORIA!C:C)</f>
        <v>CASTANHA DE CAJU W1-240 TORRADA 11,34KG (EURO)</v>
      </c>
      <c r="C491" s="108" t="s">
        <v>3</v>
      </c>
      <c r="D491" s="142">
        <v>11.34</v>
      </c>
    </row>
    <row r="492" spans="1:4" x14ac:dyDescent="0.3">
      <c r="A492" s="187">
        <v>993</v>
      </c>
      <c r="B492" s="78" t="str">
        <f>_xlfn.XLOOKUP(A492,CATEGORIA!B:B,CATEGORIA!C:C)</f>
        <v>CASTANHA DE CAJU W1-240 TORRADA 5,67KG (VIDA EM GRAOS)</v>
      </c>
      <c r="C492" s="108" t="s">
        <v>3</v>
      </c>
      <c r="D492" s="142">
        <v>5.67</v>
      </c>
    </row>
    <row r="493" spans="1:4" x14ac:dyDescent="0.3">
      <c r="A493" s="187">
        <v>1583</v>
      </c>
      <c r="B493" s="78" t="str">
        <f>_xlfn.XLOOKUP(A493,CATEGORIA!B:B,CATEGORIA!C:C)</f>
        <v>CASTANHA DE CAJU W1-240 TORRADA 2KG (VIDA EM GRAOS)</v>
      </c>
      <c r="C493" s="108" t="s">
        <v>3</v>
      </c>
      <c r="D493" s="142">
        <v>2</v>
      </c>
    </row>
    <row r="494" spans="1:4" x14ac:dyDescent="0.3">
      <c r="A494" s="187">
        <v>360</v>
      </c>
      <c r="B494" s="78" t="str">
        <f>_xlfn.XLOOKUP(A494,CATEGORIA!B:B,CATEGORIA!C:C)</f>
        <v>CASTANHA DE CAJU W1-240 TORRADA E SALGADA 11,34KG</v>
      </c>
      <c r="C494" s="108" t="s">
        <v>3</v>
      </c>
      <c r="D494" s="142">
        <v>11.34</v>
      </c>
    </row>
    <row r="495" spans="1:4" x14ac:dyDescent="0.3">
      <c r="A495" s="187">
        <v>1808</v>
      </c>
      <c r="B495" s="78" t="str">
        <f>_xlfn.XLOOKUP(A495,CATEGORIA!B:B,CATEGORIA!C:C)</f>
        <v>CASTANHA DE CAJU W1-240 TORRADA E SALGADA 11,34KG (EURO)</v>
      </c>
      <c r="C495" s="108" t="s">
        <v>3</v>
      </c>
      <c r="D495" s="142">
        <v>11.34</v>
      </c>
    </row>
    <row r="496" spans="1:4" x14ac:dyDescent="0.3">
      <c r="A496" s="187">
        <v>1021</v>
      </c>
      <c r="B496" s="78" t="str">
        <f>_xlfn.XLOOKUP(A496,CATEGORIA!B:B,CATEGORIA!C:C)</f>
        <v>CASTANHA DE CAJU W1-240 TORRADA E SALGADA 5,67KG (VIDA EM GRAOS)</v>
      </c>
      <c r="C496" s="108" t="s">
        <v>3</v>
      </c>
      <c r="D496" s="142">
        <v>5.67</v>
      </c>
    </row>
    <row r="497" spans="1:4" x14ac:dyDescent="0.3">
      <c r="A497" s="187">
        <v>1584</v>
      </c>
      <c r="B497" s="78" t="str">
        <f>_xlfn.XLOOKUP(A497,CATEGORIA!B:B,CATEGORIA!C:C)</f>
        <v>CASTANHA DE CAJU W1-240 TORRADA E SALGADA 2KG (VIDA EM GRAOS)</v>
      </c>
      <c r="C497" s="108" t="s">
        <v>3</v>
      </c>
      <c r="D497" s="142">
        <v>2</v>
      </c>
    </row>
    <row r="498" spans="1:4" x14ac:dyDescent="0.3">
      <c r="A498" s="187">
        <v>1776</v>
      </c>
      <c r="B498" s="78" t="str">
        <f>_xlfn.XLOOKUP(A498,CATEGORIA!B:B,CATEGORIA!C:C)</f>
        <v>CASTANHA DE CAJU W1-320 CRUA 11,34KG</v>
      </c>
      <c r="C498" s="108" t="s">
        <v>3</v>
      </c>
      <c r="D498" s="142">
        <v>11.34</v>
      </c>
    </row>
    <row r="499" spans="1:4" x14ac:dyDescent="0.3">
      <c r="A499" s="187">
        <v>1832</v>
      </c>
      <c r="B499" s="78" t="str">
        <f>_xlfn.XLOOKUP(A499,CATEGORIA!B:B,CATEGORIA!C:C)</f>
        <v>CASTANHA DE CAJU W1-320 CRUA 11,34KG (EURO)</v>
      </c>
      <c r="C499" s="108" t="s">
        <v>3</v>
      </c>
      <c r="D499" s="142">
        <v>11.34</v>
      </c>
    </row>
    <row r="500" spans="1:4" x14ac:dyDescent="0.3">
      <c r="A500" s="187">
        <v>2711</v>
      </c>
      <c r="B500" s="78" t="str">
        <f>_xlfn.XLOOKUP(A500,CATEGORIA!B:B,CATEGORIA!C:C)</f>
        <v>CASTANHA DE CAJU W1-320 CRUA 5,67KG (VIDA EM GRAOS)</v>
      </c>
      <c r="C500" s="108" t="s">
        <v>3</v>
      </c>
      <c r="D500" s="142">
        <v>5.67</v>
      </c>
    </row>
    <row r="501" spans="1:4" x14ac:dyDescent="0.3">
      <c r="A501" s="187">
        <v>1774</v>
      </c>
      <c r="B501" s="78" t="str">
        <f>_xlfn.XLOOKUP(A501,CATEGORIA!B:B,CATEGORIA!C:C)</f>
        <v>CASTANHA DE CAJU W1-320 TORRADA 11,34KG</v>
      </c>
      <c r="C501" s="108" t="s">
        <v>3</v>
      </c>
      <c r="D501" s="142">
        <v>11.34</v>
      </c>
    </row>
    <row r="502" spans="1:4" x14ac:dyDescent="0.3">
      <c r="A502" s="187">
        <v>1833</v>
      </c>
      <c r="B502" s="78" t="str">
        <f>_xlfn.XLOOKUP(A502,CATEGORIA!B:B,CATEGORIA!C:C)</f>
        <v>CASTANHA DE CAJU W1-320 TORRADA 11,34KG (EURO)</v>
      </c>
      <c r="C502" s="108" t="s">
        <v>3</v>
      </c>
      <c r="D502" s="142">
        <v>11.34</v>
      </c>
    </row>
    <row r="503" spans="1:4" x14ac:dyDescent="0.3">
      <c r="A503" s="187">
        <v>2712</v>
      </c>
      <c r="B503" s="78" t="str">
        <f>_xlfn.XLOOKUP(A503,CATEGORIA!B:B,CATEGORIA!C:C)</f>
        <v>CASTANHA DE CAJU W1-320 TORRADA 5,67KG (VIDA EM GRAOS)</v>
      </c>
      <c r="C503" s="108" t="s">
        <v>3</v>
      </c>
      <c r="D503" s="142">
        <v>5.67</v>
      </c>
    </row>
    <row r="504" spans="1:4" x14ac:dyDescent="0.3">
      <c r="A504" s="187">
        <v>1775</v>
      </c>
      <c r="B504" s="78" t="str">
        <f>_xlfn.XLOOKUP(A504,CATEGORIA!B:B,CATEGORIA!C:C)</f>
        <v>CASTANHA DE CAJU W1-320 TORRADA E SALGADA 11,34KG</v>
      </c>
      <c r="C504" s="108" t="s">
        <v>3</v>
      </c>
      <c r="D504" s="142">
        <v>11.34</v>
      </c>
    </row>
    <row r="505" spans="1:4" x14ac:dyDescent="0.3">
      <c r="A505" s="187">
        <v>1834</v>
      </c>
      <c r="B505" s="78" t="str">
        <f>_xlfn.XLOOKUP(A505,CATEGORIA!B:B,CATEGORIA!C:C)</f>
        <v>CASTANHA DE CAJU W1-320 TORRADA E SALGADA 11,34KG (EURO)</v>
      </c>
      <c r="C505" s="108" t="s">
        <v>3</v>
      </c>
      <c r="D505" s="142">
        <v>11.34</v>
      </c>
    </row>
    <row r="506" spans="1:4" x14ac:dyDescent="0.3">
      <c r="A506" s="187">
        <v>2713</v>
      </c>
      <c r="B506" s="78" t="str">
        <f>_xlfn.XLOOKUP(A506,CATEGORIA!B:B,CATEGORIA!C:C)</f>
        <v>CASTANHA DE CAJU W1-320 TORRADA E SALGADA 5,67KG (VIDA EM GRAOS)</v>
      </c>
      <c r="C506" s="108" t="s">
        <v>3</v>
      </c>
      <c r="D506" s="142">
        <v>5.67</v>
      </c>
    </row>
    <row r="507" spans="1:4" x14ac:dyDescent="0.3">
      <c r="A507" s="187">
        <v>524</v>
      </c>
      <c r="B507" s="78" t="str">
        <f>_xlfn.XLOOKUP(A507,CATEGORIA!B:B,CATEGORIA!C:C)</f>
        <v>CASTANHA DE CAJU W3 CRUA 11,34KG</v>
      </c>
      <c r="C507" s="108" t="s">
        <v>3</v>
      </c>
      <c r="D507" s="142">
        <v>11.34</v>
      </c>
    </row>
    <row r="508" spans="1:4" x14ac:dyDescent="0.3">
      <c r="A508" s="187">
        <v>523</v>
      </c>
      <c r="B508" s="78" t="str">
        <f>_xlfn.XLOOKUP(A508,CATEGORIA!B:B,CATEGORIA!C:C)</f>
        <v>CASTANHA DE CAJU W3 TORRADA 11,34KG</v>
      </c>
      <c r="C508" s="108" t="s">
        <v>3</v>
      </c>
      <c r="D508" s="142">
        <v>11.34</v>
      </c>
    </row>
    <row r="509" spans="1:4" x14ac:dyDescent="0.3">
      <c r="A509" s="187">
        <v>1179</v>
      </c>
      <c r="B509" s="78" t="str">
        <f>_xlfn.XLOOKUP(A509,CATEGORIA!B:B,CATEGORIA!C:C)</f>
        <v>CASTANHA DE CAJU W3 TORRADA 5,67KG (VIDA EM GRAOS)</v>
      </c>
      <c r="C509" s="108" t="s">
        <v>3</v>
      </c>
      <c r="D509" s="142">
        <v>5.67</v>
      </c>
    </row>
    <row r="510" spans="1:4" x14ac:dyDescent="0.3">
      <c r="A510" s="187">
        <v>97</v>
      </c>
      <c r="B510" s="78" t="str">
        <f>_xlfn.XLOOKUP(A510,CATEGORIA!B:B,CATEGORIA!C:C)</f>
        <v>CASTANHA DE CAJU W3 TORRADA E SALGADA 11,34 KG</v>
      </c>
      <c r="C510" s="108" t="s">
        <v>3</v>
      </c>
      <c r="D510" s="142">
        <v>11.34</v>
      </c>
    </row>
    <row r="511" spans="1:4" x14ac:dyDescent="0.3">
      <c r="A511" s="187">
        <v>1186</v>
      </c>
      <c r="B511" s="78" t="str">
        <f>_xlfn.XLOOKUP(A511,CATEGORIA!B:B,CATEGORIA!C:C)</f>
        <v>CASTANHA DE CAJU W3 TORRADA E SALGADA 5,67KG (VIDA EM GRAOS)</v>
      </c>
      <c r="C511" s="108" t="s">
        <v>3</v>
      </c>
      <c r="D511" s="142">
        <v>5.67</v>
      </c>
    </row>
    <row r="512" spans="1:4" x14ac:dyDescent="0.3">
      <c r="A512" s="187">
        <v>50</v>
      </c>
      <c r="B512" s="78" t="str">
        <f>_xlfn.XLOOKUP(A512,CATEGORIA!B:B,CATEGORIA!C:C)</f>
        <v>CASTANHA DE CAJU W4 CRUA 11,34KG</v>
      </c>
      <c r="C512" s="108" t="s">
        <v>3</v>
      </c>
      <c r="D512" s="142">
        <v>11.34</v>
      </c>
    </row>
    <row r="513" spans="1:4" x14ac:dyDescent="0.3">
      <c r="A513" s="187">
        <v>51</v>
      </c>
      <c r="B513" s="78" t="e">
        <f>_xlfn.XLOOKUP(A513,CATEGORIA!B:B,CATEGORIA!C:C)</f>
        <v>#N/A</v>
      </c>
      <c r="C513" s="108" t="s">
        <v>3</v>
      </c>
      <c r="D513" s="142">
        <v>22.68</v>
      </c>
    </row>
    <row r="514" spans="1:4" x14ac:dyDescent="0.3">
      <c r="A514" s="187">
        <v>94</v>
      </c>
      <c r="B514" s="78" t="str">
        <f>_xlfn.XLOOKUP(A514,CATEGORIA!B:B,CATEGORIA!C:C)</f>
        <v>CASTANHA DE CAJU W4 TORRADA 11,34 KG</v>
      </c>
      <c r="C514" s="108" t="s">
        <v>3</v>
      </c>
      <c r="D514" s="142">
        <v>11.34</v>
      </c>
    </row>
    <row r="515" spans="1:4" x14ac:dyDescent="0.3">
      <c r="A515" s="187">
        <v>1585</v>
      </c>
      <c r="B515" s="78" t="str">
        <f>_xlfn.XLOOKUP(A515,CATEGORIA!B:B,CATEGORIA!C:C)</f>
        <v>CASTANHA DE CAJU W4 TORRADA 2KG</v>
      </c>
      <c r="C515" s="108" t="s">
        <v>3</v>
      </c>
      <c r="D515" s="142">
        <v>2</v>
      </c>
    </row>
    <row r="516" spans="1:4" x14ac:dyDescent="0.3">
      <c r="A516" s="187">
        <v>49</v>
      </c>
      <c r="B516" s="78" t="str">
        <f>_xlfn.XLOOKUP(A516,CATEGORIA!B:B,CATEGORIA!C:C)</f>
        <v>CASTANHA DE CAJU W4 TORRADA E SALGADA 11,34KG</v>
      </c>
      <c r="C516" s="108" t="s">
        <v>3</v>
      </c>
      <c r="D516" s="142">
        <v>11.34</v>
      </c>
    </row>
    <row r="517" spans="1:4" x14ac:dyDescent="0.3">
      <c r="A517" s="187">
        <v>1586</v>
      </c>
      <c r="B517" s="78" t="str">
        <f>_xlfn.XLOOKUP(A517,CATEGORIA!B:B,CATEGORIA!C:C)</f>
        <v>CASTANHA DE CAJU W4 TORRADA E SALGADA 2KG</v>
      </c>
      <c r="C517" s="108" t="s">
        <v>3</v>
      </c>
      <c r="D517" s="142">
        <v>2</v>
      </c>
    </row>
    <row r="518" spans="1:4" x14ac:dyDescent="0.3">
      <c r="A518" s="187">
        <v>1857</v>
      </c>
      <c r="B518" s="78" t="e">
        <f>_xlfn.XLOOKUP(A518,CATEGORIA!B:B,CATEGORIA!C:C)</f>
        <v>#N/A</v>
      </c>
      <c r="C518" s="108" t="s">
        <v>3</v>
      </c>
      <c r="D518" s="142">
        <v>8</v>
      </c>
    </row>
    <row r="519" spans="1:4" x14ac:dyDescent="0.3">
      <c r="A519" s="187">
        <v>1875</v>
      </c>
      <c r="B519" s="78" t="str">
        <f>_xlfn.XLOOKUP(A519,CATEGORIA!B:B,CATEGORIA!C:C)</f>
        <v>CASTANHA DO PARA LAMINADA 2KG</v>
      </c>
      <c r="C519" s="108" t="s">
        <v>3</v>
      </c>
      <c r="D519" s="142">
        <v>2</v>
      </c>
    </row>
    <row r="520" spans="1:4" x14ac:dyDescent="0.3">
      <c r="A520" s="187">
        <v>976</v>
      </c>
      <c r="B520" s="78" t="e">
        <f>_xlfn.XLOOKUP(A520,CATEGORIA!B:B,CATEGORIA!C:C)</f>
        <v>#N/A</v>
      </c>
      <c r="C520" s="108" t="s">
        <v>3</v>
      </c>
      <c r="D520" s="142">
        <v>20</v>
      </c>
    </row>
    <row r="521" spans="1:4" x14ac:dyDescent="0.3">
      <c r="A521" s="187">
        <v>224</v>
      </c>
      <c r="B521" s="78" t="str">
        <f>_xlfn.XLOOKUP(A521,CATEGORIA!B:B,CATEGORIA!C:C)</f>
        <v>CASTANHA DO PARA SEM CASCA LARGE 20KG</v>
      </c>
      <c r="C521" s="108" t="s">
        <v>3</v>
      </c>
      <c r="D521" s="142">
        <v>20</v>
      </c>
    </row>
    <row r="522" spans="1:4" x14ac:dyDescent="0.3">
      <c r="A522" s="187">
        <v>726</v>
      </c>
      <c r="B522" s="78" t="str">
        <f>_xlfn.XLOOKUP(A522,CATEGORIA!B:B,CATEGORIA!C:C)</f>
        <v>CASTANHA DO PARA SEM CASCA LARGE 5KG (VIDA EM GRAOS)</v>
      </c>
      <c r="C522" s="108" t="s">
        <v>3</v>
      </c>
      <c r="D522" s="142">
        <v>5</v>
      </c>
    </row>
    <row r="523" spans="1:4" x14ac:dyDescent="0.3">
      <c r="A523" s="187">
        <v>1700</v>
      </c>
      <c r="B523" s="78" t="e">
        <f>_xlfn.XLOOKUP(A523,CATEGORIA!B:B,CATEGORIA!C:C)</f>
        <v>#N/A</v>
      </c>
      <c r="C523" s="108" t="s">
        <v>3</v>
      </c>
      <c r="D523" s="142">
        <v>20</v>
      </c>
    </row>
    <row r="524" spans="1:4" x14ac:dyDescent="0.3">
      <c r="A524" s="187">
        <v>2211</v>
      </c>
      <c r="B524" s="78" t="str">
        <f>_xlfn.XLOOKUP(A524,CATEGORIA!B:B,CATEGORIA!C:C)</f>
        <v>CASTANHA DO PARA SEM CASCA MEDIA 10KG</v>
      </c>
      <c r="C524" s="108" t="s">
        <v>3</v>
      </c>
      <c r="D524" s="142">
        <v>10</v>
      </c>
    </row>
    <row r="525" spans="1:4" x14ac:dyDescent="0.3">
      <c r="A525" s="187">
        <v>21631</v>
      </c>
      <c r="B525" s="78" t="str">
        <f>_xlfn.XLOOKUP(A525,CATEGORIA!B:B,CATEGORIA!C:C)</f>
        <v>CASTANHA DO PARA SEM CASCA MEDIA 10KG</v>
      </c>
      <c r="C525" s="108" t="s">
        <v>3</v>
      </c>
      <c r="D525" s="142">
        <v>10</v>
      </c>
    </row>
    <row r="526" spans="1:4" x14ac:dyDescent="0.3">
      <c r="A526" s="187">
        <v>66</v>
      </c>
      <c r="B526" s="78" t="str">
        <f>_xlfn.XLOOKUP(A526,CATEGORIA!B:B,CATEGORIA!C:C)</f>
        <v>CASTANHA DO PARA SEM CASCA MEDIA 20KG</v>
      </c>
      <c r="C526" s="108" t="s">
        <v>3</v>
      </c>
      <c r="D526" s="142">
        <v>20</v>
      </c>
    </row>
    <row r="527" spans="1:4" x14ac:dyDescent="0.3">
      <c r="A527" s="187">
        <v>20376</v>
      </c>
      <c r="B527" s="78" t="str">
        <f>_xlfn.XLOOKUP(A527,CATEGORIA!B:B,CATEGORIA!C:C)</f>
        <v>CASTANHA DO PARA SEM CASCA MEDIA 20KG (IMPORTADA)</v>
      </c>
      <c r="C527" s="108" t="s">
        <v>3</v>
      </c>
      <c r="D527" s="142">
        <v>20</v>
      </c>
    </row>
    <row r="528" spans="1:4" x14ac:dyDescent="0.3">
      <c r="A528" s="187">
        <v>727</v>
      </c>
      <c r="B528" s="78" t="str">
        <f>_xlfn.XLOOKUP(A528,CATEGORIA!B:B,CATEGORIA!C:C)</f>
        <v>CASTANHA DO PARA SEM CASCA MEDIA 5KG (VIDA EM GRAOS)</v>
      </c>
      <c r="C528" s="108" t="s">
        <v>3</v>
      </c>
      <c r="D528" s="142">
        <v>5</v>
      </c>
    </row>
    <row r="529" spans="1:4" x14ac:dyDescent="0.3">
      <c r="A529" s="187">
        <v>1587</v>
      </c>
      <c r="B529" s="78" t="str">
        <f>_xlfn.XLOOKUP(A529,CATEGORIA!B:B,CATEGORIA!C:C)</f>
        <v>CASTANHA DO PARA SEM CASCA MEDIA 2KG (VIDA EM GRAOS)</v>
      </c>
      <c r="C529" s="108" t="s">
        <v>3</v>
      </c>
      <c r="D529" s="142">
        <v>2</v>
      </c>
    </row>
    <row r="530" spans="1:4" x14ac:dyDescent="0.3">
      <c r="A530" s="187">
        <v>234</v>
      </c>
      <c r="B530" s="78" t="str">
        <f>_xlfn.XLOOKUP(A530,CATEGORIA!B:B,CATEGORIA!C:C)</f>
        <v>CASTANHA DO PARA SEM CASCA MIUDA 20KG</v>
      </c>
      <c r="C530" s="108" t="s">
        <v>3</v>
      </c>
      <c r="D530" s="142">
        <v>20</v>
      </c>
    </row>
    <row r="531" spans="1:4" x14ac:dyDescent="0.3">
      <c r="A531" s="187">
        <v>728</v>
      </c>
      <c r="B531" s="78" t="str">
        <f>_xlfn.XLOOKUP(A531,CATEGORIA!B:B,CATEGORIA!C:C)</f>
        <v>CASTANHA DO PARA SEM CASCA MIUDA 5KG (VIDA EM GRAOS)</v>
      </c>
      <c r="C531" s="108" t="s">
        <v>3</v>
      </c>
      <c r="D531" s="142">
        <v>5</v>
      </c>
    </row>
    <row r="532" spans="1:4" x14ac:dyDescent="0.3">
      <c r="A532" s="187">
        <v>225</v>
      </c>
      <c r="B532" s="78" t="str">
        <f>_xlfn.XLOOKUP(A532,CATEGORIA!B:B,CATEGORIA!C:C)</f>
        <v>CASTANHA DO PARA SEM CASCA QUEBRADA 20KG</v>
      </c>
      <c r="C532" s="108" t="s">
        <v>3</v>
      </c>
      <c r="D532" s="142">
        <v>20</v>
      </c>
    </row>
    <row r="533" spans="1:4" x14ac:dyDescent="0.3">
      <c r="A533" s="187">
        <v>730</v>
      </c>
      <c r="B533" s="78" t="str">
        <f>_xlfn.XLOOKUP(A533,CATEGORIA!B:B,CATEGORIA!C:C)</f>
        <v>CASTANHA DO PARA SEM CASCA QUEBRADA 5KG (VIDA EM GRAOS)</v>
      </c>
      <c r="C533" s="108" t="s">
        <v>3</v>
      </c>
      <c r="D533" s="142">
        <v>5</v>
      </c>
    </row>
    <row r="534" spans="1:4" x14ac:dyDescent="0.3">
      <c r="A534" s="187">
        <v>20493</v>
      </c>
      <c r="B534" s="78" t="e">
        <f>_xlfn.XLOOKUP(A534,CATEGORIA!B:B,CATEGORIA!C:C)</f>
        <v>#N/A</v>
      </c>
      <c r="C534" s="108" t="s">
        <v>3</v>
      </c>
      <c r="D534" s="142">
        <v>20</v>
      </c>
    </row>
    <row r="535" spans="1:4" x14ac:dyDescent="0.3">
      <c r="A535" s="187">
        <v>2815</v>
      </c>
      <c r="B535" s="78" t="str">
        <f>_xlfn.XLOOKUP(A535,CATEGORIA!B:B,CATEGORIA!C:C)</f>
        <v>CASTANHA DO PARA SEM CASCA QUEBRADA PEDAÇOS PEQUENOS 20KG</v>
      </c>
      <c r="C535" s="108" t="s">
        <v>3</v>
      </c>
      <c r="D535" s="142">
        <v>20</v>
      </c>
    </row>
    <row r="536" spans="1:4" x14ac:dyDescent="0.3">
      <c r="A536" s="187">
        <v>58</v>
      </c>
      <c r="B536" s="78" t="str">
        <f>_xlfn.XLOOKUP(A536,CATEGORIA!B:B,CATEGORIA!C:C)</f>
        <v>CATUABA EM PO 10KG</v>
      </c>
      <c r="C536" s="108" t="s">
        <v>7</v>
      </c>
      <c r="D536" s="142">
        <v>10</v>
      </c>
    </row>
    <row r="537" spans="1:4" x14ac:dyDescent="0.3">
      <c r="A537" s="187">
        <v>1059</v>
      </c>
      <c r="B537" s="78" t="str">
        <f>_xlfn.XLOOKUP(A537,CATEGORIA!B:B,CATEGORIA!C:C)</f>
        <v>CATUABA EM PO 5KG</v>
      </c>
      <c r="C537" s="108" t="s">
        <v>7</v>
      </c>
      <c r="D537" s="142">
        <v>5</v>
      </c>
    </row>
    <row r="538" spans="1:4" x14ac:dyDescent="0.3">
      <c r="A538" s="187">
        <v>2761</v>
      </c>
      <c r="B538" s="78" t="str">
        <f>_xlfn.XLOOKUP(A538,CATEGORIA!B:B,CATEGORIA!C:C)</f>
        <v>CATUABA RASURADA 5KG</v>
      </c>
      <c r="C538" s="108" t="s">
        <v>7</v>
      </c>
      <c r="D538" s="142">
        <v>5</v>
      </c>
    </row>
    <row r="539" spans="1:4" x14ac:dyDescent="0.3">
      <c r="A539" s="187">
        <v>21512</v>
      </c>
      <c r="B539" s="78" t="str">
        <f>_xlfn.XLOOKUP(A539,CATEGORIA!B:B,CATEGORIA!C:C)</f>
        <v>CEBOLA CRISPY FRITA 15KG</v>
      </c>
      <c r="C539" s="108" t="s">
        <v>3</v>
      </c>
      <c r="D539" s="142">
        <v>15</v>
      </c>
    </row>
    <row r="540" spans="1:4" x14ac:dyDescent="0.3">
      <c r="A540" s="187">
        <v>21553</v>
      </c>
      <c r="B540" s="78" t="str">
        <f>_xlfn.XLOOKUP(A540,CATEGORIA!B:B,CATEGORIA!C:C)</f>
        <v>CEBOLA CRISPY FRITA 2KG</v>
      </c>
      <c r="C540" s="108" t="s">
        <v>3</v>
      </c>
      <c r="D540" s="142">
        <v>2</v>
      </c>
    </row>
    <row r="541" spans="1:4" x14ac:dyDescent="0.3">
      <c r="A541" s="187">
        <v>20064</v>
      </c>
      <c r="B541" s="78" t="str">
        <f>_xlfn.XLOOKUP(A541,CATEGORIA!B:B,CATEGORIA!C:C)</f>
        <v>CEBOLA EM FLOCOS 14KG</v>
      </c>
      <c r="C541" s="108" t="s">
        <v>7</v>
      </c>
      <c r="D541" s="142">
        <v>14</v>
      </c>
    </row>
    <row r="542" spans="1:4" x14ac:dyDescent="0.3">
      <c r="A542" s="187">
        <v>21459</v>
      </c>
      <c r="B542" s="78" t="str">
        <f>_xlfn.XLOOKUP(A542,CATEGORIA!B:B,CATEGORIA!C:C)</f>
        <v>CEBOLA EM FLOCOS 2KG</v>
      </c>
      <c r="C542" s="108" t="s">
        <v>7</v>
      </c>
      <c r="D542" s="142">
        <v>2</v>
      </c>
    </row>
    <row r="543" spans="1:4" x14ac:dyDescent="0.3">
      <c r="A543" s="187">
        <v>20374</v>
      </c>
      <c r="B543" s="78" t="str">
        <f>_xlfn.XLOOKUP(A543,CATEGORIA!B:B,CATEGORIA!C:C)</f>
        <v>CEBOLA EM PO 20KG</v>
      </c>
      <c r="C543" s="108" t="s">
        <v>7</v>
      </c>
      <c r="D543" s="142">
        <v>20</v>
      </c>
    </row>
    <row r="544" spans="1:4" x14ac:dyDescent="0.3">
      <c r="A544" s="187">
        <v>20382</v>
      </c>
      <c r="B544" s="78" t="str">
        <f>_xlfn.XLOOKUP(A544,CATEGORIA!B:B,CATEGORIA!C:C)</f>
        <v>CEBOLA EM PO 25KG</v>
      </c>
      <c r="C544" s="108" t="s">
        <v>7</v>
      </c>
      <c r="D544" s="142">
        <v>25</v>
      </c>
    </row>
    <row r="545" spans="1:4" x14ac:dyDescent="0.3">
      <c r="A545" s="187">
        <v>20408</v>
      </c>
      <c r="B545" s="78" t="str">
        <f>_xlfn.XLOOKUP(A545,CATEGORIA!B:B,CATEGORIA!C:C)</f>
        <v>CEBOLA EM PO 5KG</v>
      </c>
      <c r="C545" s="108" t="s">
        <v>7</v>
      </c>
      <c r="D545" s="142">
        <v>5</v>
      </c>
    </row>
    <row r="546" spans="1:4" x14ac:dyDescent="0.3">
      <c r="A546" s="187">
        <v>11067</v>
      </c>
      <c r="B546" s="78" t="e">
        <f>_xlfn.XLOOKUP(A546,CATEGORIA!B:B,CATEGORIA!C:C)</f>
        <v>#N/A</v>
      </c>
      <c r="C546" s="108" t="s">
        <v>7</v>
      </c>
      <c r="D546" s="142">
        <v>25</v>
      </c>
    </row>
    <row r="547" spans="1:4" x14ac:dyDescent="0.3">
      <c r="A547" s="187">
        <v>21458</v>
      </c>
      <c r="B547" s="78" t="str">
        <f>_xlfn.XLOOKUP(A547,CATEGORIA!B:B,CATEGORIA!C:C)</f>
        <v>CEBOLA EM PO 2KG</v>
      </c>
      <c r="C547" s="108" t="s">
        <v>7</v>
      </c>
      <c r="D547" s="142">
        <v>2</v>
      </c>
    </row>
    <row r="548" spans="1:4" x14ac:dyDescent="0.3">
      <c r="A548" s="187">
        <v>10054</v>
      </c>
      <c r="B548" s="78" t="e">
        <f>_xlfn.XLOOKUP(A548,CATEGORIA!B:B,CATEGORIA!C:C)</f>
        <v>#N/A</v>
      </c>
      <c r="C548" s="108" t="s">
        <v>7</v>
      </c>
      <c r="D548" s="142">
        <v>14</v>
      </c>
    </row>
    <row r="549" spans="1:4" x14ac:dyDescent="0.3">
      <c r="A549" s="187">
        <v>20066</v>
      </c>
      <c r="B549" s="78" t="str">
        <f>_xlfn.XLOOKUP(A549,CATEGORIA!B:B,CATEGORIA!C:C)</f>
        <v>CEBOLA GRANULADA 3-5 MM 20KG</v>
      </c>
      <c r="C549" s="108" t="s">
        <v>7</v>
      </c>
      <c r="D549" s="142">
        <v>20</v>
      </c>
    </row>
    <row r="550" spans="1:4" x14ac:dyDescent="0.3">
      <c r="A550" s="187">
        <v>10053</v>
      </c>
      <c r="B550" s="78" t="e">
        <f>_xlfn.XLOOKUP(A550,CATEGORIA!B:B,CATEGORIA!C:C)</f>
        <v>#N/A</v>
      </c>
      <c r="C550" s="108" t="s">
        <v>7</v>
      </c>
      <c r="D550" s="142">
        <v>20</v>
      </c>
    </row>
    <row r="551" spans="1:4" x14ac:dyDescent="0.3">
      <c r="A551" s="187">
        <v>21239</v>
      </c>
      <c r="B551" s="78" t="str">
        <f>_xlfn.XLOOKUP(A551,CATEGORIA!B:B,CATEGORIA!C:C)</f>
        <v>CEBOLA GRANULADA 3-5 MM 25KG</v>
      </c>
      <c r="C551" s="108" t="s">
        <v>7</v>
      </c>
      <c r="D551" s="142">
        <v>25</v>
      </c>
    </row>
    <row r="552" spans="1:4" x14ac:dyDescent="0.3">
      <c r="A552" s="187">
        <v>20410</v>
      </c>
      <c r="B552" s="78" t="str">
        <f>_xlfn.XLOOKUP(A552,CATEGORIA!B:B,CATEGORIA!C:C)</f>
        <v>CEBOLA GRANULADA 3-5 MM 5KG</v>
      </c>
      <c r="C552" s="108" t="s">
        <v>7</v>
      </c>
      <c r="D552" s="142">
        <v>5</v>
      </c>
    </row>
    <row r="553" spans="1:4" x14ac:dyDescent="0.3">
      <c r="A553" s="187">
        <v>20065</v>
      </c>
      <c r="B553" s="78" t="str">
        <f>_xlfn.XLOOKUP(A553,CATEGORIA!B:B,CATEGORIA!C:C)</f>
        <v>CEBOLA GRANULADA MIUDA 1-3 MM 20KG</v>
      </c>
      <c r="C553" s="108" t="s">
        <v>3</v>
      </c>
      <c r="D553" s="142">
        <v>20</v>
      </c>
    </row>
    <row r="554" spans="1:4" x14ac:dyDescent="0.3">
      <c r="A554" s="187">
        <v>10052</v>
      </c>
      <c r="B554" s="78" t="e">
        <f>_xlfn.XLOOKUP(A554,CATEGORIA!B:B,CATEGORIA!C:C)</f>
        <v>#N/A</v>
      </c>
      <c r="C554" s="108" t="s">
        <v>3</v>
      </c>
      <c r="D554" s="142">
        <v>20</v>
      </c>
    </row>
    <row r="555" spans="1:4" x14ac:dyDescent="0.3">
      <c r="A555" s="187">
        <v>21240</v>
      </c>
      <c r="B555" s="78" t="e">
        <f>_xlfn.XLOOKUP(A555,CATEGORIA!B:B,CATEGORIA!C:C)</f>
        <v>#N/A</v>
      </c>
      <c r="C555" s="108" t="s">
        <v>3</v>
      </c>
      <c r="D555" s="142">
        <v>25</v>
      </c>
    </row>
    <row r="556" spans="1:4" x14ac:dyDescent="0.3">
      <c r="A556" s="187">
        <v>20411</v>
      </c>
      <c r="B556" s="78" t="str">
        <f>_xlfn.XLOOKUP(A556,CATEGORIA!B:B,CATEGORIA!C:C)</f>
        <v>CEBOLA GRANULADA MIUDA 1-3 MM 5KG</v>
      </c>
      <c r="C556" s="108" t="s">
        <v>7</v>
      </c>
      <c r="D556" s="142">
        <v>5</v>
      </c>
    </row>
    <row r="557" spans="1:4" x14ac:dyDescent="0.3">
      <c r="A557" s="187">
        <v>11042</v>
      </c>
      <c r="B557" s="78" t="e">
        <f>_xlfn.XLOOKUP(A557,CATEGORIA!B:B,CATEGORIA!C:C)</f>
        <v>#N/A</v>
      </c>
      <c r="C557" s="108" t="s">
        <v>7</v>
      </c>
      <c r="D557" s="142">
        <v>10</v>
      </c>
    </row>
    <row r="558" spans="1:4" x14ac:dyDescent="0.3">
      <c r="A558" s="187">
        <v>21249</v>
      </c>
      <c r="B558" s="78" t="e">
        <f>_xlfn.XLOOKUP(A558,CATEGORIA!B:B,CATEGORIA!C:C)</f>
        <v>#N/A</v>
      </c>
      <c r="C558" s="108" t="s">
        <v>7</v>
      </c>
      <c r="D558" s="142">
        <v>2</v>
      </c>
    </row>
    <row r="559" spans="1:4" x14ac:dyDescent="0.3">
      <c r="A559" s="187">
        <v>21154</v>
      </c>
      <c r="B559" s="78" t="e">
        <f>_xlfn.XLOOKUP(A559,CATEGORIA!B:B,CATEGORIA!C:C)</f>
        <v>#N/A</v>
      </c>
      <c r="C559" s="108" t="s">
        <v>7</v>
      </c>
      <c r="D559" s="142">
        <v>10</v>
      </c>
    </row>
    <row r="560" spans="1:4" x14ac:dyDescent="0.3">
      <c r="A560" s="187">
        <v>21114</v>
      </c>
      <c r="B560" s="78" t="e">
        <f>_xlfn.XLOOKUP(A560,CATEGORIA!B:B,CATEGORIA!C:C)</f>
        <v>#N/A</v>
      </c>
      <c r="C560" s="108" t="s">
        <v>3</v>
      </c>
      <c r="D560" s="142">
        <v>8</v>
      </c>
    </row>
    <row r="561" spans="1:4" x14ac:dyDescent="0.3">
      <c r="A561" s="187">
        <v>20386</v>
      </c>
      <c r="B561" s="78" t="str">
        <f>_xlfn.XLOOKUP(A561,CATEGORIA!B:B,CATEGORIA!C:C)</f>
        <v>CENOURA EM FLOCOS 20KG</v>
      </c>
      <c r="C561" s="108" t="s">
        <v>7</v>
      </c>
      <c r="D561" s="142">
        <v>20</v>
      </c>
    </row>
    <row r="562" spans="1:4" x14ac:dyDescent="0.3">
      <c r="A562" s="187">
        <v>20558</v>
      </c>
      <c r="B562" s="78" t="str">
        <f>_xlfn.XLOOKUP(A562,CATEGORIA!B:B,CATEGORIA!C:C)</f>
        <v>CENOURA EM FLOCOS 25KG</v>
      </c>
      <c r="C562" s="108" t="s">
        <v>7</v>
      </c>
      <c r="D562" s="142">
        <v>25</v>
      </c>
    </row>
    <row r="563" spans="1:4" x14ac:dyDescent="0.3">
      <c r="A563" s="187">
        <v>21353</v>
      </c>
      <c r="B563" s="78" t="str">
        <f>_xlfn.XLOOKUP(A563,CATEGORIA!B:B,CATEGORIA!C:C)</f>
        <v>CENOURA EM FLOCOS 30KG</v>
      </c>
      <c r="C563" s="108" t="s">
        <v>7</v>
      </c>
      <c r="D563" s="142">
        <v>30</v>
      </c>
    </row>
    <row r="564" spans="1:4" x14ac:dyDescent="0.3">
      <c r="A564" s="187">
        <v>20394</v>
      </c>
      <c r="B564" s="78" t="str">
        <f>_xlfn.XLOOKUP(A564,CATEGORIA!B:B,CATEGORIA!C:C)</f>
        <v>CENOURA EM FLOCOS 5KG</v>
      </c>
      <c r="C564" s="108" t="s">
        <v>7</v>
      </c>
      <c r="D564" s="142">
        <v>5</v>
      </c>
    </row>
    <row r="565" spans="1:4" x14ac:dyDescent="0.3">
      <c r="A565" s="187">
        <v>21397</v>
      </c>
      <c r="B565" s="78" t="str">
        <f>_xlfn.XLOOKUP(A565,CATEGORIA!B:B,CATEGORIA!C:C)</f>
        <v>CENOURA EM FLOCOS 2KG</v>
      </c>
      <c r="C565" s="108" t="s">
        <v>7</v>
      </c>
      <c r="D565" s="142">
        <v>2</v>
      </c>
    </row>
    <row r="566" spans="1:4" x14ac:dyDescent="0.3">
      <c r="A566" s="187">
        <v>20014</v>
      </c>
      <c r="B566" s="78" t="str">
        <f>_xlfn.XLOOKUP(A566,CATEGORIA!B:B,CATEGORIA!C:C)</f>
        <v>CEREJA AO MARRASQUINO COM CABO 6X1.65KG (CURICO)</v>
      </c>
      <c r="C566" s="108" t="s">
        <v>3</v>
      </c>
      <c r="D566" s="142">
        <v>9.9</v>
      </c>
    </row>
    <row r="567" spans="1:4" x14ac:dyDescent="0.3">
      <c r="A567" s="187">
        <v>21445</v>
      </c>
      <c r="B567" s="78" t="str">
        <f>_xlfn.XLOOKUP(A567,CATEGORIA!B:B,CATEGORIA!C:C)</f>
        <v>CEREJA AO MARRASQUINO COM CABO 1X1.65KG (CURICO)</v>
      </c>
      <c r="C567" s="108" t="s">
        <v>3</v>
      </c>
      <c r="D567" s="142">
        <v>1.65</v>
      </c>
    </row>
    <row r="568" spans="1:4" x14ac:dyDescent="0.3">
      <c r="A568" s="187">
        <v>20015</v>
      </c>
      <c r="B568" s="78" t="str">
        <f>_xlfn.XLOOKUP(A568,CATEGORIA!B:B,CATEGORIA!C:C)</f>
        <v>CEREJA AO MARRASQUINO SEM CABO 6X1.80KG (CURICO)</v>
      </c>
      <c r="C568" s="108" t="s">
        <v>3</v>
      </c>
      <c r="D568" s="142">
        <v>10.8</v>
      </c>
    </row>
    <row r="569" spans="1:4" x14ac:dyDescent="0.3">
      <c r="A569" s="187">
        <v>21444</v>
      </c>
      <c r="B569" s="78" t="str">
        <f>_xlfn.XLOOKUP(A569,CATEGORIA!B:B,CATEGORIA!C:C)</f>
        <v>CEREJA AO MARRASQUINO SEM CABO 1X1.80KG (CURICO)</v>
      </c>
      <c r="C569" s="108" t="s">
        <v>3</v>
      </c>
      <c r="D569" s="142">
        <v>1.8</v>
      </c>
    </row>
    <row r="570" spans="1:4" x14ac:dyDescent="0.3">
      <c r="A570" s="187">
        <v>21248</v>
      </c>
      <c r="B570" s="78" t="str">
        <f>_xlfn.XLOOKUP(A570,CATEGORIA!B:B,CATEGORIA!C:C)</f>
        <v>CEREJA AO MARRASQUINO SEM TALO 6X2.2KG (CHILEFOOD)</v>
      </c>
      <c r="C570" s="108" t="s">
        <v>3</v>
      </c>
      <c r="D570" s="142">
        <v>13.2</v>
      </c>
    </row>
    <row r="571" spans="1:4" x14ac:dyDescent="0.3">
      <c r="A571" s="187">
        <v>21447</v>
      </c>
      <c r="B571" s="78" t="str">
        <f>_xlfn.XLOOKUP(A571,CATEGORIA!B:B,CATEGORIA!C:C)</f>
        <v>CEREJA AO MARRASQUINO SEM TALO 2.2KG (CHILEFOOD)</v>
      </c>
      <c r="C571" s="108" t="s">
        <v>3</v>
      </c>
      <c r="D571" s="142">
        <v>2.2000000000000002</v>
      </c>
    </row>
    <row r="572" spans="1:4" x14ac:dyDescent="0.3">
      <c r="A572" s="187">
        <v>21247</v>
      </c>
      <c r="B572" s="78" t="str">
        <f>_xlfn.XLOOKUP(A572,CATEGORIA!B:B,CATEGORIA!C:C)</f>
        <v>CEREJA AO MARRASQUINO COM TALO 6X2KG (CHILEFOOD)</v>
      </c>
      <c r="C572" s="108" t="s">
        <v>3</v>
      </c>
      <c r="D572" s="142">
        <v>12</v>
      </c>
    </row>
    <row r="573" spans="1:4" x14ac:dyDescent="0.3">
      <c r="A573" s="187">
        <v>21446</v>
      </c>
      <c r="B573" s="78" t="str">
        <f>_xlfn.XLOOKUP(A573,CATEGORIA!B:B,CATEGORIA!C:C)</f>
        <v>CEREJA AO MARRASQUINO COM TALO 2KG (CHILEFOOD)</v>
      </c>
      <c r="C573" s="108" t="s">
        <v>3</v>
      </c>
      <c r="D573" s="142">
        <v>2</v>
      </c>
    </row>
    <row r="574" spans="1:4" x14ac:dyDescent="0.3">
      <c r="A574" s="187">
        <v>21388</v>
      </c>
      <c r="B574" s="78" t="e">
        <f>_xlfn.XLOOKUP(A574,CATEGORIA!B:B,CATEGORIA!C:C)</f>
        <v>#N/A</v>
      </c>
      <c r="C574" s="108" t="s">
        <v>3</v>
      </c>
      <c r="D574" s="142">
        <v>9.9</v>
      </c>
    </row>
    <row r="575" spans="1:4" x14ac:dyDescent="0.3">
      <c r="A575" s="187">
        <v>21389</v>
      </c>
      <c r="B575" s="78" t="e">
        <f>_xlfn.XLOOKUP(A575,CATEGORIA!B:B,CATEGORIA!C:C)</f>
        <v>#N/A</v>
      </c>
      <c r="C575" s="108" t="s">
        <v>3</v>
      </c>
      <c r="D575" s="142">
        <v>10.8</v>
      </c>
    </row>
    <row r="576" spans="1:4" x14ac:dyDescent="0.3">
      <c r="A576" s="187">
        <v>21104</v>
      </c>
      <c r="B576" s="78" t="str">
        <f>_xlfn.XLOOKUP(A576,CATEGORIA!B:B,CATEGORIA!C:C)</f>
        <v>CEREJA DESIDRATADA 10KG (IMPORTADA )</v>
      </c>
      <c r="C576" s="108" t="s">
        <v>3</v>
      </c>
      <c r="D576" s="142">
        <v>10</v>
      </c>
    </row>
    <row r="577" spans="1:4" x14ac:dyDescent="0.3">
      <c r="A577" s="187">
        <v>21153</v>
      </c>
      <c r="B577" s="78" t="str">
        <f>_xlfn.XLOOKUP(A577,CATEGORIA!B:B,CATEGORIA!C:C)</f>
        <v>CEREJA DESIDRATADA 12,50KG (IMPORTADA)</v>
      </c>
      <c r="C577" s="108" t="s">
        <v>3</v>
      </c>
      <c r="D577" s="142">
        <v>12.5</v>
      </c>
    </row>
    <row r="578" spans="1:4" x14ac:dyDescent="0.3">
      <c r="A578" s="187">
        <v>21089</v>
      </c>
      <c r="B578" s="78" t="str">
        <f>_xlfn.XLOOKUP(A578,CATEGORIA!B:B,CATEGORIA!C:C)</f>
        <v>CEREJA DESIDRATADA 5KG (IMPORTADA)</v>
      </c>
      <c r="C578" s="108" t="s">
        <v>3</v>
      </c>
      <c r="D578" s="142">
        <v>5</v>
      </c>
    </row>
    <row r="579" spans="1:4" x14ac:dyDescent="0.3">
      <c r="A579" s="187">
        <v>21306</v>
      </c>
      <c r="B579" s="78" t="str">
        <f>_xlfn.XLOOKUP(A579,CATEGORIA!B:B,CATEGORIA!C:C)</f>
        <v>CEREJA DESIDRATADA 6,250KG (VIDA EM GRAOS)</v>
      </c>
      <c r="C579" s="108" t="s">
        <v>7</v>
      </c>
      <c r="D579" s="142">
        <v>6.25</v>
      </c>
    </row>
    <row r="580" spans="1:4" x14ac:dyDescent="0.3">
      <c r="A580" s="187">
        <v>10134</v>
      </c>
      <c r="B580" s="78" t="e">
        <f>_xlfn.XLOOKUP(A580,CATEGORIA!B:B,CATEGORIA!C:C)</f>
        <v>#N/A</v>
      </c>
      <c r="C580" s="108" t="s">
        <v>3</v>
      </c>
      <c r="D580" s="142">
        <v>12.5</v>
      </c>
    </row>
    <row r="581" spans="1:4" x14ac:dyDescent="0.3">
      <c r="A581" s="187">
        <v>21370</v>
      </c>
      <c r="B581" s="78" t="str">
        <f>_xlfn.XLOOKUP(A581,CATEGORIA!B:B,CATEGORIA!C:C)</f>
        <v>CEREJA DESIDRATADA 2KG (VIDA EM GRAOS)</v>
      </c>
      <c r="C581" s="108" t="s">
        <v>3</v>
      </c>
      <c r="D581" s="142">
        <v>2</v>
      </c>
    </row>
    <row r="582" spans="1:4" x14ac:dyDescent="0.3">
      <c r="A582" s="187">
        <v>21034</v>
      </c>
      <c r="B582" s="78" t="e">
        <f>_xlfn.XLOOKUP(A582,CATEGORIA!B:B,CATEGORIA!C:C)</f>
        <v>#N/A</v>
      </c>
      <c r="C582" s="108" t="s">
        <v>3</v>
      </c>
      <c r="D582" s="142">
        <v>1.8</v>
      </c>
    </row>
    <row r="583" spans="1:4" x14ac:dyDescent="0.3">
      <c r="A583" s="187">
        <v>21298</v>
      </c>
      <c r="B583" s="78" t="e">
        <f>_xlfn.XLOOKUP(A583,CATEGORIA!B:B,CATEGORIA!C:C)</f>
        <v>#N/A</v>
      </c>
      <c r="C583" s="108" t="s">
        <v>3</v>
      </c>
      <c r="D583" s="142">
        <v>14.4</v>
      </c>
    </row>
    <row r="584" spans="1:4" x14ac:dyDescent="0.3">
      <c r="A584" s="187">
        <v>1885</v>
      </c>
      <c r="B584" s="78" t="str">
        <f>_xlfn.XLOOKUP(A584,CATEGORIA!B:B,CATEGORIA!C:C)</f>
        <v>CEVADA TORRADA SOLUVEL 2KG ( VIDA EM GRAOS )</v>
      </c>
      <c r="C584" s="108" t="s">
        <v>7</v>
      </c>
      <c r="D584" s="142">
        <v>2</v>
      </c>
    </row>
    <row r="585" spans="1:4" x14ac:dyDescent="0.3">
      <c r="A585" s="187">
        <v>2072</v>
      </c>
      <c r="B585" s="78" t="str">
        <f>_xlfn.XLOOKUP(A585,CATEGORIA!B:B,CATEGORIA!C:C)</f>
        <v>CEVADA TORRADA SOLUVEL 25 KG</v>
      </c>
      <c r="C585" s="108" t="s">
        <v>7</v>
      </c>
      <c r="D585" s="142">
        <v>25</v>
      </c>
    </row>
    <row r="586" spans="1:4" x14ac:dyDescent="0.3">
      <c r="A586" s="187">
        <v>140</v>
      </c>
      <c r="B586" s="78" t="str">
        <f>_xlfn.XLOOKUP(A586,CATEGORIA!B:B,CATEGORIA!C:C)</f>
        <v>CEVADINHA INTEGRAL EM GRAOS 25KG</v>
      </c>
      <c r="C586" s="108" t="s">
        <v>7</v>
      </c>
      <c r="D586" s="142">
        <v>25</v>
      </c>
    </row>
    <row r="587" spans="1:4" x14ac:dyDescent="0.3">
      <c r="A587" s="187">
        <v>604</v>
      </c>
      <c r="B587" s="78" t="str">
        <f>_xlfn.XLOOKUP(A587,CATEGORIA!B:B,CATEGORIA!C:C)</f>
        <v>CEVADINHA INTEGRAL EM GRAOS 5KG ( VIDA EM GRAOS )</v>
      </c>
      <c r="C587" s="108" t="s">
        <v>7</v>
      </c>
      <c r="D587" s="142">
        <v>5</v>
      </c>
    </row>
    <row r="588" spans="1:4" x14ac:dyDescent="0.3">
      <c r="A588" s="187">
        <v>2772</v>
      </c>
      <c r="B588" s="78" t="str">
        <f>_xlfn.XLOOKUP(A588,CATEGORIA!B:B,CATEGORIA!C:C)</f>
        <v>CHA MAÇA CANELA E MEL C/ COLAGENO 5KG</v>
      </c>
      <c r="C588" s="108" t="s">
        <v>7</v>
      </c>
      <c r="D588" s="142">
        <v>5</v>
      </c>
    </row>
    <row r="589" spans="1:4" x14ac:dyDescent="0.3">
      <c r="A589" s="187">
        <v>2771</v>
      </c>
      <c r="B589" s="78" t="str">
        <f>_xlfn.XLOOKUP(A589,CATEGORIA!B:B,CATEGORIA!C:C)</f>
        <v>CHA MAÇA E CANELA C/ COLAGENO 5KG</v>
      </c>
      <c r="C589" s="108" t="s">
        <v>7</v>
      </c>
      <c r="D589" s="142">
        <v>5</v>
      </c>
    </row>
    <row r="590" spans="1:4" x14ac:dyDescent="0.3">
      <c r="A590" s="187">
        <v>2773</v>
      </c>
      <c r="B590" s="78" t="str">
        <f>_xlfn.XLOOKUP(A590,CATEGORIA!B:B,CATEGORIA!C:C)</f>
        <v>CHA VERDE ABACAXI C/ HORTELA 5KG</v>
      </c>
      <c r="C590" s="108" t="s">
        <v>7</v>
      </c>
      <c r="D590" s="142">
        <v>5</v>
      </c>
    </row>
    <row r="591" spans="1:4" x14ac:dyDescent="0.3">
      <c r="A591" s="187">
        <v>2009</v>
      </c>
      <c r="B591" s="78" t="e">
        <f>_xlfn.XLOOKUP(A591,CATEGORIA!B:B,CATEGORIA!C:C)</f>
        <v>#N/A</v>
      </c>
      <c r="C591" s="108" t="s">
        <v>165</v>
      </c>
      <c r="D591" s="142">
        <v>12</v>
      </c>
    </row>
    <row r="592" spans="1:4" x14ac:dyDescent="0.3">
      <c r="A592" s="187">
        <v>1997</v>
      </c>
      <c r="B592" s="78" t="e">
        <f>_xlfn.XLOOKUP(A592,CATEGORIA!B:B,CATEGORIA!C:C)</f>
        <v>#N/A</v>
      </c>
      <c r="C592" s="108" t="s">
        <v>165</v>
      </c>
      <c r="D592" s="142">
        <v>3</v>
      </c>
    </row>
    <row r="593" spans="1:4" x14ac:dyDescent="0.3">
      <c r="A593" s="187">
        <v>2002</v>
      </c>
      <c r="B593" s="78" t="e">
        <f>_xlfn.XLOOKUP(A593,CATEGORIA!B:B,CATEGORIA!C:C)</f>
        <v>#N/A</v>
      </c>
      <c r="C593" s="108" t="s">
        <v>165</v>
      </c>
      <c r="D593" s="142">
        <v>6</v>
      </c>
    </row>
    <row r="594" spans="1:4" x14ac:dyDescent="0.3">
      <c r="A594" s="187">
        <v>2011</v>
      </c>
      <c r="B594" s="78" t="e">
        <f>_xlfn.XLOOKUP(A594,CATEGORIA!B:B,CATEGORIA!C:C)</f>
        <v>#N/A</v>
      </c>
      <c r="C594" s="108" t="s">
        <v>165</v>
      </c>
      <c r="D594" s="142">
        <v>12</v>
      </c>
    </row>
    <row r="595" spans="1:4" x14ac:dyDescent="0.3">
      <c r="A595" s="187">
        <v>2003</v>
      </c>
      <c r="B595" s="78" t="e">
        <f>_xlfn.XLOOKUP(A595,CATEGORIA!B:B,CATEGORIA!C:C)</f>
        <v>#N/A</v>
      </c>
      <c r="C595" s="108" t="s">
        <v>165</v>
      </c>
      <c r="D595" s="142">
        <v>3</v>
      </c>
    </row>
    <row r="596" spans="1:4" x14ac:dyDescent="0.3">
      <c r="A596" s="187">
        <v>1998</v>
      </c>
      <c r="B596" s="78" t="e">
        <f>_xlfn.XLOOKUP(A596,CATEGORIA!B:B,CATEGORIA!C:C)</f>
        <v>#N/A</v>
      </c>
      <c r="C596" s="108" t="s">
        <v>165</v>
      </c>
      <c r="D596" s="142">
        <v>6</v>
      </c>
    </row>
    <row r="597" spans="1:4" x14ac:dyDescent="0.3">
      <c r="A597" s="187">
        <v>2008</v>
      </c>
      <c r="B597" s="78" t="e">
        <f>_xlfn.XLOOKUP(A597,CATEGORIA!B:B,CATEGORIA!C:C)</f>
        <v>#N/A</v>
      </c>
      <c r="C597" s="108" t="s">
        <v>165</v>
      </c>
      <c r="D597" s="142">
        <v>12</v>
      </c>
    </row>
    <row r="598" spans="1:4" x14ac:dyDescent="0.3">
      <c r="A598" s="187">
        <v>2000</v>
      </c>
      <c r="B598" s="78" t="e">
        <f>_xlfn.XLOOKUP(A598,CATEGORIA!B:B,CATEGORIA!C:C)</f>
        <v>#N/A</v>
      </c>
      <c r="C598" s="108" t="s">
        <v>165</v>
      </c>
      <c r="D598" s="142">
        <v>3</v>
      </c>
    </row>
    <row r="599" spans="1:4" x14ac:dyDescent="0.3">
      <c r="A599" s="187">
        <v>1995</v>
      </c>
      <c r="B599" s="78" t="e">
        <f>_xlfn.XLOOKUP(A599,CATEGORIA!B:B,CATEGORIA!C:C)</f>
        <v>#N/A</v>
      </c>
      <c r="C599" s="108" t="s">
        <v>165</v>
      </c>
      <c r="D599" s="142">
        <v>6</v>
      </c>
    </row>
    <row r="600" spans="1:4" x14ac:dyDescent="0.3">
      <c r="A600" s="187">
        <v>2010</v>
      </c>
      <c r="B600" s="78" t="e">
        <f>_xlfn.XLOOKUP(A600,CATEGORIA!B:B,CATEGORIA!C:C)</f>
        <v>#N/A</v>
      </c>
      <c r="C600" s="108" t="s">
        <v>165</v>
      </c>
      <c r="D600" s="142">
        <v>12</v>
      </c>
    </row>
    <row r="601" spans="1:4" x14ac:dyDescent="0.3">
      <c r="A601" s="187">
        <v>2001</v>
      </c>
      <c r="B601" s="78" t="e">
        <f>_xlfn.XLOOKUP(A601,CATEGORIA!B:B,CATEGORIA!C:C)</f>
        <v>#N/A</v>
      </c>
      <c r="C601" s="108" t="s">
        <v>165</v>
      </c>
      <c r="D601" s="142">
        <v>3</v>
      </c>
    </row>
    <row r="602" spans="1:4" x14ac:dyDescent="0.3">
      <c r="A602" s="187">
        <v>1996</v>
      </c>
      <c r="B602" s="78" t="e">
        <f>_xlfn.XLOOKUP(A602,CATEGORIA!B:B,CATEGORIA!C:C)</f>
        <v>#N/A</v>
      </c>
      <c r="C602" s="108" t="s">
        <v>165</v>
      </c>
      <c r="D602" s="142">
        <v>6</v>
      </c>
    </row>
    <row r="603" spans="1:4" x14ac:dyDescent="0.3">
      <c r="A603" s="187">
        <v>2007</v>
      </c>
      <c r="B603" s="78" t="e">
        <f>_xlfn.XLOOKUP(A603,CATEGORIA!B:B,CATEGORIA!C:C)</f>
        <v>#N/A</v>
      </c>
      <c r="C603" s="108" t="s">
        <v>165</v>
      </c>
      <c r="D603" s="142">
        <v>12</v>
      </c>
    </row>
    <row r="604" spans="1:4" x14ac:dyDescent="0.3">
      <c r="A604" s="187">
        <v>1994</v>
      </c>
      <c r="B604" s="78" t="e">
        <f>_xlfn.XLOOKUP(A604,CATEGORIA!B:B,CATEGORIA!C:C)</f>
        <v>#N/A</v>
      </c>
      <c r="C604" s="108" t="s">
        <v>165</v>
      </c>
      <c r="D604" s="142">
        <v>3</v>
      </c>
    </row>
    <row r="605" spans="1:4" x14ac:dyDescent="0.3">
      <c r="A605" s="187">
        <v>2673</v>
      </c>
      <c r="B605" s="78" t="e">
        <f>_xlfn.XLOOKUP(A605,CATEGORIA!B:B,CATEGORIA!C:C)</f>
        <v>#N/A</v>
      </c>
      <c r="C605" s="108" t="s">
        <v>165</v>
      </c>
      <c r="D605" s="142">
        <v>6</v>
      </c>
    </row>
    <row r="606" spans="1:4" x14ac:dyDescent="0.3">
      <c r="A606" s="187">
        <v>1999</v>
      </c>
      <c r="B606" s="78" t="e">
        <f>_xlfn.XLOOKUP(A606,CATEGORIA!B:B,CATEGORIA!C:C)</f>
        <v>#N/A</v>
      </c>
      <c r="C606" s="108" t="s">
        <v>165</v>
      </c>
      <c r="D606" s="142">
        <v>6</v>
      </c>
    </row>
    <row r="607" spans="1:4" x14ac:dyDescent="0.3">
      <c r="A607" s="187">
        <v>2014</v>
      </c>
      <c r="B607" s="78" t="e">
        <f>_xlfn.XLOOKUP(A607,CATEGORIA!B:B,CATEGORIA!C:C)</f>
        <v>#N/A</v>
      </c>
      <c r="C607" s="108" t="s">
        <v>165</v>
      </c>
      <c r="D607" s="142">
        <v>27</v>
      </c>
    </row>
    <row r="608" spans="1:4" x14ac:dyDescent="0.3">
      <c r="A608" s="187">
        <v>2019</v>
      </c>
      <c r="B608" s="78" t="e">
        <f>_xlfn.XLOOKUP(A608,CATEGORIA!B:B,CATEGORIA!C:C)</f>
        <v>#N/A</v>
      </c>
      <c r="C608" s="108" t="s">
        <v>165</v>
      </c>
      <c r="D608" s="142">
        <v>9</v>
      </c>
    </row>
    <row r="609" spans="1:4" x14ac:dyDescent="0.3">
      <c r="A609" s="187">
        <v>2016</v>
      </c>
      <c r="B609" s="78" t="e">
        <f>_xlfn.XLOOKUP(A609,CATEGORIA!B:B,CATEGORIA!C:C)</f>
        <v>#N/A</v>
      </c>
      <c r="C609" s="108" t="s">
        <v>165</v>
      </c>
      <c r="D609" s="142">
        <v>27</v>
      </c>
    </row>
    <row r="610" spans="1:4" x14ac:dyDescent="0.3">
      <c r="A610" s="187">
        <v>2020</v>
      </c>
      <c r="B610" s="78" t="e">
        <f>_xlfn.XLOOKUP(A610,CATEGORIA!B:B,CATEGORIA!C:C)</f>
        <v>#N/A</v>
      </c>
      <c r="C610" s="108" t="s">
        <v>165</v>
      </c>
      <c r="D610" s="142">
        <v>9</v>
      </c>
    </row>
    <row r="611" spans="1:4" x14ac:dyDescent="0.3">
      <c r="A611" s="187">
        <v>2015</v>
      </c>
      <c r="B611" s="78" t="e">
        <f>_xlfn.XLOOKUP(A611,CATEGORIA!B:B,CATEGORIA!C:C)</f>
        <v>#N/A</v>
      </c>
      <c r="C611" s="108" t="s">
        <v>165</v>
      </c>
      <c r="D611" s="142">
        <v>27</v>
      </c>
    </row>
    <row r="612" spans="1:4" x14ac:dyDescent="0.3">
      <c r="A612" s="187">
        <v>2021</v>
      </c>
      <c r="B612" s="78" t="e">
        <f>_xlfn.XLOOKUP(A612,CATEGORIA!B:B,CATEGORIA!C:C)</f>
        <v>#N/A</v>
      </c>
      <c r="C612" s="108" t="s">
        <v>165</v>
      </c>
      <c r="D612" s="142">
        <v>9</v>
      </c>
    </row>
    <row r="613" spans="1:4" x14ac:dyDescent="0.3">
      <c r="A613" s="187">
        <v>2012</v>
      </c>
      <c r="B613" s="78" t="e">
        <f>_xlfn.XLOOKUP(A613,CATEGORIA!B:B,CATEGORIA!C:C)</f>
        <v>#N/A</v>
      </c>
      <c r="C613" s="108" t="s">
        <v>165</v>
      </c>
      <c r="D613" s="142">
        <v>27</v>
      </c>
    </row>
    <row r="614" spans="1:4" x14ac:dyDescent="0.3">
      <c r="A614" s="187">
        <v>2024</v>
      </c>
      <c r="B614" s="78" t="e">
        <f>_xlfn.XLOOKUP(A614,CATEGORIA!B:B,CATEGORIA!C:C)</f>
        <v>#N/A</v>
      </c>
      <c r="C614" s="108" t="s">
        <v>165</v>
      </c>
      <c r="D614" s="142">
        <v>9</v>
      </c>
    </row>
    <row r="615" spans="1:4" x14ac:dyDescent="0.3">
      <c r="A615" s="187">
        <v>2013</v>
      </c>
      <c r="B615" s="78" t="e">
        <f>_xlfn.XLOOKUP(A615,CATEGORIA!B:B,CATEGORIA!C:C)</f>
        <v>#N/A</v>
      </c>
      <c r="C615" s="108" t="s">
        <v>165</v>
      </c>
      <c r="D615" s="142">
        <v>27</v>
      </c>
    </row>
    <row r="616" spans="1:4" x14ac:dyDescent="0.3">
      <c r="A616" s="187">
        <v>2022</v>
      </c>
      <c r="B616" s="78" t="e">
        <f>_xlfn.XLOOKUP(A616,CATEGORIA!B:B,CATEGORIA!C:C)</f>
        <v>#N/A</v>
      </c>
      <c r="C616" s="108" t="s">
        <v>165</v>
      </c>
      <c r="D616" s="142">
        <v>9</v>
      </c>
    </row>
    <row r="617" spans="1:4" x14ac:dyDescent="0.3">
      <c r="A617" s="187">
        <v>2017</v>
      </c>
      <c r="B617" s="78" t="e">
        <f>_xlfn.XLOOKUP(A617,CATEGORIA!B:B,CATEGORIA!C:C)</f>
        <v>#N/A</v>
      </c>
      <c r="C617" s="108" t="s">
        <v>165</v>
      </c>
      <c r="D617" s="142">
        <v>27</v>
      </c>
    </row>
    <row r="618" spans="1:4" x14ac:dyDescent="0.3">
      <c r="A618" s="187">
        <v>2023</v>
      </c>
      <c r="B618" s="78" t="e">
        <f>_xlfn.XLOOKUP(A618,CATEGORIA!B:B,CATEGORIA!C:C)</f>
        <v>#N/A</v>
      </c>
      <c r="C618" s="108" t="s">
        <v>165</v>
      </c>
      <c r="D618" s="142">
        <v>9</v>
      </c>
    </row>
    <row r="619" spans="1:4" x14ac:dyDescent="0.3">
      <c r="A619" s="187">
        <v>21486</v>
      </c>
      <c r="B619" s="78" t="str">
        <f>_xlfn.XLOOKUP(A619,CATEGORIA!B:B,CATEGORIA!C:C)</f>
        <v>CHEIRO VERDE 3KG</v>
      </c>
      <c r="C619" s="108" t="s">
        <v>7</v>
      </c>
      <c r="D619" s="142">
        <v>3</v>
      </c>
    </row>
    <row r="620" spans="1:4" x14ac:dyDescent="0.3">
      <c r="A620" s="187">
        <v>21398</v>
      </c>
      <c r="B620" s="78" t="str">
        <f>_xlfn.XLOOKUP(A620,CATEGORIA!B:B,CATEGORIA!C:C)</f>
        <v>CHEIRO VERDE 2KG</v>
      </c>
      <c r="C620" s="108" t="s">
        <v>7</v>
      </c>
      <c r="D620" s="142">
        <v>2</v>
      </c>
    </row>
    <row r="621" spans="1:4" x14ac:dyDescent="0.3">
      <c r="A621" s="187">
        <v>61</v>
      </c>
      <c r="B621" s="78" t="e">
        <f>_xlfn.XLOOKUP(A621,CATEGORIA!B:B,CATEGORIA!C:C)</f>
        <v>#N/A</v>
      </c>
      <c r="C621" s="108" t="s">
        <v>7</v>
      </c>
      <c r="D621" s="142">
        <v>25</v>
      </c>
    </row>
    <row r="622" spans="1:4" x14ac:dyDescent="0.3">
      <c r="A622" s="187">
        <v>134</v>
      </c>
      <c r="B622" s="78" t="str">
        <f>_xlfn.XLOOKUP(A622,CATEGORIA!B:B,CATEGORIA!C:C)</f>
        <v>SEMENTE DE CHIA PRETA PREMIUM 25KG</v>
      </c>
      <c r="C622" s="108" t="s">
        <v>7</v>
      </c>
      <c r="D622" s="142">
        <v>25</v>
      </c>
    </row>
    <row r="623" spans="1:4" x14ac:dyDescent="0.3">
      <c r="A623" s="187">
        <v>20935</v>
      </c>
      <c r="B623" s="78" t="str">
        <f>_xlfn.XLOOKUP(A623,CATEGORIA!B:B,CATEGORIA!C:C)</f>
        <v>SEMENTE DE CHIA PRETA PREMIUM IMPORTADA 25KG</v>
      </c>
      <c r="C623" s="108" t="s">
        <v>7</v>
      </c>
      <c r="D623" s="142">
        <v>25</v>
      </c>
    </row>
    <row r="624" spans="1:4" x14ac:dyDescent="0.3">
      <c r="A624" s="187">
        <v>984</v>
      </c>
      <c r="B624" s="78" t="str">
        <f>_xlfn.XLOOKUP(A624,CATEGORIA!B:B,CATEGORIA!C:C)</f>
        <v>SEMENTE DE CHIA PRETA PREMIUM 5KG (VIDA EM GRAOS)</v>
      </c>
      <c r="C624" s="108" t="s">
        <v>7</v>
      </c>
      <c r="D624" s="142">
        <v>5</v>
      </c>
    </row>
    <row r="625" spans="1:4" x14ac:dyDescent="0.3">
      <c r="A625" s="187">
        <v>21152</v>
      </c>
      <c r="B625" s="78" t="e">
        <f>_xlfn.XLOOKUP(A625,CATEGORIA!B:B,CATEGORIA!C:C)</f>
        <v>#N/A</v>
      </c>
      <c r="C625" s="108" t="s">
        <v>3</v>
      </c>
      <c r="D625" s="142">
        <v>5</v>
      </c>
    </row>
    <row r="626" spans="1:4" x14ac:dyDescent="0.3">
      <c r="A626" s="187">
        <v>21059</v>
      </c>
      <c r="B626" s="78" t="e">
        <f>_xlfn.XLOOKUP(A626,CATEGORIA!B:B,CATEGORIA!C:C)</f>
        <v>#N/A</v>
      </c>
      <c r="C626" s="108" t="s">
        <v>3</v>
      </c>
      <c r="D626" s="142">
        <v>5</v>
      </c>
    </row>
    <row r="627" spans="1:4" x14ac:dyDescent="0.3">
      <c r="A627" s="187">
        <v>1636</v>
      </c>
      <c r="B627" s="78" t="e">
        <f>_xlfn.XLOOKUP(A627,CATEGORIA!B:B,CATEGORIA!C:C)</f>
        <v>#N/A</v>
      </c>
      <c r="C627" s="108" t="s">
        <v>3</v>
      </c>
      <c r="D627" s="142">
        <v>2.5</v>
      </c>
    </row>
    <row r="628" spans="1:4" x14ac:dyDescent="0.3">
      <c r="A628" s="187">
        <v>2246</v>
      </c>
      <c r="B628" s="78" t="str">
        <f>_xlfn.XLOOKUP(A628,CATEGORIA!B:B,CATEGORIA!C:C)</f>
        <v>CHIPS DE BANANA NATURAL SEM SAL 3KG</v>
      </c>
      <c r="C628" s="108" t="s">
        <v>3</v>
      </c>
      <c r="D628" s="142">
        <v>3</v>
      </c>
    </row>
    <row r="629" spans="1:4" x14ac:dyDescent="0.3">
      <c r="A629" s="187">
        <v>1635</v>
      </c>
      <c r="B629" s="78" t="e">
        <f>_xlfn.XLOOKUP(A629,CATEGORIA!B:B,CATEGORIA!C:C)</f>
        <v>#N/A</v>
      </c>
      <c r="C629" s="108" t="s">
        <v>3</v>
      </c>
      <c r="D629" s="142">
        <v>2.5</v>
      </c>
    </row>
    <row r="630" spans="1:4" x14ac:dyDescent="0.3">
      <c r="A630" s="187">
        <v>2247</v>
      </c>
      <c r="B630" s="78" t="str">
        <f>_xlfn.XLOOKUP(A630,CATEGORIA!B:B,CATEGORIA!C:C)</f>
        <v>CHIPS DE BANANA ACUCAR E CANELA 3KG</v>
      </c>
      <c r="C630" s="108" t="s">
        <v>3</v>
      </c>
      <c r="D630" s="142">
        <v>3</v>
      </c>
    </row>
    <row r="631" spans="1:4" x14ac:dyDescent="0.3">
      <c r="A631" s="187">
        <v>1631</v>
      </c>
      <c r="B631" s="78" t="e">
        <f>_xlfn.XLOOKUP(A631,CATEGORIA!B:B,CATEGORIA!C:C)</f>
        <v>#N/A</v>
      </c>
      <c r="C631" s="108" t="s">
        <v>3</v>
      </c>
      <c r="D631" s="142">
        <v>2.5</v>
      </c>
    </row>
    <row r="632" spans="1:4" x14ac:dyDescent="0.3">
      <c r="A632" s="187">
        <v>2248</v>
      </c>
      <c r="B632" s="78" t="str">
        <f>_xlfn.XLOOKUP(A632,CATEGORIA!B:B,CATEGORIA!C:C)</f>
        <v>CHIPS DE BANANA CEBOLA E SALSA 3KG</v>
      </c>
      <c r="C632" s="108" t="s">
        <v>3</v>
      </c>
      <c r="D632" s="142">
        <v>3</v>
      </c>
    </row>
    <row r="633" spans="1:4" x14ac:dyDescent="0.3">
      <c r="A633" s="187">
        <v>1633</v>
      </c>
      <c r="B633" s="78" t="e">
        <f>_xlfn.XLOOKUP(A633,CATEGORIA!B:B,CATEGORIA!C:C)</f>
        <v>#N/A</v>
      </c>
      <c r="C633" s="108" t="s">
        <v>3</v>
      </c>
      <c r="D633" s="142">
        <v>2.5</v>
      </c>
    </row>
    <row r="634" spans="1:4" x14ac:dyDescent="0.3">
      <c r="A634" s="187">
        <v>2249</v>
      </c>
      <c r="B634" s="78" t="str">
        <f>_xlfn.XLOOKUP(A634,CATEGORIA!B:B,CATEGORIA!C:C)</f>
        <v>CHIPS DE BANANA LEMON PEPER 3KG</v>
      </c>
      <c r="C634" s="108" t="s">
        <v>3</v>
      </c>
      <c r="D634" s="142">
        <v>3</v>
      </c>
    </row>
    <row r="635" spans="1:4" x14ac:dyDescent="0.3">
      <c r="A635" s="187">
        <v>1632</v>
      </c>
      <c r="B635" s="78" t="e">
        <f>_xlfn.XLOOKUP(A635,CATEGORIA!B:B,CATEGORIA!C:C)</f>
        <v>#N/A</v>
      </c>
      <c r="C635" s="108" t="s">
        <v>3</v>
      </c>
      <c r="D635" s="142">
        <v>2.5</v>
      </c>
    </row>
    <row r="636" spans="1:4" x14ac:dyDescent="0.3">
      <c r="A636" s="187">
        <v>2250</v>
      </c>
      <c r="B636" s="78" t="str">
        <f>_xlfn.XLOOKUP(A636,CATEGORIA!B:B,CATEGORIA!C:C)</f>
        <v>CHIPS DE BANANA OREGANO 3KG</v>
      </c>
      <c r="C636" s="108" t="s">
        <v>3</v>
      </c>
      <c r="D636" s="142">
        <v>3</v>
      </c>
    </row>
    <row r="637" spans="1:4" x14ac:dyDescent="0.3">
      <c r="A637" s="187">
        <v>1630</v>
      </c>
      <c r="B637" s="78" t="e">
        <f>_xlfn.XLOOKUP(A637,CATEGORIA!B:B,CATEGORIA!C:C)</f>
        <v>#N/A</v>
      </c>
      <c r="C637" s="108" t="s">
        <v>3</v>
      </c>
      <c r="D637" s="142">
        <v>2.5</v>
      </c>
    </row>
    <row r="638" spans="1:4" x14ac:dyDescent="0.3">
      <c r="A638" s="187">
        <v>2251</v>
      </c>
      <c r="B638" s="78" t="str">
        <f>_xlfn.XLOOKUP(A638,CATEGORIA!B:B,CATEGORIA!C:C)</f>
        <v>CHIPS DE BANANA ORIGINAL COM SAL DO HIMALAIA 3KG</v>
      </c>
      <c r="C638" s="108" t="s">
        <v>3</v>
      </c>
      <c r="D638" s="142">
        <v>3</v>
      </c>
    </row>
    <row r="639" spans="1:4" x14ac:dyDescent="0.3">
      <c r="A639" s="187">
        <v>1634</v>
      </c>
      <c r="B639" s="78" t="e">
        <f>_xlfn.XLOOKUP(A639,CATEGORIA!B:B,CATEGORIA!C:C)</f>
        <v>#N/A</v>
      </c>
      <c r="C639" s="108" t="s">
        <v>3</v>
      </c>
      <c r="D639" s="142">
        <v>2.5</v>
      </c>
    </row>
    <row r="640" spans="1:4" x14ac:dyDescent="0.3">
      <c r="A640" s="187">
        <v>2252</v>
      </c>
      <c r="B640" s="78" t="str">
        <f>_xlfn.XLOOKUP(A640,CATEGORIA!B:B,CATEGORIA!C:C)</f>
        <v>CHIPS DE BANANA PAPRICA PICANTE 3KG</v>
      </c>
      <c r="C640" s="108" t="s">
        <v>3</v>
      </c>
      <c r="D640" s="142">
        <v>3</v>
      </c>
    </row>
    <row r="641" spans="1:4" x14ac:dyDescent="0.3">
      <c r="A641" s="187">
        <v>2234</v>
      </c>
      <c r="B641" s="78" t="str">
        <f>_xlfn.XLOOKUP(A641,CATEGORIA!B:B,CATEGORIA!C:C)</f>
        <v>CHIPS DE BATATA BAROA COM SAL ROSA 2,5KG</v>
      </c>
      <c r="C641" s="108" t="s">
        <v>3</v>
      </c>
      <c r="D641" s="142">
        <v>2.5</v>
      </c>
    </row>
    <row r="642" spans="1:4" x14ac:dyDescent="0.3">
      <c r="A642" s="187">
        <v>2235</v>
      </c>
      <c r="B642" s="78" t="str">
        <f>_xlfn.XLOOKUP(A642,CATEGORIA!B:B,CATEGORIA!C:C)</f>
        <v>CHIPS DE BATATA BAROA SEM SAL 2,5KG</v>
      </c>
      <c r="C642" s="108" t="s">
        <v>3</v>
      </c>
      <c r="D642" s="142">
        <v>2.5</v>
      </c>
    </row>
    <row r="643" spans="1:4" x14ac:dyDescent="0.3">
      <c r="A643" s="187">
        <v>2242</v>
      </c>
      <c r="B643" s="78" t="str">
        <f>_xlfn.XLOOKUP(A643,CATEGORIA!B:B,CATEGORIA!C:C)</f>
        <v>CHIPS DE BATATA DOCE MIX COM SAL ROSA (BRANCA,ROXA E LARANJA) 2,5KG</v>
      </c>
      <c r="C643" s="108" t="s">
        <v>3</v>
      </c>
      <c r="D643" s="142">
        <v>2.5</v>
      </c>
    </row>
    <row r="644" spans="1:4" x14ac:dyDescent="0.3">
      <c r="A644" s="187">
        <v>2243</v>
      </c>
      <c r="B644" s="78" t="str">
        <f>_xlfn.XLOOKUP(A644,CATEGORIA!B:B,CATEGORIA!C:C)</f>
        <v>CHIPS DE BATATA DOCE MIX SEM SAL (BRANCA,ROXA E LARANJA) 2,5KG</v>
      </c>
      <c r="C644" s="108" t="s">
        <v>3</v>
      </c>
      <c r="D644" s="142">
        <v>2.5</v>
      </c>
    </row>
    <row r="645" spans="1:4" x14ac:dyDescent="0.3">
      <c r="A645" s="187">
        <v>1677</v>
      </c>
      <c r="B645" s="78" t="str">
        <f>_xlfn.XLOOKUP(A645,CATEGORIA!B:B,CATEGORIA!C:C)</f>
        <v>CHIPS DE BATATA DOCE SALGADA 2KG (SERTANITOS)</v>
      </c>
      <c r="C645" s="108" t="s">
        <v>3</v>
      </c>
      <c r="D645" s="142">
        <v>2</v>
      </c>
    </row>
    <row r="646" spans="1:4" x14ac:dyDescent="0.3">
      <c r="A646" s="187">
        <v>1702</v>
      </c>
      <c r="B646" s="78" t="str">
        <f>_xlfn.XLOOKUP(A646,CATEGORIA!B:B,CATEGORIA!C:C)</f>
        <v>CHIPS DE BATATA DOCE SEM SAL 2KG (SERTANITOS)</v>
      </c>
      <c r="C646" s="108" t="s">
        <v>3</v>
      </c>
      <c r="D646" s="142">
        <v>2</v>
      </c>
    </row>
    <row r="647" spans="1:4" x14ac:dyDescent="0.3">
      <c r="A647" s="187">
        <v>2239</v>
      </c>
      <c r="B647" s="78" t="str">
        <f>_xlfn.XLOOKUP(A647,CATEGORIA!B:B,CATEGORIA!C:C)</f>
        <v>CHIPS DE INHAME BARBECUE 2,5KG</v>
      </c>
      <c r="C647" s="108" t="s">
        <v>3</v>
      </c>
      <c r="D647" s="142">
        <v>2.5</v>
      </c>
    </row>
    <row r="648" spans="1:4" x14ac:dyDescent="0.3">
      <c r="A648" s="187">
        <v>2240</v>
      </c>
      <c r="B648" s="78" t="str">
        <f>_xlfn.XLOOKUP(A648,CATEGORIA!B:B,CATEGORIA!C:C)</f>
        <v>CHIPS DE INHAME CEBOLA E SALSA 2,5KG</v>
      </c>
      <c r="C648" s="108" t="s">
        <v>3</v>
      </c>
      <c r="D648" s="142">
        <v>2.5</v>
      </c>
    </row>
    <row r="649" spans="1:4" x14ac:dyDescent="0.3">
      <c r="A649" s="187">
        <v>2241</v>
      </c>
      <c r="B649" s="78" t="str">
        <f>_xlfn.XLOOKUP(A649,CATEGORIA!B:B,CATEGORIA!C:C)</f>
        <v>CHIPS DE INHAME COM SAL ROSA 2,5KG</v>
      </c>
      <c r="C649" s="108" t="s">
        <v>3</v>
      </c>
      <c r="D649" s="142">
        <v>2.5</v>
      </c>
    </row>
    <row r="650" spans="1:4" x14ac:dyDescent="0.3">
      <c r="A650" s="187">
        <v>21210</v>
      </c>
      <c r="B650" s="78" t="str">
        <f>_xlfn.XLOOKUP(A650,CATEGORIA!B:B,CATEGORIA!C:C)</f>
        <v>CHIPS DE JACA 7KG</v>
      </c>
      <c r="C650" s="108" t="s">
        <v>3</v>
      </c>
      <c r="D650" s="142">
        <v>7</v>
      </c>
    </row>
    <row r="651" spans="1:4" x14ac:dyDescent="0.3">
      <c r="A651" s="187">
        <v>21212</v>
      </c>
      <c r="B651" s="78" t="str">
        <f>_xlfn.XLOOKUP(A651,CATEGORIA!B:B,CATEGORIA!C:C)</f>
        <v>CHIPS DE JACA 1KG</v>
      </c>
      <c r="C651" s="108" t="s">
        <v>3</v>
      </c>
      <c r="D651" s="142">
        <v>1</v>
      </c>
    </row>
    <row r="652" spans="1:4" x14ac:dyDescent="0.3">
      <c r="A652" s="187">
        <v>1679</v>
      </c>
      <c r="B652" s="78" t="str">
        <f>_xlfn.XLOOKUP(A652,CATEGORIA!B:B,CATEGORIA!C:C)</f>
        <v>CHIPS DE MANDIOCA BARBECUE 2KG (SERTANITOS)</v>
      </c>
      <c r="C652" s="108" t="s">
        <v>3</v>
      </c>
      <c r="D652" s="142">
        <v>2</v>
      </c>
    </row>
    <row r="653" spans="1:4" x14ac:dyDescent="0.3">
      <c r="A653" s="187">
        <v>2806</v>
      </c>
      <c r="B653" s="78" t="str">
        <f>_xlfn.XLOOKUP(A653,CATEGORIA!B:B,CATEGORIA!C:C)</f>
        <v>CHIPS DE MANDIOCA BARBECUE 2KG (SERTANITOS) PROMOCIONAL</v>
      </c>
      <c r="C653" s="108" t="s">
        <v>3</v>
      </c>
      <c r="D653" s="142">
        <v>2</v>
      </c>
    </row>
    <row r="654" spans="1:4" x14ac:dyDescent="0.3">
      <c r="A654" s="187">
        <v>1681</v>
      </c>
      <c r="B654" s="78" t="str">
        <f>_xlfn.XLOOKUP(A654,CATEGORIA!B:B,CATEGORIA!C:C)</f>
        <v>CHIPS DE MANDIOCA CEBOLA/SALSA 2KG (SERTANITOS)</v>
      </c>
      <c r="C654" s="108" t="s">
        <v>3</v>
      </c>
      <c r="D654" s="142">
        <v>2</v>
      </c>
    </row>
    <row r="655" spans="1:4" x14ac:dyDescent="0.3">
      <c r="A655" s="187">
        <v>1678</v>
      </c>
      <c r="B655" s="78" t="str">
        <f>_xlfn.XLOOKUP(A655,CATEGORIA!B:B,CATEGORIA!C:C)</f>
        <v>CHIPS DE MANDIOCA LIMAO/PIMENTA 2KG (SERTANITOS)</v>
      </c>
      <c r="C655" s="108" t="s">
        <v>3</v>
      </c>
      <c r="D655" s="142">
        <v>2</v>
      </c>
    </row>
    <row r="656" spans="1:4" x14ac:dyDescent="0.3">
      <c r="A656" s="187">
        <v>1680</v>
      </c>
      <c r="B656" s="78" t="str">
        <f>_xlfn.XLOOKUP(A656,CATEGORIA!B:B,CATEGORIA!C:C)</f>
        <v>CHIPS DE MANDIOCA QUEIJO NACHO 2KG (SERTANITOS)</v>
      </c>
      <c r="C656" s="108" t="s">
        <v>3</v>
      </c>
      <c r="D656" s="142">
        <v>2</v>
      </c>
    </row>
    <row r="657" spans="1:4" x14ac:dyDescent="0.3">
      <c r="A657" s="187">
        <v>1676</v>
      </c>
      <c r="B657" s="78" t="str">
        <f>_xlfn.XLOOKUP(A657,CATEGORIA!B:B,CATEGORIA!C:C)</f>
        <v>CHIPS DE MANDIOCA SALGADA 2KG (SERTANITOS)</v>
      </c>
      <c r="C657" s="108" t="s">
        <v>3</v>
      </c>
      <c r="D657" s="142">
        <v>2</v>
      </c>
    </row>
    <row r="658" spans="1:4" x14ac:dyDescent="0.3">
      <c r="A658" s="187">
        <v>1682</v>
      </c>
      <c r="B658" s="78" t="str">
        <f>_xlfn.XLOOKUP(A658,CATEGORIA!B:B,CATEGORIA!C:C)</f>
        <v>CHIPS DE MANDIOCA SEM SAL 2KG (SERTANITOS)</v>
      </c>
      <c r="C658" s="108" t="s">
        <v>3</v>
      </c>
      <c r="D658" s="142">
        <v>2</v>
      </c>
    </row>
    <row r="659" spans="1:4" x14ac:dyDescent="0.3">
      <c r="A659" s="187">
        <v>54</v>
      </c>
      <c r="B659" s="78" t="str">
        <f>_xlfn.XLOOKUP(A659,CATEGORIA!B:B,CATEGORIA!C:C)</f>
        <v>CHOCO BOLL CHOCOLATE 6KG (ALCA FOODS)</v>
      </c>
      <c r="C659" s="108" t="s">
        <v>7</v>
      </c>
      <c r="D659" s="142">
        <v>6</v>
      </c>
    </row>
    <row r="660" spans="1:4" x14ac:dyDescent="0.3">
      <c r="A660" s="187">
        <v>1814</v>
      </c>
      <c r="B660" s="78" t="e">
        <f>_xlfn.XLOOKUP(A660,CATEGORIA!B:B,CATEGORIA!C:C)</f>
        <v>#N/A</v>
      </c>
      <c r="C660" s="108" t="s">
        <v>7</v>
      </c>
      <c r="D660" s="142">
        <v>25</v>
      </c>
    </row>
    <row r="661" spans="1:4" x14ac:dyDescent="0.3">
      <c r="A661" s="187">
        <v>1826</v>
      </c>
      <c r="B661" s="78" t="e">
        <f>_xlfn.XLOOKUP(A661,CATEGORIA!B:B,CATEGORIA!C:C)</f>
        <v>#N/A</v>
      </c>
      <c r="C661" s="108" t="s">
        <v>7</v>
      </c>
      <c r="D661" s="142">
        <v>2</v>
      </c>
    </row>
    <row r="662" spans="1:4" x14ac:dyDescent="0.3">
      <c r="A662" s="187">
        <v>1815</v>
      </c>
      <c r="B662" s="78" t="str">
        <f>_xlfn.XLOOKUP(A662,CATEGORIA!B:B,CATEGORIA!C:C)</f>
        <v>CHOCOLATE EM PO 50% 25KG (FRALIA)</v>
      </c>
      <c r="C662" s="108" t="s">
        <v>7</v>
      </c>
      <c r="D662" s="142">
        <v>25</v>
      </c>
    </row>
    <row r="663" spans="1:4" x14ac:dyDescent="0.3">
      <c r="A663" s="187">
        <v>1825</v>
      </c>
      <c r="B663" s="78" t="str">
        <f>_xlfn.XLOOKUP(A663,CATEGORIA!B:B,CATEGORIA!C:C)</f>
        <v>CHOCOLATE EM PO 50% 2KG (FRALIA)</v>
      </c>
      <c r="C663" s="108" t="s">
        <v>7</v>
      </c>
      <c r="D663" s="142">
        <v>2</v>
      </c>
    </row>
    <row r="664" spans="1:4" x14ac:dyDescent="0.3">
      <c r="A664" s="187">
        <v>2783</v>
      </c>
      <c r="B664" s="78" t="str">
        <f>_xlfn.XLOOKUP(A664,CATEGORIA!B:B,CATEGORIA!C:C)</f>
        <v>COCO EM FLOCOS SEM AÇUCAR 2KG (VIDA EM GRAOS)</v>
      </c>
      <c r="C664" s="108" t="s">
        <v>7</v>
      </c>
      <c r="D664" s="142">
        <v>2</v>
      </c>
    </row>
    <row r="665" spans="1:4" x14ac:dyDescent="0.3">
      <c r="A665" s="187">
        <v>965</v>
      </c>
      <c r="B665" s="78" t="str">
        <f>_xlfn.XLOOKUP(A665,CATEGORIA!B:B,CATEGORIA!C:C)</f>
        <v>COCO EM FLOCOS SEM AÇUCAR 5KG</v>
      </c>
      <c r="C665" s="108" t="s">
        <v>7</v>
      </c>
      <c r="D665" s="142">
        <v>5</v>
      </c>
    </row>
    <row r="666" spans="1:4" x14ac:dyDescent="0.3">
      <c r="A666" s="187">
        <v>20379</v>
      </c>
      <c r="B666" s="78" t="str">
        <f>_xlfn.XLOOKUP(A666,CATEGORIA!B:B,CATEGORIA!C:C)</f>
        <v>COCO RALADO FINO 25KG (IMPORTADO)</v>
      </c>
      <c r="C666" s="108" t="s">
        <v>7</v>
      </c>
      <c r="D666" s="142">
        <v>25</v>
      </c>
    </row>
    <row r="667" spans="1:4" x14ac:dyDescent="0.3">
      <c r="A667" s="187">
        <v>20016</v>
      </c>
      <c r="B667" s="78" t="str">
        <f>_xlfn.XLOOKUP(A667,CATEGORIA!B:B,CATEGORIA!C:C)</f>
        <v>COCO RALADO FINO 10KG (VIDA EM GRAOS)</v>
      </c>
      <c r="C667" s="108" t="s">
        <v>7</v>
      </c>
      <c r="D667" s="142">
        <v>10</v>
      </c>
    </row>
    <row r="668" spans="1:4" x14ac:dyDescent="0.3">
      <c r="A668" s="187">
        <v>21508</v>
      </c>
      <c r="B668" s="78" t="str">
        <f>_xlfn.XLOOKUP(A668,CATEGORIA!B:B,CATEGORIA!C:C)</f>
        <v>COCO RALADO FINO 3KG (VIDA EM GRAOS)</v>
      </c>
      <c r="C668" s="108" t="s">
        <v>7</v>
      </c>
      <c r="D668" s="142">
        <v>3</v>
      </c>
    </row>
    <row r="669" spans="1:4" x14ac:dyDescent="0.3">
      <c r="A669" s="187">
        <v>21215</v>
      </c>
      <c r="B669" s="78" t="e">
        <f>_xlfn.XLOOKUP(A669,CATEGORIA!B:B,CATEGORIA!C:C)</f>
        <v>#N/A</v>
      </c>
      <c r="C669" s="108" t="s">
        <v>7</v>
      </c>
      <c r="D669" s="142">
        <v>5</v>
      </c>
    </row>
    <row r="670" spans="1:4" x14ac:dyDescent="0.3">
      <c r="A670" s="187">
        <v>21047</v>
      </c>
      <c r="B670" s="78" t="str">
        <f>_xlfn.XLOOKUP(A670,CATEGORIA!B:B,CATEGORIA!C:C)</f>
        <v>COCO RALADO FINO IMPORTADO 20KG</v>
      </c>
      <c r="C670" s="108" t="s">
        <v>7</v>
      </c>
      <c r="D670" s="142">
        <v>20</v>
      </c>
    </row>
    <row r="671" spans="1:4" x14ac:dyDescent="0.3">
      <c r="A671" s="187">
        <v>21043</v>
      </c>
      <c r="B671" s="78" t="str">
        <f>_xlfn.XLOOKUP(A671,CATEGORIA!B:B,CATEGORIA!C:C)</f>
        <v>COCO RALADO MEDIO 20KG (IMPORTADO)</v>
      </c>
      <c r="C671" s="108" t="s">
        <v>7</v>
      </c>
      <c r="D671" s="142">
        <v>20</v>
      </c>
    </row>
    <row r="672" spans="1:4" x14ac:dyDescent="0.3">
      <c r="A672" s="187">
        <v>20498</v>
      </c>
      <c r="B672" s="78" t="str">
        <f>_xlfn.XLOOKUP(A672,CATEGORIA!B:B,CATEGORIA!C:C)</f>
        <v>COCO RALADO MEDIO 25KG (IMPORTADO)</v>
      </c>
      <c r="C672" s="108" t="s">
        <v>7</v>
      </c>
      <c r="D672" s="142">
        <v>25</v>
      </c>
    </row>
    <row r="673" spans="1:4" x14ac:dyDescent="0.3">
      <c r="A673" s="187">
        <v>20017</v>
      </c>
      <c r="B673" s="78" t="str">
        <f>_xlfn.XLOOKUP(A673,CATEGORIA!B:B,CATEGORIA!C:C)</f>
        <v>COCO RALADO MEDIO 10KG (IMPORTADO)</v>
      </c>
      <c r="C673" s="108" t="s">
        <v>7</v>
      </c>
      <c r="D673" s="142">
        <v>10</v>
      </c>
    </row>
    <row r="674" spans="1:4" x14ac:dyDescent="0.3">
      <c r="A674" s="187">
        <v>20985</v>
      </c>
      <c r="B674" s="78" t="str">
        <f>_xlfn.XLOOKUP(A674,CATEGORIA!B:B,CATEGORIA!C:C)</f>
        <v>COCO RALADO MEDIO 4KG ( VIDA EM GRAOS)</v>
      </c>
      <c r="C674" s="108" t="s">
        <v>7</v>
      </c>
      <c r="D674" s="142">
        <v>4</v>
      </c>
    </row>
    <row r="675" spans="1:4" x14ac:dyDescent="0.3">
      <c r="A675" s="187">
        <v>885</v>
      </c>
      <c r="B675" s="78" t="e">
        <f>_xlfn.XLOOKUP(A675,CATEGORIA!B:B,CATEGORIA!C:C)</f>
        <v>#N/A</v>
      </c>
      <c r="C675" s="108" t="s">
        <v>7</v>
      </c>
      <c r="D675" s="142">
        <v>5</v>
      </c>
    </row>
    <row r="676" spans="1:4" x14ac:dyDescent="0.3">
      <c r="A676" s="187">
        <v>20229</v>
      </c>
      <c r="B676" s="78" t="str">
        <f>_xlfn.XLOOKUP(A676,CATEGORIA!B:B,CATEGORIA!C:C)</f>
        <v>COENTRO EM GRÃOS INTEIRO 20KG</v>
      </c>
      <c r="C676" s="108" t="s">
        <v>7</v>
      </c>
      <c r="D676" s="142">
        <v>20</v>
      </c>
    </row>
    <row r="677" spans="1:4" x14ac:dyDescent="0.3">
      <c r="A677" s="187">
        <v>11048</v>
      </c>
      <c r="B677" s="78" t="e">
        <f>_xlfn.XLOOKUP(A677,CATEGORIA!B:B,CATEGORIA!C:C)</f>
        <v>#N/A</v>
      </c>
      <c r="C677" s="108" t="s">
        <v>7</v>
      </c>
      <c r="D677" s="142">
        <v>25</v>
      </c>
    </row>
    <row r="678" spans="1:4" x14ac:dyDescent="0.3">
      <c r="A678" s="187">
        <v>20027</v>
      </c>
      <c r="B678" s="78" t="str">
        <f>_xlfn.XLOOKUP(A678,CATEGORIA!B:B,CATEGORIA!C:C)</f>
        <v>COENTRO EM GRÃOS INTEIRO 25KG</v>
      </c>
      <c r="C678" s="108" t="s">
        <v>7</v>
      </c>
      <c r="D678" s="142">
        <v>25</v>
      </c>
    </row>
    <row r="679" spans="1:4" x14ac:dyDescent="0.3">
      <c r="A679" s="187">
        <v>21629</v>
      </c>
      <c r="B679" s="78" t="str">
        <f>_xlfn.XLOOKUP(A679,CATEGORIA!B:B,CATEGORIA!C:C)</f>
        <v>COENTRO EM GRÃOS INTEIRO 2KG (VIDA EM GRAOS)</v>
      </c>
      <c r="C679" s="108" t="s">
        <v>7</v>
      </c>
      <c r="D679" s="142">
        <v>2</v>
      </c>
    </row>
    <row r="680" spans="1:4" x14ac:dyDescent="0.3">
      <c r="A680" s="187">
        <v>21029</v>
      </c>
      <c r="B680" s="78" t="str">
        <f>_xlfn.XLOOKUP(A680,CATEGORIA!B:B,CATEGORIA!C:C)</f>
        <v>COENTRO EM GRAOS INTEIRO 5KG (VIDA EM GRAOS)</v>
      </c>
      <c r="C680" s="108" t="s">
        <v>7</v>
      </c>
      <c r="D680" s="142">
        <v>5</v>
      </c>
    </row>
    <row r="681" spans="1:4" x14ac:dyDescent="0.3">
      <c r="A681" s="187">
        <v>2206</v>
      </c>
      <c r="B681" s="78" t="str">
        <f>_xlfn.XLOOKUP(A681,CATEGORIA!B:B,CATEGORIA!C:C)</f>
        <v>COENTRO EM PO S/ GLUTAMATO 2KG</v>
      </c>
      <c r="C681" s="108" t="s">
        <v>7</v>
      </c>
      <c r="D681" s="142">
        <v>2</v>
      </c>
    </row>
    <row r="682" spans="1:4" x14ac:dyDescent="0.3">
      <c r="A682" s="187">
        <v>2206</v>
      </c>
      <c r="B682" s="78" t="str">
        <f>_xlfn.XLOOKUP(A682,CATEGORIA!B:B,CATEGORIA!C:C)</f>
        <v>COENTRO EM PO S/ GLUTAMATO 2KG</v>
      </c>
      <c r="C682" s="108" t="s">
        <v>7</v>
      </c>
      <c r="D682" s="142">
        <v>2</v>
      </c>
    </row>
    <row r="683" spans="1:4" x14ac:dyDescent="0.3">
      <c r="A683" s="187">
        <v>21448</v>
      </c>
      <c r="B683" s="78" t="str">
        <f>_xlfn.XLOOKUP(A683,CATEGORIA!B:B,CATEGORIA!C:C)</f>
        <v>FUNGHI 18KG (COGUMELO SECO)</v>
      </c>
      <c r="C683" s="108" t="s">
        <v>7</v>
      </c>
      <c r="D683" s="142">
        <v>18</v>
      </c>
    </row>
    <row r="684" spans="1:4" x14ac:dyDescent="0.3">
      <c r="A684" s="187">
        <v>10092</v>
      </c>
      <c r="B684" s="78" t="str">
        <f>_xlfn.XLOOKUP(A684,CATEGORIA!B:B,CATEGORIA!C:C)</f>
        <v>FUNGHI SECO (COGUMELO SECO) 20KG</v>
      </c>
      <c r="C684" s="108" t="s">
        <v>7</v>
      </c>
      <c r="D684" s="142">
        <v>20</v>
      </c>
    </row>
    <row r="685" spans="1:4" x14ac:dyDescent="0.3">
      <c r="A685" s="187">
        <v>20164</v>
      </c>
      <c r="B685" s="78" t="str">
        <f>_xlfn.XLOOKUP(A685,CATEGORIA!B:B,CATEGORIA!C:C)</f>
        <v>FUNGHI SECO (COGUMELO SECO) 5KG</v>
      </c>
      <c r="C685" s="108" t="s">
        <v>7</v>
      </c>
      <c r="D685" s="142">
        <v>5</v>
      </c>
    </row>
    <row r="686" spans="1:4" x14ac:dyDescent="0.3">
      <c r="A686" s="187">
        <v>21369</v>
      </c>
      <c r="B686" s="78" t="str">
        <f>_xlfn.XLOOKUP(A686,CATEGORIA!B:B,CATEGORIA!C:C)</f>
        <v>FUNGHI 2KG (COGUMELO SECO)</v>
      </c>
      <c r="C686" s="108" t="s">
        <v>7</v>
      </c>
      <c r="D686" s="142">
        <v>2</v>
      </c>
    </row>
    <row r="687" spans="1:4" x14ac:dyDescent="0.3">
      <c r="A687" s="187">
        <v>21292</v>
      </c>
      <c r="B687" s="78" t="e">
        <f>_xlfn.XLOOKUP(A687,CATEGORIA!B:B,CATEGORIA!C:C)</f>
        <v>#N/A</v>
      </c>
      <c r="C687" s="108" t="s">
        <v>7</v>
      </c>
      <c r="D687" s="142">
        <v>9</v>
      </c>
    </row>
    <row r="688" spans="1:4" x14ac:dyDescent="0.3">
      <c r="A688" s="187">
        <v>21331</v>
      </c>
      <c r="B688" s="78" t="e">
        <f>_xlfn.XLOOKUP(A688,CATEGORIA!B:B,CATEGORIA!C:C)</f>
        <v>#N/A</v>
      </c>
      <c r="C688" s="108" t="s">
        <v>7</v>
      </c>
      <c r="D688" s="142">
        <v>8</v>
      </c>
    </row>
    <row r="689" spans="1:4" x14ac:dyDescent="0.3">
      <c r="A689" s="187">
        <v>21302</v>
      </c>
      <c r="B689" s="78" t="e">
        <f>_xlfn.XLOOKUP(A689,CATEGORIA!B:B,CATEGORIA!C:C)</f>
        <v>#N/A</v>
      </c>
      <c r="C689" s="108" t="s">
        <v>7</v>
      </c>
      <c r="D689" s="142">
        <v>3</v>
      </c>
    </row>
    <row r="690" spans="1:4" x14ac:dyDescent="0.3">
      <c r="A690" s="187">
        <v>2266</v>
      </c>
      <c r="B690" s="78" t="str">
        <f>_xlfn.XLOOKUP(A690,CATEGORIA!B:B,CATEGORIA!C:C)</f>
        <v>COLORAU PARAIBA S/ GLUTAMATO 2KG (VIDA EM GRAOS)</v>
      </c>
      <c r="C690" s="108" t="s">
        <v>7</v>
      </c>
      <c r="D690" s="142">
        <v>2</v>
      </c>
    </row>
    <row r="691" spans="1:4" x14ac:dyDescent="0.3">
      <c r="A691" s="187">
        <v>2267</v>
      </c>
      <c r="B691" s="78" t="str">
        <f>_xlfn.XLOOKUP(A691,CATEGORIA!B:B,CATEGORIA!C:C)</f>
        <v>COMINHO COM PIMENTA S/ GLUTAMATO 2KG (VIDA EM GRAOS)</v>
      </c>
      <c r="C691" s="108" t="s">
        <v>7</v>
      </c>
      <c r="D691" s="142">
        <v>2</v>
      </c>
    </row>
    <row r="692" spans="1:4" x14ac:dyDescent="0.3">
      <c r="A692" s="187">
        <v>20197</v>
      </c>
      <c r="B692" s="78" t="str">
        <f>_xlfn.XLOOKUP(A692,CATEGORIA!B:B,CATEGORIA!C:C)</f>
        <v>COMINHO EM GRAOS 25KG</v>
      </c>
      <c r="C692" s="108" t="s">
        <v>7</v>
      </c>
      <c r="D692" s="142">
        <v>25</v>
      </c>
    </row>
    <row r="693" spans="1:4" x14ac:dyDescent="0.3">
      <c r="A693" s="187">
        <v>10004</v>
      </c>
      <c r="B693" s="78" t="e">
        <f>_xlfn.XLOOKUP(A693,CATEGORIA!B:B,CATEGORIA!C:C)</f>
        <v>#N/A</v>
      </c>
      <c r="C693" s="108" t="s">
        <v>7</v>
      </c>
      <c r="D693" s="142">
        <v>25</v>
      </c>
    </row>
    <row r="694" spans="1:4" x14ac:dyDescent="0.3">
      <c r="A694" s="187">
        <v>21507</v>
      </c>
      <c r="B694" s="78" t="str">
        <f>_xlfn.XLOOKUP(A694,CATEGORIA!B:B,CATEGORIA!C:C)</f>
        <v>COMINHO EM GRAOS 99% 25KG</v>
      </c>
      <c r="C694" s="108" t="s">
        <v>7</v>
      </c>
      <c r="D694" s="142">
        <v>25</v>
      </c>
    </row>
    <row r="695" spans="1:4" x14ac:dyDescent="0.3">
      <c r="A695" s="187">
        <v>20422</v>
      </c>
      <c r="B695" s="78" t="str">
        <f>_xlfn.XLOOKUP(A695,CATEGORIA!B:B,CATEGORIA!C:C)</f>
        <v>COMINHO EM GRAOS 99% 50KG</v>
      </c>
      <c r="C695" s="108" t="s">
        <v>7</v>
      </c>
      <c r="D695" s="142">
        <v>50</v>
      </c>
    </row>
    <row r="696" spans="1:4" x14ac:dyDescent="0.3">
      <c r="A696" s="187">
        <v>21048</v>
      </c>
      <c r="B696" s="78" t="str">
        <f>_xlfn.XLOOKUP(A696,CATEGORIA!B:B,CATEGORIA!C:C)</f>
        <v>COMINHO EM GRAOS 99% 5KG (VIDA EM GRAOS)</v>
      </c>
      <c r="C696" s="108" t="s">
        <v>7</v>
      </c>
      <c r="D696" s="142">
        <v>5</v>
      </c>
    </row>
    <row r="697" spans="1:4" x14ac:dyDescent="0.3">
      <c r="A697" s="187">
        <v>21399</v>
      </c>
      <c r="B697" s="78" t="str">
        <f>_xlfn.XLOOKUP(A697,CATEGORIA!B:B,CATEGORIA!C:C)</f>
        <v>COMINHO EM GRAOS 99% 2KG (VIDA EM GRAOS)</v>
      </c>
      <c r="C697" s="108" t="s">
        <v>7</v>
      </c>
      <c r="D697" s="142">
        <v>2</v>
      </c>
    </row>
    <row r="698" spans="1:4" x14ac:dyDescent="0.3">
      <c r="A698" s="187">
        <v>2207</v>
      </c>
      <c r="B698" s="78" t="str">
        <f>_xlfn.XLOOKUP(A698,CATEGORIA!B:B,CATEGORIA!C:C)</f>
        <v>COMINHO EM PO S/ GLUTAMATO 2KG</v>
      </c>
      <c r="C698" s="108" t="s">
        <v>7</v>
      </c>
      <c r="D698" s="142">
        <v>2</v>
      </c>
    </row>
    <row r="699" spans="1:4" x14ac:dyDescent="0.3">
      <c r="A699" s="187">
        <v>2750</v>
      </c>
      <c r="B699" s="78" t="str">
        <f>_xlfn.XLOOKUP(A699,CATEGORIA!B:B,CATEGORIA!C:C)</f>
        <v>COMPLEXO B 4X60 COMPRIMIDOS 500MG (NUTRALIN)</v>
      </c>
      <c r="C699" s="108" t="s">
        <v>7</v>
      </c>
      <c r="D699" s="142">
        <v>4</v>
      </c>
    </row>
    <row r="700" spans="1:4" x14ac:dyDescent="0.3">
      <c r="A700" s="187">
        <v>2729</v>
      </c>
      <c r="B700" s="78" t="str">
        <f>_xlfn.XLOOKUP(A700,CATEGORIA!B:B,CATEGORIA!C:C)</f>
        <v>CONCHA TAM P 100ML CX C/120 UN (EXPOTE)</v>
      </c>
      <c r="C700" s="108" t="s">
        <v>3</v>
      </c>
      <c r="D700" s="142">
        <v>120</v>
      </c>
    </row>
    <row r="701" spans="1:4" x14ac:dyDescent="0.3">
      <c r="A701" s="187">
        <v>2730</v>
      </c>
      <c r="B701" s="78" t="str">
        <f>_xlfn.XLOOKUP(A701,CATEGORIA!B:B,CATEGORIA!C:C)</f>
        <v>CONCHA TAM M 300ML CX C/120 UN (EXPOTE)</v>
      </c>
      <c r="C701" s="108" t="s">
        <v>3</v>
      </c>
      <c r="D701" s="142">
        <v>120</v>
      </c>
    </row>
    <row r="702" spans="1:4" x14ac:dyDescent="0.3">
      <c r="A702" s="187">
        <v>2731</v>
      </c>
      <c r="B702" s="78" t="str">
        <f>_xlfn.XLOOKUP(A702,CATEGORIA!B:B,CATEGORIA!C:C)</f>
        <v>CONCHA TAM G 600ML CX C/60 UN (EXPOTE)</v>
      </c>
      <c r="C702" s="108" t="s">
        <v>3</v>
      </c>
      <c r="D702" s="142">
        <v>60</v>
      </c>
    </row>
    <row r="703" spans="1:4" x14ac:dyDescent="0.3">
      <c r="A703" s="187">
        <v>2732</v>
      </c>
      <c r="B703" s="78" t="str">
        <f>_xlfn.XLOOKUP(A703,CATEGORIA!B:B,CATEGORIA!C:C)</f>
        <v>CONCHA TAM GG 1,80LT CX C/12 UN (EXPOTE)</v>
      </c>
      <c r="C703" s="108" t="s">
        <v>3</v>
      </c>
      <c r="D703" s="142">
        <v>12</v>
      </c>
    </row>
    <row r="704" spans="1:4" x14ac:dyDescent="0.3">
      <c r="A704" s="187">
        <v>1745</v>
      </c>
      <c r="B704" s="78" t="e">
        <f>_xlfn.XLOOKUP(A704,CATEGORIA!B:B,CATEGORIA!C:C)</f>
        <v>#N/A</v>
      </c>
      <c r="C704" s="108" t="s">
        <v>3</v>
      </c>
      <c r="D704" s="142">
        <v>10</v>
      </c>
    </row>
    <row r="705" spans="1:4" x14ac:dyDescent="0.3">
      <c r="A705" s="187">
        <v>80</v>
      </c>
      <c r="B705" s="78" t="str">
        <f>_xlfn.XLOOKUP(A705,CATEGORIA!B:B,CATEGORIA!C:C)</f>
        <v>CORN FLAKES ACUCAR MASCAVO 8KG (ALCA FOODS)</v>
      </c>
      <c r="C705" s="108" t="s">
        <v>7</v>
      </c>
      <c r="D705" s="142">
        <v>8</v>
      </c>
    </row>
    <row r="706" spans="1:4" x14ac:dyDescent="0.3">
      <c r="A706" s="187">
        <v>77</v>
      </c>
      <c r="B706" s="78" t="str">
        <f>_xlfn.XLOOKUP(A706,CATEGORIA!B:B,CATEGORIA!C:C)</f>
        <v>CORN FLAKES BANANA 8KG (ALCA FOODS)</v>
      </c>
      <c r="C706" s="108" t="s">
        <v>7</v>
      </c>
      <c r="D706" s="142">
        <v>8</v>
      </c>
    </row>
    <row r="707" spans="1:4" x14ac:dyDescent="0.3">
      <c r="A707" s="187">
        <v>83</v>
      </c>
      <c r="B707" s="78" t="str">
        <f>_xlfn.XLOOKUP(A707,CATEGORIA!B:B,CATEGORIA!C:C)</f>
        <v>CORN FLAKES CHOCOLATE 8KG (ALCA FOODS)</v>
      </c>
      <c r="C707" s="108" t="s">
        <v>7</v>
      </c>
      <c r="D707" s="142">
        <v>8</v>
      </c>
    </row>
    <row r="708" spans="1:4" x14ac:dyDescent="0.3">
      <c r="A708" s="187">
        <v>84</v>
      </c>
      <c r="B708" s="78" t="str">
        <f>_xlfn.XLOOKUP(A708,CATEGORIA!B:B,CATEGORIA!C:C)</f>
        <v>CORN FLAKES HONEY (MEL) 8KG (ALCA FOODS)</v>
      </c>
      <c r="C708" s="108" t="s">
        <v>7</v>
      </c>
      <c r="D708" s="142">
        <v>8</v>
      </c>
    </row>
    <row r="709" spans="1:4" x14ac:dyDescent="0.3">
      <c r="A709" s="187">
        <v>76</v>
      </c>
      <c r="B709" s="78" t="str">
        <f>_xlfn.XLOOKUP(A709,CATEGORIA!B:B,CATEGORIA!C:C)</f>
        <v>CORN FLAKES LEITE CONDENSADO 8KG (ALCA FOODS)</v>
      </c>
      <c r="C709" s="108" t="s">
        <v>7</v>
      </c>
      <c r="D709" s="142">
        <v>8</v>
      </c>
    </row>
    <row r="710" spans="1:4" x14ac:dyDescent="0.3">
      <c r="A710" s="187">
        <v>72</v>
      </c>
      <c r="B710" s="78" t="str">
        <f>_xlfn.XLOOKUP(A710,CATEGORIA!B:B,CATEGORIA!C:C)</f>
        <v>CORN FLAKES LIGHT 6KG (ALCA FOODS)</v>
      </c>
      <c r="C710" s="108" t="s">
        <v>7</v>
      </c>
      <c r="D710" s="142">
        <v>6</v>
      </c>
    </row>
    <row r="711" spans="1:4" x14ac:dyDescent="0.3">
      <c r="A711" s="187">
        <v>53</v>
      </c>
      <c r="B711" s="78" t="str">
        <f>_xlfn.XLOOKUP(A711,CATEGORIA!B:B,CATEGORIA!C:C)</f>
        <v>CORN FLAKES NATURAL 6KG (ALCA FOODS)</v>
      </c>
      <c r="C711" s="108" t="s">
        <v>7</v>
      </c>
      <c r="D711" s="142">
        <v>6</v>
      </c>
    </row>
    <row r="712" spans="1:4" x14ac:dyDescent="0.3">
      <c r="A712" s="187">
        <v>52</v>
      </c>
      <c r="B712" s="78" t="str">
        <f>_xlfn.XLOOKUP(A712,CATEGORIA!B:B,CATEGORIA!C:C)</f>
        <v>CORN FLAKES SUGAR 8KG (ALCA FOODS)</v>
      </c>
      <c r="C712" s="108" t="s">
        <v>7</v>
      </c>
      <c r="D712" s="142">
        <v>8</v>
      </c>
    </row>
    <row r="713" spans="1:4" x14ac:dyDescent="0.3">
      <c r="A713" s="187">
        <v>20049</v>
      </c>
      <c r="B713" s="78" t="e">
        <f>_xlfn.XLOOKUP(A713,CATEGORIA!B:B,CATEGORIA!C:C)</f>
        <v>#N/A</v>
      </c>
      <c r="C713" s="108" t="s">
        <v>3</v>
      </c>
      <c r="D713" s="142">
        <v>10</v>
      </c>
    </row>
    <row r="714" spans="1:4" x14ac:dyDescent="0.3">
      <c r="A714" s="187">
        <v>20380</v>
      </c>
      <c r="B714" s="78" t="str">
        <f>_xlfn.XLOOKUP(A714,CATEGORIA!B:B,CATEGORIA!C:C)</f>
        <v>CRANBERRY FATIADO 11,34KG (OCEAN SPRAY)</v>
      </c>
      <c r="C714" s="108" t="s">
        <v>3</v>
      </c>
      <c r="D714" s="142">
        <v>11.34</v>
      </c>
    </row>
    <row r="715" spans="1:4" x14ac:dyDescent="0.3">
      <c r="A715" s="187">
        <v>11050</v>
      </c>
      <c r="B715" s="78" t="str">
        <f>_xlfn.XLOOKUP(A715,CATEGORIA!B:B,CATEGORIA!C:C)</f>
        <v>CRANBERRY FATIADO 11,34KG</v>
      </c>
      <c r="C715" s="108" t="s">
        <v>3</v>
      </c>
      <c r="D715" s="142">
        <v>11.34</v>
      </c>
    </row>
    <row r="716" spans="1:4" x14ac:dyDescent="0.3">
      <c r="A716" s="187">
        <v>20413</v>
      </c>
      <c r="B716" s="78" t="str">
        <f>_xlfn.XLOOKUP(A716,CATEGORIA!B:B,CATEGORIA!C:C)</f>
        <v>CRANBERRY FATIADO 5,67KG (VIDA EM GRAOS)</v>
      </c>
      <c r="C716" s="108" t="s">
        <v>3</v>
      </c>
      <c r="D716" s="142">
        <v>5.67</v>
      </c>
    </row>
    <row r="717" spans="1:4" x14ac:dyDescent="0.3">
      <c r="A717" s="187">
        <v>21345</v>
      </c>
      <c r="B717" s="78" t="e">
        <f>_xlfn.XLOOKUP(A717,CATEGORIA!B:B,CATEGORIA!C:C)</f>
        <v>#N/A</v>
      </c>
      <c r="C717" s="108" t="s">
        <v>7</v>
      </c>
      <c r="D717" s="142">
        <v>5</v>
      </c>
    </row>
    <row r="718" spans="1:4" x14ac:dyDescent="0.3">
      <c r="A718" s="187">
        <v>20265</v>
      </c>
      <c r="B718" s="78" t="str">
        <f>_xlfn.XLOOKUP(A718,CATEGORIA!B:B,CATEGORIA!C:C)</f>
        <v>CRANBERRY INTEIRO 10KG</v>
      </c>
      <c r="C718" s="108" t="s">
        <v>3</v>
      </c>
      <c r="D718" s="142">
        <v>10</v>
      </c>
    </row>
    <row r="719" spans="1:4" x14ac:dyDescent="0.3">
      <c r="A719" s="187">
        <v>20307</v>
      </c>
      <c r="B719" s="78" t="str">
        <f>_xlfn.XLOOKUP(A719,CATEGORIA!B:B,CATEGORIA!C:C)</f>
        <v>CRANBERRY INTEIRO 11,34KG (OCEAN SPRAY)</v>
      </c>
      <c r="C719" s="108" t="s">
        <v>3</v>
      </c>
      <c r="D719" s="142">
        <v>11.34</v>
      </c>
    </row>
    <row r="720" spans="1:4" x14ac:dyDescent="0.3">
      <c r="A720" s="187">
        <v>10037</v>
      </c>
      <c r="B720" s="78" t="str">
        <f>_xlfn.XLOOKUP(A720,CATEGORIA!B:B,CATEGORIA!C:C)</f>
        <v>CRANBERRY INTEIRO 11,34KG</v>
      </c>
      <c r="C720" s="108" t="s">
        <v>3</v>
      </c>
      <c r="D720" s="142">
        <v>11.34</v>
      </c>
    </row>
    <row r="721" spans="1:4" x14ac:dyDescent="0.3">
      <c r="A721" s="187">
        <v>21609</v>
      </c>
      <c r="B721" s="78" t="str">
        <f>_xlfn.XLOOKUP(A721,CATEGORIA!B:B,CATEGORIA!C:C)</f>
        <v>CRANBERRY INTEIRO 2KG (VIDA EM GRAOS)</v>
      </c>
      <c r="C721" s="108" t="s">
        <v>3</v>
      </c>
      <c r="D721" s="142">
        <v>2</v>
      </c>
    </row>
    <row r="722" spans="1:4" x14ac:dyDescent="0.3">
      <c r="A722" s="187">
        <v>20415</v>
      </c>
      <c r="B722" s="78" t="str">
        <f>_xlfn.XLOOKUP(A722,CATEGORIA!B:B,CATEGORIA!C:C)</f>
        <v>CRANBERRY INTEIRO 5,67KG (VIDA EM GRAOS)</v>
      </c>
      <c r="C722" s="108" t="s">
        <v>3</v>
      </c>
      <c r="D722" s="142">
        <v>5.67</v>
      </c>
    </row>
    <row r="723" spans="1:4" x14ac:dyDescent="0.3">
      <c r="A723" s="187">
        <v>21323</v>
      </c>
      <c r="B723" s="78" t="e">
        <f>_xlfn.XLOOKUP(A723,CATEGORIA!B:B,CATEGORIA!C:C)</f>
        <v>#N/A</v>
      </c>
      <c r="C723" s="108" t="s">
        <v>3</v>
      </c>
      <c r="D723" s="142">
        <v>5</v>
      </c>
    </row>
    <row r="724" spans="1:4" x14ac:dyDescent="0.3">
      <c r="A724" s="187">
        <v>954</v>
      </c>
      <c r="B724" s="78" t="str">
        <f>_xlfn.XLOOKUP(A724,CATEGORIA!B:B,CATEGORIA!C:C)</f>
        <v>CRAVO EM FLOR EXTRA 25KG</v>
      </c>
      <c r="C724" s="108" t="s">
        <v>7</v>
      </c>
      <c r="D724" s="142">
        <v>25</v>
      </c>
    </row>
    <row r="725" spans="1:4" x14ac:dyDescent="0.3">
      <c r="A725" s="187">
        <v>704</v>
      </c>
      <c r="B725" s="78" t="str">
        <f>_xlfn.XLOOKUP(A725,CATEGORIA!B:B,CATEGORIA!C:C)</f>
        <v>CRAVO EM FLOR EXTRA 5KG (VIDA EM GRAOS)</v>
      </c>
      <c r="C725" s="108" t="s">
        <v>7</v>
      </c>
      <c r="D725" s="142">
        <v>5</v>
      </c>
    </row>
    <row r="726" spans="1:4" x14ac:dyDescent="0.3">
      <c r="A726" s="187">
        <v>1540</v>
      </c>
      <c r="B726" s="78" t="str">
        <f>_xlfn.XLOOKUP(A726,CATEGORIA!B:B,CATEGORIA!C:C)</f>
        <v>CRAVO EM FLOR EXTRA 2KG (VIDA EM GRAOS)</v>
      </c>
      <c r="C726" s="108" t="s">
        <v>7</v>
      </c>
      <c r="D726" s="142">
        <v>2</v>
      </c>
    </row>
    <row r="727" spans="1:4" x14ac:dyDescent="0.3">
      <c r="A727" s="187">
        <v>1033</v>
      </c>
      <c r="B727" s="78" t="str">
        <f>_xlfn.XLOOKUP(A727,CATEGORIA!B:B,CATEGORIA!C:C)</f>
        <v>CRAVO EM PO PURO 5KG</v>
      </c>
      <c r="C727" s="108" t="s">
        <v>7</v>
      </c>
      <c r="D727" s="142">
        <v>5</v>
      </c>
    </row>
    <row r="728" spans="1:4" x14ac:dyDescent="0.3">
      <c r="A728" s="187">
        <v>42</v>
      </c>
      <c r="B728" s="78" t="str">
        <f>_xlfn.XLOOKUP(A728,CATEGORIA!B:B,CATEGORIA!C:C)</f>
        <v>CRAVO EM PÓ PURO 10KG</v>
      </c>
      <c r="C728" s="108" t="s">
        <v>7</v>
      </c>
      <c r="D728" s="142">
        <v>10</v>
      </c>
    </row>
    <row r="729" spans="1:4" x14ac:dyDescent="0.3">
      <c r="A729" s="187">
        <v>1588</v>
      </c>
      <c r="B729" s="78" t="str">
        <f>_xlfn.XLOOKUP(A729,CATEGORIA!B:B,CATEGORIA!C:C)</f>
        <v>CRAVO EM PO PURO 2KG</v>
      </c>
      <c r="C729" s="108" t="s">
        <v>7</v>
      </c>
      <c r="D729" s="142">
        <v>2</v>
      </c>
    </row>
    <row r="730" spans="1:4" x14ac:dyDescent="0.3">
      <c r="A730" s="187">
        <v>21273</v>
      </c>
      <c r="B730" s="78" t="str">
        <f>_xlfn.XLOOKUP(A730,CATEGORIA!B:B,CATEGORIA!C:C)</f>
        <v>CREATINA MONOHIDRATADA 10KG</v>
      </c>
      <c r="C730" s="108" t="s">
        <v>7</v>
      </c>
      <c r="D730" s="142">
        <v>10</v>
      </c>
    </row>
    <row r="731" spans="1:4" x14ac:dyDescent="0.3">
      <c r="A731" s="187">
        <v>21648</v>
      </c>
      <c r="B731" s="78" t="str">
        <f>_xlfn.XLOOKUP(A731,CATEGORIA!B:B,CATEGORIA!C:C)</f>
        <v>CURCUMA EM PO PURA 10KG</v>
      </c>
      <c r="C731" s="108" t="s">
        <v>7</v>
      </c>
      <c r="D731" s="142">
        <v>10</v>
      </c>
    </row>
    <row r="732" spans="1:4" x14ac:dyDescent="0.3">
      <c r="A732" s="187">
        <v>21648</v>
      </c>
      <c r="B732" s="78" t="str">
        <f>_xlfn.XLOOKUP(A732,CATEGORIA!B:B,CATEGORIA!C:C)</f>
        <v>CURCUMA EM PO PURA 10KG</v>
      </c>
      <c r="C732" s="108" t="s">
        <v>7</v>
      </c>
      <c r="D732" s="142">
        <v>10</v>
      </c>
    </row>
    <row r="733" spans="1:4" x14ac:dyDescent="0.3">
      <c r="A733" s="187">
        <v>11057</v>
      </c>
      <c r="B733" s="78" t="e">
        <f>_xlfn.XLOOKUP(A733,CATEGORIA!B:B,CATEGORIA!C:C)</f>
        <v>#N/A</v>
      </c>
      <c r="C733" s="108" t="s">
        <v>7</v>
      </c>
      <c r="D733" s="142">
        <v>10</v>
      </c>
    </row>
    <row r="734" spans="1:4" x14ac:dyDescent="0.3">
      <c r="A734" s="187">
        <v>21489</v>
      </c>
      <c r="B734" s="78" t="str">
        <f>_xlfn.XLOOKUP(A734,CATEGORIA!B:B,CATEGORIA!C:C)</f>
        <v>CURCUMA RAIZ 25KG</v>
      </c>
      <c r="C734" s="108" t="s">
        <v>7</v>
      </c>
      <c r="D734" s="142">
        <v>25</v>
      </c>
    </row>
    <row r="735" spans="1:4" x14ac:dyDescent="0.3">
      <c r="A735" s="187">
        <v>11049</v>
      </c>
      <c r="B735" s="78" t="str">
        <f>_xlfn.XLOOKUP(A735,CATEGORIA!B:B,CATEGORIA!C:C)</f>
        <v>CURCUMA RAIZ 25KG</v>
      </c>
      <c r="C735" s="108" t="s">
        <v>7</v>
      </c>
      <c r="D735" s="142">
        <v>25</v>
      </c>
    </row>
    <row r="736" spans="1:4" x14ac:dyDescent="0.3">
      <c r="A736" s="187">
        <v>21335</v>
      </c>
      <c r="B736" s="78" t="str">
        <f>_xlfn.XLOOKUP(A736,CATEGORIA!B:B,CATEGORIA!C:C)</f>
        <v>CURCUMA RAIZ 50KG</v>
      </c>
      <c r="C736" s="108" t="s">
        <v>7</v>
      </c>
      <c r="D736" s="142">
        <v>50</v>
      </c>
    </row>
    <row r="737" spans="1:4" x14ac:dyDescent="0.3">
      <c r="A737" s="187">
        <v>21287</v>
      </c>
      <c r="B737" s="78" t="str">
        <f>_xlfn.XLOOKUP(A737,CATEGORIA!B:B,CATEGORIA!C:C)</f>
        <v>CURCUMA RAIZ 5KG (VIDA EM GRAOS)</v>
      </c>
      <c r="C737" s="108" t="s">
        <v>7</v>
      </c>
      <c r="D737" s="142">
        <v>5</v>
      </c>
    </row>
    <row r="738" spans="1:4" x14ac:dyDescent="0.3">
      <c r="A738" s="187">
        <v>21400</v>
      </c>
      <c r="B738" s="78" t="str">
        <f>_xlfn.XLOOKUP(A738,CATEGORIA!B:B,CATEGORIA!C:C)</f>
        <v>CURCUMA RAIZ 2KG (VIDA EM GRAOS)</v>
      </c>
      <c r="C738" s="108" t="s">
        <v>7</v>
      </c>
      <c r="D738" s="142">
        <v>2</v>
      </c>
    </row>
    <row r="739" spans="1:4" x14ac:dyDescent="0.3">
      <c r="A739" s="187">
        <v>11056</v>
      </c>
      <c r="B739" s="78" t="str">
        <f>_xlfn.XLOOKUP(A739,CATEGORIA!B:B,CATEGORIA!C:C)</f>
        <v>CURCUMA RAIZ 50KG</v>
      </c>
      <c r="C739" s="108" t="s">
        <v>7</v>
      </c>
      <c r="D739" s="142">
        <v>50</v>
      </c>
    </row>
    <row r="740" spans="1:4" x14ac:dyDescent="0.3">
      <c r="A740" s="187">
        <v>20018</v>
      </c>
      <c r="B740" s="78" t="str">
        <f>_xlfn.XLOOKUP(A740,CATEGORIA!B:B,CATEGORIA!C:C)</f>
        <v>DAMASCO TURCO DOCE (Nº 2) 12,50KG</v>
      </c>
      <c r="C740" s="108" t="s">
        <v>3</v>
      </c>
      <c r="D740" s="142">
        <v>12.5</v>
      </c>
    </row>
    <row r="741" spans="1:4" x14ac:dyDescent="0.3">
      <c r="A741" s="187">
        <v>21678</v>
      </c>
      <c r="B741" s="78" t="str">
        <f>_xlfn.XLOOKUP(A741,CATEGORIA!B:B,CATEGORIA!C:C)</f>
        <v>DAMASCO TURCO DOCE Nº 2 12.50KG -BOYRAZ</v>
      </c>
      <c r="C741" s="108" t="s">
        <v>3</v>
      </c>
      <c r="D741" s="142">
        <v>12.5</v>
      </c>
    </row>
    <row r="742" spans="1:4" x14ac:dyDescent="0.3">
      <c r="A742" s="187">
        <v>21679</v>
      </c>
      <c r="B742" s="78" t="str">
        <f>_xlfn.XLOOKUP(A742,CATEGORIA!B:B,CATEGORIA!C:C)</f>
        <v>DAMASCO TURCO DOCE Nº 2 12.50KG (EROGLU)</v>
      </c>
      <c r="C742" s="108" t="s">
        <v>3</v>
      </c>
      <c r="D742" s="142">
        <v>12.5</v>
      </c>
    </row>
    <row r="743" spans="1:4" x14ac:dyDescent="0.3">
      <c r="A743" s="187">
        <v>21564</v>
      </c>
      <c r="B743" s="78" t="str">
        <f>_xlfn.XLOOKUP(A743,CATEGORIA!B:B,CATEGORIA!C:C)</f>
        <v>DAMASCO TURCO DOCE (Nº 2) 15KG</v>
      </c>
      <c r="C743" s="108" t="s">
        <v>3</v>
      </c>
      <c r="D743" s="142">
        <v>15</v>
      </c>
    </row>
    <row r="744" spans="1:4" x14ac:dyDescent="0.3">
      <c r="A744" s="187">
        <v>21503</v>
      </c>
      <c r="B744" s="78" t="str">
        <f>_xlfn.XLOOKUP(A744,CATEGORIA!B:B,CATEGORIA!C:C)</f>
        <v>DAMASCO TURCO DOCE (Nº 2) 5KG (VIDA EM GRAOS)</v>
      </c>
      <c r="C744" s="108" t="s">
        <v>3</v>
      </c>
      <c r="D744" s="142">
        <v>5</v>
      </c>
    </row>
    <row r="745" spans="1:4" x14ac:dyDescent="0.3">
      <c r="A745" s="187">
        <v>21301</v>
      </c>
      <c r="B745" s="78" t="e">
        <f>_xlfn.XLOOKUP(A745,CATEGORIA!B:B,CATEGORIA!C:C)</f>
        <v>#N/A</v>
      </c>
      <c r="C745" s="108" t="s">
        <v>3</v>
      </c>
      <c r="D745" s="142">
        <v>12.5</v>
      </c>
    </row>
    <row r="746" spans="1:4" x14ac:dyDescent="0.3">
      <c r="A746" s="187">
        <v>20272</v>
      </c>
      <c r="B746" s="78" t="str">
        <f>_xlfn.XLOOKUP(A746,CATEGORIA!B:B,CATEGORIA!C:C)</f>
        <v>DAMASCO TURCO DOCE (Nº01) 5KG</v>
      </c>
      <c r="C746" s="108" t="s">
        <v>3</v>
      </c>
      <c r="D746" s="142">
        <v>5</v>
      </c>
    </row>
    <row r="747" spans="1:4" x14ac:dyDescent="0.3">
      <c r="A747" s="187">
        <v>20534</v>
      </c>
      <c r="B747" s="78" t="e">
        <f>_xlfn.XLOOKUP(A747,CATEGORIA!B:B,CATEGORIA!C:C)</f>
        <v>#N/A</v>
      </c>
      <c r="C747" s="108" t="s">
        <v>3</v>
      </c>
      <c r="D747" s="142">
        <v>12.5</v>
      </c>
    </row>
    <row r="748" spans="1:4" x14ac:dyDescent="0.3">
      <c r="A748" s="187">
        <v>20019</v>
      </c>
      <c r="B748" s="78" t="e">
        <f>_xlfn.XLOOKUP(A748,CATEGORIA!B:B,CATEGORIA!C:C)</f>
        <v>#N/A</v>
      </c>
      <c r="C748" s="108" t="s">
        <v>3</v>
      </c>
      <c r="D748" s="142">
        <v>12.5</v>
      </c>
    </row>
    <row r="749" spans="1:4" x14ac:dyDescent="0.3">
      <c r="A749" s="187">
        <v>20535</v>
      </c>
      <c r="B749" s="78" t="e">
        <f>_xlfn.XLOOKUP(A749,CATEGORIA!B:B,CATEGORIA!C:C)</f>
        <v>#N/A</v>
      </c>
      <c r="C749" s="108" t="s">
        <v>3</v>
      </c>
      <c r="D749" s="142">
        <v>15</v>
      </c>
    </row>
    <row r="750" spans="1:4" x14ac:dyDescent="0.3">
      <c r="A750" s="187">
        <v>20301</v>
      </c>
      <c r="B750" s="78" t="e">
        <f>_xlfn.XLOOKUP(A750,CATEGORIA!B:B,CATEGORIA!C:C)</f>
        <v>#N/A</v>
      </c>
      <c r="C750" s="108" t="s">
        <v>3</v>
      </c>
      <c r="D750" s="142">
        <v>5</v>
      </c>
    </row>
    <row r="751" spans="1:4" x14ac:dyDescent="0.3">
      <c r="A751" s="187">
        <v>21208</v>
      </c>
      <c r="B751" s="78" t="e">
        <f>_xlfn.XLOOKUP(A751,CATEGORIA!B:B,CATEGORIA!C:C)</f>
        <v>#N/A</v>
      </c>
      <c r="C751" s="108" t="s">
        <v>3</v>
      </c>
      <c r="D751" s="142">
        <v>10</v>
      </c>
    </row>
    <row r="752" spans="1:4" x14ac:dyDescent="0.3">
      <c r="A752" s="187">
        <v>20278</v>
      </c>
      <c r="B752" s="78" t="e">
        <f>_xlfn.XLOOKUP(A752,CATEGORIA!B:B,CATEGORIA!C:C)</f>
        <v>#N/A</v>
      </c>
      <c r="C752" s="108" t="s">
        <v>3</v>
      </c>
      <c r="D752" s="142">
        <v>12.5</v>
      </c>
    </row>
    <row r="753" spans="1:4" x14ac:dyDescent="0.3">
      <c r="A753" s="187">
        <v>20189</v>
      </c>
      <c r="B753" s="78" t="e">
        <f>_xlfn.XLOOKUP(A753,CATEGORIA!B:B,CATEGORIA!C:C)</f>
        <v>#N/A</v>
      </c>
      <c r="C753" s="108" t="s">
        <v>3</v>
      </c>
      <c r="D753" s="142">
        <v>5</v>
      </c>
    </row>
    <row r="754" spans="1:4" x14ac:dyDescent="0.3">
      <c r="A754" s="187">
        <v>2166</v>
      </c>
      <c r="B754" s="78" t="str">
        <f>_xlfn.XLOOKUP(A754,CATEGORIA!B:B,CATEGORIA!C:C)</f>
        <v>DENTE DE LEAO 1KG (VIDA EM GRAOS)</v>
      </c>
      <c r="C754" s="108" t="s">
        <v>7</v>
      </c>
      <c r="D754" s="142">
        <v>1</v>
      </c>
    </row>
    <row r="755" spans="1:4" x14ac:dyDescent="0.3">
      <c r="A755" s="187">
        <v>139</v>
      </c>
      <c r="B755" s="78" t="str">
        <f>_xlfn.XLOOKUP(A755,CATEGORIA!B:B,CATEGORIA!C:C)</f>
        <v>DETOX VERDE 5KG</v>
      </c>
      <c r="C755" s="108" t="s">
        <v>7</v>
      </c>
      <c r="D755" s="142">
        <v>5</v>
      </c>
    </row>
    <row r="756" spans="1:4" x14ac:dyDescent="0.3">
      <c r="A756" s="187">
        <v>1648</v>
      </c>
      <c r="B756" s="78" t="str">
        <f>_xlfn.XLOOKUP(A756,CATEGORIA!B:B,CATEGORIA!C:C)</f>
        <v>DETOX VERDE 2KG (VIDA EM GRAOS)</v>
      </c>
      <c r="C756" s="108" t="s">
        <v>7</v>
      </c>
      <c r="D756" s="142">
        <v>2</v>
      </c>
    </row>
    <row r="757" spans="1:4" x14ac:dyDescent="0.3">
      <c r="A757" s="187">
        <v>138</v>
      </c>
      <c r="B757" s="78" t="str">
        <f>_xlfn.XLOOKUP(A757,CATEGORIA!B:B,CATEGORIA!C:C)</f>
        <v>DETOX VERMELHO 5KG</v>
      </c>
      <c r="C757" s="108" t="s">
        <v>7</v>
      </c>
      <c r="D757" s="142">
        <v>5</v>
      </c>
    </row>
    <row r="758" spans="1:4" x14ac:dyDescent="0.3">
      <c r="A758" s="187">
        <v>1761</v>
      </c>
      <c r="B758" s="78" t="str">
        <f>_xlfn.XLOOKUP(A758,CATEGORIA!B:B,CATEGORIA!C:C)</f>
        <v>DETOX VERMELHO 2KG (VIDA EM GRAOS)</v>
      </c>
      <c r="C758" s="108" t="s">
        <v>7</v>
      </c>
      <c r="D758" s="142">
        <v>2</v>
      </c>
    </row>
    <row r="759" spans="1:4" x14ac:dyDescent="0.3">
      <c r="A759" s="187">
        <v>1717</v>
      </c>
      <c r="B759" s="78" t="str">
        <f>_xlfn.XLOOKUP(A759,CATEGORIA!B:B,CATEGORIA!C:C)</f>
        <v>DRAGEADO DE AMENDOAS - CHOC AO LEITE 2X1,050KG</v>
      </c>
      <c r="C759" s="108" t="s">
        <v>3</v>
      </c>
      <c r="D759" s="142">
        <v>2.1</v>
      </c>
    </row>
    <row r="760" spans="1:4" x14ac:dyDescent="0.3">
      <c r="A760" s="187">
        <v>2146</v>
      </c>
      <c r="B760" s="78" t="e">
        <f>_xlfn.XLOOKUP(A760,CATEGORIA!B:B,CATEGORIA!C:C)</f>
        <v>#N/A</v>
      </c>
      <c r="C760" s="108" t="s">
        <v>3</v>
      </c>
      <c r="D760" s="142">
        <v>2.1</v>
      </c>
    </row>
    <row r="761" spans="1:4" x14ac:dyDescent="0.3">
      <c r="A761" s="187">
        <v>2152</v>
      </c>
      <c r="B761" s="78" t="str">
        <f>_xlfn.XLOOKUP(A761,CATEGORIA!B:B,CATEGORIA!C:C)</f>
        <v>DRAGEADO DE AMENDOAS - CHOCOLATE 70% CACAU 2X1,050KG</v>
      </c>
      <c r="C761" s="108" t="s">
        <v>3</v>
      </c>
      <c r="D761" s="142">
        <v>2.1</v>
      </c>
    </row>
    <row r="762" spans="1:4" x14ac:dyDescent="0.3">
      <c r="A762" s="187">
        <v>2147</v>
      </c>
      <c r="B762" s="78" t="e">
        <f>_xlfn.XLOOKUP(A762,CATEGORIA!B:B,CATEGORIA!C:C)</f>
        <v>#N/A</v>
      </c>
      <c r="C762" s="108" t="s">
        <v>3</v>
      </c>
      <c r="D762" s="142">
        <v>2.1</v>
      </c>
    </row>
    <row r="763" spans="1:4" x14ac:dyDescent="0.3">
      <c r="A763" s="187">
        <v>1714</v>
      </c>
      <c r="B763" s="78" t="str">
        <f>_xlfn.XLOOKUP(A763,CATEGORIA!B:B,CATEGORIA!C:C)</f>
        <v>DRAGEADO DE AVELA - CHOC AO LEITE 2X1,050KG</v>
      </c>
      <c r="C763" s="108" t="s">
        <v>3</v>
      </c>
      <c r="D763" s="142">
        <v>2.1</v>
      </c>
    </row>
    <row r="764" spans="1:4" x14ac:dyDescent="0.3">
      <c r="A764" s="187">
        <v>2153</v>
      </c>
      <c r="B764" s="78" t="e">
        <f>_xlfn.XLOOKUP(A764,CATEGORIA!B:B,CATEGORIA!C:C)</f>
        <v>#N/A</v>
      </c>
      <c r="C764" s="108" t="s">
        <v>3</v>
      </c>
      <c r="D764" s="142">
        <v>2.1</v>
      </c>
    </row>
    <row r="765" spans="1:4" x14ac:dyDescent="0.3">
      <c r="A765" s="187">
        <v>1713</v>
      </c>
      <c r="B765" s="78" t="str">
        <f>_xlfn.XLOOKUP(A765,CATEGORIA!B:B,CATEGORIA!C:C)</f>
        <v>DRAGEADO DE BANANA PASSA - CHOC AO LEITE 2X1,050KG</v>
      </c>
      <c r="C765" s="108" t="s">
        <v>3</v>
      </c>
      <c r="D765" s="142">
        <v>2.1</v>
      </c>
    </row>
    <row r="766" spans="1:4" x14ac:dyDescent="0.3">
      <c r="A766" s="187">
        <v>2148</v>
      </c>
      <c r="B766" s="78" t="e">
        <f>_xlfn.XLOOKUP(A766,CATEGORIA!B:B,CATEGORIA!C:C)</f>
        <v>#N/A</v>
      </c>
      <c r="C766" s="108" t="s">
        <v>3</v>
      </c>
      <c r="D766" s="142">
        <v>2.1</v>
      </c>
    </row>
    <row r="767" spans="1:4" x14ac:dyDescent="0.3">
      <c r="A767" s="187">
        <v>2154</v>
      </c>
      <c r="B767" s="78" t="e">
        <f>_xlfn.XLOOKUP(A767,CATEGORIA!B:B,CATEGORIA!C:C)</f>
        <v>#N/A</v>
      </c>
      <c r="C767" s="108" t="s">
        <v>3</v>
      </c>
      <c r="D767" s="142">
        <v>2.1</v>
      </c>
    </row>
    <row r="768" spans="1:4" x14ac:dyDescent="0.3">
      <c r="A768" s="187">
        <v>1790</v>
      </c>
      <c r="B768" s="78" t="str">
        <f>_xlfn.XLOOKUP(A768,CATEGORIA!B:B,CATEGORIA!C:C)</f>
        <v>DRAGEADO DE CRAMBERRY - CHOC AO LEITE 2X1,050KG</v>
      </c>
      <c r="C768" s="108" t="s">
        <v>3</v>
      </c>
      <c r="D768" s="142">
        <v>2.1</v>
      </c>
    </row>
    <row r="769" spans="1:4" x14ac:dyDescent="0.3">
      <c r="A769" s="187">
        <v>2149</v>
      </c>
      <c r="B769" s="78" t="str">
        <f>_xlfn.XLOOKUP(A769,CATEGORIA!B:B,CATEGORIA!C:C)</f>
        <v>PROTEINA DE SOJA TEXTURIZADA SABOR BACON 2KG (VIDA EM GRAOS)</v>
      </c>
      <c r="C769" s="108" t="s">
        <v>3</v>
      </c>
      <c r="D769" s="142">
        <v>2</v>
      </c>
    </row>
    <row r="770" spans="1:4" x14ac:dyDescent="0.3">
      <c r="A770" s="187">
        <v>2155</v>
      </c>
      <c r="B770" s="78" t="str">
        <f>_xlfn.XLOOKUP(A770,CATEGORIA!B:B,CATEGORIA!C:C)</f>
        <v>PROTEINA DE SOJA TEXTURIZADA SABOR CALABRESA 2KG (VIDA EM GRAOS)</v>
      </c>
      <c r="C770" s="108" t="s">
        <v>3</v>
      </c>
      <c r="D770" s="142">
        <v>2</v>
      </c>
    </row>
    <row r="771" spans="1:4" x14ac:dyDescent="0.3">
      <c r="A771" s="187">
        <v>1716</v>
      </c>
      <c r="B771" s="78" t="str">
        <f>_xlfn.XLOOKUP(A771,CATEGORIA!B:B,CATEGORIA!C:C)</f>
        <v>DRAGEADO DE DAMASCO - CHOC AO LEITE 2X1,050KG</v>
      </c>
      <c r="C771" s="108" t="s">
        <v>3</v>
      </c>
      <c r="D771" s="142">
        <v>2.1</v>
      </c>
    </row>
    <row r="772" spans="1:4" x14ac:dyDescent="0.3">
      <c r="A772" s="187">
        <v>2150</v>
      </c>
      <c r="B772" s="78" t="e">
        <f>_xlfn.XLOOKUP(A772,CATEGORIA!B:B,CATEGORIA!C:C)</f>
        <v>#N/A</v>
      </c>
      <c r="C772" s="108" t="s">
        <v>3</v>
      </c>
      <c r="D772" s="142">
        <v>2.1</v>
      </c>
    </row>
    <row r="773" spans="1:4" x14ac:dyDescent="0.3">
      <c r="A773" s="187">
        <v>2156</v>
      </c>
      <c r="B773" s="78" t="str">
        <f>_xlfn.XLOOKUP(A773,CATEGORIA!B:B,CATEGORIA!C:C)</f>
        <v>DRAGEADO DE DAMASCO - CHOCOLATE 70% CACAU 2X1,050KG</v>
      </c>
      <c r="C773" s="108" t="s">
        <v>3</v>
      </c>
      <c r="D773" s="142">
        <v>2.1</v>
      </c>
    </row>
    <row r="774" spans="1:4" x14ac:dyDescent="0.3">
      <c r="A774" s="187">
        <v>1715</v>
      </c>
      <c r="B774" s="78" t="str">
        <f>_xlfn.XLOOKUP(A774,CATEGORIA!B:B,CATEGORIA!C:C)</f>
        <v>DRAGEADO DE UVA PASSA - CHOC AO LEITE 2X1,050KG</v>
      </c>
      <c r="C774" s="108" t="s">
        <v>3</v>
      </c>
      <c r="D774" s="142">
        <v>2.1</v>
      </c>
    </row>
    <row r="775" spans="1:4" x14ac:dyDescent="0.3">
      <c r="A775" s="187">
        <v>2151</v>
      </c>
      <c r="B775" s="78" t="e">
        <f>_xlfn.XLOOKUP(A775,CATEGORIA!B:B,CATEGORIA!C:C)</f>
        <v>#N/A</v>
      </c>
      <c r="C775" s="108" t="s">
        <v>3</v>
      </c>
      <c r="D775" s="142">
        <v>2.1</v>
      </c>
    </row>
    <row r="776" spans="1:4" x14ac:dyDescent="0.3">
      <c r="A776" s="187">
        <v>2157</v>
      </c>
      <c r="B776" s="78" t="e">
        <f>_xlfn.XLOOKUP(A776,CATEGORIA!B:B,CATEGORIA!C:C)</f>
        <v>#N/A</v>
      </c>
      <c r="C776" s="108" t="s">
        <v>3</v>
      </c>
      <c r="D776" s="142">
        <v>2.1</v>
      </c>
    </row>
    <row r="777" spans="1:4" x14ac:dyDescent="0.3">
      <c r="A777" s="187" t="s">
        <v>103</v>
      </c>
      <c r="B777" s="78" t="str">
        <f>_xlfn.XLOOKUP(A777,CATEGORIA!B:B,CATEGORIA!C:C)</f>
        <v>EMBALAGEM</v>
      </c>
      <c r="C777" s="108" t="s">
        <v>8</v>
      </c>
      <c r="D777" s="142">
        <v>0</v>
      </c>
    </row>
    <row r="778" spans="1:4" x14ac:dyDescent="0.3">
      <c r="A778" s="187" t="s">
        <v>107</v>
      </c>
      <c r="B778" s="78" t="str">
        <f>_xlfn.XLOOKUP(A778,CATEGORIA!B:B,CATEGORIA!C:C)</f>
        <v>EMBALAGEM</v>
      </c>
      <c r="C778" s="108" t="s">
        <v>382</v>
      </c>
      <c r="D778" s="142">
        <v>0</v>
      </c>
    </row>
    <row r="779" spans="1:4" x14ac:dyDescent="0.3">
      <c r="A779" s="187">
        <v>10006</v>
      </c>
      <c r="B779" s="78" t="str">
        <f>_xlfn.XLOOKUP(A779,CATEGORIA!B:B,CATEGORIA!C:C)</f>
        <v>ENDRO 25KG</v>
      </c>
      <c r="C779" s="108" t="s">
        <v>7</v>
      </c>
      <c r="D779" s="142">
        <v>25</v>
      </c>
    </row>
    <row r="780" spans="1:4" x14ac:dyDescent="0.3">
      <c r="A780" s="187">
        <v>20199</v>
      </c>
      <c r="B780" s="78" t="str">
        <f>_xlfn.XLOOKUP(A780,CATEGORIA!B:B,CATEGORIA!C:C)</f>
        <v>ENDRO 25KG</v>
      </c>
      <c r="C780" s="108" t="s">
        <v>7</v>
      </c>
      <c r="D780" s="142">
        <v>25</v>
      </c>
    </row>
    <row r="781" spans="1:4" x14ac:dyDescent="0.3">
      <c r="A781" s="187">
        <v>21125</v>
      </c>
      <c r="B781" s="78" t="str">
        <f>_xlfn.XLOOKUP(A781,CATEGORIA!B:B,CATEGORIA!C:C)</f>
        <v>ENDRO 5KG (VIDA EM GRAOS)</v>
      </c>
      <c r="C781" s="108" t="s">
        <v>7</v>
      </c>
      <c r="D781" s="142">
        <v>5</v>
      </c>
    </row>
    <row r="782" spans="1:4" x14ac:dyDescent="0.3">
      <c r="A782" s="187">
        <v>21251</v>
      </c>
      <c r="B782" s="78" t="str">
        <f>_xlfn.XLOOKUP(A782,CATEGORIA!B:B,CATEGORIA!C:C)</f>
        <v>ERITRITOL CRISTAL 10KG</v>
      </c>
      <c r="C782" s="108" t="s">
        <v>7</v>
      </c>
      <c r="D782" s="142">
        <v>10</v>
      </c>
    </row>
    <row r="783" spans="1:4" x14ac:dyDescent="0.3">
      <c r="A783" s="187">
        <v>21352</v>
      </c>
      <c r="B783" s="78" t="e">
        <f>_xlfn.XLOOKUP(A783,CATEGORIA!B:B,CATEGORIA!C:C)</f>
        <v>#N/A</v>
      </c>
      <c r="C783" s="108" t="s">
        <v>7</v>
      </c>
      <c r="D783" s="142">
        <v>20</v>
      </c>
    </row>
    <row r="784" spans="1:4" x14ac:dyDescent="0.3">
      <c r="A784" s="187">
        <v>20431</v>
      </c>
      <c r="B784" s="78" t="str">
        <f>_xlfn.XLOOKUP(A784,CATEGORIA!B:B,CATEGORIA!C:C)</f>
        <v>ERITRITOL CRISTAL 25KG</v>
      </c>
      <c r="C784" s="108" t="s">
        <v>7</v>
      </c>
      <c r="D784" s="142">
        <v>25</v>
      </c>
    </row>
    <row r="785" spans="1:4" x14ac:dyDescent="0.3">
      <c r="A785" s="187">
        <v>20550</v>
      </c>
      <c r="B785" s="78" t="str">
        <f>_xlfn.XLOOKUP(A785,CATEGORIA!B:B,CATEGORIA!C:C)</f>
        <v>ERITRITOL CRISTAL 5KG (VIDA EM GRAOS)</v>
      </c>
      <c r="C785" s="108" t="s">
        <v>7</v>
      </c>
      <c r="D785" s="142">
        <v>5</v>
      </c>
    </row>
    <row r="786" spans="1:4" x14ac:dyDescent="0.3">
      <c r="A786" s="187">
        <v>21520</v>
      </c>
      <c r="B786" s="78" t="str">
        <f>_xlfn.XLOOKUP(A786,CATEGORIA!B:B,CATEGORIA!C:C)</f>
        <v>ERVILHA INTEIRA 45,36KG</v>
      </c>
      <c r="C786" s="108" t="s">
        <v>7</v>
      </c>
      <c r="D786" s="142">
        <v>45.36</v>
      </c>
    </row>
    <row r="787" spans="1:4" x14ac:dyDescent="0.3">
      <c r="A787" s="187">
        <v>20095</v>
      </c>
      <c r="B787" s="78" t="str">
        <f>_xlfn.XLOOKUP(A787,CATEGORIA!B:B,CATEGORIA!C:C)</f>
        <v>ERVILHA INTEIRA 50KG</v>
      </c>
      <c r="C787" s="108" t="s">
        <v>7</v>
      </c>
      <c r="D787" s="142">
        <v>50</v>
      </c>
    </row>
    <row r="788" spans="1:4" x14ac:dyDescent="0.3">
      <c r="A788" s="187">
        <v>20032</v>
      </c>
      <c r="B788" s="78" t="str">
        <f>_xlfn.XLOOKUP(A788,CATEGORIA!B:B,CATEGORIA!C:C)</f>
        <v>ERVILHA INTEIRA 25KG</v>
      </c>
      <c r="C788" s="108" t="s">
        <v>7</v>
      </c>
      <c r="D788" s="142">
        <v>25</v>
      </c>
    </row>
    <row r="789" spans="1:4" x14ac:dyDescent="0.3">
      <c r="A789" s="187">
        <v>20210</v>
      </c>
      <c r="B789" s="78" t="str">
        <f>_xlfn.XLOOKUP(A789,CATEGORIA!B:B,CATEGORIA!C:C)</f>
        <v>ERVILHA INTEIRA 5KG (VIDA EM GRAOS)</v>
      </c>
      <c r="C789" s="108" t="s">
        <v>7</v>
      </c>
      <c r="D789" s="142">
        <v>5</v>
      </c>
    </row>
    <row r="790" spans="1:4" x14ac:dyDescent="0.3">
      <c r="A790" s="187">
        <v>21327</v>
      </c>
      <c r="B790" s="78" t="e">
        <f>_xlfn.XLOOKUP(A790,CATEGORIA!B:B,CATEGORIA!C:C)</f>
        <v>#N/A</v>
      </c>
      <c r="C790" s="108" t="s">
        <v>7</v>
      </c>
      <c r="D790" s="142">
        <v>20</v>
      </c>
    </row>
    <row r="791" spans="1:4" x14ac:dyDescent="0.3">
      <c r="A791" s="187">
        <v>21472</v>
      </c>
      <c r="B791" s="78" t="e">
        <f>_xlfn.XLOOKUP(A791,CATEGORIA!B:B,CATEGORIA!C:C)</f>
        <v>#N/A</v>
      </c>
      <c r="C791" s="108" t="s">
        <v>7</v>
      </c>
      <c r="D791" s="142">
        <v>2</v>
      </c>
    </row>
    <row r="792" spans="1:4" x14ac:dyDescent="0.3">
      <c r="A792" s="187">
        <v>20062</v>
      </c>
      <c r="B792" s="78" t="e">
        <f>_xlfn.XLOOKUP(A792,CATEGORIA!B:B,CATEGORIA!C:C)</f>
        <v>#N/A</v>
      </c>
      <c r="C792" s="108" t="s">
        <v>7</v>
      </c>
      <c r="D792" s="142">
        <v>45.36</v>
      </c>
    </row>
    <row r="793" spans="1:4" x14ac:dyDescent="0.3">
      <c r="A793" s="187">
        <v>20059</v>
      </c>
      <c r="B793" s="78" t="e">
        <f>_xlfn.XLOOKUP(A793,CATEGORIA!B:B,CATEGORIA!C:C)</f>
        <v>#N/A</v>
      </c>
      <c r="C793" s="108" t="s">
        <v>7</v>
      </c>
      <c r="D793" s="142">
        <v>50</v>
      </c>
    </row>
    <row r="794" spans="1:4" x14ac:dyDescent="0.3">
      <c r="A794" s="187">
        <v>21254</v>
      </c>
      <c r="B794" s="78" t="e">
        <f>_xlfn.XLOOKUP(A794,CATEGORIA!B:B,CATEGORIA!C:C)</f>
        <v>#N/A</v>
      </c>
      <c r="C794" s="108" t="s">
        <v>7</v>
      </c>
      <c r="D794" s="142">
        <v>5</v>
      </c>
    </row>
    <row r="795" spans="1:4" x14ac:dyDescent="0.3">
      <c r="A795" s="187">
        <v>21312</v>
      </c>
      <c r="B795" s="78" t="e">
        <f>_xlfn.XLOOKUP(A795,CATEGORIA!B:B,CATEGORIA!C:C)</f>
        <v>#N/A</v>
      </c>
      <c r="C795" s="108" t="s">
        <v>7</v>
      </c>
      <c r="D795" s="142">
        <v>25</v>
      </c>
    </row>
    <row r="796" spans="1:4" x14ac:dyDescent="0.3">
      <c r="A796" s="187">
        <v>21462</v>
      </c>
      <c r="B796" s="78" t="e">
        <f>_xlfn.XLOOKUP(A796,CATEGORIA!B:B,CATEGORIA!C:C)</f>
        <v>#N/A</v>
      </c>
      <c r="C796" s="108" t="s">
        <v>7</v>
      </c>
      <c r="D796" s="142">
        <v>2</v>
      </c>
    </row>
    <row r="797" spans="1:4" x14ac:dyDescent="0.3">
      <c r="A797" s="187">
        <v>20156</v>
      </c>
      <c r="B797" s="78" t="e">
        <f>_xlfn.XLOOKUP(A797,CATEGORIA!B:B,CATEGORIA!C:C)</f>
        <v>#N/A</v>
      </c>
      <c r="C797" s="108" t="s">
        <v>7</v>
      </c>
      <c r="D797" s="142">
        <v>10</v>
      </c>
    </row>
    <row r="798" spans="1:4" x14ac:dyDescent="0.3">
      <c r="A798" s="187">
        <v>21326</v>
      </c>
      <c r="B798" s="78" t="str">
        <f>_xlfn.XLOOKUP(A798,CATEGORIA!B:B,CATEGORIA!C:C)</f>
        <v>ERVILHA PARTIDA SEM BRILHO 25KG</v>
      </c>
      <c r="C798" s="108" t="s">
        <v>7</v>
      </c>
      <c r="D798" s="142">
        <v>25</v>
      </c>
    </row>
    <row r="799" spans="1:4" x14ac:dyDescent="0.3">
      <c r="A799" s="187">
        <v>21581</v>
      </c>
      <c r="B799" s="78" t="e">
        <f>_xlfn.XLOOKUP(A799,CATEGORIA!B:B,CATEGORIA!C:C)</f>
        <v>#N/A</v>
      </c>
      <c r="C799" s="108" t="s">
        <v>7</v>
      </c>
      <c r="D799" s="142">
        <v>2</v>
      </c>
    </row>
    <row r="800" spans="1:4" x14ac:dyDescent="0.3">
      <c r="A800" s="187">
        <v>21314</v>
      </c>
      <c r="B800" s="78" t="str">
        <f>_xlfn.XLOOKUP(A800,CATEGORIA!B:B,CATEGORIA!C:C)</f>
        <v>ERVILHA PARTIDA SEM BRILHO 45,36KG</v>
      </c>
      <c r="C800" s="108" t="s">
        <v>7</v>
      </c>
      <c r="D800" s="142">
        <v>45.36</v>
      </c>
    </row>
    <row r="801" spans="1:4" x14ac:dyDescent="0.3">
      <c r="A801" s="187">
        <v>21315</v>
      </c>
      <c r="B801" s="78" t="str">
        <f>_xlfn.XLOOKUP(A801,CATEGORIA!B:B,CATEGORIA!C:C)</f>
        <v>ERVILHA PARTIDA SEM BRILHO 5KG (VIDA EM GRAOS)</v>
      </c>
      <c r="C801" s="108" t="s">
        <v>7</v>
      </c>
      <c r="D801" s="142">
        <v>5</v>
      </c>
    </row>
    <row r="802" spans="1:4" x14ac:dyDescent="0.3">
      <c r="A802" s="187">
        <v>20661</v>
      </c>
      <c r="B802" s="78" t="str">
        <f>_xlfn.XLOOKUP(A802,CATEGORIA!B:B,CATEGORIA!C:C)</f>
        <v>ERVILHA TORRADA COM WASABI 10KG</v>
      </c>
      <c r="C802" s="108" t="s">
        <v>3</v>
      </c>
      <c r="D802" s="142">
        <v>10</v>
      </c>
    </row>
    <row r="803" spans="1:4" x14ac:dyDescent="0.3">
      <c r="A803" s="187">
        <v>20986</v>
      </c>
      <c r="B803" s="78" t="str">
        <f>_xlfn.XLOOKUP(A803,CATEGORIA!B:B,CATEGORIA!C:C)</f>
        <v>ERVILHA TORRADA COM WASABI 5KG (VIDA EM GRAOS)</v>
      </c>
      <c r="C803" s="108" t="s">
        <v>3</v>
      </c>
      <c r="D803" s="142">
        <v>5</v>
      </c>
    </row>
    <row r="804" spans="1:4" x14ac:dyDescent="0.3">
      <c r="A804" s="187">
        <v>20387</v>
      </c>
      <c r="B804" s="78" t="str">
        <f>_xlfn.XLOOKUP(A804,CATEGORIA!B:B,CATEGORIA!C:C)</f>
        <v>ESPINAFRE EM PO 20KG</v>
      </c>
      <c r="C804" s="108" t="s">
        <v>7</v>
      </c>
      <c r="D804" s="142">
        <v>20</v>
      </c>
    </row>
    <row r="805" spans="1:4" x14ac:dyDescent="0.3">
      <c r="A805" s="187">
        <v>21081</v>
      </c>
      <c r="B805" s="78" t="str">
        <f>_xlfn.XLOOKUP(A805,CATEGORIA!B:B,CATEGORIA!C:C)</f>
        <v>ESPINAFRE EM PO 25KG</v>
      </c>
      <c r="C805" s="108" t="s">
        <v>7</v>
      </c>
      <c r="D805" s="142">
        <v>25</v>
      </c>
    </row>
    <row r="806" spans="1:4" x14ac:dyDescent="0.3">
      <c r="A806" s="187">
        <v>21086</v>
      </c>
      <c r="B806" s="78" t="str">
        <f>_xlfn.XLOOKUP(A806,CATEGORIA!B:B,CATEGORIA!C:C)</f>
        <v>ESPINAFRE EM PO 5KG (VIDA EM GRAOS)</v>
      </c>
      <c r="C806" s="108" t="s">
        <v>7</v>
      </c>
      <c r="D806" s="142">
        <v>5</v>
      </c>
    </row>
    <row r="807" spans="1:4" x14ac:dyDescent="0.3">
      <c r="A807" s="187">
        <v>21461</v>
      </c>
      <c r="B807" s="78" t="str">
        <f>_xlfn.XLOOKUP(A807,CATEGORIA!B:B,CATEGORIA!C:C)</f>
        <v>ESPINAFRE EM PO 2KG (VIDA EM GRAOS)</v>
      </c>
      <c r="C807" s="108" t="s">
        <v>7</v>
      </c>
      <c r="D807" s="142">
        <v>2</v>
      </c>
    </row>
    <row r="808" spans="1:4" x14ac:dyDescent="0.3">
      <c r="A808" s="187">
        <v>20080</v>
      </c>
      <c r="B808" s="78" t="str">
        <f>_xlfn.XLOOKUP(A808,CATEGORIA!B:B,CATEGORIA!C:C)</f>
        <v>ESPINAFRE EM PO 10KG</v>
      </c>
      <c r="C808" s="108" t="s">
        <v>7</v>
      </c>
      <c r="D808" s="142">
        <v>10</v>
      </c>
    </row>
    <row r="809" spans="1:4" x14ac:dyDescent="0.3">
      <c r="A809" s="187" t="s">
        <v>109</v>
      </c>
      <c r="B809" s="78" t="str">
        <f>_xlfn.XLOOKUP(A809,CATEGORIA!B:B,CATEGORIA!C:C)</f>
        <v>ETIQUETA</v>
      </c>
      <c r="C809" s="108" t="s">
        <v>3</v>
      </c>
      <c r="D809" s="142">
        <v>0</v>
      </c>
    </row>
    <row r="810" spans="1:4" x14ac:dyDescent="0.3">
      <c r="A810" s="187" t="s">
        <v>112</v>
      </c>
      <c r="B810" s="78" t="str">
        <f>_xlfn.XLOOKUP(A810,CATEGORIA!B:B,CATEGORIA!C:C)</f>
        <v>ETIQUETA</v>
      </c>
      <c r="C810" s="108" t="s">
        <v>3</v>
      </c>
      <c r="D810" s="142">
        <v>0</v>
      </c>
    </row>
    <row r="811" spans="1:4" x14ac:dyDescent="0.3">
      <c r="A811" s="187">
        <v>1734</v>
      </c>
      <c r="B811" s="78" t="str">
        <f>_xlfn.XLOOKUP(A811,CATEGORIA!B:B,CATEGORIA!C:C)</f>
        <v>EXTRATO DE PROPOLIS 6X30ML CONVENCIONAL (ABV)</v>
      </c>
      <c r="C811" s="108" t="s">
        <v>3</v>
      </c>
      <c r="D811" s="142">
        <v>6</v>
      </c>
    </row>
    <row r="812" spans="1:4" x14ac:dyDescent="0.3">
      <c r="A812" s="187">
        <v>1735</v>
      </c>
      <c r="B812" s="78" t="str">
        <f>_xlfn.XLOOKUP(A812,CATEGORIA!B:B,CATEGORIA!C:C)</f>
        <v>EXTRATO DE PROPOLIS PET 6X30ML ORGANICO (ABV)</v>
      </c>
      <c r="C812" s="108" t="s">
        <v>3</v>
      </c>
      <c r="D812" s="142">
        <v>6</v>
      </c>
    </row>
    <row r="813" spans="1:4" x14ac:dyDescent="0.3">
      <c r="A813" s="187">
        <v>1732</v>
      </c>
      <c r="B813" s="78" t="str">
        <f>_xlfn.XLOOKUP(A813,CATEGORIA!B:B,CATEGORIA!C:C)</f>
        <v>EXTRATO DE PROPOLIS VERDE 6X30ML (ABV)</v>
      </c>
      <c r="C813" s="108" t="s">
        <v>3</v>
      </c>
      <c r="D813" s="142">
        <v>6</v>
      </c>
    </row>
    <row r="814" spans="1:4" x14ac:dyDescent="0.3">
      <c r="A814" s="187">
        <v>390</v>
      </c>
      <c r="B814" s="78" t="str">
        <f>_xlfn.XLOOKUP(A814,CATEGORIA!B:B,CATEGORIA!C:C)</f>
        <v>EXTRATO DE SOJA NATURAL 20KG (NUTRIALY)</v>
      </c>
      <c r="C814" s="108" t="s">
        <v>7</v>
      </c>
      <c r="D814" s="142">
        <v>20</v>
      </c>
    </row>
    <row r="815" spans="1:4" x14ac:dyDescent="0.3">
      <c r="A815" s="187">
        <v>1139</v>
      </c>
      <c r="B815" s="78" t="str">
        <f>_xlfn.XLOOKUP(A815,CATEGORIA!B:B,CATEGORIA!C:C)</f>
        <v>EXTRATO DE SOJA NATURAL 5KG (VIDA EM GRAOS)</v>
      </c>
      <c r="C815" s="108" t="s">
        <v>7</v>
      </c>
      <c r="D815" s="142">
        <v>5</v>
      </c>
    </row>
    <row r="816" spans="1:4" x14ac:dyDescent="0.3">
      <c r="A816" s="187">
        <v>1763</v>
      </c>
      <c r="B816" s="78" t="str">
        <f>_xlfn.XLOOKUP(A816,CATEGORIA!B:B,CATEGORIA!C:C)</f>
        <v>EXTRATO DE SOJA NATURAL 2KG (VIDA EM GRAOS)</v>
      </c>
      <c r="C816" s="108" t="s">
        <v>7</v>
      </c>
      <c r="D816" s="142">
        <v>2</v>
      </c>
    </row>
    <row r="817" spans="1:4" x14ac:dyDescent="0.3">
      <c r="A817" s="187">
        <v>306</v>
      </c>
      <c r="B817" s="78" t="str">
        <f>_xlfn.XLOOKUP(A817,CATEGORIA!B:B,CATEGORIA!C:C)</f>
        <v>FARELO DE AVEIA 25KG (NATURALE)</v>
      </c>
      <c r="C817" s="108" t="s">
        <v>7</v>
      </c>
      <c r="D817" s="142">
        <v>25</v>
      </c>
    </row>
    <row r="818" spans="1:4" x14ac:dyDescent="0.3">
      <c r="A818" s="187">
        <v>169</v>
      </c>
      <c r="B818" s="78" t="str">
        <f>_xlfn.XLOOKUP(A818,CATEGORIA!B:B,CATEGORIA!C:C)</f>
        <v>FARELO DE AVEIA 25KG (DUBAI)</v>
      </c>
      <c r="C818" s="108" t="s">
        <v>7</v>
      </c>
      <c r="D818" s="142">
        <v>25</v>
      </c>
    </row>
    <row r="819" spans="1:4" x14ac:dyDescent="0.3">
      <c r="A819" s="187">
        <v>1005</v>
      </c>
      <c r="B819" s="78" t="str">
        <f>_xlfn.XLOOKUP(A819,CATEGORIA!B:B,CATEGORIA!C:C)</f>
        <v>FARELO DE AVEIA 5KG (DUBAI)</v>
      </c>
      <c r="C819" s="108" t="s">
        <v>7</v>
      </c>
      <c r="D819" s="142">
        <v>5</v>
      </c>
    </row>
    <row r="820" spans="1:4" x14ac:dyDescent="0.3">
      <c r="A820" s="187">
        <v>1884</v>
      </c>
      <c r="B820" s="78" t="str">
        <f>_xlfn.XLOOKUP(A820,CATEGORIA!B:B,CATEGORIA!C:C)</f>
        <v>FARELO DE TRIGO FINO TOSTADO 15KG (ALKIBS)</v>
      </c>
      <c r="C820" s="108" t="s">
        <v>7</v>
      </c>
      <c r="D820" s="142">
        <v>15</v>
      </c>
    </row>
    <row r="821" spans="1:4" x14ac:dyDescent="0.3">
      <c r="A821" s="187">
        <v>1150</v>
      </c>
      <c r="B821" s="78" t="e">
        <f>_xlfn.XLOOKUP(A821,CATEGORIA!B:B,CATEGORIA!C:C)</f>
        <v>#N/A</v>
      </c>
      <c r="C821" s="108" t="s">
        <v>7</v>
      </c>
      <c r="D821" s="142">
        <v>25</v>
      </c>
    </row>
    <row r="822" spans="1:4" x14ac:dyDescent="0.3">
      <c r="A822" s="187">
        <v>1883</v>
      </c>
      <c r="B822" s="78" t="str">
        <f>_xlfn.XLOOKUP(A822,CATEGORIA!B:B,CATEGORIA!C:C)</f>
        <v>FARELO DE TRIGO GROSSO TOSTADO 15KG (ALKIBS)</v>
      </c>
      <c r="C822" s="108" t="s">
        <v>7</v>
      </c>
      <c r="D822" s="142">
        <v>15</v>
      </c>
    </row>
    <row r="823" spans="1:4" x14ac:dyDescent="0.3">
      <c r="A823" s="187">
        <v>1149</v>
      </c>
      <c r="B823" s="78" t="e">
        <f>_xlfn.XLOOKUP(A823,CATEGORIA!B:B,CATEGORIA!C:C)</f>
        <v>#N/A</v>
      </c>
      <c r="C823" s="108" t="s">
        <v>7</v>
      </c>
      <c r="D823" s="142">
        <v>25</v>
      </c>
    </row>
    <row r="824" spans="1:4" x14ac:dyDescent="0.3">
      <c r="A824" s="187">
        <v>1881</v>
      </c>
      <c r="B824" s="78" t="str">
        <f>_xlfn.XLOOKUP(A824,CATEGORIA!B:B,CATEGORIA!C:C)</f>
        <v>FARINHA DA FELICIDADE 2KG (VIDA EM GRAOS)</v>
      </c>
      <c r="C824" s="108" t="s">
        <v>7</v>
      </c>
      <c r="D824" s="142">
        <v>2</v>
      </c>
    </row>
    <row r="825" spans="1:4" x14ac:dyDescent="0.3">
      <c r="A825" s="187">
        <v>21017</v>
      </c>
      <c r="B825" s="78" t="str">
        <f>_xlfn.XLOOKUP(A825,CATEGORIA!B:B,CATEGORIA!C:C)</f>
        <v>FARINHA DE AMARANTO 5KG</v>
      </c>
      <c r="C825" s="108" t="s">
        <v>7</v>
      </c>
      <c r="D825" s="142">
        <v>5</v>
      </c>
    </row>
    <row r="826" spans="1:4" x14ac:dyDescent="0.3">
      <c r="A826" s="187">
        <v>20020</v>
      </c>
      <c r="B826" s="78" t="str">
        <f>_xlfn.XLOOKUP(A826,CATEGORIA!B:B,CATEGORIA!C:C)</f>
        <v>FARINHA DE AMENDOAS 10KG (CALCONUT)</v>
      </c>
      <c r="C826" s="108" t="s">
        <v>3</v>
      </c>
      <c r="D826" s="142">
        <v>10</v>
      </c>
    </row>
    <row r="827" spans="1:4" x14ac:dyDescent="0.3">
      <c r="A827" s="187">
        <v>21605</v>
      </c>
      <c r="B827" s="78" t="str">
        <f>_xlfn.XLOOKUP(A827,CATEGORIA!B:B,CATEGORIA!C:C)</f>
        <v>FARINHA DE AMENDOAS 10KG</v>
      </c>
      <c r="C827" s="108" t="s">
        <v>3</v>
      </c>
      <c r="D827" s="142">
        <v>10</v>
      </c>
    </row>
    <row r="828" spans="1:4" x14ac:dyDescent="0.3">
      <c r="A828" s="187">
        <v>21645</v>
      </c>
      <c r="B828" s="78" t="str">
        <f>_xlfn.XLOOKUP(A828,CATEGORIA!B:B,CATEGORIA!C:C)</f>
        <v>FARINHA DE AMENDOAS 10KG -MANOLET</v>
      </c>
      <c r="C828" s="108" t="s">
        <v>3</v>
      </c>
      <c r="D828" s="142">
        <v>10</v>
      </c>
    </row>
    <row r="829" spans="1:4" x14ac:dyDescent="0.3">
      <c r="A829" s="187">
        <v>21620</v>
      </c>
      <c r="B829" s="78" t="str">
        <f>_xlfn.XLOOKUP(A829,CATEGORIA!B:B,CATEGORIA!C:C)</f>
        <v>FARINHA DE AMENDOAS 10KG (MARHABANUT)</v>
      </c>
      <c r="C829" s="108" t="s">
        <v>3</v>
      </c>
      <c r="D829" s="142">
        <v>10</v>
      </c>
    </row>
    <row r="830" spans="1:4" x14ac:dyDescent="0.3">
      <c r="A830" s="187">
        <v>20904</v>
      </c>
      <c r="B830" s="78" t="str">
        <f>_xlfn.XLOOKUP(A830,CATEGORIA!B:B,CATEGORIA!C:C)</f>
        <v>FARINHA DE AMENDOAS 11,34KG (PANOCHE)</v>
      </c>
      <c r="C830" s="108" t="s">
        <v>3</v>
      </c>
      <c r="D830" s="142">
        <v>11.34</v>
      </c>
    </row>
    <row r="831" spans="1:4" x14ac:dyDescent="0.3">
      <c r="A831" s="187">
        <v>21079</v>
      </c>
      <c r="B831" s="78" t="e">
        <f>_xlfn.XLOOKUP(A831,CATEGORIA!B:B,CATEGORIA!C:C)</f>
        <v>#N/A</v>
      </c>
      <c r="C831" s="108" t="s">
        <v>3</v>
      </c>
      <c r="D831" s="142">
        <v>11.34</v>
      </c>
    </row>
    <row r="832" spans="1:4" x14ac:dyDescent="0.3">
      <c r="A832" s="187">
        <v>20987</v>
      </c>
      <c r="B832" s="78" t="str">
        <f>_xlfn.XLOOKUP(A832,CATEGORIA!B:B,CATEGORIA!C:C)</f>
        <v>FARINHA DE AMENDOAS 5KG (VIDA EM GRAOS)</v>
      </c>
      <c r="C832" s="108" t="s">
        <v>3</v>
      </c>
      <c r="D832" s="142">
        <v>5</v>
      </c>
    </row>
    <row r="833" spans="1:4" x14ac:dyDescent="0.3">
      <c r="A833" s="187">
        <v>771</v>
      </c>
      <c r="B833" s="78" t="str">
        <f>_xlfn.XLOOKUP(A833,CATEGORIA!B:B,CATEGORIA!C:C)</f>
        <v>FARINHA DE AMENDOIM TORRADA 2X5KG</v>
      </c>
      <c r="C833" s="108" t="s">
        <v>7</v>
      </c>
      <c r="D833" s="142">
        <v>10</v>
      </c>
    </row>
    <row r="834" spans="1:4" x14ac:dyDescent="0.3">
      <c r="A834" s="187">
        <v>1146</v>
      </c>
      <c r="B834" s="78" t="str">
        <f>_xlfn.XLOOKUP(A834,CATEGORIA!B:B,CATEGORIA!C:C)</f>
        <v>FARINHA DE AMENDOIM TORRADA 5KG (VIDA EM GRAOS)</v>
      </c>
      <c r="C834" s="108" t="s">
        <v>7</v>
      </c>
      <c r="D834" s="142">
        <v>5</v>
      </c>
    </row>
    <row r="835" spans="1:4" x14ac:dyDescent="0.3">
      <c r="A835" s="187">
        <v>2803</v>
      </c>
      <c r="B835" s="78" t="str">
        <f>_xlfn.XLOOKUP(A835,CATEGORIA!B:B,CATEGORIA!C:C)</f>
        <v>FARINHA DE AMENDOIM TORRADA 5X5KG</v>
      </c>
      <c r="C835" s="108" t="s">
        <v>3</v>
      </c>
      <c r="D835" s="142">
        <v>25</v>
      </c>
    </row>
    <row r="836" spans="1:4" x14ac:dyDescent="0.3">
      <c r="A836" s="187">
        <v>2141</v>
      </c>
      <c r="B836" s="78" t="str">
        <f>_xlfn.XLOOKUP(A836,CATEGORIA!B:B,CATEGORIA!C:C)</f>
        <v>FARINHA DE ARROZ BRANCO 25KG (DUBAI)</v>
      </c>
      <c r="C836" s="108" t="s">
        <v>7</v>
      </c>
      <c r="D836" s="142">
        <v>25</v>
      </c>
    </row>
    <row r="837" spans="1:4" x14ac:dyDescent="0.3">
      <c r="A837" s="187">
        <v>180</v>
      </c>
      <c r="B837" s="78" t="str">
        <f>_xlfn.XLOOKUP(A837,CATEGORIA!B:B,CATEGORIA!C:C)</f>
        <v>FARINHA DE ARROZ BRANCO (CRUA) 10X1KG (MANINHO)</v>
      </c>
      <c r="C837" s="108" t="s">
        <v>7</v>
      </c>
      <c r="D837" s="142">
        <v>10</v>
      </c>
    </row>
    <row r="838" spans="1:4" x14ac:dyDescent="0.3">
      <c r="A838" s="187">
        <v>1024</v>
      </c>
      <c r="B838" s="78" t="str">
        <f>_xlfn.XLOOKUP(A838,CATEGORIA!B:B,CATEGORIA!C:C)</f>
        <v>FARINHA DE ARROZ BRANCO (CRUA) 5X1KG (VIDA EM GRAOS)</v>
      </c>
      <c r="C838" s="108" t="s">
        <v>7</v>
      </c>
      <c r="D838" s="142">
        <v>5</v>
      </c>
    </row>
    <row r="839" spans="1:4" x14ac:dyDescent="0.3">
      <c r="A839" s="187">
        <v>1332</v>
      </c>
      <c r="B839" s="78" t="str">
        <f>_xlfn.XLOOKUP(A839,CATEGORIA!B:B,CATEGORIA!C:C)</f>
        <v>FARINHA DE ARROZ CRUA 10X1KG (URBANO)</v>
      </c>
      <c r="C839" s="108" t="s">
        <v>165</v>
      </c>
      <c r="D839" s="142">
        <v>10</v>
      </c>
    </row>
    <row r="840" spans="1:4" x14ac:dyDescent="0.3">
      <c r="A840" s="187">
        <v>1946</v>
      </c>
      <c r="B840" s="78" t="str">
        <f>_xlfn.XLOOKUP(A840,CATEGORIA!B:B,CATEGORIA!C:C)</f>
        <v>FARINHA DE ARROZ CRUA 5X1KG (VIDA EM GRAOS)</v>
      </c>
      <c r="C840" s="108" t="s">
        <v>165</v>
      </c>
      <c r="D840" s="142">
        <v>5</v>
      </c>
    </row>
    <row r="841" spans="1:4" x14ac:dyDescent="0.3">
      <c r="A841" s="187">
        <v>1333</v>
      </c>
      <c r="B841" s="78" t="str">
        <f>_xlfn.XLOOKUP(A841,CATEGORIA!B:B,CATEGORIA!C:C)</f>
        <v>FARINHA DE ARROZ INTEGRAL 10X1KG (URBANO)</v>
      </c>
      <c r="C841" s="108" t="s">
        <v>165</v>
      </c>
      <c r="D841" s="142">
        <v>10</v>
      </c>
    </row>
    <row r="842" spans="1:4" x14ac:dyDescent="0.3">
      <c r="A842" s="187">
        <v>1947</v>
      </c>
      <c r="B842" s="78" t="str">
        <f>_xlfn.XLOOKUP(A842,CATEGORIA!B:B,CATEGORIA!C:C)</f>
        <v>FARINHA DE ARROZ INTEGRAL 5X1KG (VIDA EM GRAOS)</v>
      </c>
      <c r="C842" s="108" t="s">
        <v>165</v>
      </c>
      <c r="D842" s="142">
        <v>5</v>
      </c>
    </row>
    <row r="843" spans="1:4" x14ac:dyDescent="0.3">
      <c r="A843" s="187">
        <v>179</v>
      </c>
      <c r="B843" s="78" t="str">
        <f>_xlfn.XLOOKUP(A843,CATEGORIA!B:B,CATEGORIA!C:C)</f>
        <v>FARINHA DE ARROZ INTEGRAL (CRUA) 10X1KG (MANINHO)</v>
      </c>
      <c r="C843" s="108" t="s">
        <v>7</v>
      </c>
      <c r="D843" s="142">
        <v>10</v>
      </c>
    </row>
    <row r="844" spans="1:4" x14ac:dyDescent="0.3">
      <c r="A844" s="187">
        <v>1001</v>
      </c>
      <c r="B844" s="78" t="str">
        <f>_xlfn.XLOOKUP(A844,CATEGORIA!B:B,CATEGORIA!C:C)</f>
        <v>FARINHA DE ARROZ INTEGRAL (CRUA) 5X1KG (VIDA EM GRAOS)</v>
      </c>
      <c r="C844" s="108" t="s">
        <v>7</v>
      </c>
      <c r="D844" s="142">
        <v>5</v>
      </c>
    </row>
    <row r="845" spans="1:4" x14ac:dyDescent="0.3">
      <c r="A845" s="187">
        <v>2142</v>
      </c>
      <c r="B845" s="78" t="str">
        <f>_xlfn.XLOOKUP(A845,CATEGORIA!B:B,CATEGORIA!C:C)</f>
        <v>FARINHA DE ARROZ INTEGRAL 25KG (DUBAI)</v>
      </c>
      <c r="C845" s="108" t="s">
        <v>7</v>
      </c>
      <c r="D845" s="142">
        <v>25</v>
      </c>
    </row>
    <row r="846" spans="1:4" x14ac:dyDescent="0.3">
      <c r="A846" s="187">
        <v>558</v>
      </c>
      <c r="B846" s="78" t="e">
        <f>_xlfn.XLOOKUP(A846,CATEGORIA!B:B,CATEGORIA!C:C)</f>
        <v>#N/A</v>
      </c>
      <c r="C846" s="108" t="s">
        <v>7</v>
      </c>
      <c r="D846" s="142">
        <v>5</v>
      </c>
    </row>
    <row r="847" spans="1:4" x14ac:dyDescent="0.3">
      <c r="A847" s="187">
        <v>228</v>
      </c>
      <c r="B847" s="78" t="str">
        <f>_xlfn.XLOOKUP(A847,CATEGORIA!B:B,CATEGORIA!C:C)</f>
        <v>FARINHA DE AVEIA 25KG (DUBAI)</v>
      </c>
      <c r="C847" s="108" t="s">
        <v>7</v>
      </c>
      <c r="D847" s="142">
        <v>25</v>
      </c>
    </row>
    <row r="848" spans="1:4" x14ac:dyDescent="0.3">
      <c r="A848" s="187">
        <v>987</v>
      </c>
      <c r="B848" s="78" t="str">
        <f>_xlfn.XLOOKUP(A848,CATEGORIA!B:B,CATEGORIA!C:C)</f>
        <v>FARINHA DE AVEIA 5KG (DUBAI)</v>
      </c>
      <c r="C848" s="108" t="s">
        <v>7</v>
      </c>
      <c r="D848" s="142">
        <v>5</v>
      </c>
    </row>
    <row r="849" spans="1:4" x14ac:dyDescent="0.3">
      <c r="A849" s="187">
        <v>940</v>
      </c>
      <c r="B849" s="78" t="str">
        <f>_xlfn.XLOOKUP(A849,CATEGORIA!B:B,CATEGORIA!C:C)</f>
        <v>FARINHA DE AVEIA SEM GLUTEN 25KG (DUBAI)</v>
      </c>
      <c r="C849" s="108" t="s">
        <v>7</v>
      </c>
      <c r="D849" s="142">
        <v>25</v>
      </c>
    </row>
    <row r="850" spans="1:4" x14ac:dyDescent="0.3">
      <c r="A850" s="187">
        <v>91</v>
      </c>
      <c r="B850" s="78" t="str">
        <f>_xlfn.XLOOKUP(A850,CATEGORIA!B:B,CATEGORIA!C:C)</f>
        <v>FARINHA DE BANANA VERDE 10KG</v>
      </c>
      <c r="C850" s="108" t="s">
        <v>7</v>
      </c>
      <c r="D850" s="142">
        <v>10</v>
      </c>
    </row>
    <row r="851" spans="1:4" x14ac:dyDescent="0.3">
      <c r="A851" s="187">
        <v>1395</v>
      </c>
      <c r="B851" s="78" t="str">
        <f>_xlfn.XLOOKUP(A851,CATEGORIA!B:B,CATEGORIA!C:C)</f>
        <v>FARINHA DE BANANA VERDE 5KG (VIDA EM GRAOS)</v>
      </c>
      <c r="C851" s="108" t="s">
        <v>7</v>
      </c>
      <c r="D851" s="142">
        <v>5</v>
      </c>
    </row>
    <row r="852" spans="1:4" x14ac:dyDescent="0.3">
      <c r="A852" s="187">
        <v>1649</v>
      </c>
      <c r="B852" s="78" t="str">
        <f>_xlfn.XLOOKUP(A852,CATEGORIA!B:B,CATEGORIA!C:C)</f>
        <v>FARINHA DE BANANA VERDE 2KG (VIDA EM GRAOS)</v>
      </c>
      <c r="C852" s="108" t="s">
        <v>7</v>
      </c>
      <c r="D852" s="142">
        <v>2</v>
      </c>
    </row>
    <row r="853" spans="1:4" x14ac:dyDescent="0.3">
      <c r="A853" s="187">
        <v>1303</v>
      </c>
      <c r="B853" s="78" t="str">
        <f>_xlfn.XLOOKUP(A853,CATEGORIA!B:B,CATEGORIA!C:C)</f>
        <v>FARINHA DE BATATA DOCE (FIBRA) 10KG</v>
      </c>
      <c r="C853" s="108" t="s">
        <v>7</v>
      </c>
      <c r="D853" s="142">
        <v>10</v>
      </c>
    </row>
    <row r="854" spans="1:4" x14ac:dyDescent="0.3">
      <c r="A854" s="187">
        <v>2782</v>
      </c>
      <c r="B854" s="78" t="str">
        <f>_xlfn.XLOOKUP(A854,CATEGORIA!B:B,CATEGORIA!C:C)</f>
        <v>FARINHA DE BATATA DOCE FIBRA 2KG (VIDA EM GRAOS)</v>
      </c>
      <c r="C854" s="108" t="s">
        <v>7</v>
      </c>
      <c r="D854" s="142">
        <v>2</v>
      </c>
    </row>
    <row r="855" spans="1:4" x14ac:dyDescent="0.3">
      <c r="A855" s="187">
        <v>559</v>
      </c>
      <c r="B855" s="78" t="str">
        <f>_xlfn.XLOOKUP(A855,CATEGORIA!B:B,CATEGORIA!C:C)</f>
        <v>FARINHA DE BATATA DOCE FIBRA 5KG (VIDA EM GRAOS)</v>
      </c>
      <c r="C855" s="108" t="s">
        <v>7</v>
      </c>
      <c r="D855" s="142">
        <v>5</v>
      </c>
    </row>
    <row r="856" spans="1:4" x14ac:dyDescent="0.3">
      <c r="A856" s="187">
        <v>86</v>
      </c>
      <c r="B856" s="78" t="str">
        <f>_xlfn.XLOOKUP(A856,CATEGORIA!B:B,CATEGORIA!C:C)</f>
        <v>FARINHA DE BERINJELA (PURA) 10KG</v>
      </c>
      <c r="C856" s="108" t="s">
        <v>7</v>
      </c>
      <c r="D856" s="142">
        <v>10</v>
      </c>
    </row>
    <row r="857" spans="1:4" x14ac:dyDescent="0.3">
      <c r="A857" s="187">
        <v>906</v>
      </c>
      <c r="B857" s="78" t="str">
        <f>_xlfn.XLOOKUP(A857,CATEGORIA!B:B,CATEGORIA!C:C)</f>
        <v>FARINHA DE BERINJELA (PURA) 20KG</v>
      </c>
      <c r="C857" s="108" t="s">
        <v>7</v>
      </c>
      <c r="D857" s="142">
        <v>20</v>
      </c>
    </row>
    <row r="858" spans="1:4" x14ac:dyDescent="0.3">
      <c r="A858" s="187">
        <v>560</v>
      </c>
      <c r="B858" s="78" t="str">
        <f>_xlfn.XLOOKUP(A858,CATEGORIA!B:B,CATEGORIA!C:C)</f>
        <v>FARINHA DE BERINJELA (PURA) 5KG (VIDA EM GRAOS)</v>
      </c>
      <c r="C858" s="108" t="s">
        <v>7</v>
      </c>
      <c r="D858" s="142">
        <v>5</v>
      </c>
    </row>
    <row r="859" spans="1:4" x14ac:dyDescent="0.3">
      <c r="A859" s="187">
        <v>309</v>
      </c>
      <c r="B859" s="78" t="str">
        <f>_xlfn.XLOOKUP(A859,CATEGORIA!B:B,CATEGORIA!C:C)</f>
        <v>FARINHA DE BETERRABA 10KG (DESIDRATADA)</v>
      </c>
      <c r="C859" s="108" t="s">
        <v>7</v>
      </c>
      <c r="D859" s="142">
        <v>10</v>
      </c>
    </row>
    <row r="860" spans="1:4" x14ac:dyDescent="0.3">
      <c r="A860" s="187">
        <v>561</v>
      </c>
      <c r="B860" s="78" t="str">
        <f>_xlfn.XLOOKUP(A860,CATEGORIA!B:B,CATEGORIA!C:C)</f>
        <v>FARINHA DE BETERRABA DESIDRATADA 5KG (VIDA EM GRAOS)</v>
      </c>
      <c r="C860" s="108" t="s">
        <v>7</v>
      </c>
      <c r="D860" s="142">
        <v>5</v>
      </c>
    </row>
    <row r="861" spans="1:4" x14ac:dyDescent="0.3">
      <c r="A861" s="187">
        <v>2796</v>
      </c>
      <c r="B861" s="78" t="str">
        <f>_xlfn.XLOOKUP(A861,CATEGORIA!B:B,CATEGORIA!C:C)</f>
        <v>FARINHA DE CASTANHA DE BARU 5KG (TORRADA)</v>
      </c>
      <c r="C861" s="108" t="s">
        <v>3</v>
      </c>
      <c r="D861" s="142">
        <v>5</v>
      </c>
    </row>
    <row r="862" spans="1:4" x14ac:dyDescent="0.3">
      <c r="A862" s="187">
        <v>1191</v>
      </c>
      <c r="B862" s="78" t="str">
        <f>_xlfn.XLOOKUP(A862,CATEGORIA!B:B,CATEGORIA!C:C)</f>
        <v>FARINHA DE CASTANHA DE CAJU TORRADA PREMIUM 11,34KG</v>
      </c>
      <c r="C862" s="108" t="s">
        <v>3</v>
      </c>
      <c r="D862" s="142">
        <v>11.34</v>
      </c>
    </row>
    <row r="863" spans="1:4" x14ac:dyDescent="0.3">
      <c r="A863" s="187">
        <v>773</v>
      </c>
      <c r="B863" s="78" t="str">
        <f>_xlfn.XLOOKUP(A863,CATEGORIA!B:B,CATEGORIA!C:C)</f>
        <v>FARINHA DE CASTANHA DE CAJU TORRADA PREMIUM 5,67KG (VIDA EM GRAOS)</v>
      </c>
      <c r="C863" s="108" t="s">
        <v>3</v>
      </c>
      <c r="D863" s="142">
        <v>5.67</v>
      </c>
    </row>
    <row r="864" spans="1:4" x14ac:dyDescent="0.3">
      <c r="A864" s="187">
        <v>1650</v>
      </c>
      <c r="B864" s="78" t="str">
        <f>_xlfn.XLOOKUP(A864,CATEGORIA!B:B,CATEGORIA!C:C)</f>
        <v>FARINHA DE CASTANHA DE CAJU TORRADA PREMIUM 2KG (VIDA EM GRAOS)</v>
      </c>
      <c r="C864" s="108" t="s">
        <v>3</v>
      </c>
      <c r="D864" s="142">
        <v>2</v>
      </c>
    </row>
    <row r="865" spans="1:4" x14ac:dyDescent="0.3">
      <c r="A865" s="187">
        <v>311</v>
      </c>
      <c r="B865" s="78" t="e">
        <f>_xlfn.XLOOKUP(A865,CATEGORIA!B:B,CATEGORIA!C:C)</f>
        <v>#N/A</v>
      </c>
      <c r="C865" s="108" t="s">
        <v>3</v>
      </c>
      <c r="D865" s="142">
        <v>20</v>
      </c>
    </row>
    <row r="866" spans="1:4" x14ac:dyDescent="0.3">
      <c r="A866" s="187">
        <v>772</v>
      </c>
      <c r="B866" s="78" t="e">
        <f>_xlfn.XLOOKUP(A866,CATEGORIA!B:B,CATEGORIA!C:C)</f>
        <v>#N/A</v>
      </c>
      <c r="C866" s="108" t="s">
        <v>3</v>
      </c>
      <c r="D866" s="142">
        <v>5</v>
      </c>
    </row>
    <row r="867" spans="1:4" x14ac:dyDescent="0.3">
      <c r="A867" s="187">
        <v>1651</v>
      </c>
      <c r="B867" s="78" t="str">
        <f>_xlfn.XLOOKUP(A867,CATEGORIA!B:B,CATEGORIA!C:C)</f>
        <v>FARINHA DE CASTANHA DO PARA 2KG</v>
      </c>
      <c r="C867" s="108" t="s">
        <v>3</v>
      </c>
      <c r="D867" s="142">
        <v>2</v>
      </c>
    </row>
    <row r="868" spans="1:4" x14ac:dyDescent="0.3">
      <c r="A868" s="187">
        <v>1304</v>
      </c>
      <c r="B868" s="78" t="str">
        <f>_xlfn.XLOOKUP(A868,CATEGORIA!B:B,CATEGORIA!C:C)</f>
        <v>FARINHA DE CENTEIO FINA 25KG (ALKIBS)</v>
      </c>
      <c r="C868" s="108" t="s">
        <v>7</v>
      </c>
      <c r="D868" s="142">
        <v>25</v>
      </c>
    </row>
    <row r="869" spans="1:4" x14ac:dyDescent="0.3">
      <c r="A869" s="187">
        <v>1055</v>
      </c>
      <c r="B869" s="78" t="str">
        <f>_xlfn.XLOOKUP(A869,CATEGORIA!B:B,CATEGORIA!C:C)</f>
        <v>FARINHA DE CHIA PREMIUM 5KG</v>
      </c>
      <c r="C869" s="108" t="s">
        <v>7</v>
      </c>
      <c r="D869" s="142">
        <v>5</v>
      </c>
    </row>
    <row r="870" spans="1:4" x14ac:dyDescent="0.3">
      <c r="A870" s="187">
        <v>312</v>
      </c>
      <c r="B870" s="78" t="e">
        <f>_xlfn.XLOOKUP(A870,CATEGORIA!B:B,CATEGORIA!C:C)</f>
        <v>#N/A</v>
      </c>
      <c r="C870" s="108" t="s">
        <v>7</v>
      </c>
      <c r="D870" s="142">
        <v>10</v>
      </c>
    </row>
    <row r="871" spans="1:4" x14ac:dyDescent="0.3">
      <c r="A871" s="187">
        <v>20930</v>
      </c>
      <c r="B871" s="78" t="str">
        <f>_xlfn.XLOOKUP(A871,CATEGORIA!B:B,CATEGORIA!C:C)</f>
        <v>FARINHA DE COCO 10KG (IMPORTADO)</v>
      </c>
      <c r="C871" s="108" t="s">
        <v>7</v>
      </c>
      <c r="D871" s="142">
        <v>10</v>
      </c>
    </row>
    <row r="872" spans="1:4" x14ac:dyDescent="0.3">
      <c r="A872" s="187">
        <v>20537</v>
      </c>
      <c r="B872" s="78" t="str">
        <f>_xlfn.XLOOKUP(A872,CATEGORIA!B:B,CATEGORIA!C:C)</f>
        <v>FARINHA DE COCO 20KG (IMPORTADO)</v>
      </c>
      <c r="C872" s="108" t="s">
        <v>7</v>
      </c>
      <c r="D872" s="142">
        <v>20</v>
      </c>
    </row>
    <row r="873" spans="1:4" x14ac:dyDescent="0.3">
      <c r="A873" s="187">
        <v>20243</v>
      </c>
      <c r="B873" s="78" t="str">
        <f>_xlfn.XLOOKUP(A873,CATEGORIA!B:B,CATEGORIA!C:C)</f>
        <v>FARINHA DE COCO 25KG (IMPORTADO)</v>
      </c>
      <c r="C873" s="108" t="s">
        <v>7</v>
      </c>
      <c r="D873" s="142">
        <v>25</v>
      </c>
    </row>
    <row r="874" spans="1:4" x14ac:dyDescent="0.3">
      <c r="A874" s="187">
        <v>20244</v>
      </c>
      <c r="B874" s="78" t="str">
        <f>_xlfn.XLOOKUP(A874,CATEGORIA!B:B,CATEGORIA!C:C)</f>
        <v>FARINHA DE COCO 5KG (VIDA EM GRAOS)</v>
      </c>
      <c r="C874" s="108" t="s">
        <v>7</v>
      </c>
      <c r="D874" s="142">
        <v>5</v>
      </c>
    </row>
    <row r="875" spans="1:4" x14ac:dyDescent="0.3">
      <c r="A875" s="187">
        <v>599</v>
      </c>
      <c r="B875" s="78" t="e">
        <f>_xlfn.XLOOKUP(A875,CATEGORIA!B:B,CATEGORIA!C:C)</f>
        <v>#N/A</v>
      </c>
      <c r="C875" s="108" t="s">
        <v>7</v>
      </c>
      <c r="D875" s="142">
        <v>10</v>
      </c>
    </row>
    <row r="876" spans="1:4" x14ac:dyDescent="0.3">
      <c r="A876" s="187">
        <v>85</v>
      </c>
      <c r="B876" s="78" t="str">
        <f>_xlfn.XLOOKUP(A876,CATEGORIA!B:B,CATEGORIA!C:C)</f>
        <v>FARINHA DE FEIJAO BRANCO 10KG</v>
      </c>
      <c r="C876" s="108" t="s">
        <v>7</v>
      </c>
      <c r="D876" s="142">
        <v>10</v>
      </c>
    </row>
    <row r="877" spans="1:4" x14ac:dyDescent="0.3">
      <c r="A877" s="187">
        <v>1399</v>
      </c>
      <c r="B877" s="78" t="str">
        <f>_xlfn.XLOOKUP(A877,CATEGORIA!B:B,CATEGORIA!C:C)</f>
        <v>FARINHA DE FEIJAO BRANCO 5KG</v>
      </c>
      <c r="C877" s="108" t="s">
        <v>7</v>
      </c>
      <c r="D877" s="142">
        <v>5</v>
      </c>
    </row>
    <row r="878" spans="1:4" x14ac:dyDescent="0.3">
      <c r="A878" s="187">
        <v>21347</v>
      </c>
      <c r="B878" s="78" t="str">
        <f>_xlfn.XLOOKUP(A878,CATEGORIA!B:B,CATEGORIA!C:C)</f>
        <v>FARINHA DE GRAO DE BICO 10KG</v>
      </c>
      <c r="C878" s="108" t="s">
        <v>7</v>
      </c>
      <c r="D878" s="142">
        <v>10</v>
      </c>
    </row>
    <row r="879" spans="1:4" x14ac:dyDescent="0.3">
      <c r="A879" s="187">
        <v>21341</v>
      </c>
      <c r="B879" s="78" t="e">
        <f>_xlfn.XLOOKUP(A879,CATEGORIA!B:B,CATEGORIA!C:C)</f>
        <v>#N/A</v>
      </c>
      <c r="C879" s="108" t="s">
        <v>7</v>
      </c>
      <c r="D879" s="142">
        <v>20</v>
      </c>
    </row>
    <row r="880" spans="1:4" x14ac:dyDescent="0.3">
      <c r="A880" s="187">
        <v>1002</v>
      </c>
      <c r="B880" s="78" t="str">
        <f>_xlfn.XLOOKUP(A880,CATEGORIA!B:B,CATEGORIA!C:C)</f>
        <v>FARINHA DE GRAO DE BICO 5KG</v>
      </c>
      <c r="C880" s="108" t="s">
        <v>7</v>
      </c>
      <c r="D880" s="142">
        <v>5</v>
      </c>
    </row>
    <row r="881" spans="1:4" x14ac:dyDescent="0.3">
      <c r="A881" s="187">
        <v>21342</v>
      </c>
      <c r="B881" s="78" t="e">
        <f>_xlfn.XLOOKUP(A881,CATEGORIA!B:B,CATEGORIA!C:C)</f>
        <v>#N/A</v>
      </c>
      <c r="C881" s="108" t="s">
        <v>7</v>
      </c>
      <c r="D881" s="142">
        <v>5</v>
      </c>
    </row>
    <row r="882" spans="1:4" x14ac:dyDescent="0.3">
      <c r="A882" s="187">
        <v>1029</v>
      </c>
      <c r="B882" s="78" t="str">
        <f>_xlfn.XLOOKUP(A882,CATEGORIA!B:B,CATEGORIA!C:C)</f>
        <v>FARINHA DE LINHACA DOURADA 5KG (CRUA)</v>
      </c>
      <c r="C882" s="108" t="s">
        <v>7</v>
      </c>
      <c r="D882" s="142">
        <v>5</v>
      </c>
    </row>
    <row r="883" spans="1:4" x14ac:dyDescent="0.3">
      <c r="A883" s="187">
        <v>680</v>
      </c>
      <c r="B883" s="78" t="str">
        <f>_xlfn.XLOOKUP(A883,CATEGORIA!B:B,CATEGORIA!C:C)</f>
        <v>FARINHA DE LINHACA DOURADA 5KG (TOSTADA)</v>
      </c>
      <c r="C883" s="108" t="s">
        <v>7</v>
      </c>
      <c r="D883" s="142">
        <v>5</v>
      </c>
    </row>
    <row r="884" spans="1:4" x14ac:dyDescent="0.3">
      <c r="A884" s="187">
        <v>1056</v>
      </c>
      <c r="B884" s="78" t="str">
        <f>_xlfn.XLOOKUP(A884,CATEGORIA!B:B,CATEGORIA!C:C)</f>
        <v>FARINHA DE LINHACA MARROM PREMIUM 5KG (CRUA)</v>
      </c>
      <c r="C884" s="108" t="s">
        <v>7</v>
      </c>
      <c r="D884" s="142">
        <v>5</v>
      </c>
    </row>
    <row r="885" spans="1:4" x14ac:dyDescent="0.3">
      <c r="A885" s="187">
        <v>963</v>
      </c>
      <c r="B885" s="78" t="str">
        <f>_xlfn.XLOOKUP(A885,CATEGORIA!B:B,CATEGORIA!C:C)</f>
        <v>FARINHA DE MAÇA 20KG (FIBRA) GRAZZIOTIN</v>
      </c>
      <c r="C885" s="108" t="s">
        <v>7</v>
      </c>
      <c r="D885" s="142">
        <v>20</v>
      </c>
    </row>
    <row r="886" spans="1:4" x14ac:dyDescent="0.3">
      <c r="A886" s="187">
        <v>565</v>
      </c>
      <c r="B886" s="78" t="str">
        <f>_xlfn.XLOOKUP(A886,CATEGORIA!B:B,CATEGORIA!C:C)</f>
        <v>FARINHA DE MAÇA FIBRA 5KG (VIDA EM GRAOS)</v>
      </c>
      <c r="C886" s="108" t="s">
        <v>7</v>
      </c>
      <c r="D886" s="142">
        <v>5</v>
      </c>
    </row>
    <row r="887" spans="1:4" x14ac:dyDescent="0.3">
      <c r="A887" s="187">
        <v>1762</v>
      </c>
      <c r="B887" s="78" t="str">
        <f>_xlfn.XLOOKUP(A887,CATEGORIA!B:B,CATEGORIA!C:C)</f>
        <v>FARINHA DE MAÇA 2KG (FIBRA)</v>
      </c>
      <c r="C887" s="108" t="s">
        <v>7</v>
      </c>
      <c r="D887" s="142">
        <v>2</v>
      </c>
    </row>
    <row r="888" spans="1:4" x14ac:dyDescent="0.3">
      <c r="A888" s="187">
        <v>20947</v>
      </c>
      <c r="B888" s="78" t="e">
        <f>_xlfn.XLOOKUP(A888,CATEGORIA!B:B,CATEGORIA!C:C)</f>
        <v>#N/A</v>
      </c>
      <c r="C888" s="108" t="s">
        <v>7</v>
      </c>
      <c r="D888" s="142">
        <v>20</v>
      </c>
    </row>
    <row r="889" spans="1:4" x14ac:dyDescent="0.3">
      <c r="A889" s="187">
        <v>20957</v>
      </c>
      <c r="B889" s="78" t="e">
        <f>_xlfn.XLOOKUP(A889,CATEGORIA!B:B,CATEGORIA!C:C)</f>
        <v>#N/A</v>
      </c>
      <c r="C889" s="108" t="s">
        <v>7</v>
      </c>
      <c r="D889" s="142">
        <v>5</v>
      </c>
    </row>
    <row r="890" spans="1:4" x14ac:dyDescent="0.3">
      <c r="A890" s="187">
        <v>21501</v>
      </c>
      <c r="B890" s="78" t="str">
        <f>_xlfn.XLOOKUP(A890,CATEGORIA!B:B,CATEGORIA!C:C)</f>
        <v>FARINHA DE MACA PERUANA PRETA (PURA) 10KG</v>
      </c>
      <c r="C890" s="108" t="s">
        <v>7</v>
      </c>
      <c r="D890" s="142">
        <v>10</v>
      </c>
    </row>
    <row r="891" spans="1:4" x14ac:dyDescent="0.3">
      <c r="A891" s="187">
        <v>21229</v>
      </c>
      <c r="B891" s="78" t="str">
        <f>_xlfn.XLOOKUP(A891,CATEGORIA!B:B,CATEGORIA!C:C)</f>
        <v>FARINHA DE MACA PERUANA PRETA (PURA) 20KG</v>
      </c>
      <c r="C891" s="108" t="s">
        <v>3</v>
      </c>
      <c r="D891" s="142">
        <v>20</v>
      </c>
    </row>
    <row r="892" spans="1:4" x14ac:dyDescent="0.3">
      <c r="A892" s="187">
        <v>21279</v>
      </c>
      <c r="B892" s="78" t="str">
        <f>_xlfn.XLOOKUP(A892,CATEGORIA!B:B,CATEGORIA!C:C)</f>
        <v>FARINHA DE MACA PERUANA PRETA PURA 5KG (VIDA EM GRAOS)</v>
      </c>
      <c r="C892" s="108" t="s">
        <v>7</v>
      </c>
      <c r="D892" s="142">
        <v>5</v>
      </c>
    </row>
    <row r="893" spans="1:4" x14ac:dyDescent="0.3">
      <c r="A893" s="187">
        <v>21230</v>
      </c>
      <c r="B893" s="78" t="e">
        <f>_xlfn.XLOOKUP(A893,CATEGORIA!B:B,CATEGORIA!C:C)</f>
        <v>#N/A</v>
      </c>
      <c r="C893" s="108" t="s">
        <v>3</v>
      </c>
      <c r="D893" s="142">
        <v>20</v>
      </c>
    </row>
    <row r="894" spans="1:4" x14ac:dyDescent="0.3">
      <c r="A894" s="187">
        <v>21280</v>
      </c>
      <c r="B894" s="78" t="e">
        <f>_xlfn.XLOOKUP(A894,CATEGORIA!B:B,CATEGORIA!C:C)</f>
        <v>#N/A</v>
      </c>
      <c r="C894" s="108" t="s">
        <v>7</v>
      </c>
      <c r="D894" s="142">
        <v>5</v>
      </c>
    </row>
    <row r="895" spans="1:4" x14ac:dyDescent="0.3">
      <c r="A895" s="187">
        <v>20880</v>
      </c>
      <c r="B895" s="78" t="str">
        <f>_xlfn.XLOOKUP(A895,CATEGORIA!B:B,CATEGORIA!C:C)</f>
        <v>FARINHA DE MACA PREMIUM PURA 10KG (PERUANA)</v>
      </c>
      <c r="C895" s="108" t="s">
        <v>7</v>
      </c>
      <c r="D895" s="142">
        <v>10</v>
      </c>
    </row>
    <row r="896" spans="1:4" x14ac:dyDescent="0.3">
      <c r="A896" s="187">
        <v>20555</v>
      </c>
      <c r="B896" s="78" t="str">
        <f>_xlfn.XLOOKUP(A896,CATEGORIA!B:B,CATEGORIA!C:C)</f>
        <v>FARINHA DE MACA PREMIUM PURA 20KG (PERUANA)</v>
      </c>
      <c r="C896" s="108" t="s">
        <v>3</v>
      </c>
      <c r="D896" s="142">
        <v>20</v>
      </c>
    </row>
    <row r="897" spans="1:4" x14ac:dyDescent="0.3">
      <c r="A897" s="187">
        <v>20509</v>
      </c>
      <c r="B897" s="78" t="str">
        <f>_xlfn.XLOOKUP(A897,CATEGORIA!B:B,CATEGORIA!C:C)</f>
        <v>FARINHA DE MACA PREMIUM PURA PERUANA 5KG (VIDA EM GRAOS)</v>
      </c>
      <c r="C897" s="108" t="s">
        <v>7</v>
      </c>
      <c r="D897" s="142">
        <v>5</v>
      </c>
    </row>
    <row r="898" spans="1:4" x14ac:dyDescent="0.3">
      <c r="A898" s="187">
        <v>20479</v>
      </c>
      <c r="B898" s="78" t="str">
        <f>_xlfn.XLOOKUP(A898,CATEGORIA!B:B,CATEGORIA!C:C)</f>
        <v>FARINHA DE MACA PREMIUM PURA 25KG (PERUANA)</v>
      </c>
      <c r="C898" s="108" t="s">
        <v>7</v>
      </c>
      <c r="D898" s="142">
        <v>25</v>
      </c>
    </row>
    <row r="899" spans="1:4" x14ac:dyDescent="0.3">
      <c r="A899" s="187">
        <v>21422</v>
      </c>
      <c r="B899" s="78" t="str">
        <f>_xlfn.XLOOKUP(A899,CATEGORIA!B:B,CATEGORIA!C:C)</f>
        <v>FARINHA DE MACA PREMIUM PURA 2KG (VIDA EM GRAOS)</v>
      </c>
      <c r="C899" s="108" t="s">
        <v>7</v>
      </c>
      <c r="D899" s="142">
        <v>2</v>
      </c>
    </row>
    <row r="900" spans="1:4" x14ac:dyDescent="0.3">
      <c r="A900" s="187">
        <v>21543</v>
      </c>
      <c r="B900" s="78" t="str">
        <f>_xlfn.XLOOKUP(A900,CATEGORIA!B:B,CATEGORIA!C:C)</f>
        <v>FARINHA DE MACA STANDARD 10KG (PERUANA)</v>
      </c>
      <c r="C900" s="108" t="s">
        <v>7</v>
      </c>
      <c r="D900" s="142">
        <v>10</v>
      </c>
    </row>
    <row r="901" spans="1:4" x14ac:dyDescent="0.3">
      <c r="A901" s="187">
        <v>21514</v>
      </c>
      <c r="B901" s="78" t="str">
        <f>_xlfn.XLOOKUP(A901,CATEGORIA!B:B,CATEGORIA!C:C)</f>
        <v>FARINHA DE MACA STANDARD 20KG (PERUANA)</v>
      </c>
      <c r="C901" s="108" t="s">
        <v>7</v>
      </c>
      <c r="D901" s="142">
        <v>20</v>
      </c>
    </row>
    <row r="902" spans="1:4" x14ac:dyDescent="0.3">
      <c r="A902" s="187">
        <v>20036</v>
      </c>
      <c r="B902" s="78" t="str">
        <f>_xlfn.XLOOKUP(A902,CATEGORIA!B:B,CATEGORIA!C:C)</f>
        <v>FARINHA DE MACA STANDARD 5KG (VIDA EM GRAOS)</v>
      </c>
      <c r="C902" s="108" t="s">
        <v>7</v>
      </c>
      <c r="D902" s="142">
        <v>5</v>
      </c>
    </row>
    <row r="903" spans="1:4" x14ac:dyDescent="0.3">
      <c r="A903" s="187">
        <v>70</v>
      </c>
      <c r="B903" s="78" t="str">
        <f>_xlfn.XLOOKUP(A903,CATEGORIA!B:B,CATEGORIA!C:C)</f>
        <v>FARINHA DE MARACUJA EXTRA 10KG</v>
      </c>
      <c r="C903" s="108" t="s">
        <v>7</v>
      </c>
      <c r="D903" s="142">
        <v>10</v>
      </c>
    </row>
    <row r="904" spans="1:4" x14ac:dyDescent="0.3">
      <c r="A904" s="187">
        <v>1034</v>
      </c>
      <c r="B904" s="78" t="str">
        <f>_xlfn.XLOOKUP(A904,CATEGORIA!B:B,CATEGORIA!C:C)</f>
        <v>FARINHA DE MARACUJA EXTRA 5KG</v>
      </c>
      <c r="C904" s="108" t="s">
        <v>7</v>
      </c>
      <c r="D904" s="142">
        <v>5</v>
      </c>
    </row>
    <row r="905" spans="1:4" x14ac:dyDescent="0.3">
      <c r="A905" s="187">
        <v>1057</v>
      </c>
      <c r="B905" s="78" t="str">
        <f>_xlfn.XLOOKUP(A905,CATEGORIA!B:B,CATEGORIA!C:C)</f>
        <v>FARINHA DE QUINUA 5KG</v>
      </c>
      <c r="C905" s="108" t="s">
        <v>7</v>
      </c>
      <c r="D905" s="142">
        <v>5</v>
      </c>
    </row>
    <row r="906" spans="1:4" x14ac:dyDescent="0.3">
      <c r="A906" s="187">
        <v>2683</v>
      </c>
      <c r="B906" s="78" t="str">
        <f>_xlfn.XLOOKUP(A906,CATEGORIA!B:B,CATEGORIA!C:C)</f>
        <v>FARINHA DE QUINUA 2KG (VIDA EM GRAOS)</v>
      </c>
      <c r="C906" s="108" t="s">
        <v>7</v>
      </c>
      <c r="D906" s="142">
        <v>2</v>
      </c>
    </row>
    <row r="907" spans="1:4" x14ac:dyDescent="0.3">
      <c r="A907" s="187">
        <v>130</v>
      </c>
      <c r="B907" s="78" t="str">
        <f>_xlfn.XLOOKUP(A907,CATEGORIA!B:B,CATEGORIA!C:C)</f>
        <v>FARINHA DE SOJA KINAKO INTEGRAL TORRADA 20KG (NUTRIALY)</v>
      </c>
      <c r="C907" s="108" t="s">
        <v>7</v>
      </c>
      <c r="D907" s="142">
        <v>20</v>
      </c>
    </row>
    <row r="908" spans="1:4" x14ac:dyDescent="0.3">
      <c r="A908" s="187">
        <v>570</v>
      </c>
      <c r="B908" s="78" t="str">
        <f>_xlfn.XLOOKUP(A908,CATEGORIA!B:B,CATEGORIA!C:C)</f>
        <v>FARINHA DE SOJA KINAKO INTEGRAL TORRADA 5KG (VIDA EM GRAOS)</v>
      </c>
      <c r="C908" s="108" t="s">
        <v>7</v>
      </c>
      <c r="D908" s="142">
        <v>5</v>
      </c>
    </row>
    <row r="909" spans="1:4" x14ac:dyDescent="0.3">
      <c r="A909" s="187">
        <v>101</v>
      </c>
      <c r="B909" s="78" t="str">
        <f>_xlfn.XLOOKUP(A909,CATEGORIA!B:B,CATEGORIA!C:C)</f>
        <v>FARINHA DE TRIGO INTEGRAL FINA 25KG (ALKIBS)</v>
      </c>
      <c r="C909" s="108" t="s">
        <v>7</v>
      </c>
      <c r="D909" s="142">
        <v>25</v>
      </c>
    </row>
    <row r="910" spans="1:4" x14ac:dyDescent="0.3">
      <c r="A910" s="187">
        <v>1141</v>
      </c>
      <c r="B910" s="78" t="str">
        <f>_xlfn.XLOOKUP(A910,CATEGORIA!B:B,CATEGORIA!C:C)</f>
        <v>FARINHA DE UVA (FIBRA) 20KG</v>
      </c>
      <c r="C910" s="108" t="s">
        <v>7</v>
      </c>
      <c r="D910" s="142">
        <v>20</v>
      </c>
    </row>
    <row r="911" spans="1:4" x14ac:dyDescent="0.3">
      <c r="A911" s="187">
        <v>230</v>
      </c>
      <c r="B911" s="78" t="str">
        <f>_xlfn.XLOOKUP(A911,CATEGORIA!B:B,CATEGORIA!C:C)</f>
        <v>FARINHA DE UVA FIBRA 10KG</v>
      </c>
      <c r="C911" s="108" t="s">
        <v>7</v>
      </c>
      <c r="D911" s="142">
        <v>10</v>
      </c>
    </row>
    <row r="912" spans="1:4" x14ac:dyDescent="0.3">
      <c r="A912" s="187">
        <v>571</v>
      </c>
      <c r="B912" s="78" t="str">
        <f>_xlfn.XLOOKUP(A912,CATEGORIA!B:B,CATEGORIA!C:C)</f>
        <v>FARINHA DE UVA FIBRA 5KG (VIDA EM GRAOS)</v>
      </c>
      <c r="C912" s="108" t="s">
        <v>7</v>
      </c>
      <c r="D912" s="142">
        <v>5</v>
      </c>
    </row>
    <row r="913" spans="1:4" x14ac:dyDescent="0.3">
      <c r="A913" s="187">
        <v>1334</v>
      </c>
      <c r="B913" s="78" t="str">
        <f>_xlfn.XLOOKUP(A913,CATEGORIA!B:B,CATEGORIA!C:C)</f>
        <v>FARINHA ESPECIAL MIX SEM GLUTEN 10X1KG (URBANO)</v>
      </c>
      <c r="C913" s="108" t="s">
        <v>165</v>
      </c>
      <c r="D913" s="142">
        <v>10</v>
      </c>
    </row>
    <row r="914" spans="1:4" x14ac:dyDescent="0.3">
      <c r="A914" s="187">
        <v>1948</v>
      </c>
      <c r="B914" s="78" t="str">
        <f>_xlfn.XLOOKUP(A914,CATEGORIA!B:B,CATEGORIA!C:C)</f>
        <v>FARINHA ESPECIAL MIX SEM GLUTEN 5X1KG (VIDA EM GRAOS)</v>
      </c>
      <c r="C914" s="108" t="s">
        <v>165</v>
      </c>
      <c r="D914" s="142">
        <v>5</v>
      </c>
    </row>
    <row r="915" spans="1:4" x14ac:dyDescent="0.3">
      <c r="A915" s="187">
        <v>996</v>
      </c>
      <c r="B915" s="78" t="e">
        <f>_xlfn.XLOOKUP(A915,CATEGORIA!B:B,CATEGORIA!C:C)</f>
        <v>#N/A</v>
      </c>
      <c r="C915" s="108" t="s">
        <v>7</v>
      </c>
      <c r="D915" s="142">
        <v>5</v>
      </c>
    </row>
    <row r="916" spans="1:4" x14ac:dyDescent="0.3">
      <c r="A916" s="187">
        <v>1266</v>
      </c>
      <c r="B916" s="78" t="str">
        <f>_xlfn.XLOOKUP(A916,CATEGORIA!B:B,CATEGORIA!C:C)</f>
        <v>FARINHA PANKO 10KG (ROMARIZ)</v>
      </c>
      <c r="C916" s="108" t="s">
        <v>7</v>
      </c>
      <c r="D916" s="142">
        <v>10</v>
      </c>
    </row>
    <row r="917" spans="1:4" x14ac:dyDescent="0.3">
      <c r="A917" s="187">
        <v>20373</v>
      </c>
      <c r="B917" s="78" t="str">
        <f>_xlfn.XLOOKUP(A917,CATEGORIA!B:B,CATEGORIA!C:C)</f>
        <v>FARINHA PANKO 4KG (ROMARIZ)</v>
      </c>
      <c r="C917" s="108" t="s">
        <v>7</v>
      </c>
      <c r="D917" s="142">
        <v>4</v>
      </c>
    </row>
    <row r="918" spans="1:4" x14ac:dyDescent="0.3">
      <c r="A918" s="187">
        <v>1758</v>
      </c>
      <c r="B918" s="78" t="e">
        <f>_xlfn.XLOOKUP(A918,CATEGORIA!B:B,CATEGORIA!C:C)</f>
        <v>#N/A</v>
      </c>
      <c r="C918" s="108" t="s">
        <v>3</v>
      </c>
      <c r="D918" s="142">
        <v>10</v>
      </c>
    </row>
    <row r="919" spans="1:4" x14ac:dyDescent="0.3">
      <c r="A919" s="187">
        <v>21587</v>
      </c>
      <c r="B919" s="78" t="str">
        <f>_xlfn.XLOOKUP(A919,CATEGORIA!B:B,CATEGORIA!C:C)</f>
        <v>FAVA BRANCA 25KG</v>
      </c>
      <c r="C919" s="108" t="s">
        <v>7</v>
      </c>
      <c r="D919" s="142">
        <v>25</v>
      </c>
    </row>
    <row r="920" spans="1:4" x14ac:dyDescent="0.3">
      <c r="A920" s="187">
        <v>21590</v>
      </c>
      <c r="B920" s="78" t="str">
        <f>_xlfn.XLOOKUP(A920,CATEGORIA!B:B,CATEGORIA!C:C)</f>
        <v>FAVA BRANCA 5KG</v>
      </c>
      <c r="C920" s="108" t="s">
        <v>7</v>
      </c>
      <c r="D920" s="142">
        <v>5</v>
      </c>
    </row>
    <row r="921" spans="1:4" x14ac:dyDescent="0.3">
      <c r="A921" s="187">
        <v>60</v>
      </c>
      <c r="B921" s="78" t="str">
        <f>_xlfn.XLOOKUP(A921,CATEGORIA!B:B,CATEGORIA!C:C)</f>
        <v>FECULA DE BATATA 25KG</v>
      </c>
      <c r="C921" s="108" t="s">
        <v>7</v>
      </c>
      <c r="D921" s="142">
        <v>25</v>
      </c>
    </row>
    <row r="922" spans="1:4" x14ac:dyDescent="0.3">
      <c r="A922" s="187">
        <v>1000</v>
      </c>
      <c r="B922" s="78" t="str">
        <f>_xlfn.XLOOKUP(A922,CATEGORIA!B:B,CATEGORIA!C:C)</f>
        <v>FECULA DE BATATA 5KG (VIDA EM GRAOS)</v>
      </c>
      <c r="C922" s="108" t="s">
        <v>7</v>
      </c>
      <c r="D922" s="142">
        <v>5</v>
      </c>
    </row>
    <row r="923" spans="1:4" x14ac:dyDescent="0.3">
      <c r="A923" s="187">
        <v>204</v>
      </c>
      <c r="B923" s="78" t="str">
        <f>_xlfn.XLOOKUP(A923,CATEGORIA!B:B,CATEGORIA!C:C)</f>
        <v>FECULA DE MANDIOCA 25KG</v>
      </c>
      <c r="C923" s="108" t="s">
        <v>7</v>
      </c>
      <c r="D923" s="142">
        <v>25</v>
      </c>
    </row>
    <row r="924" spans="1:4" x14ac:dyDescent="0.3">
      <c r="A924" s="187">
        <v>1201</v>
      </c>
      <c r="B924" s="78" t="str">
        <f>_xlfn.XLOOKUP(A924,CATEGORIA!B:B,CATEGORIA!C:C)</f>
        <v>FECULA DE MANDIOCA 5KG (VIDA EM GRAOS)</v>
      </c>
      <c r="C924" s="108" t="s">
        <v>7</v>
      </c>
      <c r="D924" s="142">
        <v>5</v>
      </c>
    </row>
    <row r="925" spans="1:4" x14ac:dyDescent="0.3">
      <c r="A925" s="187">
        <v>412</v>
      </c>
      <c r="B925" s="78" t="str">
        <f>_xlfn.XLOOKUP(A925,CATEGORIA!B:B,CATEGORIA!C:C)</f>
        <v>FEIJAO AZUKI 25KG</v>
      </c>
      <c r="C925" s="108" t="s">
        <v>7</v>
      </c>
      <c r="D925" s="142">
        <v>25</v>
      </c>
    </row>
    <row r="926" spans="1:4" x14ac:dyDescent="0.3">
      <c r="A926" s="187">
        <v>34</v>
      </c>
      <c r="B926" s="78" t="str">
        <f>_xlfn.XLOOKUP(A926,CATEGORIA!B:B,CATEGORIA!C:C)</f>
        <v>FEIJAO AZUKI 10KG</v>
      </c>
      <c r="C926" s="108" t="s">
        <v>7</v>
      </c>
      <c r="D926" s="142">
        <v>10</v>
      </c>
    </row>
    <row r="927" spans="1:4" x14ac:dyDescent="0.3">
      <c r="A927" s="187">
        <v>2133</v>
      </c>
      <c r="B927" s="78" t="str">
        <f>_xlfn.XLOOKUP(A927,CATEGORIA!B:B,CATEGORIA!C:C)</f>
        <v>FEIJAO AZUKI 5KG (VIDA EM GRAOS)</v>
      </c>
      <c r="C927" s="108" t="s">
        <v>7</v>
      </c>
      <c r="D927" s="142">
        <v>5</v>
      </c>
    </row>
    <row r="928" spans="1:4" x14ac:dyDescent="0.3">
      <c r="A928" s="187">
        <v>2719</v>
      </c>
      <c r="B928" s="78" t="str">
        <f>_xlfn.XLOOKUP(A928,CATEGORIA!B:B,CATEGORIA!C:C)</f>
        <v>FEIJAO BOLINHA 30KG</v>
      </c>
      <c r="C928" s="108" t="s">
        <v>7</v>
      </c>
      <c r="D928" s="142">
        <v>30</v>
      </c>
    </row>
    <row r="929" spans="1:4" x14ac:dyDescent="0.3">
      <c r="A929" s="187">
        <v>2139</v>
      </c>
      <c r="B929" s="78" t="str">
        <f>_xlfn.XLOOKUP(A929,CATEGORIA!B:B,CATEGORIA!C:C)</f>
        <v>FEIJAO BOLINHA 5KG (VIDA EM GRAOS)</v>
      </c>
      <c r="C929" s="108" t="s">
        <v>7</v>
      </c>
      <c r="D929" s="142">
        <v>5</v>
      </c>
    </row>
    <row r="930" spans="1:4" x14ac:dyDescent="0.3">
      <c r="A930" s="187">
        <v>20295</v>
      </c>
      <c r="B930" s="78" t="str">
        <f>_xlfn.XLOOKUP(A930,CATEGORIA!B:B,CATEGORIA!C:C)</f>
        <v>FEIJAO BRANCO 25KG</v>
      </c>
      <c r="C930" s="108" t="s">
        <v>7</v>
      </c>
      <c r="D930" s="142">
        <v>25</v>
      </c>
    </row>
    <row r="931" spans="1:4" x14ac:dyDescent="0.3">
      <c r="A931" s="187">
        <v>21328</v>
      </c>
      <c r="B931" s="78" t="str">
        <f>_xlfn.XLOOKUP(A931,CATEGORIA!B:B,CATEGORIA!C:C)</f>
        <v>FEIJAO BRANCO 5KG (VIDA EM GRAOS)</v>
      </c>
      <c r="C931" s="108" t="s">
        <v>7</v>
      </c>
      <c r="D931" s="142">
        <v>5</v>
      </c>
    </row>
    <row r="932" spans="1:4" x14ac:dyDescent="0.3">
      <c r="A932" s="187">
        <v>20037</v>
      </c>
      <c r="B932" s="78" t="str">
        <f>_xlfn.XLOOKUP(A932,CATEGORIA!B:B,CATEGORIA!C:C)</f>
        <v>FEIJAO BRANCO EXTRA 50KG</v>
      </c>
      <c r="C932" s="108" t="s">
        <v>7</v>
      </c>
      <c r="D932" s="142">
        <v>50</v>
      </c>
    </row>
    <row r="933" spans="1:4" x14ac:dyDescent="0.3">
      <c r="A933" s="187">
        <v>21602</v>
      </c>
      <c r="B933" s="78" t="e">
        <f>_xlfn.XLOOKUP(A933,CATEGORIA!B:B,CATEGORIA!C:C)</f>
        <v>#N/A</v>
      </c>
      <c r="C933" s="108" t="s">
        <v>7</v>
      </c>
      <c r="D933" s="142">
        <v>50</v>
      </c>
    </row>
    <row r="934" spans="1:4" x14ac:dyDescent="0.3">
      <c r="A934" s="187">
        <v>2717</v>
      </c>
      <c r="B934" s="78" t="str">
        <f>_xlfn.XLOOKUP(A934,CATEGORIA!B:B,CATEGORIA!C:C)</f>
        <v>FEIJAO DE CORDA 60KG</v>
      </c>
      <c r="C934" s="108" t="s">
        <v>7</v>
      </c>
      <c r="D934" s="142">
        <v>60</v>
      </c>
    </row>
    <row r="935" spans="1:4" x14ac:dyDescent="0.3">
      <c r="A935" s="187">
        <v>2229</v>
      </c>
      <c r="B935" s="78" t="str">
        <f>_xlfn.XLOOKUP(A935,CATEGORIA!B:B,CATEGORIA!C:C)</f>
        <v>FEIJAO DE CORDA 50KG</v>
      </c>
      <c r="C935" s="108" t="s">
        <v>7</v>
      </c>
      <c r="D935" s="142">
        <v>50</v>
      </c>
    </row>
    <row r="936" spans="1:4" x14ac:dyDescent="0.3">
      <c r="A936" s="187">
        <v>2137</v>
      </c>
      <c r="B936" s="78" t="str">
        <f>_xlfn.XLOOKUP(A936,CATEGORIA!B:B,CATEGORIA!C:C)</f>
        <v>FEIJAO DE CORDA 5KG</v>
      </c>
      <c r="C936" s="108" t="s">
        <v>7</v>
      </c>
      <c r="D936" s="142">
        <v>5</v>
      </c>
    </row>
    <row r="937" spans="1:4" x14ac:dyDescent="0.3">
      <c r="A937" s="187">
        <v>1517</v>
      </c>
      <c r="B937" s="78" t="e">
        <f>_xlfn.XLOOKUP(A937,CATEGORIA!B:B,CATEGORIA!C:C)</f>
        <v>#N/A</v>
      </c>
      <c r="C937" s="108" t="s">
        <v>7</v>
      </c>
      <c r="D937" s="142">
        <v>10</v>
      </c>
    </row>
    <row r="938" spans="1:4" x14ac:dyDescent="0.3">
      <c r="A938" s="187">
        <v>20158</v>
      </c>
      <c r="B938" s="78" t="str">
        <f>_xlfn.XLOOKUP(A938,CATEGORIA!B:B,CATEGORIA!C:C)</f>
        <v>FEIJAO FRADINHO 25KG</v>
      </c>
      <c r="C938" s="108" t="s">
        <v>7</v>
      </c>
      <c r="D938" s="142">
        <v>25</v>
      </c>
    </row>
    <row r="939" spans="1:4" x14ac:dyDescent="0.3">
      <c r="A939" s="187">
        <v>20611</v>
      </c>
      <c r="B939" s="78" t="str">
        <f>_xlfn.XLOOKUP(A939,CATEGORIA!B:B,CATEGORIA!C:C)</f>
        <v>FEIJAO FRADINHO 30KG</v>
      </c>
      <c r="C939" s="108" t="s">
        <v>7</v>
      </c>
      <c r="D939" s="142">
        <v>30</v>
      </c>
    </row>
    <row r="940" spans="1:4" x14ac:dyDescent="0.3">
      <c r="A940" s="187">
        <v>16</v>
      </c>
      <c r="B940" s="78" t="str">
        <f>_xlfn.XLOOKUP(A940,CATEGORIA!B:B,CATEGORIA!C:C)</f>
        <v>FEIJAO FRADINHO 50KG</v>
      </c>
      <c r="C940" s="108" t="s">
        <v>7</v>
      </c>
      <c r="D940" s="142">
        <v>50</v>
      </c>
    </row>
    <row r="941" spans="1:4" x14ac:dyDescent="0.3">
      <c r="A941" s="187">
        <v>2132</v>
      </c>
      <c r="B941" s="78" t="str">
        <f>_xlfn.XLOOKUP(A941,CATEGORIA!B:B,CATEGORIA!C:C)</f>
        <v>FEIJAO FRADINHO 5KG</v>
      </c>
      <c r="C941" s="108" t="s">
        <v>7</v>
      </c>
      <c r="D941" s="142">
        <v>5</v>
      </c>
    </row>
    <row r="942" spans="1:4" x14ac:dyDescent="0.3">
      <c r="A942" s="187">
        <v>1949</v>
      </c>
      <c r="B942" s="78" t="e">
        <f>_xlfn.XLOOKUP(A942,CATEGORIA!B:B,CATEGORIA!C:C)</f>
        <v>#N/A</v>
      </c>
      <c r="C942" s="108" t="s">
        <v>7</v>
      </c>
      <c r="D942" s="142">
        <v>5</v>
      </c>
    </row>
    <row r="943" spans="1:4" x14ac:dyDescent="0.3">
      <c r="A943" s="187">
        <v>21586</v>
      </c>
      <c r="B943" s="78" t="str">
        <f>_xlfn.XLOOKUP(A943,CATEGORIA!B:B,CATEGORIA!C:C)</f>
        <v>FEIJAO MANTEIGA 25KG</v>
      </c>
      <c r="C943" s="108" t="s">
        <v>7</v>
      </c>
      <c r="D943" s="142">
        <v>25</v>
      </c>
    </row>
    <row r="944" spans="1:4" x14ac:dyDescent="0.3">
      <c r="A944" s="187">
        <v>2140</v>
      </c>
      <c r="B944" s="78" t="str">
        <f>_xlfn.XLOOKUP(A944,CATEGORIA!B:B,CATEGORIA!C:C)</f>
        <v>FEIJAO MANTEIGA 5KG (VIDA EM GRAOS)</v>
      </c>
      <c r="C944" s="108" t="s">
        <v>7</v>
      </c>
      <c r="D944" s="142">
        <v>5</v>
      </c>
    </row>
    <row r="945" spans="1:4" x14ac:dyDescent="0.3">
      <c r="A945" s="187">
        <v>931</v>
      </c>
      <c r="B945" s="78" t="str">
        <f>_xlfn.XLOOKUP(A945,CATEGORIA!B:B,CATEGORIA!C:C)</f>
        <v>FEIJAO MOYASHI 25KG</v>
      </c>
      <c r="C945" s="108" t="s">
        <v>7</v>
      </c>
      <c r="D945" s="142">
        <v>25</v>
      </c>
    </row>
    <row r="946" spans="1:4" x14ac:dyDescent="0.3">
      <c r="A946" s="187">
        <v>1882</v>
      </c>
      <c r="B946" s="78" t="str">
        <f>_xlfn.XLOOKUP(A946,CATEGORIA!B:B,CATEGORIA!C:C)</f>
        <v>FEIJAO MOYASHI 30KG</v>
      </c>
      <c r="C946" s="108" t="s">
        <v>7</v>
      </c>
      <c r="D946" s="142">
        <v>30</v>
      </c>
    </row>
    <row r="947" spans="1:4" x14ac:dyDescent="0.3">
      <c r="A947" s="187">
        <v>936</v>
      </c>
      <c r="B947" s="78" t="str">
        <f>_xlfn.XLOOKUP(A947,CATEGORIA!B:B,CATEGORIA!C:C)</f>
        <v>FEIJAO MOYASHI 10KG</v>
      </c>
      <c r="C947" s="108" t="s">
        <v>7</v>
      </c>
      <c r="D947" s="142">
        <v>10</v>
      </c>
    </row>
    <row r="948" spans="1:4" x14ac:dyDescent="0.3">
      <c r="A948" s="187">
        <v>2134</v>
      </c>
      <c r="B948" s="78" t="str">
        <f>_xlfn.XLOOKUP(A948,CATEGORIA!B:B,CATEGORIA!C:C)</f>
        <v>FEIJAO MOYASHI 5KG (VIDA EM GRAOS)</v>
      </c>
      <c r="C948" s="108" t="s">
        <v>7</v>
      </c>
      <c r="D948" s="142">
        <v>5</v>
      </c>
    </row>
    <row r="949" spans="1:4" x14ac:dyDescent="0.3">
      <c r="A949" s="187">
        <v>1518</v>
      </c>
      <c r="B949" s="78" t="e">
        <f>_xlfn.XLOOKUP(A949,CATEGORIA!B:B,CATEGORIA!C:C)</f>
        <v>#N/A</v>
      </c>
      <c r="C949" s="108" t="s">
        <v>7</v>
      </c>
      <c r="D949" s="142">
        <v>10</v>
      </c>
    </row>
    <row r="950" spans="1:4" x14ac:dyDescent="0.3">
      <c r="A950" s="187">
        <v>2131</v>
      </c>
      <c r="B950" s="78" t="str">
        <f>_xlfn.XLOOKUP(A950,CATEGORIA!B:B,CATEGORIA!C:C)</f>
        <v>FEIJAO PRETO 25KG</v>
      </c>
      <c r="C950" s="108" t="s">
        <v>7</v>
      </c>
      <c r="D950" s="142">
        <v>25</v>
      </c>
    </row>
    <row r="951" spans="1:4" x14ac:dyDescent="0.3">
      <c r="A951" s="187">
        <v>2123</v>
      </c>
      <c r="B951" s="78" t="e">
        <f>_xlfn.XLOOKUP(A951,CATEGORIA!B:B,CATEGORIA!C:C)</f>
        <v>#N/A</v>
      </c>
      <c r="C951" s="108" t="s">
        <v>7</v>
      </c>
      <c r="D951" s="142">
        <v>2</v>
      </c>
    </row>
    <row r="952" spans="1:4" x14ac:dyDescent="0.3">
      <c r="A952" s="187">
        <v>2160</v>
      </c>
      <c r="B952" s="78" t="str">
        <f>_xlfn.XLOOKUP(A952,CATEGORIA!B:B,CATEGORIA!C:C)</f>
        <v>FEIJAO PRETO 30KG</v>
      </c>
      <c r="C952" s="108" t="s">
        <v>7</v>
      </c>
      <c r="D952" s="142">
        <v>30</v>
      </c>
    </row>
    <row r="953" spans="1:4" x14ac:dyDescent="0.3">
      <c r="A953" s="187">
        <v>1271</v>
      </c>
      <c r="B953" s="78" t="str">
        <f>_xlfn.XLOOKUP(A953,CATEGORIA!B:B,CATEGORIA!C:C)</f>
        <v>FEIJAO PRETO 5KG (VIDA EM GRAOS)</v>
      </c>
      <c r="C953" s="108" t="s">
        <v>7</v>
      </c>
      <c r="D953" s="142">
        <v>5</v>
      </c>
    </row>
    <row r="954" spans="1:4" x14ac:dyDescent="0.3">
      <c r="A954" s="187">
        <v>1950</v>
      </c>
      <c r="B954" s="78" t="e">
        <f>_xlfn.XLOOKUP(A954,CATEGORIA!B:B,CATEGORIA!C:C)</f>
        <v>#N/A</v>
      </c>
      <c r="C954" s="108" t="s">
        <v>7</v>
      </c>
      <c r="D954" s="142">
        <v>5</v>
      </c>
    </row>
    <row r="955" spans="1:4" x14ac:dyDescent="0.3">
      <c r="A955" s="187">
        <v>21588</v>
      </c>
      <c r="B955" s="78" t="str">
        <f>_xlfn.XLOOKUP(A955,CATEGORIA!B:B,CATEGORIA!C:C)</f>
        <v>FEIJAO RAJADO 25KG</v>
      </c>
      <c r="C955" s="108" t="s">
        <v>7</v>
      </c>
      <c r="D955" s="142">
        <v>25</v>
      </c>
    </row>
    <row r="956" spans="1:4" x14ac:dyDescent="0.3">
      <c r="A956" s="187">
        <v>21657</v>
      </c>
      <c r="B956" s="78" t="str">
        <f>_xlfn.XLOOKUP(A956,CATEGORIA!B:B,CATEGORIA!C:C)</f>
        <v>FEIJAO RAJADO 30KG</v>
      </c>
      <c r="C956" s="108" t="s">
        <v>7</v>
      </c>
      <c r="D956" s="142">
        <v>30</v>
      </c>
    </row>
    <row r="957" spans="1:4" x14ac:dyDescent="0.3">
      <c r="A957" s="187">
        <v>21617</v>
      </c>
      <c r="B957" s="78" t="str">
        <f>_xlfn.XLOOKUP(A957,CATEGORIA!B:B,CATEGORIA!C:C)</f>
        <v>FEIJAO RAJADO 50KG</v>
      </c>
      <c r="C957" s="108" t="s">
        <v>7</v>
      </c>
      <c r="D957" s="142">
        <v>50</v>
      </c>
    </row>
    <row r="958" spans="1:4" x14ac:dyDescent="0.3">
      <c r="A958" s="187">
        <v>21591</v>
      </c>
      <c r="B958" s="78" t="str">
        <f>_xlfn.XLOOKUP(A958,CATEGORIA!B:B,CATEGORIA!C:C)</f>
        <v>FEIJAO RAJADO 5KG (VIDA EM GRAOS)</v>
      </c>
      <c r="C958" s="108" t="s">
        <v>7</v>
      </c>
      <c r="D958" s="142">
        <v>5</v>
      </c>
    </row>
    <row r="959" spans="1:4" x14ac:dyDescent="0.3">
      <c r="A959" s="187">
        <v>2173</v>
      </c>
      <c r="B959" s="78" t="str">
        <f>_xlfn.XLOOKUP(A959,CATEGORIA!B:B,CATEGORIA!C:C)</f>
        <v>FEIJAO ROSINHA 30KG</v>
      </c>
      <c r="C959" s="108" t="s">
        <v>7</v>
      </c>
      <c r="D959" s="142">
        <v>30</v>
      </c>
    </row>
    <row r="960" spans="1:4" x14ac:dyDescent="0.3">
      <c r="A960" s="187">
        <v>2716</v>
      </c>
      <c r="B960" s="78" t="str">
        <f>_xlfn.XLOOKUP(A960,CATEGORIA!B:B,CATEGORIA!C:C)</f>
        <v>FEIJAO ROSINHA 50KG</v>
      </c>
      <c r="C960" s="108" t="s">
        <v>7</v>
      </c>
      <c r="D960" s="142">
        <v>50</v>
      </c>
    </row>
    <row r="961" spans="1:4" x14ac:dyDescent="0.3">
      <c r="A961" s="187">
        <v>2136</v>
      </c>
      <c r="B961" s="78" t="str">
        <f>_xlfn.XLOOKUP(A961,CATEGORIA!B:B,CATEGORIA!C:C)</f>
        <v>FEIJAO ROSINHA 5KG (VIDA EM GRAOS)</v>
      </c>
      <c r="C961" s="108" t="s">
        <v>7</v>
      </c>
      <c r="D961" s="142">
        <v>5</v>
      </c>
    </row>
    <row r="962" spans="1:4" x14ac:dyDescent="0.3">
      <c r="A962" s="187">
        <v>10100</v>
      </c>
      <c r="B962" s="78" t="str">
        <f>_xlfn.XLOOKUP(A962,CATEGORIA!B:B,CATEGORIA!C:C)</f>
        <v>FENO GREGO EM GRAOS 25KG</v>
      </c>
      <c r="C962" s="108" t="s">
        <v>7</v>
      </c>
      <c r="D962" s="142">
        <v>25</v>
      </c>
    </row>
    <row r="963" spans="1:4" x14ac:dyDescent="0.3">
      <c r="A963" s="187">
        <v>20895</v>
      </c>
      <c r="B963" s="78" t="str">
        <f>_xlfn.XLOOKUP(A963,CATEGORIA!B:B,CATEGORIA!C:C)</f>
        <v>FENO GREGO EM GRAOS 25KG</v>
      </c>
      <c r="C963" s="108" t="s">
        <v>7</v>
      </c>
      <c r="D963" s="142">
        <v>25</v>
      </c>
    </row>
    <row r="964" spans="1:4" x14ac:dyDescent="0.3">
      <c r="A964" s="187">
        <v>21244</v>
      </c>
      <c r="B964" s="78" t="str">
        <f>_xlfn.XLOOKUP(A964,CATEGORIA!B:B,CATEGORIA!C:C)</f>
        <v>FENO GREGO EM GRAOS 5KG (VIDA EM GRAOS)</v>
      </c>
      <c r="C964" s="108" t="s">
        <v>7</v>
      </c>
      <c r="D964" s="142">
        <v>5</v>
      </c>
    </row>
    <row r="965" spans="1:4" x14ac:dyDescent="0.3">
      <c r="A965" s="187">
        <v>21463</v>
      </c>
      <c r="B965" s="78" t="str">
        <f>_xlfn.XLOOKUP(A965,CATEGORIA!B:B,CATEGORIA!C:C)</f>
        <v>FENO GREGO EM GRAOS 2KG (VIDA EM GRAOS)</v>
      </c>
      <c r="C965" s="108" t="s">
        <v>7</v>
      </c>
      <c r="D965" s="142">
        <v>2</v>
      </c>
    </row>
    <row r="966" spans="1:4" x14ac:dyDescent="0.3">
      <c r="A966" s="187">
        <v>186</v>
      </c>
      <c r="B966" s="78" t="e">
        <f>_xlfn.XLOOKUP(A966,CATEGORIA!B:B,CATEGORIA!C:C)</f>
        <v>#N/A</v>
      </c>
      <c r="C966" s="108" t="s">
        <v>7</v>
      </c>
      <c r="D966" s="142">
        <v>20</v>
      </c>
    </row>
    <row r="967" spans="1:4" x14ac:dyDescent="0.3">
      <c r="A967" s="187">
        <v>1675</v>
      </c>
      <c r="B967" s="78" t="str">
        <f>_xlfn.XLOOKUP(A967,CATEGORIA!B:B,CATEGORIA!C:C)</f>
        <v>FIGO CRISTALIZADO 3KG</v>
      </c>
      <c r="C967" s="108" t="s">
        <v>3</v>
      </c>
      <c r="D967" s="142">
        <v>3</v>
      </c>
    </row>
    <row r="968" spans="1:4" x14ac:dyDescent="0.3">
      <c r="A968" s="187">
        <v>20310</v>
      </c>
      <c r="B968" s="78" t="e">
        <f>_xlfn.XLOOKUP(A968,CATEGORIA!B:B,CATEGORIA!C:C)</f>
        <v>#N/A</v>
      </c>
      <c r="C968" s="108" t="s">
        <v>3</v>
      </c>
      <c r="D968" s="142">
        <v>10</v>
      </c>
    </row>
    <row r="969" spans="1:4" x14ac:dyDescent="0.3">
      <c r="A969" s="187">
        <v>21417</v>
      </c>
      <c r="B969" s="78" t="e">
        <f>_xlfn.XLOOKUP(A969,CATEGORIA!B:B,CATEGORIA!C:C)</f>
        <v>#N/A</v>
      </c>
      <c r="C969" s="108" t="s">
        <v>3</v>
      </c>
      <c r="D969" s="142">
        <v>12.5</v>
      </c>
    </row>
    <row r="970" spans="1:4" x14ac:dyDescent="0.3">
      <c r="A970" s="187">
        <v>21135</v>
      </c>
      <c r="B970" s="78" t="e">
        <f>_xlfn.XLOOKUP(A970,CATEGORIA!B:B,CATEGORIA!C:C)</f>
        <v>#N/A</v>
      </c>
      <c r="C970" s="108" t="s">
        <v>3</v>
      </c>
      <c r="D970" s="142">
        <v>15</v>
      </c>
    </row>
    <row r="971" spans="1:4" x14ac:dyDescent="0.3">
      <c r="A971" s="187">
        <v>21573</v>
      </c>
      <c r="B971" s="78" t="str">
        <f>_xlfn.XLOOKUP(A971,CATEGORIA!B:B,CATEGORIA!C:C)</f>
        <v>FIGO TURCO SECO (LERIDA) 15KG</v>
      </c>
      <c r="C971" s="108" t="s">
        <v>3</v>
      </c>
      <c r="D971" s="142">
        <v>15</v>
      </c>
    </row>
    <row r="972" spans="1:4" x14ac:dyDescent="0.3">
      <c r="A972" s="187">
        <v>20312</v>
      </c>
      <c r="B972" s="78" t="e">
        <f>_xlfn.XLOOKUP(A972,CATEGORIA!B:B,CATEGORIA!C:C)</f>
        <v>#N/A</v>
      </c>
      <c r="C972" s="108" t="s">
        <v>3</v>
      </c>
      <c r="D972" s="142">
        <v>5</v>
      </c>
    </row>
    <row r="973" spans="1:4" x14ac:dyDescent="0.3">
      <c r="A973" s="187">
        <v>1335</v>
      </c>
      <c r="B973" s="78" t="str">
        <f>_xlfn.XLOOKUP(A973,CATEGORIA!B:B,CATEGORIA!C:C)</f>
        <v>FLOCAO DE ARROZ 24X500GR (URBANO)</v>
      </c>
      <c r="C973" s="108" t="s">
        <v>165</v>
      </c>
      <c r="D973" s="142">
        <v>24</v>
      </c>
    </row>
    <row r="974" spans="1:4" x14ac:dyDescent="0.3">
      <c r="A974" s="187">
        <v>1951</v>
      </c>
      <c r="B974" s="78" t="str">
        <f>_xlfn.XLOOKUP(A974,CATEGORIA!B:B,CATEGORIA!C:C)</f>
        <v>FLOCAO DE ARROZ 6X500GR (VIDA EM GRAOS)</v>
      </c>
      <c r="C974" s="108" t="s">
        <v>165</v>
      </c>
      <c r="D974" s="142">
        <v>6</v>
      </c>
    </row>
    <row r="975" spans="1:4" x14ac:dyDescent="0.3">
      <c r="A975" s="187">
        <v>1331</v>
      </c>
      <c r="B975" s="78" t="str">
        <f>_xlfn.XLOOKUP(A975,CATEGORIA!B:B,CATEGORIA!C:C)</f>
        <v>FLOCAO DE MILHO 20X500GR (URBANO)</v>
      </c>
      <c r="C975" s="108" t="s">
        <v>165</v>
      </c>
      <c r="D975" s="142">
        <v>20</v>
      </c>
    </row>
    <row r="976" spans="1:4" x14ac:dyDescent="0.3">
      <c r="A976" s="187">
        <v>1952</v>
      </c>
      <c r="B976" s="78" t="str">
        <f>_xlfn.XLOOKUP(A976,CATEGORIA!B:B,CATEGORIA!C:C)</f>
        <v>FLOCAO DE MILHO 5X500GR (VIDA EM GRAOS)</v>
      </c>
      <c r="C976" s="108" t="s">
        <v>165</v>
      </c>
      <c r="D976" s="142">
        <v>5</v>
      </c>
    </row>
    <row r="977" spans="1:4" x14ac:dyDescent="0.3">
      <c r="A977" s="187">
        <v>2143</v>
      </c>
      <c r="B977" s="78" t="str">
        <f>_xlfn.XLOOKUP(A977,CATEGORIA!B:B,CATEGORIA!C:C)</f>
        <v>FLOCOS DE CEREAIS CRISPIE BOLL S/GLUTEN S/ ACUCAR 10KG (DUBAI)</v>
      </c>
      <c r="C977" s="108" t="s">
        <v>7</v>
      </c>
      <c r="D977" s="142">
        <v>10</v>
      </c>
    </row>
    <row r="978" spans="1:4" x14ac:dyDescent="0.3">
      <c r="A978" s="187">
        <v>2144</v>
      </c>
      <c r="B978" s="78" t="e">
        <f>_xlfn.XLOOKUP(A978,CATEGORIA!B:B,CATEGORIA!C:C)</f>
        <v>#N/A</v>
      </c>
      <c r="C978" s="108" t="s">
        <v>7</v>
      </c>
      <c r="D978" s="142">
        <v>10</v>
      </c>
    </row>
    <row r="979" spans="1:4" x14ac:dyDescent="0.3">
      <c r="A979" s="187">
        <v>1526</v>
      </c>
      <c r="B979" s="78" t="str">
        <f>_xlfn.XLOOKUP(A979,CATEGORIA!B:B,CATEGORIA!C:C)</f>
        <v>FLOR DE SAL 10KG</v>
      </c>
      <c r="C979" s="108" t="s">
        <v>7</v>
      </c>
      <c r="D979" s="142">
        <v>10</v>
      </c>
    </row>
    <row r="980" spans="1:4" x14ac:dyDescent="0.3">
      <c r="A980" s="187">
        <v>958</v>
      </c>
      <c r="B980" s="78" t="str">
        <f>_xlfn.XLOOKUP(A980,CATEGORIA!B:B,CATEGORIA!C:C)</f>
        <v>FLOR DE SAL 5KG (SERTAO)</v>
      </c>
      <c r="C980" s="108" t="s">
        <v>7</v>
      </c>
      <c r="D980" s="142">
        <v>5</v>
      </c>
    </row>
    <row r="981" spans="1:4" x14ac:dyDescent="0.3">
      <c r="A981" s="187">
        <v>1372</v>
      </c>
      <c r="B981" s="78" t="e">
        <f>_xlfn.XLOOKUP(A981,CATEGORIA!B:B,CATEGORIA!C:C)</f>
        <v>#N/A</v>
      </c>
      <c r="C981" s="108" t="s">
        <v>7</v>
      </c>
      <c r="D981" s="142">
        <v>5</v>
      </c>
    </row>
    <row r="982" spans="1:4" x14ac:dyDescent="0.3">
      <c r="A982" s="187">
        <v>1894</v>
      </c>
      <c r="B982" s="78" t="e">
        <f>_xlfn.XLOOKUP(A982,CATEGORIA!B:B,CATEGORIA!C:C)</f>
        <v>#N/A</v>
      </c>
      <c r="C982" s="108" t="s">
        <v>7</v>
      </c>
      <c r="D982" s="142">
        <v>1</v>
      </c>
    </row>
    <row r="983" spans="1:4" x14ac:dyDescent="0.3">
      <c r="A983" s="187">
        <v>1340</v>
      </c>
      <c r="B983" s="78" t="str">
        <f>_xlfn.XLOOKUP(A983,CATEGORIA!B:B,CATEGORIA!C:C)</f>
        <v>ALCACHOFRA EM FOLHAS 5KG</v>
      </c>
      <c r="C983" s="108" t="s">
        <v>7</v>
      </c>
      <c r="D983" s="142">
        <v>5</v>
      </c>
    </row>
    <row r="984" spans="1:4" x14ac:dyDescent="0.3">
      <c r="A984" s="187">
        <v>1101</v>
      </c>
      <c r="B984" s="78" t="str">
        <f>_xlfn.XLOOKUP(A984,CATEGORIA!B:B,CATEGORIA!C:C)</f>
        <v>AROEIRA EM FOLHA 5KG</v>
      </c>
      <c r="C984" s="108" t="s">
        <v>7</v>
      </c>
      <c r="D984" s="142">
        <v>5</v>
      </c>
    </row>
    <row r="985" spans="1:4" x14ac:dyDescent="0.3">
      <c r="A985" s="187">
        <v>1895</v>
      </c>
      <c r="B985" s="78" t="str">
        <f>_xlfn.XLOOKUP(A985,CATEGORIA!B:B,CATEGORIA!C:C)</f>
        <v>AROEIRA EM FOLHA 1KG (VIDA EM GRAOS)</v>
      </c>
      <c r="C985" s="108" t="s">
        <v>7</v>
      </c>
      <c r="D985" s="142">
        <v>1</v>
      </c>
    </row>
    <row r="986" spans="1:4" x14ac:dyDescent="0.3">
      <c r="A986" s="187">
        <v>548</v>
      </c>
      <c r="B986" s="78" t="str">
        <f>_xlfn.XLOOKUP(A986,CATEGORIA!B:B,CATEGORIA!C:C)</f>
        <v>BANCHA 5KG</v>
      </c>
      <c r="C986" s="108" t="s">
        <v>7</v>
      </c>
      <c r="D986" s="142">
        <v>5</v>
      </c>
    </row>
    <row r="987" spans="1:4" x14ac:dyDescent="0.3">
      <c r="A987" s="187">
        <v>1100</v>
      </c>
      <c r="B987" s="78" t="str">
        <f>_xlfn.XLOOKUP(A987,CATEGORIA!B:B,CATEGORIA!C:C)</f>
        <v>BARBATIMAO 5KG</v>
      </c>
      <c r="C987" s="108" t="s">
        <v>7</v>
      </c>
      <c r="D987" s="142">
        <v>5</v>
      </c>
    </row>
    <row r="988" spans="1:4" x14ac:dyDescent="0.3">
      <c r="A988" s="187">
        <v>21316</v>
      </c>
      <c r="B988" s="78" t="e">
        <f>_xlfn.XLOOKUP(A988,CATEGORIA!B:B,CATEGORIA!C:C)</f>
        <v>#N/A</v>
      </c>
      <c r="C988" s="108" t="s">
        <v>7</v>
      </c>
      <c r="D988" s="142">
        <v>14</v>
      </c>
    </row>
    <row r="989" spans="1:4" x14ac:dyDescent="0.3">
      <c r="A989" s="187">
        <v>20492</v>
      </c>
      <c r="B989" s="78" t="str">
        <f>_xlfn.XLOOKUP(A989,CATEGORIA!B:B,CATEGORIA!C:C)</f>
        <v>BOLDO EM FOLHAS 25KG</v>
      </c>
      <c r="C989" s="108" t="s">
        <v>7</v>
      </c>
      <c r="D989" s="142">
        <v>25</v>
      </c>
    </row>
    <row r="990" spans="1:4" x14ac:dyDescent="0.3">
      <c r="A990" s="187">
        <v>21531</v>
      </c>
      <c r="B990" s="78" t="e">
        <f>_xlfn.XLOOKUP(A990,CATEGORIA!B:B,CATEGORIA!C:C)</f>
        <v>#N/A</v>
      </c>
      <c r="C990" s="108" t="s">
        <v>7</v>
      </c>
      <c r="D990" s="142">
        <v>18</v>
      </c>
    </row>
    <row r="991" spans="1:4" x14ac:dyDescent="0.3">
      <c r="A991" s="187">
        <v>21548</v>
      </c>
      <c r="B991" s="78" t="str">
        <f>_xlfn.XLOOKUP(A991,CATEGORIA!B:B,CATEGORIA!C:C)</f>
        <v>BOLDO EM FOLHAS CHILENO 1KG (VIDA EM GRAOS)</v>
      </c>
      <c r="C991" s="108" t="s">
        <v>7</v>
      </c>
      <c r="D991" s="142">
        <v>1</v>
      </c>
    </row>
    <row r="992" spans="1:4" x14ac:dyDescent="0.3">
      <c r="A992" s="187">
        <v>21232</v>
      </c>
      <c r="B992" s="78" t="str">
        <f>_xlfn.XLOOKUP(A992,CATEGORIA!B:B,CATEGORIA!C:C)</f>
        <v>BOLDO EM FOLHAS CHILENO 2KG</v>
      </c>
      <c r="C992" s="108" t="s">
        <v>7</v>
      </c>
      <c r="D992" s="142">
        <v>2</v>
      </c>
    </row>
    <row r="993" spans="1:4" x14ac:dyDescent="0.3">
      <c r="A993" s="187">
        <v>1342</v>
      </c>
      <c r="B993" s="78" t="str">
        <f>_xlfn.XLOOKUP(A993,CATEGORIA!B:B,CATEGORIA!C:C)</f>
        <v>BUGRE EM FOLHAS 5KG (PORANGABA)</v>
      </c>
      <c r="C993" s="108" t="s">
        <v>7</v>
      </c>
      <c r="D993" s="142">
        <v>5</v>
      </c>
    </row>
    <row r="994" spans="1:4" x14ac:dyDescent="0.3">
      <c r="A994" s="187">
        <v>1896</v>
      </c>
      <c r="B994" s="78" t="str">
        <f>_xlfn.XLOOKUP(A994,CATEGORIA!B:B,CATEGORIA!C:C)</f>
        <v>BUGRE EM FOLHAS PORANGABA 1KG (VIDA EM GRAOS)</v>
      </c>
      <c r="C994" s="108" t="s">
        <v>7</v>
      </c>
      <c r="D994" s="142">
        <v>1</v>
      </c>
    </row>
    <row r="995" spans="1:4" x14ac:dyDescent="0.3">
      <c r="A995" s="187">
        <v>11065</v>
      </c>
      <c r="B995" s="78" t="e">
        <f>_xlfn.XLOOKUP(A995,CATEGORIA!B:B,CATEGORIA!C:C)</f>
        <v>#N/A</v>
      </c>
      <c r="C995" s="108" t="s">
        <v>7</v>
      </c>
      <c r="D995" s="142">
        <v>20</v>
      </c>
    </row>
    <row r="996" spans="1:4" x14ac:dyDescent="0.3">
      <c r="A996" s="187">
        <v>21547</v>
      </c>
      <c r="B996" s="78" t="e">
        <f>_xlfn.XLOOKUP(A996,CATEGORIA!B:B,CATEGORIA!C:C)</f>
        <v>#N/A</v>
      </c>
      <c r="C996" s="108" t="s">
        <v>7</v>
      </c>
      <c r="D996" s="142">
        <v>1</v>
      </c>
    </row>
    <row r="997" spans="1:4" x14ac:dyDescent="0.3">
      <c r="A997" s="187">
        <v>21358</v>
      </c>
      <c r="B997" s="78" t="e">
        <f>_xlfn.XLOOKUP(A997,CATEGORIA!B:B,CATEGORIA!C:C)</f>
        <v>#N/A</v>
      </c>
      <c r="C997" s="108" t="s">
        <v>7</v>
      </c>
      <c r="D997" s="142">
        <v>2</v>
      </c>
    </row>
    <row r="998" spans="1:4" x14ac:dyDescent="0.3">
      <c r="A998" s="187">
        <v>549</v>
      </c>
      <c r="B998" s="78" t="str">
        <f>_xlfn.XLOOKUP(A998,CATEGORIA!B:B,CATEGORIA!C:C)</f>
        <v>CAMOMILA 5KG</v>
      </c>
      <c r="C998" s="108" t="s">
        <v>7</v>
      </c>
      <c r="D998" s="142">
        <v>5</v>
      </c>
    </row>
    <row r="999" spans="1:4" x14ac:dyDescent="0.3">
      <c r="A999" s="187">
        <v>1992</v>
      </c>
      <c r="B999" s="78" t="str">
        <f>_xlfn.XLOOKUP(A999,CATEGORIA!B:B,CATEGORIA!C:C)</f>
        <v>CAMOMILA 1KG (VIDA EM GRAOS)</v>
      </c>
      <c r="C999" s="108" t="s">
        <v>7</v>
      </c>
      <c r="D999" s="142">
        <v>1</v>
      </c>
    </row>
    <row r="1000" spans="1:4" x14ac:dyDescent="0.3">
      <c r="A1000" s="187">
        <v>1642</v>
      </c>
      <c r="B1000" s="78" t="e">
        <f>_xlfn.XLOOKUP(A1000,CATEGORIA!B:B,CATEGORIA!C:C)</f>
        <v>#N/A</v>
      </c>
      <c r="C1000" s="108" t="s">
        <v>7</v>
      </c>
      <c r="D1000" s="142">
        <v>2</v>
      </c>
    </row>
    <row r="1001" spans="1:4" x14ac:dyDescent="0.3">
      <c r="A1001" s="187">
        <v>1217</v>
      </c>
      <c r="B1001" s="78" t="str">
        <f>_xlfn.XLOOKUP(A1001,CATEGORIA!B:B,CATEGORIA!C:C)</f>
        <v>CANA DO BREJO 5KG</v>
      </c>
      <c r="C1001" s="108" t="s">
        <v>7</v>
      </c>
      <c r="D1001" s="142">
        <v>5</v>
      </c>
    </row>
    <row r="1002" spans="1:4" x14ac:dyDescent="0.3">
      <c r="A1002" s="187">
        <v>1897</v>
      </c>
      <c r="B1002" s="78" t="str">
        <f>_xlfn.XLOOKUP(A1002,CATEGORIA!B:B,CATEGORIA!C:C)</f>
        <v>CANA DO BREJO 1KG (VIDA EM GRAOS)</v>
      </c>
      <c r="C1002" s="108" t="s">
        <v>7</v>
      </c>
      <c r="D1002" s="142">
        <v>1</v>
      </c>
    </row>
    <row r="1003" spans="1:4" x14ac:dyDescent="0.3">
      <c r="A1003" s="187">
        <v>11064</v>
      </c>
      <c r="B1003" s="78" t="e">
        <f>_xlfn.XLOOKUP(A1003,CATEGORIA!B:B,CATEGORIA!C:C)</f>
        <v>#N/A</v>
      </c>
      <c r="C1003" s="108" t="s">
        <v>7</v>
      </c>
      <c r="D1003" s="142">
        <v>20</v>
      </c>
    </row>
    <row r="1004" spans="1:4" x14ac:dyDescent="0.3">
      <c r="A1004" s="187">
        <v>21413</v>
      </c>
      <c r="B1004" s="78" t="e">
        <f>_xlfn.XLOOKUP(A1004,CATEGORIA!B:B,CATEGORIA!C:C)</f>
        <v>#N/A</v>
      </c>
      <c r="C1004" s="108" t="s">
        <v>7</v>
      </c>
      <c r="D1004" s="142">
        <v>5</v>
      </c>
    </row>
    <row r="1005" spans="1:4" x14ac:dyDescent="0.3">
      <c r="A1005" s="187">
        <v>21556</v>
      </c>
      <c r="B1005" s="78" t="e">
        <f>_xlfn.XLOOKUP(A1005,CATEGORIA!B:B,CATEGORIA!C:C)</f>
        <v>#N/A</v>
      </c>
      <c r="C1005" s="108" t="s">
        <v>7</v>
      </c>
      <c r="D1005" s="142">
        <v>1</v>
      </c>
    </row>
    <row r="1006" spans="1:4" x14ac:dyDescent="0.3">
      <c r="A1006" s="187">
        <v>551</v>
      </c>
      <c r="B1006" s="78" t="str">
        <f>_xlfn.XLOOKUP(A1006,CATEGORIA!B:B,CATEGORIA!C:C)</f>
        <v>CAPIM LIMAO 5KG (NACIONAL)</v>
      </c>
      <c r="C1006" s="108" t="s">
        <v>7</v>
      </c>
      <c r="D1006" s="142">
        <v>5</v>
      </c>
    </row>
    <row r="1007" spans="1:4" x14ac:dyDescent="0.3">
      <c r="A1007" s="187">
        <v>11061</v>
      </c>
      <c r="B1007" s="78" t="e">
        <f>_xlfn.XLOOKUP(A1007,CATEGORIA!B:B,CATEGORIA!C:C)</f>
        <v>#N/A</v>
      </c>
      <c r="C1007" s="108" t="s">
        <v>7</v>
      </c>
      <c r="D1007" s="142">
        <v>10</v>
      </c>
    </row>
    <row r="1008" spans="1:4" x14ac:dyDescent="0.3">
      <c r="A1008" s="187">
        <v>1916</v>
      </c>
      <c r="B1008" s="78" t="str">
        <f>_xlfn.XLOOKUP(A1008,CATEGORIA!B:B,CATEGORIA!C:C)</f>
        <v>CAPIM LIMAO 1KG (VIDA EM GRAOS)</v>
      </c>
      <c r="C1008" s="108" t="s">
        <v>7</v>
      </c>
      <c r="D1008" s="142">
        <v>1</v>
      </c>
    </row>
    <row r="1009" spans="1:4" x14ac:dyDescent="0.3">
      <c r="A1009" s="187">
        <v>1643</v>
      </c>
      <c r="B1009" s="78" t="e">
        <f>_xlfn.XLOOKUP(A1009,CATEGORIA!B:B,CATEGORIA!C:C)</f>
        <v>#N/A</v>
      </c>
      <c r="C1009" s="108" t="s">
        <v>7</v>
      </c>
      <c r="D1009" s="142">
        <v>2</v>
      </c>
    </row>
    <row r="1010" spans="1:4" x14ac:dyDescent="0.3">
      <c r="A1010" s="187">
        <v>552</v>
      </c>
      <c r="B1010" s="78" t="str">
        <f>_xlfn.XLOOKUP(A1010,CATEGORIA!B:B,CATEGORIA!C:C)</f>
        <v>CARQUEJA AMARGA 5KG</v>
      </c>
      <c r="C1010" s="108" t="s">
        <v>7</v>
      </c>
      <c r="D1010" s="142">
        <v>5</v>
      </c>
    </row>
    <row r="1011" spans="1:4" x14ac:dyDescent="0.3">
      <c r="A1011" s="187">
        <v>977</v>
      </c>
      <c r="B1011" s="78" t="str">
        <f>_xlfn.XLOOKUP(A1011,CATEGORIA!B:B,CATEGORIA!C:C)</f>
        <v>CARQUEJA DOCE 5KG</v>
      </c>
      <c r="C1011" s="108" t="s">
        <v>7</v>
      </c>
      <c r="D1011" s="142">
        <v>5</v>
      </c>
    </row>
    <row r="1012" spans="1:4" x14ac:dyDescent="0.3">
      <c r="A1012" s="187">
        <v>602</v>
      </c>
      <c r="B1012" s="78" t="str">
        <f>_xlfn.XLOOKUP(A1012,CATEGORIA!B:B,CATEGORIA!C:C)</f>
        <v>CAVALINHA 5KG</v>
      </c>
      <c r="C1012" s="108" t="s">
        <v>7</v>
      </c>
      <c r="D1012" s="142">
        <v>5</v>
      </c>
    </row>
    <row r="1013" spans="1:4" x14ac:dyDescent="0.3">
      <c r="A1013" s="187">
        <v>1913</v>
      </c>
      <c r="B1013" s="78" t="str">
        <f>_xlfn.XLOOKUP(A1013,CATEGORIA!B:B,CATEGORIA!C:C)</f>
        <v>CAVALINHA 1KG</v>
      </c>
      <c r="C1013" s="108" t="s">
        <v>7</v>
      </c>
      <c r="D1013" s="142">
        <v>1</v>
      </c>
    </row>
    <row r="1014" spans="1:4" x14ac:dyDescent="0.3">
      <c r="A1014" s="187">
        <v>1644</v>
      </c>
      <c r="B1014" s="78" t="e">
        <f>_xlfn.XLOOKUP(A1014,CATEGORIA!B:B,CATEGORIA!C:C)</f>
        <v>#N/A</v>
      </c>
      <c r="C1014" s="108" t="s">
        <v>7</v>
      </c>
      <c r="D1014" s="142">
        <v>2</v>
      </c>
    </row>
    <row r="1015" spans="1:4" x14ac:dyDescent="0.3">
      <c r="A1015" s="187">
        <v>1341</v>
      </c>
      <c r="B1015" s="78" t="e">
        <f>_xlfn.XLOOKUP(A1015,CATEGORIA!B:B,CATEGORIA!C:C)</f>
        <v>#N/A</v>
      </c>
      <c r="C1015" s="108" t="s">
        <v>7</v>
      </c>
      <c r="D1015" s="142">
        <v>5</v>
      </c>
    </row>
    <row r="1016" spans="1:4" x14ac:dyDescent="0.3">
      <c r="A1016" s="187">
        <v>1914</v>
      </c>
      <c r="B1016" s="78" t="e">
        <f>_xlfn.XLOOKUP(A1016,CATEGORIA!B:B,CATEGORIA!C:C)</f>
        <v>#N/A</v>
      </c>
      <c r="C1016" s="108" t="s">
        <v>7</v>
      </c>
      <c r="D1016" s="142">
        <v>1</v>
      </c>
    </row>
    <row r="1017" spans="1:4" x14ac:dyDescent="0.3">
      <c r="A1017" s="187">
        <v>1645</v>
      </c>
      <c r="B1017" s="78" t="e">
        <f>_xlfn.XLOOKUP(A1017,CATEGORIA!B:B,CATEGORIA!C:C)</f>
        <v>#N/A</v>
      </c>
      <c r="C1017" s="108" t="s">
        <v>7</v>
      </c>
      <c r="D1017" s="142">
        <v>2</v>
      </c>
    </row>
    <row r="1018" spans="1:4" x14ac:dyDescent="0.3">
      <c r="A1018" s="187">
        <v>1013</v>
      </c>
      <c r="B1018" s="78" t="str">
        <f>_xlfn.XLOOKUP(A1018,CATEGORIA!B:B,CATEGORIA!C:C)</f>
        <v>CHA BRANCO DESIDRATADO 5KG</v>
      </c>
      <c r="C1018" s="108" t="s">
        <v>7</v>
      </c>
      <c r="D1018" s="142">
        <v>5</v>
      </c>
    </row>
    <row r="1019" spans="1:4" x14ac:dyDescent="0.3">
      <c r="A1019" s="187">
        <v>1898</v>
      </c>
      <c r="B1019" s="78" t="str">
        <f>_xlfn.XLOOKUP(A1019,CATEGORIA!B:B,CATEGORIA!C:C)</f>
        <v>CHA BRANCO DESIDRATADO 1KG</v>
      </c>
      <c r="C1019" s="108" t="s">
        <v>7</v>
      </c>
      <c r="D1019" s="142">
        <v>1</v>
      </c>
    </row>
    <row r="1020" spans="1:4" x14ac:dyDescent="0.3">
      <c r="A1020" s="187">
        <v>158</v>
      </c>
      <c r="B1020" s="78" t="str">
        <f>_xlfn.XLOOKUP(A1020,CATEGORIA!B:B,CATEGORIA!C:C)</f>
        <v>CHA VERDE EM FOLHAS 5KG (NACIONAL)</v>
      </c>
      <c r="C1020" s="108" t="s">
        <v>7</v>
      </c>
      <c r="D1020" s="142">
        <v>5</v>
      </c>
    </row>
    <row r="1021" spans="1:4" x14ac:dyDescent="0.3">
      <c r="A1021" s="187">
        <v>1403</v>
      </c>
      <c r="B1021" s="78" t="e">
        <f>_xlfn.XLOOKUP(A1021,CATEGORIA!B:B,CATEGORIA!C:C)</f>
        <v>#N/A</v>
      </c>
      <c r="C1021" s="108" t="s">
        <v>7</v>
      </c>
      <c r="D1021" s="142">
        <v>5</v>
      </c>
    </row>
    <row r="1022" spans="1:4" x14ac:dyDescent="0.3">
      <c r="A1022" s="187">
        <v>1899</v>
      </c>
      <c r="B1022" s="78" t="str">
        <f>_xlfn.XLOOKUP(A1022,CATEGORIA!B:B,CATEGORIA!C:C)</f>
        <v>CHAPEU DE COURO 1KG</v>
      </c>
      <c r="C1022" s="108" t="s">
        <v>7</v>
      </c>
      <c r="D1022" s="142">
        <v>1</v>
      </c>
    </row>
    <row r="1023" spans="1:4" x14ac:dyDescent="0.3">
      <c r="A1023" s="187">
        <v>1218</v>
      </c>
      <c r="B1023" s="78" t="e">
        <f>_xlfn.XLOOKUP(A1023,CATEGORIA!B:B,CATEGORIA!C:C)</f>
        <v>#N/A</v>
      </c>
      <c r="C1023" s="108" t="s">
        <v>7</v>
      </c>
      <c r="D1023" s="142">
        <v>5</v>
      </c>
    </row>
    <row r="1024" spans="1:4" x14ac:dyDescent="0.3">
      <c r="A1024" s="187">
        <v>1095</v>
      </c>
      <c r="B1024" s="78" t="str">
        <f>_xlfn.XLOOKUP(A1024,CATEGORIA!B:B,CATEGORIA!C:C)</f>
        <v>DENTE DE LEAO 5KG</v>
      </c>
      <c r="C1024" s="108" t="s">
        <v>7</v>
      </c>
      <c r="D1024" s="142">
        <v>5</v>
      </c>
    </row>
    <row r="1025" spans="1:4" x14ac:dyDescent="0.3">
      <c r="A1025" s="187">
        <v>1376</v>
      </c>
      <c r="B1025" s="78" t="e">
        <f>_xlfn.XLOOKUP(A1025,CATEGORIA!B:B,CATEGORIA!C:C)</f>
        <v>#N/A</v>
      </c>
      <c r="C1025" s="108" t="s">
        <v>7</v>
      </c>
      <c r="D1025" s="142">
        <v>5</v>
      </c>
    </row>
    <row r="1026" spans="1:4" x14ac:dyDescent="0.3">
      <c r="A1026" s="187">
        <v>1900</v>
      </c>
      <c r="B1026" s="78" t="e">
        <f>_xlfn.XLOOKUP(A1026,CATEGORIA!B:B,CATEGORIA!C:C)</f>
        <v>#N/A</v>
      </c>
      <c r="C1026" s="108" t="s">
        <v>7</v>
      </c>
      <c r="D1026" s="142">
        <v>1</v>
      </c>
    </row>
    <row r="1027" spans="1:4" x14ac:dyDescent="0.3">
      <c r="A1027" s="187">
        <v>1377</v>
      </c>
      <c r="B1027" s="78" t="e">
        <f>_xlfn.XLOOKUP(A1027,CATEGORIA!B:B,CATEGORIA!C:C)</f>
        <v>#N/A</v>
      </c>
      <c r="C1027" s="108" t="s">
        <v>7</v>
      </c>
      <c r="D1027" s="142">
        <v>5</v>
      </c>
    </row>
    <row r="1028" spans="1:4" x14ac:dyDescent="0.3">
      <c r="A1028" s="187">
        <v>1901</v>
      </c>
      <c r="B1028" s="78" t="e">
        <f>_xlfn.XLOOKUP(A1028,CATEGORIA!B:B,CATEGORIA!C:C)</f>
        <v>#N/A</v>
      </c>
      <c r="C1028" s="108" t="s">
        <v>7</v>
      </c>
      <c r="D1028" s="142">
        <v>1</v>
      </c>
    </row>
    <row r="1029" spans="1:4" x14ac:dyDescent="0.3">
      <c r="A1029" s="187">
        <v>10057</v>
      </c>
      <c r="B1029" s="78" t="str">
        <f>_xlfn.XLOOKUP(A1029,CATEGORIA!B:B,CATEGORIA!C:C)</f>
        <v>ERVA DOCE 25KG</v>
      </c>
      <c r="C1029" s="108" t="s">
        <v>7</v>
      </c>
      <c r="D1029" s="142">
        <v>25</v>
      </c>
    </row>
    <row r="1030" spans="1:4" x14ac:dyDescent="0.3">
      <c r="A1030" s="187">
        <v>20055</v>
      </c>
      <c r="B1030" s="78" t="str">
        <f>_xlfn.XLOOKUP(A1030,CATEGORIA!B:B,CATEGORIA!C:C)</f>
        <v>ERVA DOCE 25KG</v>
      </c>
      <c r="C1030" s="108" t="s">
        <v>7</v>
      </c>
      <c r="D1030" s="142">
        <v>25</v>
      </c>
    </row>
    <row r="1031" spans="1:4" x14ac:dyDescent="0.3">
      <c r="A1031" s="187">
        <v>20356</v>
      </c>
      <c r="B1031" s="78" t="str">
        <f>_xlfn.XLOOKUP(A1031,CATEGORIA!B:B,CATEGORIA!C:C)</f>
        <v>ERVA DOCE 5KG</v>
      </c>
      <c r="C1031" s="108" t="s">
        <v>7</v>
      </c>
      <c r="D1031" s="142">
        <v>5</v>
      </c>
    </row>
    <row r="1032" spans="1:4" x14ac:dyDescent="0.3">
      <c r="A1032" s="187">
        <v>21544</v>
      </c>
      <c r="B1032" s="78" t="str">
        <f>_xlfn.XLOOKUP(A1032,CATEGORIA!B:B,CATEGORIA!C:C)</f>
        <v>ERVA DOCE 1KG</v>
      </c>
      <c r="C1032" s="108" t="s">
        <v>7</v>
      </c>
      <c r="D1032" s="142">
        <v>1</v>
      </c>
    </row>
    <row r="1033" spans="1:4" x14ac:dyDescent="0.3">
      <c r="A1033" s="187">
        <v>21420</v>
      </c>
      <c r="B1033" s="78" t="e">
        <f>_xlfn.XLOOKUP(A1033,CATEGORIA!B:B,CATEGORIA!C:C)</f>
        <v>#N/A</v>
      </c>
      <c r="C1033" s="108" t="s">
        <v>7</v>
      </c>
      <c r="D1033" s="142">
        <v>2</v>
      </c>
    </row>
    <row r="1034" spans="1:4" x14ac:dyDescent="0.3">
      <c r="A1034" s="187">
        <v>1344</v>
      </c>
      <c r="B1034" s="78" t="str">
        <f>_xlfn.XLOOKUP(A1034,CATEGORIA!B:B,CATEGORIA!C:C)</f>
        <v>ERVA SAO JOAO EM FOLHAS 5KG</v>
      </c>
      <c r="C1034" s="108" t="s">
        <v>7</v>
      </c>
      <c r="D1034" s="142">
        <v>5</v>
      </c>
    </row>
    <row r="1035" spans="1:4" x14ac:dyDescent="0.3">
      <c r="A1035" s="187">
        <v>1878</v>
      </c>
      <c r="B1035" s="78" t="str">
        <f>_xlfn.XLOOKUP(A1035,CATEGORIA!B:B,CATEGORIA!C:C)</f>
        <v>ERVA SAO JOAO EM FOLHAS 1KG</v>
      </c>
      <c r="C1035" s="108" t="s">
        <v>7</v>
      </c>
      <c r="D1035" s="142">
        <v>1</v>
      </c>
    </row>
    <row r="1036" spans="1:4" x14ac:dyDescent="0.3">
      <c r="A1036" s="187">
        <v>1378</v>
      </c>
      <c r="B1036" s="78" t="e">
        <f>_xlfn.XLOOKUP(A1036,CATEGORIA!B:B,CATEGORIA!C:C)</f>
        <v>#N/A</v>
      </c>
      <c r="C1036" s="108" t="s">
        <v>7</v>
      </c>
      <c r="D1036" s="142">
        <v>5</v>
      </c>
    </row>
    <row r="1037" spans="1:4" x14ac:dyDescent="0.3">
      <c r="A1037" s="187">
        <v>904</v>
      </c>
      <c r="B1037" s="78" t="str">
        <f>_xlfn.XLOOKUP(A1037,CATEGORIA!B:B,CATEGORIA!C:C)</f>
        <v>ESPINHEIRA SANTA 5KG</v>
      </c>
      <c r="C1037" s="108" t="s">
        <v>7</v>
      </c>
      <c r="D1037" s="142">
        <v>5</v>
      </c>
    </row>
    <row r="1038" spans="1:4" x14ac:dyDescent="0.3">
      <c r="A1038" s="187">
        <v>2681</v>
      </c>
      <c r="B1038" s="78" t="str">
        <f>_xlfn.XLOOKUP(A1038,CATEGORIA!B:B,CATEGORIA!C:C)</f>
        <v>ESPINHEIRA SANTA 1KG (VIDA EM GRAOS)</v>
      </c>
      <c r="C1038" s="108" t="s">
        <v>7</v>
      </c>
      <c r="D1038" s="142">
        <v>1</v>
      </c>
    </row>
    <row r="1039" spans="1:4" x14ac:dyDescent="0.3">
      <c r="A1039" s="187">
        <v>1223</v>
      </c>
      <c r="B1039" s="78" t="str">
        <f>_xlfn.XLOOKUP(A1039,CATEGORIA!B:B,CATEGORIA!C:C)</f>
        <v>EUCALIPTO 5KG</v>
      </c>
      <c r="C1039" s="108" t="s">
        <v>7</v>
      </c>
      <c r="D1039" s="142">
        <v>5</v>
      </c>
    </row>
    <row r="1040" spans="1:4" x14ac:dyDescent="0.3">
      <c r="A1040" s="187">
        <v>1902</v>
      </c>
      <c r="B1040" s="78" t="str">
        <f>_xlfn.XLOOKUP(A1040,CATEGORIA!B:B,CATEGORIA!C:C)</f>
        <v>EUCALIPTO 1KG</v>
      </c>
      <c r="C1040" s="108" t="s">
        <v>7</v>
      </c>
      <c r="D1040" s="142">
        <v>1</v>
      </c>
    </row>
    <row r="1041" spans="1:4" x14ac:dyDescent="0.3">
      <c r="A1041" s="187">
        <v>953</v>
      </c>
      <c r="B1041" s="78" t="str">
        <f>_xlfn.XLOOKUP(A1041,CATEGORIA!B:B,CATEGORIA!C:C)</f>
        <v>FOLHA DE AMORA 5KG</v>
      </c>
      <c r="C1041" s="108" t="s">
        <v>7</v>
      </c>
      <c r="D1041" s="142">
        <v>5</v>
      </c>
    </row>
    <row r="1042" spans="1:4" x14ac:dyDescent="0.3">
      <c r="A1042" s="187">
        <v>2679</v>
      </c>
      <c r="B1042" s="78" t="str">
        <f>_xlfn.XLOOKUP(A1042,CATEGORIA!B:B,CATEGORIA!C:C)</f>
        <v>FOLHA DE AMORA 1KG (VIDA EM GRAOS)</v>
      </c>
      <c r="C1042" s="108" t="s">
        <v>7</v>
      </c>
      <c r="D1042" s="142">
        <v>1</v>
      </c>
    </row>
    <row r="1043" spans="1:4" x14ac:dyDescent="0.3">
      <c r="A1043" s="187">
        <v>89</v>
      </c>
      <c r="B1043" s="78" t="str">
        <f>_xlfn.XLOOKUP(A1043,CATEGORIA!B:B,CATEGORIA!C:C)</f>
        <v>FOLHA DE OLIVEIRA 5KG</v>
      </c>
      <c r="C1043" s="108" t="s">
        <v>7</v>
      </c>
      <c r="D1043" s="142">
        <v>5</v>
      </c>
    </row>
    <row r="1044" spans="1:4" x14ac:dyDescent="0.3">
      <c r="A1044" s="187">
        <v>1835</v>
      </c>
      <c r="B1044" s="78" t="str">
        <f>_xlfn.XLOOKUP(A1044,CATEGORIA!B:B,CATEGORIA!C:C)</f>
        <v>FOLHA DE OLIVEIRA 1KG (VIDA EM GRAOS)</v>
      </c>
      <c r="C1044" s="108" t="s">
        <v>7</v>
      </c>
      <c r="D1044" s="142">
        <v>1</v>
      </c>
    </row>
    <row r="1045" spans="1:4" x14ac:dyDescent="0.3">
      <c r="A1045" s="187">
        <v>11066</v>
      </c>
      <c r="B1045" s="78" t="e">
        <f>_xlfn.XLOOKUP(A1045,CATEGORIA!B:B,CATEGORIA!C:C)</f>
        <v>#N/A</v>
      </c>
      <c r="C1045" s="108" t="s">
        <v>7</v>
      </c>
      <c r="D1045" s="142">
        <v>20</v>
      </c>
    </row>
    <row r="1046" spans="1:4" x14ac:dyDescent="0.3">
      <c r="A1046" s="187">
        <v>21359</v>
      </c>
      <c r="B1046" s="78" t="e">
        <f>_xlfn.XLOOKUP(A1046,CATEGORIA!B:B,CATEGORIA!C:C)</f>
        <v>#N/A</v>
      </c>
      <c r="C1046" s="108" t="s">
        <v>7</v>
      </c>
      <c r="D1046" s="142">
        <v>2</v>
      </c>
    </row>
    <row r="1047" spans="1:4" x14ac:dyDescent="0.3">
      <c r="A1047" s="187">
        <v>1094</v>
      </c>
      <c r="B1047" s="78" t="str">
        <f>_xlfn.XLOOKUP(A1047,CATEGORIA!B:B,CATEGORIA!C:C)</f>
        <v>GINSENG RASURADO 5KG</v>
      </c>
      <c r="C1047" s="108" t="s">
        <v>7</v>
      </c>
      <c r="D1047" s="142">
        <v>5</v>
      </c>
    </row>
    <row r="1048" spans="1:4" x14ac:dyDescent="0.3">
      <c r="A1048" s="187">
        <v>1903</v>
      </c>
      <c r="B1048" s="78" t="str">
        <f>_xlfn.XLOOKUP(A1048,CATEGORIA!B:B,CATEGORIA!C:C)</f>
        <v>GINSENG RASURADO 1KG (VIDA EM GRAOS)</v>
      </c>
      <c r="C1048" s="108" t="s">
        <v>7</v>
      </c>
      <c r="D1048" s="142">
        <v>1</v>
      </c>
    </row>
    <row r="1049" spans="1:4" x14ac:dyDescent="0.3">
      <c r="A1049" s="187">
        <v>1345</v>
      </c>
      <c r="B1049" s="78" t="str">
        <f>_xlfn.XLOOKUP(A1049,CATEGORIA!B:B,CATEGORIA!C:C)</f>
        <v>GRAVIOLA EM FOLHAS 5KG</v>
      </c>
      <c r="C1049" s="108" t="s">
        <v>7</v>
      </c>
      <c r="D1049" s="142">
        <v>5</v>
      </c>
    </row>
    <row r="1050" spans="1:4" x14ac:dyDescent="0.3">
      <c r="A1050" s="187">
        <v>1879</v>
      </c>
      <c r="B1050" s="78" t="str">
        <f>_xlfn.XLOOKUP(A1050,CATEGORIA!B:B,CATEGORIA!C:C)</f>
        <v>GRAVIOLA EM FOLHAS 1KG (VIDA EM GRAOS)</v>
      </c>
      <c r="C1050" s="108" t="s">
        <v>7</v>
      </c>
      <c r="D1050" s="142">
        <v>1</v>
      </c>
    </row>
    <row r="1051" spans="1:4" x14ac:dyDescent="0.3">
      <c r="A1051" s="187">
        <v>951</v>
      </c>
      <c r="B1051" s="78" t="str">
        <f>_xlfn.XLOOKUP(A1051,CATEGORIA!B:B,CATEGORIA!C:C)</f>
        <v>GUACO EM FOLHAS 5KG</v>
      </c>
      <c r="C1051" s="108" t="s">
        <v>7</v>
      </c>
      <c r="D1051" s="142">
        <v>5</v>
      </c>
    </row>
    <row r="1052" spans="1:4" x14ac:dyDescent="0.3">
      <c r="A1052" s="187">
        <v>1877</v>
      </c>
      <c r="B1052" s="78" t="str">
        <f>_xlfn.XLOOKUP(A1052,CATEGORIA!B:B,CATEGORIA!C:C)</f>
        <v>GUACO EM FOLHAS 1KG (VIDA EM GRAOS)</v>
      </c>
      <c r="C1052" s="108" t="s">
        <v>7</v>
      </c>
      <c r="D1052" s="142">
        <v>1</v>
      </c>
    </row>
    <row r="1053" spans="1:4" x14ac:dyDescent="0.3">
      <c r="A1053" s="187">
        <v>11073</v>
      </c>
      <c r="B1053" s="78" t="str">
        <f>_xlfn.XLOOKUP(A1053,CATEGORIA!B:B,CATEGORIA!C:C)</f>
        <v>HIBISCO EM FLORES 20KG</v>
      </c>
      <c r="C1053" s="108" t="s">
        <v>7</v>
      </c>
      <c r="D1053" s="142">
        <v>20</v>
      </c>
    </row>
    <row r="1054" spans="1:4" x14ac:dyDescent="0.3">
      <c r="A1054" s="187">
        <v>20068</v>
      </c>
      <c r="B1054" s="78" t="str">
        <f>_xlfn.XLOOKUP(A1054,CATEGORIA!B:B,CATEGORIA!C:C)</f>
        <v>HIBISCO EM FLORES 20KG</v>
      </c>
      <c r="C1054" s="108" t="s">
        <v>7</v>
      </c>
      <c r="D1054" s="142">
        <v>20</v>
      </c>
    </row>
    <row r="1055" spans="1:4" x14ac:dyDescent="0.3">
      <c r="A1055" s="187">
        <v>21227</v>
      </c>
      <c r="B1055" s="78" t="str">
        <f>_xlfn.XLOOKUP(A1055,CATEGORIA!B:B,CATEGORIA!C:C)</f>
        <v>HIBISCO EM FLORES 2,5KG (VIDA EM GRAOS)</v>
      </c>
      <c r="C1055" s="108" t="s">
        <v>7</v>
      </c>
      <c r="D1055" s="142">
        <v>2.5</v>
      </c>
    </row>
    <row r="1056" spans="1:4" x14ac:dyDescent="0.3">
      <c r="A1056" s="187">
        <v>10088</v>
      </c>
      <c r="B1056" s="78" t="str">
        <f>_xlfn.XLOOKUP(A1056,CATEGORIA!B:B,CATEGORIA!C:C)</f>
        <v>HIBISCO EM FLORES 25KG</v>
      </c>
      <c r="C1056" s="108" t="s">
        <v>7</v>
      </c>
      <c r="D1056" s="142">
        <v>25</v>
      </c>
    </row>
    <row r="1057" spans="1:4" x14ac:dyDescent="0.3">
      <c r="A1057" s="187">
        <v>10008</v>
      </c>
      <c r="B1057" s="78" t="e">
        <f>_xlfn.XLOOKUP(A1057,CATEGORIA!B:B,CATEGORIA!C:C)</f>
        <v>#N/A</v>
      </c>
      <c r="C1057" s="108" t="s">
        <v>7</v>
      </c>
      <c r="D1057" s="142">
        <v>20</v>
      </c>
    </row>
    <row r="1058" spans="1:4" x14ac:dyDescent="0.3">
      <c r="A1058" s="187">
        <v>21383</v>
      </c>
      <c r="B1058" s="78" t="e">
        <f>_xlfn.XLOOKUP(A1058,CATEGORIA!B:B,CATEGORIA!C:C)</f>
        <v>#N/A</v>
      </c>
      <c r="C1058" s="108" t="s">
        <v>7</v>
      </c>
      <c r="D1058" s="142">
        <v>2.5</v>
      </c>
    </row>
    <row r="1059" spans="1:4" x14ac:dyDescent="0.3">
      <c r="A1059" s="187">
        <v>21020</v>
      </c>
      <c r="B1059" s="78" t="str">
        <f>_xlfn.XLOOKUP(A1059,CATEGORIA!B:B,CATEGORIA!C:C)</f>
        <v>HIBISCO EM PO PURO 5KG</v>
      </c>
      <c r="C1059" s="108" t="s">
        <v>7</v>
      </c>
      <c r="D1059" s="142">
        <v>5</v>
      </c>
    </row>
    <row r="1060" spans="1:4" x14ac:dyDescent="0.3">
      <c r="A1060" s="187">
        <v>20281</v>
      </c>
      <c r="B1060" s="78" t="e">
        <f>_xlfn.XLOOKUP(A1060,CATEGORIA!B:B,CATEGORIA!C:C)</f>
        <v>#N/A</v>
      </c>
      <c r="C1060" s="108" t="s">
        <v>7</v>
      </c>
      <c r="D1060" s="142">
        <v>25</v>
      </c>
    </row>
    <row r="1061" spans="1:4" x14ac:dyDescent="0.3">
      <c r="A1061" s="187">
        <v>21382</v>
      </c>
      <c r="B1061" s="78" t="str">
        <f>_xlfn.XLOOKUP(A1061,CATEGORIA!B:B,CATEGORIA!C:C)</f>
        <v>HIBISCO QUEBRADO 25KG</v>
      </c>
      <c r="C1061" s="108" t="s">
        <v>7</v>
      </c>
      <c r="D1061" s="142">
        <v>25</v>
      </c>
    </row>
    <row r="1062" spans="1:4" x14ac:dyDescent="0.3">
      <c r="A1062" s="187">
        <v>407</v>
      </c>
      <c r="B1062" s="78" t="str">
        <f>_xlfn.XLOOKUP(A1062,CATEGORIA!B:B,CATEGORIA!C:C)</f>
        <v>HIBISCO SOLUVEL 5KG</v>
      </c>
      <c r="C1062" s="108" t="s">
        <v>7</v>
      </c>
      <c r="D1062" s="142">
        <v>5</v>
      </c>
    </row>
    <row r="1063" spans="1:4" x14ac:dyDescent="0.3">
      <c r="A1063" s="187">
        <v>10126</v>
      </c>
      <c r="B1063" s="78" t="str">
        <f>_xlfn.XLOOKUP(A1063,CATEGORIA!B:B,CATEGORIA!C:C)</f>
        <v>HORTELA EM FLOCOS 25KG</v>
      </c>
      <c r="C1063" s="108" t="s">
        <v>7</v>
      </c>
      <c r="D1063" s="142">
        <v>25</v>
      </c>
    </row>
    <row r="1064" spans="1:4" x14ac:dyDescent="0.3">
      <c r="A1064" s="187">
        <v>20989</v>
      </c>
      <c r="B1064" s="78" t="str">
        <f>_xlfn.XLOOKUP(A1064,CATEGORIA!B:B,CATEGORIA!C:C)</f>
        <v>HORTELA EM FLOCOS 5KG (VIDA EM GRAOS)</v>
      </c>
      <c r="C1064" s="108" t="s">
        <v>7</v>
      </c>
      <c r="D1064" s="142">
        <v>5</v>
      </c>
    </row>
    <row r="1065" spans="1:4" x14ac:dyDescent="0.3">
      <c r="A1065" s="187">
        <v>21546</v>
      </c>
      <c r="B1065" s="78" t="str">
        <f>_xlfn.XLOOKUP(A1065,CATEGORIA!B:B,CATEGORIA!C:C)</f>
        <v>HORTELA EM FLOCOS 1KG (VIDA EM GRAOS)</v>
      </c>
      <c r="C1065" s="108" t="s">
        <v>7</v>
      </c>
      <c r="D1065" s="142">
        <v>1</v>
      </c>
    </row>
    <row r="1066" spans="1:4" x14ac:dyDescent="0.3">
      <c r="A1066" s="187">
        <v>1215</v>
      </c>
      <c r="B1066" s="78" t="str">
        <f>_xlfn.XLOOKUP(A1066,CATEGORIA!B:B,CATEGORIA!C:C)</f>
        <v>JAMBOLAO 5KG</v>
      </c>
      <c r="C1066" s="108" t="s">
        <v>7</v>
      </c>
      <c r="D1066" s="142">
        <v>5</v>
      </c>
    </row>
    <row r="1067" spans="1:4" x14ac:dyDescent="0.3">
      <c r="A1067" s="187">
        <v>1904</v>
      </c>
      <c r="B1067" s="78" t="str">
        <f>_xlfn.XLOOKUP(A1067,CATEGORIA!B:B,CATEGORIA!C:C)</f>
        <v>JAMBOLAO 1KG</v>
      </c>
      <c r="C1067" s="108" t="s">
        <v>7</v>
      </c>
      <c r="D1067" s="142">
        <v>1</v>
      </c>
    </row>
    <row r="1068" spans="1:4" x14ac:dyDescent="0.3">
      <c r="A1068" s="187">
        <v>1347</v>
      </c>
      <c r="B1068" s="78" t="e">
        <f>_xlfn.XLOOKUP(A1068,CATEGORIA!B:B,CATEGORIA!C:C)</f>
        <v>#N/A</v>
      </c>
      <c r="C1068" s="108" t="s">
        <v>7</v>
      </c>
      <c r="D1068" s="142">
        <v>5</v>
      </c>
    </row>
    <row r="1069" spans="1:4" x14ac:dyDescent="0.3">
      <c r="A1069" s="187">
        <v>1381</v>
      </c>
      <c r="B1069" s="78" t="str">
        <f>_xlfn.XLOOKUP(A1069,CATEGORIA!B:B,CATEGORIA!C:C)</f>
        <v>JURUBEBA RASURADO 5KG</v>
      </c>
      <c r="C1069" s="108" t="s">
        <v>7</v>
      </c>
      <c r="D1069" s="142">
        <v>5</v>
      </c>
    </row>
    <row r="1070" spans="1:4" x14ac:dyDescent="0.3">
      <c r="A1070" s="187">
        <v>1382</v>
      </c>
      <c r="B1070" s="78" t="e">
        <f>_xlfn.XLOOKUP(A1070,CATEGORIA!B:B,CATEGORIA!C:C)</f>
        <v>#N/A</v>
      </c>
      <c r="C1070" s="108" t="s">
        <v>7</v>
      </c>
      <c r="D1070" s="142">
        <v>5</v>
      </c>
    </row>
    <row r="1071" spans="1:4" x14ac:dyDescent="0.3">
      <c r="A1071" s="187">
        <v>1216</v>
      </c>
      <c r="B1071" s="78" t="str">
        <f>_xlfn.XLOOKUP(A1071,CATEGORIA!B:B,CATEGORIA!C:C)</f>
        <v>MACELA 5KG</v>
      </c>
      <c r="C1071" s="108" t="s">
        <v>7</v>
      </c>
      <c r="D1071" s="142">
        <v>5</v>
      </c>
    </row>
    <row r="1072" spans="1:4" x14ac:dyDescent="0.3">
      <c r="A1072" s="187">
        <v>1905</v>
      </c>
      <c r="B1072" s="78" t="str">
        <f>_xlfn.XLOOKUP(A1072,CATEGORIA!B:B,CATEGORIA!C:C)</f>
        <v>MACELA 1KG</v>
      </c>
      <c r="C1072" s="108" t="s">
        <v>7</v>
      </c>
      <c r="D1072" s="142">
        <v>1</v>
      </c>
    </row>
    <row r="1073" spans="1:4" x14ac:dyDescent="0.3">
      <c r="A1073" s="187">
        <v>1348</v>
      </c>
      <c r="B1073" s="78" t="str">
        <f>_xlfn.XLOOKUP(A1073,CATEGORIA!B:B,CATEGORIA!C:C)</f>
        <v>MALVA EM FOLHAS 5KG</v>
      </c>
      <c r="C1073" s="108" t="s">
        <v>7</v>
      </c>
      <c r="D1073" s="142">
        <v>5</v>
      </c>
    </row>
    <row r="1074" spans="1:4" x14ac:dyDescent="0.3">
      <c r="A1074" s="187">
        <v>1906</v>
      </c>
      <c r="B1074" s="78" t="str">
        <f>_xlfn.XLOOKUP(A1074,CATEGORIA!B:B,CATEGORIA!C:C)</f>
        <v>MALVA EM FOLHAS 1KG (VIDA EM GRAOS)</v>
      </c>
      <c r="C1074" s="108" t="s">
        <v>7</v>
      </c>
      <c r="D1074" s="142">
        <v>1</v>
      </c>
    </row>
    <row r="1075" spans="1:4" x14ac:dyDescent="0.3">
      <c r="A1075" s="187">
        <v>1220</v>
      </c>
      <c r="B1075" s="78" t="e">
        <f>_xlfn.XLOOKUP(A1075,CATEGORIA!B:B,CATEGORIA!C:C)</f>
        <v>#N/A</v>
      </c>
      <c r="C1075" s="108" t="s">
        <v>7</v>
      </c>
      <c r="D1075" s="142">
        <v>5</v>
      </c>
    </row>
    <row r="1076" spans="1:4" x14ac:dyDescent="0.3">
      <c r="A1076" s="187">
        <v>1349</v>
      </c>
      <c r="B1076" s="78" t="str">
        <f>_xlfn.XLOOKUP(A1076,CATEGORIA!B:B,CATEGORIA!C:C)</f>
        <v>MARAPUAMA RASURADA 5KG</v>
      </c>
      <c r="C1076" s="108" t="s">
        <v>7</v>
      </c>
      <c r="D1076" s="142">
        <v>5</v>
      </c>
    </row>
    <row r="1077" spans="1:4" x14ac:dyDescent="0.3">
      <c r="A1077" s="187">
        <v>1907</v>
      </c>
      <c r="B1077" s="78" t="str">
        <f>_xlfn.XLOOKUP(A1077,CATEGORIA!B:B,CATEGORIA!C:C)</f>
        <v>MARAPUAMA RASURADA 1KG (VIDA EM GRAOS)</v>
      </c>
      <c r="C1077" s="108" t="s">
        <v>7</v>
      </c>
      <c r="D1077" s="142">
        <v>1</v>
      </c>
    </row>
    <row r="1078" spans="1:4" x14ac:dyDescent="0.3">
      <c r="A1078" s="187">
        <v>957</v>
      </c>
      <c r="B1078" s="78" t="str">
        <f>_xlfn.XLOOKUP(A1078,CATEGORIA!B:B,CATEGORIA!C:C)</f>
        <v>MELISSA 5KG</v>
      </c>
      <c r="C1078" s="108" t="s">
        <v>7</v>
      </c>
      <c r="D1078" s="142">
        <v>5</v>
      </c>
    </row>
    <row r="1079" spans="1:4" x14ac:dyDescent="0.3">
      <c r="A1079" s="187">
        <v>1917</v>
      </c>
      <c r="B1079" s="78" t="str">
        <f>_xlfn.XLOOKUP(A1079,CATEGORIA!B:B,CATEGORIA!C:C)</f>
        <v>MELISSA 1KG</v>
      </c>
      <c r="C1079" s="108" t="s">
        <v>7</v>
      </c>
      <c r="D1079" s="142">
        <v>1</v>
      </c>
    </row>
    <row r="1080" spans="1:4" x14ac:dyDescent="0.3">
      <c r="A1080" s="187">
        <v>1646</v>
      </c>
      <c r="B1080" s="78" t="e">
        <f>_xlfn.XLOOKUP(A1080,CATEGORIA!B:B,CATEGORIA!C:C)</f>
        <v>#N/A</v>
      </c>
      <c r="C1080" s="108" t="s">
        <v>7</v>
      </c>
      <c r="D1080" s="142">
        <v>2</v>
      </c>
    </row>
    <row r="1081" spans="1:4" x14ac:dyDescent="0.3">
      <c r="A1081" s="187">
        <v>1102</v>
      </c>
      <c r="B1081" s="78" t="str">
        <f>_xlfn.XLOOKUP(A1081,CATEGORIA!B:B,CATEGORIA!C:C)</f>
        <v>MULUNGU RASURADO 5KG</v>
      </c>
      <c r="C1081" s="108" t="s">
        <v>7</v>
      </c>
      <c r="D1081" s="142">
        <v>5</v>
      </c>
    </row>
    <row r="1082" spans="1:4" x14ac:dyDescent="0.3">
      <c r="A1082" s="187">
        <v>1915</v>
      </c>
      <c r="B1082" s="78" t="str">
        <f>_xlfn.XLOOKUP(A1082,CATEGORIA!B:B,CATEGORIA!C:C)</f>
        <v>MULUNGU RASURADO 1KG (VIDA EM GRAOS)</v>
      </c>
      <c r="C1082" s="108" t="s">
        <v>7</v>
      </c>
      <c r="D1082" s="142">
        <v>1</v>
      </c>
    </row>
    <row r="1083" spans="1:4" x14ac:dyDescent="0.3">
      <c r="A1083" s="187">
        <v>1647</v>
      </c>
      <c r="B1083" s="78" t="e">
        <f>_xlfn.XLOOKUP(A1083,CATEGORIA!B:B,CATEGORIA!C:C)</f>
        <v>#N/A</v>
      </c>
      <c r="C1083" s="108" t="s">
        <v>7</v>
      </c>
      <c r="D1083" s="142">
        <v>2</v>
      </c>
    </row>
    <row r="1084" spans="1:4" x14ac:dyDescent="0.3">
      <c r="A1084" s="187">
        <v>1385</v>
      </c>
      <c r="B1084" s="78" t="e">
        <f>_xlfn.XLOOKUP(A1084,CATEGORIA!B:B,CATEGORIA!C:C)</f>
        <v>#N/A</v>
      </c>
      <c r="C1084" s="108" t="s">
        <v>7</v>
      </c>
      <c r="D1084" s="142">
        <v>5</v>
      </c>
    </row>
    <row r="1085" spans="1:4" x14ac:dyDescent="0.3">
      <c r="A1085" s="187">
        <v>1099</v>
      </c>
      <c r="B1085" s="78" t="str">
        <f>_xlfn.XLOOKUP(A1085,CATEGORIA!B:B,CATEGORIA!C:C)</f>
        <v>PASSIFLORA 5KG</v>
      </c>
      <c r="C1085" s="108" t="s">
        <v>7</v>
      </c>
      <c r="D1085" s="142">
        <v>5</v>
      </c>
    </row>
    <row r="1086" spans="1:4" x14ac:dyDescent="0.3">
      <c r="A1086" s="187">
        <v>1097</v>
      </c>
      <c r="B1086" s="78" t="str">
        <f>_xlfn.XLOOKUP(A1086,CATEGORIA!B:B,CATEGORIA!C:C)</f>
        <v>PATA DE VACA 5KG</v>
      </c>
      <c r="C1086" s="108" t="s">
        <v>7</v>
      </c>
      <c r="D1086" s="142">
        <v>5</v>
      </c>
    </row>
    <row r="1087" spans="1:4" x14ac:dyDescent="0.3">
      <c r="A1087" s="187">
        <v>1387</v>
      </c>
      <c r="B1087" s="78" t="e">
        <f>_xlfn.XLOOKUP(A1087,CATEGORIA!B:B,CATEGORIA!C:C)</f>
        <v>#N/A</v>
      </c>
      <c r="C1087" s="108" t="s">
        <v>7</v>
      </c>
      <c r="D1087" s="142">
        <v>5</v>
      </c>
    </row>
    <row r="1088" spans="1:4" x14ac:dyDescent="0.3">
      <c r="A1088" s="187">
        <v>1221</v>
      </c>
      <c r="B1088" s="78" t="str">
        <f>_xlfn.XLOOKUP(A1088,CATEGORIA!B:B,CATEGORIA!C:C)</f>
        <v>PAU TENENTE CEPILHADO 5KG</v>
      </c>
      <c r="C1088" s="108" t="s">
        <v>7</v>
      </c>
      <c r="D1088" s="142">
        <v>5</v>
      </c>
    </row>
    <row r="1089" spans="1:4" x14ac:dyDescent="0.3">
      <c r="A1089" s="187">
        <v>1908</v>
      </c>
      <c r="B1089" s="78" t="str">
        <f>_xlfn.XLOOKUP(A1089,CATEGORIA!B:B,CATEGORIA!C:C)</f>
        <v>PAU TENENTE CEPILHADO 1KG (VIDA EM GRAOS)</v>
      </c>
      <c r="C1089" s="108" t="s">
        <v>7</v>
      </c>
      <c r="D1089" s="142">
        <v>1</v>
      </c>
    </row>
    <row r="1090" spans="1:4" x14ac:dyDescent="0.3">
      <c r="A1090" s="187">
        <v>1091</v>
      </c>
      <c r="B1090" s="78" t="e">
        <f>_xlfn.XLOOKUP(A1090,CATEGORIA!B:B,CATEGORIA!C:C)</f>
        <v>#N/A</v>
      </c>
      <c r="C1090" s="108" t="s">
        <v>7</v>
      </c>
      <c r="D1090" s="142">
        <v>5</v>
      </c>
    </row>
    <row r="1091" spans="1:4" x14ac:dyDescent="0.3">
      <c r="A1091" s="187">
        <v>1909</v>
      </c>
      <c r="B1091" s="78" t="str">
        <f>_xlfn.XLOOKUP(A1091,CATEGORIA!B:B,CATEGORIA!C:C)</f>
        <v>PICAO PRETO 1KG</v>
      </c>
      <c r="C1091" s="108" t="s">
        <v>7</v>
      </c>
      <c r="D1091" s="142">
        <v>1</v>
      </c>
    </row>
    <row r="1092" spans="1:4" x14ac:dyDescent="0.3">
      <c r="A1092" s="187">
        <v>1350</v>
      </c>
      <c r="B1092" s="78" t="e">
        <f>_xlfn.XLOOKUP(A1092,CATEGORIA!B:B,CATEGORIA!C:C)</f>
        <v>#N/A</v>
      </c>
      <c r="C1092" s="108" t="s">
        <v>7</v>
      </c>
      <c r="D1092" s="142">
        <v>5</v>
      </c>
    </row>
    <row r="1093" spans="1:4" x14ac:dyDescent="0.3">
      <c r="A1093" s="187">
        <v>1910</v>
      </c>
      <c r="B1093" s="78" t="e">
        <f>_xlfn.XLOOKUP(A1093,CATEGORIA!B:B,CATEGORIA!C:C)</f>
        <v>#N/A</v>
      </c>
      <c r="C1093" s="108" t="s">
        <v>7</v>
      </c>
      <c r="D1093" s="142">
        <v>1</v>
      </c>
    </row>
    <row r="1094" spans="1:4" x14ac:dyDescent="0.3">
      <c r="A1094" s="187">
        <v>20091</v>
      </c>
      <c r="B1094" s="78" t="str">
        <f>_xlfn.XLOOKUP(A1094,CATEGORIA!B:B,CATEGORIA!C:C)</f>
        <v>SENE EM FOLHAS 50KG</v>
      </c>
      <c r="C1094" s="108" t="s">
        <v>7</v>
      </c>
      <c r="D1094" s="142">
        <v>50</v>
      </c>
    </row>
    <row r="1095" spans="1:4" x14ac:dyDescent="0.3">
      <c r="A1095" s="187">
        <v>21231</v>
      </c>
      <c r="B1095" s="78" t="str">
        <f>_xlfn.XLOOKUP(A1095,CATEGORIA!B:B,CATEGORIA!C:C)</f>
        <v>SENE EM FOLHAS 4KG (VIDA EM GRAOS)</v>
      </c>
      <c r="C1095" s="108" t="s">
        <v>7</v>
      </c>
      <c r="D1095" s="142">
        <v>4</v>
      </c>
    </row>
    <row r="1096" spans="1:4" x14ac:dyDescent="0.3">
      <c r="A1096" s="187">
        <v>21545</v>
      </c>
      <c r="B1096" s="78" t="str">
        <f>_xlfn.XLOOKUP(A1096,CATEGORIA!B:B,CATEGORIA!C:C)</f>
        <v>SENE EM FOLHAS 1KG (VIDA EM GRAOS)</v>
      </c>
      <c r="C1096" s="108" t="s">
        <v>7</v>
      </c>
      <c r="D1096" s="142">
        <v>1</v>
      </c>
    </row>
    <row r="1097" spans="1:4" x14ac:dyDescent="0.3">
      <c r="A1097" s="187">
        <v>11072</v>
      </c>
      <c r="B1097" s="78" t="str">
        <f>_xlfn.XLOOKUP(A1097,CATEGORIA!B:B,CATEGORIA!C:C)</f>
        <v>SENE EM FOLHAS 25KG</v>
      </c>
      <c r="C1097" s="108" t="s">
        <v>7</v>
      </c>
      <c r="D1097" s="142">
        <v>25</v>
      </c>
    </row>
    <row r="1098" spans="1:4" x14ac:dyDescent="0.3">
      <c r="A1098" s="187">
        <v>20898</v>
      </c>
      <c r="B1098" s="78" t="str">
        <f>_xlfn.XLOOKUP(A1098,CATEGORIA!B:B,CATEGORIA!C:C)</f>
        <v>SENE EM PO PURO 5KG</v>
      </c>
      <c r="C1098" s="108" t="s">
        <v>7</v>
      </c>
      <c r="D1098" s="142">
        <v>5</v>
      </c>
    </row>
    <row r="1099" spans="1:4" x14ac:dyDescent="0.3">
      <c r="A1099" s="187">
        <v>10005</v>
      </c>
      <c r="B1099" s="78" t="str">
        <f>_xlfn.XLOOKUP(A1099,CATEGORIA!B:B,CATEGORIA!C:C)</f>
        <v>SENE EM FOLHAS (PREMIUM) 50KG</v>
      </c>
      <c r="C1099" s="108" t="s">
        <v>7</v>
      </c>
      <c r="D1099" s="142">
        <v>50</v>
      </c>
    </row>
    <row r="1100" spans="1:4" x14ac:dyDescent="0.3">
      <c r="A1100" s="187">
        <v>1391</v>
      </c>
      <c r="B1100" s="78" t="e">
        <f>_xlfn.XLOOKUP(A1100,CATEGORIA!B:B,CATEGORIA!C:C)</f>
        <v>#N/A</v>
      </c>
      <c r="C1100" s="108" t="s">
        <v>7</v>
      </c>
      <c r="D1100" s="142">
        <v>5</v>
      </c>
    </row>
    <row r="1101" spans="1:4" x14ac:dyDescent="0.3">
      <c r="A1101" s="187">
        <v>1911</v>
      </c>
      <c r="B1101" s="78" t="str">
        <f>_xlfn.XLOOKUP(A1101,CATEGORIA!B:B,CATEGORIA!C:C)</f>
        <v>SETE SANGRIAS DO NORDESTE RASURADO 1KG</v>
      </c>
      <c r="C1101" s="108" t="s">
        <v>7</v>
      </c>
      <c r="D1101" s="142">
        <v>1</v>
      </c>
    </row>
    <row r="1102" spans="1:4" x14ac:dyDescent="0.3">
      <c r="A1102" s="187">
        <v>1392</v>
      </c>
      <c r="B1102" s="78" t="e">
        <f>_xlfn.XLOOKUP(A1102,CATEGORIA!B:B,CATEGORIA!C:C)</f>
        <v>#N/A</v>
      </c>
      <c r="C1102" s="108" t="s">
        <v>7</v>
      </c>
      <c r="D1102" s="142">
        <v>5</v>
      </c>
    </row>
    <row r="1103" spans="1:4" x14ac:dyDescent="0.3">
      <c r="A1103" s="187">
        <v>1352</v>
      </c>
      <c r="B1103" s="78" t="e">
        <f>_xlfn.XLOOKUP(A1103,CATEGORIA!B:B,CATEGORIA!C:C)</f>
        <v>#N/A</v>
      </c>
      <c r="C1103" s="108" t="s">
        <v>7</v>
      </c>
      <c r="D1103" s="142">
        <v>5</v>
      </c>
    </row>
    <row r="1104" spans="1:4" x14ac:dyDescent="0.3">
      <c r="A1104" s="187">
        <v>2680</v>
      </c>
      <c r="B1104" s="78" t="str">
        <f>_xlfn.XLOOKUP(A1104,CATEGORIA!B:B,CATEGORIA!C:C)</f>
        <v>SUCUPIRA SEMENTES 1KG</v>
      </c>
      <c r="C1104" s="108" t="s">
        <v>7</v>
      </c>
      <c r="D1104" s="142">
        <v>1</v>
      </c>
    </row>
    <row r="1105" spans="1:4" x14ac:dyDescent="0.3">
      <c r="A1105" s="187">
        <v>1404</v>
      </c>
      <c r="B1105" s="78" t="str">
        <f>_xlfn.XLOOKUP(A1105,CATEGORIA!B:B,CATEGORIA!C:C)</f>
        <v>TANSAGEM 5KG</v>
      </c>
      <c r="C1105" s="108" t="s">
        <v>7</v>
      </c>
      <c r="D1105" s="142">
        <v>5</v>
      </c>
    </row>
    <row r="1106" spans="1:4" x14ac:dyDescent="0.3">
      <c r="A1106" s="187">
        <v>1912</v>
      </c>
      <c r="B1106" s="78" t="str">
        <f>_xlfn.XLOOKUP(A1106,CATEGORIA!B:B,CATEGORIA!C:C)</f>
        <v>TANSAGEM 1KG (VIDA EM GRAOS)</v>
      </c>
      <c r="C1106" s="108" t="s">
        <v>7</v>
      </c>
      <c r="D1106" s="142">
        <v>1</v>
      </c>
    </row>
    <row r="1107" spans="1:4" x14ac:dyDescent="0.3">
      <c r="A1107" s="187">
        <v>1096</v>
      </c>
      <c r="B1107" s="78" t="str">
        <f>_xlfn.XLOOKUP(A1107,CATEGORIA!B:B,CATEGORIA!C:C)</f>
        <v>UNHA DE GATO 5KG</v>
      </c>
      <c r="C1107" s="108" t="s">
        <v>7</v>
      </c>
      <c r="D1107" s="142">
        <v>5</v>
      </c>
    </row>
    <row r="1108" spans="1:4" x14ac:dyDescent="0.3">
      <c r="A1108" s="187">
        <v>1092</v>
      </c>
      <c r="B1108" s="78" t="str">
        <f>_xlfn.XLOOKUP(A1108,CATEGORIA!B:B,CATEGORIA!C:C)</f>
        <v>UXI AMARELO 5KG</v>
      </c>
      <c r="C1108" s="108" t="s">
        <v>7</v>
      </c>
      <c r="D1108" s="142">
        <v>5</v>
      </c>
    </row>
    <row r="1109" spans="1:4" x14ac:dyDescent="0.3">
      <c r="A1109" s="187">
        <v>1346</v>
      </c>
      <c r="B1109" s="78" t="str">
        <f>_xlfn.XLOOKUP(A1109,CATEGORIA!B:B,CATEGORIA!C:C)</f>
        <v>YPE ROXO RASURADO 5KG</v>
      </c>
      <c r="C1109" s="108" t="s">
        <v>7</v>
      </c>
      <c r="D1109" s="142">
        <v>5</v>
      </c>
    </row>
    <row r="1110" spans="1:4" x14ac:dyDescent="0.3">
      <c r="A1110" s="187">
        <v>1876</v>
      </c>
      <c r="B1110" s="78" t="str">
        <f>_xlfn.XLOOKUP(A1110,CATEGORIA!B:B,CATEGORIA!C:C)</f>
        <v>YPE ROXO RASURADO 1KG</v>
      </c>
      <c r="C1110" s="108" t="s">
        <v>7</v>
      </c>
      <c r="D1110" s="142">
        <v>1</v>
      </c>
    </row>
    <row r="1111" spans="1:4" x14ac:dyDescent="0.3">
      <c r="A1111" s="187">
        <v>79</v>
      </c>
      <c r="B1111" s="78" t="str">
        <f>_xlfn.XLOOKUP(A1111,CATEGORIA!B:B,CATEGORIA!C:C)</f>
        <v>FRUIT RINGS 6KG - ALCA FOODS</v>
      </c>
      <c r="C1111" s="108" t="s">
        <v>7</v>
      </c>
      <c r="D1111" s="142">
        <v>6</v>
      </c>
    </row>
    <row r="1112" spans="1:4" x14ac:dyDescent="0.3">
      <c r="A1112" s="187">
        <v>56</v>
      </c>
      <c r="B1112" s="78" t="str">
        <f>_xlfn.XLOOKUP(A1112,CATEGORIA!B:B,CATEGORIA!C:C)</f>
        <v>FRUTAS CRISTALIZADAS CUBINHOS 10KG</v>
      </c>
      <c r="C1112" s="108" t="s">
        <v>3</v>
      </c>
      <c r="D1112" s="142">
        <v>10</v>
      </c>
    </row>
    <row r="1113" spans="1:4" x14ac:dyDescent="0.3">
      <c r="A1113" s="187">
        <v>20965</v>
      </c>
      <c r="B1113" s="78" t="e">
        <f>_xlfn.XLOOKUP(A1113,CATEGORIA!B:B,CATEGORIA!C:C)</f>
        <v>#N/A</v>
      </c>
      <c r="C1113" s="108" t="s">
        <v>7</v>
      </c>
      <c r="D1113" s="142">
        <v>5</v>
      </c>
    </row>
    <row r="1114" spans="1:4" x14ac:dyDescent="0.3">
      <c r="A1114" s="187">
        <v>2718</v>
      </c>
      <c r="B1114" s="78" t="e">
        <f>_xlfn.XLOOKUP(A1114,CATEGORIA!B:B,CATEGORIA!C:C)</f>
        <v>#N/A</v>
      </c>
      <c r="C1114" s="108" t="s">
        <v>7</v>
      </c>
      <c r="D1114" s="142">
        <v>25</v>
      </c>
    </row>
    <row r="1115" spans="1:4" x14ac:dyDescent="0.3">
      <c r="A1115" s="187">
        <v>2138</v>
      </c>
      <c r="B1115" s="78" t="str">
        <f>_xlfn.XLOOKUP(A1115,CATEGORIA!B:B,CATEGORIA!C:C)</f>
        <v>FUBA MIMOSO 5KG (VIDA EM GRAOS)</v>
      </c>
      <c r="C1115" s="108" t="s">
        <v>7</v>
      </c>
      <c r="D1115" s="142">
        <v>5</v>
      </c>
    </row>
    <row r="1116" spans="1:4" x14ac:dyDescent="0.3">
      <c r="A1116" s="187">
        <v>1699</v>
      </c>
      <c r="B1116" s="78" t="str">
        <f>_xlfn.XLOOKUP(A1116,CATEGORIA!B:B,CATEGORIA!C:C)</f>
        <v>FUMAÇA LIQUIDA SPRAY 12X150ML (GONZALO)</v>
      </c>
      <c r="C1116" s="108" t="s">
        <v>3</v>
      </c>
      <c r="D1116" s="142">
        <v>12</v>
      </c>
    </row>
    <row r="1117" spans="1:4" x14ac:dyDescent="0.3">
      <c r="A1117" s="187">
        <v>20087</v>
      </c>
      <c r="B1117" s="78" t="str">
        <f>_xlfn.XLOOKUP(A1117,CATEGORIA!B:B,CATEGORIA!C:C)</f>
        <v>FUNCHO 25KG</v>
      </c>
      <c r="C1117" s="108" t="s">
        <v>7</v>
      </c>
      <c r="D1117" s="142">
        <v>25</v>
      </c>
    </row>
    <row r="1118" spans="1:4" x14ac:dyDescent="0.3">
      <c r="A1118" s="187">
        <v>10007</v>
      </c>
      <c r="B1118" s="78" t="str">
        <f>_xlfn.XLOOKUP(A1118,CATEGORIA!B:B,CATEGORIA!C:C)</f>
        <v>FUNCHO 25KG</v>
      </c>
      <c r="C1118" s="108" t="s">
        <v>7</v>
      </c>
      <c r="D1118" s="142">
        <v>25</v>
      </c>
    </row>
    <row r="1119" spans="1:4" x14ac:dyDescent="0.3">
      <c r="A1119" s="187">
        <v>21246</v>
      </c>
      <c r="B1119" s="78" t="str">
        <f>_xlfn.XLOOKUP(A1119,CATEGORIA!B:B,CATEGORIA!C:C)</f>
        <v>FUNCHO 5KG (VIDA EM GRAOS)</v>
      </c>
      <c r="C1119" s="108" t="s">
        <v>7</v>
      </c>
      <c r="D1119" s="142">
        <v>5</v>
      </c>
    </row>
    <row r="1120" spans="1:4" x14ac:dyDescent="0.3">
      <c r="A1120" s="187">
        <v>20481</v>
      </c>
      <c r="B1120" s="78" t="e">
        <f>_xlfn.XLOOKUP(A1120,CATEGORIA!B:B,CATEGORIA!C:C)</f>
        <v>#N/A</v>
      </c>
      <c r="C1120" s="108" t="s">
        <v>7</v>
      </c>
      <c r="D1120" s="142">
        <v>15</v>
      </c>
    </row>
    <row r="1121" spans="1:4" x14ac:dyDescent="0.3">
      <c r="A1121" s="187">
        <v>10117</v>
      </c>
      <c r="B1121" s="78" t="e">
        <f>_xlfn.XLOOKUP(A1121,CATEGORIA!B:B,CATEGORIA!C:C)</f>
        <v>#N/A</v>
      </c>
      <c r="C1121" s="108" t="s">
        <v>7</v>
      </c>
      <c r="D1121" s="142">
        <v>15</v>
      </c>
    </row>
    <row r="1122" spans="1:4" x14ac:dyDescent="0.3">
      <c r="A1122" s="187">
        <v>20045</v>
      </c>
      <c r="B1122" s="78" t="str">
        <f>_xlfn.XLOOKUP(A1122,CATEGORIA!B:B,CATEGORIA!C:C)</f>
        <v>FUNGHI (COGUMELO SECO) 20KG</v>
      </c>
      <c r="C1122" s="108" t="s">
        <v>7</v>
      </c>
      <c r="D1122" s="142">
        <v>20</v>
      </c>
    </row>
    <row r="1123" spans="1:4" x14ac:dyDescent="0.3">
      <c r="A1123" s="187">
        <v>20255</v>
      </c>
      <c r="B1123" s="78" t="e">
        <f>_xlfn.XLOOKUP(A1123,CATEGORIA!B:B,CATEGORIA!C:C)</f>
        <v>#N/A</v>
      </c>
      <c r="C1123" s="108" t="s">
        <v>7</v>
      </c>
      <c r="D1123" s="142">
        <v>20</v>
      </c>
    </row>
    <row r="1124" spans="1:4" x14ac:dyDescent="0.3">
      <c r="A1124" s="187">
        <v>21532</v>
      </c>
      <c r="B1124" s="78" t="e">
        <f>_xlfn.XLOOKUP(A1124,CATEGORIA!B:B,CATEGORIA!C:C)</f>
        <v>#N/A</v>
      </c>
      <c r="C1124" s="108" t="s">
        <v>7</v>
      </c>
      <c r="D1124" s="142">
        <v>25</v>
      </c>
    </row>
    <row r="1125" spans="1:4" x14ac:dyDescent="0.3">
      <c r="A1125" s="187">
        <v>619</v>
      </c>
      <c r="B1125" s="78" t="str">
        <f>_xlfn.XLOOKUP(A1125,CATEGORIA!B:B,CATEGORIA!C:C)</f>
        <v>GELATINA EM PO SEM SABOR 240 BLOOM 5KG (RBR)</v>
      </c>
      <c r="C1125" s="108" t="s">
        <v>7</v>
      </c>
      <c r="D1125" s="142">
        <v>5</v>
      </c>
    </row>
    <row r="1126" spans="1:4" x14ac:dyDescent="0.3">
      <c r="A1126" s="187">
        <v>1589</v>
      </c>
      <c r="B1126" s="78" t="str">
        <f>_xlfn.XLOOKUP(A1126,CATEGORIA!B:B,CATEGORIA!C:C)</f>
        <v>GELATINA EM PO SEM SABOR 240 BLOOM 2KG (RBR)</v>
      </c>
      <c r="C1126" s="108" t="s">
        <v>7</v>
      </c>
      <c r="D1126" s="142">
        <v>2</v>
      </c>
    </row>
    <row r="1127" spans="1:4" x14ac:dyDescent="0.3">
      <c r="A1127" s="187">
        <v>1661</v>
      </c>
      <c r="B1127" s="78" t="str">
        <f>_xlfn.XLOOKUP(A1127,CATEGORIA!B:B,CATEGORIA!C:C)</f>
        <v>GENGIBRE CRISTALIZADO EM CUBOS 3KG</v>
      </c>
      <c r="C1127" s="108" t="s">
        <v>3</v>
      </c>
      <c r="D1127" s="142">
        <v>3</v>
      </c>
    </row>
    <row r="1128" spans="1:4" x14ac:dyDescent="0.3">
      <c r="A1128" s="187">
        <v>21355</v>
      </c>
      <c r="B1128" s="78" t="e">
        <f>_xlfn.XLOOKUP(A1128,CATEGORIA!B:B,CATEGORIA!C:C)</f>
        <v>#N/A</v>
      </c>
      <c r="C1128" s="108" t="s">
        <v>3</v>
      </c>
      <c r="D1128" s="142">
        <v>20</v>
      </c>
    </row>
    <row r="1129" spans="1:4" x14ac:dyDescent="0.3">
      <c r="A1129" s="187">
        <v>21483</v>
      </c>
      <c r="B1129" s="78" t="e">
        <f>_xlfn.XLOOKUP(A1129,CATEGORIA!B:B,CATEGORIA!C:C)</f>
        <v>#N/A</v>
      </c>
      <c r="C1129" s="108" t="s">
        <v>3</v>
      </c>
      <c r="D1129" s="142">
        <v>5</v>
      </c>
    </row>
    <row r="1130" spans="1:4" x14ac:dyDescent="0.3">
      <c r="A1130" s="187">
        <v>21387</v>
      </c>
      <c r="B1130" s="78" t="e">
        <f>_xlfn.XLOOKUP(A1130,CATEGORIA!B:B,CATEGORIA!C:C)</f>
        <v>#N/A</v>
      </c>
      <c r="C1130" s="108" t="s">
        <v>3</v>
      </c>
      <c r="D1130" s="142">
        <v>2</v>
      </c>
    </row>
    <row r="1131" spans="1:4" x14ac:dyDescent="0.3">
      <c r="A1131" s="187">
        <v>1660</v>
      </c>
      <c r="B1131" s="78" t="str">
        <f>_xlfn.XLOOKUP(A1131,CATEGORIA!B:B,CATEGORIA!C:C)</f>
        <v>GENGIBRE CRISTALIZADO EM FATIAS 3KG</v>
      </c>
      <c r="C1131" s="108" t="s">
        <v>3</v>
      </c>
      <c r="D1131" s="142">
        <v>3</v>
      </c>
    </row>
    <row r="1132" spans="1:4" x14ac:dyDescent="0.3">
      <c r="A1132" s="187">
        <v>20007</v>
      </c>
      <c r="B1132" s="78" t="str">
        <f>_xlfn.XLOOKUP(A1132,CATEGORIA!B:B,CATEGORIA!C:C)</f>
        <v>GENGIBRE EM PO 10KG</v>
      </c>
      <c r="C1132" s="108" t="s">
        <v>7</v>
      </c>
      <c r="D1132" s="142">
        <v>10</v>
      </c>
    </row>
    <row r="1133" spans="1:4" x14ac:dyDescent="0.3">
      <c r="A1133" s="187">
        <v>20994</v>
      </c>
      <c r="B1133" s="78" t="str">
        <f>_xlfn.XLOOKUP(A1133,CATEGORIA!B:B,CATEGORIA!C:C)</f>
        <v>GENGIBRE EM PO 5KG (VIDA EM GRAOS)</v>
      </c>
      <c r="C1133" s="108" t="s">
        <v>7</v>
      </c>
      <c r="D1133" s="142">
        <v>5</v>
      </c>
    </row>
    <row r="1134" spans="1:4" x14ac:dyDescent="0.3">
      <c r="A1134" s="187">
        <v>21336</v>
      </c>
      <c r="B1134" s="78" t="str">
        <f>_xlfn.XLOOKUP(A1134,CATEGORIA!B:B,CATEGORIA!C:C)</f>
        <v>GENGIBRE INTEIRO DESIDRATADO 25KG</v>
      </c>
      <c r="C1134" s="108" t="s">
        <v>7</v>
      </c>
      <c r="D1134" s="142">
        <v>25</v>
      </c>
    </row>
    <row r="1135" spans="1:4" x14ac:dyDescent="0.3">
      <c r="A1135" s="187">
        <v>20359</v>
      </c>
      <c r="B1135" s="78" t="e">
        <f>_xlfn.XLOOKUP(A1135,CATEGORIA!B:B,CATEGORIA!C:C)</f>
        <v>#N/A</v>
      </c>
      <c r="C1135" s="108" t="s">
        <v>7</v>
      </c>
      <c r="D1135" s="142">
        <v>10</v>
      </c>
    </row>
    <row r="1136" spans="1:4" x14ac:dyDescent="0.3">
      <c r="A1136" s="187">
        <v>21291</v>
      </c>
      <c r="B1136" s="78" t="e">
        <f>_xlfn.XLOOKUP(A1136,CATEGORIA!B:B,CATEGORIA!C:C)</f>
        <v>#N/A</v>
      </c>
      <c r="C1136" s="108" t="s">
        <v>7</v>
      </c>
      <c r="D1136" s="142">
        <v>15</v>
      </c>
    </row>
    <row r="1137" spans="1:4" x14ac:dyDescent="0.3">
      <c r="A1137" s="187">
        <v>10101</v>
      </c>
      <c r="B1137" s="78" t="e">
        <f>_xlfn.XLOOKUP(A1137,CATEGORIA!B:B,CATEGORIA!C:C)</f>
        <v>#N/A</v>
      </c>
      <c r="C1137" s="108" t="s">
        <v>7</v>
      </c>
      <c r="D1137" s="142">
        <v>25</v>
      </c>
    </row>
    <row r="1138" spans="1:4" x14ac:dyDescent="0.3">
      <c r="A1138" s="187">
        <v>21381</v>
      </c>
      <c r="B1138" s="78" t="e">
        <f>_xlfn.XLOOKUP(A1138,CATEGORIA!B:B,CATEGORIA!C:C)</f>
        <v>#N/A</v>
      </c>
      <c r="C1138" s="108" t="s">
        <v>7</v>
      </c>
      <c r="D1138" s="142">
        <v>2</v>
      </c>
    </row>
    <row r="1139" spans="1:4" x14ac:dyDescent="0.3">
      <c r="A1139" s="187">
        <v>21337</v>
      </c>
      <c r="B1139" s="78" t="e">
        <f>_xlfn.XLOOKUP(A1139,CATEGORIA!B:B,CATEGORIA!C:C)</f>
        <v>#N/A</v>
      </c>
      <c r="C1139" s="108" t="s">
        <v>7</v>
      </c>
      <c r="D1139" s="142">
        <v>25</v>
      </c>
    </row>
    <row r="1140" spans="1:4" x14ac:dyDescent="0.3">
      <c r="A1140" s="187">
        <v>10102</v>
      </c>
      <c r="B1140" s="78" t="e">
        <f>_xlfn.XLOOKUP(A1140,CATEGORIA!B:B,CATEGORIA!C:C)</f>
        <v>#N/A</v>
      </c>
      <c r="C1140" s="108" t="s">
        <v>7</v>
      </c>
      <c r="D1140" s="142">
        <v>25</v>
      </c>
    </row>
    <row r="1141" spans="1:4" x14ac:dyDescent="0.3">
      <c r="A1141" s="187">
        <v>11054</v>
      </c>
      <c r="B1141" s="78" t="e">
        <f>_xlfn.XLOOKUP(A1141,CATEGORIA!B:B,CATEGORIA!C:C)</f>
        <v>#N/A</v>
      </c>
      <c r="C1141" s="108" t="s">
        <v>7</v>
      </c>
      <c r="D1141" s="142">
        <v>40</v>
      </c>
    </row>
    <row r="1142" spans="1:4" x14ac:dyDescent="0.3">
      <c r="A1142" s="187">
        <v>21275</v>
      </c>
      <c r="B1142" s="78" t="e">
        <f>_xlfn.XLOOKUP(A1142,CATEGORIA!B:B,CATEGORIA!C:C)</f>
        <v>#N/A</v>
      </c>
      <c r="C1142" s="108" t="s">
        <v>7</v>
      </c>
      <c r="D1142" s="142">
        <v>5</v>
      </c>
    </row>
    <row r="1143" spans="1:4" x14ac:dyDescent="0.3">
      <c r="A1143" s="187">
        <v>1351</v>
      </c>
      <c r="B1143" s="78" t="str">
        <f>_xlfn.XLOOKUP(A1143,CATEGORIA!B:B,CATEGORIA!C:C)</f>
        <v>GERGELIM BRANCO DESPELICULADO NACIONAL 25KG</v>
      </c>
      <c r="C1143" s="108" t="s">
        <v>7</v>
      </c>
      <c r="D1143" s="142">
        <v>25</v>
      </c>
    </row>
    <row r="1144" spans="1:4" x14ac:dyDescent="0.3">
      <c r="A1144" s="187">
        <v>20072</v>
      </c>
      <c r="B1144" s="78" t="str">
        <f>_xlfn.XLOOKUP(A1144,CATEGORIA!B:B,CATEGORIA!C:C)</f>
        <v>GERGELIM BRANCO DESPELICULADO IMPORTADO 25KG</v>
      </c>
      <c r="C1144" s="108" t="s">
        <v>7</v>
      </c>
      <c r="D1144" s="142">
        <v>25</v>
      </c>
    </row>
    <row r="1145" spans="1:4" x14ac:dyDescent="0.3">
      <c r="A1145" s="187">
        <v>21044</v>
      </c>
      <c r="B1145" s="78" t="str">
        <f>_xlfn.XLOOKUP(A1145,CATEGORIA!B:B,CATEGORIA!C:C)</f>
        <v>GERGELIM BRANCO DESPELICULADO IMPORTADO 5KG (VIDA EM GRAOS)</v>
      </c>
      <c r="C1145" s="108" t="s">
        <v>7</v>
      </c>
      <c r="D1145" s="142">
        <v>5</v>
      </c>
    </row>
    <row r="1146" spans="1:4" x14ac:dyDescent="0.3">
      <c r="A1146" s="187">
        <v>1354</v>
      </c>
      <c r="B1146" s="78" t="str">
        <f>_xlfn.XLOOKUP(A1146,CATEGORIA!B:B,CATEGORIA!C:C)</f>
        <v>GERGELIM BRANCO DESPELICULADO NACIONAL 5KG (VIDA EM GRAOS)</v>
      </c>
      <c r="C1146" s="108" t="s">
        <v>7</v>
      </c>
      <c r="D1146" s="142">
        <v>5</v>
      </c>
    </row>
    <row r="1147" spans="1:4" x14ac:dyDescent="0.3">
      <c r="A1147" s="187">
        <v>21033</v>
      </c>
      <c r="B1147" s="78" t="str">
        <f>_xlfn.XLOOKUP(A1147,CATEGORIA!B:B,CATEGORIA!C:C)</f>
        <v>GERGELIM BRANCO DESPELICULADO TOSTADO 5KG</v>
      </c>
      <c r="C1147" s="108" t="s">
        <v>7</v>
      </c>
      <c r="D1147" s="142">
        <v>5</v>
      </c>
    </row>
    <row r="1148" spans="1:4" x14ac:dyDescent="0.3">
      <c r="A1148" s="187">
        <v>1367</v>
      </c>
      <c r="B1148" s="78" t="e">
        <f>_xlfn.XLOOKUP(A1148,CATEGORIA!B:B,CATEGORIA!C:C)</f>
        <v>#N/A</v>
      </c>
      <c r="C1148" s="108" t="s">
        <v>7</v>
      </c>
      <c r="D1148" s="142">
        <v>5</v>
      </c>
    </row>
    <row r="1149" spans="1:4" x14ac:dyDescent="0.3">
      <c r="A1149" s="187">
        <v>417</v>
      </c>
      <c r="B1149" s="78" t="str">
        <f>_xlfn.XLOOKUP(A1149,CATEGORIA!B:B,CATEGORIA!C:C)</f>
        <v>GERGELIM INTEGRAL COM CASCA NACIONAL 25KG</v>
      </c>
      <c r="C1149" s="108" t="s">
        <v>7</v>
      </c>
      <c r="D1149" s="142">
        <v>25</v>
      </c>
    </row>
    <row r="1150" spans="1:4" x14ac:dyDescent="0.3">
      <c r="A1150" s="187">
        <v>280</v>
      </c>
      <c r="B1150" s="78" t="str">
        <f>_xlfn.XLOOKUP(A1150,CATEGORIA!B:B,CATEGORIA!C:C)</f>
        <v>GERGELIM INTEGRAL COM CASCA NACIONAL 40KG</v>
      </c>
      <c r="C1150" s="108" t="s">
        <v>7</v>
      </c>
      <c r="D1150" s="142">
        <v>40</v>
      </c>
    </row>
    <row r="1151" spans="1:4" x14ac:dyDescent="0.3">
      <c r="A1151" s="187">
        <v>1740</v>
      </c>
      <c r="B1151" s="78" t="str">
        <f>_xlfn.XLOOKUP(A1151,CATEGORIA!B:B,CATEGORIA!C:C)</f>
        <v>GERGELIM INTEGRAL COM CASCA NACIONAL 5KG (VIDA EM GRAOS)</v>
      </c>
      <c r="C1151" s="108" t="s">
        <v>7</v>
      </c>
      <c r="D1151" s="142">
        <v>5</v>
      </c>
    </row>
    <row r="1152" spans="1:4" x14ac:dyDescent="0.3">
      <c r="A1152" s="187">
        <v>1020</v>
      </c>
      <c r="B1152" s="78" t="str">
        <f>_xlfn.XLOOKUP(A1152,CATEGORIA!B:B,CATEGORIA!C:C)</f>
        <v>GERGELIM INTEGRAL COM CASCA TOSTADO 5KG (KAMAL)</v>
      </c>
      <c r="C1152" s="108" t="s">
        <v>3</v>
      </c>
      <c r="D1152" s="142">
        <v>5</v>
      </c>
    </row>
    <row r="1153" spans="1:4" x14ac:dyDescent="0.3">
      <c r="A1153" s="187">
        <v>20260</v>
      </c>
      <c r="B1153" s="78" t="str">
        <f>_xlfn.XLOOKUP(A1153,CATEGORIA!B:B,CATEGORIA!C:C)</f>
        <v>GERGELIM PRETO 25KG</v>
      </c>
      <c r="C1153" s="108" t="s">
        <v>7</v>
      </c>
      <c r="D1153" s="142">
        <v>25</v>
      </c>
    </row>
    <row r="1154" spans="1:4" x14ac:dyDescent="0.3">
      <c r="A1154" s="187">
        <v>1016</v>
      </c>
      <c r="B1154" s="78" t="str">
        <f>_xlfn.XLOOKUP(A1154,CATEGORIA!B:B,CATEGORIA!C:C)</f>
        <v>GERGELIM PRETO 25KG</v>
      </c>
      <c r="C1154" s="108" t="s">
        <v>7</v>
      </c>
      <c r="D1154" s="142">
        <v>25</v>
      </c>
    </row>
    <row r="1155" spans="1:4" x14ac:dyDescent="0.3">
      <c r="A1155" s="187">
        <v>1010</v>
      </c>
      <c r="B1155" s="78" t="str">
        <f>_xlfn.XLOOKUP(A1155,CATEGORIA!B:B,CATEGORIA!C:C)</f>
        <v>GERGELIM PRETO 5KG (VIDA EM GRAOS)</v>
      </c>
      <c r="C1155" s="108" t="s">
        <v>7</v>
      </c>
      <c r="D1155" s="142">
        <v>5</v>
      </c>
    </row>
    <row r="1156" spans="1:4" x14ac:dyDescent="0.3">
      <c r="A1156" s="187">
        <v>1652</v>
      </c>
      <c r="B1156" s="78" t="str">
        <f>_xlfn.XLOOKUP(A1156,CATEGORIA!B:B,CATEGORIA!C:C)</f>
        <v>GERGELIM PRETO 2KG (VIDA EM GRAOS)</v>
      </c>
      <c r="C1156" s="108" t="s">
        <v>7</v>
      </c>
      <c r="D1156" s="142">
        <v>2</v>
      </c>
    </row>
    <row r="1157" spans="1:4" x14ac:dyDescent="0.3">
      <c r="A1157" s="187">
        <v>107</v>
      </c>
      <c r="B1157" s="78" t="str">
        <f>_xlfn.XLOOKUP(A1157,CATEGORIA!B:B,CATEGORIA!C:C)</f>
        <v>GERMEN DE TRIGO TOSTADO 15KG (ALKIBS)</v>
      </c>
      <c r="C1157" s="108" t="s">
        <v>7</v>
      </c>
      <c r="D1157" s="142">
        <v>15</v>
      </c>
    </row>
    <row r="1158" spans="1:4" x14ac:dyDescent="0.3">
      <c r="A1158" s="187">
        <v>2814</v>
      </c>
      <c r="B1158" s="78" t="str">
        <f>_xlfn.XLOOKUP(A1158,CATEGORIA!B:B,CATEGORIA!C:C)</f>
        <v>GERMEN DE TRIGO TOSTADO 25KG (ALKIBS)</v>
      </c>
      <c r="C1158" s="108" t="s">
        <v>7</v>
      </c>
      <c r="D1158" s="142">
        <v>25</v>
      </c>
    </row>
    <row r="1159" spans="1:4" x14ac:dyDescent="0.3">
      <c r="A1159" s="187">
        <v>90</v>
      </c>
      <c r="B1159" s="78" t="str">
        <f>_xlfn.XLOOKUP(A1159,CATEGORIA!B:B,CATEGORIA!C:C)</f>
        <v>GINSENG EM PO 10KG</v>
      </c>
      <c r="C1159" s="108" t="s">
        <v>7</v>
      </c>
      <c r="D1159" s="142">
        <v>10</v>
      </c>
    </row>
    <row r="1160" spans="1:4" x14ac:dyDescent="0.3">
      <c r="A1160" s="187">
        <v>901</v>
      </c>
      <c r="B1160" s="78" t="str">
        <f>_xlfn.XLOOKUP(A1160,CATEGORIA!B:B,CATEGORIA!C:C)</f>
        <v>GINSENG EM PO 5KG</v>
      </c>
      <c r="C1160" s="108" t="s">
        <v>7</v>
      </c>
      <c r="D1160" s="142">
        <v>5</v>
      </c>
    </row>
    <row r="1161" spans="1:4" x14ac:dyDescent="0.3">
      <c r="A1161" s="187">
        <v>1653</v>
      </c>
      <c r="B1161" s="78" t="str">
        <f>_xlfn.XLOOKUP(A1161,CATEGORIA!B:B,CATEGORIA!C:C)</f>
        <v>GINSENG EM PO 2KG</v>
      </c>
      <c r="C1161" s="108" t="s">
        <v>7</v>
      </c>
      <c r="D1161" s="142">
        <v>2</v>
      </c>
    </row>
    <row r="1162" spans="1:4" x14ac:dyDescent="0.3">
      <c r="A1162" s="187">
        <v>20096</v>
      </c>
      <c r="B1162" s="78" t="e">
        <f>_xlfn.XLOOKUP(A1162,CATEGORIA!B:B,CATEGORIA!C:C)</f>
        <v>#N/A</v>
      </c>
      <c r="C1162" s="108" t="s">
        <v>7</v>
      </c>
      <c r="D1162" s="142">
        <v>22.68</v>
      </c>
    </row>
    <row r="1163" spans="1:4" x14ac:dyDescent="0.3">
      <c r="A1163" s="187">
        <v>10087</v>
      </c>
      <c r="B1163" s="78" t="e">
        <f>_xlfn.XLOOKUP(A1163,CATEGORIA!B:B,CATEGORIA!C:C)</f>
        <v>#N/A</v>
      </c>
      <c r="C1163" s="108" t="s">
        <v>7</v>
      </c>
      <c r="D1163" s="142">
        <v>22.68</v>
      </c>
    </row>
    <row r="1164" spans="1:4" x14ac:dyDescent="0.3">
      <c r="A1164" s="187">
        <v>7</v>
      </c>
      <c r="B1164" s="78" t="e">
        <f>_xlfn.XLOOKUP(A1164,CATEGORIA!B:B,CATEGORIA!C:C)</f>
        <v>#N/A</v>
      </c>
      <c r="C1164" s="108" t="s">
        <v>3</v>
      </c>
      <c r="D1164" s="142">
        <v>5</v>
      </c>
    </row>
    <row r="1165" spans="1:4" x14ac:dyDescent="0.3">
      <c r="A1165" s="187">
        <v>20021</v>
      </c>
      <c r="B1165" s="78" t="str">
        <f>_xlfn.XLOOKUP(A1165,CATEGORIA!B:B,CATEGORIA!C:C)</f>
        <v>GOJI BERRY 10KG</v>
      </c>
      <c r="C1165" s="108" t="s">
        <v>3</v>
      </c>
      <c r="D1165" s="142">
        <v>10</v>
      </c>
    </row>
    <row r="1166" spans="1:4" x14ac:dyDescent="0.3">
      <c r="A1166" s="187">
        <v>10055</v>
      </c>
      <c r="B1166" s="78" t="str">
        <f>_xlfn.XLOOKUP(A1166,CATEGORIA!B:B,CATEGORIA!C:C)</f>
        <v>GOJI BERRY 10KG</v>
      </c>
      <c r="C1166" s="108" t="s">
        <v>3</v>
      </c>
      <c r="D1166" s="142">
        <v>10</v>
      </c>
    </row>
    <row r="1167" spans="1:4" x14ac:dyDescent="0.3">
      <c r="A1167" s="187">
        <v>20067</v>
      </c>
      <c r="B1167" s="78" t="str">
        <f>_xlfn.XLOOKUP(A1167,CATEGORIA!B:B,CATEGORIA!C:C)</f>
        <v>GOJI BERRY 20KG</v>
      </c>
      <c r="C1167" s="108" t="s">
        <v>3</v>
      </c>
      <c r="D1167" s="142">
        <v>20</v>
      </c>
    </row>
    <row r="1168" spans="1:4" x14ac:dyDescent="0.3">
      <c r="A1168" s="187">
        <v>20051</v>
      </c>
      <c r="B1168" s="78" t="str">
        <f>_xlfn.XLOOKUP(A1168,CATEGORIA!B:B,CATEGORIA!C:C)</f>
        <v>GOJI BERRY 5KG (VIDA EM GRAOS)</v>
      </c>
      <c r="C1168" s="108" t="s">
        <v>3</v>
      </c>
      <c r="D1168" s="142">
        <v>5</v>
      </c>
    </row>
    <row r="1169" spans="1:4" x14ac:dyDescent="0.3">
      <c r="A1169" s="187">
        <v>21515</v>
      </c>
      <c r="B1169" s="78" t="str">
        <f>_xlfn.XLOOKUP(A1169,CATEGORIA!B:B,CATEGORIA!C:C)</f>
        <v>GOMA XANTANA 200 MESH 10KG (IDEAL PARA LIQUIDO)</v>
      </c>
      <c r="C1169" s="108" t="s">
        <v>7</v>
      </c>
      <c r="D1169" s="142">
        <v>10</v>
      </c>
    </row>
    <row r="1170" spans="1:4" x14ac:dyDescent="0.3">
      <c r="A1170" s="187">
        <v>21488</v>
      </c>
      <c r="B1170" s="78" t="str">
        <f>_xlfn.XLOOKUP(A1170,CATEGORIA!B:B,CATEGORIA!C:C)</f>
        <v>GOMA XANTANA 200 MESH 25KG (IDEAL PARA LIQUIDO)</v>
      </c>
      <c r="C1170" s="108" t="s">
        <v>7</v>
      </c>
      <c r="D1170" s="142">
        <v>25</v>
      </c>
    </row>
    <row r="1171" spans="1:4" x14ac:dyDescent="0.3">
      <c r="A1171" s="187">
        <v>21497</v>
      </c>
      <c r="B1171" s="78" t="str">
        <f>_xlfn.XLOOKUP(A1171,CATEGORIA!B:B,CATEGORIA!C:C)</f>
        <v>GOMA XANTANA 200 MESH IDEAL PARA LIQUIDO 5KG (VIDA EM GRAOS)</v>
      </c>
      <c r="C1171" s="108" t="s">
        <v>7</v>
      </c>
      <c r="D1171" s="142">
        <v>5</v>
      </c>
    </row>
    <row r="1172" spans="1:4" x14ac:dyDescent="0.3">
      <c r="A1172" s="187">
        <v>21498</v>
      </c>
      <c r="B1172" s="78" t="str">
        <f>_xlfn.XLOOKUP(A1172,CATEGORIA!B:B,CATEGORIA!C:C)</f>
        <v>GOMA XANTANA 200 MESH IDEAL PARA LIQUIDO 2KG (VIDA EM GRAOS)</v>
      </c>
      <c r="C1172" s="108" t="s">
        <v>7</v>
      </c>
      <c r="D1172" s="142">
        <v>2</v>
      </c>
    </row>
    <row r="1173" spans="1:4" x14ac:dyDescent="0.3">
      <c r="A1173" s="187">
        <v>20094</v>
      </c>
      <c r="B1173" s="78" t="str">
        <f>_xlfn.XLOOKUP(A1173,CATEGORIA!B:B,CATEGORIA!C:C)</f>
        <v>GOMA XANTANA 80 MESH 25KG (IDEAL PARA MASSAS)</v>
      </c>
      <c r="C1173" s="108" t="s">
        <v>7</v>
      </c>
      <c r="D1173" s="142">
        <v>25</v>
      </c>
    </row>
    <row r="1174" spans="1:4" x14ac:dyDescent="0.3">
      <c r="A1174" s="187">
        <v>20423</v>
      </c>
      <c r="B1174" s="78" t="str">
        <f>_xlfn.XLOOKUP(A1174,CATEGORIA!B:B,CATEGORIA!C:C)</f>
        <v>GOMA XANTANA 80 MESH IDEAL PARA MASSAS 5KG (VIDA EM GRAOS)</v>
      </c>
      <c r="C1174" s="108" t="s">
        <v>7</v>
      </c>
      <c r="D1174" s="142">
        <v>5</v>
      </c>
    </row>
    <row r="1175" spans="1:4" x14ac:dyDescent="0.3">
      <c r="A1175" s="187">
        <v>21374</v>
      </c>
      <c r="B1175" s="78" t="str">
        <f>_xlfn.XLOOKUP(A1175,CATEGORIA!B:B,CATEGORIA!C:C)</f>
        <v>GOMA XANTANA 80 MESH IDEAL PARA MASSAS 2KG (VIDA EM GRAOS)</v>
      </c>
      <c r="C1175" s="108" t="s">
        <v>7</v>
      </c>
      <c r="D1175" s="142">
        <v>2</v>
      </c>
    </row>
    <row r="1176" spans="1:4" x14ac:dyDescent="0.3">
      <c r="A1176" s="187">
        <v>910</v>
      </c>
      <c r="B1176" s="78" t="str">
        <f>_xlfn.XLOOKUP(A1176,CATEGORIA!B:B,CATEGORIA!C:C)</f>
        <v>GRANOLA CEREAIS E FRUTAS 12X1KG (NATURALE)</v>
      </c>
      <c r="C1176" s="108" t="s">
        <v>3</v>
      </c>
      <c r="D1176" s="142">
        <v>12</v>
      </c>
    </row>
    <row r="1177" spans="1:4" x14ac:dyDescent="0.3">
      <c r="A1177" s="187">
        <v>994</v>
      </c>
      <c r="B1177" s="78" t="str">
        <f>_xlfn.XLOOKUP(A1177,CATEGORIA!B:B,CATEGORIA!C:C)</f>
        <v>GRANOLA CEREAIS E FRUTAS 6X1KG (NATURALE)</v>
      </c>
      <c r="C1177" s="108" t="s">
        <v>3</v>
      </c>
      <c r="D1177" s="142">
        <v>6</v>
      </c>
    </row>
    <row r="1178" spans="1:4" x14ac:dyDescent="0.3">
      <c r="A1178" s="187">
        <v>1448</v>
      </c>
      <c r="B1178" s="78" t="str">
        <f>_xlfn.XLOOKUP(A1178,CATEGORIA!B:B,CATEGORIA!C:C)</f>
        <v>GRANOLA ESPECIAL + COCO 5KG (WS)</v>
      </c>
      <c r="C1178" s="108" t="s">
        <v>3</v>
      </c>
      <c r="D1178" s="142">
        <v>5</v>
      </c>
    </row>
    <row r="1179" spans="1:4" x14ac:dyDescent="0.3">
      <c r="A1179" s="187">
        <v>1452</v>
      </c>
      <c r="B1179" s="78" t="str">
        <f>_xlfn.XLOOKUP(A1179,CATEGORIA!B:B,CATEGORIA!C:C)</f>
        <v>GRANOLA ESPECIAL PREMIUM 5KG (WS)</v>
      </c>
      <c r="C1179" s="108" t="s">
        <v>3</v>
      </c>
      <c r="D1179" s="142">
        <v>5</v>
      </c>
    </row>
    <row r="1180" spans="1:4" x14ac:dyDescent="0.3">
      <c r="A1180" s="187">
        <v>1450</v>
      </c>
      <c r="B1180" s="78" t="str">
        <f>_xlfn.XLOOKUP(A1180,CATEGORIA!B:B,CATEGORIA!C:C)</f>
        <v>GRANOLA ESPECIAL SEM GLUTEN 3,5KG (WS)</v>
      </c>
      <c r="C1180" s="108" t="s">
        <v>3</v>
      </c>
      <c r="D1180" s="142">
        <v>3.5</v>
      </c>
    </row>
    <row r="1181" spans="1:4" x14ac:dyDescent="0.3">
      <c r="A1181" s="187">
        <v>1456</v>
      </c>
      <c r="B1181" s="78" t="str">
        <f>_xlfn.XLOOKUP(A1181,CATEGORIA!B:B,CATEGORIA!C:C)</f>
        <v>GRANOLA ESPECIAL TRADICIONAL 5KG (WS)</v>
      </c>
      <c r="C1181" s="108" t="s">
        <v>3</v>
      </c>
      <c r="D1181" s="142">
        <v>5</v>
      </c>
    </row>
    <row r="1182" spans="1:4" x14ac:dyDescent="0.3">
      <c r="A1182" s="187">
        <v>1458</v>
      </c>
      <c r="B1182" s="78" t="str">
        <f>_xlfn.XLOOKUP(A1182,CATEGORIA!B:B,CATEGORIA!C:C)</f>
        <v>GRANOLA ESPECIAL ZERO ACUCAR 5KG (WS)</v>
      </c>
      <c r="C1182" s="108" t="s">
        <v>3</v>
      </c>
      <c r="D1182" s="142">
        <v>5</v>
      </c>
    </row>
    <row r="1183" spans="1:4" x14ac:dyDescent="0.3">
      <c r="A1183" s="187">
        <v>909</v>
      </c>
      <c r="B1183" s="78" t="str">
        <f>_xlfn.XLOOKUP(A1183,CATEGORIA!B:B,CATEGORIA!C:C)</f>
        <v>GRANOLA FRUTAS LIGHT 12X1KG (NATURALE)</v>
      </c>
      <c r="C1183" s="108" t="s">
        <v>3</v>
      </c>
      <c r="D1183" s="142">
        <v>12</v>
      </c>
    </row>
    <row r="1184" spans="1:4" x14ac:dyDescent="0.3">
      <c r="A1184" s="187">
        <v>913</v>
      </c>
      <c r="B1184" s="78" t="e">
        <f>_xlfn.XLOOKUP(A1184,CATEGORIA!B:B,CATEGORIA!C:C)</f>
        <v>#N/A</v>
      </c>
      <c r="C1184" s="108" t="s">
        <v>3</v>
      </c>
      <c r="D1184" s="142">
        <v>9</v>
      </c>
    </row>
    <row r="1185" spans="1:4" x14ac:dyDescent="0.3">
      <c r="A1185" s="187">
        <v>908</v>
      </c>
      <c r="B1185" s="78" t="str">
        <f>_xlfn.XLOOKUP(A1185,CATEGORIA!B:B,CATEGORIA!C:C)</f>
        <v>GRANOLA PASSAS E MEL 12X1KG (NATURALE)</v>
      </c>
      <c r="C1185" s="108" t="s">
        <v>3</v>
      </c>
      <c r="D1185" s="142">
        <v>12</v>
      </c>
    </row>
    <row r="1186" spans="1:4" x14ac:dyDescent="0.3">
      <c r="A1186" s="187">
        <v>912</v>
      </c>
      <c r="B1186" s="78" t="str">
        <f>_xlfn.XLOOKUP(A1186,CATEGORIA!B:B,CATEGORIA!C:C)</f>
        <v>GRANOLA PREMIUM CRAMB FRAMB AMEND 12X800GR (NATURALE)</v>
      </c>
      <c r="C1186" s="108" t="s">
        <v>3</v>
      </c>
      <c r="D1186" s="142">
        <v>12</v>
      </c>
    </row>
    <row r="1187" spans="1:4" x14ac:dyDescent="0.3">
      <c r="A1187" s="187">
        <v>21491</v>
      </c>
      <c r="B1187" s="78" t="str">
        <f>_xlfn.XLOOKUP(A1187,CATEGORIA!B:B,CATEGORIA!C:C)</f>
        <v>GRAO DE BICO 12MM MEXICANO 25KG</v>
      </c>
      <c r="C1187" s="108" t="s">
        <v>7</v>
      </c>
      <c r="D1187" s="142">
        <v>25</v>
      </c>
    </row>
    <row r="1188" spans="1:4" x14ac:dyDescent="0.3">
      <c r="A1188" s="187">
        <v>20031</v>
      </c>
      <c r="B1188" s="78" t="e">
        <f>_xlfn.XLOOKUP(A1188,CATEGORIA!B:B,CATEGORIA!C:C)</f>
        <v>#N/A</v>
      </c>
      <c r="C1188" s="108" t="s">
        <v>7</v>
      </c>
      <c r="D1188" s="142">
        <v>25</v>
      </c>
    </row>
    <row r="1189" spans="1:4" x14ac:dyDescent="0.3">
      <c r="A1189" s="187">
        <v>21008</v>
      </c>
      <c r="B1189" s="78" t="str">
        <f>_xlfn.XLOOKUP(A1189,CATEGORIA!B:B,CATEGORIA!C:C)</f>
        <v>GRAO DE BICO 12MM MEXICANO 5KG</v>
      </c>
      <c r="C1189" s="108" t="s">
        <v>7</v>
      </c>
      <c r="D1189" s="142">
        <v>5</v>
      </c>
    </row>
    <row r="1190" spans="1:4" x14ac:dyDescent="0.3">
      <c r="A1190" s="187">
        <v>21423</v>
      </c>
      <c r="B1190" s="78" t="str">
        <f>_xlfn.XLOOKUP(A1190,CATEGORIA!B:B,CATEGORIA!C:C)</f>
        <v>GRAO DE BICO 12MM MEXICANO 2KG</v>
      </c>
      <c r="C1190" s="108" t="s">
        <v>7</v>
      </c>
      <c r="D1190" s="142">
        <v>2</v>
      </c>
    </row>
    <row r="1191" spans="1:4" x14ac:dyDescent="0.3">
      <c r="A1191" s="187">
        <v>21051</v>
      </c>
      <c r="B1191" s="78" t="e">
        <f>_xlfn.XLOOKUP(A1191,CATEGORIA!B:B,CATEGORIA!C:C)</f>
        <v>#N/A</v>
      </c>
      <c r="C1191" s="108" t="s">
        <v>7</v>
      </c>
      <c r="D1191" s="142">
        <v>25</v>
      </c>
    </row>
    <row r="1192" spans="1:4" x14ac:dyDescent="0.3">
      <c r="A1192" s="187">
        <v>21261</v>
      </c>
      <c r="B1192" s="78" t="e">
        <f>_xlfn.XLOOKUP(A1192,CATEGORIA!B:B,CATEGORIA!C:C)</f>
        <v>#N/A</v>
      </c>
      <c r="C1192" s="108" t="s">
        <v>7</v>
      </c>
      <c r="D1192" s="142">
        <v>50</v>
      </c>
    </row>
    <row r="1193" spans="1:4" x14ac:dyDescent="0.3">
      <c r="A1193" s="187">
        <v>21485</v>
      </c>
      <c r="B1193" s="78" t="str">
        <f>_xlfn.XLOOKUP(A1193,CATEGORIA!B:B,CATEGORIA!C:C)</f>
        <v>GRAO DE BICO 8MM ARGENTINO 25KG</v>
      </c>
      <c r="C1193" s="108" t="s">
        <v>7</v>
      </c>
      <c r="D1193" s="142">
        <v>25</v>
      </c>
    </row>
    <row r="1194" spans="1:4" x14ac:dyDescent="0.3">
      <c r="A1194" s="187">
        <v>21174</v>
      </c>
      <c r="B1194" s="78" t="str">
        <f>_xlfn.XLOOKUP(A1194,CATEGORIA!B:B,CATEGORIA!C:C)</f>
        <v>GRAO DE BICO 8MM ARGENTINO 5KG (VIDA EM GRAOS)</v>
      </c>
      <c r="C1194" s="108" t="s">
        <v>7</v>
      </c>
      <c r="D1194" s="142">
        <v>5</v>
      </c>
    </row>
    <row r="1195" spans="1:4" x14ac:dyDescent="0.3">
      <c r="A1195" s="187">
        <v>21144</v>
      </c>
      <c r="B1195" s="78" t="e">
        <f>_xlfn.XLOOKUP(A1195,CATEGORIA!B:B,CATEGORIA!C:C)</f>
        <v>#N/A</v>
      </c>
      <c r="C1195" s="108" t="s">
        <v>7</v>
      </c>
      <c r="D1195" s="142">
        <v>25</v>
      </c>
    </row>
    <row r="1196" spans="1:4" x14ac:dyDescent="0.3">
      <c r="A1196" s="187">
        <v>20105</v>
      </c>
      <c r="B1196" s="78" t="str">
        <f>_xlfn.XLOOKUP(A1196,CATEGORIA!B:B,CATEGORIA!C:C)</f>
        <v>GRAO DE BICO 9MM 25KG</v>
      </c>
      <c r="C1196" s="108" t="s">
        <v>7</v>
      </c>
      <c r="D1196" s="142">
        <v>25</v>
      </c>
    </row>
    <row r="1197" spans="1:4" x14ac:dyDescent="0.3">
      <c r="A1197" s="187">
        <v>20050</v>
      </c>
      <c r="B1197" s="78" t="e">
        <f>_xlfn.XLOOKUP(A1197,CATEGORIA!B:B,CATEGORIA!C:C)</f>
        <v>#N/A</v>
      </c>
      <c r="C1197" s="108" t="s">
        <v>7</v>
      </c>
      <c r="D1197" s="142">
        <v>50</v>
      </c>
    </row>
    <row r="1198" spans="1:4" x14ac:dyDescent="0.3">
      <c r="A1198" s="187">
        <v>21009</v>
      </c>
      <c r="B1198" s="78" t="str">
        <f>_xlfn.XLOOKUP(A1198,CATEGORIA!B:B,CATEGORIA!C:C)</f>
        <v>GRAO DE BICO 9MM ARGENTINO 5KG (VIDA EM GRAOS)</v>
      </c>
      <c r="C1198" s="108" t="s">
        <v>7</v>
      </c>
      <c r="D1198" s="142">
        <v>5</v>
      </c>
    </row>
    <row r="1199" spans="1:4" x14ac:dyDescent="0.3">
      <c r="A1199" s="187">
        <v>21663</v>
      </c>
      <c r="B1199" s="78" t="str">
        <f>_xlfn.XLOOKUP(A1199,CATEGORIA!B:B,CATEGORIA!C:C)</f>
        <v>GRAO DE BICO 9MM CANADENSE 45,36KG</v>
      </c>
      <c r="C1199" s="108" t="s">
        <v>7</v>
      </c>
      <c r="D1199" s="142">
        <v>45.36</v>
      </c>
    </row>
    <row r="1200" spans="1:4" x14ac:dyDescent="0.3">
      <c r="A1200" s="187">
        <v>2145</v>
      </c>
      <c r="B1200" s="78" t="e">
        <f>_xlfn.XLOOKUP(A1200,CATEGORIA!B:B,CATEGORIA!C:C)</f>
        <v>#N/A</v>
      </c>
      <c r="C1200" s="108" t="s">
        <v>7</v>
      </c>
      <c r="D1200" s="142">
        <v>25</v>
      </c>
    </row>
    <row r="1201" spans="1:4" x14ac:dyDescent="0.3">
      <c r="A1201" s="187">
        <v>5</v>
      </c>
      <c r="B1201" s="78" t="str">
        <f>_xlfn.XLOOKUP(A1201,CATEGORIA!B:B,CATEGORIA!C:C)</f>
        <v>GUARANA EM PO PURO 10KG</v>
      </c>
      <c r="C1201" s="108" t="s">
        <v>7</v>
      </c>
      <c r="D1201" s="142">
        <v>10</v>
      </c>
    </row>
    <row r="1202" spans="1:4" x14ac:dyDescent="0.3">
      <c r="A1202" s="187">
        <v>1035</v>
      </c>
      <c r="B1202" s="78" t="str">
        <f>_xlfn.XLOOKUP(A1202,CATEGORIA!B:B,CATEGORIA!C:C)</f>
        <v>GUARANA EM PO PURO 5KG (VIDA EM GRAOS)</v>
      </c>
      <c r="C1202" s="108" t="s">
        <v>7</v>
      </c>
      <c r="D1202" s="142">
        <v>5</v>
      </c>
    </row>
    <row r="1203" spans="1:4" x14ac:dyDescent="0.3">
      <c r="A1203" s="187">
        <v>1764</v>
      </c>
      <c r="B1203" s="78" t="str">
        <f>_xlfn.XLOOKUP(A1203,CATEGORIA!B:B,CATEGORIA!C:C)</f>
        <v>GUARANA EM PO PURO 2KG (VIDA EM GRAOS)</v>
      </c>
      <c r="C1203" s="108" t="s">
        <v>7</v>
      </c>
      <c r="D1203" s="142">
        <v>2</v>
      </c>
    </row>
    <row r="1204" spans="1:4" x14ac:dyDescent="0.3">
      <c r="A1204" s="187">
        <v>2233</v>
      </c>
      <c r="B1204" s="78" t="e">
        <f>_xlfn.XLOOKUP(A1204,CATEGORIA!B:B,CATEGORIA!C:C)</f>
        <v>#N/A</v>
      </c>
      <c r="C1204" s="108" t="s">
        <v>3</v>
      </c>
      <c r="D1204" s="142">
        <v>12</v>
      </c>
    </row>
    <row r="1205" spans="1:4" x14ac:dyDescent="0.3">
      <c r="A1205" s="187">
        <v>2244</v>
      </c>
      <c r="B1205" s="78" t="e">
        <f>_xlfn.XLOOKUP(A1205,CATEGORIA!B:B,CATEGORIA!C:C)</f>
        <v>#N/A</v>
      </c>
      <c r="C1205" s="108" t="s">
        <v>3</v>
      </c>
      <c r="D1205" s="142">
        <v>4</v>
      </c>
    </row>
    <row r="1206" spans="1:4" x14ac:dyDescent="0.3">
      <c r="A1206" s="187">
        <v>2232</v>
      </c>
      <c r="B1206" s="78" t="e">
        <f>_xlfn.XLOOKUP(A1206,CATEGORIA!B:B,CATEGORIA!C:C)</f>
        <v>#N/A</v>
      </c>
      <c r="C1206" s="108" t="s">
        <v>3</v>
      </c>
      <c r="D1206" s="142">
        <v>15</v>
      </c>
    </row>
    <row r="1207" spans="1:4" x14ac:dyDescent="0.3">
      <c r="A1207" s="187">
        <v>2245</v>
      </c>
      <c r="B1207" s="78" t="str">
        <f>_xlfn.XLOOKUP(A1207,CATEGORIA!B:B,CATEGORIA!C:C)</f>
        <v>GUMMY COLLAGEN PROTEIN SACHE FROZEN YOGURT CX C/3 DISP 10X25GR</v>
      </c>
      <c r="C1207" s="108" t="s">
        <v>3</v>
      </c>
      <c r="D1207" s="142">
        <v>3</v>
      </c>
    </row>
    <row r="1208" spans="1:4" x14ac:dyDescent="0.3">
      <c r="A1208" s="187">
        <v>2175</v>
      </c>
      <c r="B1208" s="78" t="e">
        <f>_xlfn.XLOOKUP(A1208,CATEGORIA!B:B,CATEGORIA!C:C)</f>
        <v>#N/A</v>
      </c>
      <c r="C1208" s="108" t="s">
        <v>3</v>
      </c>
      <c r="D1208" s="142">
        <v>12</v>
      </c>
    </row>
    <row r="1209" spans="1:4" x14ac:dyDescent="0.3">
      <c r="A1209" s="187">
        <v>2220</v>
      </c>
      <c r="B1209" s="78" t="str">
        <f>_xlfn.XLOOKUP(A1209,CATEGORIA!B:B,CATEGORIA!C:C)</f>
        <v>GUMMY HAIR VITAMIN - MORANGO 4X180G</v>
      </c>
      <c r="C1209" s="108" t="s">
        <v>3</v>
      </c>
      <c r="D1209" s="142">
        <v>4</v>
      </c>
    </row>
    <row r="1210" spans="1:4" x14ac:dyDescent="0.3">
      <c r="A1210" s="187">
        <v>2174</v>
      </c>
      <c r="B1210" s="78" t="e">
        <f>_xlfn.XLOOKUP(A1210,CATEGORIA!B:B,CATEGORIA!C:C)</f>
        <v>#N/A</v>
      </c>
      <c r="C1210" s="108" t="s">
        <v>3</v>
      </c>
      <c r="D1210" s="142">
        <v>12</v>
      </c>
    </row>
    <row r="1211" spans="1:4" x14ac:dyDescent="0.3">
      <c r="A1211" s="187">
        <v>2219</v>
      </c>
      <c r="B1211" s="78" t="str">
        <f>_xlfn.XLOOKUP(A1211,CATEGORIA!B:B,CATEGORIA!C:C)</f>
        <v>GUMMY HAIR VITAMIN - TUTTI FRUTTI 4X180G</v>
      </c>
      <c r="C1211" s="108" t="s">
        <v>3</v>
      </c>
      <c r="D1211" s="142">
        <v>4</v>
      </c>
    </row>
    <row r="1212" spans="1:4" x14ac:dyDescent="0.3">
      <c r="A1212" s="187">
        <v>2181</v>
      </c>
      <c r="B1212" s="78" t="e">
        <f>_xlfn.XLOOKUP(A1212,CATEGORIA!B:B,CATEGORIA!C:C)</f>
        <v>#N/A</v>
      </c>
      <c r="C1212" s="108" t="s">
        <v>3</v>
      </c>
      <c r="D1212" s="142">
        <v>12</v>
      </c>
    </row>
    <row r="1213" spans="1:4" x14ac:dyDescent="0.3">
      <c r="A1213" s="187">
        <v>2226</v>
      </c>
      <c r="B1213" s="78" t="str">
        <f>_xlfn.XLOOKUP(A1213,CATEGORIA!B:B,CATEGORIA!C:C)</f>
        <v>GUMMY HAIR VITAMIN NIGHT - IOGURTE DE MORANGO 4X90G</v>
      </c>
      <c r="C1213" s="108" t="s">
        <v>3</v>
      </c>
      <c r="D1213" s="142">
        <v>4</v>
      </c>
    </row>
    <row r="1214" spans="1:4" x14ac:dyDescent="0.3">
      <c r="A1214" s="187">
        <v>2227</v>
      </c>
      <c r="B1214" s="78" t="e">
        <f>_xlfn.XLOOKUP(A1214,CATEGORIA!B:B,CATEGORIA!C:C)</f>
        <v>#N/A</v>
      </c>
      <c r="C1214" s="108" t="s">
        <v>3</v>
      </c>
      <c r="D1214" s="142">
        <v>12</v>
      </c>
    </row>
    <row r="1215" spans="1:4" x14ac:dyDescent="0.3">
      <c r="A1215" s="187">
        <v>2228</v>
      </c>
      <c r="B1215" s="78" t="e">
        <f>_xlfn.XLOOKUP(A1215,CATEGORIA!B:B,CATEGORIA!C:C)</f>
        <v>#N/A</v>
      </c>
      <c r="C1215" s="108" t="s">
        <v>3</v>
      </c>
      <c r="D1215" s="142">
        <v>4</v>
      </c>
    </row>
    <row r="1216" spans="1:4" x14ac:dyDescent="0.3">
      <c r="A1216" s="187">
        <v>2179</v>
      </c>
      <c r="B1216" s="78" t="e">
        <f>_xlfn.XLOOKUP(A1216,CATEGORIA!B:B,CATEGORIA!C:C)</f>
        <v>#N/A</v>
      </c>
      <c r="C1216" s="108" t="s">
        <v>3</v>
      </c>
      <c r="D1216" s="142">
        <v>12</v>
      </c>
    </row>
    <row r="1217" spans="1:4" x14ac:dyDescent="0.3">
      <c r="A1217" s="187">
        <v>2224</v>
      </c>
      <c r="B1217" s="78" t="e">
        <f>_xlfn.XLOOKUP(A1217,CATEGORIA!B:B,CATEGORIA!C:C)</f>
        <v>#N/A</v>
      </c>
      <c r="C1217" s="108" t="s">
        <v>3</v>
      </c>
      <c r="D1217" s="142">
        <v>4</v>
      </c>
    </row>
    <row r="1218" spans="1:4" x14ac:dyDescent="0.3">
      <c r="A1218" s="187">
        <v>2230</v>
      </c>
      <c r="B1218" s="78" t="e">
        <f>_xlfn.XLOOKUP(A1218,CATEGORIA!B:B,CATEGORIA!C:C)</f>
        <v>#N/A</v>
      </c>
      <c r="C1218" s="108" t="s">
        <v>3</v>
      </c>
      <c r="D1218" s="142">
        <v>24</v>
      </c>
    </row>
    <row r="1219" spans="1:4" x14ac:dyDescent="0.3">
      <c r="A1219" s="187">
        <v>2231</v>
      </c>
      <c r="B1219" s="78" t="str">
        <f>_xlfn.XLOOKUP(A1219,CATEGORIA!B:B,CATEGORIA!C:C)</f>
        <v>GUMMY KIDS 4X90G</v>
      </c>
      <c r="C1219" s="108" t="s">
        <v>3</v>
      </c>
      <c r="D1219" s="142">
        <v>4</v>
      </c>
    </row>
    <row r="1220" spans="1:4" x14ac:dyDescent="0.3">
      <c r="A1220" s="187">
        <v>2178</v>
      </c>
      <c r="B1220" s="78" t="e">
        <f>_xlfn.XLOOKUP(A1220,CATEGORIA!B:B,CATEGORIA!C:C)</f>
        <v>#N/A</v>
      </c>
      <c r="C1220" s="108" t="s">
        <v>3</v>
      </c>
      <c r="D1220" s="142">
        <v>24</v>
      </c>
    </row>
    <row r="1221" spans="1:4" x14ac:dyDescent="0.3">
      <c r="A1221" s="187">
        <v>2223</v>
      </c>
      <c r="B1221" s="78" t="str">
        <f>_xlfn.XLOOKUP(A1221,CATEGORIA!B:B,CATEGORIA!C:C)</f>
        <v>GUMMY NIGHT - MELATONINA 4X90G</v>
      </c>
      <c r="C1221" s="108" t="s">
        <v>3</v>
      </c>
      <c r="D1221" s="142">
        <v>4</v>
      </c>
    </row>
    <row r="1222" spans="1:4" x14ac:dyDescent="0.3">
      <c r="A1222" s="187">
        <v>2180</v>
      </c>
      <c r="B1222" s="78" t="e">
        <f>_xlfn.XLOOKUP(A1222,CATEGORIA!B:B,CATEGORIA!C:C)</f>
        <v>#N/A</v>
      </c>
      <c r="C1222" s="108" t="s">
        <v>3</v>
      </c>
      <c r="D1222" s="142">
        <v>12</v>
      </c>
    </row>
    <row r="1223" spans="1:4" x14ac:dyDescent="0.3">
      <c r="A1223" s="187">
        <v>2225</v>
      </c>
      <c r="B1223" s="78" t="e">
        <f>_xlfn.XLOOKUP(A1223,CATEGORIA!B:B,CATEGORIA!C:C)</f>
        <v>#N/A</v>
      </c>
      <c r="C1223" s="108" t="s">
        <v>3</v>
      </c>
      <c r="D1223" s="142">
        <v>4</v>
      </c>
    </row>
    <row r="1224" spans="1:4" x14ac:dyDescent="0.3">
      <c r="A1224" s="187">
        <v>2177</v>
      </c>
      <c r="B1224" s="78" t="e">
        <f>_xlfn.XLOOKUP(A1224,CATEGORIA!B:B,CATEGORIA!C:C)</f>
        <v>#N/A</v>
      </c>
      <c r="C1224" s="108" t="s">
        <v>3</v>
      </c>
      <c r="D1224" s="142">
        <v>24</v>
      </c>
    </row>
    <row r="1225" spans="1:4" x14ac:dyDescent="0.3">
      <c r="A1225" s="187">
        <v>2222</v>
      </c>
      <c r="B1225" s="78" t="e">
        <f>_xlfn.XLOOKUP(A1225,CATEGORIA!B:B,CATEGORIA!C:C)</f>
        <v>#N/A</v>
      </c>
      <c r="C1225" s="108" t="s">
        <v>3</v>
      </c>
      <c r="D1225" s="142">
        <v>4</v>
      </c>
    </row>
    <row r="1226" spans="1:4" x14ac:dyDescent="0.3">
      <c r="A1226" s="187">
        <v>2176</v>
      </c>
      <c r="B1226" s="78" t="e">
        <f>_xlfn.XLOOKUP(A1226,CATEGORIA!B:B,CATEGORIA!C:C)</f>
        <v>#N/A</v>
      </c>
      <c r="C1226" s="108" t="s">
        <v>3</v>
      </c>
      <c r="D1226" s="142">
        <v>24</v>
      </c>
    </row>
    <row r="1227" spans="1:4" x14ac:dyDescent="0.3">
      <c r="A1227" s="187">
        <v>2221</v>
      </c>
      <c r="B1227" s="78" t="str">
        <f>_xlfn.XLOOKUP(A1227,CATEGORIA!B:B,CATEGORIA!C:C)</f>
        <v>GUMMY VITAMIN D - ABACAXI 4X90G</v>
      </c>
      <c r="C1227" s="108" t="s">
        <v>3</v>
      </c>
      <c r="D1227" s="142">
        <v>4</v>
      </c>
    </row>
    <row r="1228" spans="1:4" x14ac:dyDescent="0.3">
      <c r="A1228" s="187">
        <v>406</v>
      </c>
      <c r="B1228" s="78" t="str">
        <f>_xlfn.XLOOKUP(A1228,CATEGORIA!B:B,CATEGORIA!C:C)</f>
        <v>HIBISCO COM COLAGENO 5KG MISTURA PRONTA</v>
      </c>
      <c r="C1228" s="108" t="s">
        <v>7</v>
      </c>
      <c r="D1228" s="142">
        <v>5</v>
      </c>
    </row>
    <row r="1229" spans="1:4" x14ac:dyDescent="0.3">
      <c r="A1229" s="187">
        <v>11062</v>
      </c>
      <c r="B1229" s="78" t="e">
        <f>_xlfn.XLOOKUP(A1229,CATEGORIA!B:B,CATEGORIA!C:C)</f>
        <v>#N/A</v>
      </c>
      <c r="C1229" s="108" t="s">
        <v>7</v>
      </c>
      <c r="D1229" s="142">
        <v>25.79</v>
      </c>
    </row>
    <row r="1230" spans="1:4" x14ac:dyDescent="0.3">
      <c r="A1230" s="187">
        <v>10009</v>
      </c>
      <c r="B1230" s="78" t="str">
        <f>_xlfn.XLOOKUP(A1230,CATEGORIA!B:B,CATEGORIA!C:C)</f>
        <v>HORTELA EM FLOCOS 20KG</v>
      </c>
      <c r="C1230" s="108" t="s">
        <v>7</v>
      </c>
      <c r="D1230" s="142">
        <v>20</v>
      </c>
    </row>
    <row r="1231" spans="1:4" x14ac:dyDescent="0.3">
      <c r="A1231" s="187">
        <v>20998</v>
      </c>
      <c r="B1231" s="78" t="str">
        <f>_xlfn.XLOOKUP(A1231,CATEGORIA!B:B,CATEGORIA!C:C)</f>
        <v>HORTELA EM FLOCOS 25KG</v>
      </c>
      <c r="C1231" s="108" t="s">
        <v>7</v>
      </c>
      <c r="D1231" s="142">
        <v>25</v>
      </c>
    </row>
    <row r="1232" spans="1:4" x14ac:dyDescent="0.3">
      <c r="A1232" s="187">
        <v>2799</v>
      </c>
      <c r="B1232" s="78" t="e">
        <f>_xlfn.XLOOKUP(A1232,CATEGORIA!B:B,CATEGORIA!C:C)</f>
        <v>#N/A</v>
      </c>
      <c r="C1232" s="108" t="s">
        <v>165</v>
      </c>
      <c r="D1232" s="142">
        <v>12</v>
      </c>
    </row>
    <row r="1233" spans="1:4" x14ac:dyDescent="0.3">
      <c r="A1233" s="187">
        <v>2798</v>
      </c>
      <c r="B1233" s="78" t="str">
        <f>_xlfn.XLOOKUP(A1233,CATEGORIA!B:B,CATEGORIA!C:C)</f>
        <v>ICE TEA PESSEGO 12X450ML (YAI)</v>
      </c>
      <c r="C1233" s="108" t="s">
        <v>165</v>
      </c>
      <c r="D1233" s="142">
        <v>12</v>
      </c>
    </row>
    <row r="1234" spans="1:4" x14ac:dyDescent="0.3">
      <c r="A1234" s="187">
        <v>1718</v>
      </c>
      <c r="B1234" s="78" t="str">
        <f>_xlfn.XLOOKUP(A1234,CATEGORIA!B:B,CATEGORIA!C:C)</f>
        <v>KIT BOAS VINDA SACOLA DO BEM</v>
      </c>
      <c r="C1234" s="108" t="s">
        <v>3</v>
      </c>
      <c r="D1234" s="142">
        <v>0.2</v>
      </c>
    </row>
    <row r="1235" spans="1:4" x14ac:dyDescent="0.3">
      <c r="A1235" s="187">
        <v>1466</v>
      </c>
      <c r="B1235" s="78" t="e">
        <f>_xlfn.XLOOKUP(A1235,CATEGORIA!B:B,CATEGORIA!C:C)</f>
        <v>#N/A</v>
      </c>
      <c r="C1235" s="108" t="s">
        <v>3</v>
      </c>
      <c r="D1235" s="142">
        <v>8</v>
      </c>
    </row>
    <row r="1236" spans="1:4" x14ac:dyDescent="0.3">
      <c r="A1236" s="187">
        <v>20917</v>
      </c>
      <c r="B1236" s="78" t="str">
        <f>_xlfn.XLOOKUP(A1236,CATEGORIA!B:B,CATEGORIA!C:C)</f>
        <v>KIWI DESIDRATADO 10KG (IMPORTADO)</v>
      </c>
      <c r="C1236" s="108" t="s">
        <v>3</v>
      </c>
      <c r="D1236" s="142">
        <v>10</v>
      </c>
    </row>
    <row r="1237" spans="1:4" x14ac:dyDescent="0.3">
      <c r="A1237" s="187">
        <v>21018</v>
      </c>
      <c r="B1237" s="78" t="str">
        <f>_xlfn.XLOOKUP(A1237,CATEGORIA!B:B,CATEGORIA!C:C)</f>
        <v>KIWI DESIDRATADO 5KG (VIDA EM GRAOS)</v>
      </c>
      <c r="C1237" s="108" t="s">
        <v>7</v>
      </c>
      <c r="D1237" s="142">
        <v>5</v>
      </c>
    </row>
    <row r="1238" spans="1:4" x14ac:dyDescent="0.3">
      <c r="A1238" s="187">
        <v>21451</v>
      </c>
      <c r="B1238" s="78" t="str">
        <f>_xlfn.XLOOKUP(A1238,CATEGORIA!B:B,CATEGORIA!C:C)</f>
        <v>KIWI DESIDRATADO 2KG (VIDA EM GRAOS)</v>
      </c>
      <c r="C1238" s="108" t="s">
        <v>3</v>
      </c>
      <c r="D1238" s="142">
        <v>2</v>
      </c>
    </row>
    <row r="1239" spans="1:4" x14ac:dyDescent="0.3">
      <c r="A1239" s="187">
        <v>10133</v>
      </c>
      <c r="B1239" s="78" t="e">
        <f>_xlfn.XLOOKUP(A1239,CATEGORIA!B:B,CATEGORIA!C:C)</f>
        <v>#N/A</v>
      </c>
      <c r="C1239" s="108" t="s">
        <v>3</v>
      </c>
      <c r="D1239" s="142">
        <v>10</v>
      </c>
    </row>
    <row r="1240" spans="1:4" x14ac:dyDescent="0.3">
      <c r="A1240" s="187">
        <v>1940</v>
      </c>
      <c r="B1240" s="78" t="str">
        <f>_xlfn.XLOOKUP(A1240,CATEGORIA!B:B,CATEGORIA!C:C)</f>
        <v>KOMBUCHA ABACAXI COM MENTA 6X350ML (DR K)</v>
      </c>
      <c r="C1240" s="108" t="s">
        <v>165</v>
      </c>
      <c r="D1240" s="142">
        <v>6</v>
      </c>
    </row>
    <row r="1241" spans="1:4" x14ac:dyDescent="0.3">
      <c r="A1241" s="187">
        <v>1943</v>
      </c>
      <c r="B1241" s="78" t="str">
        <f>_xlfn.XLOOKUP(A1241,CATEGORIA!B:B,CATEGORIA!C:C)</f>
        <v>KOMBUCHA AGUA DE COCO 6X350ML (DR K)</v>
      </c>
      <c r="C1241" s="108" t="s">
        <v>165</v>
      </c>
      <c r="D1241" s="142">
        <v>6</v>
      </c>
    </row>
    <row r="1242" spans="1:4" x14ac:dyDescent="0.3">
      <c r="A1242" s="187">
        <v>1944</v>
      </c>
      <c r="B1242" s="78" t="str">
        <f>_xlfn.XLOOKUP(A1242,CATEGORIA!B:B,CATEGORIA!C:C)</f>
        <v>KOMBUCHA GUARANA COM ACAI 6X350ML (DR K)</v>
      </c>
      <c r="C1242" s="108" t="s">
        <v>165</v>
      </c>
      <c r="D1242" s="142">
        <v>6</v>
      </c>
    </row>
    <row r="1243" spans="1:4" x14ac:dyDescent="0.3">
      <c r="A1243" s="187">
        <v>1939</v>
      </c>
      <c r="B1243" s="78" t="str">
        <f>_xlfn.XLOOKUP(A1243,CATEGORIA!B:B,CATEGORIA!C:C)</f>
        <v>KOMBUCHA LARANJA COM GENGIBRE 6X350ML (DR K)</v>
      </c>
      <c r="C1243" s="108" t="s">
        <v>165</v>
      </c>
      <c r="D1243" s="142">
        <v>6</v>
      </c>
    </row>
    <row r="1244" spans="1:4" x14ac:dyDescent="0.3">
      <c r="A1244" s="187">
        <v>1942</v>
      </c>
      <c r="B1244" s="78" t="str">
        <f>_xlfn.XLOOKUP(A1244,CATEGORIA!B:B,CATEGORIA!C:C)</f>
        <v>KOMBUCHA MARACUJA 6X350ML (DR K)</v>
      </c>
      <c r="C1244" s="108" t="s">
        <v>165</v>
      </c>
      <c r="D1244" s="142">
        <v>6</v>
      </c>
    </row>
    <row r="1245" spans="1:4" x14ac:dyDescent="0.3">
      <c r="A1245" s="187">
        <v>2789</v>
      </c>
      <c r="B1245" s="78" t="str">
        <f>_xlfn.XLOOKUP(A1245,CATEGORIA!B:B,CATEGORIA!C:C)</f>
        <v>KOMBUCHA MELANCIA 6X350ML (DR K)</v>
      </c>
      <c r="C1245" s="108" t="s">
        <v>3</v>
      </c>
      <c r="D1245" s="142">
        <v>6</v>
      </c>
    </row>
    <row r="1246" spans="1:4" x14ac:dyDescent="0.3">
      <c r="A1246" s="187">
        <v>2785</v>
      </c>
      <c r="B1246" s="78" t="str">
        <f>_xlfn.XLOOKUP(A1246,CATEGORIA!B:B,CATEGORIA!C:C)</f>
        <v>KOMBUCHA LIMAO 6X350ML (DR K)</v>
      </c>
      <c r="C1246" s="108" t="s">
        <v>165</v>
      </c>
      <c r="D1246" s="142">
        <v>6</v>
      </c>
    </row>
    <row r="1247" spans="1:4" x14ac:dyDescent="0.3">
      <c r="A1247" s="187">
        <v>2786</v>
      </c>
      <c r="B1247" s="78" t="str">
        <f>_xlfn.XLOOKUP(A1247,CATEGORIA!B:B,CATEGORIA!C:C)</f>
        <v>KOMBUCHA UVA COM HIBISCO 6X350ML (DR K)</v>
      </c>
      <c r="C1247" s="108" t="s">
        <v>165</v>
      </c>
      <c r="D1247" s="142">
        <v>6</v>
      </c>
    </row>
    <row r="1248" spans="1:4" x14ac:dyDescent="0.3">
      <c r="A1248" s="187">
        <v>1941</v>
      </c>
      <c r="B1248" s="78" t="e">
        <f>_xlfn.XLOOKUP(A1248,CATEGORIA!B:B,CATEGORIA!C:C)</f>
        <v>#N/A</v>
      </c>
      <c r="C1248" s="108" t="s">
        <v>165</v>
      </c>
      <c r="D1248" s="142">
        <v>6</v>
      </c>
    </row>
    <row r="1249" spans="1:4" x14ac:dyDescent="0.3">
      <c r="A1249" s="187">
        <v>2745</v>
      </c>
      <c r="B1249" s="78" t="str">
        <f>_xlfn.XLOOKUP(A1249,CATEGORIA!B:B,CATEGORIA!C:C)</f>
        <v>LA FAJOR AVELA CX C/4 DISP 12X50GR (LA GANEXA)</v>
      </c>
      <c r="C1249" s="108" t="s">
        <v>3</v>
      </c>
      <c r="D1249" s="142">
        <v>4</v>
      </c>
    </row>
    <row r="1250" spans="1:4" x14ac:dyDescent="0.3">
      <c r="A1250" s="187">
        <v>2746</v>
      </c>
      <c r="B1250" s="78" t="str">
        <f>_xlfn.XLOOKUP(A1250,CATEGORIA!B:B,CATEGORIA!C:C)</f>
        <v>LA FAJOR BRIGADEIRO CX C/4 DISP 12X50GR (LA GANEXA)</v>
      </c>
      <c r="C1250" s="108" t="s">
        <v>3</v>
      </c>
      <c r="D1250" s="142">
        <v>4</v>
      </c>
    </row>
    <row r="1251" spans="1:4" x14ac:dyDescent="0.3">
      <c r="A1251" s="187">
        <v>2792</v>
      </c>
      <c r="B1251" s="78" t="str">
        <f>_xlfn.XLOOKUP(A1251,CATEGORIA!B:B,CATEGORIA!C:C)</f>
        <v>LA FAJOR CARAMELO E FLOR DE SAL CX C/4 DISP 12X50GR (LA GANEXA)</v>
      </c>
      <c r="C1251" s="108" t="s">
        <v>3</v>
      </c>
      <c r="D1251" s="142">
        <v>4</v>
      </c>
    </row>
    <row r="1252" spans="1:4" x14ac:dyDescent="0.3">
      <c r="A1252" s="187">
        <v>2743</v>
      </c>
      <c r="B1252" s="78" t="str">
        <f>_xlfn.XLOOKUP(A1252,CATEGORIA!B:B,CATEGORIA!C:C)</f>
        <v>LA FAJOR COOKIES CREAM CX C/4 DISP 12X50GR (LA GANEXA)</v>
      </c>
      <c r="C1252" s="108" t="s">
        <v>3</v>
      </c>
      <c r="D1252" s="142">
        <v>4</v>
      </c>
    </row>
    <row r="1253" spans="1:4" x14ac:dyDescent="0.3">
      <c r="A1253" s="187">
        <v>2744</v>
      </c>
      <c r="B1253" s="78" t="str">
        <f>_xlfn.XLOOKUP(A1253,CATEGORIA!B:B,CATEGORIA!C:C)</f>
        <v>LA FAJOR LEITINHO CX C/4 DISP 12X50GR (LA GANEXA)</v>
      </c>
      <c r="C1253" s="108" t="s">
        <v>3</v>
      </c>
      <c r="D1253" s="142">
        <v>4</v>
      </c>
    </row>
    <row r="1254" spans="1:4" x14ac:dyDescent="0.3">
      <c r="A1254" s="187">
        <v>2791</v>
      </c>
      <c r="B1254" s="78" t="str">
        <f>_xlfn.XLOOKUP(A1254,CATEGORIA!B:B,CATEGORIA!C:C)</f>
        <v>LA FAJOR PISTACHE CX C/4 DISP 12X50GR (LA GANEXA)</v>
      </c>
      <c r="C1254" s="108" t="s">
        <v>3</v>
      </c>
      <c r="D1254" s="142">
        <v>4</v>
      </c>
    </row>
    <row r="1255" spans="1:4" x14ac:dyDescent="0.3">
      <c r="A1255" s="187">
        <v>1268</v>
      </c>
      <c r="B1255" s="78" t="str">
        <f>_xlfn.XLOOKUP(A1255,CATEGORIA!B:B,CATEGORIA!C:C)</f>
        <v>LARANJA EM RODELAS COM CASCA DESIDRATADO 2,5KG (VIDA EM GRAOS)</v>
      </c>
      <c r="C1255" s="108" t="s">
        <v>3</v>
      </c>
      <c r="D1255" s="142">
        <v>2.5</v>
      </c>
    </row>
    <row r="1256" spans="1:4" x14ac:dyDescent="0.3">
      <c r="A1256" s="187">
        <v>1310</v>
      </c>
      <c r="B1256" s="78" t="str">
        <f>_xlfn.XLOOKUP(A1256,CATEGORIA!B:B,CATEGORIA!C:C)</f>
        <v>LARANJA EM RODELAS COM CASCA DESIDRATADO 10KG</v>
      </c>
      <c r="C1256" s="108" t="s">
        <v>3</v>
      </c>
      <c r="D1256" s="142">
        <v>10</v>
      </c>
    </row>
    <row r="1257" spans="1:4" x14ac:dyDescent="0.3">
      <c r="A1257" s="187">
        <v>1400</v>
      </c>
      <c r="B1257" s="78" t="str">
        <f>_xlfn.XLOOKUP(A1257,CATEGORIA!B:B,CATEGORIA!C:C)</f>
        <v>LARANJA EM RODELAS COM CASCA DESIDRATADO 2,5KG (PREMIUM)</v>
      </c>
      <c r="C1257" s="108" t="s">
        <v>3</v>
      </c>
      <c r="D1257" s="142">
        <v>2.5</v>
      </c>
    </row>
    <row r="1258" spans="1:4" x14ac:dyDescent="0.3">
      <c r="A1258" s="187">
        <v>1402</v>
      </c>
      <c r="B1258" s="78" t="str">
        <f>_xlfn.XLOOKUP(A1258,CATEGORIA!B:B,CATEGORIA!C:C)</f>
        <v>LARANJA EM RODELAS COM CASCA DESIDRATADO 8KG</v>
      </c>
      <c r="C1258" s="108" t="s">
        <v>3</v>
      </c>
      <c r="D1258" s="142">
        <v>8</v>
      </c>
    </row>
    <row r="1259" spans="1:4" x14ac:dyDescent="0.3">
      <c r="A1259" s="187">
        <v>1668</v>
      </c>
      <c r="B1259" s="78" t="str">
        <f>_xlfn.XLOOKUP(A1259,CATEGORIA!B:B,CATEGORIA!C:C)</f>
        <v>LARANJA EM TIRAS CRISTALIZADA 3KG</v>
      </c>
      <c r="C1259" s="108" t="s">
        <v>3</v>
      </c>
      <c r="D1259" s="142">
        <v>3</v>
      </c>
    </row>
    <row r="1260" spans="1:4" x14ac:dyDescent="0.3">
      <c r="A1260" s="187">
        <v>1793</v>
      </c>
      <c r="B1260" s="78" t="e">
        <f>_xlfn.XLOOKUP(A1260,CATEGORIA!B:B,CATEGORIA!C:C)</f>
        <v>#N/A</v>
      </c>
      <c r="C1260" s="108" t="s">
        <v>3</v>
      </c>
      <c r="D1260" s="142">
        <v>12</v>
      </c>
    </row>
    <row r="1261" spans="1:4" x14ac:dyDescent="0.3">
      <c r="A1261" s="187">
        <v>20487</v>
      </c>
      <c r="B1261" s="78" t="str">
        <f>_xlfn.XLOOKUP(A1261,CATEGORIA!B:B,CATEGORIA!C:C)</f>
        <v>LEITE DE COCO EM PO 15KG</v>
      </c>
      <c r="C1261" s="108" t="s">
        <v>3</v>
      </c>
      <c r="D1261" s="142">
        <v>15</v>
      </c>
    </row>
    <row r="1262" spans="1:4" x14ac:dyDescent="0.3">
      <c r="A1262" s="187">
        <v>21192</v>
      </c>
      <c r="B1262" s="78" t="e">
        <f>_xlfn.XLOOKUP(A1262,CATEGORIA!B:B,CATEGORIA!C:C)</f>
        <v>#N/A</v>
      </c>
      <c r="C1262" s="108" t="s">
        <v>3</v>
      </c>
      <c r="D1262" s="142">
        <v>25</v>
      </c>
    </row>
    <row r="1263" spans="1:4" x14ac:dyDescent="0.3">
      <c r="A1263" s="187">
        <v>20484</v>
      </c>
      <c r="B1263" s="78" t="str">
        <f>_xlfn.XLOOKUP(A1263,CATEGORIA!B:B,CATEGORIA!C:C)</f>
        <v>LEITE DE COCO EM PO 5KG (VIDA EM GRAOS)</v>
      </c>
      <c r="C1263" s="108" t="s">
        <v>3</v>
      </c>
      <c r="D1263" s="142">
        <v>5</v>
      </c>
    </row>
    <row r="1264" spans="1:4" x14ac:dyDescent="0.3">
      <c r="A1264" s="187">
        <v>21162</v>
      </c>
      <c r="B1264" s="78" t="e">
        <f>_xlfn.XLOOKUP(A1264,CATEGORIA!B:B,CATEGORIA!C:C)</f>
        <v>#N/A</v>
      </c>
      <c r="C1264" s="108" t="s">
        <v>7</v>
      </c>
      <c r="D1264" s="142">
        <v>20</v>
      </c>
    </row>
    <row r="1265" spans="1:4" x14ac:dyDescent="0.3">
      <c r="A1265" s="187">
        <v>21464</v>
      </c>
      <c r="B1265" s="78" t="str">
        <f>_xlfn.XLOOKUP(A1265,CATEGORIA!B:B,CATEGORIA!C:C)</f>
        <v>LEITE DE COCO EM PO 2KG (VIDA EM GRAOS)</v>
      </c>
      <c r="C1265" s="108" t="s">
        <v>3</v>
      </c>
      <c r="D1265" s="142">
        <v>2</v>
      </c>
    </row>
    <row r="1266" spans="1:4" x14ac:dyDescent="0.3">
      <c r="A1266" s="187">
        <v>21333</v>
      </c>
      <c r="B1266" s="78" t="str">
        <f>_xlfn.XLOOKUP(A1266,CATEGORIA!B:B,CATEGORIA!C:C)</f>
        <v>LEITE DE COCO EM PO VEGANO 15KG</v>
      </c>
      <c r="C1266" s="108" t="s">
        <v>7</v>
      </c>
      <c r="D1266" s="142">
        <v>15</v>
      </c>
    </row>
    <row r="1267" spans="1:4" x14ac:dyDescent="0.3">
      <c r="A1267" s="187">
        <v>21159</v>
      </c>
      <c r="B1267" s="78" t="str">
        <f>_xlfn.XLOOKUP(A1267,CATEGORIA!B:B,CATEGORIA!C:C)</f>
        <v>LEITE DE COCO EM PO VEGANO 5KG (VIDA EM GRAOS)</v>
      </c>
      <c r="C1267" s="108" t="s">
        <v>7</v>
      </c>
      <c r="D1267" s="142">
        <v>5</v>
      </c>
    </row>
    <row r="1268" spans="1:4" x14ac:dyDescent="0.3">
      <c r="A1268" s="187">
        <v>21465</v>
      </c>
      <c r="B1268" s="78" t="str">
        <f>_xlfn.XLOOKUP(A1268,CATEGORIA!B:B,CATEGORIA!C:C)</f>
        <v>LEITE DE COCO EM PO VEGANO 2KG (VIDA EM GRAOS)</v>
      </c>
      <c r="C1268" s="108" t="s">
        <v>7</v>
      </c>
      <c r="D1268" s="142">
        <v>2</v>
      </c>
    </row>
    <row r="1269" spans="1:4" x14ac:dyDescent="0.3">
      <c r="A1269" s="187">
        <v>21193</v>
      </c>
      <c r="B1269" s="78" t="e">
        <f>_xlfn.XLOOKUP(A1269,CATEGORIA!B:B,CATEGORIA!C:C)</f>
        <v>#N/A</v>
      </c>
      <c r="C1269" s="108" t="s">
        <v>3</v>
      </c>
      <c r="D1269" s="142">
        <v>25</v>
      </c>
    </row>
    <row r="1270" spans="1:4" x14ac:dyDescent="0.3">
      <c r="A1270" s="187">
        <v>21158</v>
      </c>
      <c r="B1270" s="78" t="e">
        <f>_xlfn.XLOOKUP(A1270,CATEGORIA!B:B,CATEGORIA!C:C)</f>
        <v>#N/A</v>
      </c>
      <c r="C1270" s="108" t="s">
        <v>7</v>
      </c>
      <c r="D1270" s="142">
        <v>15</v>
      </c>
    </row>
    <row r="1271" spans="1:4" x14ac:dyDescent="0.3">
      <c r="A1271" s="187">
        <v>20162</v>
      </c>
      <c r="B1271" s="78" t="e">
        <f>_xlfn.XLOOKUP(A1271,CATEGORIA!B:B,CATEGORIA!C:C)</f>
        <v>#N/A</v>
      </c>
      <c r="C1271" s="108" t="s">
        <v>7</v>
      </c>
      <c r="D1271" s="142">
        <v>10</v>
      </c>
    </row>
    <row r="1272" spans="1:4" x14ac:dyDescent="0.3">
      <c r="A1272" s="187">
        <v>21036</v>
      </c>
      <c r="B1272" s="78" t="e">
        <f>_xlfn.XLOOKUP(A1272,CATEGORIA!B:B,CATEGORIA!C:C)</f>
        <v>#N/A</v>
      </c>
      <c r="C1272" s="108" t="s">
        <v>7</v>
      </c>
      <c r="D1272" s="142">
        <v>25</v>
      </c>
    </row>
    <row r="1273" spans="1:4" x14ac:dyDescent="0.3">
      <c r="A1273" s="187">
        <v>20030</v>
      </c>
      <c r="B1273" s="78" t="str">
        <f>_xlfn.XLOOKUP(A1273,CATEGORIA!B:B,CATEGORIA!C:C)</f>
        <v>LENTILHA VERDE CANADENSE 45,36 KG</v>
      </c>
      <c r="C1273" s="108" t="s">
        <v>7</v>
      </c>
      <c r="D1273" s="142">
        <v>45.36</v>
      </c>
    </row>
    <row r="1274" spans="1:4" x14ac:dyDescent="0.3">
      <c r="A1274" s="187">
        <v>21242</v>
      </c>
      <c r="B1274" s="78" t="str">
        <f>_xlfn.XLOOKUP(A1274,CATEGORIA!B:B,CATEGORIA!C:C)</f>
        <v>LENTILHA VERDE CANADENSE 5KG (VIDA EM GRAOS)</v>
      </c>
      <c r="C1274" s="108" t="s">
        <v>7</v>
      </c>
      <c r="D1274" s="142">
        <v>5</v>
      </c>
    </row>
    <row r="1275" spans="1:4" x14ac:dyDescent="0.3">
      <c r="A1275" s="187">
        <v>21338</v>
      </c>
      <c r="B1275" s="78" t="e">
        <f>_xlfn.XLOOKUP(A1275,CATEGORIA!B:B,CATEGORIA!C:C)</f>
        <v>#N/A</v>
      </c>
      <c r="C1275" s="108" t="s">
        <v>7</v>
      </c>
      <c r="D1275" s="142">
        <v>50</v>
      </c>
    </row>
    <row r="1276" spans="1:4" x14ac:dyDescent="0.3">
      <c r="A1276" s="187">
        <v>21145</v>
      </c>
      <c r="B1276" s="78" t="str">
        <f>_xlfn.XLOOKUP(A1276,CATEGORIA!B:B,CATEGORIA!C:C)</f>
        <v>LENTILHA VERMELHA CANADENSE 25KG</v>
      </c>
      <c r="C1276" s="108" t="s">
        <v>7</v>
      </c>
      <c r="D1276" s="142">
        <v>25</v>
      </c>
    </row>
    <row r="1277" spans="1:4" x14ac:dyDescent="0.3">
      <c r="A1277" s="187">
        <v>20926</v>
      </c>
      <c r="B1277" s="78" t="str">
        <f>_xlfn.XLOOKUP(A1277,CATEGORIA!B:B,CATEGORIA!C:C)</f>
        <v>LENTILHA VERMELHA 45,36KG</v>
      </c>
      <c r="C1277" s="108" t="s">
        <v>7</v>
      </c>
      <c r="D1277" s="142">
        <v>45.36</v>
      </c>
    </row>
    <row r="1278" spans="1:4" x14ac:dyDescent="0.3">
      <c r="A1278" s="187">
        <v>21651</v>
      </c>
      <c r="B1278" s="78" t="str">
        <f>_xlfn.XLOOKUP(A1278,CATEGORIA!B:B,CATEGORIA!C:C)</f>
        <v>LENTILHA VERMELHA 50KG</v>
      </c>
      <c r="C1278" s="108" t="s">
        <v>7</v>
      </c>
      <c r="D1278" s="142">
        <v>50</v>
      </c>
    </row>
    <row r="1279" spans="1:4" x14ac:dyDescent="0.3">
      <c r="A1279" s="187">
        <v>21021</v>
      </c>
      <c r="B1279" s="78" t="str">
        <f>_xlfn.XLOOKUP(A1279,CATEGORIA!B:B,CATEGORIA!C:C)</f>
        <v>LENTILHA VERMELHA CANADENSE 5KG (VIDA EM GRAOS)</v>
      </c>
      <c r="C1279" s="108" t="s">
        <v>7</v>
      </c>
      <c r="D1279" s="142">
        <v>5</v>
      </c>
    </row>
    <row r="1280" spans="1:4" x14ac:dyDescent="0.3">
      <c r="A1280" s="187">
        <v>21187</v>
      </c>
      <c r="B1280" s="78" t="e">
        <f>_xlfn.XLOOKUP(A1280,CATEGORIA!B:B,CATEGORIA!C:C)</f>
        <v>#N/A</v>
      </c>
      <c r="C1280" s="108" t="s">
        <v>7</v>
      </c>
      <c r="D1280" s="142">
        <v>25</v>
      </c>
    </row>
    <row r="1281" spans="1:4" x14ac:dyDescent="0.3">
      <c r="A1281" s="187">
        <v>21188</v>
      </c>
      <c r="B1281" s="78" t="e">
        <f>_xlfn.XLOOKUP(A1281,CATEGORIA!B:B,CATEGORIA!C:C)</f>
        <v>#N/A</v>
      </c>
      <c r="C1281" s="108" t="s">
        <v>7</v>
      </c>
      <c r="D1281" s="142">
        <v>5</v>
      </c>
    </row>
    <row r="1282" spans="1:4" x14ac:dyDescent="0.3">
      <c r="A1282" s="187">
        <v>209</v>
      </c>
      <c r="B1282" s="78" t="str">
        <f>_xlfn.XLOOKUP(A1282,CATEGORIA!B:B,CATEGORIA!C:C)</f>
        <v>LEVEDO DE CERVEJA EM PO 25KG</v>
      </c>
      <c r="C1282" s="108" t="s">
        <v>7</v>
      </c>
      <c r="D1282" s="142">
        <v>25</v>
      </c>
    </row>
    <row r="1283" spans="1:4" x14ac:dyDescent="0.3">
      <c r="A1283" s="187">
        <v>595</v>
      </c>
      <c r="B1283" s="78" t="e">
        <f>_xlfn.XLOOKUP(A1283,CATEGORIA!B:B,CATEGORIA!C:C)</f>
        <v>#N/A</v>
      </c>
      <c r="C1283" s="108" t="s">
        <v>7</v>
      </c>
      <c r="D1283" s="142">
        <v>5</v>
      </c>
    </row>
    <row r="1284" spans="1:4" x14ac:dyDescent="0.3">
      <c r="A1284" s="187">
        <v>1765</v>
      </c>
      <c r="B1284" s="78" t="str">
        <f>_xlfn.XLOOKUP(A1284,CATEGORIA!B:B,CATEGORIA!C:C)</f>
        <v>LEVEDO DE CERVEJA EM PO 2KG</v>
      </c>
      <c r="C1284" s="108" t="s">
        <v>7</v>
      </c>
      <c r="D1284" s="142">
        <v>2</v>
      </c>
    </row>
    <row r="1285" spans="1:4" x14ac:dyDescent="0.3">
      <c r="A1285" s="187">
        <v>21130</v>
      </c>
      <c r="B1285" s="78" t="e">
        <f>_xlfn.XLOOKUP(A1285,CATEGORIA!B:B,CATEGORIA!C:C)</f>
        <v>#N/A</v>
      </c>
      <c r="C1285" s="108" t="s">
        <v>7</v>
      </c>
      <c r="D1285" s="142">
        <v>5</v>
      </c>
    </row>
    <row r="1286" spans="1:4" x14ac:dyDescent="0.3">
      <c r="A1286" s="187">
        <v>1311</v>
      </c>
      <c r="B1286" s="78" t="str">
        <f>_xlfn.XLOOKUP(A1286,CATEGORIA!B:B,CATEGORIA!C:C)</f>
        <v>LIMAO EM RODELAS COM CASCA DESIDRATADO 10KG</v>
      </c>
      <c r="C1286" s="108" t="s">
        <v>3</v>
      </c>
      <c r="D1286" s="142">
        <v>10</v>
      </c>
    </row>
    <row r="1287" spans="1:4" x14ac:dyDescent="0.3">
      <c r="A1287" s="187">
        <v>1401</v>
      </c>
      <c r="B1287" s="78" t="str">
        <f>_xlfn.XLOOKUP(A1287,CATEGORIA!B:B,CATEGORIA!C:C)</f>
        <v>LIMAO EM RODELAS COM CASCA DESIDRATADO 2,5KG (VIDA EM GRAOS)</v>
      </c>
      <c r="C1287" s="108" t="s">
        <v>3</v>
      </c>
      <c r="D1287" s="142">
        <v>2.5</v>
      </c>
    </row>
    <row r="1288" spans="1:4" x14ac:dyDescent="0.3">
      <c r="A1288" s="187">
        <v>1829</v>
      </c>
      <c r="B1288" s="78" t="str">
        <f>_xlfn.XLOOKUP(A1288,CATEGORIA!B:B,CATEGORIA!C:C)</f>
        <v>LIMAO EM RODELAS COM CASCA DESIDRATADO 2KG (VIDA EM GRAOS)</v>
      </c>
      <c r="C1288" s="108" t="s">
        <v>3</v>
      </c>
      <c r="D1288" s="142">
        <v>2</v>
      </c>
    </row>
    <row r="1289" spans="1:4" x14ac:dyDescent="0.3">
      <c r="A1289" s="187">
        <v>1498</v>
      </c>
      <c r="B1289" s="78" t="str">
        <f>_xlfn.XLOOKUP(A1289,CATEGORIA!B:B,CATEGORIA!C:C)</f>
        <v>LIMAO EM RODELAS COM CASCA DESIDRATADO 8KG</v>
      </c>
      <c r="C1289" s="108" t="s">
        <v>3</v>
      </c>
      <c r="D1289" s="142">
        <v>8</v>
      </c>
    </row>
    <row r="1290" spans="1:4" x14ac:dyDescent="0.3">
      <c r="A1290" s="187">
        <v>1669</v>
      </c>
      <c r="B1290" s="78" t="str">
        <f>_xlfn.XLOOKUP(A1290,CATEGORIA!B:B,CATEGORIA!C:C)</f>
        <v>LIMAO EM TIRAS CRISTALIZADO 3KG</v>
      </c>
      <c r="C1290" s="108" t="s">
        <v>3</v>
      </c>
      <c r="D1290" s="142">
        <v>3</v>
      </c>
    </row>
    <row r="1291" spans="1:4" x14ac:dyDescent="0.3">
      <c r="A1291" s="187" t="s">
        <v>111</v>
      </c>
      <c r="B1291" s="78" t="str">
        <f>_xlfn.XLOOKUP(A1291,CATEGORIA!B:B,CATEGORIA!C:C)</f>
        <v>LIMPESA</v>
      </c>
      <c r="C1291" s="108" t="s">
        <v>3</v>
      </c>
      <c r="D1291" s="142">
        <v>0</v>
      </c>
    </row>
    <row r="1292" spans="1:4" x14ac:dyDescent="0.3">
      <c r="A1292" s="187">
        <v>20102</v>
      </c>
      <c r="B1292" s="78" t="str">
        <f>_xlfn.XLOOKUP(A1292,CATEGORIA!B:B,CATEGORIA!C:C)</f>
        <v>LINHACA DOURADA 50KG</v>
      </c>
      <c r="C1292" s="108" t="s">
        <v>7</v>
      </c>
      <c r="D1292" s="142">
        <v>50</v>
      </c>
    </row>
    <row r="1293" spans="1:4" x14ac:dyDescent="0.3">
      <c r="A1293" s="187">
        <v>68</v>
      </c>
      <c r="B1293" s="78" t="str">
        <f>_xlfn.XLOOKUP(A1293,CATEGORIA!B:B,CATEGORIA!C:C)</f>
        <v>LINHACA DOURADA 25KG</v>
      </c>
      <c r="C1293" s="108" t="s">
        <v>7</v>
      </c>
      <c r="D1293" s="142">
        <v>25</v>
      </c>
    </row>
    <row r="1294" spans="1:4" x14ac:dyDescent="0.3">
      <c r="A1294" s="187">
        <v>20328</v>
      </c>
      <c r="B1294" s="78" t="str">
        <f>_xlfn.XLOOKUP(A1294,CATEGORIA!B:B,CATEGORIA!C:C)</f>
        <v>LINHACA DOURADA 25KG</v>
      </c>
      <c r="C1294" s="108" t="s">
        <v>7</v>
      </c>
      <c r="D1294" s="142">
        <v>25</v>
      </c>
    </row>
    <row r="1295" spans="1:4" x14ac:dyDescent="0.3">
      <c r="A1295" s="187">
        <v>20090</v>
      </c>
      <c r="B1295" s="78" t="str">
        <f>_xlfn.XLOOKUP(A1295,CATEGORIA!B:B,CATEGORIA!C:C)</f>
        <v>LINHACA DOURADA 5KG (VIDA EM GRAOS)</v>
      </c>
      <c r="C1295" s="108" t="s">
        <v>7</v>
      </c>
      <c r="D1295" s="142">
        <v>5</v>
      </c>
    </row>
    <row r="1296" spans="1:4" x14ac:dyDescent="0.3">
      <c r="A1296" s="187">
        <v>21214</v>
      </c>
      <c r="B1296" s="78" t="e">
        <f>_xlfn.XLOOKUP(A1296,CATEGORIA!B:B,CATEGORIA!C:C)</f>
        <v>#N/A</v>
      </c>
      <c r="C1296" s="108" t="s">
        <v>7</v>
      </c>
      <c r="D1296" s="142">
        <v>22.68</v>
      </c>
    </row>
    <row r="1297" spans="1:4" x14ac:dyDescent="0.3">
      <c r="A1297" s="187">
        <v>21199</v>
      </c>
      <c r="B1297" s="78" t="e">
        <f>_xlfn.XLOOKUP(A1297,CATEGORIA!B:B,CATEGORIA!C:C)</f>
        <v>#N/A</v>
      </c>
      <c r="C1297" s="108" t="s">
        <v>7</v>
      </c>
      <c r="D1297" s="142">
        <v>45.36</v>
      </c>
    </row>
    <row r="1298" spans="1:4" x14ac:dyDescent="0.3">
      <c r="A1298" s="187">
        <v>422</v>
      </c>
      <c r="B1298" s="78" t="str">
        <f>_xlfn.XLOOKUP(A1298,CATEGORIA!B:B,CATEGORIA!C:C)</f>
        <v>LINHACA MARROM 25KG</v>
      </c>
      <c r="C1298" s="108" t="s">
        <v>7</v>
      </c>
      <c r="D1298" s="142">
        <v>25</v>
      </c>
    </row>
    <row r="1299" spans="1:4" x14ac:dyDescent="0.3">
      <c r="A1299" s="187">
        <v>20110</v>
      </c>
      <c r="B1299" s="78" t="str">
        <f>_xlfn.XLOOKUP(A1299,CATEGORIA!B:B,CATEGORIA!C:C)</f>
        <v>LINHACA MARROM 25KG</v>
      </c>
      <c r="C1299" s="108" t="s">
        <v>7</v>
      </c>
      <c r="D1299" s="142">
        <v>25</v>
      </c>
    </row>
    <row r="1300" spans="1:4" x14ac:dyDescent="0.3">
      <c r="A1300" s="187">
        <v>21024</v>
      </c>
      <c r="B1300" s="78" t="str">
        <f>_xlfn.XLOOKUP(A1300,CATEGORIA!B:B,CATEGORIA!C:C)</f>
        <v>LINHACA MARROM 50KG</v>
      </c>
      <c r="C1300" s="108" t="s">
        <v>7</v>
      </c>
      <c r="D1300" s="142">
        <v>50</v>
      </c>
    </row>
    <row r="1301" spans="1:4" x14ac:dyDescent="0.3">
      <c r="A1301" s="187">
        <v>21348</v>
      </c>
      <c r="B1301" s="78" t="str">
        <f>_xlfn.XLOOKUP(A1301,CATEGORIA!B:B,CATEGORIA!C:C)</f>
        <v>LINHACA MARROM 5KG (VIDA EM GRAOS)</v>
      </c>
      <c r="C1301" s="108" t="s">
        <v>7</v>
      </c>
      <c r="D1301" s="142">
        <v>5</v>
      </c>
    </row>
    <row r="1302" spans="1:4" x14ac:dyDescent="0.3">
      <c r="A1302" s="187">
        <v>2770</v>
      </c>
      <c r="B1302" s="78" t="e">
        <f>_xlfn.XLOOKUP(A1302,CATEGORIA!B:B,CATEGORIA!C:C)</f>
        <v>#N/A</v>
      </c>
      <c r="C1302" s="108" t="s">
        <v>7</v>
      </c>
      <c r="D1302" s="142">
        <v>5</v>
      </c>
    </row>
    <row r="1303" spans="1:4" x14ac:dyDescent="0.3">
      <c r="A1303" s="187">
        <v>10128</v>
      </c>
      <c r="B1303" s="78" t="str">
        <f>_xlfn.XLOOKUP(A1303,CATEGORIA!B:B,CATEGORIA!C:C)</f>
        <v>LOURO EM FOLHAS 20KG</v>
      </c>
      <c r="C1303" s="108" t="s">
        <v>7</v>
      </c>
      <c r="D1303" s="142">
        <v>20</v>
      </c>
    </row>
    <row r="1304" spans="1:4" x14ac:dyDescent="0.3">
      <c r="A1304" s="187">
        <v>10071</v>
      </c>
      <c r="B1304" s="78" t="str">
        <f>_xlfn.XLOOKUP(A1304,CATEGORIA!B:B,CATEGORIA!C:C)</f>
        <v>LOURO EM FOLHAS 50KG</v>
      </c>
      <c r="C1304" s="108" t="s">
        <v>7</v>
      </c>
      <c r="D1304" s="142">
        <v>50</v>
      </c>
    </row>
    <row r="1305" spans="1:4" x14ac:dyDescent="0.3">
      <c r="A1305" s="187">
        <v>11074</v>
      </c>
      <c r="B1305" s="78" t="str">
        <f>_xlfn.XLOOKUP(A1305,CATEGORIA!B:B,CATEGORIA!C:C)</f>
        <v>LOURO EM FOLHAS 10KG</v>
      </c>
      <c r="C1305" s="108" t="s">
        <v>7</v>
      </c>
      <c r="D1305" s="142">
        <v>10</v>
      </c>
    </row>
    <row r="1306" spans="1:4" x14ac:dyDescent="0.3">
      <c r="A1306" s="187">
        <v>10112</v>
      </c>
      <c r="B1306" s="78" t="str">
        <f>_xlfn.XLOOKUP(A1306,CATEGORIA!B:B,CATEGORIA!C:C)</f>
        <v>LOURO EM FOLHAS 15KG</v>
      </c>
      <c r="C1306" s="108" t="s">
        <v>7</v>
      </c>
      <c r="D1306" s="142">
        <v>15</v>
      </c>
    </row>
    <row r="1307" spans="1:4" x14ac:dyDescent="0.3">
      <c r="A1307" s="187">
        <v>21504</v>
      </c>
      <c r="B1307" s="78" t="str">
        <f>_xlfn.XLOOKUP(A1307,CATEGORIA!B:B,CATEGORIA!C:C)</f>
        <v>LOURO EM FOLHAS 25KG</v>
      </c>
      <c r="C1307" s="108" t="s">
        <v>7</v>
      </c>
      <c r="D1307" s="142">
        <v>25</v>
      </c>
    </row>
    <row r="1308" spans="1:4" x14ac:dyDescent="0.3">
      <c r="A1308" s="187">
        <v>21311</v>
      </c>
      <c r="B1308" s="78" t="str">
        <f>_xlfn.XLOOKUP(A1308,CATEGORIA!B:B,CATEGORIA!C:C)</f>
        <v>LOURO EM FOLHAS 50KG</v>
      </c>
      <c r="C1308" s="108" t="s">
        <v>7</v>
      </c>
      <c r="D1308" s="142">
        <v>50</v>
      </c>
    </row>
    <row r="1309" spans="1:4" x14ac:dyDescent="0.3">
      <c r="A1309" s="187">
        <v>21241</v>
      </c>
      <c r="B1309" s="78" t="str">
        <f>_xlfn.XLOOKUP(A1309,CATEGORIA!B:B,CATEGORIA!C:C)</f>
        <v>LOURO EM FOLHAS 1,5KG (VIDA EM GRAOS)</v>
      </c>
      <c r="C1309" s="108" t="s">
        <v>7</v>
      </c>
      <c r="D1309" s="142">
        <v>1.5</v>
      </c>
    </row>
    <row r="1310" spans="1:4" x14ac:dyDescent="0.3">
      <c r="A1310" s="187">
        <v>11059</v>
      </c>
      <c r="B1310" s="78" t="str">
        <f>_xlfn.XLOOKUP(A1310,CATEGORIA!B:B,CATEGORIA!C:C)</f>
        <v>LOURO EM FOLHAS 25KG</v>
      </c>
      <c r="C1310" s="108" t="s">
        <v>7</v>
      </c>
      <c r="D1310" s="142">
        <v>25</v>
      </c>
    </row>
    <row r="1311" spans="1:4" x14ac:dyDescent="0.3">
      <c r="A1311" s="187">
        <v>21025</v>
      </c>
      <c r="B1311" s="78" t="str">
        <f>_xlfn.XLOOKUP(A1311,CATEGORIA!B:B,CATEGORIA!C:C)</f>
        <v>LOURO EM FOLHAS 5KG</v>
      </c>
      <c r="C1311" s="108" t="s">
        <v>7</v>
      </c>
      <c r="D1311" s="142">
        <v>5</v>
      </c>
    </row>
    <row r="1312" spans="1:4" x14ac:dyDescent="0.3">
      <c r="A1312" s="187">
        <v>20897</v>
      </c>
      <c r="B1312" s="78" t="e">
        <f>_xlfn.XLOOKUP(A1312,CATEGORIA!B:B,CATEGORIA!C:C)</f>
        <v>#N/A</v>
      </c>
      <c r="C1312" s="108" t="s">
        <v>7</v>
      </c>
      <c r="D1312" s="142">
        <v>50</v>
      </c>
    </row>
    <row r="1313" spans="1:4" x14ac:dyDescent="0.3">
      <c r="A1313" s="187">
        <v>21223</v>
      </c>
      <c r="B1313" s="78" t="str">
        <f>_xlfn.XLOOKUP(A1313,CATEGORIA!B:B,CATEGORIA!C:C)</f>
        <v>LOURO EM PO 5KG</v>
      </c>
      <c r="C1313" s="108" t="s">
        <v>7</v>
      </c>
      <c r="D1313" s="142">
        <v>5</v>
      </c>
    </row>
    <row r="1314" spans="1:4" x14ac:dyDescent="0.3">
      <c r="A1314" s="187">
        <v>21401</v>
      </c>
      <c r="B1314" s="78" t="str">
        <f>_xlfn.XLOOKUP(A1314,CATEGORIA!B:B,CATEGORIA!C:C)</f>
        <v>LOURO EM PO 2KG (VIDA EM GRAOS)</v>
      </c>
      <c r="C1314" s="108" t="s">
        <v>7</v>
      </c>
      <c r="D1314" s="142">
        <v>2</v>
      </c>
    </row>
    <row r="1315" spans="1:4" x14ac:dyDescent="0.3">
      <c r="A1315" s="187">
        <v>146</v>
      </c>
      <c r="B1315" s="78" t="str">
        <f>_xlfn.XLOOKUP(A1315,CATEGORIA!B:B,CATEGORIA!C:C)</f>
        <v>MAÇA DESIDRATADA EM CUBOS 15KG (GRAZZIOTIN)</v>
      </c>
      <c r="C1315" s="108" t="s">
        <v>7</v>
      </c>
      <c r="D1315" s="142">
        <v>15</v>
      </c>
    </row>
    <row r="1316" spans="1:4" x14ac:dyDescent="0.3">
      <c r="A1316" s="187">
        <v>620</v>
      </c>
      <c r="B1316" s="78" t="str">
        <f>_xlfn.XLOOKUP(A1316,CATEGORIA!B:B,CATEGORIA!C:C)</f>
        <v>MAÇA DESIDRATADA EM CUBOS 4KG (VIDA EM GRAOS)</v>
      </c>
      <c r="C1316" s="108" t="s">
        <v>7</v>
      </c>
      <c r="D1316" s="142">
        <v>4</v>
      </c>
    </row>
    <row r="1317" spans="1:4" x14ac:dyDescent="0.3">
      <c r="A1317" s="187">
        <v>1590</v>
      </c>
      <c r="B1317" s="78" t="str">
        <f>_xlfn.XLOOKUP(A1317,CATEGORIA!B:B,CATEGORIA!C:C)</f>
        <v>MAÇA DESIDRATADA EM CUBOS 2KG (VIDA EM GRAOS)</v>
      </c>
      <c r="C1317" s="108" t="s">
        <v>7</v>
      </c>
      <c r="D1317" s="142">
        <v>2</v>
      </c>
    </row>
    <row r="1318" spans="1:4" x14ac:dyDescent="0.3">
      <c r="A1318" s="187">
        <v>646</v>
      </c>
      <c r="B1318" s="78" t="str">
        <f>_xlfn.XLOOKUP(A1318,CATEGORIA!B:B,CATEGORIA!C:C)</f>
        <v>MAÇA DESIDRATADA EM FATIAS 4KG</v>
      </c>
      <c r="C1318" s="108" t="s">
        <v>7</v>
      </c>
      <c r="D1318" s="142">
        <v>4</v>
      </c>
    </row>
    <row r="1319" spans="1:4" x14ac:dyDescent="0.3">
      <c r="A1319" s="187">
        <v>2705</v>
      </c>
      <c r="B1319" s="78" t="e">
        <f>_xlfn.XLOOKUP(A1319,CATEGORIA!B:B,CATEGORIA!C:C)</f>
        <v>#N/A</v>
      </c>
      <c r="C1319" s="108" t="s">
        <v>3</v>
      </c>
      <c r="D1319" s="142">
        <v>5</v>
      </c>
    </row>
    <row r="1320" spans="1:4" x14ac:dyDescent="0.3">
      <c r="A1320" s="187">
        <v>2751</v>
      </c>
      <c r="B1320" s="78" t="str">
        <f>_xlfn.XLOOKUP(A1320,CATEGORIA!B:B,CATEGORIA!C:C)</f>
        <v>MACA PERUANA 4X120 COMPRIMIDOS 625MG (NUTRALIN)</v>
      </c>
      <c r="C1320" s="108" t="s">
        <v>3</v>
      </c>
      <c r="D1320" s="142">
        <v>4</v>
      </c>
    </row>
    <row r="1321" spans="1:4" x14ac:dyDescent="0.3">
      <c r="A1321" s="187">
        <v>21090</v>
      </c>
      <c r="B1321" s="78" t="e">
        <f>_xlfn.XLOOKUP(A1321,CATEGORIA!B:B,CATEGORIA!C:C)</f>
        <v>#N/A</v>
      </c>
      <c r="C1321" s="108" t="s">
        <v>3</v>
      </c>
      <c r="D1321" s="142">
        <v>5</v>
      </c>
    </row>
    <row r="1322" spans="1:4" x14ac:dyDescent="0.3">
      <c r="A1322" s="187">
        <v>19</v>
      </c>
      <c r="B1322" s="78" t="e">
        <f>_xlfn.XLOOKUP(A1322,CATEGORIA!B:B,CATEGORIA!C:C)</f>
        <v>#N/A</v>
      </c>
      <c r="C1322" s="108" t="s">
        <v>3</v>
      </c>
      <c r="D1322" s="142">
        <v>10</v>
      </c>
    </row>
    <row r="1323" spans="1:4" x14ac:dyDescent="0.3">
      <c r="A1323" s="187">
        <v>1301</v>
      </c>
      <c r="B1323" s="78" t="str">
        <f>_xlfn.XLOOKUP(A1323,CATEGORIA!B:B,CATEGORIA!C:C)</f>
        <v>MACADAMIA E2 TORRADA E SALGADA 2,5KG</v>
      </c>
      <c r="C1323" s="108" t="s">
        <v>3</v>
      </c>
      <c r="D1323" s="142">
        <v>2.5</v>
      </c>
    </row>
    <row r="1324" spans="1:4" x14ac:dyDescent="0.3">
      <c r="A1324" s="187">
        <v>1145</v>
      </c>
      <c r="B1324" s="78" t="e">
        <f>_xlfn.XLOOKUP(A1324,CATEGORIA!B:B,CATEGORIA!C:C)</f>
        <v>#N/A</v>
      </c>
      <c r="C1324" s="108" t="s">
        <v>3</v>
      </c>
      <c r="D1324" s="142">
        <v>5</v>
      </c>
    </row>
    <row r="1325" spans="1:4" x14ac:dyDescent="0.3">
      <c r="A1325" s="187">
        <v>247</v>
      </c>
      <c r="B1325" s="78" t="e">
        <f>_xlfn.XLOOKUP(A1325,CATEGORIA!B:B,CATEGORIA!C:C)</f>
        <v>#N/A</v>
      </c>
      <c r="C1325" s="108" t="s">
        <v>3</v>
      </c>
      <c r="D1325" s="142">
        <v>10</v>
      </c>
    </row>
    <row r="1326" spans="1:4" x14ac:dyDescent="0.3">
      <c r="A1326" s="187">
        <v>1302</v>
      </c>
      <c r="B1326" s="78" t="str">
        <f>_xlfn.XLOOKUP(A1326,CATEGORIA!B:B,CATEGORIA!C:C)</f>
        <v>MACADAMIA E2 TORRADA SEM SAL 2,5KG</v>
      </c>
      <c r="C1326" s="108" t="s">
        <v>3</v>
      </c>
      <c r="D1326" s="142">
        <v>2.5</v>
      </c>
    </row>
    <row r="1327" spans="1:4" x14ac:dyDescent="0.3">
      <c r="A1327" s="187">
        <v>986</v>
      </c>
      <c r="B1327" s="78" t="str">
        <f>_xlfn.XLOOKUP(A1327,CATEGORIA!B:B,CATEGORIA!C:C)</f>
        <v>MACADAMIA E2 TORRADA SEM SAL 5KG</v>
      </c>
      <c r="C1327" s="108" t="s">
        <v>3</v>
      </c>
      <c r="D1327" s="142">
        <v>5</v>
      </c>
    </row>
    <row r="1328" spans="1:4" x14ac:dyDescent="0.3">
      <c r="A1328" s="187">
        <v>1880</v>
      </c>
      <c r="B1328" s="78" t="e">
        <f>_xlfn.XLOOKUP(A1328,CATEGORIA!B:B,CATEGORIA!C:C)</f>
        <v>#N/A</v>
      </c>
      <c r="C1328" s="108" t="s">
        <v>3</v>
      </c>
      <c r="D1328" s="142">
        <v>2</v>
      </c>
    </row>
    <row r="1329" spans="1:4" x14ac:dyDescent="0.3">
      <c r="A1329" s="187">
        <v>1319</v>
      </c>
      <c r="B1329" s="78" t="str">
        <f>_xlfn.XLOOKUP(A1329,CATEGORIA!B:B,CATEGORIA!C:C)</f>
        <v>MACARRAO DE ARROZ INTEGRAL ESPAGUETE SEM GLUTEN 24X500</v>
      </c>
      <c r="C1329" s="108" t="s">
        <v>165</v>
      </c>
      <c r="D1329" s="142">
        <v>24</v>
      </c>
    </row>
    <row r="1330" spans="1:4" x14ac:dyDescent="0.3">
      <c r="A1330" s="187">
        <v>1954</v>
      </c>
      <c r="B1330" s="78" t="str">
        <f>_xlfn.XLOOKUP(A1330,CATEGORIA!B:B,CATEGORIA!C:C)</f>
        <v>MACARRAO DE ARROZ INTEGRAL ESPAGUETE SEM GLUTEN 6X500</v>
      </c>
      <c r="C1330" s="108" t="s">
        <v>165</v>
      </c>
      <c r="D1330" s="142">
        <v>6</v>
      </c>
    </row>
    <row r="1331" spans="1:4" x14ac:dyDescent="0.3">
      <c r="A1331" s="187">
        <v>1320</v>
      </c>
      <c r="B1331" s="78" t="str">
        <f>_xlfn.XLOOKUP(A1331,CATEGORIA!B:B,CATEGORIA!C:C)</f>
        <v>MACARRAO DE ARROZ INTEGRAL PARAFUSO SEM GLUTEN 24X500</v>
      </c>
      <c r="C1331" s="108" t="s">
        <v>165</v>
      </c>
      <c r="D1331" s="142">
        <v>24</v>
      </c>
    </row>
    <row r="1332" spans="1:4" x14ac:dyDescent="0.3">
      <c r="A1332" s="187">
        <v>1956</v>
      </c>
      <c r="B1332" s="78" t="str">
        <f>_xlfn.XLOOKUP(A1332,CATEGORIA!B:B,CATEGORIA!C:C)</f>
        <v>MACARRAO DE ARROZ INTEGRAL PARAFUSO SEM GLUTEN 6X500</v>
      </c>
      <c r="C1332" s="108" t="s">
        <v>165</v>
      </c>
      <c r="D1332" s="142">
        <v>6</v>
      </c>
    </row>
    <row r="1333" spans="1:4" x14ac:dyDescent="0.3">
      <c r="A1333" s="187">
        <v>1315</v>
      </c>
      <c r="B1333" s="78" t="str">
        <f>_xlfn.XLOOKUP(A1333,CATEGORIA!B:B,CATEGORIA!C:C)</f>
        <v>MACARRAO DE ARROZ INTEGRAL PENA SEM GLUTEN 24X500GR</v>
      </c>
      <c r="C1333" s="108" t="s">
        <v>165</v>
      </c>
      <c r="D1333" s="142">
        <v>24</v>
      </c>
    </row>
    <row r="1334" spans="1:4" x14ac:dyDescent="0.3">
      <c r="A1334" s="187">
        <v>1955</v>
      </c>
      <c r="B1334" s="78" t="str">
        <f>_xlfn.XLOOKUP(A1334,CATEGORIA!B:B,CATEGORIA!C:C)</f>
        <v>MACARRAO DE ARROZ INTEGRAL PENA SEM GLUTEN 6X500GR</v>
      </c>
      <c r="C1334" s="108" t="s">
        <v>165</v>
      </c>
      <c r="D1334" s="142">
        <v>6</v>
      </c>
    </row>
    <row r="1335" spans="1:4" x14ac:dyDescent="0.3">
      <c r="A1335" s="187">
        <v>1433</v>
      </c>
      <c r="B1335" s="78" t="str">
        <f>_xlfn.XLOOKUP(A1335,CATEGORIA!B:B,CATEGORIA!C:C)</f>
        <v>MACARRAO DE ARROZ KIDS FORMATO PERSONAGENS SEM GLUTEN 24X500GR</v>
      </c>
      <c r="C1335" s="108" t="s">
        <v>165</v>
      </c>
      <c r="D1335" s="142">
        <v>24</v>
      </c>
    </row>
    <row r="1336" spans="1:4" x14ac:dyDescent="0.3">
      <c r="A1336" s="187">
        <v>1957</v>
      </c>
      <c r="B1336" s="78" t="str">
        <f>_xlfn.XLOOKUP(A1336,CATEGORIA!B:B,CATEGORIA!C:C)</f>
        <v>MACARRAO DE ARROZ KIDS FORMATO PERSONAGENS SEM GLUTEN 6X500GR</v>
      </c>
      <c r="C1336" s="108" t="s">
        <v>165</v>
      </c>
      <c r="D1336" s="142">
        <v>6</v>
      </c>
    </row>
    <row r="1337" spans="1:4" x14ac:dyDescent="0.3">
      <c r="A1337" s="187">
        <v>1432</v>
      </c>
      <c r="B1337" s="78" t="e">
        <f>_xlfn.XLOOKUP(A1337,CATEGORIA!B:B,CATEGORIA!C:C)</f>
        <v>#N/A</v>
      </c>
      <c r="C1337" s="108" t="s">
        <v>165</v>
      </c>
      <c r="D1337" s="142">
        <v>24</v>
      </c>
    </row>
    <row r="1338" spans="1:4" x14ac:dyDescent="0.3">
      <c r="A1338" s="187">
        <v>1958</v>
      </c>
      <c r="B1338" s="78" t="e">
        <f>_xlfn.XLOOKUP(A1338,CATEGORIA!B:B,CATEGORIA!C:C)</f>
        <v>#N/A</v>
      </c>
      <c r="C1338" s="108" t="s">
        <v>165</v>
      </c>
      <c r="D1338" s="142">
        <v>6</v>
      </c>
    </row>
    <row r="1339" spans="1:4" x14ac:dyDescent="0.3">
      <c r="A1339" s="187">
        <v>1316</v>
      </c>
      <c r="B1339" s="78" t="str">
        <f>_xlfn.XLOOKUP(A1339,CATEGORIA!B:B,CATEGORIA!C:C)</f>
        <v>MACARRAO DE ARROZ TRADICIONAL ESPAGUETE SEM GLUTEN 24X500</v>
      </c>
      <c r="C1339" s="108" t="s">
        <v>165</v>
      </c>
      <c r="D1339" s="142">
        <v>24</v>
      </c>
    </row>
    <row r="1340" spans="1:4" x14ac:dyDescent="0.3">
      <c r="A1340" s="187">
        <v>1959</v>
      </c>
      <c r="B1340" s="78" t="str">
        <f>_xlfn.XLOOKUP(A1340,CATEGORIA!B:B,CATEGORIA!C:C)</f>
        <v>MACARRAO DE ARROZ TRADICIONAL ESPAGUETE SEM GLUTEN 6X500GR</v>
      </c>
      <c r="C1340" s="108" t="s">
        <v>165</v>
      </c>
      <c r="D1340" s="142">
        <v>6</v>
      </c>
    </row>
    <row r="1341" spans="1:4" x14ac:dyDescent="0.3">
      <c r="A1341" s="187">
        <v>1321</v>
      </c>
      <c r="B1341" s="78" t="e">
        <f>_xlfn.XLOOKUP(A1341,CATEGORIA!B:B,CATEGORIA!C:C)</f>
        <v>#N/A</v>
      </c>
      <c r="C1341" s="108" t="s">
        <v>165</v>
      </c>
      <c r="D1341" s="142">
        <v>24</v>
      </c>
    </row>
    <row r="1342" spans="1:4" x14ac:dyDescent="0.3">
      <c r="A1342" s="187">
        <v>1960</v>
      </c>
      <c r="B1342" s="78" t="e">
        <f>_xlfn.XLOOKUP(A1342,CATEGORIA!B:B,CATEGORIA!C:C)</f>
        <v>#N/A</v>
      </c>
      <c r="C1342" s="108" t="s">
        <v>165</v>
      </c>
      <c r="D1342" s="142">
        <v>6</v>
      </c>
    </row>
    <row r="1343" spans="1:4" x14ac:dyDescent="0.3">
      <c r="A1343" s="187">
        <v>1322</v>
      </c>
      <c r="B1343" s="78" t="str">
        <f>_xlfn.XLOOKUP(A1343,CATEGORIA!B:B,CATEGORIA!C:C)</f>
        <v>MACARRAO DE ARROZ TRADICIONAL PARAFUSO SEM GLUTEN 24X500GR</v>
      </c>
      <c r="C1343" s="108" t="s">
        <v>165</v>
      </c>
      <c r="D1343" s="142">
        <v>24</v>
      </c>
    </row>
    <row r="1344" spans="1:4" x14ac:dyDescent="0.3">
      <c r="A1344" s="187">
        <v>1961</v>
      </c>
      <c r="B1344" s="78" t="str">
        <f>_xlfn.XLOOKUP(A1344,CATEGORIA!B:B,CATEGORIA!C:C)</f>
        <v>MACARRAO DE ARROZ TRADICIONAL PARAFUSO SEM GLUTEN 6X500GR</v>
      </c>
      <c r="C1344" s="108" t="s">
        <v>165</v>
      </c>
      <c r="D1344" s="142">
        <v>6</v>
      </c>
    </row>
    <row r="1345" spans="1:4" x14ac:dyDescent="0.3">
      <c r="A1345" s="187">
        <v>1323</v>
      </c>
      <c r="B1345" s="78" t="str">
        <f>_xlfn.XLOOKUP(A1345,CATEGORIA!B:B,CATEGORIA!C:C)</f>
        <v>MACARRAO DE ARROZ TRADICIONAL PENA SEM GLUTEN 24X500GR</v>
      </c>
      <c r="C1345" s="108" t="s">
        <v>165</v>
      </c>
      <c r="D1345" s="142">
        <v>24</v>
      </c>
    </row>
    <row r="1346" spans="1:4" x14ac:dyDescent="0.3">
      <c r="A1346" s="187">
        <v>1962</v>
      </c>
      <c r="B1346" s="78" t="str">
        <f>_xlfn.XLOOKUP(A1346,CATEGORIA!B:B,CATEGORIA!C:C)</f>
        <v>MACARRAO DE ARROZ TRADICIONAL PENA SEM GLUTEN 6X500GR</v>
      </c>
      <c r="C1346" s="108" t="s">
        <v>165</v>
      </c>
      <c r="D1346" s="142">
        <v>6</v>
      </c>
    </row>
    <row r="1347" spans="1:4" x14ac:dyDescent="0.3">
      <c r="A1347" s="187">
        <v>1324</v>
      </c>
      <c r="B1347" s="78" t="str">
        <f>_xlfn.XLOOKUP(A1347,CATEGORIA!B:B,CATEGORIA!C:C)</f>
        <v>MACARRAO DE ARROZ TRADICIONAL TALHARIM SEM GLUTEN 24X500GR</v>
      </c>
      <c r="C1347" s="108" t="s">
        <v>165</v>
      </c>
      <c r="D1347" s="142">
        <v>24</v>
      </c>
    </row>
    <row r="1348" spans="1:4" x14ac:dyDescent="0.3">
      <c r="A1348" s="187">
        <v>1969</v>
      </c>
      <c r="B1348" s="78" t="e">
        <f>_xlfn.XLOOKUP(A1348,CATEGORIA!B:B,CATEGORIA!C:C)</f>
        <v>#N/A</v>
      </c>
      <c r="C1348" s="108" t="s">
        <v>165</v>
      </c>
      <c r="D1348" s="142">
        <v>6</v>
      </c>
    </row>
    <row r="1349" spans="1:4" x14ac:dyDescent="0.3">
      <c r="A1349" s="187">
        <v>1309</v>
      </c>
      <c r="B1349" s="78" t="e">
        <f>_xlfn.XLOOKUP(A1349,CATEGORIA!B:B,CATEGORIA!C:C)</f>
        <v>#N/A</v>
      </c>
      <c r="C1349" s="108" t="s">
        <v>3</v>
      </c>
      <c r="D1349" s="142">
        <v>5</v>
      </c>
    </row>
    <row r="1350" spans="1:4" x14ac:dyDescent="0.3">
      <c r="A1350" s="187">
        <v>265</v>
      </c>
      <c r="B1350" s="78" t="str">
        <f>_xlfn.XLOOKUP(A1350,CATEGORIA!B:B,CATEGORIA!C:C)</f>
        <v>MACARRAO INTEGRAL ESPIRAL 5KG</v>
      </c>
      <c r="C1350" s="108" t="s">
        <v>3</v>
      </c>
      <c r="D1350" s="142">
        <v>5</v>
      </c>
    </row>
    <row r="1351" spans="1:4" x14ac:dyDescent="0.3">
      <c r="A1351" s="187">
        <v>438</v>
      </c>
      <c r="B1351" s="78" t="str">
        <f>_xlfn.XLOOKUP(A1351,CATEGORIA!B:B,CATEGORIA!C:C)</f>
        <v>MACARRAO INTEGRAL ESPIRAL COM BATATA DOCE 5KG</v>
      </c>
      <c r="C1351" s="108" t="s">
        <v>3</v>
      </c>
      <c r="D1351" s="142">
        <v>5</v>
      </c>
    </row>
    <row r="1352" spans="1:4" x14ac:dyDescent="0.3">
      <c r="A1352" s="187">
        <v>437</v>
      </c>
      <c r="B1352" s="78" t="str">
        <f>_xlfn.XLOOKUP(A1352,CATEGORIA!B:B,CATEGORIA!C:C)</f>
        <v>MACARRAO INTEGRAL ESPIRAL COM BETERRABA 5KG</v>
      </c>
      <c r="C1352" s="108" t="s">
        <v>3</v>
      </c>
      <c r="D1352" s="142">
        <v>5</v>
      </c>
    </row>
    <row r="1353" spans="1:4" x14ac:dyDescent="0.3">
      <c r="A1353" s="187">
        <v>278</v>
      </c>
      <c r="B1353" s="78" t="str">
        <f>_xlfn.XLOOKUP(A1353,CATEGORIA!B:B,CATEGORIA!C:C)</f>
        <v>MACARRAO INTEGRAL ESPIRAL COM ESPINAFRE 5KG</v>
      </c>
      <c r="C1353" s="108" t="s">
        <v>3</v>
      </c>
      <c r="D1353" s="142">
        <v>5</v>
      </c>
    </row>
    <row r="1354" spans="1:4" x14ac:dyDescent="0.3">
      <c r="A1354" s="187">
        <v>344</v>
      </c>
      <c r="B1354" s="78" t="str">
        <f>_xlfn.XLOOKUP(A1354,CATEGORIA!B:B,CATEGORIA!C:C)</f>
        <v>MACARRAO INTEGRAL PARAFUSO TRICOLOR 5KG</v>
      </c>
      <c r="C1354" s="108" t="s">
        <v>7</v>
      </c>
      <c r="D1354" s="142">
        <v>5</v>
      </c>
    </row>
    <row r="1355" spans="1:4" x14ac:dyDescent="0.3">
      <c r="A1355" s="187">
        <v>21329</v>
      </c>
      <c r="B1355" s="78" t="e">
        <f>_xlfn.XLOOKUP(A1355,CATEGORIA!B:B,CATEGORIA!C:C)</f>
        <v>#N/A</v>
      </c>
      <c r="C1355" s="108" t="s">
        <v>7</v>
      </c>
      <c r="D1355" s="142">
        <v>10</v>
      </c>
    </row>
    <row r="1356" spans="1:4" x14ac:dyDescent="0.3">
      <c r="A1356" s="187">
        <v>21303</v>
      </c>
      <c r="B1356" s="78" t="e">
        <f>_xlfn.XLOOKUP(A1356,CATEGORIA!B:B,CATEGORIA!C:C)</f>
        <v>#N/A</v>
      </c>
      <c r="C1356" s="108" t="s">
        <v>7</v>
      </c>
      <c r="D1356" s="142">
        <v>5</v>
      </c>
    </row>
    <row r="1357" spans="1:4" x14ac:dyDescent="0.3">
      <c r="A1357" s="187">
        <v>131</v>
      </c>
      <c r="B1357" s="78" t="e">
        <f>_xlfn.XLOOKUP(A1357,CATEGORIA!B:B,CATEGORIA!C:C)</f>
        <v>#N/A</v>
      </c>
      <c r="C1357" s="108" t="s">
        <v>3</v>
      </c>
      <c r="D1357" s="142">
        <v>5</v>
      </c>
    </row>
    <row r="1358" spans="1:4" x14ac:dyDescent="0.3">
      <c r="A1358" s="187">
        <v>2704</v>
      </c>
      <c r="B1358" s="78" t="e">
        <f>_xlfn.XLOOKUP(A1358,CATEGORIA!B:B,CATEGORIA!C:C)</f>
        <v>#N/A</v>
      </c>
      <c r="C1358" s="108" t="s">
        <v>3</v>
      </c>
      <c r="D1358" s="142">
        <v>5</v>
      </c>
    </row>
    <row r="1359" spans="1:4" x14ac:dyDescent="0.3">
      <c r="A1359" s="187">
        <v>2158</v>
      </c>
      <c r="B1359" s="78" t="str">
        <f>_xlfn.XLOOKUP(A1359,CATEGORIA!B:B,CATEGORIA!C:C)</f>
        <v>MANGA DESIDRATADA 10KG</v>
      </c>
      <c r="C1359" s="108" t="s">
        <v>3</v>
      </c>
      <c r="D1359" s="142">
        <v>10</v>
      </c>
    </row>
    <row r="1360" spans="1:4" x14ac:dyDescent="0.3">
      <c r="A1360" s="187">
        <v>2159</v>
      </c>
      <c r="B1360" s="78" t="str">
        <f>_xlfn.XLOOKUP(A1360,CATEGORIA!B:B,CATEGORIA!C:C)</f>
        <v>MANGA DESIDRATADA 2KG</v>
      </c>
      <c r="C1360" s="108" t="s">
        <v>3</v>
      </c>
      <c r="D1360" s="142">
        <v>2</v>
      </c>
    </row>
    <row r="1361" spans="1:4" x14ac:dyDescent="0.3">
      <c r="A1361" s="187">
        <v>137</v>
      </c>
      <c r="B1361" s="78" t="str">
        <f>_xlfn.XLOOKUP(A1361,CATEGORIA!B:B,CATEGORIA!C:C)</f>
        <v>MANGA DESIDRATADA S/ ACUCAR 5KG</v>
      </c>
      <c r="C1361" s="108" t="s">
        <v>3</v>
      </c>
      <c r="D1361" s="142">
        <v>5</v>
      </c>
    </row>
    <row r="1362" spans="1:4" x14ac:dyDescent="0.3">
      <c r="A1362" s="187">
        <v>2703</v>
      </c>
      <c r="B1362" s="78" t="e">
        <f>_xlfn.XLOOKUP(A1362,CATEGORIA!B:B,CATEGORIA!C:C)</f>
        <v>#N/A</v>
      </c>
      <c r="C1362" s="108" t="s">
        <v>3</v>
      </c>
      <c r="D1362" s="142">
        <v>5</v>
      </c>
    </row>
    <row r="1363" spans="1:4" x14ac:dyDescent="0.3">
      <c r="A1363" s="187">
        <v>10111</v>
      </c>
      <c r="B1363" s="78" t="str">
        <f>_xlfn.XLOOKUP(A1363,CATEGORIA!B:B,CATEGORIA!C:C)</f>
        <v>MANJERICAO 20KG</v>
      </c>
      <c r="C1363" s="108" t="s">
        <v>7</v>
      </c>
      <c r="D1363" s="142">
        <v>20</v>
      </c>
    </row>
    <row r="1364" spans="1:4" x14ac:dyDescent="0.3">
      <c r="A1364" s="187">
        <v>10010</v>
      </c>
      <c r="B1364" s="78" t="str">
        <f>_xlfn.XLOOKUP(A1364,CATEGORIA!B:B,CATEGORIA!C:C)</f>
        <v>MANJERICAO 25KG</v>
      </c>
      <c r="C1364" s="108" t="s">
        <v>7</v>
      </c>
      <c r="D1364" s="142">
        <v>25</v>
      </c>
    </row>
    <row r="1365" spans="1:4" x14ac:dyDescent="0.3">
      <c r="A1365" s="187">
        <v>20288</v>
      </c>
      <c r="B1365" s="78" t="str">
        <f>_xlfn.XLOOKUP(A1365,CATEGORIA!B:B,CATEGORIA!C:C)</f>
        <v>MANJERICAO 25KG</v>
      </c>
      <c r="C1365" s="108" t="s">
        <v>7</v>
      </c>
      <c r="D1365" s="142">
        <v>25</v>
      </c>
    </row>
    <row r="1366" spans="1:4" x14ac:dyDescent="0.3">
      <c r="A1366" s="187">
        <v>21236</v>
      </c>
      <c r="B1366" s="78" t="str">
        <f>_xlfn.XLOOKUP(A1366,CATEGORIA!B:B,CATEGORIA!C:C)</f>
        <v>MANJERICAO 3KG (VIDA EM GRAOS)</v>
      </c>
      <c r="C1366" s="108" t="s">
        <v>7</v>
      </c>
      <c r="D1366" s="142">
        <v>3</v>
      </c>
    </row>
    <row r="1367" spans="1:4" x14ac:dyDescent="0.3">
      <c r="A1367" s="187">
        <v>20202</v>
      </c>
      <c r="B1367" s="78" t="e">
        <f>_xlfn.XLOOKUP(A1367,CATEGORIA!B:B,CATEGORIA!C:C)</f>
        <v>#N/A</v>
      </c>
      <c r="C1367" s="108" t="s">
        <v>7</v>
      </c>
      <c r="D1367" s="142">
        <v>20</v>
      </c>
    </row>
    <row r="1368" spans="1:4" x14ac:dyDescent="0.3">
      <c r="A1368" s="187">
        <v>11053</v>
      </c>
      <c r="B1368" s="78" t="e">
        <f>_xlfn.XLOOKUP(A1368,CATEGORIA!B:B,CATEGORIA!C:C)</f>
        <v>#N/A</v>
      </c>
      <c r="C1368" s="108" t="s">
        <v>7</v>
      </c>
      <c r="D1368" s="142">
        <v>25</v>
      </c>
    </row>
    <row r="1369" spans="1:4" x14ac:dyDescent="0.3">
      <c r="A1369" s="187">
        <v>10011</v>
      </c>
      <c r="B1369" s="78" t="str">
        <f>_xlfn.XLOOKUP(A1369,CATEGORIA!B:B,CATEGORIA!C:C)</f>
        <v>MANJERONA PREMIUM 20KG</v>
      </c>
      <c r="C1369" s="108" t="s">
        <v>7</v>
      </c>
      <c r="D1369" s="142">
        <v>20</v>
      </c>
    </row>
    <row r="1370" spans="1:4" x14ac:dyDescent="0.3">
      <c r="A1370" s="187">
        <v>21252</v>
      </c>
      <c r="B1370" s="78" t="str">
        <f>_xlfn.XLOOKUP(A1370,CATEGORIA!B:B,CATEGORIA!C:C)</f>
        <v>MANJERONA PREMIUM 2KG</v>
      </c>
      <c r="C1370" s="108" t="s">
        <v>7</v>
      </c>
      <c r="D1370" s="142">
        <v>2</v>
      </c>
    </row>
    <row r="1371" spans="1:4" x14ac:dyDescent="0.3">
      <c r="A1371" s="187">
        <v>1886</v>
      </c>
      <c r="B1371" s="78" t="str">
        <f>_xlfn.XLOOKUP(A1371,CATEGORIA!B:B,CATEGORIA!C:C)</f>
        <v>MANTEIGA DE COCO COCOSHOW 12X200G (COPRA)</v>
      </c>
      <c r="C1371" s="108" t="s">
        <v>3</v>
      </c>
      <c r="D1371" s="142">
        <v>12</v>
      </c>
    </row>
    <row r="1372" spans="1:4" x14ac:dyDescent="0.3">
      <c r="A1372" s="187">
        <v>1413</v>
      </c>
      <c r="B1372" s="78" t="e">
        <f>_xlfn.XLOOKUP(A1372,CATEGORIA!B:B,CATEGORIA!C:C)</f>
        <v>#N/A</v>
      </c>
      <c r="C1372" s="108" t="s">
        <v>3</v>
      </c>
      <c r="D1372" s="142">
        <v>12</v>
      </c>
    </row>
    <row r="1373" spans="1:4" x14ac:dyDescent="0.3">
      <c r="A1373" s="187">
        <v>1253</v>
      </c>
      <c r="B1373" s="78" t="str">
        <f>_xlfn.XLOOKUP(A1373,CATEGORIA!B:B,CATEGORIA!C:C)</f>
        <v>MANTEIGA VEGANA 12X180G (GRINGS)</v>
      </c>
      <c r="C1373" s="108" t="s">
        <v>3</v>
      </c>
      <c r="D1373" s="142">
        <v>12</v>
      </c>
    </row>
    <row r="1374" spans="1:4" x14ac:dyDescent="0.3">
      <c r="A1374" s="187" t="s">
        <v>108</v>
      </c>
      <c r="B1374" s="78" t="str">
        <f>_xlfn.XLOOKUP(A1374,CATEGORIA!B:B,CATEGORIA!C:C)</f>
        <v>MAQUINA</v>
      </c>
      <c r="C1374" s="108" t="s">
        <v>3</v>
      </c>
      <c r="D1374" s="142">
        <v>0</v>
      </c>
    </row>
    <row r="1375" spans="1:4" x14ac:dyDescent="0.3">
      <c r="A1375" s="187" t="s">
        <v>110</v>
      </c>
      <c r="B1375" s="78" t="str">
        <f>_xlfn.XLOOKUP(A1375,CATEGORIA!B:B,CATEGORIA!C:C)</f>
        <v>MAQUINA</v>
      </c>
      <c r="C1375" s="108" t="s">
        <v>3</v>
      </c>
      <c r="D1375" s="142">
        <v>0</v>
      </c>
    </row>
    <row r="1376" spans="1:4" x14ac:dyDescent="0.3">
      <c r="A1376" s="187">
        <v>2762</v>
      </c>
      <c r="B1376" s="78" t="str">
        <f>_xlfn.XLOOKUP(A1376,CATEGORIA!B:B,CATEGORIA!C:C)</f>
        <v>MARACUJA FOLHA 5KG</v>
      </c>
      <c r="C1376" s="108" t="s">
        <v>7</v>
      </c>
      <c r="D1376" s="142">
        <v>5</v>
      </c>
    </row>
    <row r="1377" spans="1:4" x14ac:dyDescent="0.3">
      <c r="A1377" s="187">
        <v>197</v>
      </c>
      <c r="B1377" s="78" t="str">
        <f>_xlfn.XLOOKUP(A1377,CATEGORIA!B:B,CATEGORIA!C:C)</f>
        <v>MARAPUAMA EM PO 10KG</v>
      </c>
      <c r="C1377" s="108" t="s">
        <v>7</v>
      </c>
      <c r="D1377" s="142">
        <v>10</v>
      </c>
    </row>
    <row r="1378" spans="1:4" x14ac:dyDescent="0.3">
      <c r="A1378" s="187">
        <v>1394</v>
      </c>
      <c r="B1378" s="78" t="str">
        <f>_xlfn.XLOOKUP(A1378,CATEGORIA!B:B,CATEGORIA!C:C)</f>
        <v>MARAPUAMA EM PO 5KG</v>
      </c>
      <c r="C1378" s="108" t="s">
        <v>7</v>
      </c>
      <c r="D1378" s="142">
        <v>5</v>
      </c>
    </row>
    <row r="1379" spans="1:4" x14ac:dyDescent="0.3">
      <c r="A1379" s="187">
        <v>21494</v>
      </c>
      <c r="B1379" s="78" t="e">
        <f>_xlfn.XLOOKUP(A1379,CATEGORIA!B:B,CATEGORIA!C:C)</f>
        <v>#N/A</v>
      </c>
      <c r="C1379" s="108" t="s">
        <v>7</v>
      </c>
      <c r="D1379" s="142">
        <v>12</v>
      </c>
    </row>
    <row r="1380" spans="1:4" x14ac:dyDescent="0.3">
      <c r="A1380" s="187">
        <v>21551</v>
      </c>
      <c r="B1380" s="78" t="e">
        <f>_xlfn.XLOOKUP(A1380,CATEGORIA!B:B,CATEGORIA!C:C)</f>
        <v>#N/A</v>
      </c>
      <c r="C1380" s="108" t="s">
        <v>7</v>
      </c>
      <c r="D1380" s="142">
        <v>6</v>
      </c>
    </row>
    <row r="1381" spans="1:4" x14ac:dyDescent="0.3">
      <c r="A1381" s="187">
        <v>21646</v>
      </c>
      <c r="B1381" s="78" t="e">
        <f>_xlfn.XLOOKUP(A1381,CATEGORIA!B:B,CATEGORIA!C:C)</f>
        <v>#N/A</v>
      </c>
      <c r="C1381" s="108" t="s">
        <v>7</v>
      </c>
      <c r="D1381" s="142">
        <v>10</v>
      </c>
    </row>
    <row r="1382" spans="1:4" x14ac:dyDescent="0.3">
      <c r="A1382" s="187">
        <v>21632</v>
      </c>
      <c r="B1382" s="78" t="e">
        <f>_xlfn.XLOOKUP(A1382,CATEGORIA!B:B,CATEGORIA!C:C)</f>
        <v>#N/A</v>
      </c>
      <c r="C1382" s="108" t="s">
        <v>7</v>
      </c>
      <c r="D1382" s="142">
        <v>14</v>
      </c>
    </row>
    <row r="1383" spans="1:4" x14ac:dyDescent="0.3">
      <c r="A1383" s="187">
        <v>21642</v>
      </c>
      <c r="B1383" s="78" t="e">
        <f>_xlfn.XLOOKUP(A1383,CATEGORIA!B:B,CATEGORIA!C:C)</f>
        <v>#N/A</v>
      </c>
      <c r="C1383" s="108" t="s">
        <v>7</v>
      </c>
      <c r="D1383" s="142">
        <v>4</v>
      </c>
    </row>
    <row r="1384" spans="1:4" x14ac:dyDescent="0.3">
      <c r="A1384" s="187">
        <v>21641</v>
      </c>
      <c r="B1384" s="78" t="e">
        <f>_xlfn.XLOOKUP(A1384,CATEGORIA!B:B,CATEGORIA!C:C)</f>
        <v>#N/A</v>
      </c>
      <c r="C1384" s="108" t="s">
        <v>7</v>
      </c>
      <c r="D1384" s="142">
        <v>14</v>
      </c>
    </row>
    <row r="1385" spans="1:4" x14ac:dyDescent="0.3">
      <c r="A1385" s="187">
        <v>21634</v>
      </c>
      <c r="B1385" s="78" t="e">
        <f>_xlfn.XLOOKUP(A1385,CATEGORIA!B:B,CATEGORIA!C:C)</f>
        <v>#N/A</v>
      </c>
      <c r="C1385" s="108" t="s">
        <v>7</v>
      </c>
      <c r="D1385" s="142">
        <v>14</v>
      </c>
    </row>
    <row r="1386" spans="1:4" x14ac:dyDescent="0.3">
      <c r="A1386" s="187">
        <v>21633</v>
      </c>
      <c r="B1386" s="78" t="e">
        <f>_xlfn.XLOOKUP(A1386,CATEGORIA!B:B,CATEGORIA!C:C)</f>
        <v>#N/A</v>
      </c>
      <c r="C1386" s="108" t="s">
        <v>7</v>
      </c>
      <c r="D1386" s="142">
        <v>14</v>
      </c>
    </row>
    <row r="1387" spans="1:4" x14ac:dyDescent="0.3">
      <c r="A1387" s="187">
        <v>21643</v>
      </c>
      <c r="B1387" s="78" t="str">
        <f>_xlfn.XLOOKUP(A1387,CATEGORIA!B:B,CATEGORIA!C:C)</f>
        <v>MASSA ALIMENTICIA DE KONJAC TIPO ESPAGUETE 4x1KG</v>
      </c>
      <c r="C1387" s="108" t="s">
        <v>7</v>
      </c>
      <c r="D1387" s="142">
        <v>4</v>
      </c>
    </row>
    <row r="1388" spans="1:4" x14ac:dyDescent="0.3">
      <c r="A1388" s="187">
        <v>21636</v>
      </c>
      <c r="B1388" s="78" t="e">
        <f>_xlfn.XLOOKUP(A1388,CATEGORIA!B:B,CATEGORIA!C:C)</f>
        <v>#N/A</v>
      </c>
      <c r="C1388" s="108" t="s">
        <v>7</v>
      </c>
      <c r="D1388" s="142">
        <v>14</v>
      </c>
    </row>
    <row r="1389" spans="1:4" x14ac:dyDescent="0.3">
      <c r="A1389" s="187">
        <v>21637</v>
      </c>
      <c r="B1389" s="78" t="e">
        <f>_xlfn.XLOOKUP(A1389,CATEGORIA!B:B,CATEGORIA!C:C)</f>
        <v>#N/A</v>
      </c>
      <c r="C1389" s="108" t="s">
        <v>7</v>
      </c>
      <c r="D1389" s="142">
        <v>14</v>
      </c>
    </row>
    <row r="1390" spans="1:4" x14ac:dyDescent="0.3">
      <c r="A1390" s="187">
        <v>21639</v>
      </c>
      <c r="B1390" s="78" t="e">
        <f>_xlfn.XLOOKUP(A1390,CATEGORIA!B:B,CATEGORIA!C:C)</f>
        <v>#N/A</v>
      </c>
      <c r="C1390" s="108" t="s">
        <v>7</v>
      </c>
      <c r="D1390" s="142">
        <v>14</v>
      </c>
    </row>
    <row r="1391" spans="1:4" x14ac:dyDescent="0.3">
      <c r="A1391" s="187">
        <v>21635</v>
      </c>
      <c r="B1391" s="78" t="e">
        <f>_xlfn.XLOOKUP(A1391,CATEGORIA!B:B,CATEGORIA!C:C)</f>
        <v>#N/A</v>
      </c>
      <c r="C1391" s="108" t="s">
        <v>7</v>
      </c>
      <c r="D1391" s="142">
        <v>14</v>
      </c>
    </row>
    <row r="1392" spans="1:4" x14ac:dyDescent="0.3">
      <c r="A1392" s="187">
        <v>21640</v>
      </c>
      <c r="B1392" s="78" t="e">
        <f>_xlfn.XLOOKUP(A1392,CATEGORIA!B:B,CATEGORIA!C:C)</f>
        <v>#N/A</v>
      </c>
      <c r="C1392" s="108" t="s">
        <v>7</v>
      </c>
      <c r="D1392" s="142">
        <v>14</v>
      </c>
    </row>
    <row r="1393" spans="1:4" x14ac:dyDescent="0.3">
      <c r="A1393" s="187">
        <v>21638</v>
      </c>
      <c r="B1393" s="78" t="e">
        <f>_xlfn.XLOOKUP(A1393,CATEGORIA!B:B,CATEGORIA!C:C)</f>
        <v>#N/A</v>
      </c>
      <c r="C1393" s="108" t="s">
        <v>7</v>
      </c>
      <c r="D1393" s="142">
        <v>14</v>
      </c>
    </row>
    <row r="1394" spans="1:4" x14ac:dyDescent="0.3">
      <c r="A1394" s="187">
        <v>2774</v>
      </c>
      <c r="B1394" s="78" t="str">
        <f>_xlfn.XLOOKUP(A1394,CATEGORIA!B:B,CATEGORIA!C:C)</f>
        <v>MATCHA GENGIBRE MEL E LIMAO 5KG</v>
      </c>
      <c r="C1394" s="108" t="s">
        <v>7</v>
      </c>
      <c r="D1394" s="142">
        <v>5</v>
      </c>
    </row>
    <row r="1395" spans="1:4" x14ac:dyDescent="0.3">
      <c r="A1395" s="187">
        <v>2775</v>
      </c>
      <c r="B1395" s="78" t="str">
        <f>_xlfn.XLOOKUP(A1395,CATEGORIA!B:B,CATEGORIA!C:C)</f>
        <v>MATCHA NATURAL 5KG</v>
      </c>
      <c r="C1395" s="108" t="s">
        <v>7</v>
      </c>
      <c r="D1395" s="142">
        <v>5</v>
      </c>
    </row>
    <row r="1396" spans="1:4" x14ac:dyDescent="0.3">
      <c r="A1396" s="187">
        <v>1733</v>
      </c>
      <c r="B1396" s="78" t="e">
        <f>_xlfn.XLOOKUP(A1396,CATEGORIA!B:B,CATEGORIA!C:C)</f>
        <v>#N/A</v>
      </c>
      <c r="C1396" s="108" t="s">
        <v>3</v>
      </c>
      <c r="D1396" s="142">
        <v>6</v>
      </c>
    </row>
    <row r="1397" spans="1:4" x14ac:dyDescent="0.3">
      <c r="A1397" s="187">
        <v>1731</v>
      </c>
      <c r="B1397" s="78" t="str">
        <f>_xlfn.XLOOKUP(A1397,CATEGORIA!B:B,CATEGORIA!C:C)</f>
        <v>MEL PURO BISNAGA 6X280GR SILVESTRE (ABV)</v>
      </c>
      <c r="C1397" s="108" t="s">
        <v>3</v>
      </c>
      <c r="D1397" s="142">
        <v>6</v>
      </c>
    </row>
    <row r="1398" spans="1:4" x14ac:dyDescent="0.3">
      <c r="A1398" s="187">
        <v>2763</v>
      </c>
      <c r="B1398" s="78" t="str">
        <f>_xlfn.XLOOKUP(A1398,CATEGORIA!B:B,CATEGORIA!C:C)</f>
        <v>MELAO SAO CAETANO 5KG</v>
      </c>
      <c r="C1398" s="108" t="s">
        <v>7</v>
      </c>
      <c r="D1398" s="142">
        <v>5</v>
      </c>
    </row>
    <row r="1399" spans="1:4" x14ac:dyDescent="0.3">
      <c r="A1399" s="187">
        <v>2752</v>
      </c>
      <c r="B1399" s="78" t="str">
        <f>_xlfn.XLOOKUP(A1399,CATEGORIA!B:B,CATEGORIA!C:C)</f>
        <v>MELATONINA 4X60 COMPRIMIDOS 500MG (NUTRALIN)</v>
      </c>
      <c r="C1399" s="108" t="s">
        <v>3</v>
      </c>
      <c r="D1399" s="142">
        <v>4</v>
      </c>
    </row>
    <row r="1400" spans="1:4" x14ac:dyDescent="0.3">
      <c r="A1400" s="187">
        <v>55</v>
      </c>
      <c r="B1400" s="78" t="str">
        <f>_xlfn.XLOOKUP(A1400,CATEGORIA!B:B,CATEGORIA!C:C)</f>
        <v>MICRO RICE BOLL (CRISPIS DE ARROZ) 8KG (ALCA FOODS)</v>
      </c>
      <c r="C1400" s="108" t="s">
        <v>7</v>
      </c>
      <c r="D1400" s="142">
        <v>8</v>
      </c>
    </row>
    <row r="1401" spans="1:4" x14ac:dyDescent="0.3">
      <c r="A1401" s="187">
        <v>21000</v>
      </c>
      <c r="B1401" s="78" t="e">
        <f>_xlfn.XLOOKUP(A1401,CATEGORIA!B:B,CATEGORIA!C:C)</f>
        <v>#N/A</v>
      </c>
      <c r="C1401" s="108" t="s">
        <v>7</v>
      </c>
      <c r="D1401" s="142">
        <v>18</v>
      </c>
    </row>
    <row r="1402" spans="1:4" x14ac:dyDescent="0.3">
      <c r="A1402" s="187">
        <v>21185</v>
      </c>
      <c r="B1402" s="78" t="e">
        <f>_xlfn.XLOOKUP(A1402,CATEGORIA!B:B,CATEGORIA!C:C)</f>
        <v>#N/A</v>
      </c>
      <c r="C1402" s="108" t="s">
        <v>7</v>
      </c>
      <c r="D1402" s="142">
        <v>5</v>
      </c>
    </row>
    <row r="1403" spans="1:4" x14ac:dyDescent="0.3">
      <c r="A1403" s="187">
        <v>1525</v>
      </c>
      <c r="B1403" s="78" t="e">
        <f>_xlfn.XLOOKUP(A1403,CATEGORIA!B:B,CATEGORIA!C:C)</f>
        <v>#N/A</v>
      </c>
      <c r="C1403" s="108" t="s">
        <v>7</v>
      </c>
      <c r="D1403" s="142">
        <v>20</v>
      </c>
    </row>
    <row r="1404" spans="1:4" x14ac:dyDescent="0.3">
      <c r="A1404" s="187">
        <v>88</v>
      </c>
      <c r="B1404" s="78" t="str">
        <f>_xlfn.XLOOKUP(A1404,CATEGORIA!B:B,CATEGORIA!C:C)</f>
        <v>MILHO DE PIPOCA 25KG</v>
      </c>
      <c r="C1404" s="108" t="s">
        <v>7</v>
      </c>
      <c r="D1404" s="142">
        <v>25</v>
      </c>
    </row>
    <row r="1405" spans="1:4" x14ac:dyDescent="0.3">
      <c r="A1405" s="187">
        <v>575</v>
      </c>
      <c r="B1405" s="78" t="str">
        <f>_xlfn.XLOOKUP(A1405,CATEGORIA!B:B,CATEGORIA!C:C)</f>
        <v>MILHO DE PIPOCA 5KG (VIDA EM GRAOS)</v>
      </c>
      <c r="C1405" s="108" t="s">
        <v>7</v>
      </c>
      <c r="D1405" s="142">
        <v>5</v>
      </c>
    </row>
    <row r="1406" spans="1:4" x14ac:dyDescent="0.3">
      <c r="A1406" s="187">
        <v>1953</v>
      </c>
      <c r="B1406" s="78" t="e">
        <f>_xlfn.XLOOKUP(A1406,CATEGORIA!B:B,CATEGORIA!C:C)</f>
        <v>#N/A</v>
      </c>
      <c r="C1406" s="108" t="s">
        <v>7</v>
      </c>
      <c r="D1406" s="142">
        <v>5</v>
      </c>
    </row>
    <row r="1407" spans="1:4" x14ac:dyDescent="0.3">
      <c r="A1407" s="187">
        <v>20502</v>
      </c>
      <c r="B1407" s="78" t="e">
        <f>_xlfn.XLOOKUP(A1407,CATEGORIA!B:B,CATEGORIA!C:C)</f>
        <v>#N/A</v>
      </c>
      <c r="C1407" s="108" t="s">
        <v>3</v>
      </c>
      <c r="D1407" s="142">
        <v>10</v>
      </c>
    </row>
    <row r="1408" spans="1:4" x14ac:dyDescent="0.3">
      <c r="A1408" s="187">
        <v>20905</v>
      </c>
      <c r="B1408" s="78" t="e">
        <f>_xlfn.XLOOKUP(A1408,CATEGORIA!B:B,CATEGORIA!C:C)</f>
        <v>#N/A</v>
      </c>
      <c r="C1408" s="108" t="s">
        <v>3</v>
      </c>
      <c r="D1408" s="142">
        <v>5</v>
      </c>
    </row>
    <row r="1409" spans="1:4" x14ac:dyDescent="0.3">
      <c r="A1409" s="187">
        <v>20500</v>
      </c>
      <c r="B1409" s="78" t="e">
        <f>_xlfn.XLOOKUP(A1409,CATEGORIA!B:B,CATEGORIA!C:C)</f>
        <v>#N/A</v>
      </c>
      <c r="C1409" s="108" t="s">
        <v>3</v>
      </c>
      <c r="D1409" s="142">
        <v>10</v>
      </c>
    </row>
    <row r="1410" spans="1:4" x14ac:dyDescent="0.3">
      <c r="A1410" s="187">
        <v>20664</v>
      </c>
      <c r="B1410" s="78" t="e">
        <f>_xlfn.XLOOKUP(A1410,CATEGORIA!B:B,CATEGORIA!C:C)</f>
        <v>#N/A</v>
      </c>
      <c r="C1410" s="108" t="s">
        <v>3</v>
      </c>
      <c r="D1410" s="142">
        <v>15</v>
      </c>
    </row>
    <row r="1411" spans="1:4" x14ac:dyDescent="0.3">
      <c r="A1411" s="187">
        <v>21002</v>
      </c>
      <c r="B1411" s="78" t="e">
        <f>_xlfn.XLOOKUP(A1411,CATEGORIA!B:B,CATEGORIA!C:C)</f>
        <v>#N/A</v>
      </c>
      <c r="C1411" s="108" t="s">
        <v>7</v>
      </c>
      <c r="D1411" s="142">
        <v>18</v>
      </c>
    </row>
    <row r="1412" spans="1:4" x14ac:dyDescent="0.3">
      <c r="A1412" s="187">
        <v>20974</v>
      </c>
      <c r="B1412" s="78" t="e">
        <f>_xlfn.XLOOKUP(A1412,CATEGORIA!B:B,CATEGORIA!C:C)</f>
        <v>#N/A</v>
      </c>
      <c r="C1412" s="108" t="s">
        <v>3</v>
      </c>
      <c r="D1412" s="142">
        <v>20</v>
      </c>
    </row>
    <row r="1413" spans="1:4" x14ac:dyDescent="0.3">
      <c r="A1413" s="187">
        <v>21078</v>
      </c>
      <c r="B1413" s="78" t="e">
        <f>_xlfn.XLOOKUP(A1413,CATEGORIA!B:B,CATEGORIA!C:C)</f>
        <v>#N/A</v>
      </c>
      <c r="C1413" s="108" t="s">
        <v>7</v>
      </c>
      <c r="D1413" s="142">
        <v>25</v>
      </c>
    </row>
    <row r="1414" spans="1:4" x14ac:dyDescent="0.3">
      <c r="A1414" s="187">
        <v>20907</v>
      </c>
      <c r="B1414" s="78" t="e">
        <f>_xlfn.XLOOKUP(A1414,CATEGORIA!B:B,CATEGORIA!C:C)</f>
        <v>#N/A</v>
      </c>
      <c r="C1414" s="108" t="s">
        <v>3</v>
      </c>
      <c r="D1414" s="142">
        <v>5</v>
      </c>
    </row>
    <row r="1415" spans="1:4" x14ac:dyDescent="0.3">
      <c r="A1415" s="187">
        <v>21623</v>
      </c>
      <c r="B1415" s="78" t="str">
        <f>_xlfn.XLOOKUP(A1415,CATEGORIA!B:B,CATEGORIA!C:C)</f>
        <v>MILHO TORRADO SABOR CAPUCCINO 10KG (PEPITO)</v>
      </c>
      <c r="C1415" s="108" t="s">
        <v>7</v>
      </c>
      <c r="D1415" s="142">
        <v>10</v>
      </c>
    </row>
    <row r="1416" spans="1:4" x14ac:dyDescent="0.3">
      <c r="A1416" s="187">
        <v>21589</v>
      </c>
      <c r="B1416" s="78" t="e">
        <f>_xlfn.XLOOKUP(A1416,CATEGORIA!B:B,CATEGORIA!C:C)</f>
        <v>#N/A</v>
      </c>
      <c r="C1416" s="108" t="s">
        <v>3</v>
      </c>
      <c r="D1416" s="142">
        <v>10</v>
      </c>
    </row>
    <row r="1417" spans="1:4" x14ac:dyDescent="0.3">
      <c r="A1417" s="187">
        <v>21182</v>
      </c>
      <c r="B1417" s="78" t="e">
        <f>_xlfn.XLOOKUP(A1417,CATEGORIA!B:B,CATEGORIA!C:C)</f>
        <v>#N/A</v>
      </c>
      <c r="C1417" s="108" t="s">
        <v>7</v>
      </c>
      <c r="D1417" s="142">
        <v>18</v>
      </c>
    </row>
    <row r="1418" spans="1:4" x14ac:dyDescent="0.3">
      <c r="A1418" s="187">
        <v>20501</v>
      </c>
      <c r="B1418" s="78" t="str">
        <f>_xlfn.XLOOKUP(A1418,CATEGORIA!B:B,CATEGORIA!C:C)</f>
        <v>MILHO TORRADO SABOR MOSTARDA E MEL 10KG (PEPITO)</v>
      </c>
      <c r="C1418" s="108" t="s">
        <v>3</v>
      </c>
      <c r="D1418" s="142">
        <v>10</v>
      </c>
    </row>
    <row r="1419" spans="1:4" x14ac:dyDescent="0.3">
      <c r="A1419" s="187">
        <v>21557</v>
      </c>
      <c r="B1419" s="78" t="str">
        <f>_xlfn.XLOOKUP(A1419,CATEGORIA!B:B,CATEGORIA!C:C)</f>
        <v>MILHO TORRADO SABOR MOSTARDA E MEL 18KG (IMPORTADO)</v>
      </c>
      <c r="C1419" s="108" t="s">
        <v>7</v>
      </c>
      <c r="D1419" s="142">
        <v>18</v>
      </c>
    </row>
    <row r="1420" spans="1:4" x14ac:dyDescent="0.3">
      <c r="A1420" s="187">
        <v>20999</v>
      </c>
      <c r="B1420" s="78" t="str">
        <f>_xlfn.XLOOKUP(A1420,CATEGORIA!B:B,CATEGORIA!C:C)</f>
        <v>MILHO TORRADO SABOR MOSTARDA E MEL 18KG (TOSTADEROS)</v>
      </c>
      <c r="C1420" s="108" t="s">
        <v>7</v>
      </c>
      <c r="D1420" s="142">
        <v>18</v>
      </c>
    </row>
    <row r="1421" spans="1:4" x14ac:dyDescent="0.3">
      <c r="A1421" s="187">
        <v>21582</v>
      </c>
      <c r="B1421" s="78" t="str">
        <f>_xlfn.XLOOKUP(A1421,CATEGORIA!B:B,CATEGORIA!C:C)</f>
        <v>MILHO TORRADO SABOR MOSTARDA E MEL 2,5KG (VIDA EM GRAOS)</v>
      </c>
      <c r="C1421" s="108" t="s">
        <v>7</v>
      </c>
      <c r="D1421" s="142">
        <v>2.5</v>
      </c>
    </row>
    <row r="1422" spans="1:4" x14ac:dyDescent="0.3">
      <c r="A1422" s="187">
        <v>20958</v>
      </c>
      <c r="B1422" s="78" t="str">
        <f>_xlfn.XLOOKUP(A1422,CATEGORIA!B:B,CATEGORIA!C:C)</f>
        <v>MILHO TORRADO SABOR MOSTARDA E MEL 20KG (PEPITO)</v>
      </c>
      <c r="C1422" s="108" t="s">
        <v>3</v>
      </c>
      <c r="D1422" s="142">
        <v>20</v>
      </c>
    </row>
    <row r="1423" spans="1:4" x14ac:dyDescent="0.3">
      <c r="A1423" s="187">
        <v>21558</v>
      </c>
      <c r="B1423" s="78" t="str">
        <f>_xlfn.XLOOKUP(A1423,CATEGORIA!B:B,CATEGORIA!C:C)</f>
        <v>MILHO TORRADO SABOR MOSTARDA E MEL 20KG (IMPORTADO)</v>
      </c>
      <c r="C1423" s="108" t="s">
        <v>7</v>
      </c>
      <c r="D1423" s="142">
        <v>20</v>
      </c>
    </row>
    <row r="1424" spans="1:4" x14ac:dyDescent="0.3">
      <c r="A1424" s="187">
        <v>21649</v>
      </c>
      <c r="B1424" s="78" t="e">
        <f>_xlfn.XLOOKUP(A1424,CATEGORIA!B:B,CATEGORIA!C:C)</f>
        <v>#N/A</v>
      </c>
      <c r="C1424" s="108" t="s">
        <v>7</v>
      </c>
      <c r="D1424" s="142">
        <v>10</v>
      </c>
    </row>
    <row r="1425" spans="1:4" x14ac:dyDescent="0.3">
      <c r="A1425" s="187">
        <v>20908</v>
      </c>
      <c r="B1425" s="78" t="str">
        <f>_xlfn.XLOOKUP(A1425,CATEGORIA!B:B,CATEGORIA!C:C)</f>
        <v>MILHO TORRADO SABOR MOSTARDA E MEL 5KG (PEPITO)</v>
      </c>
      <c r="C1425" s="108" t="s">
        <v>3</v>
      </c>
      <c r="D1425" s="142">
        <v>5</v>
      </c>
    </row>
    <row r="1426" spans="1:4" x14ac:dyDescent="0.3">
      <c r="A1426" s="187">
        <v>21567</v>
      </c>
      <c r="B1426" s="78" t="str">
        <f>_xlfn.XLOOKUP(A1426,CATEGORIA!B:B,CATEGORIA!C:C)</f>
        <v>MILHO TORRADO SABOR MOSTARDA E MEL 4x2,5KG (TOSTADEROS)</v>
      </c>
      <c r="C1426" s="108" t="s">
        <v>7</v>
      </c>
      <c r="D1426" s="142">
        <v>10</v>
      </c>
    </row>
    <row r="1427" spans="1:4" x14ac:dyDescent="0.3">
      <c r="A1427" s="187">
        <v>20557</v>
      </c>
      <c r="B1427" s="78" t="str">
        <f>_xlfn.XLOOKUP(A1427,CATEGORIA!B:B,CATEGORIA!C:C)</f>
        <v>MILHO TORRADO SABOR MOSTARDA E MEL 15KG</v>
      </c>
      <c r="C1427" s="108" t="s">
        <v>3</v>
      </c>
      <c r="D1427" s="142">
        <v>15</v>
      </c>
    </row>
    <row r="1428" spans="1:4" x14ac:dyDescent="0.3">
      <c r="A1428" s="187">
        <v>21424</v>
      </c>
      <c r="B1428" s="78" t="e">
        <f>_xlfn.XLOOKUP(A1428,CATEGORIA!B:B,CATEGORIA!C:C)</f>
        <v>#N/A</v>
      </c>
      <c r="C1428" s="108" t="s">
        <v>3</v>
      </c>
      <c r="D1428" s="142">
        <v>2</v>
      </c>
    </row>
    <row r="1429" spans="1:4" x14ac:dyDescent="0.3">
      <c r="A1429" s="187">
        <v>21656</v>
      </c>
      <c r="B1429" s="78" t="str">
        <f>_xlfn.XLOOKUP(A1429,CATEGORIA!B:B,CATEGORIA!C:C)</f>
        <v>MILHO TORRADO SABOR MOSTARDA E MEL 5KG (VIDA EM GRAOS)</v>
      </c>
      <c r="C1429" s="108" t="s">
        <v>7</v>
      </c>
      <c r="D1429" s="142">
        <v>5</v>
      </c>
    </row>
    <row r="1430" spans="1:4" x14ac:dyDescent="0.3">
      <c r="A1430" s="187">
        <v>20503</v>
      </c>
      <c r="B1430" s="78" t="e">
        <f>_xlfn.XLOOKUP(A1430,CATEGORIA!B:B,CATEGORIA!C:C)</f>
        <v>#N/A</v>
      </c>
      <c r="C1430" s="108" t="s">
        <v>3</v>
      </c>
      <c r="D1430" s="142">
        <v>10</v>
      </c>
    </row>
    <row r="1431" spans="1:4" x14ac:dyDescent="0.3">
      <c r="A1431" s="187">
        <v>21001</v>
      </c>
      <c r="B1431" s="78" t="e">
        <f>_xlfn.XLOOKUP(A1431,CATEGORIA!B:B,CATEGORIA!C:C)</f>
        <v>#N/A</v>
      </c>
      <c r="C1431" s="108" t="s">
        <v>7</v>
      </c>
      <c r="D1431" s="142">
        <v>18</v>
      </c>
    </row>
    <row r="1432" spans="1:4" x14ac:dyDescent="0.3">
      <c r="A1432" s="187">
        <v>21475</v>
      </c>
      <c r="B1432" s="78" t="e">
        <f>_xlfn.XLOOKUP(A1432,CATEGORIA!B:B,CATEGORIA!C:C)</f>
        <v>#N/A</v>
      </c>
      <c r="C1432" s="108" t="s">
        <v>7</v>
      </c>
      <c r="D1432" s="142">
        <v>20</v>
      </c>
    </row>
    <row r="1433" spans="1:4" x14ac:dyDescent="0.3">
      <c r="A1433" s="187">
        <v>20906</v>
      </c>
      <c r="B1433" s="78" t="e">
        <f>_xlfn.XLOOKUP(A1433,CATEGORIA!B:B,CATEGORIA!C:C)</f>
        <v>#N/A</v>
      </c>
      <c r="C1433" s="108" t="s">
        <v>3</v>
      </c>
      <c r="D1433" s="142">
        <v>5</v>
      </c>
    </row>
    <row r="1434" spans="1:4" x14ac:dyDescent="0.3">
      <c r="A1434" s="187">
        <v>21184</v>
      </c>
      <c r="B1434" s="78" t="e">
        <f>_xlfn.XLOOKUP(A1434,CATEGORIA!B:B,CATEGORIA!C:C)</f>
        <v>#N/A</v>
      </c>
      <c r="C1434" s="108" t="s">
        <v>7</v>
      </c>
      <c r="D1434" s="142">
        <v>5</v>
      </c>
    </row>
    <row r="1435" spans="1:4" x14ac:dyDescent="0.3">
      <c r="A1435" s="187">
        <v>21183</v>
      </c>
      <c r="B1435" s="78" t="e">
        <f>_xlfn.XLOOKUP(A1435,CATEGORIA!B:B,CATEGORIA!C:C)</f>
        <v>#N/A</v>
      </c>
      <c r="C1435" s="108" t="s">
        <v>7</v>
      </c>
      <c r="D1435" s="142">
        <v>18</v>
      </c>
    </row>
    <row r="1436" spans="1:4" x14ac:dyDescent="0.3">
      <c r="A1436" s="187">
        <v>21186</v>
      </c>
      <c r="B1436" s="78" t="e">
        <f>_xlfn.XLOOKUP(A1436,CATEGORIA!B:B,CATEGORIA!C:C)</f>
        <v>#N/A</v>
      </c>
      <c r="C1436" s="108" t="s">
        <v>7</v>
      </c>
      <c r="D1436" s="142">
        <v>5</v>
      </c>
    </row>
    <row r="1437" spans="1:4" x14ac:dyDescent="0.3">
      <c r="A1437" s="187">
        <v>21624</v>
      </c>
      <c r="B1437" s="78" t="str">
        <f>_xlfn.XLOOKUP(A1437,CATEGORIA!B:B,CATEGORIA!C:C)</f>
        <v>MILHO TORRADO SABOR AZEITE TRUFADO 10KG (PEPITO)</v>
      </c>
      <c r="C1437" s="108" t="s">
        <v>7</v>
      </c>
      <c r="D1437" s="142">
        <v>10</v>
      </c>
    </row>
    <row r="1438" spans="1:4" x14ac:dyDescent="0.3">
      <c r="A1438" s="187">
        <v>20885</v>
      </c>
      <c r="B1438" s="78" t="e">
        <f>_xlfn.XLOOKUP(A1438,CATEGORIA!B:B,CATEGORIA!C:C)</f>
        <v>#N/A</v>
      </c>
      <c r="C1438" s="108" t="s">
        <v>3</v>
      </c>
      <c r="D1438" s="142">
        <v>15</v>
      </c>
    </row>
    <row r="1439" spans="1:4" x14ac:dyDescent="0.3">
      <c r="A1439" s="187">
        <v>21077</v>
      </c>
      <c r="B1439" s="78" t="e">
        <f>_xlfn.XLOOKUP(A1439,CATEGORIA!B:B,CATEGORIA!C:C)</f>
        <v>#N/A</v>
      </c>
      <c r="C1439" s="108" t="s">
        <v>3</v>
      </c>
      <c r="D1439" s="142">
        <v>2</v>
      </c>
    </row>
    <row r="1440" spans="1:4" x14ac:dyDescent="0.3">
      <c r="A1440" s="187">
        <v>21066</v>
      </c>
      <c r="B1440" s="78" t="e">
        <f>_xlfn.XLOOKUP(A1440,CATEGORIA!B:B,CATEGORIA!C:C)</f>
        <v>#N/A</v>
      </c>
      <c r="C1440" s="108" t="s">
        <v>3</v>
      </c>
      <c r="D1440" s="142">
        <v>6.5</v>
      </c>
    </row>
    <row r="1441" spans="1:4" x14ac:dyDescent="0.3">
      <c r="A1441" s="187">
        <v>21065</v>
      </c>
      <c r="B1441" s="78" t="e">
        <f>_xlfn.XLOOKUP(A1441,CATEGORIA!B:B,CATEGORIA!C:C)</f>
        <v>#N/A</v>
      </c>
      <c r="C1441" s="108" t="s">
        <v>3</v>
      </c>
      <c r="D1441" s="142">
        <v>6.5</v>
      </c>
    </row>
    <row r="1442" spans="1:4" x14ac:dyDescent="0.3">
      <c r="A1442" s="187">
        <v>1594</v>
      </c>
      <c r="B1442" s="78" t="str">
        <f>_xlfn.XLOOKUP(A1442,CATEGORIA!B:B,CATEGORIA!C:C)</f>
        <v>MIX BERRY 2KG (VIDA EM GRAOS)</v>
      </c>
      <c r="C1442" s="108" t="s">
        <v>3</v>
      </c>
      <c r="D1442" s="142">
        <v>2</v>
      </c>
    </row>
    <row r="1443" spans="1:4" x14ac:dyDescent="0.3">
      <c r="A1443" s="187">
        <v>959</v>
      </c>
      <c r="B1443" s="78" t="e">
        <f>_xlfn.XLOOKUP(A1443,CATEGORIA!B:B,CATEGORIA!C:C)</f>
        <v>#N/A</v>
      </c>
      <c r="C1443" s="108" t="s">
        <v>3</v>
      </c>
      <c r="D1443" s="142">
        <v>4</v>
      </c>
    </row>
    <row r="1444" spans="1:4" x14ac:dyDescent="0.3">
      <c r="A1444" s="187">
        <v>21516</v>
      </c>
      <c r="B1444" s="78" t="str">
        <f>_xlfn.XLOOKUP(A1444,CATEGORIA!B:B,CATEGORIA!C:C)</f>
        <v>MIX CRISPY MOSTARDA E MEL 10KG (PEPITO)</v>
      </c>
      <c r="C1444" s="108" t="s">
        <v>3</v>
      </c>
      <c r="D1444" s="142">
        <v>10</v>
      </c>
    </row>
    <row r="1445" spans="1:4" x14ac:dyDescent="0.3">
      <c r="A1445" s="187">
        <v>21552</v>
      </c>
      <c r="B1445" s="78" t="str">
        <f>_xlfn.XLOOKUP(A1445,CATEGORIA!B:B,CATEGORIA!C:C)</f>
        <v>MIX CRISPY MOSTARDA E MEL 2KG (VIDA EM GRAOS)</v>
      </c>
      <c r="C1445" s="108" t="s">
        <v>3</v>
      </c>
      <c r="D1445" s="142">
        <v>2</v>
      </c>
    </row>
    <row r="1446" spans="1:4" x14ac:dyDescent="0.3">
      <c r="A1446" s="187">
        <v>1804</v>
      </c>
      <c r="B1446" s="78" t="str">
        <f>_xlfn.XLOOKUP(A1446,CATEGORIA!B:B,CATEGORIA!C:C)</f>
        <v>MIX DE FRUTAS DESIDRATADAS 2X5KG</v>
      </c>
      <c r="C1446" s="108" t="s">
        <v>3</v>
      </c>
      <c r="D1446" s="142">
        <v>10</v>
      </c>
    </row>
    <row r="1447" spans="1:4" x14ac:dyDescent="0.3">
      <c r="A1447" s="187">
        <v>207</v>
      </c>
      <c r="B1447" s="78" t="str">
        <f>_xlfn.XLOOKUP(A1447,CATEGORIA!B:B,CATEGORIA!C:C)</f>
        <v>MIX DE FRUTAS DESIDRATADAS 5KG (VIDA EM GRAOS)</v>
      </c>
      <c r="C1447" s="108" t="s">
        <v>3</v>
      </c>
      <c r="D1447" s="142">
        <v>5</v>
      </c>
    </row>
    <row r="1448" spans="1:4" x14ac:dyDescent="0.3">
      <c r="A1448" s="187">
        <v>2707</v>
      </c>
      <c r="B1448" s="78" t="e">
        <f>_xlfn.XLOOKUP(A1448,CATEGORIA!B:B,CATEGORIA!C:C)</f>
        <v>#N/A</v>
      </c>
      <c r="C1448" s="108" t="s">
        <v>3</v>
      </c>
      <c r="D1448" s="142">
        <v>5</v>
      </c>
    </row>
    <row r="1449" spans="1:4" x14ac:dyDescent="0.3">
      <c r="A1449" s="187">
        <v>2708</v>
      </c>
      <c r="B1449" s="78" t="e">
        <f>_xlfn.XLOOKUP(A1449,CATEGORIA!B:B,CATEGORIA!C:C)</f>
        <v>#N/A</v>
      </c>
      <c r="C1449" s="108" t="s">
        <v>3</v>
      </c>
      <c r="D1449" s="142">
        <v>5</v>
      </c>
    </row>
    <row r="1450" spans="1:4" x14ac:dyDescent="0.3">
      <c r="A1450" s="187">
        <v>2702</v>
      </c>
      <c r="B1450" s="78" t="str">
        <f>_xlfn.XLOOKUP(A1450,CATEGORIA!B:B,CATEGORIA!C:C)</f>
        <v>MIX DE SEMENTES LOW CARB COM SAL 2KG</v>
      </c>
      <c r="C1450" s="108" t="s">
        <v>7</v>
      </c>
      <c r="D1450" s="142">
        <v>2</v>
      </c>
    </row>
    <row r="1451" spans="1:4" x14ac:dyDescent="0.3">
      <c r="A1451" s="187">
        <v>21151</v>
      </c>
      <c r="B1451" s="78" t="str">
        <f>_xlfn.XLOOKUP(A1451,CATEGORIA!B:B,CATEGORIA!C:C)</f>
        <v>MIX DE VEGETAIS DESIDRATADOS COM BATATA DOCE 5KG</v>
      </c>
      <c r="C1451" s="108" t="s">
        <v>3</v>
      </c>
      <c r="D1451" s="142">
        <v>5</v>
      </c>
    </row>
    <row r="1452" spans="1:4" x14ac:dyDescent="0.3">
      <c r="A1452" s="187">
        <v>20306</v>
      </c>
      <c r="B1452" s="78" t="e">
        <f>_xlfn.XLOOKUP(A1452,CATEGORIA!B:B,CATEGORIA!C:C)</f>
        <v>#N/A</v>
      </c>
      <c r="C1452" s="108" t="s">
        <v>3</v>
      </c>
      <c r="D1452" s="142">
        <v>5</v>
      </c>
    </row>
    <row r="1453" spans="1:4" x14ac:dyDescent="0.3">
      <c r="A1453" s="187">
        <v>21061</v>
      </c>
      <c r="B1453" s="78" t="e">
        <f>_xlfn.XLOOKUP(A1453,CATEGORIA!B:B,CATEGORIA!C:C)</f>
        <v>#N/A</v>
      </c>
      <c r="C1453" s="108" t="s">
        <v>3</v>
      </c>
      <c r="D1453" s="142">
        <v>8</v>
      </c>
    </row>
    <row r="1454" spans="1:4" x14ac:dyDescent="0.3">
      <c r="A1454" s="187">
        <v>21176</v>
      </c>
      <c r="B1454" s="78" t="str">
        <f>_xlfn.XLOOKUP(A1454,CATEGORIA!B:B,CATEGORIA!C:C)</f>
        <v>MIX DE VEGETAIS DESIDRATADOS COM BATATA DOCE 2,5KG</v>
      </c>
      <c r="C1454" s="108" t="s">
        <v>3</v>
      </c>
      <c r="D1454" s="142">
        <v>2.5</v>
      </c>
    </row>
    <row r="1455" spans="1:4" x14ac:dyDescent="0.3">
      <c r="A1455" s="187">
        <v>21072</v>
      </c>
      <c r="B1455" s="78" t="e">
        <f>_xlfn.XLOOKUP(A1455,CATEGORIA!B:B,CATEGORIA!C:C)</f>
        <v>#N/A</v>
      </c>
      <c r="C1455" s="108" t="s">
        <v>3</v>
      </c>
      <c r="D1455" s="142">
        <v>2</v>
      </c>
    </row>
    <row r="1456" spans="1:4" x14ac:dyDescent="0.3">
      <c r="A1456" s="187">
        <v>21513</v>
      </c>
      <c r="B1456" s="78" t="str">
        <f>_xlfn.XLOOKUP(A1456,CATEGORIA!B:B,CATEGORIA!C:C)</f>
        <v>MIX DE VEGETAIS DESIDRATADOS COM BATATA DOCE 6KG</v>
      </c>
      <c r="C1456" s="108" t="s">
        <v>3</v>
      </c>
      <c r="D1456" s="142">
        <v>6</v>
      </c>
    </row>
    <row r="1457" spans="1:4" x14ac:dyDescent="0.3">
      <c r="A1457" s="187">
        <v>1545</v>
      </c>
      <c r="B1457" s="78" t="str">
        <f>_xlfn.XLOOKUP(A1457,CATEGORIA!B:B,CATEGORIA!C:C)</f>
        <v>MIX DETOX 2KG (VIDA EM GRAOS)</v>
      </c>
      <c r="C1457" s="108" t="s">
        <v>7</v>
      </c>
      <c r="D1457" s="142">
        <v>2</v>
      </c>
    </row>
    <row r="1458" spans="1:4" x14ac:dyDescent="0.3">
      <c r="A1458" s="187">
        <v>1546</v>
      </c>
      <c r="B1458" s="78" t="str">
        <f>_xlfn.XLOOKUP(A1458,CATEGORIA!B:B,CATEGORIA!C:C)</f>
        <v>MIX ENERGIA 2KG</v>
      </c>
      <c r="C1458" s="108" t="s">
        <v>7</v>
      </c>
      <c r="D1458" s="142">
        <v>2</v>
      </c>
    </row>
    <row r="1459" spans="1:4" x14ac:dyDescent="0.3">
      <c r="A1459" s="187">
        <v>1548</v>
      </c>
      <c r="B1459" s="78" t="str">
        <f>_xlfn.XLOOKUP(A1459,CATEGORIA!B:B,CATEGORIA!C:C)</f>
        <v>MIX FRUTAS VERMELHAS 2KG (VIDA EM GRAOS)</v>
      </c>
      <c r="C1459" s="108" t="s">
        <v>7</v>
      </c>
      <c r="D1459" s="142">
        <v>2</v>
      </c>
    </row>
    <row r="1460" spans="1:4" x14ac:dyDescent="0.3">
      <c r="A1460" s="187">
        <v>1595</v>
      </c>
      <c r="B1460" s="78" t="str">
        <f>_xlfn.XLOOKUP(A1460,CATEGORIA!B:B,CATEGORIA!C:C)</f>
        <v>MIX GOJI BERRY 2KG (VIDA EM GRAOS)</v>
      </c>
      <c r="C1460" s="108" t="s">
        <v>3</v>
      </c>
      <c r="D1460" s="142">
        <v>2</v>
      </c>
    </row>
    <row r="1461" spans="1:4" x14ac:dyDescent="0.3">
      <c r="A1461" s="187">
        <v>2018</v>
      </c>
      <c r="B1461" s="78" t="str">
        <f>_xlfn.XLOOKUP(A1461,CATEGORIA!B:B,CATEGORIA!C:C)</f>
        <v>MIX GOJI BERRY COM SEMENTE DE ABOBORA 2KG</v>
      </c>
      <c r="C1461" s="108" t="s">
        <v>3</v>
      </c>
      <c r="D1461" s="142">
        <v>2</v>
      </c>
    </row>
    <row r="1462" spans="1:4" x14ac:dyDescent="0.3">
      <c r="A1462" s="187">
        <v>1547</v>
      </c>
      <c r="B1462" s="78" t="str">
        <f>_xlfn.XLOOKUP(A1462,CATEGORIA!B:B,CATEGORIA!C:C)</f>
        <v>MIX HAPPY HOUR 2KG (VIDA EM GRAOS)</v>
      </c>
      <c r="C1462" s="108" t="s">
        <v>7</v>
      </c>
      <c r="D1462" s="142">
        <v>2</v>
      </c>
    </row>
    <row r="1463" spans="1:4" x14ac:dyDescent="0.3">
      <c r="A1463" s="187">
        <v>1596</v>
      </c>
      <c r="B1463" s="78" t="str">
        <f>_xlfn.XLOOKUP(A1463,CATEGORIA!B:B,CATEGORIA!C:C)</f>
        <v>MIX MAÇA E CRANBERRY 2KG (VIDA EM GRAOS)</v>
      </c>
      <c r="C1463" s="108" t="s">
        <v>3</v>
      </c>
      <c r="D1463" s="142">
        <v>2</v>
      </c>
    </row>
    <row r="1464" spans="1:4" x14ac:dyDescent="0.3">
      <c r="A1464" s="187">
        <v>755</v>
      </c>
      <c r="B1464" s="78" t="str">
        <f>_xlfn.XLOOKUP(A1464,CATEGORIA!B:B,CATEGORIA!C:C)</f>
        <v>MIX NUTS 4KG (VIDA EM GRAOS)</v>
      </c>
      <c r="C1464" s="108" t="s">
        <v>3</v>
      </c>
      <c r="D1464" s="142">
        <v>4</v>
      </c>
    </row>
    <row r="1465" spans="1:4" x14ac:dyDescent="0.3">
      <c r="A1465" s="187">
        <v>21080</v>
      </c>
      <c r="B1465" s="78" t="e">
        <f>_xlfn.XLOOKUP(A1465,CATEGORIA!B:B,CATEGORIA!C:C)</f>
        <v>#N/A</v>
      </c>
      <c r="C1465" s="108" t="s">
        <v>3</v>
      </c>
      <c r="D1465" s="142">
        <v>2</v>
      </c>
    </row>
    <row r="1466" spans="1:4" x14ac:dyDescent="0.3">
      <c r="A1466" s="187">
        <v>1544</v>
      </c>
      <c r="B1466" s="78" t="str">
        <f>_xlfn.XLOOKUP(A1466,CATEGORIA!B:B,CATEGORIA!C:C)</f>
        <v>MIX SAUDAVEL 2KG (VIDA EM GRAOS)</v>
      </c>
      <c r="C1466" s="108" t="s">
        <v>7</v>
      </c>
      <c r="D1466" s="142">
        <v>2</v>
      </c>
    </row>
    <row r="1467" spans="1:4" x14ac:dyDescent="0.3">
      <c r="A1467" s="187">
        <v>21121</v>
      </c>
      <c r="B1467" s="78" t="e">
        <f>_xlfn.XLOOKUP(A1467,CATEGORIA!B:B,CATEGORIA!C:C)</f>
        <v>#N/A</v>
      </c>
      <c r="C1467" s="108" t="s">
        <v>3</v>
      </c>
      <c r="D1467" s="142">
        <v>10</v>
      </c>
    </row>
    <row r="1468" spans="1:4" x14ac:dyDescent="0.3">
      <c r="A1468" s="187">
        <v>20227</v>
      </c>
      <c r="B1468" s="78" t="str">
        <f>_xlfn.XLOOKUP(A1468,CATEGORIA!B:B,CATEGORIA!C:C)</f>
        <v>MORANGO DESIDRATADO 12,50KG (IMPORTADO)</v>
      </c>
      <c r="C1468" s="108" t="s">
        <v>3</v>
      </c>
      <c r="D1468" s="142">
        <v>12.5</v>
      </c>
    </row>
    <row r="1469" spans="1:4" x14ac:dyDescent="0.3">
      <c r="A1469" s="187">
        <v>20414</v>
      </c>
      <c r="B1469" s="78" t="str">
        <f>_xlfn.XLOOKUP(A1469,CATEGORIA!B:B,CATEGORIA!C:C)</f>
        <v>MORANGO DESIDRATADO 5KG (IMPORTADO)</v>
      </c>
      <c r="C1469" s="108" t="s">
        <v>3</v>
      </c>
      <c r="D1469" s="142">
        <v>5</v>
      </c>
    </row>
    <row r="1470" spans="1:4" x14ac:dyDescent="0.3">
      <c r="A1470" s="187">
        <v>21305</v>
      </c>
      <c r="B1470" s="78" t="str">
        <f>_xlfn.XLOOKUP(A1470,CATEGORIA!B:B,CATEGORIA!C:C)</f>
        <v>MORANGO DESIDRATADO 6.25KG (VIDA EM GRAOS)</v>
      </c>
      <c r="C1470" s="108" t="s">
        <v>3</v>
      </c>
      <c r="D1470" s="142">
        <v>6.25</v>
      </c>
    </row>
    <row r="1471" spans="1:4" x14ac:dyDescent="0.3">
      <c r="A1471" s="187">
        <v>21367</v>
      </c>
      <c r="B1471" s="78" t="str">
        <f>_xlfn.XLOOKUP(A1471,CATEGORIA!B:B,CATEGORIA!C:C)</f>
        <v>MORANGO DESIDRATADO 2KG (VIDA EM GRAOS)</v>
      </c>
      <c r="C1471" s="108" t="s">
        <v>3</v>
      </c>
      <c r="D1471" s="142">
        <v>2</v>
      </c>
    </row>
    <row r="1472" spans="1:4" x14ac:dyDescent="0.3">
      <c r="A1472" s="187">
        <v>20434</v>
      </c>
      <c r="B1472" s="78" t="e">
        <f>_xlfn.XLOOKUP(A1472,CATEGORIA!B:B,CATEGORIA!C:C)</f>
        <v>#N/A</v>
      </c>
      <c r="C1472" s="108" t="s">
        <v>7</v>
      </c>
      <c r="D1472" s="142">
        <v>2</v>
      </c>
    </row>
    <row r="1473" spans="1:4" x14ac:dyDescent="0.3">
      <c r="A1473" s="187">
        <v>20383</v>
      </c>
      <c r="B1473" s="78" t="str">
        <f>_xlfn.XLOOKUP(A1473,CATEGORIA!B:B,CATEGORIA!C:C)</f>
        <v>MOSTARDA AMARELA EM GRAOS 25KG</v>
      </c>
      <c r="C1473" s="108" t="s">
        <v>7</v>
      </c>
      <c r="D1473" s="142">
        <v>25</v>
      </c>
    </row>
    <row r="1474" spans="1:4" x14ac:dyDescent="0.3">
      <c r="A1474" s="187">
        <v>10082</v>
      </c>
      <c r="B1474" s="78" t="e">
        <f>_xlfn.XLOOKUP(A1474,CATEGORIA!B:B,CATEGORIA!C:C)</f>
        <v>#N/A</v>
      </c>
      <c r="C1474" s="108" t="s">
        <v>7</v>
      </c>
      <c r="D1474" s="142">
        <v>25</v>
      </c>
    </row>
    <row r="1475" spans="1:4" x14ac:dyDescent="0.3">
      <c r="A1475" s="187">
        <v>21027</v>
      </c>
      <c r="B1475" s="78" t="str">
        <f>_xlfn.XLOOKUP(A1475,CATEGORIA!B:B,CATEGORIA!C:C)</f>
        <v>MOSTARDA AMARELA EM GRAOS 5KG (VIDA EM GRAOS)</v>
      </c>
      <c r="C1475" s="108" t="s">
        <v>7</v>
      </c>
      <c r="D1475" s="142">
        <v>5</v>
      </c>
    </row>
    <row r="1476" spans="1:4" x14ac:dyDescent="0.3">
      <c r="A1476" s="187">
        <v>21466</v>
      </c>
      <c r="B1476" s="78" t="str">
        <f>_xlfn.XLOOKUP(A1476,CATEGORIA!B:B,CATEGORIA!C:C)</f>
        <v>MOSTARDA AMARELA EM GRAOS 2KG (VIDA EM GRAOS)</v>
      </c>
      <c r="C1476" s="108" t="s">
        <v>7</v>
      </c>
      <c r="D1476" s="142">
        <v>2</v>
      </c>
    </row>
    <row r="1477" spans="1:4" x14ac:dyDescent="0.3">
      <c r="A1477" s="187">
        <v>21180</v>
      </c>
      <c r="B1477" s="78" t="str">
        <f>_xlfn.XLOOKUP(A1477,CATEGORIA!B:B,CATEGORIA!C:C)</f>
        <v>MOSTARDA AMARELA EM GRAOS 45,36KG</v>
      </c>
      <c r="C1477" s="108" t="s">
        <v>7</v>
      </c>
      <c r="D1477" s="142">
        <v>45.36</v>
      </c>
    </row>
    <row r="1478" spans="1:4" x14ac:dyDescent="0.3">
      <c r="A1478" s="187">
        <v>2753</v>
      </c>
      <c r="B1478" s="78" t="str">
        <f>_xlfn.XLOOKUP(A1478,CATEGORIA!B:B,CATEGORIA!C:C)</f>
        <v>MULTIVITAMINICO 4X60 COMPRIMIDOS 600MG (NUTRALIN)</v>
      </c>
      <c r="C1478" s="108" t="s">
        <v>3</v>
      </c>
      <c r="D1478" s="142">
        <v>4</v>
      </c>
    </row>
    <row r="1479" spans="1:4" x14ac:dyDescent="0.3">
      <c r="A1479" s="187">
        <v>1252</v>
      </c>
      <c r="B1479" s="78" t="str">
        <f>_xlfn.XLOOKUP(A1479,CATEGORIA!B:B,CATEGORIA!C:C)</f>
        <v>NIBS DE CACAU 10KG</v>
      </c>
      <c r="C1479" s="108" t="s">
        <v>7</v>
      </c>
      <c r="D1479" s="142">
        <v>10</v>
      </c>
    </row>
    <row r="1480" spans="1:4" x14ac:dyDescent="0.3">
      <c r="A1480" s="187">
        <v>631</v>
      </c>
      <c r="B1480" s="78" t="str">
        <f>_xlfn.XLOOKUP(A1480,CATEGORIA!B:B,CATEGORIA!C:C)</f>
        <v>NIBS DE CACAU 5KG (VIDA EM GRAOS)</v>
      </c>
      <c r="C1480" s="108" t="s">
        <v>7</v>
      </c>
      <c r="D1480" s="142">
        <v>5</v>
      </c>
    </row>
    <row r="1481" spans="1:4" x14ac:dyDescent="0.3">
      <c r="A1481" s="187">
        <v>1591</v>
      </c>
      <c r="B1481" s="78" t="str">
        <f>_xlfn.XLOOKUP(A1481,CATEGORIA!B:B,CATEGORIA!C:C)</f>
        <v>NIBS DE CACAU 2KG (VIDA EM GRAOS)</v>
      </c>
      <c r="C1481" s="108" t="s">
        <v>7</v>
      </c>
      <c r="D1481" s="142">
        <v>2</v>
      </c>
    </row>
    <row r="1482" spans="1:4" x14ac:dyDescent="0.3">
      <c r="A1482" s="187">
        <v>2764</v>
      </c>
      <c r="B1482" s="78" t="str">
        <f>_xlfn.XLOOKUP(A1482,CATEGORIA!B:B,CATEGORIA!C:C)</f>
        <v>NO DE CACHORRO 5KG</v>
      </c>
      <c r="C1482" s="108" t="s">
        <v>7</v>
      </c>
      <c r="D1482" s="142">
        <v>5</v>
      </c>
    </row>
    <row r="1483" spans="1:4" x14ac:dyDescent="0.3">
      <c r="A1483" s="187">
        <v>2767</v>
      </c>
      <c r="B1483" s="78" t="str">
        <f>_xlfn.XLOOKUP(A1483,CATEGORIA!B:B,CATEGORIA!C:C)</f>
        <v>NOGUEIRA FOLHA 5KG</v>
      </c>
      <c r="C1483" s="108" t="s">
        <v>7</v>
      </c>
      <c r="D1483" s="142">
        <v>5</v>
      </c>
    </row>
    <row r="1484" spans="1:4" x14ac:dyDescent="0.3">
      <c r="A1484" s="187">
        <v>20119</v>
      </c>
      <c r="B1484" s="78" t="str">
        <f>_xlfn.XLOOKUP(A1484,CATEGORIA!B:B,CATEGORIA!C:C)</f>
        <v>NOZ MOSCADA BOLA INTEIRA 50KG</v>
      </c>
      <c r="C1484" s="108" t="s">
        <v>7</v>
      </c>
      <c r="D1484" s="142">
        <v>50</v>
      </c>
    </row>
    <row r="1485" spans="1:4" x14ac:dyDescent="0.3">
      <c r="A1485" s="187">
        <v>21604</v>
      </c>
      <c r="B1485" s="78" t="str">
        <f>_xlfn.XLOOKUP(A1485,CATEGORIA!B:B,CATEGORIA!C:C)</f>
        <v>NOZ MOSCADA BOLA INTEIRA 10KG</v>
      </c>
      <c r="C1485" s="108" t="s">
        <v>7</v>
      </c>
      <c r="D1485" s="142">
        <v>10</v>
      </c>
    </row>
    <row r="1486" spans="1:4" x14ac:dyDescent="0.3">
      <c r="A1486" s="187">
        <v>20979</v>
      </c>
      <c r="B1486" s="78" t="str">
        <f>_xlfn.XLOOKUP(A1486,CATEGORIA!B:B,CATEGORIA!C:C)</f>
        <v>NOZ MOSCADA BOLA INTEIRA 25KG</v>
      </c>
      <c r="C1486" s="108" t="s">
        <v>7</v>
      </c>
      <c r="D1486" s="142">
        <v>25</v>
      </c>
    </row>
    <row r="1487" spans="1:4" x14ac:dyDescent="0.3">
      <c r="A1487" s="187">
        <v>20118</v>
      </c>
      <c r="B1487" s="78" t="str">
        <f>_xlfn.XLOOKUP(A1487,CATEGORIA!B:B,CATEGORIA!C:C)</f>
        <v>NOZ MOSCADA BOLA INTEIRA 5KG</v>
      </c>
      <c r="C1487" s="108" t="s">
        <v>7</v>
      </c>
      <c r="D1487" s="142">
        <v>5</v>
      </c>
    </row>
    <row r="1488" spans="1:4" x14ac:dyDescent="0.3">
      <c r="A1488" s="187">
        <v>10002</v>
      </c>
      <c r="B1488" s="78" t="e">
        <f>_xlfn.XLOOKUP(A1488,CATEGORIA!B:B,CATEGORIA!C:C)</f>
        <v>#N/A</v>
      </c>
      <c r="C1488" s="108" t="s">
        <v>7</v>
      </c>
      <c r="D1488" s="142">
        <v>25</v>
      </c>
    </row>
    <row r="1489" spans="1:4" x14ac:dyDescent="0.3">
      <c r="A1489" s="187">
        <v>21390</v>
      </c>
      <c r="B1489" s="78" t="str">
        <f>_xlfn.XLOOKUP(A1489,CATEGORIA!B:B,CATEGORIA!C:C)</f>
        <v>NOZ MOSCADA BOLA INTEIRA 2KG</v>
      </c>
      <c r="C1489" s="108" t="s">
        <v>7</v>
      </c>
      <c r="D1489" s="142">
        <v>2</v>
      </c>
    </row>
    <row r="1490" spans="1:4" x14ac:dyDescent="0.3">
      <c r="A1490" s="187">
        <v>21680</v>
      </c>
      <c r="B1490" s="78" t="str">
        <f>_xlfn.XLOOKUP(A1490,CATEGORIA!B:B,CATEGORIA!C:C)</f>
        <v>NOZ MOSCADA PO 2KG</v>
      </c>
      <c r="C1490" s="108" t="s">
        <v>7</v>
      </c>
      <c r="D1490" s="142">
        <v>2</v>
      </c>
    </row>
    <row r="1491" spans="1:4" x14ac:dyDescent="0.3">
      <c r="A1491" s="187">
        <v>20417</v>
      </c>
      <c r="B1491" s="78" t="str">
        <f>_xlfn.XLOOKUP(A1491,CATEGORIA!B:B,CATEGORIA!C:C)</f>
        <v>NOZ MOSCADA PO 5KG</v>
      </c>
      <c r="C1491" s="108" t="s">
        <v>7</v>
      </c>
      <c r="D1491" s="142">
        <v>5</v>
      </c>
    </row>
    <row r="1492" spans="1:4" x14ac:dyDescent="0.3">
      <c r="A1492" s="187">
        <v>20204</v>
      </c>
      <c r="B1492" s="78" t="e">
        <f>_xlfn.XLOOKUP(A1492,CATEGORIA!B:B,CATEGORIA!C:C)</f>
        <v>#N/A</v>
      </c>
      <c r="C1492" s="108" t="s">
        <v>7</v>
      </c>
      <c r="D1492" s="142">
        <v>25</v>
      </c>
    </row>
    <row r="1493" spans="1:4" x14ac:dyDescent="0.3">
      <c r="A1493" s="187">
        <v>20120</v>
      </c>
      <c r="B1493" s="78" t="e">
        <f>_xlfn.XLOOKUP(A1493,CATEGORIA!B:B,CATEGORIA!C:C)</f>
        <v>#N/A</v>
      </c>
      <c r="C1493" s="108" t="s">
        <v>7</v>
      </c>
      <c r="D1493" s="142">
        <v>10</v>
      </c>
    </row>
    <row r="1494" spans="1:4" x14ac:dyDescent="0.3">
      <c r="A1494" s="187">
        <v>10001</v>
      </c>
      <c r="B1494" s="78" t="e">
        <f>_xlfn.XLOOKUP(A1494,CATEGORIA!B:B,CATEGORIA!C:C)</f>
        <v>#N/A</v>
      </c>
      <c r="C1494" s="108" t="s">
        <v>7</v>
      </c>
      <c r="D1494" s="142">
        <v>25</v>
      </c>
    </row>
    <row r="1495" spans="1:4" x14ac:dyDescent="0.3">
      <c r="A1495" s="187">
        <v>21317</v>
      </c>
      <c r="B1495" s="78" t="e">
        <f>_xlfn.XLOOKUP(A1495,CATEGORIA!B:B,CATEGORIA!C:C)</f>
        <v>#N/A</v>
      </c>
      <c r="C1495" s="108" t="s">
        <v>7</v>
      </c>
      <c r="D1495" s="142">
        <v>2</v>
      </c>
    </row>
    <row r="1496" spans="1:4" x14ac:dyDescent="0.3">
      <c r="A1496" s="187">
        <v>20121</v>
      </c>
      <c r="B1496" s="78" t="e">
        <f>_xlfn.XLOOKUP(A1496,CATEGORIA!B:B,CATEGORIA!C:C)</f>
        <v>#N/A</v>
      </c>
      <c r="C1496" s="108" t="s">
        <v>7</v>
      </c>
      <c r="D1496" s="142">
        <v>50</v>
      </c>
    </row>
    <row r="1497" spans="1:4" x14ac:dyDescent="0.3">
      <c r="A1497" s="187">
        <v>21245</v>
      </c>
      <c r="B1497" s="78" t="e">
        <f>_xlfn.XLOOKUP(A1497,CATEGORIA!B:B,CATEGORIA!C:C)</f>
        <v>#N/A</v>
      </c>
      <c r="C1497" s="108" t="s">
        <v>7</v>
      </c>
      <c r="D1497" s="142">
        <v>5</v>
      </c>
    </row>
    <row r="1498" spans="1:4" x14ac:dyDescent="0.3">
      <c r="A1498" s="187">
        <v>21155</v>
      </c>
      <c r="B1498" s="78" t="str">
        <f>_xlfn.XLOOKUP(A1498,CATEGORIA!B:B,CATEGORIA!C:C)</f>
        <v>NOZES MARIPOSA 70/30 EXTRA LIGHT 10KG</v>
      </c>
      <c r="C1498" s="108" t="s">
        <v>3</v>
      </c>
      <c r="D1498" s="142">
        <v>10</v>
      </c>
    </row>
    <row r="1499" spans="1:4" x14ac:dyDescent="0.3">
      <c r="A1499" s="187">
        <v>21202</v>
      </c>
      <c r="B1499" s="78" t="e">
        <f>_xlfn.XLOOKUP(A1499,CATEGORIA!B:B,CATEGORIA!C:C)</f>
        <v>#N/A</v>
      </c>
      <c r="C1499" s="108" t="s">
        <v>3</v>
      </c>
      <c r="D1499" s="142">
        <v>10</v>
      </c>
    </row>
    <row r="1500" spans="1:4" x14ac:dyDescent="0.3">
      <c r="A1500" s="187">
        <v>21566</v>
      </c>
      <c r="B1500" s="78" t="str">
        <f>_xlfn.XLOOKUP(A1500,CATEGORIA!B:B,CATEGORIA!C:C)</f>
        <v>NOZES MARIPOSA 80/20 EXTRA LIGHT ARGENTINA 10KG</v>
      </c>
      <c r="C1500" s="108" t="s">
        <v>3</v>
      </c>
      <c r="D1500" s="142">
        <v>10</v>
      </c>
    </row>
    <row r="1501" spans="1:4" x14ac:dyDescent="0.3">
      <c r="A1501" s="187">
        <v>21578</v>
      </c>
      <c r="B1501" s="78" t="e">
        <f>_xlfn.XLOOKUP(A1501,CATEGORIA!B:B,CATEGORIA!C:C)</f>
        <v>#N/A</v>
      </c>
      <c r="C1501" s="108" t="s">
        <v>3</v>
      </c>
      <c r="D1501" s="142">
        <v>10</v>
      </c>
    </row>
    <row r="1502" spans="1:4" x14ac:dyDescent="0.3">
      <c r="A1502" s="187">
        <v>21653</v>
      </c>
      <c r="B1502" s="78" t="str">
        <f>_xlfn.XLOOKUP(A1502,CATEGORIA!B:B,CATEGORIA!C:C)</f>
        <v>NOZES MARIPOSA 80/20 EXTRA LIGHT 10KG ARGENTINA (TERRANDES)</v>
      </c>
      <c r="C1502" s="108" t="s">
        <v>3</v>
      </c>
      <c r="D1502" s="142">
        <v>10</v>
      </c>
    </row>
    <row r="1503" spans="1:4" x14ac:dyDescent="0.3">
      <c r="A1503" s="187">
        <v>21647</v>
      </c>
      <c r="B1503" s="78" t="str">
        <f>_xlfn.XLOOKUP(A1503,CATEGORIA!B:B,CATEGORIA!C:C)</f>
        <v>NOZES MARIPOSA 80/20 EXTRA LIGHT 2KG (VIDA EM GRAOS)</v>
      </c>
      <c r="C1503" s="108" t="s">
        <v>3</v>
      </c>
      <c r="D1503" s="142">
        <v>2</v>
      </c>
    </row>
    <row r="1504" spans="1:4" x14ac:dyDescent="0.3">
      <c r="A1504" s="187">
        <v>20666</v>
      </c>
      <c r="B1504" s="78" t="str">
        <f>_xlfn.XLOOKUP(A1504,CATEGORIA!B:B,CATEGORIA!C:C)</f>
        <v>NOZES MARIPOSA 80/20 EXTRA LIGHT 5KG (VIDA EM GRAOS)</v>
      </c>
      <c r="C1504" s="108" t="s">
        <v>3</v>
      </c>
      <c r="D1504" s="142">
        <v>5</v>
      </c>
    </row>
    <row r="1505" spans="1:4" x14ac:dyDescent="0.3">
      <c r="A1505" s="187">
        <v>21621</v>
      </c>
      <c r="B1505" s="78" t="str">
        <f>_xlfn.XLOOKUP(A1505,CATEGORIA!B:B,CATEGORIA!C:C)</f>
        <v>NOZES MARIPOSA 80/20 EXTRA LIGHT 5KG (VIDA EM GRAOS)</v>
      </c>
      <c r="C1505" s="108" t="s">
        <v>3</v>
      </c>
      <c r="D1505" s="142">
        <v>5</v>
      </c>
    </row>
    <row r="1506" spans="1:4" x14ac:dyDescent="0.3">
      <c r="A1506" s="187">
        <v>21665</v>
      </c>
      <c r="B1506" s="78" t="str">
        <f>_xlfn.XLOOKUP(A1506,CATEGORIA!B:B,CATEGORIA!C:C)</f>
        <v>NOZES MARIPOSA 80/20 EXTRA LIGHT CHINESA 10KG (ELITE)</v>
      </c>
      <c r="C1506" s="108" t="s">
        <v>3</v>
      </c>
      <c r="D1506" s="142">
        <v>10</v>
      </c>
    </row>
    <row r="1507" spans="1:4" x14ac:dyDescent="0.3">
      <c r="A1507" s="187">
        <v>21687</v>
      </c>
      <c r="B1507" s="78" t="str">
        <f>_xlfn.XLOOKUP(A1507,CATEGORIA!B:B,CATEGORIA!C:C)</f>
        <v>NOZES MARIPOSA 80/20 EXTRA LIGHT CHINESA 10KG (PRIMA FARM)</v>
      </c>
      <c r="C1507" s="108" t="s">
        <v>3</v>
      </c>
      <c r="D1507" s="142">
        <v>10</v>
      </c>
    </row>
    <row r="1508" spans="1:4" x14ac:dyDescent="0.3">
      <c r="A1508" s="187">
        <v>21402</v>
      </c>
      <c r="B1508" s="78" t="str">
        <f>_xlfn.XLOOKUP(A1508,CATEGORIA!B:B,CATEGORIA!C:C)</f>
        <v>NOZES MARIPOSA 80/20 EXTRA LIGHT 2KG (CHILENA)</v>
      </c>
      <c r="C1508" s="108" t="s">
        <v>3</v>
      </c>
      <c r="D1508" s="142">
        <v>2</v>
      </c>
    </row>
    <row r="1509" spans="1:4" x14ac:dyDescent="0.3">
      <c r="A1509" s="187">
        <v>21664</v>
      </c>
      <c r="B1509" s="78" t="str">
        <f>_xlfn.XLOOKUP(A1509,CATEGORIA!B:B,CATEGORIA!C:C)</f>
        <v>NOZES MARIPOSA 80/20 EXTRA LIGHT CHILENA 10KG (ANAKENA)</v>
      </c>
      <c r="C1509" s="108" t="s">
        <v>3</v>
      </c>
      <c r="D1509" s="142">
        <v>10</v>
      </c>
    </row>
    <row r="1510" spans="1:4" x14ac:dyDescent="0.3">
      <c r="A1510" s="187">
        <v>21668</v>
      </c>
      <c r="B1510" s="78" t="str">
        <f>_xlfn.XLOOKUP(A1510,CATEGORIA!B:B,CATEGORIA!C:C)</f>
        <v>NOZES MARIPOSA 80/20 EXTRA LIGHT CHILENA 10KG (ANAKENA)</v>
      </c>
      <c r="C1510" s="108" t="s">
        <v>3</v>
      </c>
      <c r="D1510" s="142">
        <v>10</v>
      </c>
    </row>
    <row r="1511" spans="1:4" x14ac:dyDescent="0.3">
      <c r="A1511" s="187">
        <v>21606</v>
      </c>
      <c r="B1511" s="78" t="e">
        <f>_xlfn.XLOOKUP(A1511,CATEGORIA!B:B,CATEGORIA!C:C)</f>
        <v>#N/A</v>
      </c>
      <c r="C1511" s="108" t="s">
        <v>3</v>
      </c>
      <c r="D1511" s="142">
        <v>9.98</v>
      </c>
    </row>
    <row r="1512" spans="1:4" x14ac:dyDescent="0.3">
      <c r="A1512" s="187">
        <v>20071</v>
      </c>
      <c r="B1512" s="78" t="e">
        <f>_xlfn.XLOOKUP(A1512,CATEGORIA!B:B,CATEGORIA!C:C)</f>
        <v>#N/A</v>
      </c>
      <c r="C1512" s="108" t="s">
        <v>3</v>
      </c>
      <c r="D1512" s="142">
        <v>10</v>
      </c>
    </row>
    <row r="1513" spans="1:4" x14ac:dyDescent="0.3">
      <c r="A1513" s="187">
        <v>21565</v>
      </c>
      <c r="B1513" s="78" t="str">
        <f>_xlfn.XLOOKUP(A1513,CATEGORIA!B:B,CATEGORIA!C:C)</f>
        <v>NOZES MARIPOSA 80/20 EXTRA/ LIGHT ARGENTINA 10KG (CORALINO)</v>
      </c>
      <c r="C1513" s="108" t="s">
        <v>3</v>
      </c>
      <c r="D1513" s="142">
        <v>10</v>
      </c>
    </row>
    <row r="1514" spans="1:4" x14ac:dyDescent="0.3">
      <c r="A1514" s="187">
        <v>11051</v>
      </c>
      <c r="B1514" s="78" t="e">
        <f>_xlfn.XLOOKUP(A1514,CATEGORIA!B:B,CATEGORIA!C:C)</f>
        <v>#N/A</v>
      </c>
      <c r="C1514" s="108" t="s">
        <v>3</v>
      </c>
      <c r="D1514" s="142">
        <v>10</v>
      </c>
    </row>
    <row r="1515" spans="1:4" x14ac:dyDescent="0.3">
      <c r="A1515" s="187">
        <v>21156</v>
      </c>
      <c r="B1515" s="78" t="e">
        <f>_xlfn.XLOOKUP(A1515,CATEGORIA!B:B,CATEGORIA!C:C)</f>
        <v>#N/A</v>
      </c>
      <c r="C1515" s="108" t="s">
        <v>3</v>
      </c>
      <c r="D1515" s="142">
        <v>11</v>
      </c>
    </row>
    <row r="1516" spans="1:4" x14ac:dyDescent="0.3">
      <c r="A1516" s="187">
        <v>1144</v>
      </c>
      <c r="B1516" s="78" t="str">
        <f>_xlfn.XLOOKUP(A1516,CATEGORIA!B:B,CATEGORIA!C:C)</f>
        <v>NOZES PECAN INTEIRA 5X1,1KG</v>
      </c>
      <c r="C1516" s="108" t="s">
        <v>3</v>
      </c>
      <c r="D1516" s="142">
        <v>5.5</v>
      </c>
    </row>
    <row r="1517" spans="1:4" x14ac:dyDescent="0.3">
      <c r="A1517" s="187">
        <v>1772</v>
      </c>
      <c r="B1517" s="78" t="str">
        <f>_xlfn.XLOOKUP(A1517,CATEGORIA!B:B,CATEGORIA!C:C)</f>
        <v>NOZES PECAN INTEIRA 2X1,100KG</v>
      </c>
      <c r="C1517" s="108" t="s">
        <v>3</v>
      </c>
      <c r="D1517" s="142">
        <v>2.2000000000000002</v>
      </c>
    </row>
    <row r="1518" spans="1:4" x14ac:dyDescent="0.3">
      <c r="A1518" s="187">
        <v>423</v>
      </c>
      <c r="B1518" s="78" t="str">
        <f>_xlfn.XLOOKUP(A1518,CATEGORIA!B:B,CATEGORIA!C:C)</f>
        <v>NOZES PECAN INTEIRA 02X05 KG</v>
      </c>
      <c r="C1518" s="108" t="s">
        <v>3</v>
      </c>
      <c r="D1518" s="142">
        <v>10</v>
      </c>
    </row>
    <row r="1519" spans="1:4" x14ac:dyDescent="0.3">
      <c r="A1519" s="187">
        <v>1592</v>
      </c>
      <c r="B1519" s="78" t="e">
        <f>_xlfn.XLOOKUP(A1519,CATEGORIA!B:B,CATEGORIA!C:C)</f>
        <v>#N/A</v>
      </c>
      <c r="C1519" s="108" t="s">
        <v>3</v>
      </c>
      <c r="D1519" s="142">
        <v>2</v>
      </c>
    </row>
    <row r="1520" spans="1:4" x14ac:dyDescent="0.3">
      <c r="A1520" s="187">
        <v>1086</v>
      </c>
      <c r="B1520" s="78" t="str">
        <f>_xlfn.XLOOKUP(A1520,CATEGORIA!B:B,CATEGORIA!C:C)</f>
        <v>NOZES PECAN INTEIRA 5X100KG</v>
      </c>
      <c r="C1520" s="108" t="s">
        <v>3</v>
      </c>
      <c r="D1520" s="142">
        <v>5</v>
      </c>
    </row>
    <row r="1521" spans="1:4" x14ac:dyDescent="0.3">
      <c r="A1521" s="187">
        <v>1087</v>
      </c>
      <c r="B1521" s="78" t="e">
        <f>_xlfn.XLOOKUP(A1521,CATEGORIA!B:B,CATEGORIA!C:C)</f>
        <v>#N/A</v>
      </c>
      <c r="C1521" s="108" t="s">
        <v>3</v>
      </c>
      <c r="D1521" s="142">
        <v>5.5</v>
      </c>
    </row>
    <row r="1522" spans="1:4" x14ac:dyDescent="0.3">
      <c r="A1522" s="187">
        <v>1773</v>
      </c>
      <c r="B1522" s="78" t="e">
        <f>_xlfn.XLOOKUP(A1522,CATEGORIA!B:B,CATEGORIA!C:C)</f>
        <v>#N/A</v>
      </c>
      <c r="C1522" s="108" t="s">
        <v>3</v>
      </c>
      <c r="D1522" s="142">
        <v>2.2000000000000002</v>
      </c>
    </row>
    <row r="1523" spans="1:4" x14ac:dyDescent="0.3">
      <c r="A1523" s="187">
        <v>20022</v>
      </c>
      <c r="B1523" s="78" t="str">
        <f>_xlfn.XLOOKUP(A1523,CATEGORIA!B:B,CATEGORIA!C:C)</f>
        <v>NOZES QUARTILHOS EXTRA LIGHT 10KG (CHILENA)</v>
      </c>
      <c r="C1523" s="108" t="s">
        <v>3</v>
      </c>
      <c r="D1523" s="142">
        <v>10</v>
      </c>
    </row>
    <row r="1524" spans="1:4" x14ac:dyDescent="0.3">
      <c r="A1524" s="187">
        <v>21496</v>
      </c>
      <c r="B1524" s="78" t="str">
        <f>_xlfn.XLOOKUP(A1524,CATEGORIA!B:B,CATEGORIA!C:C)</f>
        <v>NOZES QUARTILHOS EXTRA LIGHT 11KG</v>
      </c>
      <c r="C1524" s="108" t="s">
        <v>3</v>
      </c>
      <c r="D1524" s="142">
        <v>11</v>
      </c>
    </row>
    <row r="1525" spans="1:4" x14ac:dyDescent="0.3">
      <c r="A1525" s="187">
        <v>21324</v>
      </c>
      <c r="B1525" s="78" t="e">
        <f>_xlfn.XLOOKUP(A1525,CATEGORIA!B:B,CATEGORIA!C:C)</f>
        <v>#N/A</v>
      </c>
      <c r="C1525" s="108" t="s">
        <v>3</v>
      </c>
      <c r="D1525" s="142">
        <v>12</v>
      </c>
    </row>
    <row r="1526" spans="1:4" x14ac:dyDescent="0.3">
      <c r="A1526" s="187">
        <v>20304</v>
      </c>
      <c r="B1526" s="78" t="str">
        <f>_xlfn.XLOOKUP(A1526,CATEGORIA!B:B,CATEGORIA!C:C)</f>
        <v>NOZES QUARTILHOS EXTRA LIGHT 14KG</v>
      </c>
      <c r="C1526" s="108" t="s">
        <v>3</v>
      </c>
      <c r="D1526" s="142">
        <v>14</v>
      </c>
    </row>
    <row r="1527" spans="1:4" x14ac:dyDescent="0.3">
      <c r="A1527" s="187">
        <v>20667</v>
      </c>
      <c r="B1527" s="78" t="str">
        <f>_xlfn.XLOOKUP(A1527,CATEGORIA!B:B,CATEGORIA!C:C)</f>
        <v>NOZES QUARTILHOS EXTRA LIGHT CHILENA 5KG (VIDA EM GRAOS)</v>
      </c>
      <c r="C1527" s="108" t="s">
        <v>3</v>
      </c>
      <c r="D1527" s="142">
        <v>5</v>
      </c>
    </row>
    <row r="1528" spans="1:4" x14ac:dyDescent="0.3">
      <c r="A1528" s="187">
        <v>10020</v>
      </c>
      <c r="B1528" s="78" t="e">
        <f>_xlfn.XLOOKUP(A1528,CATEGORIA!B:B,CATEGORIA!C:C)</f>
        <v>#N/A</v>
      </c>
      <c r="C1528" s="108" t="s">
        <v>3</v>
      </c>
      <c r="D1528" s="142">
        <v>10</v>
      </c>
    </row>
    <row r="1529" spans="1:4" x14ac:dyDescent="0.3">
      <c r="A1529" s="187">
        <v>21627</v>
      </c>
      <c r="B1529" s="78" t="str">
        <f>_xlfn.XLOOKUP(A1529,CATEGORIA!B:B,CATEGORIA!C:C)</f>
        <v>NOZES QUARTILHOS EXTRA LIGHT 10KG ARGENTINA (TERRANDES)</v>
      </c>
      <c r="C1529" s="108" t="s">
        <v>3</v>
      </c>
      <c r="D1529" s="142">
        <v>10</v>
      </c>
    </row>
    <row r="1530" spans="1:4" x14ac:dyDescent="0.3">
      <c r="A1530" s="187">
        <v>21403</v>
      </c>
      <c r="B1530" s="78" t="str">
        <f>_xlfn.XLOOKUP(A1530,CATEGORIA!B:B,CATEGORIA!C:C)</f>
        <v>NOZES QUARTILHOS EXTRA LIGHT 2KG (VIDA EM GRAOS)</v>
      </c>
      <c r="C1530" s="108" t="s">
        <v>3</v>
      </c>
      <c r="D1530" s="142">
        <v>2</v>
      </c>
    </row>
    <row r="1531" spans="1:4" x14ac:dyDescent="0.3">
      <c r="A1531" s="187">
        <v>21659</v>
      </c>
      <c r="B1531" s="78" t="str">
        <f>_xlfn.XLOOKUP(A1531,CATEGORIA!B:B,CATEGORIA!C:C)</f>
        <v>NOZES QUARTILHOS EXTRA LIGHT 5KG (VIDA EM GRAOS)</v>
      </c>
      <c r="C1531" s="108" t="s">
        <v>3</v>
      </c>
      <c r="D1531" s="142">
        <v>5</v>
      </c>
    </row>
    <row r="1532" spans="1:4" x14ac:dyDescent="0.3">
      <c r="A1532" s="187">
        <v>20023</v>
      </c>
      <c r="B1532" s="78" t="str">
        <f>_xlfn.XLOOKUP(A1532,CATEGORIA!B:B,CATEGORIA!C:C)</f>
        <v>NOZES QUARTZ EXTRA LIGHT 10KG (CHILENA)</v>
      </c>
      <c r="C1532" s="108" t="s">
        <v>3</v>
      </c>
      <c r="D1532" s="142">
        <v>10</v>
      </c>
    </row>
    <row r="1533" spans="1:4" x14ac:dyDescent="0.3">
      <c r="A1533" s="187">
        <v>20299</v>
      </c>
      <c r="B1533" s="78" t="e">
        <f>_xlfn.XLOOKUP(A1533,CATEGORIA!B:B,CATEGORIA!C:C)</f>
        <v>#N/A</v>
      </c>
      <c r="C1533" s="108" t="s">
        <v>3</v>
      </c>
      <c r="D1533" s="142">
        <v>11</v>
      </c>
    </row>
    <row r="1534" spans="1:4" x14ac:dyDescent="0.3">
      <c r="A1534" s="187">
        <v>20322</v>
      </c>
      <c r="B1534" s="78" t="str">
        <f>_xlfn.XLOOKUP(A1534,CATEGORIA!B:B,CATEGORIA!C:C)</f>
        <v>NOZES QUARTZ EXTRA LIGHT 12KG</v>
      </c>
      <c r="C1534" s="108" t="s">
        <v>3</v>
      </c>
      <c r="D1534" s="142">
        <v>12</v>
      </c>
    </row>
    <row r="1535" spans="1:4" x14ac:dyDescent="0.3">
      <c r="A1535" s="187">
        <v>20668</v>
      </c>
      <c r="B1535" s="78" t="str">
        <f>_xlfn.XLOOKUP(A1535,CATEGORIA!B:B,CATEGORIA!C:C)</f>
        <v>NOZES QUARTZ EXTRA LIGHT 5KG (VIDA EM GRAOS)</v>
      </c>
      <c r="C1535" s="108" t="s">
        <v>3</v>
      </c>
      <c r="D1535" s="142">
        <v>5</v>
      </c>
    </row>
    <row r="1536" spans="1:4" x14ac:dyDescent="0.3">
      <c r="A1536" s="187">
        <v>21628</v>
      </c>
      <c r="B1536" s="78" t="str">
        <f>_xlfn.XLOOKUP(A1536,CATEGORIA!B:B,CATEGORIA!C:C)</f>
        <v>NOZES QUARTZ EXTRA LIGHT 10KG ARGENTNA (TERRANDES)</v>
      </c>
      <c r="C1536" s="108" t="s">
        <v>3</v>
      </c>
      <c r="D1536" s="142">
        <v>10</v>
      </c>
    </row>
    <row r="1537" spans="1:4" x14ac:dyDescent="0.3">
      <c r="A1537" s="187">
        <v>21616</v>
      </c>
      <c r="B1537" s="78" t="str">
        <f>_xlfn.XLOOKUP(A1537,CATEGORIA!B:B,CATEGORIA!C:C)</f>
        <v>NOZES QUARTZ EXTRA LIGHT 11,34KG USA</v>
      </c>
      <c r="C1537" s="108" t="s">
        <v>3</v>
      </c>
      <c r="D1537" s="142">
        <v>11.34</v>
      </c>
    </row>
    <row r="1538" spans="1:4" x14ac:dyDescent="0.3">
      <c r="A1538" s="187">
        <v>11052</v>
      </c>
      <c r="B1538" s="78" t="e">
        <f>_xlfn.XLOOKUP(A1538,CATEGORIA!B:B,CATEGORIA!C:C)</f>
        <v>#N/A</v>
      </c>
      <c r="C1538" s="108" t="s">
        <v>3</v>
      </c>
      <c r="D1538" s="142">
        <v>11</v>
      </c>
    </row>
    <row r="1539" spans="1:4" x14ac:dyDescent="0.3">
      <c r="A1539" s="187">
        <v>21404</v>
      </c>
      <c r="B1539" s="78" t="str">
        <f>_xlfn.XLOOKUP(A1539,CATEGORIA!B:B,CATEGORIA!C:C)</f>
        <v>NOZES QUARTZ EXTRA LIGHT 2KG (VIDA EM GRAOS)</v>
      </c>
      <c r="C1539" s="108" t="s">
        <v>3</v>
      </c>
      <c r="D1539" s="142">
        <v>2</v>
      </c>
    </row>
    <row r="1540" spans="1:4" x14ac:dyDescent="0.3">
      <c r="A1540" s="187">
        <v>21660</v>
      </c>
      <c r="B1540" s="78" t="str">
        <f>_xlfn.XLOOKUP(A1540,CATEGORIA!B:B,CATEGORIA!C:C)</f>
        <v>NOZES QUARTZ EXTRA LIGHT 5KG (VIDA EM GRAOS)</v>
      </c>
      <c r="C1540" s="108" t="s">
        <v>3</v>
      </c>
      <c r="D1540" s="142">
        <v>5</v>
      </c>
    </row>
    <row r="1541" spans="1:4" x14ac:dyDescent="0.3">
      <c r="A1541" s="187">
        <v>21654</v>
      </c>
      <c r="B1541" s="78" t="str">
        <f>_xlfn.XLOOKUP(A1541,CATEGORIA!B:B,CATEGORIA!C:C)</f>
        <v>NOZES QUARTZ EXTRA LIGHT 5KG USA</v>
      </c>
      <c r="C1541" s="108" t="s">
        <v>3</v>
      </c>
      <c r="D1541" s="142">
        <v>5</v>
      </c>
    </row>
    <row r="1542" spans="1:4" x14ac:dyDescent="0.3">
      <c r="A1542" s="187">
        <v>21612</v>
      </c>
      <c r="B1542" s="78" t="str">
        <f>_xlfn.XLOOKUP(A1542,CATEGORIA!B:B,CATEGORIA!C:C)</f>
        <v>NOZES QUARTILHOS LIGHT USA 13,61KG (SUTTER FOODS)</v>
      </c>
      <c r="C1542" s="108" t="s">
        <v>3</v>
      </c>
      <c r="D1542" s="142">
        <v>13.61</v>
      </c>
    </row>
    <row r="1543" spans="1:4" x14ac:dyDescent="0.3">
      <c r="A1543" s="187">
        <v>493</v>
      </c>
      <c r="B1543" s="78" t="str">
        <f>_xlfn.XLOOKUP(A1543,CATEGORIA!B:B,CATEGORIA!C:C)</f>
        <v>OLEO DE COCO EXTRA VIRGEM 12 PT X 200ML (COPRA)</v>
      </c>
      <c r="C1543" s="108" t="s">
        <v>3</v>
      </c>
      <c r="D1543" s="142">
        <v>12</v>
      </c>
    </row>
    <row r="1544" spans="1:4" x14ac:dyDescent="0.3">
      <c r="A1544" s="187">
        <v>502</v>
      </c>
      <c r="B1544" s="78" t="str">
        <f>_xlfn.XLOOKUP(A1544,CATEGORIA!B:B,CATEGORIA!C:C)</f>
        <v>OLEO DE COCO EXTRA VIRGEM 12 PT X 500ML (COPRA)</v>
      </c>
      <c r="C1544" s="108" t="s">
        <v>3</v>
      </c>
      <c r="D1544" s="142">
        <v>12</v>
      </c>
    </row>
    <row r="1545" spans="1:4" x14ac:dyDescent="0.3">
      <c r="A1545" s="187">
        <v>1427</v>
      </c>
      <c r="B1545" s="78" t="str">
        <f>_xlfn.XLOOKUP(A1545,CATEGORIA!B:B,CATEGORIA!C:C)</f>
        <v>OLEO DE COCO EXTRA VIRGEM COCO SHOW 12X200ML (COPRA)</v>
      </c>
      <c r="C1545" s="108" t="s">
        <v>173</v>
      </c>
      <c r="D1545" s="142">
        <v>12</v>
      </c>
    </row>
    <row r="1546" spans="1:4" x14ac:dyDescent="0.3">
      <c r="A1546" s="187">
        <v>1428</v>
      </c>
      <c r="B1546" s="78" t="str">
        <f>_xlfn.XLOOKUP(A1546,CATEGORIA!B:B,CATEGORIA!C:C)</f>
        <v>OLEO DE COCO EXTRA VIRGEM COCO SHOW 12X500ML (COPRA)</v>
      </c>
      <c r="C1546" s="108" t="s">
        <v>173</v>
      </c>
      <c r="D1546" s="142">
        <v>12</v>
      </c>
    </row>
    <row r="1547" spans="1:4" x14ac:dyDescent="0.3">
      <c r="A1547" s="187">
        <v>1415</v>
      </c>
      <c r="B1547" s="78" t="e">
        <f>_xlfn.XLOOKUP(A1547,CATEGORIA!B:B,CATEGORIA!C:C)</f>
        <v>#N/A</v>
      </c>
      <c r="C1547" s="108" t="s">
        <v>173</v>
      </c>
      <c r="D1547" s="142">
        <v>12</v>
      </c>
    </row>
    <row r="1548" spans="1:4" x14ac:dyDescent="0.3">
      <c r="A1548" s="187">
        <v>1425</v>
      </c>
      <c r="B1548" s="78" t="str">
        <f>_xlfn.XLOOKUP(A1548,CATEGORIA!B:B,CATEGORIA!C:C)</f>
        <v>OLEO DE COCO EXTRA VIRGEM STAND POUCH COCO SHOW 12X70ML(COPRA)</v>
      </c>
      <c r="C1548" s="108" t="s">
        <v>3</v>
      </c>
      <c r="D1548" s="142">
        <v>12</v>
      </c>
    </row>
    <row r="1549" spans="1:4" x14ac:dyDescent="0.3">
      <c r="A1549" s="187">
        <v>635</v>
      </c>
      <c r="B1549" s="78" t="str">
        <f>_xlfn.XLOOKUP(A1549,CATEGORIA!B:B,CATEGORIA!C:C)</f>
        <v>OLEO DE COCO SEM SABOR 12X200ML (COPRA)</v>
      </c>
      <c r="C1549" s="108" t="s">
        <v>3</v>
      </c>
      <c r="D1549" s="142">
        <v>12</v>
      </c>
    </row>
    <row r="1550" spans="1:4" x14ac:dyDescent="0.3">
      <c r="A1550" s="187">
        <v>600</v>
      </c>
      <c r="B1550" s="78" t="e">
        <f>_xlfn.XLOOKUP(A1550,CATEGORIA!B:B,CATEGORIA!C:C)</f>
        <v>#N/A</v>
      </c>
      <c r="C1550" s="108" t="s">
        <v>3</v>
      </c>
      <c r="D1550" s="142">
        <v>12</v>
      </c>
    </row>
    <row r="1551" spans="1:4" x14ac:dyDescent="0.3">
      <c r="A1551" s="187">
        <v>1429</v>
      </c>
      <c r="B1551" s="78" t="str">
        <f>_xlfn.XLOOKUP(A1551,CATEGORIA!B:B,CATEGORIA!C:C)</f>
        <v>OLEO DE COCO SEM SABOR COCO SHOW 12X200ML (COPRA)</v>
      </c>
      <c r="C1551" s="108" t="s">
        <v>173</v>
      </c>
      <c r="D1551" s="142">
        <v>12</v>
      </c>
    </row>
    <row r="1552" spans="1:4" x14ac:dyDescent="0.3">
      <c r="A1552" s="187">
        <v>1430</v>
      </c>
      <c r="B1552" s="78" t="str">
        <f>_xlfn.XLOOKUP(A1552,CATEGORIA!B:B,CATEGORIA!C:C)</f>
        <v>OLEO DE COCO SEM SABOR COCO SHOW 12X500ML COPRA</v>
      </c>
      <c r="C1552" s="108" t="s">
        <v>173</v>
      </c>
      <c r="D1552" s="142">
        <v>12</v>
      </c>
    </row>
    <row r="1553" spans="1:4" x14ac:dyDescent="0.3">
      <c r="A1553" s="187">
        <v>1416</v>
      </c>
      <c r="B1553" s="78" t="e">
        <f>_xlfn.XLOOKUP(A1553,CATEGORIA!B:B,CATEGORIA!C:C)</f>
        <v>#N/A</v>
      </c>
      <c r="C1553" s="108" t="s">
        <v>173</v>
      </c>
      <c r="D1553" s="142">
        <v>12</v>
      </c>
    </row>
    <row r="1554" spans="1:4" x14ac:dyDescent="0.3">
      <c r="A1554" s="187">
        <v>1417</v>
      </c>
      <c r="B1554" s="78" t="e">
        <f>_xlfn.XLOOKUP(A1554,CATEGORIA!B:B,CATEGORIA!C:C)</f>
        <v>#N/A</v>
      </c>
      <c r="C1554" s="108" t="s">
        <v>173</v>
      </c>
      <c r="D1554" s="142">
        <v>12</v>
      </c>
    </row>
    <row r="1555" spans="1:4" x14ac:dyDescent="0.3">
      <c r="A1555" s="187">
        <v>20003</v>
      </c>
      <c r="B1555" s="78" t="str">
        <f>_xlfn.XLOOKUP(A1555,CATEGORIA!B:B,CATEGORIA!C:C)</f>
        <v>OREGANO ARGENTINO 12,50KG</v>
      </c>
      <c r="C1555" s="108" t="s">
        <v>7</v>
      </c>
      <c r="D1555" s="142">
        <v>12.5</v>
      </c>
    </row>
    <row r="1556" spans="1:4" x14ac:dyDescent="0.3">
      <c r="A1556" s="187">
        <v>10012</v>
      </c>
      <c r="B1556" s="78" t="str">
        <f>_xlfn.XLOOKUP(A1556,CATEGORIA!B:B,CATEGORIA!C:C)</f>
        <v>OREGANO PERUANO 12,50KG</v>
      </c>
      <c r="C1556" s="108" t="s">
        <v>7</v>
      </c>
      <c r="D1556" s="142">
        <v>12.5</v>
      </c>
    </row>
    <row r="1557" spans="1:4" x14ac:dyDescent="0.3">
      <c r="A1557" s="187">
        <v>20004</v>
      </c>
      <c r="B1557" s="78" t="str">
        <f>_xlfn.XLOOKUP(A1557,CATEGORIA!B:B,CATEGORIA!C:C)</f>
        <v>OREGANO PERUANO 12,50KG</v>
      </c>
      <c r="C1557" s="108" t="s">
        <v>7</v>
      </c>
      <c r="D1557" s="142">
        <v>12.5</v>
      </c>
    </row>
    <row r="1558" spans="1:4" x14ac:dyDescent="0.3">
      <c r="A1558" s="187">
        <v>20896</v>
      </c>
      <c r="B1558" s="78" t="str">
        <f>_xlfn.XLOOKUP(A1558,CATEGORIA!B:B,CATEGORIA!C:C)</f>
        <v>OREGANO PERUANO 3KG</v>
      </c>
      <c r="C1558" s="108" t="s">
        <v>7</v>
      </c>
      <c r="D1558" s="142">
        <v>3</v>
      </c>
    </row>
    <row r="1559" spans="1:4" x14ac:dyDescent="0.3">
      <c r="A1559" s="187">
        <v>10099</v>
      </c>
      <c r="B1559" s="78" t="e">
        <f>_xlfn.XLOOKUP(A1559,CATEGORIA!B:B,CATEGORIA!C:C)</f>
        <v>#N/A</v>
      </c>
      <c r="C1559" s="108" t="s">
        <v>7</v>
      </c>
      <c r="D1559" s="142">
        <v>12.5</v>
      </c>
    </row>
    <row r="1560" spans="1:4" x14ac:dyDescent="0.3">
      <c r="A1560" s="187">
        <v>2797</v>
      </c>
      <c r="B1560" s="78" t="e">
        <f>_xlfn.XLOOKUP(A1560,CATEGORIA!B:B,CATEGORIA!C:C)</f>
        <v>#N/A</v>
      </c>
      <c r="C1560" s="108" t="s">
        <v>3</v>
      </c>
      <c r="D1560" s="142">
        <v>5</v>
      </c>
    </row>
    <row r="1561" spans="1:4" x14ac:dyDescent="0.3">
      <c r="A1561" s="187">
        <v>530</v>
      </c>
      <c r="B1561" s="78" t="str">
        <f>_xlfn.XLOOKUP(A1561,CATEGORIA!B:B,CATEGORIA!C:C)</f>
        <v>PAINCO DESCASCADO 25KG</v>
      </c>
      <c r="C1561" s="108" t="s">
        <v>3</v>
      </c>
      <c r="D1561" s="142">
        <v>25</v>
      </c>
    </row>
    <row r="1562" spans="1:4" x14ac:dyDescent="0.3">
      <c r="A1562" s="187">
        <v>540</v>
      </c>
      <c r="B1562" s="78" t="str">
        <f>_xlfn.XLOOKUP(A1562,CATEGORIA!B:B,CATEGORIA!C:C)</f>
        <v>PAINCO DESCASCADO 5KG (VIDA EM GRAOS)</v>
      </c>
      <c r="C1562" s="108" t="s">
        <v>3</v>
      </c>
      <c r="D1562" s="142">
        <v>5</v>
      </c>
    </row>
    <row r="1563" spans="1:4" x14ac:dyDescent="0.3">
      <c r="A1563" s="187">
        <v>1766</v>
      </c>
      <c r="B1563" s="78" t="str">
        <f>_xlfn.XLOOKUP(A1563,CATEGORIA!B:B,CATEGORIA!C:C)</f>
        <v>PAINCO DESCASCADO 2KG (VIDA EM GRAOS)</v>
      </c>
      <c r="C1563" s="108" t="s">
        <v>3</v>
      </c>
      <c r="D1563" s="142">
        <v>2</v>
      </c>
    </row>
    <row r="1564" spans="1:4" x14ac:dyDescent="0.3">
      <c r="A1564" s="187">
        <v>21681</v>
      </c>
      <c r="B1564" s="78" t="str">
        <f>_xlfn.XLOOKUP(A1564,CATEGORIA!B:B,CATEGORIA!C:C)</f>
        <v>PAPRICA DEFUMADA PICANTE S/ GLUTAMATO 2KG (VIDA EM GRAOS)</v>
      </c>
      <c r="C1564" s="108" t="s">
        <v>7</v>
      </c>
      <c r="D1564" s="142">
        <v>2</v>
      </c>
    </row>
    <row r="1565" spans="1:4" x14ac:dyDescent="0.3">
      <c r="A1565" s="187">
        <v>2167</v>
      </c>
      <c r="B1565" s="78" t="str">
        <f>_xlfn.XLOOKUP(A1565,CATEGORIA!B:B,CATEGORIA!C:C)</f>
        <v>PASSIFLORA 1KG (VIDA EM GRAOS)</v>
      </c>
      <c r="C1565" s="108" t="s">
        <v>7</v>
      </c>
      <c r="D1565" s="142">
        <v>1</v>
      </c>
    </row>
    <row r="1566" spans="1:4" x14ac:dyDescent="0.3">
      <c r="A1566" s="187">
        <v>1575</v>
      </c>
      <c r="B1566" s="78" t="e">
        <f>_xlfn.XLOOKUP(A1566,CATEGORIA!B:B,CATEGORIA!C:C)</f>
        <v>#N/A</v>
      </c>
      <c r="C1566" s="108" t="s">
        <v>3</v>
      </c>
      <c r="D1566" s="142">
        <v>12</v>
      </c>
    </row>
    <row r="1567" spans="1:4" x14ac:dyDescent="0.3">
      <c r="A1567" s="187">
        <v>1574</v>
      </c>
      <c r="B1567" s="78" t="e">
        <f>_xlfn.XLOOKUP(A1567,CATEGORIA!B:B,CATEGORIA!C:C)</f>
        <v>#N/A</v>
      </c>
      <c r="C1567" s="108" t="s">
        <v>3</v>
      </c>
      <c r="D1567" s="142">
        <v>12</v>
      </c>
    </row>
    <row r="1568" spans="1:4" x14ac:dyDescent="0.3">
      <c r="A1568" s="187">
        <v>1573</v>
      </c>
      <c r="B1568" s="78" t="e">
        <f>_xlfn.XLOOKUP(A1568,CATEGORIA!B:B,CATEGORIA!C:C)</f>
        <v>#N/A</v>
      </c>
      <c r="C1568" s="108" t="s">
        <v>3</v>
      </c>
      <c r="D1568" s="142">
        <v>8</v>
      </c>
    </row>
    <row r="1569" spans="1:4" x14ac:dyDescent="0.3">
      <c r="A1569" s="187">
        <v>1579</v>
      </c>
      <c r="B1569" s="78" t="e">
        <f>_xlfn.XLOOKUP(A1569,CATEGORIA!B:B,CATEGORIA!C:C)</f>
        <v>#N/A</v>
      </c>
      <c r="C1569" s="108" t="s">
        <v>3</v>
      </c>
      <c r="D1569" s="142">
        <v>12</v>
      </c>
    </row>
    <row r="1570" spans="1:4" x14ac:dyDescent="0.3">
      <c r="A1570" s="187">
        <v>1572</v>
      </c>
      <c r="B1570" s="78" t="e">
        <f>_xlfn.XLOOKUP(A1570,CATEGORIA!B:B,CATEGORIA!C:C)</f>
        <v>#N/A</v>
      </c>
      <c r="C1570" s="108" t="s">
        <v>3</v>
      </c>
      <c r="D1570" s="142">
        <v>8</v>
      </c>
    </row>
    <row r="1571" spans="1:4" x14ac:dyDescent="0.3">
      <c r="A1571" s="187">
        <v>1576</v>
      </c>
      <c r="B1571" s="78" t="e">
        <f>_xlfn.XLOOKUP(A1571,CATEGORIA!B:B,CATEGORIA!C:C)</f>
        <v>#N/A</v>
      </c>
      <c r="C1571" s="108" t="s">
        <v>3</v>
      </c>
      <c r="D1571" s="142">
        <v>12</v>
      </c>
    </row>
    <row r="1572" spans="1:4" x14ac:dyDescent="0.3">
      <c r="A1572" s="187">
        <v>1577</v>
      </c>
      <c r="B1572" s="78" t="e">
        <f>_xlfn.XLOOKUP(A1572,CATEGORIA!B:B,CATEGORIA!C:C)</f>
        <v>#N/A</v>
      </c>
      <c r="C1572" s="108" t="s">
        <v>3</v>
      </c>
      <c r="D1572" s="142">
        <v>12</v>
      </c>
    </row>
    <row r="1573" spans="1:4" x14ac:dyDescent="0.3">
      <c r="A1573" s="187">
        <v>1578</v>
      </c>
      <c r="B1573" s="78" t="e">
        <f>_xlfn.XLOOKUP(A1573,CATEGORIA!B:B,CATEGORIA!C:C)</f>
        <v>#N/A</v>
      </c>
      <c r="C1573" s="108" t="s">
        <v>3</v>
      </c>
      <c r="D1573" s="142">
        <v>12</v>
      </c>
    </row>
    <row r="1574" spans="1:4" x14ac:dyDescent="0.3">
      <c r="A1574" s="187">
        <v>1571</v>
      </c>
      <c r="B1574" s="78" t="e">
        <f>_xlfn.XLOOKUP(A1574,CATEGORIA!B:B,CATEGORIA!C:C)</f>
        <v>#N/A</v>
      </c>
      <c r="C1574" s="108" t="s">
        <v>3</v>
      </c>
      <c r="D1574" s="142">
        <v>8</v>
      </c>
    </row>
    <row r="1575" spans="1:4" x14ac:dyDescent="0.3">
      <c r="A1575" s="187">
        <v>2784</v>
      </c>
      <c r="B1575" s="78" t="str">
        <f>_xlfn.XLOOKUP(A1575,CATEGORIA!B:B,CATEGORIA!C:C)</f>
        <v>PASTA DE AMENDOIM C/ CREME DE AVELA E WHEY 12X450GR (LA GANEXA)</v>
      </c>
      <c r="C1575" s="108" t="s">
        <v>3</v>
      </c>
      <c r="D1575" s="142">
        <v>12</v>
      </c>
    </row>
    <row r="1576" spans="1:4" x14ac:dyDescent="0.3">
      <c r="A1576" s="187">
        <v>2794</v>
      </c>
      <c r="B1576" s="78" t="str">
        <f>_xlfn.XLOOKUP(A1576,CATEGORIA!B:B,CATEGORIA!C:C)</f>
        <v>PASTA DE AMENDOIM CARAMELO E FLOR DE SAL 12X450GR (LA GANEXA)</v>
      </c>
      <c r="C1576" s="108" t="s">
        <v>3</v>
      </c>
      <c r="D1576" s="142">
        <v>12</v>
      </c>
    </row>
    <row r="1577" spans="1:4" x14ac:dyDescent="0.3">
      <c r="A1577" s="187">
        <v>2742</v>
      </c>
      <c r="B1577" s="78" t="str">
        <f>_xlfn.XLOOKUP(A1577,CATEGORIA!B:B,CATEGORIA!C:C)</f>
        <v>PASTA DE AMENDOIM COOKIES CREAM 12X450GR (LA GANEXA)</v>
      </c>
      <c r="C1577" s="108" t="s">
        <v>3</v>
      </c>
      <c r="D1577" s="142">
        <v>12</v>
      </c>
    </row>
    <row r="1578" spans="1:4" x14ac:dyDescent="0.3">
      <c r="A1578" s="187">
        <v>672</v>
      </c>
      <c r="B1578" s="78" t="e">
        <f>_xlfn.XLOOKUP(A1578,CATEGORIA!B:B,CATEGORIA!C:C)</f>
        <v>#N/A</v>
      </c>
      <c r="C1578" s="108" t="s">
        <v>3</v>
      </c>
      <c r="D1578" s="142">
        <v>12</v>
      </c>
    </row>
    <row r="1579" spans="1:4" x14ac:dyDescent="0.3">
      <c r="A1579" s="187">
        <v>2741</v>
      </c>
      <c r="B1579" s="78" t="str">
        <f>_xlfn.XLOOKUP(A1579,CATEGORIA!B:B,CATEGORIA!C:C)</f>
        <v>PASTA DE AMENDOIM DOCE DE LEITE COM CASTANHA DE CAJU 12X450GR (LA GANEXA)</v>
      </c>
      <c r="C1579" s="108" t="s">
        <v>3</v>
      </c>
      <c r="D1579" s="142">
        <v>12</v>
      </c>
    </row>
    <row r="1580" spans="1:4" x14ac:dyDescent="0.3">
      <c r="A1580" s="187">
        <v>673</v>
      </c>
      <c r="B1580" s="78" t="e">
        <f>_xlfn.XLOOKUP(A1580,CATEGORIA!B:B,CATEGORIA!C:C)</f>
        <v>#N/A</v>
      </c>
      <c r="C1580" s="108" t="s">
        <v>3</v>
      </c>
      <c r="D1580" s="142">
        <v>12</v>
      </c>
    </row>
    <row r="1581" spans="1:4" x14ac:dyDescent="0.3">
      <c r="A1581" s="187">
        <v>2805</v>
      </c>
      <c r="B1581" s="78" t="str">
        <f>_xlfn.XLOOKUP(A1581,CATEGORIA!B:B,CATEGORIA!C:C)</f>
        <v>PASTA DE AMENDOIM NATURAL 12X450GR (LA GANEXA)</v>
      </c>
      <c r="C1581" s="108" t="s">
        <v>3</v>
      </c>
      <c r="D1581" s="142">
        <v>12</v>
      </c>
    </row>
    <row r="1582" spans="1:4" x14ac:dyDescent="0.3">
      <c r="A1582" s="187">
        <v>2739</v>
      </c>
      <c r="B1582" s="78" t="str">
        <f>_xlfn.XLOOKUP(A1582,CATEGORIA!B:B,CATEGORIA!C:C)</f>
        <v>PASTA DE AMENDOIM LEITE NINHO COM WHEY PROTEIN 12X450GR (LA GANEXA)</v>
      </c>
      <c r="C1582" s="108" t="s">
        <v>3</v>
      </c>
      <c r="D1582" s="142">
        <v>12</v>
      </c>
    </row>
    <row r="1583" spans="1:4" x14ac:dyDescent="0.3">
      <c r="A1583" s="187">
        <v>2740</v>
      </c>
      <c r="B1583" s="78" t="str">
        <f>_xlfn.XLOOKUP(A1583,CATEGORIA!B:B,CATEGORIA!C:C)</f>
        <v>PASTA DE AMENDOIM LEITINHO BLACK COM WHEY PROTEIN 12X450GR (LA GANEXA)</v>
      </c>
      <c r="C1583" s="108" t="s">
        <v>3</v>
      </c>
      <c r="D1583" s="142">
        <v>12</v>
      </c>
    </row>
    <row r="1584" spans="1:4" x14ac:dyDescent="0.3">
      <c r="A1584" s="187">
        <v>2793</v>
      </c>
      <c r="B1584" s="78" t="str">
        <f>_xlfn.XLOOKUP(A1584,CATEGORIA!B:B,CATEGORIA!C:C)</f>
        <v>PASTA DE AMENDOIM PISTACHE 12X450GR (LA GANEXA)</v>
      </c>
      <c r="C1584" s="108" t="s">
        <v>3</v>
      </c>
      <c r="D1584" s="142">
        <v>12</v>
      </c>
    </row>
    <row r="1585" spans="1:4" x14ac:dyDescent="0.3">
      <c r="A1585" s="187">
        <v>2168</v>
      </c>
      <c r="B1585" s="78" t="str">
        <f>_xlfn.XLOOKUP(A1585,CATEGORIA!B:B,CATEGORIA!C:C)</f>
        <v>PATA DE VACA 1KG</v>
      </c>
      <c r="C1585" s="108" t="s">
        <v>7</v>
      </c>
      <c r="D1585" s="142">
        <v>1</v>
      </c>
    </row>
    <row r="1586" spans="1:4" x14ac:dyDescent="0.3">
      <c r="A1586" s="187">
        <v>2768</v>
      </c>
      <c r="B1586" s="78" t="str">
        <f>_xlfn.XLOOKUP(A1586,CATEGORIA!B:B,CATEGORIA!C:C)</f>
        <v>PAU DE ANDRADE 5KG</v>
      </c>
      <c r="C1586" s="108" t="s">
        <v>7</v>
      </c>
      <c r="D1586" s="142">
        <v>5</v>
      </c>
    </row>
    <row r="1587" spans="1:4" x14ac:dyDescent="0.3">
      <c r="A1587" s="187">
        <v>21652</v>
      </c>
      <c r="B1587" s="78" t="str">
        <f>_xlfn.XLOOKUP(A1587,CATEGORIA!B:B,CATEGORIA!C:C)</f>
        <v>PEPITA DE GIRASSOL CRUA 5KG (VIDA EM GRAOS)</v>
      </c>
      <c r="C1587" s="108" t="s">
        <v>7</v>
      </c>
      <c r="D1587" s="142">
        <v>5</v>
      </c>
    </row>
    <row r="1588" spans="1:4" x14ac:dyDescent="0.3">
      <c r="A1588" s="187">
        <v>2765</v>
      </c>
      <c r="B1588" s="78" t="str">
        <f>_xlfn.XLOOKUP(A1588,CATEGORIA!B:B,CATEGORIA!C:C)</f>
        <v>PICAO BRANCO 5KG</v>
      </c>
      <c r="C1588" s="108" t="s">
        <v>7</v>
      </c>
      <c r="D1588" s="142">
        <v>5</v>
      </c>
    </row>
    <row r="1589" spans="1:4" x14ac:dyDescent="0.3">
      <c r="A1589" s="187">
        <v>1058</v>
      </c>
      <c r="B1589" s="78" t="str">
        <f>_xlfn.XLOOKUP(A1589,CATEGORIA!B:B,CATEGORIA!C:C)</f>
        <v>PIMENTA BRANCA EM GRAOS 5KG (VIDA EM GRAOS)</v>
      </c>
      <c r="C1589" s="108" t="s">
        <v>7</v>
      </c>
      <c r="D1589" s="142">
        <v>5</v>
      </c>
    </row>
    <row r="1590" spans="1:4" x14ac:dyDescent="0.3">
      <c r="A1590" s="187">
        <v>933</v>
      </c>
      <c r="B1590" s="78" t="str">
        <f>_xlfn.XLOOKUP(A1590,CATEGORIA!B:B,CATEGORIA!C:C)</f>
        <v>PIMENTA BRANCA EM GRAOS 25KG</v>
      </c>
      <c r="C1590" s="108" t="s">
        <v>7</v>
      </c>
      <c r="D1590" s="142">
        <v>25</v>
      </c>
    </row>
    <row r="1591" spans="1:4" x14ac:dyDescent="0.3">
      <c r="A1591" s="187">
        <v>1541</v>
      </c>
      <c r="B1591" s="78" t="str">
        <f>_xlfn.XLOOKUP(A1591,CATEGORIA!B:B,CATEGORIA!C:C)</f>
        <v>PIMENTA BRANCA EM GRAOS 2KG (VIDA EM GRAOS)</v>
      </c>
      <c r="C1591" s="108" t="s">
        <v>7</v>
      </c>
      <c r="D1591" s="142">
        <v>2</v>
      </c>
    </row>
    <row r="1592" spans="1:4" x14ac:dyDescent="0.3">
      <c r="A1592" s="187">
        <v>621</v>
      </c>
      <c r="B1592" s="78" t="str">
        <f>_xlfn.XLOOKUP(A1592,CATEGORIA!B:B,CATEGORIA!C:C)</f>
        <v>PIMENTA BRANCA PO 95% 5KG</v>
      </c>
      <c r="C1592" s="108" t="s">
        <v>7</v>
      </c>
      <c r="D1592" s="142">
        <v>5</v>
      </c>
    </row>
    <row r="1593" spans="1:4" x14ac:dyDescent="0.3">
      <c r="A1593" s="187">
        <v>1830</v>
      </c>
      <c r="B1593" s="78" t="str">
        <f>_xlfn.XLOOKUP(A1593,CATEGORIA!B:B,CATEGORIA!C:C)</f>
        <v>PIMENTA BRANCA PO 95% 2KG (VIDA EM GRAOS)</v>
      </c>
      <c r="C1593" s="108" t="s">
        <v>7</v>
      </c>
      <c r="D1593" s="142">
        <v>2</v>
      </c>
    </row>
    <row r="1594" spans="1:4" x14ac:dyDescent="0.3">
      <c r="A1594" s="187">
        <v>2120</v>
      </c>
      <c r="B1594" s="78" t="e">
        <f>_xlfn.XLOOKUP(A1594,CATEGORIA!B:B,CATEGORIA!C:C)</f>
        <v>#N/A</v>
      </c>
      <c r="C1594" s="108" t="s">
        <v>7</v>
      </c>
      <c r="D1594" s="142">
        <v>10</v>
      </c>
    </row>
    <row r="1595" spans="1:4" x14ac:dyDescent="0.3">
      <c r="A1595" s="187">
        <v>1370</v>
      </c>
      <c r="B1595" s="78" t="e">
        <f>_xlfn.XLOOKUP(A1595,CATEGORIA!B:B,CATEGORIA!C:C)</f>
        <v>#N/A</v>
      </c>
      <c r="C1595" s="108" t="s">
        <v>7</v>
      </c>
      <c r="D1595" s="142">
        <v>5</v>
      </c>
    </row>
    <row r="1596" spans="1:4" x14ac:dyDescent="0.3">
      <c r="A1596" s="187">
        <v>1654</v>
      </c>
      <c r="B1596" s="78" t="e">
        <f>_xlfn.XLOOKUP(A1596,CATEGORIA!B:B,CATEGORIA!C:C)</f>
        <v>#N/A</v>
      </c>
      <c r="C1596" s="108" t="s">
        <v>7</v>
      </c>
      <c r="D1596" s="142">
        <v>2</v>
      </c>
    </row>
    <row r="1597" spans="1:4" x14ac:dyDescent="0.3">
      <c r="A1597" s="187">
        <v>20180</v>
      </c>
      <c r="B1597" s="78" t="str">
        <f>_xlfn.XLOOKUP(A1597,CATEGORIA!B:B,CATEGORIA!C:C)</f>
        <v>PIMENTA CALABRESA EM FLOCOS 20KG</v>
      </c>
      <c r="C1597" s="108" t="s">
        <v>7</v>
      </c>
      <c r="D1597" s="142">
        <v>20</v>
      </c>
    </row>
    <row r="1598" spans="1:4" x14ac:dyDescent="0.3">
      <c r="A1598" s="187">
        <v>20324</v>
      </c>
      <c r="B1598" s="78" t="str">
        <f>_xlfn.XLOOKUP(A1598,CATEGORIA!B:B,CATEGORIA!C:C)</f>
        <v>PIMENTA CALABRESA EM FLOCOS 25KG</v>
      </c>
      <c r="C1598" s="108" t="s">
        <v>7</v>
      </c>
      <c r="D1598" s="142">
        <v>25</v>
      </c>
    </row>
    <row r="1599" spans="1:4" x14ac:dyDescent="0.3">
      <c r="A1599" s="187">
        <v>20396</v>
      </c>
      <c r="B1599" s="78" t="str">
        <f>_xlfn.XLOOKUP(A1599,CATEGORIA!B:B,CATEGORIA!C:C)</f>
        <v>PIMENTA CALABRESA EM FLOCOS 5KG (VIDA EM GRAOS)</v>
      </c>
      <c r="C1599" s="108" t="s">
        <v>7</v>
      </c>
      <c r="D1599" s="142">
        <v>5</v>
      </c>
    </row>
    <row r="1600" spans="1:4" x14ac:dyDescent="0.3">
      <c r="A1600" s="187">
        <v>21425</v>
      </c>
      <c r="B1600" s="78" t="str">
        <f>_xlfn.XLOOKUP(A1600,CATEGORIA!B:B,CATEGORIA!C:C)</f>
        <v>PIMENTA CALABRESA EM FLOCOS 2KG (VIDA EM GRAOS)</v>
      </c>
      <c r="C1600" s="108" t="s">
        <v>7</v>
      </c>
      <c r="D1600" s="142">
        <v>2</v>
      </c>
    </row>
    <row r="1601" spans="1:4" x14ac:dyDescent="0.3">
      <c r="A1601" s="187">
        <v>20361</v>
      </c>
      <c r="B1601" s="78" t="str">
        <f>_xlfn.XLOOKUP(A1601,CATEGORIA!B:B,CATEGORIA!C:C)</f>
        <v>PIMENTA CALABRESA EM PO 5KG</v>
      </c>
      <c r="C1601" s="108" t="s">
        <v>7</v>
      </c>
      <c r="D1601" s="142">
        <v>5</v>
      </c>
    </row>
    <row r="1602" spans="1:4" x14ac:dyDescent="0.3">
      <c r="A1602" s="187">
        <v>1007</v>
      </c>
      <c r="B1602" s="78" t="str">
        <f>_xlfn.XLOOKUP(A1602,CATEGORIA!B:B,CATEGORIA!C:C)</f>
        <v>PIMENTA JAMAICA EM GRAOS 25KG</v>
      </c>
      <c r="C1602" s="108" t="s">
        <v>7</v>
      </c>
      <c r="D1602" s="142">
        <v>25</v>
      </c>
    </row>
    <row r="1603" spans="1:4" x14ac:dyDescent="0.3">
      <c r="A1603" s="187">
        <v>21682</v>
      </c>
      <c r="B1603" s="78" t="str">
        <f>_xlfn.XLOOKUP(A1603,CATEGORIA!B:B,CATEGORIA!C:C)</f>
        <v>PIMENTA JAMAICA EM GRAOS 2KG (VIDA EM GRAOS)</v>
      </c>
      <c r="C1603" s="108" t="s">
        <v>7</v>
      </c>
      <c r="D1603" s="142">
        <v>2</v>
      </c>
    </row>
    <row r="1604" spans="1:4" x14ac:dyDescent="0.3">
      <c r="A1604" s="187">
        <v>20363</v>
      </c>
      <c r="B1604" s="78" t="str">
        <f>_xlfn.XLOOKUP(A1604,CATEGORIA!B:B,CATEGORIA!C:C)</f>
        <v>PIMENTA JAMAICA EM GRAOS 5KG (VIDA EM GRAOS)</v>
      </c>
      <c r="C1604" s="108" t="s">
        <v>7</v>
      </c>
      <c r="D1604" s="142">
        <v>5</v>
      </c>
    </row>
    <row r="1605" spans="1:4" x14ac:dyDescent="0.3">
      <c r="A1605" s="187">
        <v>20952</v>
      </c>
      <c r="B1605" s="78" t="e">
        <f>_xlfn.XLOOKUP(A1605,CATEGORIA!B:B,CATEGORIA!C:C)</f>
        <v>#N/A</v>
      </c>
      <c r="C1605" s="108" t="s">
        <v>7</v>
      </c>
      <c r="D1605" s="142">
        <v>50</v>
      </c>
    </row>
    <row r="1606" spans="1:4" x14ac:dyDescent="0.3">
      <c r="A1606" s="187">
        <v>2268</v>
      </c>
      <c r="B1606" s="78" t="str">
        <f>_xlfn.XLOOKUP(A1606,CATEGORIA!B:B,CATEGORIA!C:C)</f>
        <v>PIMENTA JAMAICA MOIDA 2KG (VIDA EM GRAOS)</v>
      </c>
      <c r="C1606" s="108" t="s">
        <v>7</v>
      </c>
      <c r="D1606" s="142">
        <v>2</v>
      </c>
    </row>
    <row r="1607" spans="1:4" x14ac:dyDescent="0.3">
      <c r="A1607" s="187">
        <v>1155</v>
      </c>
      <c r="B1607" s="78" t="str">
        <f>_xlfn.XLOOKUP(A1607,CATEGORIA!B:B,CATEGORIA!C:C)</f>
        <v>PIMENTA JAMAICA MOIDA 5KG</v>
      </c>
      <c r="C1607" s="108" t="s">
        <v>7</v>
      </c>
      <c r="D1607" s="142">
        <v>5</v>
      </c>
    </row>
    <row r="1608" spans="1:4" x14ac:dyDescent="0.3">
      <c r="A1608" s="187">
        <v>917</v>
      </c>
      <c r="B1608" s="78" t="str">
        <f>_xlfn.XLOOKUP(A1608,CATEGORIA!B:B,CATEGORIA!C:C)</f>
        <v>PIMENTA PRETA EM GRAOS 25KG</v>
      </c>
      <c r="C1608" s="108" t="s">
        <v>7</v>
      </c>
      <c r="D1608" s="142">
        <v>25</v>
      </c>
    </row>
    <row r="1609" spans="1:4" x14ac:dyDescent="0.3">
      <c r="A1609" s="187">
        <v>1003</v>
      </c>
      <c r="B1609" s="78" t="str">
        <f>_xlfn.XLOOKUP(A1609,CATEGORIA!B:B,CATEGORIA!C:C)</f>
        <v>PIMENTA PRETA EM GRAOS 5KG (VIDA EM GRAOS)</v>
      </c>
      <c r="C1609" s="108" t="s">
        <v>7</v>
      </c>
      <c r="D1609" s="142">
        <v>5</v>
      </c>
    </row>
    <row r="1610" spans="1:4" x14ac:dyDescent="0.3">
      <c r="A1610" s="187">
        <v>1593</v>
      </c>
      <c r="B1610" s="78" t="str">
        <f>_xlfn.XLOOKUP(A1610,CATEGORIA!B:B,CATEGORIA!C:C)</f>
        <v>PIMENTA PRETA EM GRAOS 2KG (VIDA EM GRAOS)</v>
      </c>
      <c r="C1610" s="108" t="s">
        <v>7</v>
      </c>
      <c r="D1610" s="142">
        <v>2</v>
      </c>
    </row>
    <row r="1611" spans="1:4" x14ac:dyDescent="0.3">
      <c r="A1611" s="187">
        <v>21412</v>
      </c>
      <c r="B1611" s="78" t="str">
        <f>_xlfn.XLOOKUP(A1611,CATEGORIA!B:B,CATEGORIA!C:C)</f>
        <v>PIMENTA PRETA EM GRAOS 50KG</v>
      </c>
      <c r="C1611" s="108" t="s">
        <v>7</v>
      </c>
      <c r="D1611" s="142">
        <v>50</v>
      </c>
    </row>
    <row r="1612" spans="1:4" x14ac:dyDescent="0.3">
      <c r="A1612" s="187">
        <v>1207</v>
      </c>
      <c r="B1612" s="78" t="str">
        <f>_xlfn.XLOOKUP(A1612,CATEGORIA!B:B,CATEGORIA!C:C)</f>
        <v>PIMENTA PRETA PO 95% 5KG</v>
      </c>
      <c r="C1612" s="108" t="s">
        <v>7</v>
      </c>
      <c r="D1612" s="142">
        <v>5</v>
      </c>
    </row>
    <row r="1613" spans="1:4" x14ac:dyDescent="0.3">
      <c r="A1613" s="187">
        <v>211</v>
      </c>
      <c r="B1613" s="78" t="str">
        <f>_xlfn.XLOOKUP(A1613,CATEGORIA!B:B,CATEGORIA!C:C)</f>
        <v>PIMENTA PRETA PO CONDIMENTADA 10KG</v>
      </c>
      <c r="C1613" s="108" t="s">
        <v>7</v>
      </c>
      <c r="D1613" s="142">
        <v>10</v>
      </c>
    </row>
    <row r="1614" spans="1:4" x14ac:dyDescent="0.3">
      <c r="A1614" s="187">
        <v>2684</v>
      </c>
      <c r="B1614" s="78" t="str">
        <f>_xlfn.XLOOKUP(A1614,CATEGORIA!B:B,CATEGORIA!C:C)</f>
        <v>PIMENTA PRETA PO 95% 2KG (VIDA EM GRAOS)</v>
      </c>
      <c r="C1614" s="108" t="s">
        <v>7</v>
      </c>
      <c r="D1614" s="142">
        <v>2</v>
      </c>
    </row>
    <row r="1615" spans="1:4" x14ac:dyDescent="0.3">
      <c r="A1615" s="187">
        <v>2800</v>
      </c>
      <c r="B1615" s="78" t="str">
        <f>_xlfn.XLOOKUP(A1615,CATEGORIA!B:B,CATEGORIA!C:C)</f>
        <v>PIMENTA ROSA 3KG</v>
      </c>
      <c r="C1615" s="108" t="s">
        <v>3</v>
      </c>
      <c r="D1615" s="142">
        <v>3</v>
      </c>
    </row>
    <row r="1616" spans="1:4" x14ac:dyDescent="0.3">
      <c r="A1616" s="187">
        <v>220</v>
      </c>
      <c r="B1616" s="78" t="str">
        <f>_xlfn.XLOOKUP(A1616,CATEGORIA!B:B,CATEGORIA!C:C)</f>
        <v>PIMENTA ROSA 5KG</v>
      </c>
      <c r="C1616" s="108" t="s">
        <v>3</v>
      </c>
      <c r="D1616" s="142">
        <v>5</v>
      </c>
    </row>
    <row r="1617" spans="1:4" x14ac:dyDescent="0.3">
      <c r="A1617" s="187">
        <v>622</v>
      </c>
      <c r="B1617" s="78" t="str">
        <f>_xlfn.XLOOKUP(A1617,CATEGORIA!B:B,CATEGORIA!C:C)</f>
        <v>PIMENTA ROSA 2KG</v>
      </c>
      <c r="C1617" s="108" t="s">
        <v>3</v>
      </c>
      <c r="D1617" s="142">
        <v>2</v>
      </c>
    </row>
    <row r="1618" spans="1:4" x14ac:dyDescent="0.3">
      <c r="A1618" s="187">
        <v>20389</v>
      </c>
      <c r="B1618" s="78" t="str">
        <f>_xlfn.XLOOKUP(A1618,CATEGORIA!B:B,CATEGORIA!C:C)</f>
        <v>PIMENTAO VERDE EM FLOCOS 20KG</v>
      </c>
      <c r="C1618" s="108" t="s">
        <v>7</v>
      </c>
      <c r="D1618" s="142">
        <v>20</v>
      </c>
    </row>
    <row r="1619" spans="1:4" x14ac:dyDescent="0.3">
      <c r="A1619" s="187">
        <v>20391</v>
      </c>
      <c r="B1619" s="78" t="e">
        <f>_xlfn.XLOOKUP(A1619,CATEGORIA!B:B,CATEGORIA!C:C)</f>
        <v>#N/A</v>
      </c>
      <c r="C1619" s="108" t="s">
        <v>7</v>
      </c>
      <c r="D1619" s="142">
        <v>5</v>
      </c>
    </row>
    <row r="1620" spans="1:4" x14ac:dyDescent="0.3">
      <c r="A1620" s="187">
        <v>21405</v>
      </c>
      <c r="B1620" s="78" t="e">
        <f>_xlfn.XLOOKUP(A1620,CATEGORIA!B:B,CATEGORIA!C:C)</f>
        <v>#N/A</v>
      </c>
      <c r="C1620" s="108" t="s">
        <v>7</v>
      </c>
      <c r="D1620" s="142">
        <v>2</v>
      </c>
    </row>
    <row r="1621" spans="1:4" x14ac:dyDescent="0.3">
      <c r="A1621" s="187">
        <v>10141</v>
      </c>
      <c r="B1621" s="78" t="e">
        <f>_xlfn.XLOOKUP(A1621,CATEGORIA!B:B,CATEGORIA!C:C)</f>
        <v>#N/A</v>
      </c>
      <c r="C1621" s="108" t="s">
        <v>3</v>
      </c>
      <c r="D1621" s="142">
        <v>10</v>
      </c>
    </row>
    <row r="1622" spans="1:4" x14ac:dyDescent="0.3">
      <c r="A1622" s="187">
        <v>21330</v>
      </c>
      <c r="B1622" s="78" t="e">
        <f>_xlfn.XLOOKUP(A1622,CATEGORIA!B:B,CATEGORIA!C:C)</f>
        <v>#N/A</v>
      </c>
      <c r="C1622" s="108" t="s">
        <v>7</v>
      </c>
      <c r="D1622" s="142">
        <v>25</v>
      </c>
    </row>
    <row r="1623" spans="1:4" x14ac:dyDescent="0.3">
      <c r="A1623" s="187">
        <v>20390</v>
      </c>
      <c r="B1623" s="78" t="str">
        <f>_xlfn.XLOOKUP(A1623,CATEGORIA!B:B,CATEGORIA!C:C)</f>
        <v>PIMENTAO VERMELHO EM FLOCOS 25KG</v>
      </c>
      <c r="C1623" s="108" t="s">
        <v>7</v>
      </c>
      <c r="D1623" s="142">
        <v>25</v>
      </c>
    </row>
    <row r="1624" spans="1:4" x14ac:dyDescent="0.3">
      <c r="A1624" s="187">
        <v>20392</v>
      </c>
      <c r="B1624" s="78" t="e">
        <f>_xlfn.XLOOKUP(A1624,CATEGORIA!B:B,CATEGORIA!C:C)</f>
        <v>#N/A</v>
      </c>
      <c r="C1624" s="108" t="s">
        <v>7</v>
      </c>
      <c r="D1624" s="142">
        <v>5</v>
      </c>
    </row>
    <row r="1625" spans="1:4" x14ac:dyDescent="0.3">
      <c r="A1625" s="187">
        <v>21406</v>
      </c>
      <c r="B1625" s="78" t="e">
        <f>_xlfn.XLOOKUP(A1625,CATEGORIA!B:B,CATEGORIA!C:C)</f>
        <v>#N/A</v>
      </c>
      <c r="C1625" s="108" t="s">
        <v>7</v>
      </c>
      <c r="D1625" s="142">
        <v>2</v>
      </c>
    </row>
    <row r="1626" spans="1:4" x14ac:dyDescent="0.3">
      <c r="A1626" s="187">
        <v>21340</v>
      </c>
      <c r="B1626" s="78" t="e">
        <f>_xlfn.XLOOKUP(A1626,CATEGORIA!B:B,CATEGORIA!C:C)</f>
        <v>#N/A</v>
      </c>
      <c r="C1626" s="108" t="s">
        <v>7</v>
      </c>
      <c r="D1626" s="142">
        <v>20</v>
      </c>
    </row>
    <row r="1627" spans="1:4" x14ac:dyDescent="0.3">
      <c r="A1627" s="187">
        <v>20945</v>
      </c>
      <c r="B1627" s="78" t="str">
        <f>_xlfn.XLOOKUP(A1627,CATEGORIA!B:B,CATEGORIA!C:C)</f>
        <v>PISTACHE COM CASCA TORRADO E SALGADO 10KG (USA)</v>
      </c>
      <c r="C1627" s="108" t="s">
        <v>3</v>
      </c>
      <c r="D1627" s="142">
        <v>10</v>
      </c>
    </row>
    <row r="1628" spans="1:4" x14ac:dyDescent="0.3">
      <c r="A1628" s="187">
        <v>20074</v>
      </c>
      <c r="B1628" s="78" t="str">
        <f>_xlfn.XLOOKUP(A1628,CATEGORIA!B:B,CATEGORIA!C:C)</f>
        <v>PISTACHE COM CASCA TORRADO E SALGADO 11,34KG (USA)</v>
      </c>
      <c r="C1628" s="108" t="s">
        <v>3</v>
      </c>
      <c r="D1628" s="142">
        <v>11.34</v>
      </c>
    </row>
    <row r="1629" spans="1:4" x14ac:dyDescent="0.3">
      <c r="A1629" s="187">
        <v>21595</v>
      </c>
      <c r="B1629" s="78" t="str">
        <f>_xlfn.XLOOKUP(A1629,CATEGORIA!B:B,CATEGORIA!C:C)</f>
        <v>PISTACHE COM CASCA TORRADO E SALGADO 5,67KG (USA)</v>
      </c>
      <c r="C1629" s="108" t="s">
        <v>3</v>
      </c>
      <c r="D1629" s="142">
        <v>5.67</v>
      </c>
    </row>
    <row r="1630" spans="1:4" x14ac:dyDescent="0.3">
      <c r="A1630" s="187">
        <v>20996</v>
      </c>
      <c r="B1630" s="78" t="str">
        <f>_xlfn.XLOOKUP(A1630,CATEGORIA!B:B,CATEGORIA!C:C)</f>
        <v>PISTACHE COM CASCA TORRADO E SALGADO 5KG (USA)</v>
      </c>
      <c r="C1630" s="108" t="s">
        <v>3</v>
      </c>
      <c r="D1630" s="142">
        <v>5</v>
      </c>
    </row>
    <row r="1631" spans="1:4" x14ac:dyDescent="0.3">
      <c r="A1631" s="187">
        <v>20303</v>
      </c>
      <c r="B1631" s="78" t="str">
        <f>_xlfn.XLOOKUP(A1631,CATEGORIA!B:B,CATEGORIA!C:C)</f>
        <v>PISTACHE COM CASCA TORRADO E SALGADO 10KG (IRÃ)</v>
      </c>
      <c r="C1631" s="108" t="s">
        <v>3</v>
      </c>
      <c r="D1631" s="142">
        <v>10</v>
      </c>
    </row>
    <row r="1632" spans="1:4" x14ac:dyDescent="0.3">
      <c r="A1632" s="187">
        <v>21686</v>
      </c>
      <c r="B1632" s="78" t="str">
        <f>_xlfn.XLOOKUP(A1632,CATEGORIA!B:B,CATEGORIA!C:C)</f>
        <v>PISTACHE COM CASCA TORRADO E SALGADO 2KG (VIDA EM GRAOS)</v>
      </c>
      <c r="C1632" s="108" t="s">
        <v>7</v>
      </c>
      <c r="D1632" s="142">
        <v>2</v>
      </c>
    </row>
    <row r="1633" spans="1:4" x14ac:dyDescent="0.3">
      <c r="A1633" s="187">
        <v>21467</v>
      </c>
      <c r="B1633" s="78" t="str">
        <f>_xlfn.XLOOKUP(A1633,CATEGORIA!B:B,CATEGORIA!C:C)</f>
        <v>PISTACHE COM CASCA TORRADO E SALGADO 2KG (USA)</v>
      </c>
      <c r="C1633" s="108" t="s">
        <v>3</v>
      </c>
      <c r="D1633" s="142">
        <v>2</v>
      </c>
    </row>
    <row r="1634" spans="1:4" x14ac:dyDescent="0.3">
      <c r="A1634" s="187">
        <v>21685</v>
      </c>
      <c r="B1634" s="78" t="str">
        <f>_xlfn.XLOOKUP(A1634,CATEGORIA!B:B,CATEGORIA!C:C)</f>
        <v>PISTACHE COM CASCA TORRADO E SALGADO 5KG (VIDA EM GRAOS)</v>
      </c>
      <c r="C1634" s="108" t="s">
        <v>7</v>
      </c>
      <c r="D1634" s="142">
        <v>5</v>
      </c>
    </row>
    <row r="1635" spans="1:4" x14ac:dyDescent="0.3">
      <c r="A1635" s="187">
        <v>21384</v>
      </c>
      <c r="B1635" s="78" t="e">
        <f>_xlfn.XLOOKUP(A1635,CATEGORIA!B:B,CATEGORIA!C:C)</f>
        <v>#N/A</v>
      </c>
      <c r="C1635" s="108" t="s">
        <v>3</v>
      </c>
      <c r="D1635" s="142">
        <v>13.61</v>
      </c>
    </row>
    <row r="1636" spans="1:4" x14ac:dyDescent="0.3">
      <c r="A1636" s="187">
        <v>21473</v>
      </c>
      <c r="B1636" s="78" t="str">
        <f>_xlfn.XLOOKUP(A1636,CATEGORIA!B:B,CATEGORIA!C:C)</f>
        <v>PISTACHE SEM CASCA CRU 5KG</v>
      </c>
      <c r="C1636" s="108" t="s">
        <v>3</v>
      </c>
      <c r="D1636" s="142">
        <v>5</v>
      </c>
    </row>
    <row r="1637" spans="1:4" x14ac:dyDescent="0.3">
      <c r="A1637" s="187">
        <v>21481</v>
      </c>
      <c r="B1637" s="78" t="str">
        <f>_xlfn.XLOOKUP(A1637,CATEGORIA!B:B,CATEGORIA!C:C)</f>
        <v>PISTACHE SEM CASCA CRU 80% INTEIRO 13,61 KG</v>
      </c>
      <c r="C1637" s="108" t="s">
        <v>3</v>
      </c>
      <c r="D1637" s="142">
        <v>13.61</v>
      </c>
    </row>
    <row r="1638" spans="1:4" x14ac:dyDescent="0.3">
      <c r="A1638" s="187">
        <v>21474</v>
      </c>
      <c r="B1638" s="78" t="str">
        <f>_xlfn.XLOOKUP(A1638,CATEGORIA!B:B,CATEGORIA!C:C)</f>
        <v>PISTACHE SEM CASCA CRU 2KG (VIDA EM GRAOS)</v>
      </c>
      <c r="C1638" s="108" t="s">
        <v>3</v>
      </c>
      <c r="D1638" s="142">
        <v>2</v>
      </c>
    </row>
    <row r="1639" spans="1:4" x14ac:dyDescent="0.3">
      <c r="A1639" s="187">
        <v>21575</v>
      </c>
      <c r="B1639" s="78" t="e">
        <f>_xlfn.XLOOKUP(A1639,CATEGORIA!B:B,CATEGORIA!C:C)</f>
        <v>#N/A</v>
      </c>
      <c r="C1639" s="108" t="s">
        <v>3</v>
      </c>
      <c r="D1639" s="142">
        <v>10</v>
      </c>
    </row>
    <row r="1640" spans="1:4" x14ac:dyDescent="0.3">
      <c r="A1640" s="187">
        <v>20308</v>
      </c>
      <c r="B1640" s="78" t="str">
        <f>_xlfn.XLOOKUP(A1640,CATEGORIA!B:B,CATEGORIA!C:C)</f>
        <v>PISTACHE SEM CASCA CRU INTEIRO 80% 10KG</v>
      </c>
      <c r="C1640" s="108" t="s">
        <v>3</v>
      </c>
      <c r="D1640" s="142">
        <v>10</v>
      </c>
    </row>
    <row r="1641" spans="1:4" x14ac:dyDescent="0.3">
      <c r="A1641" s="187">
        <v>21583</v>
      </c>
      <c r="B1641" s="78" t="str">
        <f>_xlfn.XLOOKUP(A1641,CATEGORIA!B:B,CATEGORIA!C:C)</f>
        <v>PISTACHE SEM CASCA CRU INTEIRO 10KG</v>
      </c>
      <c r="C1641" s="108" t="s">
        <v>3</v>
      </c>
      <c r="D1641" s="142">
        <v>10</v>
      </c>
    </row>
    <row r="1642" spans="1:4" x14ac:dyDescent="0.3">
      <c r="A1642" s="187">
        <v>20318</v>
      </c>
      <c r="B1642" s="78" t="e">
        <f>_xlfn.XLOOKUP(A1642,CATEGORIA!B:B,CATEGORIA!C:C)</f>
        <v>#N/A</v>
      </c>
      <c r="C1642" s="108" t="s">
        <v>3</v>
      </c>
      <c r="D1642" s="142">
        <v>11.34</v>
      </c>
    </row>
    <row r="1643" spans="1:4" x14ac:dyDescent="0.3">
      <c r="A1643" s="187">
        <v>21299</v>
      </c>
      <c r="B1643" s="78" t="str">
        <f>_xlfn.XLOOKUP(A1643,CATEGORIA!B:B,CATEGORIA!C:C)</f>
        <v>PISTACHE SEM CASCA CRU INTEIRO 12KG</v>
      </c>
      <c r="C1643" s="108" t="s">
        <v>3</v>
      </c>
      <c r="D1643" s="142">
        <v>12</v>
      </c>
    </row>
    <row r="1644" spans="1:4" x14ac:dyDescent="0.3">
      <c r="A1644" s="187">
        <v>21138</v>
      </c>
      <c r="B1644" s="78" t="str">
        <f>_xlfn.XLOOKUP(A1644,CATEGORIA!B:B,CATEGORIA!C:C)</f>
        <v>PISTACHE SEM CASCA CRU INTEIRO 80% 5KG (VIDA EM GRAOS)</v>
      </c>
      <c r="C1644" s="108" t="s">
        <v>3</v>
      </c>
      <c r="D1644" s="142">
        <v>5</v>
      </c>
    </row>
    <row r="1645" spans="1:4" x14ac:dyDescent="0.3">
      <c r="A1645" s="187">
        <v>21375</v>
      </c>
      <c r="B1645" s="78" t="str">
        <f>_xlfn.XLOOKUP(A1645,CATEGORIA!B:B,CATEGORIA!C:C)</f>
        <v>PISTACHE SEM CASCA CRU INTEIRO 80% 2KG (VIDA EM GRAOS)</v>
      </c>
      <c r="C1645" s="108" t="s">
        <v>3</v>
      </c>
      <c r="D1645" s="142">
        <v>2</v>
      </c>
    </row>
    <row r="1646" spans="1:4" x14ac:dyDescent="0.3">
      <c r="A1646" s="187">
        <v>21584</v>
      </c>
      <c r="B1646" s="78" t="str">
        <f>_xlfn.XLOOKUP(A1646,CATEGORIA!B:B,CATEGORIA!C:C)</f>
        <v>PISTACHE SEM CASCA CRU INTEIRO 5KG</v>
      </c>
      <c r="C1646" s="108" t="s">
        <v>3</v>
      </c>
      <c r="D1646" s="142">
        <v>5</v>
      </c>
    </row>
    <row r="1647" spans="1:4" x14ac:dyDescent="0.3">
      <c r="A1647" s="187">
        <v>21585</v>
      </c>
      <c r="B1647" s="78" t="str">
        <f>_xlfn.XLOOKUP(A1647,CATEGORIA!B:B,CATEGORIA!C:C)</f>
        <v>PISTACHE SEM CASCA CRU INTEIRO 2KG (VIDA EM GRAOS)</v>
      </c>
      <c r="C1647" s="108" t="s">
        <v>3</v>
      </c>
      <c r="D1647" s="142">
        <v>2</v>
      </c>
    </row>
    <row r="1648" spans="1:4" x14ac:dyDescent="0.3">
      <c r="A1648" s="187">
        <v>21518</v>
      </c>
      <c r="B1648" s="78" t="e">
        <f>_xlfn.XLOOKUP(A1648,CATEGORIA!B:B,CATEGORIA!C:C)</f>
        <v>#N/A</v>
      </c>
      <c r="C1648" s="108" t="s">
        <v>3</v>
      </c>
      <c r="D1648" s="142">
        <v>10</v>
      </c>
    </row>
    <row r="1649" spans="1:4" x14ac:dyDescent="0.3">
      <c r="A1649" s="187">
        <v>21318</v>
      </c>
      <c r="B1649" s="78" t="str">
        <f>_xlfn.XLOOKUP(A1649,CATEGORIA!B:B,CATEGORIA!C:C)</f>
        <v>PISTACHE SEM CASCA CRU METADES 5KG</v>
      </c>
      <c r="C1649" s="108" t="s">
        <v>3</v>
      </c>
      <c r="D1649" s="142">
        <v>5</v>
      </c>
    </row>
    <row r="1650" spans="1:4" x14ac:dyDescent="0.3">
      <c r="A1650" s="187">
        <v>21307</v>
      </c>
      <c r="B1650" s="78" t="e">
        <f>_xlfn.XLOOKUP(A1650,CATEGORIA!B:B,CATEGORIA!C:C)</f>
        <v>#N/A</v>
      </c>
      <c r="C1650" s="108" t="s">
        <v>3</v>
      </c>
      <c r="D1650" s="142">
        <v>13.61</v>
      </c>
    </row>
    <row r="1651" spans="1:4" x14ac:dyDescent="0.3">
      <c r="A1651" s="187">
        <v>21562</v>
      </c>
      <c r="B1651" s="78" t="e">
        <f>_xlfn.XLOOKUP(A1651,CATEGORIA!B:B,CATEGORIA!C:C)</f>
        <v>#N/A</v>
      </c>
      <c r="C1651" s="108" t="s">
        <v>3</v>
      </c>
      <c r="D1651" s="142">
        <v>2</v>
      </c>
    </row>
    <row r="1652" spans="1:4" x14ac:dyDescent="0.3">
      <c r="A1652" s="187">
        <v>21137</v>
      </c>
      <c r="B1652" s="78" t="e">
        <f>_xlfn.XLOOKUP(A1652,CATEGORIA!B:B,CATEGORIA!C:C)</f>
        <v>#N/A</v>
      </c>
      <c r="C1652" s="108" t="s">
        <v>3</v>
      </c>
      <c r="D1652" s="142">
        <v>11.34</v>
      </c>
    </row>
    <row r="1653" spans="1:4" x14ac:dyDescent="0.3">
      <c r="A1653" s="187">
        <v>21618</v>
      </c>
      <c r="B1653" s="78" t="str">
        <f>_xlfn.XLOOKUP(A1653,CATEGORIA!B:B,CATEGORIA!C:C)</f>
        <v>PISTACHE SEM CASCA GRANULADO TORRADO 10KG</v>
      </c>
      <c r="C1653" s="108" t="s">
        <v>3</v>
      </c>
      <c r="D1653" s="142">
        <v>10</v>
      </c>
    </row>
    <row r="1654" spans="1:4" x14ac:dyDescent="0.3">
      <c r="A1654" s="187">
        <v>21619</v>
      </c>
      <c r="B1654" s="78" t="str">
        <f>_xlfn.XLOOKUP(A1654,CATEGORIA!B:B,CATEGORIA!C:C)</f>
        <v>PISTACHE SEM CASCA GRANULADO TORRADO 5KG</v>
      </c>
      <c r="C1654" s="108" t="s">
        <v>3</v>
      </c>
      <c r="D1654" s="142">
        <v>5</v>
      </c>
    </row>
    <row r="1655" spans="1:4" x14ac:dyDescent="0.3">
      <c r="A1655" s="187">
        <v>20914</v>
      </c>
      <c r="B1655" s="78" t="str">
        <f>_xlfn.XLOOKUP(A1655,CATEGORIA!B:B,CATEGORIA!C:C)</f>
        <v>PISTACHE SEM CASCA TORRADO 5KG</v>
      </c>
      <c r="C1655" s="108" t="s">
        <v>3</v>
      </c>
      <c r="D1655" s="142">
        <v>5</v>
      </c>
    </row>
    <row r="1656" spans="1:4" x14ac:dyDescent="0.3">
      <c r="A1656" s="187">
        <v>21376</v>
      </c>
      <c r="B1656" s="78" t="str">
        <f>_xlfn.XLOOKUP(A1656,CATEGORIA!B:B,CATEGORIA!C:C)</f>
        <v>PISTACHE SEM CASCA TORRADO 2KG</v>
      </c>
      <c r="C1656" s="108" t="s">
        <v>3</v>
      </c>
      <c r="D1656" s="142">
        <v>2</v>
      </c>
    </row>
    <row r="1657" spans="1:4" x14ac:dyDescent="0.3">
      <c r="A1657" s="187">
        <v>20913</v>
      </c>
      <c r="B1657" s="78" t="str">
        <f>_xlfn.XLOOKUP(A1657,CATEGORIA!B:B,CATEGORIA!C:C)</f>
        <v>PISTACHE SEM CASCA TORRADO E SALGADO 5KG</v>
      </c>
      <c r="C1657" s="108" t="s">
        <v>3</v>
      </c>
      <c r="D1657" s="142">
        <v>5</v>
      </c>
    </row>
    <row r="1658" spans="1:4" x14ac:dyDescent="0.3">
      <c r="A1658" s="187">
        <v>21510</v>
      </c>
      <c r="B1658" s="78" t="str">
        <f>_xlfn.XLOOKUP(A1658,CATEGORIA!B:B,CATEGORIA!C:C)</f>
        <v>PISTACHE SEM CASCA TORRADO E SALGADO 2KG (VIDA EM GRAOS)</v>
      </c>
      <c r="C1658" s="108" t="s">
        <v>3</v>
      </c>
      <c r="D1658" s="142">
        <v>2</v>
      </c>
    </row>
    <row r="1659" spans="1:4" x14ac:dyDescent="0.3">
      <c r="A1659" s="187">
        <v>21357</v>
      </c>
      <c r="B1659" s="78" t="e">
        <f>_xlfn.XLOOKUP(A1659,CATEGORIA!B:B,CATEGORIA!C:C)</f>
        <v>#N/A</v>
      </c>
      <c r="C1659" s="108" t="s">
        <v>3</v>
      </c>
      <c r="D1659" s="142">
        <v>13</v>
      </c>
    </row>
    <row r="1660" spans="1:4" x14ac:dyDescent="0.3">
      <c r="A1660" s="187">
        <v>21539</v>
      </c>
      <c r="B1660" s="78" t="e">
        <f>_xlfn.XLOOKUP(A1660,CATEGORIA!B:B,CATEGORIA!C:C)</f>
        <v>#N/A</v>
      </c>
      <c r="C1660" s="108" t="s">
        <v>7</v>
      </c>
      <c r="D1660" s="142">
        <v>1</v>
      </c>
    </row>
    <row r="1661" spans="1:4" x14ac:dyDescent="0.3">
      <c r="A1661" s="187">
        <v>21386</v>
      </c>
      <c r="B1661" s="78" t="e">
        <f>_xlfn.XLOOKUP(A1661,CATEGORIA!B:B,CATEGORIA!C:C)</f>
        <v>#N/A</v>
      </c>
      <c r="C1661" s="108" t="s">
        <v>3</v>
      </c>
      <c r="D1661" s="142">
        <v>2</v>
      </c>
    </row>
    <row r="1662" spans="1:4" x14ac:dyDescent="0.3">
      <c r="A1662" s="187">
        <v>21356</v>
      </c>
      <c r="B1662" s="78" t="e">
        <f>_xlfn.XLOOKUP(A1662,CATEGORIA!B:B,CATEGORIA!C:C)</f>
        <v>#N/A</v>
      </c>
      <c r="C1662" s="108" t="s">
        <v>3</v>
      </c>
      <c r="D1662" s="142">
        <v>10</v>
      </c>
    </row>
    <row r="1663" spans="1:4" x14ac:dyDescent="0.3">
      <c r="A1663" s="187">
        <v>21538</v>
      </c>
      <c r="B1663" s="78" t="e">
        <f>_xlfn.XLOOKUP(A1663,CATEGORIA!B:B,CATEGORIA!C:C)</f>
        <v>#N/A</v>
      </c>
      <c r="C1663" s="108" t="s">
        <v>7</v>
      </c>
      <c r="D1663" s="142">
        <v>1</v>
      </c>
    </row>
    <row r="1664" spans="1:4" x14ac:dyDescent="0.3">
      <c r="A1664" s="187">
        <v>21385</v>
      </c>
      <c r="B1664" s="78" t="e">
        <f>_xlfn.XLOOKUP(A1664,CATEGORIA!B:B,CATEGORIA!C:C)</f>
        <v>#N/A</v>
      </c>
      <c r="C1664" s="108" t="s">
        <v>3</v>
      </c>
      <c r="D1664" s="142">
        <v>2</v>
      </c>
    </row>
    <row r="1665" spans="1:4" x14ac:dyDescent="0.3">
      <c r="A1665" s="187">
        <v>1701</v>
      </c>
      <c r="B1665" s="78" t="str">
        <f>_xlfn.XLOOKUP(A1665,CATEGORIA!B:B,CATEGORIA!C:C)</f>
        <v>POLEN 1KG (ABV)</v>
      </c>
      <c r="C1665" s="108" t="s">
        <v>3</v>
      </c>
      <c r="D1665" s="142">
        <v>1</v>
      </c>
    </row>
    <row r="1666" spans="1:4" x14ac:dyDescent="0.3">
      <c r="A1666" s="187">
        <v>195</v>
      </c>
      <c r="B1666" s="78" t="str">
        <f>_xlfn.XLOOKUP(A1666,CATEGORIA!B:B,CATEGORIA!C:C)</f>
        <v>POLVILHO AZEDO 25KG</v>
      </c>
      <c r="C1666" s="108" t="s">
        <v>7</v>
      </c>
      <c r="D1666" s="142">
        <v>25</v>
      </c>
    </row>
    <row r="1667" spans="1:4" x14ac:dyDescent="0.3">
      <c r="A1667" s="187">
        <v>1026</v>
      </c>
      <c r="B1667" s="78" t="str">
        <f>_xlfn.XLOOKUP(A1667,CATEGORIA!B:B,CATEGORIA!C:C)</f>
        <v>POLVILHO AZEDO 5KG (VIDA EM GRAOS)</v>
      </c>
      <c r="C1667" s="108" t="s">
        <v>7</v>
      </c>
      <c r="D1667" s="142">
        <v>5</v>
      </c>
    </row>
    <row r="1668" spans="1:4" x14ac:dyDescent="0.3">
      <c r="A1668" s="187">
        <v>199</v>
      </c>
      <c r="B1668" s="78" t="str">
        <f>_xlfn.XLOOKUP(A1668,CATEGORIA!B:B,CATEGORIA!C:C)</f>
        <v>POLVILHO DOCE 25KG</v>
      </c>
      <c r="C1668" s="108" t="s">
        <v>7</v>
      </c>
      <c r="D1668" s="142">
        <v>25</v>
      </c>
    </row>
    <row r="1669" spans="1:4" x14ac:dyDescent="0.3">
      <c r="A1669" s="187">
        <v>1028</v>
      </c>
      <c r="B1669" s="78" t="str">
        <f>_xlfn.XLOOKUP(A1669,CATEGORIA!B:B,CATEGORIA!C:C)</f>
        <v>POLVILHO DOCE 5KG (VIDA EM GRAOS)</v>
      </c>
      <c r="C1669" s="108" t="s">
        <v>7</v>
      </c>
      <c r="D1669" s="142">
        <v>5</v>
      </c>
    </row>
    <row r="1670" spans="1:4" x14ac:dyDescent="0.3">
      <c r="A1670" s="187">
        <v>2726</v>
      </c>
      <c r="B1670" s="78" t="str">
        <f>_xlfn.XLOOKUP(A1670,CATEGORIA!B:B,CATEGORIA!C:C)</f>
        <v>POTE GIRA GIRA 7,6LT CX C/12 UN (EXPOTE)</v>
      </c>
      <c r="C1670" s="108" t="s">
        <v>3</v>
      </c>
      <c r="D1670" s="142">
        <v>12</v>
      </c>
    </row>
    <row r="1671" spans="1:4" x14ac:dyDescent="0.3">
      <c r="A1671" s="187">
        <v>2721</v>
      </c>
      <c r="B1671" s="78" t="str">
        <f>_xlfn.XLOOKUP(A1671,CATEGORIA!B:B,CATEGORIA!C:C)</f>
        <v>POTE QUADRADO 3,3LT CX C/12 UN (EXPOTE)</v>
      </c>
      <c r="C1671" s="108" t="s">
        <v>3</v>
      </c>
      <c r="D1671" s="142">
        <v>12</v>
      </c>
    </row>
    <row r="1672" spans="1:4" x14ac:dyDescent="0.3">
      <c r="A1672" s="187">
        <v>2722</v>
      </c>
      <c r="B1672" s="78" t="str">
        <f>_xlfn.XLOOKUP(A1672,CATEGORIA!B:B,CATEGORIA!C:C)</f>
        <v>POTE QUADRADO 7,4LT CX C/12 UN (EXPOTE)</v>
      </c>
      <c r="C1672" s="108" t="s">
        <v>3</v>
      </c>
      <c r="D1672" s="142">
        <v>12</v>
      </c>
    </row>
    <row r="1673" spans="1:4" x14ac:dyDescent="0.3">
      <c r="A1673" s="187">
        <v>2727</v>
      </c>
      <c r="B1673" s="78" t="str">
        <f>_xlfn.XLOOKUP(A1673,CATEGORIA!B:B,CATEGORIA!C:C)</f>
        <v>POTE QUADRADO 24LT CX C/1 UN (EXPOTE)</v>
      </c>
      <c r="C1673" s="108" t="s">
        <v>3</v>
      </c>
      <c r="D1673" s="142">
        <v>1</v>
      </c>
    </row>
    <row r="1674" spans="1:4" x14ac:dyDescent="0.3">
      <c r="A1674" s="187">
        <v>2728</v>
      </c>
      <c r="B1674" s="78" t="str">
        <f>_xlfn.XLOOKUP(A1674,CATEGORIA!B:B,CATEGORIA!C:C)</f>
        <v>POTE QUADRADO 36LT CX C/1 UN (EXPOTE)</v>
      </c>
      <c r="C1674" s="108" t="s">
        <v>3</v>
      </c>
      <c r="D1674" s="142">
        <v>1</v>
      </c>
    </row>
    <row r="1675" spans="1:4" x14ac:dyDescent="0.3">
      <c r="A1675" s="187">
        <v>2723</v>
      </c>
      <c r="B1675" s="78" t="str">
        <f>_xlfn.XLOOKUP(A1675,CATEGORIA!B:B,CATEGORIA!C:C)</f>
        <v>POTE REDONDO 8,6LT CX C/12 UN (EXPOTE)</v>
      </c>
      <c r="C1675" s="108" t="s">
        <v>3</v>
      </c>
      <c r="D1675" s="142">
        <v>12</v>
      </c>
    </row>
    <row r="1676" spans="1:4" x14ac:dyDescent="0.3">
      <c r="A1676" s="187">
        <v>2724</v>
      </c>
      <c r="B1676" s="78" t="str">
        <f>_xlfn.XLOOKUP(A1676,CATEGORIA!B:B,CATEGORIA!C:C)</f>
        <v>POTE REDONDO 12LT CX C/12 UN (EXPOTE)</v>
      </c>
      <c r="C1676" s="108" t="s">
        <v>3</v>
      </c>
      <c r="D1676" s="142">
        <v>12</v>
      </c>
    </row>
    <row r="1677" spans="1:4" x14ac:dyDescent="0.3">
      <c r="A1677" s="187">
        <v>2720</v>
      </c>
      <c r="B1677" s="78" t="str">
        <f>_xlfn.XLOOKUP(A1677,CATEGORIA!B:B,CATEGORIA!C:C)</f>
        <v>POTE RETANGULAR 1,5LT CX C/12 UN (EXPOTE)</v>
      </c>
      <c r="C1677" s="108" t="s">
        <v>3</v>
      </c>
      <c r="D1677" s="142">
        <v>12</v>
      </c>
    </row>
    <row r="1678" spans="1:4" x14ac:dyDescent="0.3">
      <c r="A1678" s="187">
        <v>2725</v>
      </c>
      <c r="B1678" s="78" t="str">
        <f>_xlfn.XLOOKUP(A1678,CATEGORIA!B:B,CATEGORIA!C:C)</f>
        <v>POTE RETANGULAR 13,8LT CX C/12 UN (EXPOTE)</v>
      </c>
      <c r="C1678" s="108" t="s">
        <v>3</v>
      </c>
      <c r="D1678" s="142">
        <v>12</v>
      </c>
    </row>
    <row r="1679" spans="1:4" x14ac:dyDescent="0.3">
      <c r="A1679" s="187">
        <v>2733</v>
      </c>
      <c r="B1679" s="78" t="str">
        <f>_xlfn.XLOOKUP(A1679,CATEGORIA!B:B,CATEGORIA!C:C)</f>
        <v>POTE SEM TAMPA 250ML CX C/60 UN (POTE PLAST)</v>
      </c>
      <c r="C1679" s="108" t="s">
        <v>3</v>
      </c>
      <c r="D1679" s="142">
        <v>60</v>
      </c>
    </row>
    <row r="1680" spans="1:4" x14ac:dyDescent="0.3">
      <c r="A1680" s="187">
        <v>2733</v>
      </c>
      <c r="B1680" s="78" t="str">
        <f>_xlfn.XLOOKUP(A1680,CATEGORIA!B:B,CATEGORIA!C:C)</f>
        <v>POTE SEM TAMPA 250ML CX C/60 UN (POTE PLAST)</v>
      </c>
      <c r="C1680" s="108" t="s">
        <v>3</v>
      </c>
      <c r="D1680" s="142">
        <v>60</v>
      </c>
    </row>
    <row r="1681" spans="1:4" x14ac:dyDescent="0.3">
      <c r="A1681" s="187">
        <v>2734</v>
      </c>
      <c r="B1681" s="78" t="str">
        <f>_xlfn.XLOOKUP(A1681,CATEGORIA!B:B,CATEGORIA!C:C)</f>
        <v>POTE SEM TAMPA 400ML CX C/60 UN (POTE PLAST)</v>
      </c>
      <c r="C1681" s="108" t="s">
        <v>3</v>
      </c>
      <c r="D1681" s="142">
        <v>60</v>
      </c>
    </row>
    <row r="1682" spans="1:4" x14ac:dyDescent="0.3">
      <c r="A1682" s="187">
        <v>2735</v>
      </c>
      <c r="B1682" s="78" t="str">
        <f>_xlfn.XLOOKUP(A1682,CATEGORIA!B:B,CATEGORIA!C:C)</f>
        <v>POTE SEM TAMPA 600ML CX C/60 UN (POTE PLAST)</v>
      </c>
      <c r="C1682" s="108" t="s">
        <v>3</v>
      </c>
      <c r="D1682" s="142">
        <v>60</v>
      </c>
    </row>
    <row r="1683" spans="1:4" x14ac:dyDescent="0.3">
      <c r="A1683" s="187">
        <v>2736</v>
      </c>
      <c r="B1683" s="78" t="str">
        <f>_xlfn.XLOOKUP(A1683,CATEGORIA!B:B,CATEGORIA!C:C)</f>
        <v>POTE SEM TAMPA 900ML CX C/60 UN (POTE PLAST)</v>
      </c>
      <c r="C1683" s="108" t="s">
        <v>3</v>
      </c>
      <c r="D1683" s="142">
        <v>60</v>
      </c>
    </row>
    <row r="1684" spans="1:4" x14ac:dyDescent="0.3">
      <c r="A1684" s="187">
        <v>21626</v>
      </c>
      <c r="B1684" s="78" t="str">
        <f>_xlfn.XLOOKUP(A1684,CATEGORIA!B:B,CATEGORIA!C:C)</f>
        <v>PRETZEL SABOR MOSTARDA E MEL 10KG (PEPITO)</v>
      </c>
      <c r="C1684" s="108" t="s">
        <v>7</v>
      </c>
      <c r="D1684" s="142">
        <v>10</v>
      </c>
    </row>
    <row r="1685" spans="1:4" x14ac:dyDescent="0.3">
      <c r="A1685" s="187">
        <v>21625</v>
      </c>
      <c r="B1685" s="78" t="str">
        <f>_xlfn.XLOOKUP(A1685,CATEGORIA!B:B,CATEGORIA!C:C)</f>
        <v>PRETZEL TORRADO E SALGADO 10KG (PEPITO)</v>
      </c>
      <c r="C1685" s="108" t="s">
        <v>7</v>
      </c>
      <c r="D1685" s="142">
        <v>10</v>
      </c>
    </row>
    <row r="1686" spans="1:4" x14ac:dyDescent="0.3">
      <c r="A1686" s="187">
        <v>21126</v>
      </c>
      <c r="B1686" s="78" t="e">
        <f>_xlfn.XLOOKUP(A1686,CATEGORIA!B:B,CATEGORIA!C:C)</f>
        <v>#N/A</v>
      </c>
      <c r="C1686" s="108" t="s">
        <v>7</v>
      </c>
      <c r="D1686" s="142">
        <v>10</v>
      </c>
    </row>
    <row r="1687" spans="1:4" x14ac:dyDescent="0.3">
      <c r="A1687" s="187">
        <v>20932</v>
      </c>
      <c r="B1687" s="78" t="str">
        <f>_xlfn.XLOOKUP(A1687,CATEGORIA!B:B,CATEGORIA!C:C)</f>
        <v>PROTEINA DE ARROZ CONCENTRADA 5KG</v>
      </c>
      <c r="C1687" s="108" t="s">
        <v>7</v>
      </c>
      <c r="D1687" s="142">
        <v>5</v>
      </c>
    </row>
    <row r="1688" spans="1:4" x14ac:dyDescent="0.3">
      <c r="A1688" s="187">
        <v>576</v>
      </c>
      <c r="B1688" s="78" t="e">
        <f>_xlfn.XLOOKUP(A1688,CATEGORIA!B:B,CATEGORIA!C:C)</f>
        <v>#N/A</v>
      </c>
      <c r="C1688" s="108" t="s">
        <v>7</v>
      </c>
      <c r="D1688" s="142">
        <v>5</v>
      </c>
    </row>
    <row r="1689" spans="1:4" x14ac:dyDescent="0.3">
      <c r="A1689" s="187">
        <v>1887</v>
      </c>
      <c r="B1689" s="78" t="str">
        <f>_xlfn.XLOOKUP(A1689,CATEGORIA!B:B,CATEGORIA!C:C)</f>
        <v>PROTEINA DE SOJA GRANULADA CARAMELO EXIN 12KG</v>
      </c>
      <c r="C1689" s="108" t="s">
        <v>7</v>
      </c>
      <c r="D1689" s="142">
        <v>12</v>
      </c>
    </row>
    <row r="1690" spans="1:4" x14ac:dyDescent="0.3">
      <c r="A1690" s="187">
        <v>2121</v>
      </c>
      <c r="B1690" s="78" t="str">
        <f>_xlfn.XLOOKUP(A1690,CATEGORIA!B:B,CATEGORIA!C:C)</f>
        <v>PROTEINA DE SOJA GRANULADA CARAMELO 5KG (VIDA EM GRAOS)</v>
      </c>
      <c r="C1690" s="108" t="s">
        <v>7</v>
      </c>
      <c r="D1690" s="142">
        <v>5</v>
      </c>
    </row>
    <row r="1691" spans="1:4" x14ac:dyDescent="0.3">
      <c r="A1691" s="187">
        <v>577</v>
      </c>
      <c r="B1691" s="78" t="e">
        <f>_xlfn.XLOOKUP(A1691,CATEGORIA!B:B,CATEGORIA!C:C)</f>
        <v>#N/A</v>
      </c>
      <c r="C1691" s="108" t="s">
        <v>3</v>
      </c>
      <c r="D1691" s="142">
        <v>5</v>
      </c>
    </row>
    <row r="1692" spans="1:4" x14ac:dyDescent="0.3">
      <c r="A1692" s="187">
        <v>1888</v>
      </c>
      <c r="B1692" s="78" t="str">
        <f>_xlfn.XLOOKUP(A1692,CATEGORIA!B:B,CATEGORIA!C:C)</f>
        <v>PROTEINA DE SOJA GRANULADA NATURAL EXIN 12KG</v>
      </c>
      <c r="C1692" s="108" t="s">
        <v>3</v>
      </c>
      <c r="D1692" s="142">
        <v>12</v>
      </c>
    </row>
    <row r="1693" spans="1:4" x14ac:dyDescent="0.3">
      <c r="A1693" s="187">
        <v>2122</v>
      </c>
      <c r="B1693" s="78" t="str">
        <f>_xlfn.XLOOKUP(A1693,CATEGORIA!B:B,CATEGORIA!C:C)</f>
        <v>PROTEINA DE SOJA GRANULADA NATURAL 5KG (VIDA EM GRAOS)</v>
      </c>
      <c r="C1693" s="108" t="s">
        <v>3</v>
      </c>
      <c r="D1693" s="142">
        <v>5</v>
      </c>
    </row>
    <row r="1694" spans="1:4" x14ac:dyDescent="0.3">
      <c r="A1694" s="187">
        <v>1800</v>
      </c>
      <c r="B1694" s="78" t="str">
        <f>_xlfn.XLOOKUP(A1694,CATEGORIA!B:B,CATEGORIA!C:C)</f>
        <v>PROTEINA DE SOJA GRAUDA CARAMELO 10KG (EXIN)</v>
      </c>
      <c r="C1694" s="108" t="s">
        <v>3</v>
      </c>
      <c r="D1694" s="142">
        <v>10</v>
      </c>
    </row>
    <row r="1695" spans="1:4" x14ac:dyDescent="0.3">
      <c r="A1695" s="187">
        <v>184</v>
      </c>
      <c r="B1695" s="78" t="e">
        <f>_xlfn.XLOOKUP(A1695,CATEGORIA!B:B,CATEGORIA!C:C)</f>
        <v>#N/A</v>
      </c>
      <c r="C1695" s="108" t="s">
        <v>7</v>
      </c>
      <c r="D1695" s="142">
        <v>15</v>
      </c>
    </row>
    <row r="1696" spans="1:4" x14ac:dyDescent="0.3">
      <c r="A1696" s="187">
        <v>578</v>
      </c>
      <c r="B1696" s="78" t="str">
        <f>_xlfn.XLOOKUP(A1696,CATEGORIA!B:B,CATEGORIA!C:C)</f>
        <v>PROTEINA DE SOJA GRAUDA CARAMELO 4KG (VIDA EM GRAOS)</v>
      </c>
      <c r="C1696" s="108" t="s">
        <v>7</v>
      </c>
      <c r="D1696" s="142">
        <v>4</v>
      </c>
    </row>
    <row r="1697" spans="1:4" x14ac:dyDescent="0.3">
      <c r="A1697" s="187">
        <v>1799</v>
      </c>
      <c r="B1697" s="78" t="str">
        <f>_xlfn.XLOOKUP(A1697,CATEGORIA!B:B,CATEGORIA!C:C)</f>
        <v>PROTEINA DE SOJA GRAUDA NATURAL 10KG (EXIN)</v>
      </c>
      <c r="C1697" s="108" t="s">
        <v>3</v>
      </c>
      <c r="D1697" s="142">
        <v>10</v>
      </c>
    </row>
    <row r="1698" spans="1:4" x14ac:dyDescent="0.3">
      <c r="A1698" s="187">
        <v>191</v>
      </c>
      <c r="B1698" s="78" t="e">
        <f>_xlfn.XLOOKUP(A1698,CATEGORIA!B:B,CATEGORIA!C:C)</f>
        <v>#N/A</v>
      </c>
      <c r="C1698" s="108" t="s">
        <v>7</v>
      </c>
      <c r="D1698" s="142">
        <v>15</v>
      </c>
    </row>
    <row r="1699" spans="1:4" x14ac:dyDescent="0.3">
      <c r="A1699" s="187">
        <v>579</v>
      </c>
      <c r="B1699" s="78" t="str">
        <f>_xlfn.XLOOKUP(A1699,CATEGORIA!B:B,CATEGORIA!C:C)</f>
        <v>PROTEINA DE SOJA GRAUDA NATURAL 4KG (VIDA EM GRAOS)</v>
      </c>
      <c r="C1699" s="108" t="s">
        <v>7</v>
      </c>
      <c r="D1699" s="142">
        <v>4</v>
      </c>
    </row>
    <row r="1700" spans="1:4" x14ac:dyDescent="0.3">
      <c r="A1700" s="187">
        <v>20489</v>
      </c>
      <c r="B1700" s="78" t="str">
        <f>_xlfn.XLOOKUP(A1700,CATEGORIA!B:B,CATEGORIA!C:C)</f>
        <v>PROTEINA DE SOJA ISOLADA 90% 20KG</v>
      </c>
      <c r="C1700" s="108" t="s">
        <v>7</v>
      </c>
      <c r="D1700" s="142">
        <v>20</v>
      </c>
    </row>
    <row r="1701" spans="1:4" x14ac:dyDescent="0.3">
      <c r="A1701" s="187">
        <v>580</v>
      </c>
      <c r="B1701" s="78" t="str">
        <f>_xlfn.XLOOKUP(A1701,CATEGORIA!B:B,CATEGORIA!C:C)</f>
        <v>PROTEINA DE SOJA ISOLADA 90% 5KG (VIDA EM GRAOS)</v>
      </c>
      <c r="C1701" s="108" t="s">
        <v>7</v>
      </c>
      <c r="D1701" s="142">
        <v>5</v>
      </c>
    </row>
    <row r="1702" spans="1:4" x14ac:dyDescent="0.3">
      <c r="A1702" s="187">
        <v>623</v>
      </c>
      <c r="B1702" s="78" t="str">
        <f>_xlfn.XLOOKUP(A1702,CATEGORIA!B:B,CATEGORIA!C:C)</f>
        <v>PROTEINA DE SOJA ISOLADA 90% 2KG (VIDA EM GRAOS)</v>
      </c>
      <c r="C1702" s="108" t="s">
        <v>7</v>
      </c>
      <c r="D1702" s="142">
        <v>2</v>
      </c>
    </row>
    <row r="1703" spans="1:4" x14ac:dyDescent="0.3">
      <c r="A1703" s="187">
        <v>1821</v>
      </c>
      <c r="B1703" s="78" t="e">
        <f>_xlfn.XLOOKUP(A1703,CATEGORIA!B:B,CATEGORIA!C:C)</f>
        <v>#N/A</v>
      </c>
      <c r="C1703" s="108" t="s">
        <v>3</v>
      </c>
      <c r="D1703" s="142">
        <v>10</v>
      </c>
    </row>
    <row r="1704" spans="1:4" x14ac:dyDescent="0.3">
      <c r="A1704" s="187">
        <v>905</v>
      </c>
      <c r="B1704" s="78" t="str">
        <f>_xlfn.XLOOKUP(A1704,CATEGORIA!B:B,CATEGORIA!C:C)</f>
        <v>PROTEINA DE SOJA TEXTURIZADA SABOR BACON 10KG</v>
      </c>
      <c r="C1704" s="108" t="s">
        <v>3</v>
      </c>
      <c r="D1704" s="142">
        <v>10</v>
      </c>
    </row>
    <row r="1705" spans="1:4" x14ac:dyDescent="0.3">
      <c r="A1705" s="187">
        <v>1819</v>
      </c>
      <c r="B1705" s="78" t="str">
        <f>_xlfn.XLOOKUP(A1705,CATEGORIA!B:B,CATEGORIA!C:C)</f>
        <v>PROTEINA DE SOJA TEXTURIZADA SABOR CALABRESA 10KG</v>
      </c>
      <c r="C1705" s="108" t="s">
        <v>3</v>
      </c>
      <c r="D1705" s="142">
        <v>10</v>
      </c>
    </row>
    <row r="1706" spans="1:4" x14ac:dyDescent="0.3">
      <c r="A1706" s="187">
        <v>2126</v>
      </c>
      <c r="B1706" s="78" t="e">
        <f>_xlfn.XLOOKUP(A1706,CATEGORIA!B:B,CATEGORIA!C:C)</f>
        <v>#N/A</v>
      </c>
      <c r="C1706" s="108" t="s">
        <v>3</v>
      </c>
      <c r="D1706" s="142">
        <v>10</v>
      </c>
    </row>
    <row r="1707" spans="1:4" x14ac:dyDescent="0.3">
      <c r="A1707" s="187">
        <v>1817</v>
      </c>
      <c r="B1707" s="78" t="str">
        <f>_xlfn.XLOOKUP(A1707,CATEGORIA!B:B,CATEGORIA!C:C)</f>
        <v>PROTEINA DE SOJA TEXTURIZADA SABOR CARNE 10KG</v>
      </c>
      <c r="C1707" s="108" t="s">
        <v>3</v>
      </c>
      <c r="D1707" s="142">
        <v>10</v>
      </c>
    </row>
    <row r="1708" spans="1:4" x14ac:dyDescent="0.3">
      <c r="A1708" s="187">
        <v>2779</v>
      </c>
      <c r="B1708" s="78" t="str">
        <f>_xlfn.XLOOKUP(A1708,CATEGORIA!B:B,CATEGORIA!C:C)</f>
        <v>PROTEINA DE SOJA TEXTURIZADA SABOR CARNE 2KG (VIDA EM GRAOS)</v>
      </c>
      <c r="C1708" s="108" t="s">
        <v>3</v>
      </c>
      <c r="D1708" s="142">
        <v>2</v>
      </c>
    </row>
    <row r="1709" spans="1:4" x14ac:dyDescent="0.3">
      <c r="A1709" s="187">
        <v>1822</v>
      </c>
      <c r="B1709" s="78" t="e">
        <f>_xlfn.XLOOKUP(A1709,CATEGORIA!B:B,CATEGORIA!C:C)</f>
        <v>#N/A</v>
      </c>
      <c r="C1709" s="108" t="s">
        <v>3</v>
      </c>
      <c r="D1709" s="142">
        <v>10</v>
      </c>
    </row>
    <row r="1710" spans="1:4" x14ac:dyDescent="0.3">
      <c r="A1710" s="187">
        <v>1816</v>
      </c>
      <c r="B1710" s="78" t="str">
        <f>_xlfn.XLOOKUP(A1710,CATEGORIA!B:B,CATEGORIA!C:C)</f>
        <v>PROTEINA DE SOJA TEXTURIZADA SABOR GALINHA 10KG</v>
      </c>
      <c r="C1710" s="108" t="s">
        <v>3</v>
      </c>
      <c r="D1710" s="142">
        <v>10</v>
      </c>
    </row>
    <row r="1711" spans="1:4" x14ac:dyDescent="0.3">
      <c r="A1711" s="187">
        <v>2780</v>
      </c>
      <c r="B1711" s="78" t="str">
        <f>_xlfn.XLOOKUP(A1711,CATEGORIA!B:B,CATEGORIA!C:C)</f>
        <v>PROTEINA DE SOJA TEXTURIZADA SABOR GALINHA 2KG (VIDA EM GRAOS)</v>
      </c>
      <c r="C1711" s="108" t="s">
        <v>3</v>
      </c>
      <c r="D1711" s="142">
        <v>2</v>
      </c>
    </row>
    <row r="1712" spans="1:4" x14ac:dyDescent="0.3">
      <c r="A1712" s="187">
        <v>1818</v>
      </c>
      <c r="B1712" s="78" t="str">
        <f>_xlfn.XLOOKUP(A1712,CATEGORIA!B:B,CATEGORIA!C:C)</f>
        <v>PROTEINA DE SOJA TEXTURIZADA SABOR PICANHA 10KG</v>
      </c>
      <c r="C1712" s="108" t="s">
        <v>3</v>
      </c>
      <c r="D1712" s="142">
        <v>10</v>
      </c>
    </row>
    <row r="1713" spans="1:4" x14ac:dyDescent="0.3">
      <c r="A1713" s="187">
        <v>2781</v>
      </c>
      <c r="B1713" s="78" t="str">
        <f>_xlfn.XLOOKUP(A1713,CATEGORIA!B:B,CATEGORIA!C:C)</f>
        <v>PROTEINA DE SOJA TEXTURIZADA SABOR PICANHA 2KG (VIDA EM GRAOS)</v>
      </c>
      <c r="C1713" s="108" t="s">
        <v>3</v>
      </c>
      <c r="D1713" s="142">
        <v>2</v>
      </c>
    </row>
    <row r="1714" spans="1:4" x14ac:dyDescent="0.3">
      <c r="A1714" s="187">
        <v>1820</v>
      </c>
      <c r="B1714" s="78" t="e">
        <f>_xlfn.XLOOKUP(A1714,CATEGORIA!B:B,CATEGORIA!C:C)</f>
        <v>#N/A</v>
      </c>
      <c r="C1714" s="108" t="s">
        <v>3</v>
      </c>
      <c r="D1714" s="142">
        <v>10</v>
      </c>
    </row>
    <row r="1715" spans="1:4" x14ac:dyDescent="0.3">
      <c r="A1715" s="187">
        <v>10142</v>
      </c>
      <c r="B1715" s="78" t="e">
        <f>_xlfn.XLOOKUP(A1715,CATEGORIA!B:B,CATEGORIA!C:C)</f>
        <v>#N/A</v>
      </c>
      <c r="C1715" s="108" t="s">
        <v>7</v>
      </c>
      <c r="D1715" s="142">
        <v>10</v>
      </c>
    </row>
    <row r="1716" spans="1:4" x14ac:dyDescent="0.3">
      <c r="A1716" s="187">
        <v>11070</v>
      </c>
      <c r="B1716" s="78" t="str">
        <f>_xlfn.XLOOKUP(A1716,CATEGORIA!B:B,CATEGORIA!C:C)</f>
        <v>PSYLLIUM HUSK 15KG (CASCA)</v>
      </c>
      <c r="C1716" s="108" t="s">
        <v>7</v>
      </c>
      <c r="D1716" s="142">
        <v>15</v>
      </c>
    </row>
    <row r="1717" spans="1:4" x14ac:dyDescent="0.3">
      <c r="A1717" s="187">
        <v>21533</v>
      </c>
      <c r="B1717" s="78" t="str">
        <f>_xlfn.XLOOKUP(A1717,CATEGORIA!B:B,CATEGORIA!C:C)</f>
        <v>PSYLLIUM HUSK 85% 10KG (CASCA)</v>
      </c>
      <c r="C1717" s="108" t="s">
        <v>7</v>
      </c>
      <c r="D1717" s="142">
        <v>10</v>
      </c>
    </row>
    <row r="1718" spans="1:4" x14ac:dyDescent="0.3">
      <c r="A1718" s="187">
        <v>20425</v>
      </c>
      <c r="B1718" s="78" t="str">
        <f>_xlfn.XLOOKUP(A1718,CATEGORIA!B:B,CATEGORIA!C:C)</f>
        <v>PSYLLIUM HUSK 15KG (CASCA)</v>
      </c>
      <c r="C1718" s="108" t="s">
        <v>7</v>
      </c>
      <c r="D1718" s="142">
        <v>15</v>
      </c>
    </row>
    <row r="1719" spans="1:4" x14ac:dyDescent="0.3">
      <c r="A1719" s="187">
        <v>10080</v>
      </c>
      <c r="B1719" s="78" t="e">
        <f>_xlfn.XLOOKUP(A1719,CATEGORIA!B:B,CATEGORIA!C:C)</f>
        <v>#N/A</v>
      </c>
      <c r="C1719" s="108" t="s">
        <v>7</v>
      </c>
      <c r="D1719" s="142">
        <v>25</v>
      </c>
    </row>
    <row r="1720" spans="1:4" x14ac:dyDescent="0.3">
      <c r="A1720" s="187">
        <v>20052</v>
      </c>
      <c r="B1720" s="78" t="e">
        <f>_xlfn.XLOOKUP(A1720,CATEGORIA!B:B,CATEGORIA!C:C)</f>
        <v>#N/A</v>
      </c>
      <c r="C1720" s="108" t="s">
        <v>7</v>
      </c>
      <c r="D1720" s="142">
        <v>25</v>
      </c>
    </row>
    <row r="1721" spans="1:4" x14ac:dyDescent="0.3">
      <c r="A1721" s="187">
        <v>21574</v>
      </c>
      <c r="B1721" s="78" t="str">
        <f>_xlfn.XLOOKUP(A1721,CATEGORIA!B:B,CATEGORIA!C:C)</f>
        <v>PSYLLIUM HUSK 60% 10KG (CASCA)</v>
      </c>
      <c r="C1721" s="108" t="s">
        <v>7</v>
      </c>
      <c r="D1721" s="142">
        <v>10</v>
      </c>
    </row>
    <row r="1722" spans="1:4" x14ac:dyDescent="0.3">
      <c r="A1722" s="187">
        <v>21549</v>
      </c>
      <c r="B1722" s="78" t="str">
        <f>_xlfn.XLOOKUP(A1722,CATEGORIA!B:B,CATEGORIA!C:C)</f>
        <v>PSYLLIUM HUSK 60% 25KG (CASCA)</v>
      </c>
      <c r="C1722" s="108" t="s">
        <v>7</v>
      </c>
      <c r="D1722" s="142">
        <v>25</v>
      </c>
    </row>
    <row r="1723" spans="1:4" x14ac:dyDescent="0.3">
      <c r="A1723" s="187">
        <v>21550</v>
      </c>
      <c r="B1723" s="78" t="str">
        <f>_xlfn.XLOOKUP(A1723,CATEGORIA!B:B,CATEGORIA!C:C)</f>
        <v>PSYLLIUM HUSK 60% 5KG (CASCA) (VIDA EM GRAOS)</v>
      </c>
      <c r="C1723" s="108" t="s">
        <v>7</v>
      </c>
      <c r="D1723" s="142">
        <v>5</v>
      </c>
    </row>
    <row r="1724" spans="1:4" x14ac:dyDescent="0.3">
      <c r="A1724" s="187">
        <v>21203</v>
      </c>
      <c r="B1724" s="78" t="str">
        <f>_xlfn.XLOOKUP(A1724,CATEGORIA!B:B,CATEGORIA!C:C)</f>
        <v>PSYLLIUM HUSK 70% 10KG (CASCA)</v>
      </c>
      <c r="C1724" s="108" t="s">
        <v>7</v>
      </c>
      <c r="D1724" s="142">
        <v>10</v>
      </c>
    </row>
    <row r="1725" spans="1:4" x14ac:dyDescent="0.3">
      <c r="A1725" s="187">
        <v>21572</v>
      </c>
      <c r="B1725" s="78" t="str">
        <f>_xlfn.XLOOKUP(A1725,CATEGORIA!B:B,CATEGORIA!C:C)</f>
        <v>PSYLLIUM HUSK 70% 15KG (CASCA)</v>
      </c>
      <c r="C1725" s="108" t="s">
        <v>7</v>
      </c>
      <c r="D1725" s="142">
        <v>15</v>
      </c>
    </row>
    <row r="1726" spans="1:4" x14ac:dyDescent="0.3">
      <c r="A1726" s="187">
        <v>21536</v>
      </c>
      <c r="B1726" s="78" t="str">
        <f>_xlfn.XLOOKUP(A1726,CATEGORIA!B:B,CATEGORIA!C:C)</f>
        <v>PSYLLIUM HUSK 70% 25KG (CASCA)</v>
      </c>
      <c r="C1726" s="108" t="s">
        <v>7</v>
      </c>
      <c r="D1726" s="142">
        <v>25</v>
      </c>
    </row>
    <row r="1727" spans="1:4" x14ac:dyDescent="0.3">
      <c r="A1727" s="187">
        <v>20139</v>
      </c>
      <c r="B1727" s="78" t="str">
        <f>_xlfn.XLOOKUP(A1727,CATEGORIA!B:B,CATEGORIA!C:C)</f>
        <v>PSYLLIUM HUSK 70% 5KG (CASCA) (VIDA EM GRAOS)</v>
      </c>
      <c r="C1727" s="108" t="s">
        <v>7</v>
      </c>
      <c r="D1727" s="142">
        <v>5</v>
      </c>
    </row>
    <row r="1728" spans="1:4" x14ac:dyDescent="0.3">
      <c r="A1728" s="187">
        <v>21167</v>
      </c>
      <c r="B1728" s="78" t="str">
        <f>_xlfn.XLOOKUP(A1728,CATEGORIA!B:B,CATEGORIA!C:C)</f>
        <v>PSYLLIUM HUSK 80% 10KG (CASCA)</v>
      </c>
      <c r="C1728" s="108" t="s">
        <v>7</v>
      </c>
      <c r="D1728" s="142">
        <v>10</v>
      </c>
    </row>
    <row r="1729" spans="1:4" x14ac:dyDescent="0.3">
      <c r="A1729" s="187">
        <v>21554</v>
      </c>
      <c r="B1729" s="78" t="str">
        <f>_xlfn.XLOOKUP(A1729,CATEGORIA!B:B,CATEGORIA!C:C)</f>
        <v>PSYLLIUM HUSK 80% 5KG (CASCA)</v>
      </c>
      <c r="C1729" s="108" t="s">
        <v>7</v>
      </c>
      <c r="D1729" s="142">
        <v>5</v>
      </c>
    </row>
    <row r="1730" spans="1:4" x14ac:dyDescent="0.3">
      <c r="A1730" s="187">
        <v>11071</v>
      </c>
      <c r="B1730" s="78" t="str">
        <f>_xlfn.XLOOKUP(A1730,CATEGORIA!B:B,CATEGORIA!C:C)</f>
        <v>PSYLLIUM POWDER 15KG (PO)</v>
      </c>
      <c r="C1730" s="108" t="s">
        <v>7</v>
      </c>
      <c r="D1730" s="142">
        <v>15</v>
      </c>
    </row>
    <row r="1731" spans="1:4" x14ac:dyDescent="0.3">
      <c r="A1731" s="187">
        <v>10081</v>
      </c>
      <c r="B1731" s="78" t="e">
        <f>_xlfn.XLOOKUP(A1731,CATEGORIA!B:B,CATEGORIA!C:C)</f>
        <v>#N/A</v>
      </c>
      <c r="C1731" s="108" t="s">
        <v>7</v>
      </c>
      <c r="D1731" s="142">
        <v>25</v>
      </c>
    </row>
    <row r="1732" spans="1:4" x14ac:dyDescent="0.3">
      <c r="A1732" s="187">
        <v>20053</v>
      </c>
      <c r="B1732" s="78" t="e">
        <f>_xlfn.XLOOKUP(A1732,CATEGORIA!B:B,CATEGORIA!C:C)</f>
        <v>#N/A</v>
      </c>
      <c r="C1732" s="108" t="s">
        <v>7</v>
      </c>
      <c r="D1732" s="142">
        <v>25</v>
      </c>
    </row>
    <row r="1733" spans="1:4" x14ac:dyDescent="0.3">
      <c r="A1733" s="187">
        <v>20552</v>
      </c>
      <c r="B1733" s="78" t="e">
        <f>_xlfn.XLOOKUP(A1733,CATEGORIA!B:B,CATEGORIA!C:C)</f>
        <v>#N/A</v>
      </c>
      <c r="C1733" s="108" t="s">
        <v>7</v>
      </c>
      <c r="D1733" s="142">
        <v>10</v>
      </c>
    </row>
    <row r="1734" spans="1:4" x14ac:dyDescent="0.3">
      <c r="A1734" s="187">
        <v>20140</v>
      </c>
      <c r="B1734" s="78" t="e">
        <f>_xlfn.XLOOKUP(A1734,CATEGORIA!B:B,CATEGORIA!C:C)</f>
        <v>#N/A</v>
      </c>
      <c r="C1734" s="108" t="s">
        <v>7</v>
      </c>
      <c r="D1734" s="142">
        <v>5</v>
      </c>
    </row>
    <row r="1735" spans="1:4" x14ac:dyDescent="0.3">
      <c r="A1735" s="187">
        <v>10143</v>
      </c>
      <c r="B1735" s="78" t="e">
        <f>_xlfn.XLOOKUP(A1735,CATEGORIA!B:B,CATEGORIA!C:C)</f>
        <v>#N/A</v>
      </c>
      <c r="C1735" s="108" t="s">
        <v>7</v>
      </c>
      <c r="D1735" s="142">
        <v>10</v>
      </c>
    </row>
    <row r="1736" spans="1:4" x14ac:dyDescent="0.3">
      <c r="A1736" s="187">
        <v>1474</v>
      </c>
      <c r="B1736" s="78" t="e">
        <f>_xlfn.XLOOKUP(A1736,CATEGORIA!B:B,CATEGORIA!C:C)</f>
        <v>#N/A</v>
      </c>
      <c r="C1736" s="108" t="s">
        <v>3</v>
      </c>
      <c r="D1736" s="142">
        <v>10</v>
      </c>
    </row>
    <row r="1737" spans="1:4" x14ac:dyDescent="0.3">
      <c r="A1737" s="187">
        <v>1473</v>
      </c>
      <c r="B1737" s="78" t="e">
        <f>_xlfn.XLOOKUP(A1737,CATEGORIA!B:B,CATEGORIA!C:C)</f>
        <v>#N/A</v>
      </c>
      <c r="C1737" s="108" t="s">
        <v>3</v>
      </c>
      <c r="D1737" s="142">
        <v>10</v>
      </c>
    </row>
    <row r="1738" spans="1:4" x14ac:dyDescent="0.3">
      <c r="A1738" s="187">
        <v>1472</v>
      </c>
      <c r="B1738" s="78" t="e">
        <f>_xlfn.XLOOKUP(A1738,CATEGORIA!B:B,CATEGORIA!C:C)</f>
        <v>#N/A</v>
      </c>
      <c r="C1738" s="108" t="s">
        <v>3</v>
      </c>
      <c r="D1738" s="142">
        <v>10</v>
      </c>
    </row>
    <row r="1739" spans="1:4" x14ac:dyDescent="0.3">
      <c r="A1739" s="187">
        <v>1471</v>
      </c>
      <c r="B1739" s="78" t="e">
        <f>_xlfn.XLOOKUP(A1739,CATEGORIA!B:B,CATEGORIA!C:C)</f>
        <v>#N/A</v>
      </c>
      <c r="C1739" s="108" t="s">
        <v>3</v>
      </c>
      <c r="D1739" s="142">
        <v>1</v>
      </c>
    </row>
    <row r="1740" spans="1:4" x14ac:dyDescent="0.3">
      <c r="A1740" s="187">
        <v>1469</v>
      </c>
      <c r="B1740" s="78" t="str">
        <f>_xlfn.XLOOKUP(A1740,CATEGORIA!B:B,CATEGORIA!C:C)</f>
        <v>QUEIJO PROVOLONE DESIDRAT. TRADICIONAL 10X100GR</v>
      </c>
      <c r="C1740" s="108" t="s">
        <v>3</v>
      </c>
      <c r="D1740" s="142">
        <v>10</v>
      </c>
    </row>
    <row r="1741" spans="1:4" x14ac:dyDescent="0.3">
      <c r="A1741" s="187">
        <v>1470</v>
      </c>
      <c r="B1741" s="78" t="e">
        <f>_xlfn.XLOOKUP(A1741,CATEGORIA!B:B,CATEGORIA!C:C)</f>
        <v>#N/A</v>
      </c>
      <c r="C1741" s="108" t="s">
        <v>3</v>
      </c>
      <c r="D1741" s="142">
        <v>10</v>
      </c>
    </row>
    <row r="1742" spans="1:4" x14ac:dyDescent="0.3">
      <c r="A1742" s="187">
        <v>1071</v>
      </c>
      <c r="B1742" s="78" t="e">
        <f>_xlfn.XLOOKUP(A1742,CATEGORIA!B:B,CATEGORIA!C:C)</f>
        <v>#N/A</v>
      </c>
      <c r="C1742" s="108" t="s">
        <v>3</v>
      </c>
      <c r="D1742" s="142">
        <v>6</v>
      </c>
    </row>
    <row r="1743" spans="1:4" x14ac:dyDescent="0.3">
      <c r="A1743" s="187">
        <v>1072</v>
      </c>
      <c r="B1743" s="78" t="e">
        <f>_xlfn.XLOOKUP(A1743,CATEGORIA!B:B,CATEGORIA!C:C)</f>
        <v>#N/A</v>
      </c>
      <c r="C1743" s="108" t="s">
        <v>3</v>
      </c>
      <c r="D1743" s="142">
        <v>6</v>
      </c>
    </row>
    <row r="1744" spans="1:4" x14ac:dyDescent="0.3">
      <c r="A1744" s="187">
        <v>1073</v>
      </c>
      <c r="B1744" s="78" t="e">
        <f>_xlfn.XLOOKUP(A1744,CATEGORIA!B:B,CATEGORIA!C:C)</f>
        <v>#N/A</v>
      </c>
      <c r="C1744" s="108" t="s">
        <v>3</v>
      </c>
      <c r="D1744" s="142">
        <v>6</v>
      </c>
    </row>
    <row r="1745" spans="1:4" x14ac:dyDescent="0.3">
      <c r="A1745" s="187">
        <v>1074</v>
      </c>
      <c r="B1745" s="78" t="e">
        <f>_xlfn.XLOOKUP(A1745,CATEGORIA!B:B,CATEGORIA!C:C)</f>
        <v>#N/A</v>
      </c>
      <c r="C1745" s="108" t="s">
        <v>3</v>
      </c>
      <c r="D1745" s="142">
        <v>6</v>
      </c>
    </row>
    <row r="1746" spans="1:4" x14ac:dyDescent="0.3">
      <c r="A1746" s="187">
        <v>1727</v>
      </c>
      <c r="B1746" s="78" t="str">
        <f>_xlfn.XLOOKUP(A1746,CATEGORIA!B:B,CATEGORIA!C:C)</f>
        <v>QUINUA EM FLOCOS BRANCA 20KG</v>
      </c>
      <c r="C1746" s="108" t="s">
        <v>7</v>
      </c>
      <c r="D1746" s="142">
        <v>20</v>
      </c>
    </row>
    <row r="1747" spans="1:4" x14ac:dyDescent="0.3">
      <c r="A1747" s="187">
        <v>20342</v>
      </c>
      <c r="B1747" s="78" t="str">
        <f>_xlfn.XLOOKUP(A1747,CATEGORIA!B:B,CATEGORIA!C:C)</f>
        <v>QUINUA EM FLOCOS BRANCA 25KG (PERUANA)</v>
      </c>
      <c r="C1747" s="108" t="s">
        <v>7</v>
      </c>
      <c r="D1747" s="142">
        <v>25</v>
      </c>
    </row>
    <row r="1748" spans="1:4" x14ac:dyDescent="0.3">
      <c r="A1748" s="187">
        <v>2682</v>
      </c>
      <c r="B1748" s="78" t="str">
        <f>_xlfn.XLOOKUP(A1748,CATEGORIA!B:B,CATEGORIA!C:C)</f>
        <v>QUINUA EM FLOCOS BRANCA 2KG (VIDA EM GRAOS)</v>
      </c>
      <c r="C1748" s="108" t="s">
        <v>7</v>
      </c>
      <c r="D1748" s="142">
        <v>2</v>
      </c>
    </row>
    <row r="1749" spans="1:4" x14ac:dyDescent="0.3">
      <c r="A1749" s="187">
        <v>1729</v>
      </c>
      <c r="B1749" s="78" t="str">
        <f>_xlfn.XLOOKUP(A1749,CATEGORIA!B:B,CATEGORIA!C:C)</f>
        <v>QUINUA EM FLOCOS BRANCA 5KG (VIDA EM GRAOS)</v>
      </c>
      <c r="C1749" s="108" t="s">
        <v>7</v>
      </c>
      <c r="D1749" s="142">
        <v>5</v>
      </c>
    </row>
    <row r="1750" spans="1:4" x14ac:dyDescent="0.3">
      <c r="A1750" s="187">
        <v>20366</v>
      </c>
      <c r="B1750" s="78" t="str">
        <f>_xlfn.XLOOKUP(A1750,CATEGORIA!B:B,CATEGORIA!C:C)</f>
        <v>QUINUA EM FLOCOS BRANCA 5KG (VIDA EM GRAOS)</v>
      </c>
      <c r="C1750" s="108" t="s">
        <v>7</v>
      </c>
      <c r="D1750" s="142">
        <v>5</v>
      </c>
    </row>
    <row r="1751" spans="1:4" x14ac:dyDescent="0.3">
      <c r="A1751" s="187">
        <v>20088</v>
      </c>
      <c r="B1751" s="78" t="str">
        <f>_xlfn.XLOOKUP(A1751,CATEGORIA!B:B,CATEGORIA!C:C)</f>
        <v>QUINUA EM GRAOS BRANCA PERUANA 25KG</v>
      </c>
      <c r="C1751" s="108" t="s">
        <v>7</v>
      </c>
      <c r="D1751" s="142">
        <v>25</v>
      </c>
    </row>
    <row r="1752" spans="1:4" x14ac:dyDescent="0.3">
      <c r="A1752" s="187">
        <v>20938</v>
      </c>
      <c r="B1752" s="78" t="str">
        <f>_xlfn.XLOOKUP(A1752,CATEGORIA!B:B,CATEGORIA!C:C)</f>
        <v>QUINUA EM GRAOS BRANCA PERUANA 5KG (VIDA EM GRAOS)</v>
      </c>
      <c r="C1752" s="108" t="s">
        <v>7</v>
      </c>
      <c r="D1752" s="142">
        <v>5</v>
      </c>
    </row>
    <row r="1753" spans="1:4" x14ac:dyDescent="0.3">
      <c r="A1753" s="187">
        <v>696</v>
      </c>
      <c r="B1753" s="78" t="str">
        <f>_xlfn.XLOOKUP(A1753,CATEGORIA!B:B,CATEGORIA!C:C)</f>
        <v>QUINUA EM GRAOS BRANCA NACIONAL 25KG</v>
      </c>
      <c r="C1753" s="108" t="s">
        <v>7</v>
      </c>
      <c r="D1753" s="142">
        <v>25</v>
      </c>
    </row>
    <row r="1754" spans="1:4" x14ac:dyDescent="0.3">
      <c r="A1754" s="187">
        <v>1185</v>
      </c>
      <c r="B1754" s="78" t="str">
        <f>_xlfn.XLOOKUP(A1754,CATEGORIA!B:B,CATEGORIA!C:C)</f>
        <v>QUINUA EM GRAOS BRANCA NACIONAL 5KG (VIDA EM GRAOS)</v>
      </c>
      <c r="C1754" s="108" t="s">
        <v>7</v>
      </c>
      <c r="D1754" s="142">
        <v>5</v>
      </c>
    </row>
    <row r="1755" spans="1:4" x14ac:dyDescent="0.3">
      <c r="A1755" s="187">
        <v>20927</v>
      </c>
      <c r="B1755" s="78" t="str">
        <f>_xlfn.XLOOKUP(A1755,CATEGORIA!B:B,CATEGORIA!C:C)</f>
        <v>QUINUA EM GRAOS MIX 5KG (BRANCA,VERMELHA,PRETA) (VIDA EM GRAOS)</v>
      </c>
      <c r="C1755" s="108" t="s">
        <v>7</v>
      </c>
      <c r="D1755" s="142">
        <v>5</v>
      </c>
    </row>
    <row r="1756" spans="1:4" x14ac:dyDescent="0.3">
      <c r="A1756" s="187">
        <v>20297</v>
      </c>
      <c r="B1756" s="78" t="str">
        <f>_xlfn.XLOOKUP(A1756,CATEGORIA!B:B,CATEGORIA!C:C)</f>
        <v>QUINUA EM GRAOS PRETA PERUANA 25KG</v>
      </c>
      <c r="C1756" s="108" t="s">
        <v>7</v>
      </c>
      <c r="D1756" s="142">
        <v>25</v>
      </c>
    </row>
    <row r="1757" spans="1:4" x14ac:dyDescent="0.3">
      <c r="A1757" s="187">
        <v>20939</v>
      </c>
      <c r="B1757" s="78" t="str">
        <f>_xlfn.XLOOKUP(A1757,CATEGORIA!B:B,CATEGORIA!C:C)</f>
        <v>QUINUA EM GRAOS PRETA PERUANA 5KG (VIDA EM GRAOS)</v>
      </c>
      <c r="C1757" s="108" t="s">
        <v>7</v>
      </c>
      <c r="D1757" s="142">
        <v>5</v>
      </c>
    </row>
    <row r="1758" spans="1:4" x14ac:dyDescent="0.3">
      <c r="A1758" s="187">
        <v>20296</v>
      </c>
      <c r="B1758" s="78" t="str">
        <f>_xlfn.XLOOKUP(A1758,CATEGORIA!B:B,CATEGORIA!C:C)</f>
        <v>QUINUA EM GRAOS VERMELHA PERUANA 25KG</v>
      </c>
      <c r="C1758" s="108" t="s">
        <v>7</v>
      </c>
      <c r="D1758" s="142">
        <v>25</v>
      </c>
    </row>
    <row r="1759" spans="1:4" x14ac:dyDescent="0.3">
      <c r="A1759" s="187">
        <v>20940</v>
      </c>
      <c r="B1759" s="78" t="str">
        <f>_xlfn.XLOOKUP(A1759,CATEGORIA!B:B,CATEGORIA!C:C)</f>
        <v>QUINUA EM GRAOS VERMELHA PERUANA 5KG (VIDA EM GRAOS)</v>
      </c>
      <c r="C1759" s="108" t="s">
        <v>7</v>
      </c>
      <c r="D1759" s="142">
        <v>5</v>
      </c>
    </row>
    <row r="1760" spans="1:4" x14ac:dyDescent="0.3">
      <c r="A1760" s="187">
        <v>21163</v>
      </c>
      <c r="B1760" s="78" t="e">
        <f>_xlfn.XLOOKUP(A1760,CATEGORIA!B:B,CATEGORIA!C:C)</f>
        <v>#N/A</v>
      </c>
      <c r="C1760" s="108" t="s">
        <v>7</v>
      </c>
      <c r="D1760" s="142">
        <v>16</v>
      </c>
    </row>
    <row r="1761" spans="1:4" x14ac:dyDescent="0.3">
      <c r="A1761" s="187">
        <v>20384</v>
      </c>
      <c r="B1761" s="78" t="str">
        <f>_xlfn.XLOOKUP(A1761,CATEGORIA!B:B,CATEGORIA!C:C)</f>
        <v>QUINUA EM FLOCOS BRANCA 20KG</v>
      </c>
      <c r="C1761" s="108" t="s">
        <v>7</v>
      </c>
      <c r="D1761" s="142">
        <v>20</v>
      </c>
    </row>
    <row r="1762" spans="1:4" x14ac:dyDescent="0.3">
      <c r="A1762" s="187">
        <v>20193</v>
      </c>
      <c r="B1762" s="78" t="e">
        <f>_xlfn.XLOOKUP(A1762,CATEGORIA!B:B,CATEGORIA!C:C)</f>
        <v>#N/A</v>
      </c>
      <c r="C1762" s="108" t="s">
        <v>7</v>
      </c>
      <c r="D1762" s="142">
        <v>15</v>
      </c>
    </row>
    <row r="1763" spans="1:4" x14ac:dyDescent="0.3">
      <c r="A1763" s="187">
        <v>20341</v>
      </c>
      <c r="B1763" s="78" t="e">
        <f>_xlfn.XLOOKUP(A1763,CATEGORIA!B:B,CATEGORIA!C:C)</f>
        <v>#N/A</v>
      </c>
      <c r="C1763" s="108" t="s">
        <v>7</v>
      </c>
      <c r="D1763" s="142">
        <v>5</v>
      </c>
    </row>
    <row r="1764" spans="1:4" ht="28.8" x14ac:dyDescent="0.3">
      <c r="A1764" s="187" t="s">
        <v>164</v>
      </c>
      <c r="B1764" s="78" t="e">
        <f>_xlfn.XLOOKUP(A1764,CATEGORIA!B:B,CATEGORIA!C:C)</f>
        <v>#N/A</v>
      </c>
      <c r="C1764" s="108" t="s">
        <v>7</v>
      </c>
      <c r="D1764" s="142">
        <v>0</v>
      </c>
    </row>
    <row r="1765" spans="1:4" x14ac:dyDescent="0.3">
      <c r="A1765" s="187" t="s">
        <v>197</v>
      </c>
      <c r="B1765" s="78" t="e">
        <f>_xlfn.XLOOKUP(A1765,CATEGORIA!B:B,CATEGORIA!C:C)</f>
        <v>#N/A</v>
      </c>
      <c r="C1765" s="108" t="s">
        <v>7</v>
      </c>
      <c r="D1765" s="142">
        <v>0</v>
      </c>
    </row>
    <row r="1766" spans="1:4" x14ac:dyDescent="0.3">
      <c r="A1766" s="187" t="s">
        <v>161</v>
      </c>
      <c r="B1766" s="78" t="e">
        <f>_xlfn.XLOOKUP(A1766,CATEGORIA!B:B,CATEGORIA!C:C)</f>
        <v>#N/A</v>
      </c>
      <c r="C1766" s="108" t="s">
        <v>7</v>
      </c>
      <c r="D1766" s="142">
        <v>0</v>
      </c>
    </row>
    <row r="1767" spans="1:4" x14ac:dyDescent="0.3">
      <c r="A1767" s="187" t="s">
        <v>258</v>
      </c>
      <c r="B1767" s="78" t="e">
        <f>_xlfn.XLOOKUP(A1767,CATEGORIA!B:B,CATEGORIA!C:C)</f>
        <v>#N/A</v>
      </c>
      <c r="C1767" s="108" t="s">
        <v>7</v>
      </c>
      <c r="D1767" s="142">
        <v>0</v>
      </c>
    </row>
    <row r="1768" spans="1:4" x14ac:dyDescent="0.3">
      <c r="A1768" s="187" t="s">
        <v>162</v>
      </c>
      <c r="B1768" s="78" t="e">
        <f>_xlfn.XLOOKUP(A1768,CATEGORIA!B:B,CATEGORIA!C:C)</f>
        <v>#N/A</v>
      </c>
      <c r="C1768" s="108" t="s">
        <v>7</v>
      </c>
      <c r="D1768" s="142">
        <v>0</v>
      </c>
    </row>
    <row r="1769" spans="1:4" x14ac:dyDescent="0.3">
      <c r="A1769" s="187" t="s">
        <v>163</v>
      </c>
      <c r="B1769" s="78" t="e">
        <f>_xlfn.XLOOKUP(A1769,CATEGORIA!B:B,CATEGORIA!C:C)</f>
        <v>#N/A</v>
      </c>
      <c r="C1769" s="108" t="s">
        <v>7</v>
      </c>
      <c r="D1769" s="142">
        <v>0</v>
      </c>
    </row>
    <row r="1770" spans="1:4" ht="28.8" x14ac:dyDescent="0.3">
      <c r="A1770" s="187" t="s">
        <v>176</v>
      </c>
      <c r="B1770" s="78" t="e">
        <f>_xlfn.XLOOKUP(A1770,CATEGORIA!B:B,CATEGORIA!C:C)</f>
        <v>#N/A</v>
      </c>
      <c r="C1770" s="108" t="s">
        <v>7</v>
      </c>
      <c r="D1770" s="142">
        <v>0</v>
      </c>
    </row>
    <row r="1771" spans="1:4" ht="28.8" x14ac:dyDescent="0.3">
      <c r="A1771" s="187" t="s">
        <v>177</v>
      </c>
      <c r="B1771" s="78" t="e">
        <f>_xlfn.XLOOKUP(A1771,CATEGORIA!B:B,CATEGORIA!C:C)</f>
        <v>#N/A</v>
      </c>
      <c r="C1771" s="108" t="s">
        <v>7</v>
      </c>
      <c r="D1771" s="142">
        <v>0</v>
      </c>
    </row>
    <row r="1772" spans="1:4" ht="28.8" x14ac:dyDescent="0.3">
      <c r="A1772" s="187" t="s">
        <v>175</v>
      </c>
      <c r="B1772" s="78" t="str">
        <f>_xlfn.XLOOKUP(A1772,CATEGORIA!B:B,CATEGORIA!C:C)</f>
        <v>SACOLA LONA MANDALA</v>
      </c>
      <c r="C1772" s="108" t="s">
        <v>3</v>
      </c>
      <c r="D1772" s="142">
        <v>0.14000000000000001</v>
      </c>
    </row>
    <row r="1773" spans="1:4" x14ac:dyDescent="0.3">
      <c r="A1773" s="187">
        <v>581</v>
      </c>
      <c r="B1773" s="78" t="e">
        <f>_xlfn.XLOOKUP(A1773,CATEGORIA!B:B,CATEGORIA!C:C)</f>
        <v>#N/A</v>
      </c>
      <c r="C1773" s="108" t="s">
        <v>7</v>
      </c>
      <c r="D1773" s="142">
        <v>10</v>
      </c>
    </row>
    <row r="1774" spans="1:4" x14ac:dyDescent="0.3">
      <c r="A1774" s="187">
        <v>196</v>
      </c>
      <c r="B1774" s="78" t="str">
        <f>_xlfn.XLOOKUP(A1774,CATEGORIA!B:B,CATEGORIA!C:C)</f>
        <v>SAGU 25KG</v>
      </c>
      <c r="C1774" s="108" t="s">
        <v>7</v>
      </c>
      <c r="D1774" s="142">
        <v>25</v>
      </c>
    </row>
    <row r="1775" spans="1:4" x14ac:dyDescent="0.3">
      <c r="A1775" s="187">
        <v>1258</v>
      </c>
      <c r="B1775" s="78" t="str">
        <f>_xlfn.XLOOKUP(A1775,CATEGORIA!B:B,CATEGORIA!C:C)</f>
        <v>SAGU 5KG (VIDA EM GRAOS)</v>
      </c>
      <c r="C1775" s="108" t="s">
        <v>7</v>
      </c>
      <c r="D1775" s="142">
        <v>5</v>
      </c>
    </row>
    <row r="1776" spans="1:4" x14ac:dyDescent="0.3">
      <c r="A1776" s="187">
        <v>21339</v>
      </c>
      <c r="B1776" s="78" t="e">
        <f>_xlfn.XLOOKUP(A1776,CATEGORIA!B:B,CATEGORIA!C:C)</f>
        <v>#N/A</v>
      </c>
      <c r="C1776" s="108" t="s">
        <v>7</v>
      </c>
      <c r="D1776" s="142">
        <v>30</v>
      </c>
    </row>
    <row r="1777" spans="1:4" x14ac:dyDescent="0.3">
      <c r="A1777" s="187">
        <v>2269</v>
      </c>
      <c r="B1777" s="78" t="str">
        <f>_xlfn.XLOOKUP(A1777,CATEGORIA!B:B,CATEGORIA!C:C)</f>
        <v>SAL DE OURO 2KG (VIDA EM GRAOS)</v>
      </c>
      <c r="C1777" s="108" t="s">
        <v>7</v>
      </c>
      <c r="D1777" s="142">
        <v>2</v>
      </c>
    </row>
    <row r="1778" spans="1:4" x14ac:dyDescent="0.3">
      <c r="A1778" s="187">
        <v>2790</v>
      </c>
      <c r="B1778" s="78" t="str">
        <f>_xlfn.XLOOKUP(A1778,CATEGORIA!B:B,CATEGORIA!C:C)</f>
        <v>SAL DE OURO 5KG (VIDA EM GRAOS)</v>
      </c>
      <c r="C1778" s="108" t="s">
        <v>7</v>
      </c>
      <c r="D1778" s="142">
        <v>5</v>
      </c>
    </row>
    <row r="1779" spans="1:4" x14ac:dyDescent="0.3">
      <c r="A1779" s="187">
        <v>1809</v>
      </c>
      <c r="B1779" s="78" t="str">
        <f>_xlfn.XLOOKUP(A1779,CATEGORIA!B:B,CATEGORIA!C:C)</f>
        <v>SAL DE PARRILA 25KG</v>
      </c>
      <c r="C1779" s="108" t="s">
        <v>7</v>
      </c>
      <c r="D1779" s="142">
        <v>25</v>
      </c>
    </row>
    <row r="1780" spans="1:4" x14ac:dyDescent="0.3">
      <c r="A1780" s="187">
        <v>2127</v>
      </c>
      <c r="B1780" s="78" t="str">
        <f>_xlfn.XLOOKUP(A1780,CATEGORIA!B:B,CATEGORIA!C:C)</f>
        <v>SAL MARINHO (SERTAO INTEGRAL) 20X1KG</v>
      </c>
      <c r="C1780" s="108" t="s">
        <v>7</v>
      </c>
      <c r="D1780" s="142">
        <v>20</v>
      </c>
    </row>
    <row r="1781" spans="1:4" x14ac:dyDescent="0.3">
      <c r="A1781" s="187">
        <v>2129</v>
      </c>
      <c r="B1781" s="78" t="str">
        <f>_xlfn.XLOOKUP(A1781,CATEGORIA!B:B,CATEGORIA!C:C)</f>
        <v>SAL MARINHO (SAL SERTAO INTEGRAL) 5X1KG (VIDA EM GRAOS)</v>
      </c>
      <c r="C1781" s="108" t="s">
        <v>7</v>
      </c>
      <c r="D1781" s="142">
        <v>5</v>
      </c>
    </row>
    <row r="1782" spans="1:4" x14ac:dyDescent="0.3">
      <c r="A1782" s="187">
        <v>152</v>
      </c>
      <c r="B1782" s="78" t="str">
        <f>_xlfn.XLOOKUP(A1782,CATEGORIA!B:B,CATEGORIA!C:C)</f>
        <v>SAL MARINHO 25KG</v>
      </c>
      <c r="C1782" s="108" t="s">
        <v>7</v>
      </c>
      <c r="D1782" s="142">
        <v>25</v>
      </c>
    </row>
    <row r="1783" spans="1:4" x14ac:dyDescent="0.3">
      <c r="A1783" s="187">
        <v>20282</v>
      </c>
      <c r="B1783" s="78" t="str">
        <f>_xlfn.XLOOKUP(A1783,CATEGORIA!B:B,CATEGORIA!C:C)</f>
        <v>SAL ROSA DO HIMALAIA FINO 25KG</v>
      </c>
      <c r="C1783" s="108" t="s">
        <v>7</v>
      </c>
      <c r="D1783" s="142">
        <v>25</v>
      </c>
    </row>
    <row r="1784" spans="1:4" x14ac:dyDescent="0.3">
      <c r="A1784" s="187">
        <v>20089</v>
      </c>
      <c r="B1784" s="78" t="str">
        <f>_xlfn.XLOOKUP(A1784,CATEGORIA!B:B,CATEGORIA!C:C)</f>
        <v>SAL ROSA DO HIMALAIA PREMIUM FINO 10KG</v>
      </c>
      <c r="C1784" s="108" t="s">
        <v>7</v>
      </c>
      <c r="D1784" s="142">
        <v>10</v>
      </c>
    </row>
    <row r="1785" spans="1:4" x14ac:dyDescent="0.3">
      <c r="A1785" s="187">
        <v>11044</v>
      </c>
      <c r="B1785" s="78" t="e">
        <f>_xlfn.XLOOKUP(A1785,CATEGORIA!B:B,CATEGORIA!C:C)</f>
        <v>#N/A</v>
      </c>
      <c r="C1785" s="108" t="s">
        <v>7</v>
      </c>
      <c r="D1785" s="142">
        <v>10</v>
      </c>
    </row>
    <row r="1786" spans="1:4" x14ac:dyDescent="0.3">
      <c r="A1786" s="187">
        <v>20099</v>
      </c>
      <c r="B1786" s="78" t="str">
        <f>_xlfn.XLOOKUP(A1786,CATEGORIA!B:B,CATEGORIA!C:C)</f>
        <v>SAL ROSA DO HIMALAIA PREMIUM GROSSO 10KG</v>
      </c>
      <c r="C1786" s="108" t="s">
        <v>7</v>
      </c>
      <c r="D1786" s="142">
        <v>10</v>
      </c>
    </row>
    <row r="1787" spans="1:4" x14ac:dyDescent="0.3">
      <c r="A1787" s="187">
        <v>11045</v>
      </c>
      <c r="B1787" s="78" t="e">
        <f>_xlfn.XLOOKUP(A1787,CATEGORIA!B:B,CATEGORIA!C:C)</f>
        <v>#N/A</v>
      </c>
      <c r="C1787" s="108" t="s">
        <v>7</v>
      </c>
      <c r="D1787" s="142">
        <v>10</v>
      </c>
    </row>
    <row r="1788" spans="1:4" x14ac:dyDescent="0.3">
      <c r="A1788" s="187">
        <v>1919</v>
      </c>
      <c r="B1788" s="78" t="e">
        <f>_xlfn.XLOOKUP(A1788,CATEGORIA!B:B,CATEGORIA!C:C)</f>
        <v>#N/A</v>
      </c>
      <c r="C1788" s="108" t="s">
        <v>3</v>
      </c>
      <c r="D1788" s="142">
        <v>6</v>
      </c>
    </row>
    <row r="1789" spans="1:4" x14ac:dyDescent="0.3">
      <c r="A1789" s="187">
        <v>1920</v>
      </c>
      <c r="B1789" s="78" t="e">
        <f>_xlfn.XLOOKUP(A1789,CATEGORIA!B:B,CATEGORIA!C:C)</f>
        <v>#N/A</v>
      </c>
      <c r="C1789" s="108" t="s">
        <v>3</v>
      </c>
      <c r="D1789" s="142">
        <v>6</v>
      </c>
    </row>
    <row r="1790" spans="1:4" x14ac:dyDescent="0.3">
      <c r="A1790" s="187">
        <v>1921</v>
      </c>
      <c r="B1790" s="78" t="e">
        <f>_xlfn.XLOOKUP(A1790,CATEGORIA!B:B,CATEGORIA!C:C)</f>
        <v>#N/A</v>
      </c>
      <c r="C1790" s="108" t="s">
        <v>3</v>
      </c>
      <c r="D1790" s="142">
        <v>6</v>
      </c>
    </row>
    <row r="1791" spans="1:4" x14ac:dyDescent="0.3">
      <c r="A1791" s="187">
        <v>1923</v>
      </c>
      <c r="B1791" s="78" t="e">
        <f>_xlfn.XLOOKUP(A1791,CATEGORIA!B:B,CATEGORIA!C:C)</f>
        <v>#N/A</v>
      </c>
      <c r="C1791" s="108" t="s">
        <v>3</v>
      </c>
      <c r="D1791" s="142">
        <v>6</v>
      </c>
    </row>
    <row r="1792" spans="1:4" x14ac:dyDescent="0.3">
      <c r="A1792" s="187">
        <v>1924</v>
      </c>
      <c r="B1792" s="78" t="e">
        <f>_xlfn.XLOOKUP(A1792,CATEGORIA!B:B,CATEGORIA!C:C)</f>
        <v>#N/A</v>
      </c>
      <c r="C1792" s="108" t="s">
        <v>3</v>
      </c>
      <c r="D1792" s="142">
        <v>6</v>
      </c>
    </row>
    <row r="1793" spans="1:4" x14ac:dyDescent="0.3">
      <c r="A1793" s="187">
        <v>1925</v>
      </c>
      <c r="B1793" s="78" t="e">
        <f>_xlfn.XLOOKUP(A1793,CATEGORIA!B:B,CATEGORIA!C:C)</f>
        <v>#N/A</v>
      </c>
      <c r="C1793" s="108" t="s">
        <v>3</v>
      </c>
      <c r="D1793" s="142">
        <v>6</v>
      </c>
    </row>
    <row r="1794" spans="1:4" x14ac:dyDescent="0.3">
      <c r="A1794" s="187">
        <v>1926</v>
      </c>
      <c r="B1794" s="78" t="e">
        <f>_xlfn.XLOOKUP(A1794,CATEGORIA!B:B,CATEGORIA!C:C)</f>
        <v>#N/A</v>
      </c>
      <c r="C1794" s="108" t="s">
        <v>3</v>
      </c>
      <c r="D1794" s="142">
        <v>6</v>
      </c>
    </row>
    <row r="1795" spans="1:4" x14ac:dyDescent="0.3">
      <c r="A1795" s="187">
        <v>1922</v>
      </c>
      <c r="B1795" s="78" t="e">
        <f>_xlfn.XLOOKUP(A1795,CATEGORIA!B:B,CATEGORIA!C:C)</f>
        <v>#N/A</v>
      </c>
      <c r="C1795" s="108" t="s">
        <v>3</v>
      </c>
      <c r="D1795" s="142">
        <v>6</v>
      </c>
    </row>
    <row r="1796" spans="1:4" x14ac:dyDescent="0.3">
      <c r="A1796" s="187">
        <v>1927</v>
      </c>
      <c r="B1796" s="78" t="e">
        <f>_xlfn.XLOOKUP(A1796,CATEGORIA!B:B,CATEGORIA!C:C)</f>
        <v>#N/A</v>
      </c>
      <c r="C1796" s="108" t="s">
        <v>3</v>
      </c>
      <c r="D1796" s="142">
        <v>6</v>
      </c>
    </row>
    <row r="1797" spans="1:4" x14ac:dyDescent="0.3">
      <c r="A1797" s="187">
        <v>1928</v>
      </c>
      <c r="B1797" s="78" t="e">
        <f>_xlfn.XLOOKUP(A1797,CATEGORIA!B:B,CATEGORIA!C:C)</f>
        <v>#N/A</v>
      </c>
      <c r="C1797" s="108" t="s">
        <v>3</v>
      </c>
      <c r="D1797" s="142">
        <v>6</v>
      </c>
    </row>
    <row r="1798" spans="1:4" x14ac:dyDescent="0.3">
      <c r="A1798" s="187">
        <v>1929</v>
      </c>
      <c r="B1798" s="78" t="e">
        <f>_xlfn.XLOOKUP(A1798,CATEGORIA!B:B,CATEGORIA!C:C)</f>
        <v>#N/A</v>
      </c>
      <c r="C1798" s="108" t="s">
        <v>3</v>
      </c>
      <c r="D1798" s="142">
        <v>6</v>
      </c>
    </row>
    <row r="1799" spans="1:4" x14ac:dyDescent="0.3">
      <c r="A1799" s="187">
        <v>1930</v>
      </c>
      <c r="B1799" s="78" t="e">
        <f>_xlfn.XLOOKUP(A1799,CATEGORIA!B:B,CATEGORIA!C:C)</f>
        <v>#N/A</v>
      </c>
      <c r="C1799" s="108" t="s">
        <v>3</v>
      </c>
      <c r="D1799" s="142">
        <v>6</v>
      </c>
    </row>
    <row r="1800" spans="1:4" x14ac:dyDescent="0.3">
      <c r="A1800" s="187">
        <v>1931</v>
      </c>
      <c r="B1800" s="78" t="e">
        <f>_xlfn.XLOOKUP(A1800,CATEGORIA!B:B,CATEGORIA!C:C)</f>
        <v>#N/A</v>
      </c>
      <c r="C1800" s="108" t="s">
        <v>3</v>
      </c>
      <c r="D1800" s="142">
        <v>6</v>
      </c>
    </row>
    <row r="1801" spans="1:4" x14ac:dyDescent="0.3">
      <c r="A1801" s="187">
        <v>1932</v>
      </c>
      <c r="B1801" s="78" t="e">
        <f>_xlfn.XLOOKUP(A1801,CATEGORIA!B:B,CATEGORIA!C:C)</f>
        <v>#N/A</v>
      </c>
      <c r="C1801" s="108" t="s">
        <v>3</v>
      </c>
      <c r="D1801" s="142">
        <v>6</v>
      </c>
    </row>
    <row r="1802" spans="1:4" x14ac:dyDescent="0.3">
      <c r="A1802" s="187">
        <v>21521</v>
      </c>
      <c r="B1802" s="78" t="str">
        <f>_xlfn.XLOOKUP(A1802,CATEGORIA!B:B,CATEGORIA!C:C)</f>
        <v>SALSA DESIDRATADA 25KG</v>
      </c>
      <c r="C1802" s="108" t="s">
        <v>7</v>
      </c>
      <c r="D1802" s="142">
        <v>25</v>
      </c>
    </row>
    <row r="1803" spans="1:4" x14ac:dyDescent="0.3">
      <c r="A1803" s="187">
        <v>10098</v>
      </c>
      <c r="B1803" s="78" t="str">
        <f>_xlfn.XLOOKUP(A1803,CATEGORIA!B:B,CATEGORIA!C:C)</f>
        <v>SALSA DESIDRATADA IMPORTADA 20KG</v>
      </c>
      <c r="C1803" s="108" t="s">
        <v>7</v>
      </c>
      <c r="D1803" s="142">
        <v>20</v>
      </c>
    </row>
    <row r="1804" spans="1:4" x14ac:dyDescent="0.3">
      <c r="A1804" s="187">
        <v>21592</v>
      </c>
      <c r="B1804" s="78" t="str">
        <f>_xlfn.XLOOKUP(A1804,CATEGORIA!B:B,CATEGORIA!C:C)</f>
        <v>SALSA DESIDRATADA IMPORTADA 25KG (EGITO)</v>
      </c>
      <c r="C1804" s="108" t="s">
        <v>7</v>
      </c>
      <c r="D1804" s="142">
        <v>25</v>
      </c>
    </row>
    <row r="1805" spans="1:4" x14ac:dyDescent="0.3">
      <c r="A1805" s="187">
        <v>11078</v>
      </c>
      <c r="B1805" s="78" t="str">
        <f>_xlfn.XLOOKUP(A1805,CATEGORIA!B:B,CATEGORIA!C:C)</f>
        <v>SALSA DESIDRATADA PREMIUM IMPORTADA 10KG (EGITO)</v>
      </c>
      <c r="C1805" s="108" t="s">
        <v>7</v>
      </c>
      <c r="D1805" s="142">
        <v>10</v>
      </c>
    </row>
    <row r="1806" spans="1:4" x14ac:dyDescent="0.3">
      <c r="A1806" s="187">
        <v>11043</v>
      </c>
      <c r="B1806" s="78" t="str">
        <f>_xlfn.XLOOKUP(A1806,CATEGORIA!B:B,CATEGORIA!C:C)</f>
        <v>SALSA DESIDRATADA PREMIUM IMPORTADA 25KG (EGITO)</v>
      </c>
      <c r="C1806" s="108" t="s">
        <v>7</v>
      </c>
      <c r="D1806" s="142">
        <v>25</v>
      </c>
    </row>
    <row r="1807" spans="1:4" x14ac:dyDescent="0.3">
      <c r="A1807" s="187">
        <v>21235</v>
      </c>
      <c r="B1807" s="78" t="str">
        <f>_xlfn.XLOOKUP(A1807,CATEGORIA!B:B,CATEGORIA!C:C)</f>
        <v>SALSA DESIDRATADA PREMIUM IMPORTADA 3KG (VIDA EM GRAOS)</v>
      </c>
      <c r="C1807" s="108" t="s">
        <v>7</v>
      </c>
      <c r="D1807" s="142">
        <v>3</v>
      </c>
    </row>
    <row r="1808" spans="1:4" x14ac:dyDescent="0.3">
      <c r="A1808" s="187">
        <v>11079</v>
      </c>
      <c r="B1808" s="78" t="str">
        <f>_xlfn.XLOOKUP(A1808,CATEGORIA!B:B,CATEGORIA!C:C)</f>
        <v>SALVIA EM FLOCOS 10KG</v>
      </c>
      <c r="C1808" s="108" t="s">
        <v>7</v>
      </c>
      <c r="D1808" s="142">
        <v>10</v>
      </c>
    </row>
    <row r="1809" spans="1:4" x14ac:dyDescent="0.3">
      <c r="A1809" s="187">
        <v>11060</v>
      </c>
      <c r="B1809" s="78" t="str">
        <f>_xlfn.XLOOKUP(A1809,CATEGORIA!B:B,CATEGORIA!C:C)</f>
        <v>SALVIA EM FLOCOS 20KG</v>
      </c>
      <c r="C1809" s="108" t="s">
        <v>7</v>
      </c>
      <c r="D1809" s="142">
        <v>20</v>
      </c>
    </row>
    <row r="1810" spans="1:4" x14ac:dyDescent="0.3">
      <c r="A1810" s="187">
        <v>21343</v>
      </c>
      <c r="B1810" s="78" t="str">
        <f>_xlfn.XLOOKUP(A1810,CATEGORIA!B:B,CATEGORIA!C:C)</f>
        <v>SALVIA EM FLOCOS 20KG</v>
      </c>
      <c r="C1810" s="108" t="s">
        <v>7</v>
      </c>
      <c r="D1810" s="142">
        <v>20</v>
      </c>
    </row>
    <row r="1811" spans="1:4" x14ac:dyDescent="0.3">
      <c r="A1811" s="187">
        <v>21293</v>
      </c>
      <c r="B1811" s="78" t="str">
        <f>_xlfn.XLOOKUP(A1811,CATEGORIA!B:B,CATEGORIA!C:C)</f>
        <v>SALVIA EM FLOCOS 3KG (VIDA EM GRAOS)</v>
      </c>
      <c r="C1811" s="108" t="s">
        <v>7</v>
      </c>
      <c r="D1811" s="142">
        <v>3</v>
      </c>
    </row>
    <row r="1812" spans="1:4" x14ac:dyDescent="0.3">
      <c r="A1812" s="187">
        <v>21555</v>
      </c>
      <c r="B1812" s="78" t="str">
        <f>_xlfn.XLOOKUP(A1812,CATEGORIA!B:B,CATEGORIA!C:C)</f>
        <v>SALVIA EM FLOCOS 1KG (VIDA EM GRAOS)</v>
      </c>
      <c r="C1812" s="108" t="s">
        <v>7</v>
      </c>
      <c r="D1812" s="142">
        <v>1</v>
      </c>
    </row>
    <row r="1813" spans="1:4" x14ac:dyDescent="0.3">
      <c r="A1813" s="187">
        <v>11058</v>
      </c>
      <c r="B1813" s="78" t="e">
        <f>_xlfn.XLOOKUP(A1813,CATEGORIA!B:B,CATEGORIA!C:C)</f>
        <v>#N/A</v>
      </c>
      <c r="C1813" s="108" t="s">
        <v>7</v>
      </c>
      <c r="D1813" s="142">
        <v>25</v>
      </c>
    </row>
    <row r="1814" spans="1:4" x14ac:dyDescent="0.3">
      <c r="A1814" s="187">
        <v>20494</v>
      </c>
      <c r="B1814" s="78" t="str">
        <f>_xlfn.XLOOKUP(A1814,CATEGORIA!B:B,CATEGORIA!C:C)</f>
        <v>SALVIA EM FLOCOS 25KG</v>
      </c>
      <c r="C1814" s="108" t="s">
        <v>7</v>
      </c>
      <c r="D1814" s="142">
        <v>25</v>
      </c>
    </row>
    <row r="1815" spans="1:4" x14ac:dyDescent="0.3">
      <c r="A1815" s="187">
        <v>21271</v>
      </c>
      <c r="B1815" s="78" t="e">
        <f>_xlfn.XLOOKUP(A1815,CATEGORIA!B:B,CATEGORIA!C:C)</f>
        <v>#N/A</v>
      </c>
      <c r="C1815" s="108" t="s">
        <v>7</v>
      </c>
      <c r="D1815" s="142">
        <v>15</v>
      </c>
    </row>
    <row r="1816" spans="1:4" x14ac:dyDescent="0.3">
      <c r="A1816" s="187">
        <v>20028</v>
      </c>
      <c r="B1816" s="78" t="str">
        <f>_xlfn.XLOOKUP(A1816,CATEGORIA!B:B,CATEGORIA!C:C)</f>
        <v>SEMENTE DE ABOBORA COM CASCA CRUA 25KG</v>
      </c>
      <c r="C1816" s="108" t="s">
        <v>7</v>
      </c>
      <c r="D1816" s="142">
        <v>25</v>
      </c>
    </row>
    <row r="1817" spans="1:4" x14ac:dyDescent="0.3">
      <c r="A1817" s="187">
        <v>20144</v>
      </c>
      <c r="B1817" s="78" t="str">
        <f>_xlfn.XLOOKUP(A1817,CATEGORIA!B:B,CATEGORIA!C:C)</f>
        <v>SEMENTE DE ABOBORA COM CASCA CRUA 5KG (VIDA EM GRAOS)</v>
      </c>
      <c r="C1817" s="108" t="s">
        <v>7</v>
      </c>
      <c r="D1817" s="142">
        <v>5</v>
      </c>
    </row>
    <row r="1818" spans="1:4" x14ac:dyDescent="0.3">
      <c r="A1818" s="187">
        <v>21407</v>
      </c>
      <c r="B1818" s="78" t="str">
        <f>_xlfn.XLOOKUP(A1818,CATEGORIA!B:B,CATEGORIA!C:C)</f>
        <v>SEMENTE DE ABOBORA COM CASCA CRUA 2KG (VIDA EM GRAOS)</v>
      </c>
      <c r="C1818" s="108" t="s">
        <v>7</v>
      </c>
      <c r="D1818" s="142">
        <v>2</v>
      </c>
    </row>
    <row r="1819" spans="1:4" x14ac:dyDescent="0.3">
      <c r="A1819" s="187">
        <v>20146</v>
      </c>
      <c r="B1819" s="78" t="str">
        <f>_xlfn.XLOOKUP(A1819,CATEGORIA!B:B,CATEGORIA!C:C)</f>
        <v>SEMENTE DE ABOBORA COM CASCA TORRADA 5KG</v>
      </c>
      <c r="C1819" s="108" t="s">
        <v>7</v>
      </c>
      <c r="D1819" s="142">
        <v>5</v>
      </c>
    </row>
    <row r="1820" spans="1:4" x14ac:dyDescent="0.3">
      <c r="A1820" s="187">
        <v>20145</v>
      </c>
      <c r="B1820" s="78" t="e">
        <f>_xlfn.XLOOKUP(A1820,CATEGORIA!B:B,CATEGORIA!C:C)</f>
        <v>#N/A</v>
      </c>
      <c r="C1820" s="108" t="s">
        <v>7</v>
      </c>
      <c r="D1820" s="142">
        <v>5</v>
      </c>
    </row>
    <row r="1821" spans="1:4" x14ac:dyDescent="0.3">
      <c r="A1821" s="187">
        <v>21408</v>
      </c>
      <c r="B1821" s="78" t="e">
        <f>_xlfn.XLOOKUP(A1821,CATEGORIA!B:B,CATEGORIA!C:C)</f>
        <v>#N/A</v>
      </c>
      <c r="C1821" s="108" t="s">
        <v>7</v>
      </c>
      <c r="D1821" s="142">
        <v>2</v>
      </c>
    </row>
    <row r="1822" spans="1:4" x14ac:dyDescent="0.3">
      <c r="A1822" s="187">
        <v>21091</v>
      </c>
      <c r="B1822" s="78" t="str">
        <f>_xlfn.XLOOKUP(A1822,CATEGORIA!B:B,CATEGORIA!C:C)</f>
        <v>SEMENTE DE ABOBORA SEM CASCA CRUA A 25 KG</v>
      </c>
      <c r="C1822" s="108" t="s">
        <v>7</v>
      </c>
      <c r="D1822" s="142">
        <v>25</v>
      </c>
    </row>
    <row r="1823" spans="1:4" x14ac:dyDescent="0.3">
      <c r="A1823" s="187">
        <v>21103</v>
      </c>
      <c r="B1823" s="78" t="str">
        <f>_xlfn.XLOOKUP(A1823,CATEGORIA!B:B,CATEGORIA!C:C)</f>
        <v>SEMENTE DE ABOBORA SEM CASCA CRUA A 5 KG</v>
      </c>
      <c r="C1823" s="108" t="s">
        <v>7</v>
      </c>
      <c r="D1823" s="142">
        <v>5</v>
      </c>
    </row>
    <row r="1824" spans="1:4" x14ac:dyDescent="0.3">
      <c r="A1824" s="187">
        <v>21490</v>
      </c>
      <c r="B1824" s="78" t="str">
        <f>_xlfn.XLOOKUP(A1824,CATEGORIA!B:B,CATEGORIA!C:C)</f>
        <v>SEMENTE DE ABOBORA SEM CASCA CRUA A 2 KG</v>
      </c>
      <c r="C1824" s="108" t="s">
        <v>7</v>
      </c>
      <c r="D1824" s="142">
        <v>2</v>
      </c>
    </row>
    <row r="1825" spans="1:4" x14ac:dyDescent="0.3">
      <c r="A1825" s="187">
        <v>20029</v>
      </c>
      <c r="B1825" s="78" t="str">
        <f>_xlfn.XLOOKUP(A1825,CATEGORIA!B:B,CATEGORIA!C:C)</f>
        <v>SEMENTE DE ABOBORA SEM CASCA CRUA AA 25 KG</v>
      </c>
      <c r="C1825" s="108" t="s">
        <v>7</v>
      </c>
      <c r="D1825" s="142">
        <v>25</v>
      </c>
    </row>
    <row r="1826" spans="1:4" x14ac:dyDescent="0.3">
      <c r="A1826" s="187">
        <v>20147</v>
      </c>
      <c r="B1826" s="78" t="str">
        <f>_xlfn.XLOOKUP(A1826,CATEGORIA!B:B,CATEGORIA!C:C)</f>
        <v>SEMENTE DE ABOBORA SEM CASCA CRUA AA 5KG (VIDA EM GRAOS)</v>
      </c>
      <c r="C1826" s="108" t="s">
        <v>7</v>
      </c>
      <c r="D1826" s="142">
        <v>5</v>
      </c>
    </row>
    <row r="1827" spans="1:4" x14ac:dyDescent="0.3">
      <c r="A1827" s="187">
        <v>21453</v>
      </c>
      <c r="B1827" s="78" t="str">
        <f>_xlfn.XLOOKUP(A1827,CATEGORIA!B:B,CATEGORIA!C:C)</f>
        <v>SEMENTE DE ABOBORA SEM CASCA CRUA AA 2KG (VIDA EM GRAOS)</v>
      </c>
      <c r="C1827" s="108" t="s">
        <v>7</v>
      </c>
      <c r="D1827" s="142">
        <v>2</v>
      </c>
    </row>
    <row r="1828" spans="1:4" x14ac:dyDescent="0.3">
      <c r="A1828" s="187">
        <v>21092</v>
      </c>
      <c r="B1828" s="78" t="e">
        <f>_xlfn.XLOOKUP(A1828,CATEGORIA!B:B,CATEGORIA!C:C)</f>
        <v>#N/A</v>
      </c>
      <c r="C1828" s="108" t="s">
        <v>7</v>
      </c>
      <c r="D1828" s="142">
        <v>25</v>
      </c>
    </row>
    <row r="1829" spans="1:4" x14ac:dyDescent="0.3">
      <c r="A1829" s="187">
        <v>20034</v>
      </c>
      <c r="B1829" s="78" t="e">
        <f>_xlfn.XLOOKUP(A1829,CATEGORIA!B:B,CATEGORIA!C:C)</f>
        <v>#N/A</v>
      </c>
      <c r="C1829" s="108" t="s">
        <v>7</v>
      </c>
      <c r="D1829" s="142">
        <v>5</v>
      </c>
    </row>
    <row r="1830" spans="1:4" x14ac:dyDescent="0.3">
      <c r="A1830" s="187">
        <v>21468</v>
      </c>
      <c r="B1830" s="78" t="str">
        <f>_xlfn.XLOOKUP(A1830,CATEGORIA!B:B,CATEGORIA!C:C)</f>
        <v>SEMENTE DE ABOBORA SEM CASCA TORRADA AA 2KG (VIDA EM GRAOS)</v>
      </c>
      <c r="C1830" s="108" t="s">
        <v>7</v>
      </c>
      <c r="D1830" s="142">
        <v>2</v>
      </c>
    </row>
    <row r="1831" spans="1:4" x14ac:dyDescent="0.3">
      <c r="A1831" s="187">
        <v>21576</v>
      </c>
      <c r="B1831" s="78" t="str">
        <f>_xlfn.XLOOKUP(A1831,CATEGORIA!B:B,CATEGORIA!C:C)</f>
        <v>SEMENTE DE ABOBORA SEM CASCA TORRADA AA 5KG</v>
      </c>
      <c r="C1831" s="108" t="s">
        <v>7</v>
      </c>
      <c r="D1831" s="142">
        <v>5</v>
      </c>
    </row>
    <row r="1832" spans="1:4" x14ac:dyDescent="0.3">
      <c r="A1832" s="187">
        <v>20148</v>
      </c>
      <c r="B1832" s="78" t="e">
        <f>_xlfn.XLOOKUP(A1832,CATEGORIA!B:B,CATEGORIA!C:C)</f>
        <v>#N/A</v>
      </c>
      <c r="C1832" s="108" t="s">
        <v>7</v>
      </c>
      <c r="D1832" s="142">
        <v>5</v>
      </c>
    </row>
    <row r="1833" spans="1:4" x14ac:dyDescent="0.3">
      <c r="A1833" s="187">
        <v>21597</v>
      </c>
      <c r="B1833" s="78" t="str">
        <f>_xlfn.XLOOKUP(A1833,CATEGORIA!B:B,CATEGORIA!C:C)</f>
        <v>SEMENTE DE ABOBORA SEM CASCA TORRADA E SALGADA AA 2KG (VIDA EM GRAOS)</v>
      </c>
      <c r="C1833" s="108" t="s">
        <v>7</v>
      </c>
      <c r="D1833" s="142">
        <v>2</v>
      </c>
    </row>
    <row r="1834" spans="1:4" x14ac:dyDescent="0.3">
      <c r="A1834" s="187">
        <v>21570</v>
      </c>
      <c r="B1834" s="78" t="str">
        <f>_xlfn.XLOOKUP(A1834,CATEGORIA!B:B,CATEGORIA!C:C)</f>
        <v>SEMENTE DE ABOBORA SEM CASCA TORRADA E SALGADA AA 5KG</v>
      </c>
      <c r="C1834" s="108" t="s">
        <v>7</v>
      </c>
      <c r="D1834" s="142">
        <v>5</v>
      </c>
    </row>
    <row r="1835" spans="1:4" x14ac:dyDescent="0.3">
      <c r="A1835" s="187">
        <v>21409</v>
      </c>
      <c r="B1835" s="78" t="e">
        <f>_xlfn.XLOOKUP(A1835,CATEGORIA!B:B,CATEGORIA!C:C)</f>
        <v>#N/A</v>
      </c>
      <c r="C1835" s="108" t="s">
        <v>7</v>
      </c>
      <c r="D1835" s="142">
        <v>2</v>
      </c>
    </row>
    <row r="1836" spans="1:4" x14ac:dyDescent="0.3">
      <c r="A1836" s="187">
        <v>21613</v>
      </c>
      <c r="B1836" s="78" t="str">
        <f>_xlfn.XLOOKUP(A1836,CATEGORIA!B:B,CATEGORIA!C:C)</f>
        <v>SEMENTE DE CHIA PRETA PREMIUM 5KG</v>
      </c>
      <c r="C1836" s="108" t="s">
        <v>7</v>
      </c>
      <c r="D1836" s="142">
        <v>5</v>
      </c>
    </row>
    <row r="1837" spans="1:4" x14ac:dyDescent="0.3">
      <c r="A1837" s="187">
        <v>20042</v>
      </c>
      <c r="B1837" s="78" t="str">
        <f>_xlfn.XLOOKUP(A1837,CATEGORIA!B:B,CATEGORIA!C:C)</f>
        <v>PEPITA DE GIRASSOL CRUA 22,68KG (ARGENTINA)</v>
      </c>
      <c r="C1837" s="108" t="s">
        <v>7</v>
      </c>
      <c r="D1837" s="142">
        <v>22.68</v>
      </c>
    </row>
    <row r="1838" spans="1:4" x14ac:dyDescent="0.3">
      <c r="A1838" s="187">
        <v>21476</v>
      </c>
      <c r="B1838" s="78" t="e">
        <f>_xlfn.XLOOKUP(A1838,CATEGORIA!B:B,CATEGORIA!C:C)</f>
        <v>#N/A</v>
      </c>
      <c r="C1838" s="108" t="s">
        <v>7</v>
      </c>
      <c r="D1838" s="142">
        <v>22.68</v>
      </c>
    </row>
    <row r="1839" spans="1:4" x14ac:dyDescent="0.3">
      <c r="A1839" s="187">
        <v>20092</v>
      </c>
      <c r="B1839" s="78" t="str">
        <f>_xlfn.XLOOKUP(A1839,CATEGORIA!B:B,CATEGORIA!C:C)</f>
        <v>PEPITA DE GIRASSOL CRUA 25KG</v>
      </c>
      <c r="C1839" s="108" t="s">
        <v>7</v>
      </c>
      <c r="D1839" s="142">
        <v>25</v>
      </c>
    </row>
    <row r="1840" spans="1:4" x14ac:dyDescent="0.3">
      <c r="A1840" s="187">
        <v>21492</v>
      </c>
      <c r="B1840" s="78" t="str">
        <f>_xlfn.XLOOKUP(A1840,CATEGORIA!B:B,CATEGORIA!C:C)</f>
        <v>PEPITA DE GIRASSOL CRUA 25KG (BULGARA)</v>
      </c>
      <c r="C1840" s="108" t="s">
        <v>7</v>
      </c>
      <c r="D1840" s="142">
        <v>25</v>
      </c>
    </row>
    <row r="1841" spans="1:4" x14ac:dyDescent="0.3">
      <c r="A1841" s="187">
        <v>21097</v>
      </c>
      <c r="B1841" s="78" t="str">
        <f>_xlfn.XLOOKUP(A1841,CATEGORIA!B:B,CATEGORIA!C:C)</f>
        <v>PEPITA DE GIRASSOL CRUA 5KG (BULGARA)</v>
      </c>
      <c r="C1841" s="108" t="s">
        <v>7</v>
      </c>
      <c r="D1841" s="142">
        <v>5</v>
      </c>
    </row>
    <row r="1842" spans="1:4" x14ac:dyDescent="0.3">
      <c r="A1842" s="187">
        <v>21505</v>
      </c>
      <c r="B1842" s="78" t="str">
        <f>_xlfn.XLOOKUP(A1842,CATEGORIA!B:B,CATEGORIA!C:C)</f>
        <v>PEPITA DE GIRASSOL CRUA 2KG (VIDA EM GRAOS)</v>
      </c>
      <c r="C1842" s="108" t="s">
        <v>7</v>
      </c>
      <c r="D1842" s="142">
        <v>2</v>
      </c>
    </row>
    <row r="1843" spans="1:4" x14ac:dyDescent="0.3">
      <c r="A1843" s="187">
        <v>21469</v>
      </c>
      <c r="B1843" s="78" t="str">
        <f>_xlfn.XLOOKUP(A1843,CATEGORIA!B:B,CATEGORIA!C:C)</f>
        <v>PEPITA DE GIRASSOL CRUA 2KG (BULGARA)</v>
      </c>
      <c r="C1843" s="108" t="s">
        <v>7</v>
      </c>
      <c r="D1843" s="142">
        <v>2</v>
      </c>
    </row>
    <row r="1844" spans="1:4" x14ac:dyDescent="0.3">
      <c r="A1844" s="187">
        <v>20937</v>
      </c>
      <c r="B1844" s="78" t="str">
        <f>_xlfn.XLOOKUP(A1844,CATEGORIA!B:B,CATEGORIA!C:C)</f>
        <v>PEPITA DE GIRASSOL TORRADA 5KG</v>
      </c>
      <c r="C1844" s="108" t="s">
        <v>7</v>
      </c>
      <c r="D1844" s="142">
        <v>5</v>
      </c>
    </row>
    <row r="1845" spans="1:4" x14ac:dyDescent="0.3">
      <c r="A1845" s="187">
        <v>20943</v>
      </c>
      <c r="B1845" s="78" t="str">
        <f>_xlfn.XLOOKUP(A1845,CATEGORIA!B:B,CATEGORIA!C:C)</f>
        <v>PEPITA DE GIRASSOL TORRADA E SALGADA 5KG</v>
      </c>
      <c r="C1845" s="108" t="s">
        <v>7</v>
      </c>
      <c r="D1845" s="142">
        <v>5</v>
      </c>
    </row>
    <row r="1846" spans="1:4" x14ac:dyDescent="0.3">
      <c r="A1846" s="187">
        <v>21410</v>
      </c>
      <c r="B1846" s="78" t="str">
        <f>_xlfn.XLOOKUP(A1846,CATEGORIA!B:B,CATEGORIA!C:C)</f>
        <v>PEPITA DE GIRASSOL TORRADA E SALGADA 2KG (VIDA EM GRAOS)</v>
      </c>
      <c r="C1846" s="108" t="s">
        <v>7</v>
      </c>
      <c r="D1846" s="142">
        <v>2</v>
      </c>
    </row>
    <row r="1847" spans="1:4" x14ac:dyDescent="0.3">
      <c r="A1847" s="187">
        <v>21658</v>
      </c>
      <c r="B1847" s="78" t="str">
        <f>_xlfn.XLOOKUP(A1847,CATEGORIA!B:B,CATEGORIA!C:C)</f>
        <v>SENE EM FOLHAS 25KG</v>
      </c>
      <c r="C1847" s="108" t="s">
        <v>7</v>
      </c>
      <c r="D1847" s="142">
        <v>25</v>
      </c>
    </row>
    <row r="1848" spans="1:4" x14ac:dyDescent="0.3">
      <c r="A1848" s="187">
        <v>20545</v>
      </c>
      <c r="B1848" s="78" t="e">
        <f>_xlfn.XLOOKUP(A1848,CATEGORIA!B:B,CATEGORIA!C:C)</f>
        <v>#N/A</v>
      </c>
      <c r="C1848" s="108" t="s">
        <v>126</v>
      </c>
      <c r="D1848" s="142">
        <v>1</v>
      </c>
    </row>
    <row r="1849" spans="1:4" x14ac:dyDescent="0.3">
      <c r="A1849" s="187">
        <v>1567</v>
      </c>
      <c r="B1849" s="78" t="e">
        <f>_xlfn.XLOOKUP(A1849,CATEGORIA!B:B,CATEGORIA!C:C)</f>
        <v>#N/A</v>
      </c>
      <c r="C1849" s="108" t="s">
        <v>3</v>
      </c>
      <c r="D1849" s="142">
        <v>12</v>
      </c>
    </row>
    <row r="1850" spans="1:4" x14ac:dyDescent="0.3">
      <c r="A1850" s="187">
        <v>1566</v>
      </c>
      <c r="B1850" s="78" t="e">
        <f>_xlfn.XLOOKUP(A1850,CATEGORIA!B:B,CATEGORIA!C:C)</f>
        <v>#N/A</v>
      </c>
      <c r="C1850" s="108" t="s">
        <v>3</v>
      </c>
      <c r="D1850" s="142">
        <v>12</v>
      </c>
    </row>
    <row r="1851" spans="1:4" x14ac:dyDescent="0.3">
      <c r="A1851" s="187">
        <v>149</v>
      </c>
      <c r="B1851" s="78" t="str">
        <f>_xlfn.XLOOKUP(A1851,CATEGORIA!B:B,CATEGORIA!C:C)</f>
        <v>SHOYU SEM GLUTAMATO 12/500ML (DAIMARU)</v>
      </c>
      <c r="C1851" s="108" t="s">
        <v>3</v>
      </c>
      <c r="D1851" s="142">
        <v>12</v>
      </c>
    </row>
    <row r="1852" spans="1:4" x14ac:dyDescent="0.3">
      <c r="A1852" s="187">
        <v>1724</v>
      </c>
      <c r="B1852" s="78" t="e">
        <f>_xlfn.XLOOKUP(A1852,CATEGORIA!B:B,CATEGORIA!C:C)</f>
        <v>#N/A</v>
      </c>
      <c r="C1852" s="108" t="s">
        <v>3</v>
      </c>
      <c r="D1852" s="142">
        <v>10</v>
      </c>
    </row>
    <row r="1853" spans="1:4" x14ac:dyDescent="0.3">
      <c r="A1853" s="187">
        <v>1726</v>
      </c>
      <c r="B1853" s="78" t="e">
        <f>_xlfn.XLOOKUP(A1853,CATEGORIA!B:B,CATEGORIA!C:C)</f>
        <v>#N/A</v>
      </c>
      <c r="C1853" s="108" t="s">
        <v>3</v>
      </c>
      <c r="D1853" s="142">
        <v>10</v>
      </c>
    </row>
    <row r="1854" spans="1:4" x14ac:dyDescent="0.3">
      <c r="A1854" s="187">
        <v>1725</v>
      </c>
      <c r="B1854" s="78" t="e">
        <f>_xlfn.XLOOKUP(A1854,CATEGORIA!B:B,CATEGORIA!C:C)</f>
        <v>#N/A</v>
      </c>
      <c r="C1854" s="108" t="s">
        <v>3</v>
      </c>
      <c r="D1854" s="142">
        <v>10</v>
      </c>
    </row>
    <row r="1855" spans="1:4" x14ac:dyDescent="0.3">
      <c r="A1855" s="187">
        <v>1723</v>
      </c>
      <c r="B1855" s="78" t="e">
        <f>_xlfn.XLOOKUP(A1855,CATEGORIA!B:B,CATEGORIA!C:C)</f>
        <v>#N/A</v>
      </c>
      <c r="C1855" s="108" t="s">
        <v>3</v>
      </c>
      <c r="D1855" s="142">
        <v>10</v>
      </c>
    </row>
    <row r="1856" spans="1:4" x14ac:dyDescent="0.3">
      <c r="A1856" s="187">
        <v>1752</v>
      </c>
      <c r="B1856" s="78" t="e">
        <f>_xlfn.XLOOKUP(A1856,CATEGORIA!B:B,CATEGORIA!C:C)</f>
        <v>#N/A</v>
      </c>
      <c r="C1856" s="108" t="s">
        <v>3</v>
      </c>
      <c r="D1856" s="142">
        <v>10</v>
      </c>
    </row>
    <row r="1857" spans="1:4" x14ac:dyDescent="0.3">
      <c r="A1857" s="187">
        <v>1749</v>
      </c>
      <c r="B1857" s="78" t="e">
        <f>_xlfn.XLOOKUP(A1857,CATEGORIA!B:B,CATEGORIA!C:C)</f>
        <v>#N/A</v>
      </c>
      <c r="C1857" s="108" t="s">
        <v>3</v>
      </c>
      <c r="D1857" s="142">
        <v>10</v>
      </c>
    </row>
    <row r="1858" spans="1:4" x14ac:dyDescent="0.3">
      <c r="A1858" s="187">
        <v>1754</v>
      </c>
      <c r="B1858" s="78" t="e">
        <f>_xlfn.XLOOKUP(A1858,CATEGORIA!B:B,CATEGORIA!C:C)</f>
        <v>#N/A</v>
      </c>
      <c r="C1858" s="108" t="s">
        <v>3</v>
      </c>
      <c r="D1858" s="142">
        <v>10</v>
      </c>
    </row>
    <row r="1859" spans="1:4" x14ac:dyDescent="0.3">
      <c r="A1859" s="187">
        <v>1753</v>
      </c>
      <c r="B1859" s="78" t="e">
        <f>_xlfn.XLOOKUP(A1859,CATEGORIA!B:B,CATEGORIA!C:C)</f>
        <v>#N/A</v>
      </c>
      <c r="C1859" s="108" t="s">
        <v>3</v>
      </c>
      <c r="D1859" s="142">
        <v>10</v>
      </c>
    </row>
    <row r="1860" spans="1:4" x14ac:dyDescent="0.3">
      <c r="A1860" s="187">
        <v>2816</v>
      </c>
      <c r="B1860" s="78" t="str">
        <f>_xlfn.XLOOKUP(A1860,CATEGORIA!B:B,CATEGORIA!C:C)</f>
        <v>SOJA EM GRAOS 25KG</v>
      </c>
      <c r="C1860" s="108" t="s">
        <v>7</v>
      </c>
      <c r="D1860" s="142">
        <v>25</v>
      </c>
    </row>
    <row r="1861" spans="1:4" x14ac:dyDescent="0.3">
      <c r="A1861" s="187">
        <v>69</v>
      </c>
      <c r="B1861" s="78" t="str">
        <f>_xlfn.XLOOKUP(A1861,CATEGORIA!B:B,CATEGORIA!C:C)</f>
        <v>SOJA EM GRAOS 50KG</v>
      </c>
      <c r="C1861" s="108" t="s">
        <v>7</v>
      </c>
      <c r="D1861" s="142">
        <v>50</v>
      </c>
    </row>
    <row r="1862" spans="1:4" x14ac:dyDescent="0.3">
      <c r="A1862" s="187">
        <v>1261</v>
      </c>
      <c r="B1862" s="78" t="str">
        <f>_xlfn.XLOOKUP(A1862,CATEGORIA!B:B,CATEGORIA!C:C)</f>
        <v>SOJA EM GRAOS 5KG (VIDA EM GRAOS)</v>
      </c>
      <c r="C1862" s="108" t="s">
        <v>7</v>
      </c>
      <c r="D1862" s="142">
        <v>5</v>
      </c>
    </row>
    <row r="1863" spans="1:4" x14ac:dyDescent="0.3">
      <c r="A1863" s="187">
        <v>21161</v>
      </c>
      <c r="B1863" s="78" t="str">
        <f>_xlfn.XLOOKUP(A1863,CATEGORIA!B:B,CATEGORIA!C:C)</f>
        <v>SPIRULINA EM PO 10KG</v>
      </c>
      <c r="C1863" s="108" t="s">
        <v>7</v>
      </c>
      <c r="D1863" s="142">
        <v>10</v>
      </c>
    </row>
    <row r="1864" spans="1:4" x14ac:dyDescent="0.3">
      <c r="A1864" s="187">
        <v>20915</v>
      </c>
      <c r="B1864" s="78" t="str">
        <f>_xlfn.XLOOKUP(A1864,CATEGORIA!B:B,CATEGORIA!C:C)</f>
        <v>SPIRULINA EM PO 25KG</v>
      </c>
      <c r="C1864" s="108" t="s">
        <v>7</v>
      </c>
      <c r="D1864" s="142">
        <v>25</v>
      </c>
    </row>
    <row r="1865" spans="1:4" x14ac:dyDescent="0.3">
      <c r="A1865" s="187">
        <v>20370</v>
      </c>
      <c r="B1865" s="78" t="str">
        <f>_xlfn.XLOOKUP(A1865,CATEGORIA!B:B,CATEGORIA!C:C)</f>
        <v>SPIRULINA EM PO 2X1KG (VIDA EM GRAOS)</v>
      </c>
      <c r="C1865" s="108" t="s">
        <v>3</v>
      </c>
      <c r="D1865" s="142">
        <v>2</v>
      </c>
    </row>
    <row r="1866" spans="1:4" x14ac:dyDescent="0.3">
      <c r="A1866" s="187">
        <v>2674</v>
      </c>
      <c r="B1866" s="78" t="str">
        <f>_xlfn.XLOOKUP(A1866,CATEGORIA!B:B,CATEGORIA!C:C)</f>
        <v>SPRAY MEL E PROPOLIS 6X30ML (ABV)</v>
      </c>
      <c r="C1866" s="108" t="s">
        <v>165</v>
      </c>
      <c r="D1866" s="142">
        <v>6</v>
      </c>
    </row>
    <row r="1867" spans="1:4" x14ac:dyDescent="0.3">
      <c r="A1867" s="187">
        <v>1738</v>
      </c>
      <c r="B1867" s="78" t="str">
        <f>_xlfn.XLOOKUP(A1867,CATEGORIA!B:B,CATEGORIA!C:C)</f>
        <v>SPRAY MEL E PROPOLIS 6X35ML (ABV)</v>
      </c>
      <c r="C1867" s="108" t="s">
        <v>165</v>
      </c>
      <c r="D1867" s="142">
        <v>6</v>
      </c>
    </row>
    <row r="1868" spans="1:4" x14ac:dyDescent="0.3">
      <c r="A1868" s="187">
        <v>2675</v>
      </c>
      <c r="B1868" s="78" t="str">
        <f>_xlfn.XLOOKUP(A1868,CATEGORIA!B:B,CATEGORIA!C:C)</f>
        <v>SPRAY MEL E PROPOLIS E AGRIAO E ROMA 6X30ML (ABV)</v>
      </c>
      <c r="C1868" s="108" t="s">
        <v>165</v>
      </c>
      <c r="D1868" s="142">
        <v>6</v>
      </c>
    </row>
    <row r="1869" spans="1:4" x14ac:dyDescent="0.3">
      <c r="A1869" s="187">
        <v>1737</v>
      </c>
      <c r="B1869" s="78" t="str">
        <f>_xlfn.XLOOKUP(A1869,CATEGORIA!B:B,CATEGORIA!C:C)</f>
        <v>SPRAY MEL PROPOLIS, AGRIAO E ROMA 6X35ML (ABV)</v>
      </c>
      <c r="C1869" s="108" t="s">
        <v>126</v>
      </c>
      <c r="D1869" s="142">
        <v>6</v>
      </c>
    </row>
    <row r="1870" spans="1:4" x14ac:dyDescent="0.3">
      <c r="A1870" s="187">
        <v>2128</v>
      </c>
      <c r="B1870" s="78" t="str">
        <f>_xlfn.XLOOKUP(A1870,CATEGORIA!B:B,CATEGORIA!C:C)</f>
        <v>SPRAY MEL E PROPOLIS E ROMA 6X30ML (ABV)</v>
      </c>
      <c r="C1870" s="108" t="s">
        <v>165</v>
      </c>
      <c r="D1870" s="142">
        <v>6</v>
      </c>
    </row>
    <row r="1871" spans="1:4" x14ac:dyDescent="0.3">
      <c r="A1871" s="187">
        <v>2676</v>
      </c>
      <c r="B1871" s="78" t="str">
        <f>_xlfn.XLOOKUP(A1871,CATEGORIA!B:B,CATEGORIA!C:C)</f>
        <v>SPRAY MEL E PROPOLIS,ROMA,GENG,HORT 6X30ML (ABV)</v>
      </c>
      <c r="C1871" s="108" t="s">
        <v>165</v>
      </c>
      <c r="D1871" s="142">
        <v>6</v>
      </c>
    </row>
    <row r="1872" spans="1:4" x14ac:dyDescent="0.3">
      <c r="A1872" s="187">
        <v>1736</v>
      </c>
      <c r="B1872" s="78" t="str">
        <f>_xlfn.XLOOKUP(A1872,CATEGORIA!B:B,CATEGORIA!C:C)</f>
        <v>SPRAY MEL PROPOLIS,ROMA,GENG,HORT 6X35ML (ABV)</v>
      </c>
      <c r="C1872" s="108" t="s">
        <v>126</v>
      </c>
      <c r="D1872" s="142">
        <v>6</v>
      </c>
    </row>
    <row r="1873" spans="1:4" x14ac:dyDescent="0.3">
      <c r="A1873" s="187">
        <v>2677</v>
      </c>
      <c r="B1873" s="78" t="str">
        <f>_xlfn.XLOOKUP(A1873,CATEGORIA!B:B,CATEGORIA!C:C)</f>
        <v>SPRAY MEL E PROPOLIS E MENTA 6X30ML (ABV)</v>
      </c>
      <c r="C1873" s="108" t="s">
        <v>165</v>
      </c>
      <c r="D1873" s="142">
        <v>6</v>
      </c>
    </row>
    <row r="1874" spans="1:4" x14ac:dyDescent="0.3">
      <c r="A1874" s="187">
        <v>1739</v>
      </c>
      <c r="B1874" s="78" t="str">
        <f>_xlfn.XLOOKUP(A1874,CATEGORIA!B:B,CATEGORIA!C:C)</f>
        <v>SPRAY MEL E PROPOLIS E MENTA 6X35ML (ABV)</v>
      </c>
      <c r="C1874" s="108" t="s">
        <v>165</v>
      </c>
      <c r="D1874" s="142">
        <v>6</v>
      </c>
    </row>
    <row r="1875" spans="1:4" x14ac:dyDescent="0.3">
      <c r="A1875" s="187">
        <v>1991</v>
      </c>
      <c r="B1875" s="78" t="e">
        <f>_xlfn.XLOOKUP(A1875,CATEGORIA!B:B,CATEGORIA!C:C)</f>
        <v>#N/A</v>
      </c>
      <c r="C1875" s="108" t="s">
        <v>165</v>
      </c>
      <c r="D1875" s="142">
        <v>12</v>
      </c>
    </row>
    <row r="1876" spans="1:4" x14ac:dyDescent="0.3">
      <c r="A1876" s="187">
        <v>1989</v>
      </c>
      <c r="B1876" s="78" t="e">
        <f>_xlfn.XLOOKUP(A1876,CATEGORIA!B:B,CATEGORIA!C:C)</f>
        <v>#N/A</v>
      </c>
      <c r="C1876" s="108" t="s">
        <v>165</v>
      </c>
      <c r="D1876" s="142">
        <v>3</v>
      </c>
    </row>
    <row r="1877" spans="1:4" x14ac:dyDescent="0.3">
      <c r="A1877" s="187">
        <v>2795</v>
      </c>
      <c r="B1877" s="78" t="e">
        <f>_xlfn.XLOOKUP(A1877,CATEGORIA!B:B,CATEGORIA!C:C)</f>
        <v>#N/A</v>
      </c>
      <c r="C1877" s="108" t="s">
        <v>165</v>
      </c>
      <c r="D1877" s="142">
        <v>12</v>
      </c>
    </row>
    <row r="1878" spans="1:4" x14ac:dyDescent="0.3">
      <c r="A1878" s="187">
        <v>1979</v>
      </c>
      <c r="B1878" s="78" t="e">
        <f>_xlfn.XLOOKUP(A1878,CATEGORIA!B:B,CATEGORIA!C:C)</f>
        <v>#N/A</v>
      </c>
      <c r="C1878" s="108" t="s">
        <v>3</v>
      </c>
      <c r="D1878" s="142">
        <v>6</v>
      </c>
    </row>
    <row r="1879" spans="1:4" x14ac:dyDescent="0.3">
      <c r="A1879" s="187">
        <v>1980</v>
      </c>
      <c r="B1879" s="78" t="e">
        <f>_xlfn.XLOOKUP(A1879,CATEGORIA!B:B,CATEGORIA!C:C)</f>
        <v>#N/A</v>
      </c>
      <c r="C1879" s="108" t="s">
        <v>3</v>
      </c>
      <c r="D1879" s="142">
        <v>6</v>
      </c>
    </row>
    <row r="1880" spans="1:4" x14ac:dyDescent="0.3">
      <c r="A1880" s="187">
        <v>1981</v>
      </c>
      <c r="B1880" s="78" t="e">
        <f>_xlfn.XLOOKUP(A1880,CATEGORIA!B:B,CATEGORIA!C:C)</f>
        <v>#N/A</v>
      </c>
      <c r="C1880" s="108" t="s">
        <v>3</v>
      </c>
      <c r="D1880" s="142">
        <v>6</v>
      </c>
    </row>
    <row r="1881" spans="1:4" x14ac:dyDescent="0.3">
      <c r="A1881" s="187">
        <v>1982</v>
      </c>
      <c r="B1881" s="78" t="e">
        <f>_xlfn.XLOOKUP(A1881,CATEGORIA!B:B,CATEGORIA!C:C)</f>
        <v>#N/A</v>
      </c>
      <c r="C1881" s="108" t="s">
        <v>3</v>
      </c>
      <c r="D1881" s="142">
        <v>6</v>
      </c>
    </row>
    <row r="1882" spans="1:4" x14ac:dyDescent="0.3">
      <c r="A1882" s="187">
        <v>1977</v>
      </c>
      <c r="B1882" s="78" t="e">
        <f>_xlfn.XLOOKUP(A1882,CATEGORIA!B:B,CATEGORIA!C:C)</f>
        <v>#N/A</v>
      </c>
      <c r="C1882" s="108" t="s">
        <v>3</v>
      </c>
      <c r="D1882" s="142">
        <v>6</v>
      </c>
    </row>
    <row r="1883" spans="1:4" x14ac:dyDescent="0.3">
      <c r="A1883" s="187">
        <v>1978</v>
      </c>
      <c r="B1883" s="78" t="e">
        <f>_xlfn.XLOOKUP(A1883,CATEGORIA!B:B,CATEGORIA!C:C)</f>
        <v>#N/A</v>
      </c>
      <c r="C1883" s="108" t="s">
        <v>3</v>
      </c>
      <c r="D1883" s="142">
        <v>6</v>
      </c>
    </row>
    <row r="1884" spans="1:4" x14ac:dyDescent="0.3">
      <c r="A1884" s="187">
        <v>1985</v>
      </c>
      <c r="B1884" s="78" t="e">
        <f>_xlfn.XLOOKUP(A1884,CATEGORIA!B:B,CATEGORIA!C:C)</f>
        <v>#N/A</v>
      </c>
      <c r="C1884" s="108" t="s">
        <v>3</v>
      </c>
      <c r="D1884" s="142">
        <v>6</v>
      </c>
    </row>
    <row r="1885" spans="1:4" x14ac:dyDescent="0.3">
      <c r="A1885" s="187">
        <v>1986</v>
      </c>
      <c r="B1885" s="78" t="e">
        <f>_xlfn.XLOOKUP(A1885,CATEGORIA!B:B,CATEGORIA!C:C)</f>
        <v>#N/A</v>
      </c>
      <c r="C1885" s="108" t="s">
        <v>3</v>
      </c>
      <c r="D1885" s="142">
        <v>6</v>
      </c>
    </row>
    <row r="1886" spans="1:4" x14ac:dyDescent="0.3">
      <c r="A1886" s="187">
        <v>1983</v>
      </c>
      <c r="B1886" s="78" t="e">
        <f>_xlfn.XLOOKUP(A1886,CATEGORIA!B:B,CATEGORIA!C:C)</f>
        <v>#N/A</v>
      </c>
      <c r="C1886" s="108" t="s">
        <v>3</v>
      </c>
      <c r="D1886" s="142">
        <v>6</v>
      </c>
    </row>
    <row r="1887" spans="1:4" x14ac:dyDescent="0.3">
      <c r="A1887" s="187">
        <v>1984</v>
      </c>
      <c r="B1887" s="78" t="e">
        <f>_xlfn.XLOOKUP(A1887,CATEGORIA!B:B,CATEGORIA!C:C)</f>
        <v>#N/A</v>
      </c>
      <c r="C1887" s="108" t="s">
        <v>3</v>
      </c>
      <c r="D1887" s="142">
        <v>6</v>
      </c>
    </row>
    <row r="1888" spans="1:4" x14ac:dyDescent="0.3">
      <c r="A1888" s="187">
        <v>1987</v>
      </c>
      <c r="B1888" s="78" t="e">
        <f>_xlfn.XLOOKUP(A1888,CATEGORIA!B:B,CATEGORIA!C:C)</f>
        <v>#N/A</v>
      </c>
      <c r="C1888" s="108" t="s">
        <v>3</v>
      </c>
      <c r="D1888" s="142">
        <v>6</v>
      </c>
    </row>
    <row r="1889" spans="1:4" x14ac:dyDescent="0.3">
      <c r="A1889" s="187">
        <v>1988</v>
      </c>
      <c r="B1889" s="78" t="e">
        <f>_xlfn.XLOOKUP(A1889,CATEGORIA!B:B,CATEGORIA!C:C)</f>
        <v>#N/A</v>
      </c>
      <c r="C1889" s="108" t="s">
        <v>3</v>
      </c>
      <c r="D1889" s="142">
        <v>6</v>
      </c>
    </row>
    <row r="1890" spans="1:4" x14ac:dyDescent="0.3">
      <c r="A1890" s="187">
        <v>1993</v>
      </c>
      <c r="B1890" s="78" t="e">
        <f>_xlfn.XLOOKUP(A1890,CATEGORIA!B:B,CATEGORIA!C:C)</f>
        <v>#N/A</v>
      </c>
      <c r="C1890" s="108" t="s">
        <v>165</v>
      </c>
      <c r="D1890" s="142">
        <v>12</v>
      </c>
    </row>
    <row r="1891" spans="1:4" x14ac:dyDescent="0.3">
      <c r="A1891" s="187">
        <v>1990</v>
      </c>
      <c r="B1891" s="78" t="e">
        <f>_xlfn.XLOOKUP(A1891,CATEGORIA!B:B,CATEGORIA!C:C)</f>
        <v>#N/A</v>
      </c>
      <c r="C1891" s="108" t="s">
        <v>165</v>
      </c>
      <c r="D1891" s="142">
        <v>3</v>
      </c>
    </row>
    <row r="1892" spans="1:4" x14ac:dyDescent="0.3">
      <c r="A1892" s="187">
        <v>2073</v>
      </c>
      <c r="B1892" s="78" t="e">
        <f>_xlfn.XLOOKUP(A1892,CATEGORIA!B:B,CATEGORIA!C:C)</f>
        <v>#N/A</v>
      </c>
      <c r="C1892" s="108" t="s">
        <v>3</v>
      </c>
      <c r="D1892" s="142">
        <v>2</v>
      </c>
    </row>
    <row r="1893" spans="1:4" x14ac:dyDescent="0.3">
      <c r="A1893" s="187">
        <v>2042</v>
      </c>
      <c r="B1893" s="78" t="e">
        <f>_xlfn.XLOOKUP(A1893,CATEGORIA!B:B,CATEGORIA!C:C)</f>
        <v>#N/A</v>
      </c>
      <c r="C1893" s="108" t="s">
        <v>3</v>
      </c>
      <c r="D1893" s="142">
        <v>4</v>
      </c>
    </row>
    <row r="1894" spans="1:4" x14ac:dyDescent="0.3">
      <c r="A1894" s="187">
        <v>2074</v>
      </c>
      <c r="B1894" s="78" t="e">
        <f>_xlfn.XLOOKUP(A1894,CATEGORIA!B:B,CATEGORIA!C:C)</f>
        <v>#N/A</v>
      </c>
      <c r="C1894" s="108" t="s">
        <v>3</v>
      </c>
      <c r="D1894" s="142">
        <v>2</v>
      </c>
    </row>
    <row r="1895" spans="1:4" x14ac:dyDescent="0.3">
      <c r="A1895" s="187">
        <v>2043</v>
      </c>
      <c r="B1895" s="78" t="e">
        <f>_xlfn.XLOOKUP(A1895,CATEGORIA!B:B,CATEGORIA!C:C)</f>
        <v>#N/A</v>
      </c>
      <c r="C1895" s="108" t="s">
        <v>3</v>
      </c>
      <c r="D1895" s="142">
        <v>4</v>
      </c>
    </row>
    <row r="1896" spans="1:4" x14ac:dyDescent="0.3">
      <c r="A1896" s="187">
        <v>434</v>
      </c>
      <c r="B1896" s="78" t="str">
        <f>_xlfn.XLOOKUP(A1896,CATEGORIA!B:B,CATEGORIA!C:C)</f>
        <v>ALBUMINA 5KG</v>
      </c>
      <c r="C1896" s="108" t="s">
        <v>7</v>
      </c>
      <c r="D1896" s="142">
        <v>5</v>
      </c>
    </row>
    <row r="1897" spans="1:4" x14ac:dyDescent="0.3">
      <c r="A1897" s="187">
        <v>541</v>
      </c>
      <c r="B1897" s="78" t="str">
        <f>_xlfn.XLOOKUP(A1897,CATEGORIA!B:B,CATEGORIA!C:C)</f>
        <v>ALBUMINA 2KG</v>
      </c>
      <c r="C1897" s="108" t="s">
        <v>7</v>
      </c>
      <c r="D1897" s="142">
        <v>2</v>
      </c>
    </row>
    <row r="1898" spans="1:4" x14ac:dyDescent="0.3">
      <c r="A1898" s="187">
        <v>2087</v>
      </c>
      <c r="B1898" s="78" t="e">
        <f>_xlfn.XLOOKUP(A1898,CATEGORIA!B:B,CATEGORIA!C:C)</f>
        <v>#N/A</v>
      </c>
      <c r="C1898" s="108" t="s">
        <v>3</v>
      </c>
      <c r="D1898" s="142">
        <v>2</v>
      </c>
    </row>
    <row r="1899" spans="1:4" x14ac:dyDescent="0.3">
      <c r="A1899" s="187">
        <v>2030</v>
      </c>
      <c r="B1899" s="78" t="e">
        <f>_xlfn.XLOOKUP(A1899,CATEGORIA!B:B,CATEGORIA!C:C)</f>
        <v>#N/A</v>
      </c>
      <c r="C1899" s="108" t="s">
        <v>3</v>
      </c>
      <c r="D1899" s="142">
        <v>4</v>
      </c>
    </row>
    <row r="1900" spans="1:4" x14ac:dyDescent="0.3">
      <c r="A1900" s="187">
        <v>2088</v>
      </c>
      <c r="B1900" s="78" t="e">
        <f>_xlfn.XLOOKUP(A1900,CATEGORIA!B:B,CATEGORIA!C:C)</f>
        <v>#N/A</v>
      </c>
      <c r="C1900" s="108" t="s">
        <v>3</v>
      </c>
      <c r="D1900" s="142">
        <v>2</v>
      </c>
    </row>
    <row r="1901" spans="1:4" x14ac:dyDescent="0.3">
      <c r="A1901" s="187">
        <v>2025</v>
      </c>
      <c r="B1901" s="78" t="e">
        <f>_xlfn.XLOOKUP(A1901,CATEGORIA!B:B,CATEGORIA!C:C)</f>
        <v>#N/A</v>
      </c>
      <c r="C1901" s="108" t="s">
        <v>3</v>
      </c>
      <c r="D1901" s="142">
        <v>4</v>
      </c>
    </row>
    <row r="1902" spans="1:4" x14ac:dyDescent="0.3">
      <c r="A1902" s="187">
        <v>2089</v>
      </c>
      <c r="B1902" s="78" t="e">
        <f>_xlfn.XLOOKUP(A1902,CATEGORIA!B:B,CATEGORIA!C:C)</f>
        <v>#N/A</v>
      </c>
      <c r="C1902" s="108" t="s">
        <v>3</v>
      </c>
      <c r="D1902" s="142">
        <v>2</v>
      </c>
    </row>
    <row r="1903" spans="1:4" x14ac:dyDescent="0.3">
      <c r="A1903" s="187">
        <v>2026</v>
      </c>
      <c r="B1903" s="78" t="e">
        <f>_xlfn.XLOOKUP(A1903,CATEGORIA!B:B,CATEGORIA!C:C)</f>
        <v>#N/A</v>
      </c>
      <c r="C1903" s="108" t="s">
        <v>3</v>
      </c>
      <c r="D1903" s="142">
        <v>4</v>
      </c>
    </row>
    <row r="1904" spans="1:4" x14ac:dyDescent="0.3">
      <c r="A1904" s="187">
        <v>2090</v>
      </c>
      <c r="B1904" s="78" t="e">
        <f>_xlfn.XLOOKUP(A1904,CATEGORIA!B:B,CATEGORIA!C:C)</f>
        <v>#N/A</v>
      </c>
      <c r="C1904" s="108" t="s">
        <v>3</v>
      </c>
      <c r="D1904" s="142">
        <v>2</v>
      </c>
    </row>
    <row r="1905" spans="1:4" x14ac:dyDescent="0.3">
      <c r="A1905" s="187">
        <v>2027</v>
      </c>
      <c r="B1905" s="78" t="e">
        <f>_xlfn.XLOOKUP(A1905,CATEGORIA!B:B,CATEGORIA!C:C)</f>
        <v>#N/A</v>
      </c>
      <c r="C1905" s="108" t="s">
        <v>3</v>
      </c>
      <c r="D1905" s="142">
        <v>4</v>
      </c>
    </row>
    <row r="1906" spans="1:4" x14ac:dyDescent="0.3">
      <c r="A1906" s="187">
        <v>2091</v>
      </c>
      <c r="B1906" s="78" t="e">
        <f>_xlfn.XLOOKUP(A1906,CATEGORIA!B:B,CATEGORIA!C:C)</f>
        <v>#N/A</v>
      </c>
      <c r="C1906" s="108" t="s">
        <v>3</v>
      </c>
      <c r="D1906" s="142">
        <v>2</v>
      </c>
    </row>
    <row r="1907" spans="1:4" x14ac:dyDescent="0.3">
      <c r="A1907" s="187">
        <v>2028</v>
      </c>
      <c r="B1907" s="78" t="e">
        <f>_xlfn.XLOOKUP(A1907,CATEGORIA!B:B,CATEGORIA!C:C)</f>
        <v>#N/A</v>
      </c>
      <c r="C1907" s="108" t="s">
        <v>3</v>
      </c>
      <c r="D1907" s="142">
        <v>4</v>
      </c>
    </row>
    <row r="1908" spans="1:4" x14ac:dyDescent="0.3">
      <c r="A1908" s="187">
        <v>2092</v>
      </c>
      <c r="B1908" s="78" t="e">
        <f>_xlfn.XLOOKUP(A1908,CATEGORIA!B:B,CATEGORIA!C:C)</f>
        <v>#N/A</v>
      </c>
      <c r="C1908" s="108" t="s">
        <v>3</v>
      </c>
      <c r="D1908" s="142">
        <v>2</v>
      </c>
    </row>
    <row r="1909" spans="1:4" x14ac:dyDescent="0.3">
      <c r="A1909" s="187">
        <v>2029</v>
      </c>
      <c r="B1909" s="78" t="e">
        <f>_xlfn.XLOOKUP(A1909,CATEGORIA!B:B,CATEGORIA!C:C)</f>
        <v>#N/A</v>
      </c>
      <c r="C1909" s="108" t="s">
        <v>3</v>
      </c>
      <c r="D1909" s="142">
        <v>4</v>
      </c>
    </row>
    <row r="1910" spans="1:4" x14ac:dyDescent="0.3">
      <c r="A1910" s="187">
        <v>2093</v>
      </c>
      <c r="B1910" s="78" t="e">
        <f>_xlfn.XLOOKUP(A1910,CATEGORIA!B:B,CATEGORIA!C:C)</f>
        <v>#N/A</v>
      </c>
      <c r="C1910" s="108" t="s">
        <v>3</v>
      </c>
      <c r="D1910" s="142">
        <v>2</v>
      </c>
    </row>
    <row r="1911" spans="1:4" x14ac:dyDescent="0.3">
      <c r="A1911" s="187">
        <v>2031</v>
      </c>
      <c r="B1911" s="78" t="e">
        <f>_xlfn.XLOOKUP(A1911,CATEGORIA!B:B,CATEGORIA!C:C)</f>
        <v>#N/A</v>
      </c>
      <c r="C1911" s="108" t="s">
        <v>3</v>
      </c>
      <c r="D1911" s="142">
        <v>4</v>
      </c>
    </row>
    <row r="1912" spans="1:4" x14ac:dyDescent="0.3">
      <c r="A1912" s="187">
        <v>2094</v>
      </c>
      <c r="B1912" s="78" t="e">
        <f>_xlfn.XLOOKUP(A1912,CATEGORIA!B:B,CATEGORIA!C:C)</f>
        <v>#N/A</v>
      </c>
      <c r="C1912" s="108" t="s">
        <v>3</v>
      </c>
      <c r="D1912" s="142">
        <v>2</v>
      </c>
    </row>
    <row r="1913" spans="1:4" x14ac:dyDescent="0.3">
      <c r="A1913" s="187">
        <v>2032</v>
      </c>
      <c r="B1913" s="78" t="e">
        <f>_xlfn.XLOOKUP(A1913,CATEGORIA!B:B,CATEGORIA!C:C)</f>
        <v>#N/A</v>
      </c>
      <c r="C1913" s="108" t="s">
        <v>3</v>
      </c>
      <c r="D1913" s="142">
        <v>4</v>
      </c>
    </row>
    <row r="1914" spans="1:4" x14ac:dyDescent="0.3">
      <c r="A1914" s="187">
        <v>2095</v>
      </c>
      <c r="B1914" s="78" t="e">
        <f>_xlfn.XLOOKUP(A1914,CATEGORIA!B:B,CATEGORIA!C:C)</f>
        <v>#N/A</v>
      </c>
      <c r="C1914" s="108" t="s">
        <v>3</v>
      </c>
      <c r="D1914" s="142">
        <v>2</v>
      </c>
    </row>
    <row r="1915" spans="1:4" x14ac:dyDescent="0.3">
      <c r="A1915" s="187">
        <v>2033</v>
      </c>
      <c r="B1915" s="78" t="e">
        <f>_xlfn.XLOOKUP(A1915,CATEGORIA!B:B,CATEGORIA!C:C)</f>
        <v>#N/A</v>
      </c>
      <c r="C1915" s="108" t="s">
        <v>3</v>
      </c>
      <c r="D1915" s="142">
        <v>4</v>
      </c>
    </row>
    <row r="1916" spans="1:4" x14ac:dyDescent="0.3">
      <c r="A1916" s="187">
        <v>2096</v>
      </c>
      <c r="B1916" s="78" t="e">
        <f>_xlfn.XLOOKUP(A1916,CATEGORIA!B:B,CATEGORIA!C:C)</f>
        <v>#N/A</v>
      </c>
      <c r="C1916" s="108" t="s">
        <v>3</v>
      </c>
      <c r="D1916" s="142">
        <v>2</v>
      </c>
    </row>
    <row r="1917" spans="1:4" x14ac:dyDescent="0.3">
      <c r="A1917" s="187">
        <v>2035</v>
      </c>
      <c r="B1917" s="78" t="e">
        <f>_xlfn.XLOOKUP(A1917,CATEGORIA!B:B,CATEGORIA!C:C)</f>
        <v>#N/A</v>
      </c>
      <c r="C1917" s="108" t="s">
        <v>3</v>
      </c>
      <c r="D1917" s="142">
        <v>4</v>
      </c>
    </row>
    <row r="1918" spans="1:4" x14ac:dyDescent="0.3">
      <c r="A1918" s="187">
        <v>2097</v>
      </c>
      <c r="B1918" s="78" t="e">
        <f>_xlfn.XLOOKUP(A1918,CATEGORIA!B:B,CATEGORIA!C:C)</f>
        <v>#N/A</v>
      </c>
      <c r="C1918" s="108" t="s">
        <v>3</v>
      </c>
      <c r="D1918" s="142">
        <v>2</v>
      </c>
    </row>
    <row r="1919" spans="1:4" x14ac:dyDescent="0.3">
      <c r="A1919" s="187">
        <v>2034</v>
      </c>
      <c r="B1919" s="78" t="e">
        <f>_xlfn.XLOOKUP(A1919,CATEGORIA!B:B,CATEGORIA!C:C)</f>
        <v>#N/A</v>
      </c>
      <c r="C1919" s="108" t="s">
        <v>3</v>
      </c>
      <c r="D1919" s="142">
        <v>4</v>
      </c>
    </row>
    <row r="1920" spans="1:4" x14ac:dyDescent="0.3">
      <c r="A1920" s="187">
        <v>2098</v>
      </c>
      <c r="B1920" s="78" t="e">
        <f>_xlfn.XLOOKUP(A1920,CATEGORIA!B:B,CATEGORIA!C:C)</f>
        <v>#N/A</v>
      </c>
      <c r="C1920" s="108" t="s">
        <v>3</v>
      </c>
      <c r="D1920" s="142">
        <v>2</v>
      </c>
    </row>
    <row r="1921" spans="1:4" x14ac:dyDescent="0.3">
      <c r="A1921" s="187">
        <v>2036</v>
      </c>
      <c r="B1921" s="78" t="e">
        <f>_xlfn.XLOOKUP(A1921,CATEGORIA!B:B,CATEGORIA!C:C)</f>
        <v>#N/A</v>
      </c>
      <c r="C1921" s="108" t="s">
        <v>3</v>
      </c>
      <c r="D1921" s="142">
        <v>4</v>
      </c>
    </row>
    <row r="1922" spans="1:4" x14ac:dyDescent="0.3">
      <c r="A1922" s="187">
        <v>2076</v>
      </c>
      <c r="B1922" s="78" t="e">
        <f>_xlfn.XLOOKUP(A1922,CATEGORIA!B:B,CATEGORIA!C:C)</f>
        <v>#N/A</v>
      </c>
      <c r="C1922" s="108" t="s">
        <v>3</v>
      </c>
      <c r="D1922" s="142">
        <v>2</v>
      </c>
    </row>
    <row r="1923" spans="1:4" x14ac:dyDescent="0.3">
      <c r="A1923" s="187">
        <v>2071</v>
      </c>
      <c r="B1923" s="78" t="e">
        <f>_xlfn.XLOOKUP(A1923,CATEGORIA!B:B,CATEGORIA!C:C)</f>
        <v>#N/A</v>
      </c>
      <c r="C1923" s="108" t="s">
        <v>3</v>
      </c>
      <c r="D1923" s="142">
        <v>4</v>
      </c>
    </row>
    <row r="1924" spans="1:4" x14ac:dyDescent="0.3">
      <c r="A1924" s="187">
        <v>2077</v>
      </c>
      <c r="B1924" s="78" t="e">
        <f>_xlfn.XLOOKUP(A1924,CATEGORIA!B:B,CATEGORIA!C:C)</f>
        <v>#N/A</v>
      </c>
      <c r="C1924" s="108" t="s">
        <v>3</v>
      </c>
      <c r="D1924" s="142">
        <v>2</v>
      </c>
    </row>
    <row r="1925" spans="1:4" x14ac:dyDescent="0.3">
      <c r="A1925" s="187">
        <v>2070</v>
      </c>
      <c r="B1925" s="78" t="e">
        <f>_xlfn.XLOOKUP(A1925,CATEGORIA!B:B,CATEGORIA!C:C)</f>
        <v>#N/A</v>
      </c>
      <c r="C1925" s="108" t="s">
        <v>3</v>
      </c>
      <c r="D1925" s="142">
        <v>4</v>
      </c>
    </row>
    <row r="1926" spans="1:4" x14ac:dyDescent="0.3">
      <c r="A1926" s="187">
        <v>21478</v>
      </c>
      <c r="B1926" s="78" t="str">
        <f>_xlfn.XLOOKUP(A1926,CATEGORIA!B:B,CATEGORIA!C:C)</f>
        <v>BCAA 25KG</v>
      </c>
      <c r="C1926" s="108" t="s">
        <v>7</v>
      </c>
      <c r="D1926" s="142">
        <v>25</v>
      </c>
    </row>
    <row r="1927" spans="1:4" x14ac:dyDescent="0.3">
      <c r="A1927" s="187">
        <v>511</v>
      </c>
      <c r="B1927" s="78" t="str">
        <f>_xlfn.XLOOKUP(A1927,CATEGORIA!B:B,CATEGORIA!C:C)</f>
        <v>BCAA 5KG (VIDA EM GRAOS)</v>
      </c>
      <c r="C1927" s="108" t="s">
        <v>7</v>
      </c>
      <c r="D1927" s="142">
        <v>5</v>
      </c>
    </row>
    <row r="1928" spans="1:4" x14ac:dyDescent="0.3">
      <c r="A1928" s="187">
        <v>1530</v>
      </c>
      <c r="B1928" s="78" t="str">
        <f>_xlfn.XLOOKUP(A1928,CATEGORIA!B:B,CATEGORIA!C:C)</f>
        <v>BCAA 2KG (VIDA EM GRAOS)</v>
      </c>
      <c r="C1928" s="108" t="s">
        <v>7</v>
      </c>
      <c r="D1928" s="142">
        <v>2</v>
      </c>
    </row>
    <row r="1929" spans="1:4" x14ac:dyDescent="0.3">
      <c r="A1929" s="187">
        <v>2078</v>
      </c>
      <c r="B1929" s="78" t="e">
        <f>_xlfn.XLOOKUP(A1929,CATEGORIA!B:B,CATEGORIA!C:C)</f>
        <v>#N/A</v>
      </c>
      <c r="C1929" s="108" t="s">
        <v>3</v>
      </c>
      <c r="D1929" s="142">
        <v>2</v>
      </c>
    </row>
    <row r="1930" spans="1:4" x14ac:dyDescent="0.3">
      <c r="A1930" s="187">
        <v>2063</v>
      </c>
      <c r="B1930" s="78" t="e">
        <f>_xlfn.XLOOKUP(A1930,CATEGORIA!B:B,CATEGORIA!C:C)</f>
        <v>#N/A</v>
      </c>
      <c r="C1930" s="108" t="s">
        <v>3</v>
      </c>
      <c r="D1930" s="142">
        <v>6</v>
      </c>
    </row>
    <row r="1931" spans="1:4" x14ac:dyDescent="0.3">
      <c r="A1931" s="187">
        <v>2079</v>
      </c>
      <c r="B1931" s="78" t="e">
        <f>_xlfn.XLOOKUP(A1931,CATEGORIA!B:B,CATEGORIA!C:C)</f>
        <v>#N/A</v>
      </c>
      <c r="C1931" s="108" t="s">
        <v>3</v>
      </c>
      <c r="D1931" s="142">
        <v>2</v>
      </c>
    </row>
    <row r="1932" spans="1:4" x14ac:dyDescent="0.3">
      <c r="A1932" s="187">
        <v>2064</v>
      </c>
      <c r="B1932" s="78" t="e">
        <f>_xlfn.XLOOKUP(A1932,CATEGORIA!B:B,CATEGORIA!C:C)</f>
        <v>#N/A</v>
      </c>
      <c r="C1932" s="108" t="s">
        <v>3</v>
      </c>
      <c r="D1932" s="142">
        <v>6</v>
      </c>
    </row>
    <row r="1933" spans="1:4" x14ac:dyDescent="0.3">
      <c r="A1933" s="187">
        <v>2080</v>
      </c>
      <c r="B1933" s="78" t="e">
        <f>_xlfn.XLOOKUP(A1933,CATEGORIA!B:B,CATEGORIA!C:C)</f>
        <v>#N/A</v>
      </c>
      <c r="C1933" s="108" t="s">
        <v>3</v>
      </c>
      <c r="D1933" s="142">
        <v>2</v>
      </c>
    </row>
    <row r="1934" spans="1:4" x14ac:dyDescent="0.3">
      <c r="A1934" s="187">
        <v>2065</v>
      </c>
      <c r="B1934" s="78" t="e">
        <f>_xlfn.XLOOKUP(A1934,CATEGORIA!B:B,CATEGORIA!C:C)</f>
        <v>#N/A</v>
      </c>
      <c r="C1934" s="108" t="s">
        <v>3</v>
      </c>
      <c r="D1934" s="142">
        <v>6</v>
      </c>
    </row>
    <row r="1935" spans="1:4" x14ac:dyDescent="0.3">
      <c r="A1935" s="187">
        <v>2081</v>
      </c>
      <c r="B1935" s="78" t="e">
        <f>_xlfn.XLOOKUP(A1935,CATEGORIA!B:B,CATEGORIA!C:C)</f>
        <v>#N/A</v>
      </c>
      <c r="C1935" s="108" t="s">
        <v>3</v>
      </c>
      <c r="D1935" s="142">
        <v>2</v>
      </c>
    </row>
    <row r="1936" spans="1:4" x14ac:dyDescent="0.3">
      <c r="A1936" s="187">
        <v>2066</v>
      </c>
      <c r="B1936" s="78" t="e">
        <f>_xlfn.XLOOKUP(A1936,CATEGORIA!B:B,CATEGORIA!C:C)</f>
        <v>#N/A</v>
      </c>
      <c r="C1936" s="108" t="s">
        <v>3</v>
      </c>
      <c r="D1936" s="142">
        <v>6</v>
      </c>
    </row>
    <row r="1937" spans="1:4" x14ac:dyDescent="0.3">
      <c r="A1937" s="187">
        <v>2082</v>
      </c>
      <c r="B1937" s="78" t="e">
        <f>_xlfn.XLOOKUP(A1937,CATEGORIA!B:B,CATEGORIA!C:C)</f>
        <v>#N/A</v>
      </c>
      <c r="C1937" s="108" t="s">
        <v>3</v>
      </c>
      <c r="D1937" s="142">
        <v>2</v>
      </c>
    </row>
    <row r="1938" spans="1:4" x14ac:dyDescent="0.3">
      <c r="A1938" s="187">
        <v>2069</v>
      </c>
      <c r="B1938" s="78" t="e">
        <f>_xlfn.XLOOKUP(A1938,CATEGORIA!B:B,CATEGORIA!C:C)</f>
        <v>#N/A</v>
      </c>
      <c r="C1938" s="108" t="s">
        <v>3</v>
      </c>
      <c r="D1938" s="142">
        <v>6</v>
      </c>
    </row>
    <row r="1939" spans="1:4" x14ac:dyDescent="0.3">
      <c r="A1939" s="187">
        <v>2083</v>
      </c>
      <c r="B1939" s="78" t="e">
        <f>_xlfn.XLOOKUP(A1939,CATEGORIA!B:B,CATEGORIA!C:C)</f>
        <v>#N/A</v>
      </c>
      <c r="C1939" s="108" t="s">
        <v>3</v>
      </c>
      <c r="D1939" s="142">
        <v>2</v>
      </c>
    </row>
    <row r="1940" spans="1:4" x14ac:dyDescent="0.3">
      <c r="A1940" s="187">
        <v>2067</v>
      </c>
      <c r="B1940" s="78" t="e">
        <f>_xlfn.XLOOKUP(A1940,CATEGORIA!B:B,CATEGORIA!C:C)</f>
        <v>#N/A</v>
      </c>
      <c r="C1940" s="108" t="s">
        <v>3</v>
      </c>
      <c r="D1940" s="142">
        <v>6</v>
      </c>
    </row>
    <row r="1941" spans="1:4" x14ac:dyDescent="0.3">
      <c r="A1941" s="187">
        <v>2084</v>
      </c>
      <c r="B1941" s="78" t="e">
        <f>_xlfn.XLOOKUP(A1941,CATEGORIA!B:B,CATEGORIA!C:C)</f>
        <v>#N/A</v>
      </c>
      <c r="C1941" s="108" t="s">
        <v>3</v>
      </c>
      <c r="D1941" s="142">
        <v>2</v>
      </c>
    </row>
    <row r="1942" spans="1:4" x14ac:dyDescent="0.3">
      <c r="A1942" s="187">
        <v>2068</v>
      </c>
      <c r="B1942" s="78" t="e">
        <f>_xlfn.XLOOKUP(A1942,CATEGORIA!B:B,CATEGORIA!C:C)</f>
        <v>#N/A</v>
      </c>
      <c r="C1942" s="108" t="s">
        <v>3</v>
      </c>
      <c r="D1942" s="142">
        <v>6</v>
      </c>
    </row>
    <row r="1943" spans="1:4" x14ac:dyDescent="0.3">
      <c r="A1943" s="187">
        <v>21559</v>
      </c>
      <c r="B1943" s="78" t="e">
        <f>_xlfn.XLOOKUP(A1943,CATEGORIA!B:B,CATEGORIA!C:C)</f>
        <v>#N/A</v>
      </c>
      <c r="C1943" s="108" t="s">
        <v>7</v>
      </c>
      <c r="D1943" s="142">
        <v>20</v>
      </c>
    </row>
    <row r="1944" spans="1:4" x14ac:dyDescent="0.3">
      <c r="A1944" s="187">
        <v>606</v>
      </c>
      <c r="B1944" s="78" t="str">
        <f>_xlfn.XLOOKUP(A1944,CATEGORIA!B:B,CATEGORIA!C:C)</f>
        <v>COLAGENO HIDROLIZADO 5KG (RBR)</v>
      </c>
      <c r="C1944" s="108" t="s">
        <v>7</v>
      </c>
      <c r="D1944" s="142">
        <v>5</v>
      </c>
    </row>
    <row r="1945" spans="1:4" x14ac:dyDescent="0.3">
      <c r="A1945" s="187">
        <v>1539</v>
      </c>
      <c r="B1945" s="78" t="str">
        <f>_xlfn.XLOOKUP(A1945,CATEGORIA!B:B,CATEGORIA!C:C)</f>
        <v>COLAGENO HIDROLIZADO 2KG (RBR)</v>
      </c>
      <c r="C1945" s="108" t="s">
        <v>3</v>
      </c>
      <c r="D1945" s="142">
        <v>2</v>
      </c>
    </row>
    <row r="1946" spans="1:4" x14ac:dyDescent="0.3">
      <c r="A1946" s="187">
        <v>1976</v>
      </c>
      <c r="B1946" s="78" t="e">
        <f>_xlfn.XLOOKUP(A1946,CATEGORIA!B:B,CATEGORIA!C:C)</f>
        <v>#N/A</v>
      </c>
      <c r="C1946" s="108" t="s">
        <v>7</v>
      </c>
      <c r="D1946" s="142">
        <v>4</v>
      </c>
    </row>
    <row r="1947" spans="1:4" x14ac:dyDescent="0.3">
      <c r="A1947" s="187">
        <v>1434</v>
      </c>
      <c r="B1947" s="78" t="str">
        <f>_xlfn.XLOOKUP(A1947,CATEGORIA!B:B,CATEGORIA!C:C)</f>
        <v>COLAGENO HIDROLIZADO SABOR LARANJA 5KG (RBR)</v>
      </c>
      <c r="C1947" s="108" t="s">
        <v>7</v>
      </c>
      <c r="D1947" s="142">
        <v>5</v>
      </c>
    </row>
    <row r="1948" spans="1:4" x14ac:dyDescent="0.3">
      <c r="A1948" s="187">
        <v>1533</v>
      </c>
      <c r="B1948" s="78" t="e">
        <f>_xlfn.XLOOKUP(A1948,CATEGORIA!B:B,CATEGORIA!C:C)</f>
        <v>#N/A</v>
      </c>
      <c r="C1948" s="108" t="s">
        <v>7</v>
      </c>
      <c r="D1948" s="142">
        <v>2</v>
      </c>
    </row>
    <row r="1949" spans="1:4" x14ac:dyDescent="0.3">
      <c r="A1949" s="187">
        <v>1435</v>
      </c>
      <c r="B1949" s="78" t="e">
        <f>_xlfn.XLOOKUP(A1949,CATEGORIA!B:B,CATEGORIA!C:C)</f>
        <v>#N/A</v>
      </c>
      <c r="C1949" s="108" t="s">
        <v>7</v>
      </c>
      <c r="D1949" s="142">
        <v>5</v>
      </c>
    </row>
    <row r="1950" spans="1:4" x14ac:dyDescent="0.3">
      <c r="A1950" s="187">
        <v>1534</v>
      </c>
      <c r="B1950" s="78" t="e">
        <f>_xlfn.XLOOKUP(A1950,CATEGORIA!B:B,CATEGORIA!C:C)</f>
        <v>#N/A</v>
      </c>
      <c r="C1950" s="108" t="s">
        <v>7</v>
      </c>
      <c r="D1950" s="142">
        <v>2</v>
      </c>
    </row>
    <row r="1951" spans="1:4" x14ac:dyDescent="0.3">
      <c r="A1951" s="187">
        <v>1436</v>
      </c>
      <c r="B1951" s="78" t="str">
        <f>_xlfn.XLOOKUP(A1951,CATEGORIA!B:B,CATEGORIA!C:C)</f>
        <v>COLAGENO HIDROLIZADO SABOR MORANGO 5KG (RBR)</v>
      </c>
      <c r="C1951" s="108" t="s">
        <v>7</v>
      </c>
      <c r="D1951" s="142">
        <v>5</v>
      </c>
    </row>
    <row r="1952" spans="1:4" x14ac:dyDescent="0.3">
      <c r="A1952" s="187">
        <v>1535</v>
      </c>
      <c r="B1952" s="78" t="e">
        <f>_xlfn.XLOOKUP(A1952,CATEGORIA!B:B,CATEGORIA!C:C)</f>
        <v>#N/A</v>
      </c>
      <c r="C1952" s="108" t="s">
        <v>7</v>
      </c>
      <c r="D1952" s="142">
        <v>2</v>
      </c>
    </row>
    <row r="1953" spans="1:4" x14ac:dyDescent="0.3">
      <c r="A1953" s="187">
        <v>21438</v>
      </c>
      <c r="B1953" s="78" t="str">
        <f>_xlfn.XLOOKUP(A1953,CATEGORIA!B:B,CATEGORIA!C:C)</f>
        <v>CREATINA MONOHIDRATADA 25KG</v>
      </c>
      <c r="C1953" s="108" t="s">
        <v>7</v>
      </c>
      <c r="D1953" s="142">
        <v>25</v>
      </c>
    </row>
    <row r="1954" spans="1:4" x14ac:dyDescent="0.3">
      <c r="A1954" s="187">
        <v>1088</v>
      </c>
      <c r="B1954" s="78" t="str">
        <f>_xlfn.XLOOKUP(A1954,CATEGORIA!B:B,CATEGORIA!C:C)</f>
        <v>CREATINA MONOHIDRATADA 5KG (VIDA EM GRAOS)</v>
      </c>
      <c r="C1954" s="108" t="s">
        <v>7</v>
      </c>
      <c r="D1954" s="142">
        <v>5</v>
      </c>
    </row>
    <row r="1955" spans="1:4" x14ac:dyDescent="0.3">
      <c r="A1955" s="187">
        <v>21439</v>
      </c>
      <c r="B1955" s="78" t="str">
        <f>_xlfn.XLOOKUP(A1955,CATEGORIA!B:B,CATEGORIA!C:C)</f>
        <v>CREATINA MONOHIDRATADA 2KG (VIDA EM GRAOS)</v>
      </c>
      <c r="C1955" s="108" t="s">
        <v>7</v>
      </c>
      <c r="D1955" s="142">
        <v>2</v>
      </c>
    </row>
    <row r="1956" spans="1:4" x14ac:dyDescent="0.3">
      <c r="A1956" s="187">
        <v>2075</v>
      </c>
      <c r="B1956" s="78" t="e">
        <f>_xlfn.XLOOKUP(A1956,CATEGORIA!B:B,CATEGORIA!C:C)</f>
        <v>#N/A</v>
      </c>
      <c r="C1956" s="108" t="s">
        <v>3</v>
      </c>
      <c r="D1956" s="142">
        <v>2</v>
      </c>
    </row>
    <row r="1957" spans="1:4" x14ac:dyDescent="0.3">
      <c r="A1957" s="187">
        <v>2037</v>
      </c>
      <c r="B1957" s="78" t="e">
        <f>_xlfn.XLOOKUP(A1957,CATEGORIA!B:B,CATEGORIA!C:C)</f>
        <v>#N/A</v>
      </c>
      <c r="C1957" s="108" t="s">
        <v>3</v>
      </c>
      <c r="D1957" s="142">
        <v>6</v>
      </c>
    </row>
    <row r="1958" spans="1:4" x14ac:dyDescent="0.3">
      <c r="A1958" s="187">
        <v>20549</v>
      </c>
      <c r="B1958" s="78" t="str">
        <f>_xlfn.XLOOKUP(A1958,CATEGORIA!B:B,CATEGORIA!C:C)</f>
        <v>GLUTAMINA 5KG</v>
      </c>
      <c r="C1958" s="108" t="s">
        <v>7</v>
      </c>
      <c r="D1958" s="142">
        <v>5</v>
      </c>
    </row>
    <row r="1959" spans="1:4" x14ac:dyDescent="0.3">
      <c r="A1959" s="187">
        <v>21368</v>
      </c>
      <c r="B1959" s="78" t="str">
        <f>_xlfn.XLOOKUP(A1959,CATEGORIA!B:B,CATEGORIA!C:C)</f>
        <v>GLUTAMINA 2KG</v>
      </c>
      <c r="C1959" s="108" t="s">
        <v>7</v>
      </c>
      <c r="D1959" s="142">
        <v>2</v>
      </c>
    </row>
    <row r="1960" spans="1:4" x14ac:dyDescent="0.3">
      <c r="A1960" s="187">
        <v>574</v>
      </c>
      <c r="B1960" s="78" t="str">
        <f>_xlfn.XLOOKUP(A1960,CATEGORIA!B:B,CATEGORIA!C:C)</f>
        <v>MALTODEXTRINA 5KG</v>
      </c>
      <c r="C1960" s="108" t="s">
        <v>7</v>
      </c>
      <c r="D1960" s="142">
        <v>5</v>
      </c>
    </row>
    <row r="1961" spans="1:4" x14ac:dyDescent="0.3">
      <c r="A1961" s="187">
        <v>1521</v>
      </c>
      <c r="B1961" s="78" t="e">
        <f>_xlfn.XLOOKUP(A1961,CATEGORIA!B:B,CATEGORIA!C:C)</f>
        <v>#N/A</v>
      </c>
      <c r="C1961" s="108" t="s">
        <v>7</v>
      </c>
      <c r="D1961" s="142">
        <v>3</v>
      </c>
    </row>
    <row r="1962" spans="1:4" x14ac:dyDescent="0.3">
      <c r="A1962" s="187">
        <v>1522</v>
      </c>
      <c r="B1962" s="78" t="e">
        <f>_xlfn.XLOOKUP(A1962,CATEGORIA!B:B,CATEGORIA!C:C)</f>
        <v>#N/A</v>
      </c>
      <c r="C1962" s="108" t="s">
        <v>7</v>
      </c>
      <c r="D1962" s="142">
        <v>3</v>
      </c>
    </row>
    <row r="1963" spans="1:4" x14ac:dyDescent="0.3">
      <c r="A1963" s="187">
        <v>1523</v>
      </c>
      <c r="B1963" s="78" t="e">
        <f>_xlfn.XLOOKUP(A1963,CATEGORIA!B:B,CATEGORIA!C:C)</f>
        <v>#N/A</v>
      </c>
      <c r="C1963" s="108" t="s">
        <v>7</v>
      </c>
      <c r="D1963" s="142">
        <v>3</v>
      </c>
    </row>
    <row r="1964" spans="1:4" x14ac:dyDescent="0.3">
      <c r="A1964" s="187">
        <v>2039</v>
      </c>
      <c r="B1964" s="78" t="e">
        <f>_xlfn.XLOOKUP(A1964,CATEGORIA!B:B,CATEGORIA!C:C)</f>
        <v>#N/A</v>
      </c>
      <c r="C1964" s="108" t="s">
        <v>3</v>
      </c>
      <c r="D1964" s="142">
        <v>12</v>
      </c>
    </row>
    <row r="1965" spans="1:4" x14ac:dyDescent="0.3">
      <c r="A1965" s="187">
        <v>2118</v>
      </c>
      <c r="B1965" s="78" t="e">
        <f>_xlfn.XLOOKUP(A1965,CATEGORIA!B:B,CATEGORIA!C:C)</f>
        <v>#N/A</v>
      </c>
      <c r="C1965" s="108" t="s">
        <v>3</v>
      </c>
      <c r="D1965" s="142">
        <v>2</v>
      </c>
    </row>
    <row r="1966" spans="1:4" x14ac:dyDescent="0.3">
      <c r="A1966" s="187">
        <v>2038</v>
      </c>
      <c r="B1966" s="78" t="e">
        <f>_xlfn.XLOOKUP(A1966,CATEGORIA!B:B,CATEGORIA!C:C)</f>
        <v>#N/A</v>
      </c>
      <c r="C1966" s="108" t="s">
        <v>3</v>
      </c>
      <c r="D1966" s="142">
        <v>12</v>
      </c>
    </row>
    <row r="1967" spans="1:4" x14ac:dyDescent="0.3">
      <c r="A1967" s="187">
        <v>2119</v>
      </c>
      <c r="B1967" s="78" t="e">
        <f>_xlfn.XLOOKUP(A1967,CATEGORIA!B:B,CATEGORIA!C:C)</f>
        <v>#N/A</v>
      </c>
      <c r="C1967" s="108" t="s">
        <v>3</v>
      </c>
      <c r="D1967" s="142">
        <v>2</v>
      </c>
    </row>
    <row r="1968" spans="1:4" x14ac:dyDescent="0.3">
      <c r="A1968" s="187">
        <v>2041</v>
      </c>
      <c r="B1968" s="78" t="e">
        <f>_xlfn.XLOOKUP(A1968,CATEGORIA!B:B,CATEGORIA!C:C)</f>
        <v>#N/A</v>
      </c>
      <c r="C1968" s="108" t="s">
        <v>3</v>
      </c>
      <c r="D1968" s="142">
        <v>12</v>
      </c>
    </row>
    <row r="1969" spans="1:4" x14ac:dyDescent="0.3">
      <c r="A1969" s="187">
        <v>2116</v>
      </c>
      <c r="B1969" s="78" t="e">
        <f>_xlfn.XLOOKUP(A1969,CATEGORIA!B:B,CATEGORIA!C:C)</f>
        <v>#N/A</v>
      </c>
      <c r="C1969" s="108" t="s">
        <v>3</v>
      </c>
      <c r="D1969" s="142">
        <v>2</v>
      </c>
    </row>
    <row r="1970" spans="1:4" x14ac:dyDescent="0.3">
      <c r="A1970" s="187">
        <v>2040</v>
      </c>
      <c r="B1970" s="78" t="e">
        <f>_xlfn.XLOOKUP(A1970,CATEGORIA!B:B,CATEGORIA!C:C)</f>
        <v>#N/A</v>
      </c>
      <c r="C1970" s="108" t="s">
        <v>3</v>
      </c>
      <c r="D1970" s="142">
        <v>12</v>
      </c>
    </row>
    <row r="1971" spans="1:4" x14ac:dyDescent="0.3">
      <c r="A1971" s="187">
        <v>2117</v>
      </c>
      <c r="B1971" s="78" t="e">
        <f>_xlfn.XLOOKUP(A1971,CATEGORIA!B:B,CATEGORIA!C:C)</f>
        <v>#N/A</v>
      </c>
      <c r="C1971" s="108" t="s">
        <v>3</v>
      </c>
      <c r="D1971" s="142">
        <v>2</v>
      </c>
    </row>
    <row r="1972" spans="1:4" x14ac:dyDescent="0.3">
      <c r="A1972" s="187">
        <v>624</v>
      </c>
      <c r="B1972" s="78" t="str">
        <f>_xlfn.XLOOKUP(A1972,CATEGORIA!B:B,CATEGORIA!C:C)</f>
        <v>WHEY 60% 5KG</v>
      </c>
      <c r="C1972" s="108" t="s">
        <v>3</v>
      </c>
      <c r="D1972" s="142">
        <v>5</v>
      </c>
    </row>
    <row r="1973" spans="1:4" x14ac:dyDescent="0.3">
      <c r="A1973" s="187">
        <v>1770</v>
      </c>
      <c r="B1973" s="78" t="str">
        <f>_xlfn.XLOOKUP(A1973,CATEGORIA!B:B,CATEGORIA!C:C)</f>
        <v>WHEY 60% 2KG</v>
      </c>
      <c r="C1973" s="108" t="s">
        <v>3</v>
      </c>
      <c r="D1973" s="142">
        <v>2</v>
      </c>
    </row>
    <row r="1974" spans="1:4" x14ac:dyDescent="0.3">
      <c r="A1974" s="187">
        <v>625</v>
      </c>
      <c r="B1974" s="78" t="str">
        <f>_xlfn.XLOOKUP(A1974,CATEGORIA!B:B,CATEGORIA!C:C)</f>
        <v>WHEY 80% 5KG</v>
      </c>
      <c r="C1974" s="108" t="s">
        <v>3</v>
      </c>
      <c r="D1974" s="142">
        <v>5</v>
      </c>
    </row>
    <row r="1975" spans="1:4" x14ac:dyDescent="0.3">
      <c r="A1975" s="187">
        <v>1532</v>
      </c>
      <c r="B1975" s="78" t="str">
        <f>_xlfn.XLOOKUP(A1975,CATEGORIA!B:B,CATEGORIA!C:C)</f>
        <v>WHEY 80% 2KG</v>
      </c>
      <c r="C1975" s="108" t="s">
        <v>3</v>
      </c>
      <c r="D1975" s="142">
        <v>2</v>
      </c>
    </row>
    <row r="1976" spans="1:4" x14ac:dyDescent="0.3">
      <c r="A1976" s="187">
        <v>1437</v>
      </c>
      <c r="B1976" s="78" t="str">
        <f>_xlfn.XLOOKUP(A1976,CATEGORIA!B:B,CATEGORIA!C:C)</f>
        <v>WHEY 80% SABOR BAUNILHA 5KG</v>
      </c>
      <c r="C1976" s="108" t="s">
        <v>106</v>
      </c>
      <c r="D1976" s="142">
        <v>5</v>
      </c>
    </row>
    <row r="1977" spans="1:4" x14ac:dyDescent="0.3">
      <c r="A1977" s="187">
        <v>1536</v>
      </c>
      <c r="B1977" s="78" t="str">
        <f>_xlfn.XLOOKUP(A1977,CATEGORIA!B:B,CATEGORIA!C:C)</f>
        <v>WHEY 80% SABOR BAUNILHA 2KG</v>
      </c>
      <c r="C1977" s="108" t="s">
        <v>7</v>
      </c>
      <c r="D1977" s="142">
        <v>2</v>
      </c>
    </row>
    <row r="1978" spans="1:4" x14ac:dyDescent="0.3">
      <c r="A1978" s="187">
        <v>1438</v>
      </c>
      <c r="B1978" s="78" t="str">
        <f>_xlfn.XLOOKUP(A1978,CATEGORIA!B:B,CATEGORIA!C:C)</f>
        <v>WHEY 80% SABOR MORANGO 5KG</v>
      </c>
      <c r="C1978" s="108" t="s">
        <v>106</v>
      </c>
      <c r="D1978" s="142">
        <v>5</v>
      </c>
    </row>
    <row r="1979" spans="1:4" x14ac:dyDescent="0.3">
      <c r="A1979" s="187">
        <v>1537</v>
      </c>
      <c r="B1979" s="78" t="e">
        <f>_xlfn.XLOOKUP(A1979,CATEGORIA!B:B,CATEGORIA!C:C)</f>
        <v>#N/A</v>
      </c>
      <c r="C1979" s="108" t="s">
        <v>7</v>
      </c>
      <c r="D1979" s="142">
        <v>2</v>
      </c>
    </row>
    <row r="1980" spans="1:4" x14ac:dyDescent="0.3">
      <c r="A1980" s="187">
        <v>2085</v>
      </c>
      <c r="B1980" s="78" t="e">
        <f>_xlfn.XLOOKUP(A1980,CATEGORIA!B:B,CATEGORIA!C:C)</f>
        <v>#N/A</v>
      </c>
      <c r="C1980" s="108" t="s">
        <v>3</v>
      </c>
      <c r="D1980" s="142">
        <v>2</v>
      </c>
    </row>
    <row r="1981" spans="1:4" x14ac:dyDescent="0.3">
      <c r="A1981" s="187">
        <v>2044</v>
      </c>
      <c r="B1981" s="78" t="e">
        <f>_xlfn.XLOOKUP(A1981,CATEGORIA!B:B,CATEGORIA!C:C)</f>
        <v>#N/A</v>
      </c>
      <c r="C1981" s="108" t="s">
        <v>3</v>
      </c>
      <c r="D1981" s="142">
        <v>4</v>
      </c>
    </row>
    <row r="1982" spans="1:4" x14ac:dyDescent="0.3">
      <c r="A1982" s="187">
        <v>2086</v>
      </c>
      <c r="B1982" s="78" t="e">
        <f>_xlfn.XLOOKUP(A1982,CATEGORIA!B:B,CATEGORIA!C:C)</f>
        <v>#N/A</v>
      </c>
      <c r="C1982" s="108" t="s">
        <v>3</v>
      </c>
      <c r="D1982" s="142">
        <v>2</v>
      </c>
    </row>
    <row r="1983" spans="1:4" x14ac:dyDescent="0.3">
      <c r="A1983" s="187">
        <v>2045</v>
      </c>
      <c r="B1983" s="78" t="e">
        <f>_xlfn.XLOOKUP(A1983,CATEGORIA!B:B,CATEGORIA!C:C)</f>
        <v>#N/A</v>
      </c>
      <c r="C1983" s="108" t="s">
        <v>3</v>
      </c>
      <c r="D1983" s="142">
        <v>4</v>
      </c>
    </row>
    <row r="1984" spans="1:4" x14ac:dyDescent="0.3">
      <c r="A1984" s="187">
        <v>2099</v>
      </c>
      <c r="B1984" s="78" t="e">
        <f>_xlfn.XLOOKUP(A1984,CATEGORIA!B:B,CATEGORIA!C:C)</f>
        <v>#N/A</v>
      </c>
      <c r="C1984" s="108" t="s">
        <v>3</v>
      </c>
      <c r="D1984" s="142">
        <v>2</v>
      </c>
    </row>
    <row r="1985" spans="1:4" x14ac:dyDescent="0.3">
      <c r="A1985" s="187">
        <v>2046</v>
      </c>
      <c r="B1985" s="78" t="e">
        <f>_xlfn.XLOOKUP(A1985,CATEGORIA!B:B,CATEGORIA!C:C)</f>
        <v>#N/A</v>
      </c>
      <c r="C1985" s="108" t="s">
        <v>3</v>
      </c>
      <c r="D1985" s="142">
        <v>4</v>
      </c>
    </row>
    <row r="1986" spans="1:4" x14ac:dyDescent="0.3">
      <c r="A1986" s="187">
        <v>2100</v>
      </c>
      <c r="B1986" s="78" t="e">
        <f>_xlfn.XLOOKUP(A1986,CATEGORIA!B:B,CATEGORIA!C:C)</f>
        <v>#N/A</v>
      </c>
      <c r="C1986" s="108" t="s">
        <v>3</v>
      </c>
      <c r="D1986" s="142">
        <v>2</v>
      </c>
    </row>
    <row r="1987" spans="1:4" x14ac:dyDescent="0.3">
      <c r="A1987" s="187">
        <v>2047</v>
      </c>
      <c r="B1987" s="78" t="e">
        <f>_xlfn.XLOOKUP(A1987,CATEGORIA!B:B,CATEGORIA!C:C)</f>
        <v>#N/A</v>
      </c>
      <c r="C1987" s="108" t="s">
        <v>3</v>
      </c>
      <c r="D1987" s="142">
        <v>4</v>
      </c>
    </row>
    <row r="1988" spans="1:4" x14ac:dyDescent="0.3">
      <c r="A1988" s="187">
        <v>2101</v>
      </c>
      <c r="B1988" s="78" t="e">
        <f>_xlfn.XLOOKUP(A1988,CATEGORIA!B:B,CATEGORIA!C:C)</f>
        <v>#N/A</v>
      </c>
      <c r="C1988" s="108" t="s">
        <v>3</v>
      </c>
      <c r="D1988" s="142">
        <v>2</v>
      </c>
    </row>
    <row r="1989" spans="1:4" x14ac:dyDescent="0.3">
      <c r="A1989" s="187">
        <v>2048</v>
      </c>
      <c r="B1989" s="78" t="e">
        <f>_xlfn.XLOOKUP(A1989,CATEGORIA!B:B,CATEGORIA!C:C)</f>
        <v>#N/A</v>
      </c>
      <c r="C1989" s="108" t="s">
        <v>3</v>
      </c>
      <c r="D1989" s="142">
        <v>4</v>
      </c>
    </row>
    <row r="1990" spans="1:4" x14ac:dyDescent="0.3">
      <c r="A1990" s="187">
        <v>2102</v>
      </c>
      <c r="B1990" s="78" t="e">
        <f>_xlfn.XLOOKUP(A1990,CATEGORIA!B:B,CATEGORIA!C:C)</f>
        <v>#N/A</v>
      </c>
      <c r="C1990" s="108" t="s">
        <v>3</v>
      </c>
      <c r="D1990" s="142">
        <v>2</v>
      </c>
    </row>
    <row r="1991" spans="1:4" x14ac:dyDescent="0.3">
      <c r="A1991" s="187">
        <v>2049</v>
      </c>
      <c r="B1991" s="78" t="e">
        <f>_xlfn.XLOOKUP(A1991,CATEGORIA!B:B,CATEGORIA!C:C)</f>
        <v>#N/A</v>
      </c>
      <c r="C1991" s="108" t="s">
        <v>3</v>
      </c>
      <c r="D1991" s="142">
        <v>4</v>
      </c>
    </row>
    <row r="1992" spans="1:4" x14ac:dyDescent="0.3">
      <c r="A1992" s="187">
        <v>2103</v>
      </c>
      <c r="B1992" s="78" t="e">
        <f>_xlfn.XLOOKUP(A1992,CATEGORIA!B:B,CATEGORIA!C:C)</f>
        <v>#N/A</v>
      </c>
      <c r="C1992" s="108" t="s">
        <v>3</v>
      </c>
      <c r="D1992" s="142">
        <v>2</v>
      </c>
    </row>
    <row r="1993" spans="1:4" x14ac:dyDescent="0.3">
      <c r="A1993" s="187">
        <v>2050</v>
      </c>
      <c r="B1993" s="78" t="e">
        <f>_xlfn.XLOOKUP(A1993,CATEGORIA!B:B,CATEGORIA!C:C)</f>
        <v>#N/A</v>
      </c>
      <c r="C1993" s="108" t="s">
        <v>3</v>
      </c>
      <c r="D1993" s="142">
        <v>4</v>
      </c>
    </row>
    <row r="1994" spans="1:4" x14ac:dyDescent="0.3">
      <c r="A1994" s="187">
        <v>2104</v>
      </c>
      <c r="B1994" s="78" t="e">
        <f>_xlfn.XLOOKUP(A1994,CATEGORIA!B:B,CATEGORIA!C:C)</f>
        <v>#N/A</v>
      </c>
      <c r="C1994" s="108" t="s">
        <v>3</v>
      </c>
      <c r="D1994" s="142">
        <v>2</v>
      </c>
    </row>
    <row r="1995" spans="1:4" x14ac:dyDescent="0.3">
      <c r="A1995" s="187">
        <v>2051</v>
      </c>
      <c r="B1995" s="78" t="e">
        <f>_xlfn.XLOOKUP(A1995,CATEGORIA!B:B,CATEGORIA!C:C)</f>
        <v>#N/A</v>
      </c>
      <c r="C1995" s="108" t="s">
        <v>3</v>
      </c>
      <c r="D1995" s="142">
        <v>4</v>
      </c>
    </row>
    <row r="1996" spans="1:4" x14ac:dyDescent="0.3">
      <c r="A1996" s="187">
        <v>2105</v>
      </c>
      <c r="B1996" s="78" t="e">
        <f>_xlfn.XLOOKUP(A1996,CATEGORIA!B:B,CATEGORIA!C:C)</f>
        <v>#N/A</v>
      </c>
      <c r="C1996" s="108" t="s">
        <v>3</v>
      </c>
      <c r="D1996" s="142">
        <v>2</v>
      </c>
    </row>
    <row r="1997" spans="1:4" x14ac:dyDescent="0.3">
      <c r="A1997" s="187">
        <v>2052</v>
      </c>
      <c r="B1997" s="78" t="e">
        <f>_xlfn.XLOOKUP(A1997,CATEGORIA!B:B,CATEGORIA!C:C)</f>
        <v>#N/A</v>
      </c>
      <c r="C1997" s="108" t="s">
        <v>3</v>
      </c>
      <c r="D1997" s="142">
        <v>4</v>
      </c>
    </row>
    <row r="1998" spans="1:4" x14ac:dyDescent="0.3">
      <c r="A1998" s="187">
        <v>2710</v>
      </c>
      <c r="B1998" s="78" t="e">
        <f>_xlfn.XLOOKUP(A1998,CATEGORIA!B:B,CATEGORIA!C:C)</f>
        <v>#N/A</v>
      </c>
      <c r="C1998" s="108" t="s">
        <v>3</v>
      </c>
      <c r="D1998" s="142">
        <v>2</v>
      </c>
    </row>
    <row r="1999" spans="1:4" x14ac:dyDescent="0.3">
      <c r="A1999" s="187">
        <v>2709</v>
      </c>
      <c r="B1999" s="78" t="e">
        <f>_xlfn.XLOOKUP(A1999,CATEGORIA!B:B,CATEGORIA!C:C)</f>
        <v>#N/A</v>
      </c>
      <c r="C1999" s="108" t="s">
        <v>3</v>
      </c>
      <c r="D1999" s="142">
        <v>4</v>
      </c>
    </row>
    <row r="2000" spans="1:4" x14ac:dyDescent="0.3">
      <c r="A2000" s="187">
        <v>2106</v>
      </c>
      <c r="B2000" s="78" t="e">
        <f>_xlfn.XLOOKUP(A2000,CATEGORIA!B:B,CATEGORIA!C:C)</f>
        <v>#N/A</v>
      </c>
      <c r="C2000" s="108" t="s">
        <v>3</v>
      </c>
      <c r="D2000" s="142">
        <v>2</v>
      </c>
    </row>
    <row r="2001" spans="1:4" x14ac:dyDescent="0.3">
      <c r="A2001" s="187">
        <v>2053</v>
      </c>
      <c r="B2001" s="78" t="e">
        <f>_xlfn.XLOOKUP(A2001,CATEGORIA!B:B,CATEGORIA!C:C)</f>
        <v>#N/A</v>
      </c>
      <c r="C2001" s="108" t="s">
        <v>3</v>
      </c>
      <c r="D2001" s="142">
        <v>4</v>
      </c>
    </row>
    <row r="2002" spans="1:4" x14ac:dyDescent="0.3">
      <c r="A2002" s="187">
        <v>2107</v>
      </c>
      <c r="B2002" s="78" t="e">
        <f>_xlfn.XLOOKUP(A2002,CATEGORIA!B:B,CATEGORIA!C:C)</f>
        <v>#N/A</v>
      </c>
      <c r="C2002" s="108" t="s">
        <v>3</v>
      </c>
      <c r="D2002" s="142">
        <v>2</v>
      </c>
    </row>
    <row r="2003" spans="1:4" x14ac:dyDescent="0.3">
      <c r="A2003" s="187">
        <v>2062</v>
      </c>
      <c r="B2003" s="78" t="e">
        <f>_xlfn.XLOOKUP(A2003,CATEGORIA!B:B,CATEGORIA!C:C)</f>
        <v>#N/A</v>
      </c>
      <c r="C2003" s="108" t="s">
        <v>3</v>
      </c>
      <c r="D2003" s="142">
        <v>4</v>
      </c>
    </row>
    <row r="2004" spans="1:4" x14ac:dyDescent="0.3">
      <c r="A2004" s="187">
        <v>888</v>
      </c>
      <c r="B2004" s="78" t="str">
        <f>_xlfn.XLOOKUP(A2004,CATEGORIA!B:B,CATEGORIA!C:C)</f>
        <v>WHEY ISOLADO 90% 5KG</v>
      </c>
      <c r="C2004" s="108" t="s">
        <v>3</v>
      </c>
      <c r="D2004" s="142">
        <v>5</v>
      </c>
    </row>
    <row r="2005" spans="1:4" x14ac:dyDescent="0.3">
      <c r="A2005" s="187">
        <v>1531</v>
      </c>
      <c r="B2005" s="78" t="str">
        <f>_xlfn.XLOOKUP(A2005,CATEGORIA!B:B,CATEGORIA!C:C)</f>
        <v>WHEY ISOLADO 90% 2KG</v>
      </c>
      <c r="C2005" s="108" t="s">
        <v>3</v>
      </c>
      <c r="D2005" s="142">
        <v>2</v>
      </c>
    </row>
    <row r="2006" spans="1:4" x14ac:dyDescent="0.3">
      <c r="A2006" s="187">
        <v>2108</v>
      </c>
      <c r="B2006" s="78" t="e">
        <f>_xlfn.XLOOKUP(A2006,CATEGORIA!B:B,CATEGORIA!C:C)</f>
        <v>#N/A</v>
      </c>
      <c r="C2006" s="108" t="s">
        <v>3</v>
      </c>
      <c r="D2006" s="142">
        <v>2</v>
      </c>
    </row>
    <row r="2007" spans="1:4" x14ac:dyDescent="0.3">
      <c r="A2007" s="187">
        <v>2061</v>
      </c>
      <c r="B2007" s="78" t="e">
        <f>_xlfn.XLOOKUP(A2007,CATEGORIA!B:B,CATEGORIA!C:C)</f>
        <v>#N/A</v>
      </c>
      <c r="C2007" s="108" t="s">
        <v>3</v>
      </c>
      <c r="D2007" s="142">
        <v>4</v>
      </c>
    </row>
    <row r="2008" spans="1:4" x14ac:dyDescent="0.3">
      <c r="A2008" s="187">
        <v>2109</v>
      </c>
      <c r="B2008" s="78" t="e">
        <f>_xlfn.XLOOKUP(A2008,CATEGORIA!B:B,CATEGORIA!C:C)</f>
        <v>#N/A</v>
      </c>
      <c r="C2008" s="108" t="s">
        <v>3</v>
      </c>
      <c r="D2008" s="142">
        <v>2</v>
      </c>
    </row>
    <row r="2009" spans="1:4" x14ac:dyDescent="0.3">
      <c r="A2009" s="187">
        <v>2054</v>
      </c>
      <c r="B2009" s="78" t="e">
        <f>_xlfn.XLOOKUP(A2009,CATEGORIA!B:B,CATEGORIA!C:C)</f>
        <v>#N/A</v>
      </c>
      <c r="C2009" s="108" t="s">
        <v>3</v>
      </c>
      <c r="D2009" s="142">
        <v>4</v>
      </c>
    </row>
    <row r="2010" spans="1:4" x14ac:dyDescent="0.3">
      <c r="A2010" s="187">
        <v>2110</v>
      </c>
      <c r="B2010" s="78" t="e">
        <f>_xlfn.XLOOKUP(A2010,CATEGORIA!B:B,CATEGORIA!C:C)</f>
        <v>#N/A</v>
      </c>
      <c r="C2010" s="108" t="s">
        <v>3</v>
      </c>
      <c r="D2010" s="142">
        <v>2</v>
      </c>
    </row>
    <row r="2011" spans="1:4" x14ac:dyDescent="0.3">
      <c r="A2011" s="187">
        <v>2055</v>
      </c>
      <c r="B2011" s="78" t="e">
        <f>_xlfn.XLOOKUP(A2011,CATEGORIA!B:B,CATEGORIA!C:C)</f>
        <v>#N/A</v>
      </c>
      <c r="C2011" s="108" t="s">
        <v>3</v>
      </c>
      <c r="D2011" s="142">
        <v>4</v>
      </c>
    </row>
    <row r="2012" spans="1:4" x14ac:dyDescent="0.3">
      <c r="A2012" s="187">
        <v>2112</v>
      </c>
      <c r="B2012" s="78" t="e">
        <f>_xlfn.XLOOKUP(A2012,CATEGORIA!B:B,CATEGORIA!C:C)</f>
        <v>#N/A</v>
      </c>
      <c r="C2012" s="108" t="s">
        <v>3</v>
      </c>
      <c r="D2012" s="142">
        <v>2</v>
      </c>
    </row>
    <row r="2013" spans="1:4" x14ac:dyDescent="0.3">
      <c r="A2013" s="187">
        <v>2056</v>
      </c>
      <c r="B2013" s="78" t="e">
        <f>_xlfn.XLOOKUP(A2013,CATEGORIA!B:B,CATEGORIA!C:C)</f>
        <v>#N/A</v>
      </c>
      <c r="C2013" s="108" t="s">
        <v>3</v>
      </c>
      <c r="D2013" s="142">
        <v>4</v>
      </c>
    </row>
    <row r="2014" spans="1:4" x14ac:dyDescent="0.3">
      <c r="A2014" s="187">
        <v>2111</v>
      </c>
      <c r="B2014" s="78" t="e">
        <f>_xlfn.XLOOKUP(A2014,CATEGORIA!B:B,CATEGORIA!C:C)</f>
        <v>#N/A</v>
      </c>
      <c r="C2014" s="108" t="s">
        <v>3</v>
      </c>
      <c r="D2014" s="142">
        <v>2</v>
      </c>
    </row>
    <row r="2015" spans="1:4" x14ac:dyDescent="0.3">
      <c r="A2015" s="187">
        <v>2057</v>
      </c>
      <c r="B2015" s="78" t="e">
        <f>_xlfn.XLOOKUP(A2015,CATEGORIA!B:B,CATEGORIA!C:C)</f>
        <v>#N/A</v>
      </c>
      <c r="C2015" s="108" t="s">
        <v>3</v>
      </c>
      <c r="D2015" s="142">
        <v>4</v>
      </c>
    </row>
    <row r="2016" spans="1:4" x14ac:dyDescent="0.3">
      <c r="A2016" s="187">
        <v>2113</v>
      </c>
      <c r="B2016" s="78" t="e">
        <f>_xlfn.XLOOKUP(A2016,CATEGORIA!B:B,CATEGORIA!C:C)</f>
        <v>#N/A</v>
      </c>
      <c r="C2016" s="108" t="s">
        <v>3</v>
      </c>
      <c r="D2016" s="142">
        <v>2</v>
      </c>
    </row>
    <row r="2017" spans="1:4" x14ac:dyDescent="0.3">
      <c r="A2017" s="187">
        <v>2059</v>
      </c>
      <c r="B2017" s="78" t="e">
        <f>_xlfn.XLOOKUP(A2017,CATEGORIA!B:B,CATEGORIA!C:C)</f>
        <v>#N/A</v>
      </c>
      <c r="C2017" s="108" t="s">
        <v>3</v>
      </c>
      <c r="D2017" s="142">
        <v>4</v>
      </c>
    </row>
    <row r="2018" spans="1:4" x14ac:dyDescent="0.3">
      <c r="A2018" s="187">
        <v>2114</v>
      </c>
      <c r="B2018" s="78" t="e">
        <f>_xlfn.XLOOKUP(A2018,CATEGORIA!B:B,CATEGORIA!C:C)</f>
        <v>#N/A</v>
      </c>
      <c r="C2018" s="108" t="s">
        <v>3</v>
      </c>
      <c r="D2018" s="142">
        <v>2</v>
      </c>
    </row>
    <row r="2019" spans="1:4" x14ac:dyDescent="0.3">
      <c r="A2019" s="187">
        <v>2058</v>
      </c>
      <c r="B2019" s="78" t="e">
        <f>_xlfn.XLOOKUP(A2019,CATEGORIA!B:B,CATEGORIA!C:C)</f>
        <v>#N/A</v>
      </c>
      <c r="C2019" s="108" t="s">
        <v>3</v>
      </c>
      <c r="D2019" s="142">
        <v>4</v>
      </c>
    </row>
    <row r="2020" spans="1:4" x14ac:dyDescent="0.3">
      <c r="A2020" s="187">
        <v>2115</v>
      </c>
      <c r="B2020" s="78" t="e">
        <f>_xlfn.XLOOKUP(A2020,CATEGORIA!B:B,CATEGORIA!C:C)</f>
        <v>#N/A</v>
      </c>
      <c r="C2020" s="108" t="s">
        <v>3</v>
      </c>
      <c r="D2020" s="142">
        <v>2</v>
      </c>
    </row>
    <row r="2021" spans="1:4" x14ac:dyDescent="0.3">
      <c r="A2021" s="187">
        <v>2060</v>
      </c>
      <c r="B2021" s="78" t="e">
        <f>_xlfn.XLOOKUP(A2021,CATEGORIA!B:B,CATEGORIA!C:C)</f>
        <v>#N/A</v>
      </c>
      <c r="C2021" s="108" t="s">
        <v>3</v>
      </c>
      <c r="D2021" s="142">
        <v>4</v>
      </c>
    </row>
    <row r="2022" spans="1:4" x14ac:dyDescent="0.3">
      <c r="A2022" s="187">
        <v>20152</v>
      </c>
      <c r="B2022" s="78" t="e">
        <f>_xlfn.XLOOKUP(A2022,CATEGORIA!B:B,CATEGORIA!C:C)</f>
        <v>#N/A</v>
      </c>
      <c r="C2022" s="108" t="s">
        <v>3</v>
      </c>
      <c r="D2022" s="142">
        <v>5</v>
      </c>
    </row>
    <row r="2023" spans="1:4" x14ac:dyDescent="0.3">
      <c r="A2023" s="187">
        <v>21346</v>
      </c>
      <c r="B2023" s="78" t="str">
        <f>_xlfn.XLOOKUP(A2023,CATEGORIA!B:B,CATEGORIA!C:C)</f>
        <v>TAMARA JUMBO FRESCA 5KG</v>
      </c>
      <c r="C2023" s="108" t="s">
        <v>3</v>
      </c>
      <c r="D2023" s="142">
        <v>5</v>
      </c>
    </row>
    <row r="2024" spans="1:4" x14ac:dyDescent="0.3">
      <c r="A2024" s="187">
        <v>21600</v>
      </c>
      <c r="B2024" s="78" t="e">
        <f>_xlfn.XLOOKUP(A2024,CATEGORIA!B:B,CATEGORIA!C:C)</f>
        <v>#N/A</v>
      </c>
      <c r="C2024" s="108" t="s">
        <v>3</v>
      </c>
      <c r="D2024" s="142">
        <v>24</v>
      </c>
    </row>
    <row r="2025" spans="1:4" x14ac:dyDescent="0.3">
      <c r="A2025" s="187">
        <v>21599</v>
      </c>
      <c r="B2025" s="78" t="e">
        <f>_xlfn.XLOOKUP(A2025,CATEGORIA!B:B,CATEGORIA!C:C)</f>
        <v>#N/A</v>
      </c>
      <c r="C2025" s="108" t="s">
        <v>3</v>
      </c>
      <c r="D2025" s="142">
        <v>5</v>
      </c>
    </row>
    <row r="2026" spans="1:4" x14ac:dyDescent="0.3">
      <c r="A2026" s="187">
        <v>20098</v>
      </c>
      <c r="B2026" s="78" t="str">
        <f>_xlfn.XLOOKUP(A2026,CATEGORIA!B:B,CATEGORIA!C:C)</f>
        <v>TAMARA SEM CAROCO 5KG (EL MONAGUILLO)</v>
      </c>
      <c r="C2026" s="108" t="s">
        <v>3</v>
      </c>
      <c r="D2026" s="142">
        <v>5</v>
      </c>
    </row>
    <row r="2027" spans="1:4" x14ac:dyDescent="0.3">
      <c r="A2027" s="187">
        <v>2737</v>
      </c>
      <c r="B2027" s="78" t="str">
        <f>_xlfn.XLOOKUP(A2027,CATEGORIA!B:B,CATEGORIA!C:C)</f>
        <v>TAMPA LISA PRETA 6319 CX C/60 UN (POTE PLAST)</v>
      </c>
      <c r="C2027" s="108" t="s">
        <v>3</v>
      </c>
      <c r="D2027" s="142">
        <v>60</v>
      </c>
    </row>
    <row r="2028" spans="1:4" x14ac:dyDescent="0.3">
      <c r="A2028" s="187">
        <v>2738</v>
      </c>
      <c r="B2028" s="78" t="str">
        <f>_xlfn.XLOOKUP(A2028,CATEGORIA!B:B,CATEGORIA!C:C)</f>
        <v>TAMPA TRIPARTIDA PRETA 6323 CX C/60 UN (POTE PLAST)</v>
      </c>
      <c r="C2028" s="108" t="s">
        <v>3</v>
      </c>
      <c r="D2028" s="142">
        <v>60</v>
      </c>
    </row>
    <row r="2029" spans="1:4" x14ac:dyDescent="0.3">
      <c r="A2029" s="187">
        <v>194</v>
      </c>
      <c r="B2029" s="78" t="str">
        <f>_xlfn.XLOOKUP(A2029,CATEGORIA!B:B,CATEGORIA!C:C)</f>
        <v>TAPIOCA GRANULADA 25KG</v>
      </c>
      <c r="C2029" s="108" t="s">
        <v>7</v>
      </c>
      <c r="D2029" s="142">
        <v>25</v>
      </c>
    </row>
    <row r="2030" spans="1:4" x14ac:dyDescent="0.3">
      <c r="A2030" s="187">
        <v>583</v>
      </c>
      <c r="B2030" s="78" t="str">
        <f>_xlfn.XLOOKUP(A2030,CATEGORIA!B:B,CATEGORIA!C:C)</f>
        <v>TAPIOCA GRANULADA 5KG (VIDA EM GRAOS)</v>
      </c>
      <c r="C2030" s="108" t="s">
        <v>7</v>
      </c>
      <c r="D2030" s="142">
        <v>5</v>
      </c>
    </row>
    <row r="2031" spans="1:4" x14ac:dyDescent="0.3">
      <c r="A2031" s="187">
        <v>1257</v>
      </c>
      <c r="B2031" s="78" t="str">
        <f>_xlfn.XLOOKUP(A2031,CATEGORIA!B:B,CATEGORIA!C:C)</f>
        <v>AMACIANTE DE CARNE S/ GLUTAMATO 5KG</v>
      </c>
      <c r="C2031" s="108" t="s">
        <v>7</v>
      </c>
      <c r="D2031" s="142">
        <v>5</v>
      </c>
    </row>
    <row r="2032" spans="1:4" x14ac:dyDescent="0.3">
      <c r="A2032" s="187">
        <v>1889</v>
      </c>
      <c r="B2032" s="78" t="str">
        <f>_xlfn.XLOOKUP(A2032,CATEGORIA!B:B,CATEGORIA!C:C)</f>
        <v>AMACIANTE DE CARNE S/ GLUTAMATO 2KG (VIDA EM GRAOS)</v>
      </c>
      <c r="C2032" s="108" t="s">
        <v>7</v>
      </c>
      <c r="D2032" s="142">
        <v>2</v>
      </c>
    </row>
    <row r="2033" spans="1:4" x14ac:dyDescent="0.3">
      <c r="A2033" s="187">
        <v>997</v>
      </c>
      <c r="B2033" s="78" t="str">
        <f>_xlfn.XLOOKUP(A2033,CATEGORIA!B:B,CATEGORIA!C:C)</f>
        <v>TEMPERO ANA MARIA S/ GLUTAMATO 5KG</v>
      </c>
      <c r="C2033" s="108" t="s">
        <v>7</v>
      </c>
      <c r="D2033" s="142">
        <v>5</v>
      </c>
    </row>
    <row r="2034" spans="1:4" x14ac:dyDescent="0.3">
      <c r="A2034" s="187">
        <v>1655</v>
      </c>
      <c r="B2034" s="78" t="str">
        <f>_xlfn.XLOOKUP(A2034,CATEGORIA!B:B,CATEGORIA!C:C)</f>
        <v>TEMPERO ANA MARIA S/ GLUTAMATO 2KG (VIDA EM GRAOS)</v>
      </c>
      <c r="C2034" s="108" t="s">
        <v>7</v>
      </c>
      <c r="D2034" s="142">
        <v>2</v>
      </c>
    </row>
    <row r="2035" spans="1:4" x14ac:dyDescent="0.3">
      <c r="A2035" s="187">
        <v>1602</v>
      </c>
      <c r="B2035" s="78" t="str">
        <f>_xlfn.XLOOKUP(A2035,CATEGORIA!B:B,CATEGORIA!C:C)</f>
        <v>TEMPERO ANA MARIA EM FLOCOS S/ GLUTAMATO - S/SODIO 5KG</v>
      </c>
      <c r="C2035" s="108" t="s">
        <v>7</v>
      </c>
      <c r="D2035" s="142">
        <v>5</v>
      </c>
    </row>
    <row r="2036" spans="1:4" x14ac:dyDescent="0.3">
      <c r="A2036" s="187">
        <v>998</v>
      </c>
      <c r="B2036" s="78" t="str">
        <f>_xlfn.XLOOKUP(A2036,CATEGORIA!B:B,CATEGORIA!C:C)</f>
        <v>TEMPERO BAIANO S/ GLUTAMATO 5KG</v>
      </c>
      <c r="C2036" s="108" t="s">
        <v>7</v>
      </c>
      <c r="D2036" s="142">
        <v>5</v>
      </c>
    </row>
    <row r="2037" spans="1:4" x14ac:dyDescent="0.3">
      <c r="A2037" s="187">
        <v>21530</v>
      </c>
      <c r="B2037" s="78" t="str">
        <f>_xlfn.XLOOKUP(A2037,CATEGORIA!B:B,CATEGORIA!C:C)</f>
        <v>TEMPERO BEEF RIBS S/ GLUTAMATO 5KG</v>
      </c>
      <c r="C2037" s="108" t="s">
        <v>7</v>
      </c>
      <c r="D2037" s="142">
        <v>5</v>
      </c>
    </row>
    <row r="2038" spans="1:4" x14ac:dyDescent="0.3">
      <c r="A2038" s="187">
        <v>21528</v>
      </c>
      <c r="B2038" s="78" t="str">
        <f>_xlfn.XLOOKUP(A2038,CATEGORIA!B:B,CATEGORIA!C:C)</f>
        <v>TEMPERO BIFE ACEBOLADO S/ GLUTAMATO 5KG</v>
      </c>
      <c r="C2038" s="108" t="s">
        <v>7</v>
      </c>
      <c r="D2038" s="142">
        <v>5</v>
      </c>
    </row>
    <row r="2039" spans="1:4" x14ac:dyDescent="0.3">
      <c r="A2039" s="187">
        <v>21540</v>
      </c>
      <c r="B2039" s="78" t="str">
        <f>_xlfn.XLOOKUP(A2039,CATEGORIA!B:B,CATEGORIA!C:C)</f>
        <v>TEMPERO BIFE ACEBOLADO S/ GLUTAMATO 2KG (VIDA EM GRAOS)</v>
      </c>
      <c r="C2039" s="108" t="s">
        <v>7</v>
      </c>
      <c r="D2039" s="142">
        <v>2</v>
      </c>
    </row>
    <row r="2040" spans="1:4" x14ac:dyDescent="0.3">
      <c r="A2040" s="187">
        <v>1061</v>
      </c>
      <c r="B2040" s="78" t="str">
        <f>_xlfn.XLOOKUP(A2040,CATEGORIA!B:B,CATEGORIA!C:C)</f>
        <v>CALDO DE BACON S/ GLUTAMATO 5KG</v>
      </c>
      <c r="C2040" s="108" t="s">
        <v>7</v>
      </c>
      <c r="D2040" s="142">
        <v>5</v>
      </c>
    </row>
    <row r="2041" spans="1:4" x14ac:dyDescent="0.3">
      <c r="A2041" s="187">
        <v>1890</v>
      </c>
      <c r="B2041" s="78" t="str">
        <f>_xlfn.XLOOKUP(A2041,CATEGORIA!B:B,CATEGORIA!C:C)</f>
        <v>CALDO DE BACON S/ GLUTAMATO 2KG (VIDA EM GRAOS)</v>
      </c>
      <c r="C2041" s="108" t="s">
        <v>7</v>
      </c>
      <c r="D2041" s="142">
        <v>2</v>
      </c>
    </row>
    <row r="2042" spans="1:4" x14ac:dyDescent="0.3">
      <c r="A2042" s="187">
        <v>1062</v>
      </c>
      <c r="B2042" s="78" t="str">
        <f>_xlfn.XLOOKUP(A2042,CATEGORIA!B:B,CATEGORIA!C:C)</f>
        <v>CALDO DE CARNE S/ GLUTAMATO 5KG</v>
      </c>
      <c r="C2042" s="108" t="s">
        <v>7</v>
      </c>
      <c r="D2042" s="142">
        <v>5</v>
      </c>
    </row>
    <row r="2043" spans="1:4" x14ac:dyDescent="0.3">
      <c r="A2043" s="187">
        <v>1063</v>
      </c>
      <c r="B2043" s="78" t="str">
        <f>_xlfn.XLOOKUP(A2043,CATEGORIA!B:B,CATEGORIA!C:C)</f>
        <v>CALDO DE GALINHA S/ GLUTAMATO 5KG</v>
      </c>
      <c r="C2043" s="108" t="s">
        <v>7</v>
      </c>
      <c r="D2043" s="142">
        <v>5</v>
      </c>
    </row>
    <row r="2044" spans="1:4" x14ac:dyDescent="0.3">
      <c r="A2044" s="187">
        <v>2678</v>
      </c>
      <c r="B2044" s="78" t="str">
        <f>_xlfn.XLOOKUP(A2044,CATEGORIA!B:B,CATEGORIA!C:C)</f>
        <v>CALDO DE GALINHA S/ GLUTAMATO 2KG (VIDA EM GRAOS)</v>
      </c>
      <c r="C2044" s="108" t="s">
        <v>7</v>
      </c>
      <c r="D2044" s="142">
        <v>2</v>
      </c>
    </row>
    <row r="2045" spans="1:4" x14ac:dyDescent="0.3">
      <c r="A2045" s="187">
        <v>1064</v>
      </c>
      <c r="B2045" s="78" t="str">
        <f>_xlfn.XLOOKUP(A2045,CATEGORIA!B:B,CATEGORIA!C:C)</f>
        <v>CALDO DE LEGUMES S/ GLUTAMATO 5KG</v>
      </c>
      <c r="C2045" s="108" t="s">
        <v>7</v>
      </c>
      <c r="D2045" s="142">
        <v>5</v>
      </c>
    </row>
    <row r="2046" spans="1:4" x14ac:dyDescent="0.3">
      <c r="A2046" s="187">
        <v>1225</v>
      </c>
      <c r="B2046" s="78" t="str">
        <f>_xlfn.XLOOKUP(A2046,CATEGORIA!B:B,CATEGORIA!C:C)</f>
        <v>CALDO DE PEIXE S/ GLUTAMATO 5KG</v>
      </c>
      <c r="C2046" s="108" t="s">
        <v>7</v>
      </c>
      <c r="D2046" s="142">
        <v>5</v>
      </c>
    </row>
    <row r="2047" spans="1:4" x14ac:dyDescent="0.3">
      <c r="A2047" s="187">
        <v>1209</v>
      </c>
      <c r="B2047" s="78" t="str">
        <f>_xlfn.XLOOKUP(A2047,CATEGORIA!B:B,CATEGORIA!C:C)</f>
        <v>TEMPERO CHILLI MEXICANO S/ GLUTAMATO 5KG</v>
      </c>
      <c r="C2047" s="108" t="s">
        <v>7</v>
      </c>
      <c r="D2047" s="142">
        <v>5</v>
      </c>
    </row>
    <row r="2048" spans="1:4" x14ac:dyDescent="0.3">
      <c r="A2048" s="187">
        <v>20997</v>
      </c>
      <c r="B2048" s="78" t="str">
        <f>_xlfn.XLOOKUP(A2048,CATEGORIA!B:B,CATEGORIA!C:C)</f>
        <v>TEMPERO CHIMICHURRI S/ GLUTAMATO 5KG</v>
      </c>
      <c r="C2048" s="108" t="s">
        <v>7</v>
      </c>
      <c r="D2048" s="142">
        <v>5</v>
      </c>
    </row>
    <row r="2049" spans="1:4" x14ac:dyDescent="0.3">
      <c r="A2049" s="187">
        <v>21433</v>
      </c>
      <c r="B2049" s="78" t="str">
        <f>_xlfn.XLOOKUP(A2049,CATEGORIA!B:B,CATEGORIA!C:C)</f>
        <v>TEMPERO CHIMICHURRI S/ GLUTAMATO 2KG (VIDA EM GRAOS)</v>
      </c>
      <c r="C2049" s="108" t="s">
        <v>7</v>
      </c>
      <c r="D2049" s="142">
        <v>2</v>
      </c>
    </row>
    <row r="2050" spans="1:4" x14ac:dyDescent="0.3">
      <c r="A2050" s="187">
        <v>21219</v>
      </c>
      <c r="B2050" s="78" t="str">
        <f>_xlfn.XLOOKUP(A2050,CATEGORIA!B:B,CATEGORIA!C:C)</f>
        <v>TEMPERO CHIMICHURRI COM ALHO FRITO S/ GLUTAMATO 5KG</v>
      </c>
      <c r="C2050" s="108" t="s">
        <v>7</v>
      </c>
      <c r="D2050" s="142">
        <v>5</v>
      </c>
    </row>
    <row r="2051" spans="1:4" x14ac:dyDescent="0.3">
      <c r="A2051" s="187">
        <v>1408</v>
      </c>
      <c r="B2051" s="78" t="str">
        <f>_xlfn.XLOOKUP(A2051,CATEGORIA!B:B,CATEGORIA!C:C)</f>
        <v>TEMPERO CHIMICHURRI COM LIMAO S/ GLUTAMATO 5KG</v>
      </c>
      <c r="C2051" s="108" t="s">
        <v>7</v>
      </c>
      <c r="D2051" s="142">
        <v>5</v>
      </c>
    </row>
    <row r="2052" spans="1:4" x14ac:dyDescent="0.3">
      <c r="A2052" s="187">
        <v>989</v>
      </c>
      <c r="B2052" s="78" t="str">
        <f>_xlfn.XLOOKUP(A2052,CATEGORIA!B:B,CATEGORIA!C:C)</f>
        <v>TEMPERO CHIMICHURRI COM PIMENTA S/ GLUTAMATO 5KG</v>
      </c>
      <c r="C2052" s="108" t="s">
        <v>7</v>
      </c>
      <c r="D2052" s="142">
        <v>5</v>
      </c>
    </row>
    <row r="2053" spans="1:4" x14ac:dyDescent="0.3">
      <c r="A2053" s="187">
        <v>1409</v>
      </c>
      <c r="B2053" s="78" t="str">
        <f>_xlfn.XLOOKUP(A2053,CATEGORIA!B:B,CATEGORIA!C:C)</f>
        <v>TEMPERO CHIMICHURRI DEFUMADO S/ GLUTAMATO 5KG</v>
      </c>
      <c r="C2053" s="108" t="s">
        <v>7</v>
      </c>
      <c r="D2053" s="142">
        <v>5</v>
      </c>
    </row>
    <row r="2054" spans="1:4" x14ac:dyDescent="0.3">
      <c r="A2054" s="187">
        <v>21415</v>
      </c>
      <c r="B2054" s="78" t="str">
        <f>_xlfn.XLOOKUP(A2054,CATEGORIA!B:B,CATEGORIA!C:C)</f>
        <v>TEMPERO CHIMICHURRI EM FLOCOS S/ GLUTAMATO - S/SODIO 5KG</v>
      </c>
      <c r="C2054" s="108" t="s">
        <v>7</v>
      </c>
      <c r="D2054" s="142">
        <v>5</v>
      </c>
    </row>
    <row r="2055" spans="1:4" x14ac:dyDescent="0.3">
      <c r="A2055" s="187">
        <v>21479</v>
      </c>
      <c r="B2055" s="78" t="str">
        <f>_xlfn.XLOOKUP(A2055,CATEGORIA!B:B,CATEGORIA!C:C)</f>
        <v>TEMPERO CHIMICHURRI EM FLOCOS S/ GLUTAMATO - S/SODIO 2KG (VIDA EM GRAOS)</v>
      </c>
      <c r="C2055" s="108" t="s">
        <v>7</v>
      </c>
      <c r="D2055" s="142">
        <v>2</v>
      </c>
    </row>
    <row r="2056" spans="1:4" x14ac:dyDescent="0.3">
      <c r="A2056" s="187">
        <v>21221</v>
      </c>
      <c r="B2056" s="78" t="str">
        <f>_xlfn.XLOOKUP(A2056,CATEGORIA!B:B,CATEGORIA!C:C)</f>
        <v>COENTRO EM PO S/ GLUTAMATO 5KG</v>
      </c>
      <c r="C2056" s="108" t="s">
        <v>7</v>
      </c>
      <c r="D2056" s="142">
        <v>5</v>
      </c>
    </row>
    <row r="2057" spans="1:4" x14ac:dyDescent="0.3">
      <c r="A2057" s="187">
        <v>891</v>
      </c>
      <c r="B2057" s="78" t="str">
        <f>_xlfn.XLOOKUP(A2057,CATEGORIA!B:B,CATEGORIA!C:C)</f>
        <v>COLORAU COLORIFICO S/ GLUTAMATO 5KG</v>
      </c>
      <c r="C2057" s="108" t="s">
        <v>7</v>
      </c>
      <c r="D2057" s="142">
        <v>5</v>
      </c>
    </row>
    <row r="2058" spans="1:4" x14ac:dyDescent="0.3">
      <c r="A2058" s="187">
        <v>1670</v>
      </c>
      <c r="B2058" s="78" t="str">
        <f>_xlfn.XLOOKUP(A2058,CATEGORIA!B:B,CATEGORIA!C:C)</f>
        <v>COLORAU COLORIFICO S/ GLUTAMATO 2KG (VIDA EM GRAOS)</v>
      </c>
      <c r="C2058" s="108" t="s">
        <v>7</v>
      </c>
      <c r="D2058" s="142">
        <v>2</v>
      </c>
    </row>
    <row r="2059" spans="1:4" x14ac:dyDescent="0.3">
      <c r="A2059" s="187">
        <v>2125</v>
      </c>
      <c r="B2059" s="78" t="str">
        <f>_xlfn.XLOOKUP(A2059,CATEGORIA!B:B,CATEGORIA!C:C)</f>
        <v>COLORAU PARAIBA S/ GLUTAMATO 5KG</v>
      </c>
      <c r="C2059" s="108" t="s">
        <v>7</v>
      </c>
      <c r="D2059" s="142">
        <v>5</v>
      </c>
    </row>
    <row r="2060" spans="1:4" x14ac:dyDescent="0.3">
      <c r="A2060" s="187">
        <v>1237</v>
      </c>
      <c r="B2060" s="78" t="str">
        <f>_xlfn.XLOOKUP(A2060,CATEGORIA!B:B,CATEGORIA!C:C)</f>
        <v>COMINHO COM PIMENTA S/ GLUTAMATO 5KG</v>
      </c>
      <c r="C2060" s="108" t="s">
        <v>7</v>
      </c>
      <c r="D2060" s="142">
        <v>5</v>
      </c>
    </row>
    <row r="2061" spans="1:4" x14ac:dyDescent="0.3">
      <c r="A2061" s="187">
        <v>21030</v>
      </c>
      <c r="B2061" s="78" t="str">
        <f>_xlfn.XLOOKUP(A2061,CATEGORIA!B:B,CATEGORIA!C:C)</f>
        <v>COMINHO EM PO S/ GLUTAMATO 5KG</v>
      </c>
      <c r="C2061" s="108" t="s">
        <v>7</v>
      </c>
      <c r="D2061" s="142">
        <v>5</v>
      </c>
    </row>
    <row r="2062" spans="1:4" x14ac:dyDescent="0.3">
      <c r="A2062" s="187">
        <v>21524</v>
      </c>
      <c r="B2062" s="78" t="str">
        <f>_xlfn.XLOOKUP(A2062,CATEGORIA!B:B,CATEGORIA!C:C)</f>
        <v>TEMPERO CONQUISTA SOGRA S/ GLUTAMATO 5KG</v>
      </c>
      <c r="C2062" s="108" t="s">
        <v>7</v>
      </c>
      <c r="D2062" s="142">
        <v>5</v>
      </c>
    </row>
    <row r="2063" spans="1:4" x14ac:dyDescent="0.3">
      <c r="A2063" s="187">
        <v>21541</v>
      </c>
      <c r="B2063" s="78" t="str">
        <f>_xlfn.XLOOKUP(A2063,CATEGORIA!B:B,CATEGORIA!C:C)</f>
        <v>TEMPERO CONQUISTA SOGRA S/ GLUTAMATO 2KG (VIDA EM GRAOS)</v>
      </c>
      <c r="C2063" s="108" t="s">
        <v>7</v>
      </c>
      <c r="D2063" s="142">
        <v>2</v>
      </c>
    </row>
    <row r="2064" spans="1:4" x14ac:dyDescent="0.3">
      <c r="A2064" s="187">
        <v>1224</v>
      </c>
      <c r="B2064" s="78" t="str">
        <f>_xlfn.XLOOKUP(A2064,CATEGORIA!B:B,CATEGORIA!C:C)</f>
        <v>CREME DE CEBOLA S/ GLUTAMATO 5KG</v>
      </c>
      <c r="C2064" s="108" t="s">
        <v>7</v>
      </c>
      <c r="D2064" s="142">
        <v>5</v>
      </c>
    </row>
    <row r="2065" spans="1:4" x14ac:dyDescent="0.3">
      <c r="A2065" s="187">
        <v>1767</v>
      </c>
      <c r="B2065" s="78" t="str">
        <f>_xlfn.XLOOKUP(A2065,CATEGORIA!B:B,CATEGORIA!C:C)</f>
        <v>CREME DE CEBOLA S/ GLUTAMATO 2KG</v>
      </c>
      <c r="C2065" s="108" t="s">
        <v>7</v>
      </c>
      <c r="D2065" s="142">
        <v>2</v>
      </c>
    </row>
    <row r="2066" spans="1:4" x14ac:dyDescent="0.3">
      <c r="A2066" s="187">
        <v>20993</v>
      </c>
      <c r="B2066" s="78" t="str">
        <f>_xlfn.XLOOKUP(A2066,CATEGORIA!B:B,CATEGORIA!C:C)</f>
        <v>CURCUMA EM PO S/ GLUTAMATO 5KG</v>
      </c>
      <c r="C2066" s="108" t="s">
        <v>7</v>
      </c>
      <c r="D2066" s="142">
        <v>5</v>
      </c>
    </row>
    <row r="2067" spans="1:4" x14ac:dyDescent="0.3">
      <c r="A2067" s="187">
        <v>21295</v>
      </c>
      <c r="B2067" s="78" t="e">
        <f>_xlfn.XLOOKUP(A2067,CATEGORIA!B:B,CATEGORIA!C:C)</f>
        <v>#N/A</v>
      </c>
      <c r="C2067" s="108" t="s">
        <v>7</v>
      </c>
      <c r="D2067" s="142">
        <v>25</v>
      </c>
    </row>
    <row r="2068" spans="1:4" x14ac:dyDescent="0.3">
      <c r="A2068" s="187">
        <v>21256</v>
      </c>
      <c r="B2068" s="78" t="str">
        <f>_xlfn.XLOOKUP(A2068,CATEGORIA!B:B,CATEGORIA!C:C)</f>
        <v>CURCUMA PURA EM PO S/ GLUTAMATO 5KG (PREMIUM)</v>
      </c>
      <c r="C2068" s="108" t="s">
        <v>7</v>
      </c>
      <c r="D2068" s="142">
        <v>5</v>
      </c>
    </row>
    <row r="2069" spans="1:4" x14ac:dyDescent="0.3">
      <c r="A2069" s="187">
        <v>21426</v>
      </c>
      <c r="B2069" s="78" t="str">
        <f>_xlfn.XLOOKUP(A2069,CATEGORIA!B:B,CATEGORIA!C:C)</f>
        <v>CURCUMA PURA EM PO PREMIUM 2KG (VIDA EM GRAOS)</v>
      </c>
      <c r="C2069" s="108" t="s">
        <v>7</v>
      </c>
      <c r="D2069" s="142">
        <v>2</v>
      </c>
    </row>
    <row r="2070" spans="1:4" x14ac:dyDescent="0.3">
      <c r="A2070" s="187">
        <v>21010</v>
      </c>
      <c r="B2070" s="78" t="str">
        <f>_xlfn.XLOOKUP(A2070,CATEGORIA!B:B,CATEGORIA!C:C)</f>
        <v>CURRY S/ GLUTAMATO 5KG</v>
      </c>
      <c r="C2070" s="108" t="s">
        <v>7</v>
      </c>
      <c r="D2070" s="142">
        <v>5</v>
      </c>
    </row>
    <row r="2071" spans="1:4" x14ac:dyDescent="0.3">
      <c r="A2071" s="187">
        <v>21470</v>
      </c>
      <c r="B2071" s="78" t="str">
        <f>_xlfn.XLOOKUP(A2071,CATEGORIA!B:B,CATEGORIA!C:C)</f>
        <v>CURRY S/ GLUTAMATO 2KG (VIDA EM GRAOS)</v>
      </c>
      <c r="C2071" s="108" t="s">
        <v>7</v>
      </c>
      <c r="D2071" s="142">
        <v>2</v>
      </c>
    </row>
    <row r="2072" spans="1:4" x14ac:dyDescent="0.3">
      <c r="A2072" s="187">
        <v>21526</v>
      </c>
      <c r="B2072" s="78" t="e">
        <f>_xlfn.XLOOKUP(A2072,CATEGORIA!B:B,CATEGORIA!C:C)</f>
        <v>#N/A</v>
      </c>
      <c r="C2072" s="108" t="s">
        <v>7</v>
      </c>
      <c r="D2072" s="142">
        <v>5</v>
      </c>
    </row>
    <row r="2073" spans="1:4" x14ac:dyDescent="0.3">
      <c r="A2073" s="187">
        <v>21523</v>
      </c>
      <c r="B2073" s="78" t="str">
        <f>_xlfn.XLOOKUP(A2073,CATEGORIA!B:B,CATEGORIA!C:C)</f>
        <v>TEMPERO DA FAZENDA S/ GLUTAMATO 5KG</v>
      </c>
      <c r="C2073" s="108" t="s">
        <v>7</v>
      </c>
      <c r="D2073" s="142">
        <v>5</v>
      </c>
    </row>
    <row r="2074" spans="1:4" x14ac:dyDescent="0.3">
      <c r="A2074" s="187">
        <v>21529</v>
      </c>
      <c r="B2074" s="78" t="str">
        <f>_xlfn.XLOOKUP(A2074,CATEGORIA!B:B,CATEGORIA!C:C)</f>
        <v>TEMPERO DE FAMILIA S/ GLUTAMATO 5KG</v>
      </c>
      <c r="C2074" s="108" t="s">
        <v>7</v>
      </c>
      <c r="D2074" s="142">
        <v>5</v>
      </c>
    </row>
    <row r="2075" spans="1:4" x14ac:dyDescent="0.3">
      <c r="A2075" s="187">
        <v>1337</v>
      </c>
      <c r="B2075" s="78" t="str">
        <f>_xlfn.XLOOKUP(A2075,CATEGORIA!B:B,CATEGORIA!C:C)</f>
        <v>TEMPERO DO CHEFE COM CURRY S/ GLUTAMATO 5 KG</v>
      </c>
      <c r="C2075" s="108" t="s">
        <v>7</v>
      </c>
      <c r="D2075" s="142">
        <v>5</v>
      </c>
    </row>
    <row r="2076" spans="1:4" x14ac:dyDescent="0.3">
      <c r="A2076" s="187">
        <v>1338</v>
      </c>
      <c r="B2076" s="78" t="str">
        <f>_xlfn.XLOOKUP(A2076,CATEGORIA!B:B,CATEGORIA!C:C)</f>
        <v>TEMPERO DO CHEFE COM PAPRICA S/ GLUTAMATO 5KG</v>
      </c>
      <c r="C2076" s="108" t="s">
        <v>7</v>
      </c>
      <c r="D2076" s="142">
        <v>5</v>
      </c>
    </row>
    <row r="2077" spans="1:4" x14ac:dyDescent="0.3">
      <c r="A2077" s="187">
        <v>1281</v>
      </c>
      <c r="B2077" s="78" t="str">
        <f>_xlfn.XLOOKUP(A2077,CATEGORIA!B:B,CATEGORIA!C:C)</f>
        <v>TEMPERO DRY RUB COMPLETO S/ GLUTAMATO 5KG</v>
      </c>
      <c r="C2077" s="108" t="s">
        <v>7</v>
      </c>
      <c r="D2077" s="142">
        <v>5</v>
      </c>
    </row>
    <row r="2078" spans="1:4" x14ac:dyDescent="0.3">
      <c r="A2078" s="187">
        <v>1656</v>
      </c>
      <c r="B2078" s="78" t="str">
        <f>_xlfn.XLOOKUP(A2078,CATEGORIA!B:B,CATEGORIA!C:C)</f>
        <v>TEMPERO DRY RUB COMPLETO S/ GLUTAMATO 2KG (VIDA EM GRAOS)</v>
      </c>
      <c r="C2078" s="108" t="s">
        <v>7</v>
      </c>
      <c r="D2078" s="142">
        <v>2</v>
      </c>
    </row>
    <row r="2079" spans="1:4" x14ac:dyDescent="0.3">
      <c r="A2079" s="187">
        <v>21026</v>
      </c>
      <c r="B2079" s="78" t="str">
        <f>_xlfn.XLOOKUP(A2079,CATEGORIA!B:B,CATEGORIA!C:C)</f>
        <v>TEMPERO FAMOSO S/ GLUTAMATO 5KG</v>
      </c>
      <c r="C2079" s="108" t="s">
        <v>7</v>
      </c>
      <c r="D2079" s="142">
        <v>5</v>
      </c>
    </row>
    <row r="2080" spans="1:4" x14ac:dyDescent="0.3">
      <c r="A2080" s="187">
        <v>21427</v>
      </c>
      <c r="B2080" s="78" t="str">
        <f>_xlfn.XLOOKUP(A2080,CATEGORIA!B:B,CATEGORIA!C:C)</f>
        <v>TEMPERO FAMOSO S/ GLUTAMATO 2KG</v>
      </c>
      <c r="C2080" s="108" t="s">
        <v>7</v>
      </c>
      <c r="D2080" s="142">
        <v>2</v>
      </c>
    </row>
    <row r="2081" spans="1:4" x14ac:dyDescent="0.3">
      <c r="A2081" s="187">
        <v>21414</v>
      </c>
      <c r="B2081" s="78" t="str">
        <f>_xlfn.XLOOKUP(A2081,CATEGORIA!B:B,CATEGORIA!C:C)</f>
        <v>TEMPERO FAMOSO EM FLOCOS S/ GLUTAMATO - S/SODIO 5KG</v>
      </c>
      <c r="C2081" s="108" t="s">
        <v>7</v>
      </c>
      <c r="D2081" s="142">
        <v>5</v>
      </c>
    </row>
    <row r="2082" spans="1:4" x14ac:dyDescent="0.3">
      <c r="A2082" s="187">
        <v>21487</v>
      </c>
      <c r="B2082" s="78" t="str">
        <f>_xlfn.XLOOKUP(A2082,CATEGORIA!B:B,CATEGORIA!C:C)</f>
        <v>TEMPERO ERVAS FINAS S/ GLUTAMATO 4KG</v>
      </c>
      <c r="C2082" s="108" t="s">
        <v>7</v>
      </c>
      <c r="D2082" s="142">
        <v>4</v>
      </c>
    </row>
    <row r="2083" spans="1:4" x14ac:dyDescent="0.3">
      <c r="A2083" s="187">
        <v>20097</v>
      </c>
      <c r="B2083" s="78" t="e">
        <f>_xlfn.XLOOKUP(A2083,CATEGORIA!B:B,CATEGORIA!C:C)</f>
        <v>#N/A</v>
      </c>
      <c r="C2083" s="108" t="s">
        <v>7</v>
      </c>
      <c r="D2083" s="142">
        <v>5</v>
      </c>
    </row>
    <row r="2084" spans="1:4" x14ac:dyDescent="0.3">
      <c r="A2084" s="187">
        <v>21428</v>
      </c>
      <c r="B2084" s="78" t="str">
        <f>_xlfn.XLOOKUP(A2084,CATEGORIA!B:B,CATEGORIA!C:C)</f>
        <v>TEMPERO ERVAS FINAS S/ GLUTAMATO 2KG</v>
      </c>
      <c r="C2084" s="108" t="s">
        <v>7</v>
      </c>
      <c r="D2084" s="142">
        <v>2</v>
      </c>
    </row>
    <row r="2085" spans="1:4" x14ac:dyDescent="0.3">
      <c r="A2085" s="187">
        <v>1206</v>
      </c>
      <c r="B2085" s="78" t="str">
        <f>_xlfn.XLOOKUP(A2085,CATEGORIA!B:B,CATEGORIA!C:C)</f>
        <v>FUMAÇA EM PO S/ GLUTAMATO 5KG</v>
      </c>
      <c r="C2085" s="108" t="s">
        <v>7</v>
      </c>
      <c r="D2085" s="142">
        <v>5</v>
      </c>
    </row>
    <row r="2086" spans="1:4" x14ac:dyDescent="0.3">
      <c r="A2086" s="187">
        <v>1768</v>
      </c>
      <c r="B2086" s="78" t="str">
        <f>_xlfn.XLOOKUP(A2086,CATEGORIA!B:B,CATEGORIA!C:C)</f>
        <v>FUMAÇA EM PO S/ GLUTAMATO 2KG (VIDA EM GRAOS)</v>
      </c>
      <c r="C2086" s="108" t="s">
        <v>7</v>
      </c>
      <c r="D2086" s="142">
        <v>2</v>
      </c>
    </row>
    <row r="2087" spans="1:4" x14ac:dyDescent="0.3">
      <c r="A2087" s="187">
        <v>21522</v>
      </c>
      <c r="B2087" s="78" t="str">
        <f>_xlfn.XLOOKUP(A2087,CATEGORIA!B:B,CATEGORIA!C:C)</f>
        <v>TEMPERO GOURMET S/ GLUTAMATO 5KG</v>
      </c>
      <c r="C2087" s="108" t="s">
        <v>7</v>
      </c>
      <c r="D2087" s="142">
        <v>5</v>
      </c>
    </row>
    <row r="2088" spans="1:4" x14ac:dyDescent="0.3">
      <c r="A2088" s="187">
        <v>990</v>
      </c>
      <c r="B2088" s="78" t="str">
        <f>_xlfn.XLOOKUP(A2088,CATEGORIA!B:B,CATEGORIA!C:C)</f>
        <v>TEMPERO LEMON PEPPER S/ GLUTAMATO 5KG</v>
      </c>
      <c r="C2088" s="108" t="s">
        <v>7</v>
      </c>
      <c r="D2088" s="142">
        <v>5</v>
      </c>
    </row>
    <row r="2089" spans="1:4" x14ac:dyDescent="0.3">
      <c r="A2089" s="187">
        <v>1657</v>
      </c>
      <c r="B2089" s="78" t="str">
        <f>_xlfn.XLOOKUP(A2089,CATEGORIA!B:B,CATEGORIA!C:C)</f>
        <v>TEMPERO LEMON PEPPER S/ GLUTAMATO 2KG (VIDA EM GRAOS)</v>
      </c>
      <c r="C2089" s="108" t="s">
        <v>7</v>
      </c>
      <c r="D2089" s="142">
        <v>2</v>
      </c>
    </row>
    <row r="2090" spans="1:4" x14ac:dyDescent="0.3">
      <c r="A2090" s="187">
        <v>21218</v>
      </c>
      <c r="B2090" s="78" t="str">
        <f>_xlfn.XLOOKUP(A2090,CATEGORIA!B:B,CATEGORIA!C:C)</f>
        <v>TEMPERO LIMAO E OREGANO S/ GLUTAMATO 5KG</v>
      </c>
      <c r="C2090" s="108" t="s">
        <v>7</v>
      </c>
      <c r="D2090" s="142">
        <v>5</v>
      </c>
    </row>
    <row r="2091" spans="1:4" x14ac:dyDescent="0.3">
      <c r="A2091" s="187">
        <v>1180</v>
      </c>
      <c r="B2091" s="78" t="str">
        <f>_xlfn.XLOOKUP(A2091,CATEGORIA!B:B,CATEGORIA!C:C)</f>
        <v>TEMPERO LIMAO ERVAS FINAS S/ GLUTAMATO 5KG</v>
      </c>
      <c r="C2091" s="108" t="s">
        <v>7</v>
      </c>
      <c r="D2091" s="142">
        <v>5</v>
      </c>
    </row>
    <row r="2092" spans="1:4" x14ac:dyDescent="0.3">
      <c r="A2092" s="187">
        <v>1658</v>
      </c>
      <c r="B2092" s="78" t="str">
        <f>_xlfn.XLOOKUP(A2092,CATEGORIA!B:B,CATEGORIA!C:C)</f>
        <v>TEMPERO LIMAO ERVAS FINAS S/ GLUTAMATO 2KG (VIDA EM GRAOS)</v>
      </c>
      <c r="C2092" s="108" t="s">
        <v>7</v>
      </c>
      <c r="D2092" s="142">
        <v>2</v>
      </c>
    </row>
    <row r="2093" spans="1:4" x14ac:dyDescent="0.3">
      <c r="A2093" s="187">
        <v>1279</v>
      </c>
      <c r="B2093" s="78" t="str">
        <f>_xlfn.XLOOKUP(A2093,CATEGORIA!B:B,CATEGORIA!C:C)</f>
        <v>TEMPERO MINEIRO MOIDO S/ GLUTAMATO 5KG</v>
      </c>
      <c r="C2093" s="108" t="s">
        <v>7</v>
      </c>
      <c r="D2093" s="142">
        <v>5</v>
      </c>
    </row>
    <row r="2094" spans="1:4" x14ac:dyDescent="0.3">
      <c r="A2094" s="187">
        <v>1892</v>
      </c>
      <c r="B2094" s="78" t="str">
        <f>_xlfn.XLOOKUP(A2094,CATEGORIA!B:B,CATEGORIA!C:C)</f>
        <v>TEMPERO MINEIRO MOIDO S/ GLUTAMATO 2KG (VIDA EM GRAOS)</v>
      </c>
      <c r="C2094" s="108" t="s">
        <v>7</v>
      </c>
      <c r="D2094" s="142">
        <v>2</v>
      </c>
    </row>
    <row r="2095" spans="1:4" x14ac:dyDescent="0.3">
      <c r="A2095" s="187">
        <v>1368</v>
      </c>
      <c r="B2095" s="78" t="str">
        <f>_xlfn.XLOOKUP(A2095,CATEGORIA!B:B,CATEGORIA!C:C)</f>
        <v>MOSTARDA EM PO S/ GLUTAMATO 5KG</v>
      </c>
      <c r="C2095" s="108" t="s">
        <v>7</v>
      </c>
      <c r="D2095" s="142">
        <v>5</v>
      </c>
    </row>
    <row r="2096" spans="1:4" x14ac:dyDescent="0.3">
      <c r="A2096" s="187">
        <v>1769</v>
      </c>
      <c r="B2096" s="78" t="str">
        <f>_xlfn.XLOOKUP(A2096,CATEGORIA!B:B,CATEGORIA!C:C)</f>
        <v>MOSTARDA EM PO S/ GLUTAMATO 2KG (VIDA EM GRAOS)</v>
      </c>
      <c r="C2096" s="108" t="s">
        <v>7</v>
      </c>
      <c r="D2096" s="142">
        <v>2</v>
      </c>
    </row>
    <row r="2097" spans="1:4" x14ac:dyDescent="0.3">
      <c r="A2097" s="187">
        <v>21527</v>
      </c>
      <c r="B2097" s="78" t="str">
        <f>_xlfn.XLOOKUP(A2097,CATEGORIA!B:B,CATEGORIA!C:C)</f>
        <v>TEMPERO OLIVER S/ GLUTAMATO 5KG</v>
      </c>
      <c r="C2097" s="108" t="s">
        <v>7</v>
      </c>
      <c r="D2097" s="142">
        <v>5</v>
      </c>
    </row>
    <row r="2098" spans="1:4" x14ac:dyDescent="0.3">
      <c r="A2098" s="187">
        <v>21563</v>
      </c>
      <c r="B2098" s="78" t="str">
        <f>_xlfn.XLOOKUP(A2098,CATEGORIA!B:B,CATEGORIA!C:C)</f>
        <v>TEMPERO ORANGE PEPPER S/ GLUTAMATO 5KG</v>
      </c>
      <c r="C2098" s="108" t="s">
        <v>7</v>
      </c>
      <c r="D2098" s="142">
        <v>5</v>
      </c>
    </row>
    <row r="2099" spans="1:4" x14ac:dyDescent="0.3">
      <c r="A2099" s="187">
        <v>21004</v>
      </c>
      <c r="B2099" s="78" t="str">
        <f>_xlfn.XLOOKUP(A2099,CATEGORIA!B:B,CATEGORIA!C:C)</f>
        <v>PAPRICA DEFUMADA S/ GLUTAMATO 5KG</v>
      </c>
      <c r="C2099" s="108" t="s">
        <v>7</v>
      </c>
      <c r="D2099" s="142">
        <v>5</v>
      </c>
    </row>
    <row r="2100" spans="1:4" x14ac:dyDescent="0.3">
      <c r="A2100" s="187">
        <v>21429</v>
      </c>
      <c r="B2100" s="78" t="str">
        <f>_xlfn.XLOOKUP(A2100,CATEGORIA!B:B,CATEGORIA!C:C)</f>
        <v>PAPRICA DEFUMADA S/ GLUTAMATO 2KG (VIDA EM GRAOS)</v>
      </c>
      <c r="C2100" s="108" t="s">
        <v>7</v>
      </c>
      <c r="D2100" s="142">
        <v>2</v>
      </c>
    </row>
    <row r="2101" spans="1:4" x14ac:dyDescent="0.3">
      <c r="A2101" s="187">
        <v>21213</v>
      </c>
      <c r="B2101" s="78" t="str">
        <f>_xlfn.XLOOKUP(A2101,CATEGORIA!B:B,CATEGORIA!C:C)</f>
        <v>PAPRICA DEFUMADA PICANTE S/ GLUTAMATO 5KG</v>
      </c>
      <c r="C2101" s="108" t="s">
        <v>7</v>
      </c>
      <c r="D2101" s="142">
        <v>5</v>
      </c>
    </row>
    <row r="2102" spans="1:4" x14ac:dyDescent="0.3">
      <c r="A2102" s="187">
        <v>21005</v>
      </c>
      <c r="B2102" s="78" t="str">
        <f>_xlfn.XLOOKUP(A2102,CATEGORIA!B:B,CATEGORIA!C:C)</f>
        <v>PAPRICA DOCE S/ GLUTAMATO 5KG</v>
      </c>
      <c r="C2102" s="108" t="s">
        <v>7</v>
      </c>
      <c r="D2102" s="142">
        <v>5</v>
      </c>
    </row>
    <row r="2103" spans="1:4" x14ac:dyDescent="0.3">
      <c r="A2103" s="187">
        <v>21430</v>
      </c>
      <c r="B2103" s="78" t="str">
        <f>_xlfn.XLOOKUP(A2103,CATEGORIA!B:B,CATEGORIA!C:C)</f>
        <v>PAPRICA DOCE S/ GLUTAMATO 2KG (VIDA EM GRAOS)</v>
      </c>
      <c r="C2103" s="108" t="s">
        <v>7</v>
      </c>
      <c r="D2103" s="142">
        <v>2</v>
      </c>
    </row>
    <row r="2104" spans="1:4" x14ac:dyDescent="0.3">
      <c r="A2104" s="187">
        <v>20995</v>
      </c>
      <c r="B2104" s="78" t="str">
        <f>_xlfn.XLOOKUP(A2104,CATEGORIA!B:B,CATEGORIA!C:C)</f>
        <v>PAPRICA PICANTE S/ GLUTAMATO 5KG</v>
      </c>
      <c r="C2104" s="108" t="s">
        <v>7</v>
      </c>
      <c r="D2104" s="142">
        <v>5</v>
      </c>
    </row>
    <row r="2105" spans="1:4" x14ac:dyDescent="0.3">
      <c r="A2105" s="187">
        <v>21431</v>
      </c>
      <c r="B2105" s="78" t="str">
        <f>_xlfn.XLOOKUP(A2105,CATEGORIA!B:B,CATEGORIA!C:C)</f>
        <v>PAPRICA PICANTE S/ GLUTAMATO 2KG (VIDA EM GRAOS)</v>
      </c>
      <c r="C2105" s="108" t="s">
        <v>7</v>
      </c>
      <c r="D2105" s="142">
        <v>2</v>
      </c>
    </row>
    <row r="2106" spans="1:4" x14ac:dyDescent="0.3">
      <c r="A2106" s="187">
        <v>1251</v>
      </c>
      <c r="B2106" s="78" t="str">
        <f>_xlfn.XLOOKUP(A2106,CATEGORIA!B:B,CATEGORIA!C:C)</f>
        <v>TEMPERO PARA CHURRASCO SEM PIMENTA S/ GLUTAMATO 5KG</v>
      </c>
      <c r="C2106" s="108" t="s">
        <v>7</v>
      </c>
      <c r="D2106" s="142">
        <v>5</v>
      </c>
    </row>
    <row r="2107" spans="1:4" x14ac:dyDescent="0.3">
      <c r="A2107" s="187">
        <v>1168</v>
      </c>
      <c r="B2107" s="78" t="str">
        <f>_xlfn.XLOOKUP(A2107,CATEGORIA!B:B,CATEGORIA!C:C)</f>
        <v>TEMPERO PARA FEIJAO S/ GLUTAMATO 5KG</v>
      </c>
      <c r="C2107" s="108" t="s">
        <v>7</v>
      </c>
      <c r="D2107" s="142">
        <v>5</v>
      </c>
    </row>
    <row r="2108" spans="1:4" x14ac:dyDescent="0.3">
      <c r="A2108" s="187">
        <v>1891</v>
      </c>
      <c r="B2108" s="78" t="str">
        <f>_xlfn.XLOOKUP(A2108,CATEGORIA!B:B,CATEGORIA!C:C)</f>
        <v>TEMPERO PARA FEIJAO S/ GLUTAMATO 2KG (VIDA EM GRAOS)</v>
      </c>
      <c r="C2108" s="108" t="s">
        <v>7</v>
      </c>
      <c r="D2108" s="142">
        <v>2</v>
      </c>
    </row>
    <row r="2109" spans="1:4" x14ac:dyDescent="0.3">
      <c r="A2109" s="187">
        <v>21378</v>
      </c>
      <c r="B2109" s="78" t="str">
        <f>_xlfn.XLOOKUP(A2109,CATEGORIA!B:B,CATEGORIA!C:C)</f>
        <v>TEMPERO PEGA ESPOSA S/ GLUTAMATO 5KG</v>
      </c>
      <c r="C2109" s="108" t="s">
        <v>7</v>
      </c>
      <c r="D2109" s="142">
        <v>5</v>
      </c>
    </row>
    <row r="2110" spans="1:4" x14ac:dyDescent="0.3">
      <c r="A2110" s="187">
        <v>21304</v>
      </c>
      <c r="B2110" s="78" t="str">
        <f>_xlfn.XLOOKUP(A2110,CATEGORIA!B:B,CATEGORIA!C:C)</f>
        <v>TEMPERO PEGA MARIDO S/ GLUTAMATO 5KG</v>
      </c>
      <c r="C2110" s="108" t="s">
        <v>7</v>
      </c>
      <c r="D2110" s="142">
        <v>5</v>
      </c>
    </row>
    <row r="2111" spans="1:4" x14ac:dyDescent="0.3">
      <c r="A2111" s="187">
        <v>21542</v>
      </c>
      <c r="B2111" s="78" t="str">
        <f>_xlfn.XLOOKUP(A2111,CATEGORIA!B:B,CATEGORIA!C:C)</f>
        <v>TEMPERO PEGA MARIDO S/ GLUTAMATO 2KG (VIDA EM GRAOS)</v>
      </c>
      <c r="C2111" s="108" t="s">
        <v>7</v>
      </c>
      <c r="D2111" s="142">
        <v>2</v>
      </c>
    </row>
    <row r="2112" spans="1:4" x14ac:dyDescent="0.3">
      <c r="A2112" s="187">
        <v>1239</v>
      </c>
      <c r="B2112" s="78" t="str">
        <f>_xlfn.XLOOKUP(A2112,CATEGORIA!B:B,CATEGORIA!C:C)</f>
        <v>TEMPERO SABORES DO NORDESTE S/ GLUTAMATO 5KG</v>
      </c>
      <c r="C2112" s="108" t="s">
        <v>7</v>
      </c>
      <c r="D2112" s="142">
        <v>5</v>
      </c>
    </row>
    <row r="2113" spans="1:4" x14ac:dyDescent="0.3">
      <c r="A2113" s="187">
        <v>1893</v>
      </c>
      <c r="B2113" s="78" t="str">
        <f>_xlfn.XLOOKUP(A2113,CATEGORIA!B:B,CATEGORIA!C:C)</f>
        <v>TEMPERO SABORES DO NORDESTE S/ GLUTAMATO 2KG (VIDA EM GRAOS)</v>
      </c>
      <c r="C2113" s="108" t="s">
        <v>7</v>
      </c>
      <c r="D2113" s="142">
        <v>2</v>
      </c>
    </row>
    <row r="2114" spans="1:4" x14ac:dyDescent="0.3">
      <c r="A2114" s="187">
        <v>1238</v>
      </c>
      <c r="B2114" s="78" t="str">
        <f>_xlfn.XLOOKUP(A2114,CATEGORIA!B:B,CATEGORIA!C:C)</f>
        <v>SAL PARRILA COM ALHO FRITO S/ GLUTAMATO 5KG</v>
      </c>
      <c r="C2114" s="108" t="s">
        <v>7</v>
      </c>
      <c r="D2114" s="142">
        <v>5</v>
      </c>
    </row>
    <row r="2115" spans="1:4" x14ac:dyDescent="0.3">
      <c r="A2115" s="187">
        <v>1227</v>
      </c>
      <c r="B2115" s="78" t="str">
        <f>_xlfn.XLOOKUP(A2115,CATEGORIA!B:B,CATEGORIA!C:C)</f>
        <v>SAL PARRILA COM CHIMICHURRI PICANTE S/ GLUTAMATO 5KG</v>
      </c>
      <c r="C2115" s="108" t="s">
        <v>106</v>
      </c>
      <c r="D2115" s="142">
        <v>5</v>
      </c>
    </row>
    <row r="2116" spans="1:4" x14ac:dyDescent="0.3">
      <c r="A2116" s="187">
        <v>1228</v>
      </c>
      <c r="B2116" s="78" t="str">
        <f>_xlfn.XLOOKUP(A2116,CATEGORIA!B:B,CATEGORIA!C:C)</f>
        <v>SAL PARRILA DEFUMADA S/ GLUTAMATO 5KG</v>
      </c>
      <c r="C2116" s="108" t="s">
        <v>7</v>
      </c>
      <c r="D2116" s="142">
        <v>5</v>
      </c>
    </row>
    <row r="2117" spans="1:4" x14ac:dyDescent="0.3">
      <c r="A2117" s="187">
        <v>1229</v>
      </c>
      <c r="B2117" s="78" t="str">
        <f>_xlfn.XLOOKUP(A2117,CATEGORIA!B:B,CATEGORIA!C:C)</f>
        <v>SAL PARRILA COM ERVAS FINAS S/ GLUTAMATO 5KG</v>
      </c>
      <c r="C2117" s="108" t="s">
        <v>7</v>
      </c>
      <c r="D2117" s="142">
        <v>5</v>
      </c>
    </row>
    <row r="2118" spans="1:4" x14ac:dyDescent="0.3">
      <c r="A2118" s="187">
        <v>1410</v>
      </c>
      <c r="B2118" s="78" t="e">
        <f>_xlfn.XLOOKUP(A2118,CATEGORIA!B:B,CATEGORIA!C:C)</f>
        <v>#N/A</v>
      </c>
      <c r="C2118" s="108" t="s">
        <v>7</v>
      </c>
      <c r="D2118" s="142">
        <v>5</v>
      </c>
    </row>
    <row r="2119" spans="1:4" x14ac:dyDescent="0.3">
      <c r="A2119" s="187">
        <v>1805</v>
      </c>
      <c r="B2119" s="78" t="str">
        <f>_xlfn.XLOOKUP(A2119,CATEGORIA!B:B,CATEGORIA!C:C)</f>
        <v>TEMPERO SALSA CEBOLA E ALHO DESIDRATADO S/ GLUTAMATO 4KG</v>
      </c>
      <c r="C2119" s="108" t="s">
        <v>7</v>
      </c>
      <c r="D2119" s="142">
        <v>4</v>
      </c>
    </row>
    <row r="2120" spans="1:4" x14ac:dyDescent="0.3">
      <c r="A2120" s="187">
        <v>1230</v>
      </c>
      <c r="B2120" s="78" t="str">
        <f>_xlfn.XLOOKUP(A2120,CATEGORIA!B:B,CATEGORIA!C:C)</f>
        <v>TEMPERO SALSA CEBOLA E ALHO DESIDRATADO S/ GLUTAMATO 5KG</v>
      </c>
      <c r="C2120" s="108" t="s">
        <v>7</v>
      </c>
      <c r="D2120" s="142">
        <v>5</v>
      </c>
    </row>
    <row r="2121" spans="1:4" x14ac:dyDescent="0.3">
      <c r="A2121" s="187">
        <v>1659</v>
      </c>
      <c r="B2121" s="78" t="str">
        <f>_xlfn.XLOOKUP(A2121,CATEGORIA!B:B,CATEGORIA!C:C)</f>
        <v>TEMPERO SALSA CEBOLA E ALHO DESIDRATADO S/ GLUTAMATO 2KG (VIDA EM GRAOS)</v>
      </c>
      <c r="C2121" s="108" t="s">
        <v>7</v>
      </c>
      <c r="D2121" s="142">
        <v>2</v>
      </c>
    </row>
    <row r="2122" spans="1:4" x14ac:dyDescent="0.3">
      <c r="A2122" s="187">
        <v>1806</v>
      </c>
      <c r="B2122" s="78" t="str">
        <f>_xlfn.XLOOKUP(A2122,CATEGORIA!B:B,CATEGORIA!C:C)</f>
        <v>TEMPERO SALSA CEBOLA E BACON S/ GLUTAMATO 4KG</v>
      </c>
      <c r="C2122" s="108" t="s">
        <v>7</v>
      </c>
      <c r="D2122" s="142">
        <v>4</v>
      </c>
    </row>
    <row r="2123" spans="1:4" x14ac:dyDescent="0.3">
      <c r="A2123" s="187">
        <v>1811</v>
      </c>
      <c r="B2123" s="78" t="str">
        <f>_xlfn.XLOOKUP(A2123,CATEGORIA!B:B,CATEGORIA!C:C)</f>
        <v>TEMPERO SALSA CEBOLINHA E ALHO S/ GLUTAMATO 4KG</v>
      </c>
      <c r="C2123" s="108" t="s">
        <v>7</v>
      </c>
      <c r="D2123" s="142">
        <v>4</v>
      </c>
    </row>
    <row r="2124" spans="1:4" x14ac:dyDescent="0.3">
      <c r="A2124" s="187">
        <v>1529</v>
      </c>
      <c r="B2124" s="78" t="str">
        <f>_xlfn.XLOOKUP(A2124,CATEGORIA!B:B,CATEGORIA!C:C)</f>
        <v>TEMPERO ANA MARIA S/SODIO S/ GLUTAMATO 5KG</v>
      </c>
      <c r="C2124" s="108" t="s">
        <v>7</v>
      </c>
      <c r="D2124" s="142">
        <v>5</v>
      </c>
    </row>
    <row r="2125" spans="1:4" x14ac:dyDescent="0.3">
      <c r="A2125" s="187">
        <v>21224</v>
      </c>
      <c r="B2125" s="78" t="str">
        <f>_xlfn.XLOOKUP(A2125,CATEGORIA!B:B,CATEGORIA!C:C)</f>
        <v>TEMPERO CHIMICHURRI PICANTE SEM SODIO S/ GLUTAMATO 5KG</v>
      </c>
      <c r="C2125" s="108" t="s">
        <v>7</v>
      </c>
      <c r="D2125" s="142">
        <v>5</v>
      </c>
    </row>
    <row r="2126" spans="1:4" x14ac:dyDescent="0.3">
      <c r="A2126" s="187">
        <v>1153</v>
      </c>
      <c r="B2126" s="78" t="str">
        <f>_xlfn.XLOOKUP(A2126,CATEGORIA!B:B,CATEGORIA!C:C)</f>
        <v>TEMPERO COMPLETO SEM SODIO S/ GLUTAMATO 5KG</v>
      </c>
      <c r="C2126" s="108" t="s">
        <v>7</v>
      </c>
      <c r="D2126" s="142">
        <v>5</v>
      </c>
    </row>
    <row r="2127" spans="1:4" x14ac:dyDescent="0.3">
      <c r="A2127" s="187">
        <v>1234</v>
      </c>
      <c r="B2127" s="78" t="str">
        <f>_xlfn.XLOOKUP(A2127,CATEGORIA!B:B,CATEGORIA!C:C)</f>
        <v>TEMPERO FAMOSO SEM SODIO S/ GLUTAMATO 5KG</v>
      </c>
      <c r="C2127" s="108" t="s">
        <v>7</v>
      </c>
      <c r="D2127" s="142">
        <v>5</v>
      </c>
    </row>
    <row r="2128" spans="1:4" x14ac:dyDescent="0.3">
      <c r="A2128" s="187">
        <v>1154</v>
      </c>
      <c r="B2128" s="78" t="str">
        <f>_xlfn.XLOOKUP(A2128,CATEGORIA!B:B,CATEGORIA!C:C)</f>
        <v>TEMPERO PARA FRANGO SEM SODIO S/ GLUTAMATO 5KG</v>
      </c>
      <c r="C2128" s="108" t="s">
        <v>7</v>
      </c>
      <c r="D2128" s="142">
        <v>5</v>
      </c>
    </row>
    <row r="2129" spans="1:4" x14ac:dyDescent="0.3">
      <c r="A2129" s="187">
        <v>1527</v>
      </c>
      <c r="B2129" s="78" t="str">
        <f>_xlfn.XLOOKUP(A2129,CATEGORIA!B:B,CATEGORIA!C:C)</f>
        <v>TEMPERO LEMON PEPPER S/ GLUTAMATO - S/ SODIO 5KG</v>
      </c>
      <c r="C2129" s="108" t="s">
        <v>7</v>
      </c>
      <c r="D2129" s="142">
        <v>5</v>
      </c>
    </row>
    <row r="2130" spans="1:4" x14ac:dyDescent="0.3">
      <c r="A2130" s="187">
        <v>21379</v>
      </c>
      <c r="B2130" s="78" t="str">
        <f>_xlfn.XLOOKUP(A2130,CATEGORIA!B:B,CATEGORIA!C:C)</f>
        <v>TEMPERO PEGA ESPOSA S/ GLUTAMATO - S/ SODIO 5KG</v>
      </c>
      <c r="C2130" s="108" t="s">
        <v>7</v>
      </c>
      <c r="D2130" s="142">
        <v>5</v>
      </c>
    </row>
    <row r="2131" spans="1:4" x14ac:dyDescent="0.3">
      <c r="A2131" s="187">
        <v>21380</v>
      </c>
      <c r="B2131" s="78" t="str">
        <f>_xlfn.XLOOKUP(A2131,CATEGORIA!B:B,CATEGORIA!C:C)</f>
        <v>TEMPERO PEGA MARIDO S/ GLUTAMATO - S/ SODIO 5KG</v>
      </c>
      <c r="C2131" s="108" t="s">
        <v>7</v>
      </c>
      <c r="D2131" s="142">
        <v>5</v>
      </c>
    </row>
    <row r="2132" spans="1:4" x14ac:dyDescent="0.3">
      <c r="A2132" s="187">
        <v>1208</v>
      </c>
      <c r="B2132" s="78" t="str">
        <f>_xlfn.XLOOKUP(A2132,CATEGORIA!B:B,CATEGORIA!C:C)</f>
        <v>TEMPERO SIRIO (BA-HAR) S/ GLUTAMATO 5KG</v>
      </c>
      <c r="C2132" s="108" t="s">
        <v>7</v>
      </c>
      <c r="D2132" s="142">
        <v>5</v>
      </c>
    </row>
    <row r="2133" spans="1:4" x14ac:dyDescent="0.3">
      <c r="A2133" s="187">
        <v>1285</v>
      </c>
      <c r="B2133" s="78" t="str">
        <f>_xlfn.XLOOKUP(A2133,CATEGORIA!B:B,CATEGORIA!C:C)</f>
        <v>TEMPERO TARTARO S/ GLUTAMATO 5KG</v>
      </c>
      <c r="C2133" s="108" t="s">
        <v>7</v>
      </c>
      <c r="D2133" s="142">
        <v>5</v>
      </c>
    </row>
    <row r="2134" spans="1:4" x14ac:dyDescent="0.3">
      <c r="A2134" s="187">
        <v>21525</v>
      </c>
      <c r="B2134" s="78" t="str">
        <f>_xlfn.XLOOKUP(A2134,CATEGORIA!B:B,CATEGORIA!C:C)</f>
        <v>TEMPERO TEMPERA TUDO S/ GLUTAMATO 5KG</v>
      </c>
      <c r="C2134" s="108" t="s">
        <v>7</v>
      </c>
      <c r="D2134" s="142">
        <v>5</v>
      </c>
    </row>
    <row r="2135" spans="1:4" x14ac:dyDescent="0.3">
      <c r="A2135" s="187">
        <v>20079</v>
      </c>
      <c r="B2135" s="78" t="str">
        <f>_xlfn.XLOOKUP(A2135,CATEGORIA!B:B,CATEGORIA!C:C)</f>
        <v>TEMPERO VINAGRETE EM FLOCOS S/ GLUTAMATO 5KG</v>
      </c>
      <c r="C2135" s="108" t="s">
        <v>7</v>
      </c>
      <c r="D2135" s="142">
        <v>5</v>
      </c>
    </row>
    <row r="2136" spans="1:4" x14ac:dyDescent="0.3">
      <c r="A2136" s="187">
        <v>21471</v>
      </c>
      <c r="B2136" s="78" t="str">
        <f>_xlfn.XLOOKUP(A2136,CATEGORIA!B:B,CATEGORIA!C:C)</f>
        <v>TEMPERO VINAGRETE EM FLOCOS S/ GLUTAMATO 2KG (VIDA EM GRAOS)</v>
      </c>
      <c r="C2136" s="108" t="s">
        <v>7</v>
      </c>
      <c r="D2136" s="142">
        <v>2</v>
      </c>
    </row>
    <row r="2137" spans="1:4" x14ac:dyDescent="0.3">
      <c r="A2137" s="187">
        <v>21031</v>
      </c>
      <c r="B2137" s="78" t="str">
        <f>_xlfn.XLOOKUP(A2137,CATEGORIA!B:B,CATEGORIA!C:C)</f>
        <v>TEMPERO ZATTAR S/ GLUTAMATO 5KG</v>
      </c>
      <c r="C2137" s="108" t="s">
        <v>7</v>
      </c>
      <c r="D2137" s="142">
        <v>5</v>
      </c>
    </row>
    <row r="2138" spans="1:4" x14ac:dyDescent="0.3">
      <c r="A2138" s="187">
        <v>2270</v>
      </c>
      <c r="B2138" s="78" t="str">
        <f>_xlfn.XLOOKUP(A2138,CATEGORIA!B:B,CATEGORIA!C:C)</f>
        <v>TEMPERO ANA MARIA EM FLOCOS S/ GLUTAMATO - S/SODIO 2KG (VIDA EM GRAOS)</v>
      </c>
      <c r="C2138" s="108" t="s">
        <v>7</v>
      </c>
      <c r="D2138" s="142">
        <v>2</v>
      </c>
    </row>
    <row r="2139" spans="1:4" x14ac:dyDescent="0.3">
      <c r="A2139" s="187">
        <v>2271</v>
      </c>
      <c r="B2139" s="78" t="str">
        <f>_xlfn.XLOOKUP(A2139,CATEGORIA!B:B,CATEGORIA!C:C)</f>
        <v>TEMPERO ANA MARIA S/SODIO S/ GLUTAMATO 2KG</v>
      </c>
      <c r="C2139" s="108" t="s">
        <v>7</v>
      </c>
      <c r="D2139" s="142">
        <v>2</v>
      </c>
    </row>
    <row r="2140" spans="1:4" x14ac:dyDescent="0.3">
      <c r="A2140" s="187">
        <v>2182</v>
      </c>
      <c r="B2140" s="78" t="str">
        <f>_xlfn.XLOOKUP(A2140,CATEGORIA!B:B,CATEGORIA!C:C)</f>
        <v>TEMPERO BAIANO S/ GLUTAMATO 2KG (VIDA EM GRAOS)</v>
      </c>
      <c r="C2140" s="108" t="s">
        <v>7</v>
      </c>
      <c r="D2140" s="142">
        <v>2</v>
      </c>
    </row>
    <row r="2141" spans="1:4" x14ac:dyDescent="0.3">
      <c r="A2141" s="187">
        <v>21683</v>
      </c>
      <c r="B2141" s="78" t="str">
        <f>_xlfn.XLOOKUP(A2141,CATEGORIA!B:B,CATEGORIA!C:C)</f>
        <v>TEMPERO BEEF RIBS S/ GLUTAMATO 2KG (VIDA EM GRAOS)</v>
      </c>
      <c r="C2141" s="108" t="s">
        <v>7</v>
      </c>
      <c r="D2141" s="142">
        <v>2</v>
      </c>
    </row>
    <row r="2142" spans="1:4" x14ac:dyDescent="0.3">
      <c r="A2142" s="187">
        <v>2183</v>
      </c>
      <c r="B2142" s="78" t="str">
        <f>_xlfn.XLOOKUP(A2142,CATEGORIA!B:B,CATEGORIA!C:C)</f>
        <v>TEMPERO CHILLI MEXICANO S/ GLUTAMATO 2KG (VIDA EM GRAOS)</v>
      </c>
      <c r="C2142" s="108" t="s">
        <v>7</v>
      </c>
      <c r="D2142" s="142">
        <v>2</v>
      </c>
    </row>
    <row r="2143" spans="1:4" x14ac:dyDescent="0.3">
      <c r="A2143" s="187">
        <v>21684</v>
      </c>
      <c r="B2143" s="78" t="str">
        <f>_xlfn.XLOOKUP(A2143,CATEGORIA!B:B,CATEGORIA!C:C)</f>
        <v>TEMPERO CHIMICHURRI COM ALHO FRITO S/ GLUTAMATO 2KG (VIDA EM GRAOS)</v>
      </c>
      <c r="C2143" s="108" t="s">
        <v>7</v>
      </c>
      <c r="D2143" s="142">
        <v>2</v>
      </c>
    </row>
    <row r="2144" spans="1:4" x14ac:dyDescent="0.3">
      <c r="A2144" s="187">
        <v>21598</v>
      </c>
      <c r="B2144" s="78" t="str">
        <f>_xlfn.XLOOKUP(A2144,CATEGORIA!B:B,CATEGORIA!C:C)</f>
        <v>TEMPERO CHIMICHURRI COM BARBECUE S/ GLUTAMATO 5KG</v>
      </c>
      <c r="C2144" s="108" t="s">
        <v>7</v>
      </c>
      <c r="D2144" s="142">
        <v>5</v>
      </c>
    </row>
    <row r="2145" spans="1:4" x14ac:dyDescent="0.3">
      <c r="A2145" s="187">
        <v>2205</v>
      </c>
      <c r="B2145" s="78" t="str">
        <f>_xlfn.XLOOKUP(A2145,CATEGORIA!B:B,CATEGORIA!C:C)</f>
        <v>TEMPERO CHIMICHURRI COM BARBECUE S/ GLUTAMATO 2KG (VIDA EM GRAOS)</v>
      </c>
      <c r="C2145" s="108" t="s">
        <v>7</v>
      </c>
      <c r="D2145" s="142">
        <v>2</v>
      </c>
    </row>
    <row r="2146" spans="1:4" x14ac:dyDescent="0.3">
      <c r="A2146" s="187">
        <v>21608</v>
      </c>
      <c r="B2146" s="78" t="str">
        <f>_xlfn.XLOOKUP(A2146,CATEGORIA!B:B,CATEGORIA!C:C)</f>
        <v>TEMPERO ORANGE PEPPER S/ GLUTAMATO 2KG</v>
      </c>
      <c r="C2146" s="108" t="s">
        <v>7</v>
      </c>
      <c r="D2146" s="142">
        <v>2</v>
      </c>
    </row>
    <row r="2147" spans="1:4" x14ac:dyDescent="0.3">
      <c r="A2147" s="187">
        <v>2208</v>
      </c>
      <c r="B2147" s="78" t="str">
        <f>_xlfn.XLOOKUP(A2147,CATEGORIA!B:B,CATEGORIA!C:C)</f>
        <v>TEMPERO PEGA ESPOSA S/ GLUTAMATO 2KG</v>
      </c>
      <c r="C2147" s="108" t="s">
        <v>7</v>
      </c>
      <c r="D2147" s="142">
        <v>2</v>
      </c>
    </row>
    <row r="2148" spans="1:4" x14ac:dyDescent="0.3">
      <c r="A2148" s="187">
        <v>2209</v>
      </c>
      <c r="B2148" s="78" t="str">
        <f>_xlfn.XLOOKUP(A2148,CATEGORIA!B:B,CATEGORIA!C:C)</f>
        <v>TEMPERO SALSA CEBOLA E BACON S/ GLUTAMATO 2KG</v>
      </c>
      <c r="C2148" s="108" t="s">
        <v>7</v>
      </c>
      <c r="D2148" s="142">
        <v>2</v>
      </c>
    </row>
    <row r="2149" spans="1:4" x14ac:dyDescent="0.3">
      <c r="A2149" s="187">
        <v>2209</v>
      </c>
      <c r="B2149" s="78" t="str">
        <f>_xlfn.XLOOKUP(A2149,CATEGORIA!B:B,CATEGORIA!C:C)</f>
        <v>TEMPERO SALSA CEBOLA E BACON S/ GLUTAMATO 2KG</v>
      </c>
      <c r="C2149" s="108" t="s">
        <v>7</v>
      </c>
      <c r="D2149" s="142">
        <v>2</v>
      </c>
    </row>
    <row r="2150" spans="1:4" x14ac:dyDescent="0.3">
      <c r="A2150" s="187">
        <v>2210</v>
      </c>
      <c r="B2150" s="78" t="str">
        <f>_xlfn.XLOOKUP(A2150,CATEGORIA!B:B,CATEGORIA!C:C)</f>
        <v>TEMPERO ZATTAR S/ GLUTAMATO 2KG (VIDA EM GRAOS)</v>
      </c>
      <c r="C2150" s="108" t="s">
        <v>7</v>
      </c>
      <c r="D2150" s="142">
        <v>2</v>
      </c>
    </row>
    <row r="2151" spans="1:4" x14ac:dyDescent="0.3">
      <c r="A2151" s="187">
        <v>21519</v>
      </c>
      <c r="B2151" s="78" t="str">
        <f>_xlfn.XLOOKUP(A2151,CATEGORIA!B:B,CATEGORIA!C:C)</f>
        <v>TOMATE EM FLOCOS 20KG</v>
      </c>
      <c r="C2151" s="108" t="s">
        <v>7</v>
      </c>
      <c r="D2151" s="142">
        <v>20</v>
      </c>
    </row>
    <row r="2152" spans="1:4" x14ac:dyDescent="0.3">
      <c r="A2152" s="187">
        <v>21354</v>
      </c>
      <c r="B2152" s="78" t="e">
        <f>_xlfn.XLOOKUP(A2152,CATEGORIA!B:B,CATEGORIA!C:C)</f>
        <v>#N/A</v>
      </c>
      <c r="C2152" s="108" t="s">
        <v>7</v>
      </c>
      <c r="D2152" s="142">
        <v>25</v>
      </c>
    </row>
    <row r="2153" spans="1:4" x14ac:dyDescent="0.3">
      <c r="A2153" s="187">
        <v>20393</v>
      </c>
      <c r="B2153" s="78" t="str">
        <f>_xlfn.XLOOKUP(A2153,CATEGORIA!B:B,CATEGORIA!C:C)</f>
        <v>TOMATE EM FLOCOS 5KG (VIDA EM GRAOS)</v>
      </c>
      <c r="C2153" s="108" t="s">
        <v>7</v>
      </c>
      <c r="D2153" s="142">
        <v>5</v>
      </c>
    </row>
    <row r="2154" spans="1:4" x14ac:dyDescent="0.3">
      <c r="A2154" s="187">
        <v>21411</v>
      </c>
      <c r="B2154" s="78" t="str">
        <f>_xlfn.XLOOKUP(A2154,CATEGORIA!B:B,CATEGORIA!C:C)</f>
        <v>TOMATE EM FLOCOS 2KG (VIDA EM GRAOS)</v>
      </c>
      <c r="C2154" s="108" t="s">
        <v>7</v>
      </c>
      <c r="D2154" s="142">
        <v>2</v>
      </c>
    </row>
    <row r="2155" spans="1:4" x14ac:dyDescent="0.3">
      <c r="A2155" s="187">
        <v>21362</v>
      </c>
      <c r="B2155" s="78" t="e">
        <f>_xlfn.XLOOKUP(A2155,CATEGORIA!B:B,CATEGORIA!C:C)</f>
        <v>#N/A</v>
      </c>
      <c r="C2155" s="108" t="s">
        <v>7</v>
      </c>
      <c r="D2155" s="142">
        <v>10</v>
      </c>
    </row>
    <row r="2156" spans="1:4" x14ac:dyDescent="0.3">
      <c r="A2156" s="187">
        <v>20010</v>
      </c>
      <c r="B2156" s="78" t="e">
        <f>_xlfn.XLOOKUP(A2156,CATEGORIA!B:B,CATEGORIA!C:C)</f>
        <v>#N/A</v>
      </c>
      <c r="C2156" s="108" t="s">
        <v>3</v>
      </c>
      <c r="D2156" s="142">
        <v>10</v>
      </c>
    </row>
    <row r="2157" spans="1:4" x14ac:dyDescent="0.3">
      <c r="A2157" s="187">
        <v>11076</v>
      </c>
      <c r="B2157" s="78" t="str">
        <f>_xlfn.XLOOKUP(A2157,CATEGORIA!B:B,CATEGORIA!C:C)</f>
        <v>TOMILHO EM FLOCOS 10KG</v>
      </c>
      <c r="C2157" s="108" t="s">
        <v>7</v>
      </c>
      <c r="D2157" s="142">
        <v>10</v>
      </c>
    </row>
    <row r="2158" spans="1:4" x14ac:dyDescent="0.3">
      <c r="A2158" s="187">
        <v>10124</v>
      </c>
      <c r="B2158" s="78" t="str">
        <f>_xlfn.XLOOKUP(A2158,CATEGORIA!B:B,CATEGORIA!C:C)</f>
        <v>TOMILHO EM FLOCOS 25KG</v>
      </c>
      <c r="C2158" s="108" t="s">
        <v>7</v>
      </c>
      <c r="D2158" s="142">
        <v>25</v>
      </c>
    </row>
    <row r="2159" spans="1:4" x14ac:dyDescent="0.3">
      <c r="A2159" s="187">
        <v>21610</v>
      </c>
      <c r="B2159" s="78" t="str">
        <f>_xlfn.XLOOKUP(A2159,CATEGORIA!B:B,CATEGORIA!C:C)</f>
        <v>TOMILHO EM FLOCOS 2KG (VIDA EM GRAOS)</v>
      </c>
      <c r="C2159" s="108" t="s">
        <v>7</v>
      </c>
      <c r="D2159" s="142">
        <v>2</v>
      </c>
    </row>
    <row r="2160" spans="1:4" x14ac:dyDescent="0.3">
      <c r="A2160" s="187">
        <v>20418</v>
      </c>
      <c r="B2160" s="78" t="str">
        <f>_xlfn.XLOOKUP(A2160,CATEGORIA!B:B,CATEGORIA!C:C)</f>
        <v>TOMILHO EM FLOCOS 5KG (VIDA EM GRAOS)</v>
      </c>
      <c r="C2160" s="108" t="s">
        <v>7</v>
      </c>
      <c r="D2160" s="142">
        <v>5</v>
      </c>
    </row>
    <row r="2161" spans="1:4" x14ac:dyDescent="0.3">
      <c r="A2161" s="187">
        <v>11046</v>
      </c>
      <c r="B2161" s="78" t="str">
        <f>_xlfn.XLOOKUP(A2161,CATEGORIA!B:B,CATEGORIA!C:C)</f>
        <v>TOMILHO EM FLOCOS 20KG</v>
      </c>
      <c r="C2161" s="108" t="s">
        <v>7</v>
      </c>
      <c r="D2161" s="142">
        <v>20</v>
      </c>
    </row>
    <row r="2162" spans="1:4" x14ac:dyDescent="0.3">
      <c r="A2162" s="187">
        <v>20881</v>
      </c>
      <c r="B2162" s="78" t="str">
        <f>_xlfn.XLOOKUP(A2162,CATEGORIA!B:B,CATEGORIA!C:C)</f>
        <v>TOMILHO EM FLOCOS 25KG</v>
      </c>
      <c r="C2162" s="108" t="s">
        <v>106</v>
      </c>
      <c r="D2162" s="142">
        <v>25</v>
      </c>
    </row>
    <row r="2163" spans="1:4" x14ac:dyDescent="0.3">
      <c r="A2163" s="187">
        <v>1339</v>
      </c>
      <c r="B2163" s="78" t="str">
        <f>_xlfn.XLOOKUP(A2163,CATEGORIA!B:B,CATEGORIA!C:C)</f>
        <v>TRIGO EM GRAOS EXTRA 25KG (ALKIBS)</v>
      </c>
      <c r="C2163" s="108" t="s">
        <v>7</v>
      </c>
      <c r="D2163" s="142">
        <v>25</v>
      </c>
    </row>
    <row r="2164" spans="1:4" x14ac:dyDescent="0.3">
      <c r="A2164" s="187">
        <v>1260</v>
      </c>
      <c r="B2164" s="78" t="str">
        <f>_xlfn.XLOOKUP(A2164,CATEGORIA!B:B,CATEGORIA!C:C)</f>
        <v>TRIGO EM GRAOS EXTRA 5KG (VIDA EM GRAOS)</v>
      </c>
      <c r="C2164" s="108" t="s">
        <v>7</v>
      </c>
      <c r="D2164" s="142">
        <v>5</v>
      </c>
    </row>
    <row r="2165" spans="1:4" x14ac:dyDescent="0.3">
      <c r="A2165" s="187">
        <v>258</v>
      </c>
      <c r="B2165" s="78" t="str">
        <f>_xlfn.XLOOKUP(A2165,CATEGORIA!B:B,CATEGORIA!C:C)</f>
        <v>TRIGO PARA KIBE 25KG (ROMARIZ)</v>
      </c>
      <c r="C2165" s="108" t="s">
        <v>7</v>
      </c>
      <c r="D2165" s="142">
        <v>25</v>
      </c>
    </row>
    <row r="2166" spans="1:4" x14ac:dyDescent="0.3">
      <c r="A2166" s="187">
        <v>1036</v>
      </c>
      <c r="B2166" s="78" t="str">
        <f>_xlfn.XLOOKUP(A2166,CATEGORIA!B:B,CATEGORIA!C:C)</f>
        <v>TRIGO PARA KIBE 5KG (VIDA EM GRAOS)</v>
      </c>
      <c r="C2166" s="108" t="s">
        <v>7</v>
      </c>
      <c r="D2166" s="142">
        <v>5</v>
      </c>
    </row>
    <row r="2167" spans="1:4" x14ac:dyDescent="0.3">
      <c r="A2167" s="187">
        <v>2169</v>
      </c>
      <c r="B2167" s="78" t="str">
        <f>_xlfn.XLOOKUP(A2167,CATEGORIA!B:B,CATEGORIA!C:C)</f>
        <v>UNHA DE GATO 1KG (VIDA EM GRAOS)</v>
      </c>
      <c r="C2167" s="108" t="s">
        <v>7</v>
      </c>
      <c r="D2167" s="142">
        <v>1</v>
      </c>
    </row>
    <row r="2168" spans="1:4" x14ac:dyDescent="0.3">
      <c r="A2168" s="187">
        <v>2766</v>
      </c>
      <c r="B2168" s="78" t="e">
        <f>_xlfn.XLOOKUP(A2168,CATEGORIA!B:B,CATEGORIA!C:C)</f>
        <v>#N/A</v>
      </c>
      <c r="C2168" s="108" t="s">
        <v>7</v>
      </c>
      <c r="D2168" s="142">
        <v>5</v>
      </c>
    </row>
    <row r="2169" spans="1:4" x14ac:dyDescent="0.3">
      <c r="A2169" s="187">
        <v>20077</v>
      </c>
      <c r="B2169" s="78" t="str">
        <f>_xlfn.XLOOKUP(A2169,CATEGORIA!B:B,CATEGORIA!C:C)</f>
        <v>UVA PASSA BRANCA 10KG (CHOICE)</v>
      </c>
      <c r="C2169" s="108" t="s">
        <v>3</v>
      </c>
      <c r="D2169" s="142">
        <v>10</v>
      </c>
    </row>
    <row r="2170" spans="1:4" x14ac:dyDescent="0.3">
      <c r="A2170" s="187">
        <v>21250</v>
      </c>
      <c r="B2170" s="78" t="str">
        <f>_xlfn.XLOOKUP(A2170,CATEGORIA!B:B,CATEGORIA!C:C)</f>
        <v>UVA PASSA BRANCA 5KG (VIDA EM GRAOS)</v>
      </c>
      <c r="C2170" s="108" t="s">
        <v>3</v>
      </c>
      <c r="D2170" s="142">
        <v>5</v>
      </c>
    </row>
    <row r="2171" spans="1:4" x14ac:dyDescent="0.3">
      <c r="A2171" s="187">
        <v>21449</v>
      </c>
      <c r="B2171" s="78" t="e">
        <f>_xlfn.XLOOKUP(A2171,CATEGORIA!B:B,CATEGORIA!C:C)</f>
        <v>#N/A</v>
      </c>
      <c r="C2171" s="108" t="s">
        <v>3</v>
      </c>
      <c r="D2171" s="142">
        <v>10</v>
      </c>
    </row>
    <row r="2172" spans="1:4" x14ac:dyDescent="0.3">
      <c r="A2172" s="187">
        <v>20190</v>
      </c>
      <c r="B2172" s="78" t="e">
        <f>_xlfn.XLOOKUP(A2172,CATEGORIA!B:B,CATEGORIA!C:C)</f>
        <v>#N/A</v>
      </c>
      <c r="C2172" s="108" t="s">
        <v>3</v>
      </c>
      <c r="D2172" s="142">
        <v>12.5</v>
      </c>
    </row>
    <row r="2173" spans="1:4" x14ac:dyDescent="0.3">
      <c r="A2173" s="187">
        <v>21165</v>
      </c>
      <c r="B2173" s="78" t="str">
        <f>_xlfn.XLOOKUP(A2173,CATEGORIA!B:B,CATEGORIA!C:C)</f>
        <v>UVA PASSA BRANCA AAA UZBEQUISTAO 10KG</v>
      </c>
      <c r="C2173" s="108" t="s">
        <v>3</v>
      </c>
      <c r="D2173" s="142">
        <v>10</v>
      </c>
    </row>
    <row r="2174" spans="1:4" x14ac:dyDescent="0.3">
      <c r="A2174" s="187">
        <v>21166</v>
      </c>
      <c r="B2174" s="78" t="e">
        <f>_xlfn.XLOOKUP(A2174,CATEGORIA!B:B,CATEGORIA!C:C)</f>
        <v>#N/A</v>
      </c>
      <c r="C2174" s="108" t="s">
        <v>3</v>
      </c>
      <c r="D2174" s="142">
        <v>10</v>
      </c>
    </row>
    <row r="2175" spans="1:4" x14ac:dyDescent="0.3">
      <c r="A2175" s="187">
        <v>21201</v>
      </c>
      <c r="B2175" s="78" t="e">
        <f>_xlfn.XLOOKUP(A2175,CATEGORIA!B:B,CATEGORIA!C:C)</f>
        <v>#N/A</v>
      </c>
      <c r="C2175" s="108" t="s">
        <v>3</v>
      </c>
      <c r="D2175" s="142">
        <v>12.5</v>
      </c>
    </row>
    <row r="2176" spans="1:4" x14ac:dyDescent="0.3">
      <c r="A2176" s="187">
        <v>20024</v>
      </c>
      <c r="B2176" s="78" t="str">
        <f>_xlfn.XLOOKUP(A2176,CATEGORIA!B:B,CATEGORIA!C:C)</f>
        <v>UVA PASSA PRETA ARGENTINA 10KG</v>
      </c>
      <c r="C2176" s="108" t="s">
        <v>3</v>
      </c>
      <c r="D2176" s="142">
        <v>10</v>
      </c>
    </row>
    <row r="2177" spans="1:4" x14ac:dyDescent="0.3">
      <c r="A2177" s="187">
        <v>21607</v>
      </c>
      <c r="B2177" s="78" t="str">
        <f>_xlfn.XLOOKUP(A2177,CATEGORIA!B:B,CATEGORIA!C:C)</f>
        <v>UVA PASSA PRETA ARGENTINA 5KG (VIDA EM GRAOS)</v>
      </c>
      <c r="C2177" s="108" t="s">
        <v>3</v>
      </c>
      <c r="D2177" s="142">
        <v>5</v>
      </c>
    </row>
    <row r="2178" spans="1:4" x14ac:dyDescent="0.3">
      <c r="A2178" s="187">
        <v>21434</v>
      </c>
      <c r="B2178" s="78" t="str">
        <f>_xlfn.XLOOKUP(A2178,CATEGORIA!B:B,CATEGORIA!C:C)</f>
        <v>UVA PASSA PRETA CHILENA 10KG</v>
      </c>
      <c r="C2178" s="108" t="s">
        <v>3</v>
      </c>
      <c r="D2178" s="142">
        <v>10</v>
      </c>
    </row>
    <row r="2179" spans="1:4" x14ac:dyDescent="0.3">
      <c r="A2179" s="187">
        <v>21450</v>
      </c>
      <c r="B2179" s="78" t="str">
        <f>_xlfn.XLOOKUP(A2179,CATEGORIA!B:B,CATEGORIA!C:C)</f>
        <v>UVA PASSA PRETA CHILENA JUMBO 10KG</v>
      </c>
      <c r="C2179" s="108" t="s">
        <v>3</v>
      </c>
      <c r="D2179" s="142">
        <v>10</v>
      </c>
    </row>
    <row r="2180" spans="1:4" x14ac:dyDescent="0.3">
      <c r="A2180" s="187">
        <v>21050</v>
      </c>
      <c r="B2180" s="78" t="e">
        <f>_xlfn.XLOOKUP(A2180,CATEGORIA!B:B,CATEGORIA!C:C)</f>
        <v>#N/A</v>
      </c>
      <c r="C2180" s="108" t="s">
        <v>3</v>
      </c>
      <c r="D2180" s="142">
        <v>10</v>
      </c>
    </row>
    <row r="2181" spans="1:4" x14ac:dyDescent="0.3">
      <c r="A2181" s="187">
        <v>20779</v>
      </c>
      <c r="B2181" s="78" t="str">
        <f>_xlfn.XLOOKUP(A2181,CATEGORIA!B:B,CATEGORIA!C:C)</f>
        <v>UVA PASSA PRETA INDIANA 10KG</v>
      </c>
      <c r="C2181" s="108" t="s">
        <v>3</v>
      </c>
      <c r="D2181" s="142">
        <v>10</v>
      </c>
    </row>
    <row r="2182" spans="1:4" x14ac:dyDescent="0.3">
      <c r="A2182" s="187">
        <v>21594</v>
      </c>
      <c r="B2182" s="78" t="str">
        <f>_xlfn.XLOOKUP(A2182,CATEGORIA!B:B,CATEGORIA!C:C)</f>
        <v>UVA PASSA PRETA PERUANA 10KG</v>
      </c>
      <c r="C2182" s="108" t="s">
        <v>3</v>
      </c>
      <c r="D2182" s="142">
        <v>10</v>
      </c>
    </row>
    <row r="2183" spans="1:4" x14ac:dyDescent="0.3">
      <c r="A2183" s="187">
        <v>20321</v>
      </c>
      <c r="B2183" s="78" t="e">
        <f>_xlfn.XLOOKUP(A2183,CATEGORIA!B:B,CATEGORIA!C:C)</f>
        <v>#N/A</v>
      </c>
      <c r="C2183" s="108" t="s">
        <v>3</v>
      </c>
      <c r="D2183" s="142">
        <v>10</v>
      </c>
    </row>
    <row r="2184" spans="1:4" x14ac:dyDescent="0.3">
      <c r="A2184" s="187">
        <v>21509</v>
      </c>
      <c r="B2184" s="78" t="str">
        <f>_xlfn.XLOOKUP(A2184,CATEGORIA!B:B,CATEGORIA!C:C)</f>
        <v>UVA PASSA PRETA UZBEQUISTAO 10KG</v>
      </c>
      <c r="C2184" s="108" t="s">
        <v>3</v>
      </c>
      <c r="D2184" s="142">
        <v>10</v>
      </c>
    </row>
    <row r="2185" spans="1:4" x14ac:dyDescent="0.3">
      <c r="A2185" s="187">
        <v>21164</v>
      </c>
      <c r="B2185" s="78" t="e">
        <f>_xlfn.XLOOKUP(A2185,CATEGORIA!B:B,CATEGORIA!C:C)</f>
        <v>#N/A</v>
      </c>
      <c r="C2185" s="108" t="s">
        <v>3</v>
      </c>
      <c r="D2185" s="142">
        <v>10</v>
      </c>
    </row>
    <row r="2186" spans="1:4" x14ac:dyDescent="0.3">
      <c r="A2186" s="187">
        <v>2170</v>
      </c>
      <c r="B2186" s="78" t="str">
        <f>_xlfn.XLOOKUP(A2186,CATEGORIA!B:B,CATEGORIA!C:C)</f>
        <v>UXI AMARELO 1KG</v>
      </c>
      <c r="C2186" s="108" t="s">
        <v>7</v>
      </c>
      <c r="D2186" s="142">
        <v>1</v>
      </c>
    </row>
    <row r="2187" spans="1:4" x14ac:dyDescent="0.3">
      <c r="A2187" s="187">
        <v>2197</v>
      </c>
      <c r="B2187" s="78" t="e">
        <f>_xlfn.XLOOKUP(A2187,CATEGORIA!B:B,CATEGORIA!C:C)</f>
        <v>#N/A</v>
      </c>
      <c r="C2187" s="108" t="s">
        <v>3</v>
      </c>
      <c r="D2187" s="142">
        <v>12</v>
      </c>
    </row>
    <row r="2188" spans="1:4" x14ac:dyDescent="0.3">
      <c r="A2188" s="187">
        <v>2190</v>
      </c>
      <c r="B2188" s="78" t="e">
        <f>_xlfn.XLOOKUP(A2188,CATEGORIA!B:B,CATEGORIA!C:C)</f>
        <v>#N/A</v>
      </c>
      <c r="C2188" s="108" t="s">
        <v>3</v>
      </c>
      <c r="D2188" s="142">
        <v>12</v>
      </c>
    </row>
    <row r="2189" spans="1:4" x14ac:dyDescent="0.3">
      <c r="A2189" s="187">
        <v>2192</v>
      </c>
      <c r="B2189" s="78" t="str">
        <f>_xlfn.XLOOKUP(A2189,CATEGORIA!B:B,CATEGORIA!C:C)</f>
        <v>VINAGRE DE CEREAL - ARROZ 12X250ML SENHOR VICCINO</v>
      </c>
      <c r="C2189" s="108" t="s">
        <v>3</v>
      </c>
      <c r="D2189" s="142">
        <v>12</v>
      </c>
    </row>
    <row r="2190" spans="1:4" x14ac:dyDescent="0.3">
      <c r="A2190" s="187">
        <v>2203</v>
      </c>
      <c r="B2190" s="78" t="str">
        <f>_xlfn.XLOOKUP(A2190,CATEGORIA!B:B,CATEGORIA!C:C)</f>
        <v>VINAGRE DE CEREAL - ARROZ 12X400 ML ALMAROMI</v>
      </c>
      <c r="C2190" s="108" t="s">
        <v>3</v>
      </c>
      <c r="D2190" s="142">
        <v>12</v>
      </c>
    </row>
    <row r="2191" spans="1:4" x14ac:dyDescent="0.3">
      <c r="A2191" s="187">
        <v>2200</v>
      </c>
      <c r="B2191" s="78" t="str">
        <f>_xlfn.XLOOKUP(A2191,CATEGORIA!B:B,CATEGORIA!C:C)</f>
        <v>VINAGRE DE FRUTA COCO ALMAROMI 12X400ML</v>
      </c>
      <c r="C2191" s="108" t="s">
        <v>3</v>
      </c>
      <c r="D2191" s="142">
        <v>12</v>
      </c>
    </row>
    <row r="2192" spans="1:4" x14ac:dyDescent="0.3">
      <c r="A2192" s="187">
        <v>2187</v>
      </c>
      <c r="B2192" s="78" t="str">
        <f>_xlfn.XLOOKUP(A2192,CATEGORIA!B:B,CATEGORIA!C:C)</f>
        <v>VINAGRE DE FRUTA COMPOSTO SENHOR VICCINO MACA E MEL 12X500ML</v>
      </c>
      <c r="C2192" s="108" t="s">
        <v>3</v>
      </c>
      <c r="D2192" s="142">
        <v>12</v>
      </c>
    </row>
    <row r="2193" spans="1:4" x14ac:dyDescent="0.3">
      <c r="A2193" s="187">
        <v>2194</v>
      </c>
      <c r="B2193" s="78" t="str">
        <f>_xlfn.XLOOKUP(A2193,CATEGORIA!B:B,CATEGORIA!C:C)</f>
        <v>VINAGRE DE FRUTA MACA ALMAROMI 12X400ML</v>
      </c>
      <c r="C2193" s="108" t="s">
        <v>3</v>
      </c>
      <c r="D2193" s="142">
        <v>12</v>
      </c>
    </row>
    <row r="2194" spans="1:4" x14ac:dyDescent="0.3">
      <c r="A2194" s="187">
        <v>2195</v>
      </c>
      <c r="B2194" s="78" t="str">
        <f>_xlfn.XLOOKUP(A2194,CATEGORIA!B:B,CATEGORIA!C:C)</f>
        <v>VINAGRE DE FRUTA MACA ALMAROMI ORGANICO 12X400ML PET</v>
      </c>
      <c r="C2194" s="108" t="s">
        <v>3</v>
      </c>
      <c r="D2194" s="142">
        <v>12</v>
      </c>
    </row>
    <row r="2195" spans="1:4" x14ac:dyDescent="0.3">
      <c r="A2195" s="187">
        <v>2196</v>
      </c>
      <c r="B2195" s="78" t="str">
        <f>_xlfn.XLOOKUP(A2195,CATEGORIA!B:B,CATEGORIA!C:C)</f>
        <v>VINAGRE DE FRUTA MACA ALMAROMI ORGANICO 12X500ML VIDRO</v>
      </c>
      <c r="C2195" s="108" t="s">
        <v>3</v>
      </c>
      <c r="D2195" s="142">
        <v>12</v>
      </c>
    </row>
    <row r="2196" spans="1:4" x14ac:dyDescent="0.3">
      <c r="A2196" s="187">
        <v>2199</v>
      </c>
      <c r="B2196" s="78" t="e">
        <f>_xlfn.XLOOKUP(A2196,CATEGORIA!B:B,CATEGORIA!C:C)</f>
        <v>#N/A</v>
      </c>
      <c r="C2196" s="108" t="s">
        <v>3</v>
      </c>
      <c r="D2196" s="142">
        <v>12</v>
      </c>
    </row>
    <row r="2197" spans="1:4" x14ac:dyDescent="0.3">
      <c r="A2197" s="187">
        <v>2189</v>
      </c>
      <c r="B2197" s="78" t="str">
        <f>_xlfn.XLOOKUP(A2197,CATEGORIA!B:B,CATEGORIA!C:C)</f>
        <v>VINAGRE DE FRUTA MACA SENHOR VICCINO ORGANICO 12X250ML VIDRO</v>
      </c>
      <c r="C2197" s="108" t="s">
        <v>3</v>
      </c>
      <c r="D2197" s="142">
        <v>12</v>
      </c>
    </row>
    <row r="2198" spans="1:4" x14ac:dyDescent="0.3">
      <c r="A2198" s="187">
        <v>2184</v>
      </c>
      <c r="B2198" s="78" t="str">
        <f>_xlfn.XLOOKUP(A2198,CATEGORIA!B:B,CATEGORIA!C:C)</f>
        <v>VINAGRE DE FRUTA MACA SENHOR VICCINO TRADICIONAL 12X500ML</v>
      </c>
      <c r="C2198" s="108" t="s">
        <v>3</v>
      </c>
      <c r="D2198" s="142">
        <v>12</v>
      </c>
    </row>
    <row r="2199" spans="1:4" x14ac:dyDescent="0.3">
      <c r="A2199" s="187">
        <v>2185</v>
      </c>
      <c r="B2199" s="78" t="str">
        <f>_xlfn.XLOOKUP(A2199,CATEGORIA!B:B,CATEGORIA!C:C)</f>
        <v>VINAGRE DE FRUTA MACA SENHOR VICCINO ZERO 12X500ML</v>
      </c>
      <c r="C2199" s="108" t="s">
        <v>3</v>
      </c>
      <c r="D2199" s="142">
        <v>12</v>
      </c>
    </row>
    <row r="2200" spans="1:4" x14ac:dyDescent="0.3">
      <c r="A2200" s="187">
        <v>8</v>
      </c>
      <c r="B2200" s="78" t="str">
        <f>_xlfn.XLOOKUP(A2200,CATEGORIA!B:B,CATEGORIA!C:C)</f>
        <v>VINAGRE DE MAÇA 24X500ML</v>
      </c>
      <c r="C2200" s="108" t="s">
        <v>3</v>
      </c>
      <c r="D2200" s="142">
        <v>24</v>
      </c>
    </row>
    <row r="2201" spans="1:4" x14ac:dyDescent="0.3">
      <c r="A2201" s="187">
        <v>2201</v>
      </c>
      <c r="B2201" s="78" t="str">
        <f>_xlfn.XLOOKUP(A2201,CATEGORIA!B:B,CATEGORIA!C:C)</f>
        <v>VINAGRE DE MACA ALMAROMI COM UM TOQUE DE ERVAS FINAS 12X400ML</v>
      </c>
      <c r="C2201" s="108" t="s">
        <v>3</v>
      </c>
      <c r="D2201" s="142">
        <v>12</v>
      </c>
    </row>
    <row r="2202" spans="1:4" x14ac:dyDescent="0.3">
      <c r="A2202" s="187">
        <v>9</v>
      </c>
      <c r="B2202" s="78" t="str">
        <f>_xlfn.XLOOKUP(A2202,CATEGORIA!B:B,CATEGORIA!C:C)</f>
        <v>VINAGRE DE MAÇA ORGANICO 12X250ML</v>
      </c>
      <c r="C2202" s="108" t="s">
        <v>3</v>
      </c>
      <c r="D2202" s="142">
        <v>12</v>
      </c>
    </row>
    <row r="2203" spans="1:4" x14ac:dyDescent="0.3">
      <c r="A2203" s="187">
        <v>1801</v>
      </c>
      <c r="B2203" s="78" t="str">
        <f>_xlfn.XLOOKUP(A2203,CATEGORIA!B:B,CATEGORIA!C:C)</f>
        <v>VINAGRE DE MAÇA ORGANICO 12X500ML</v>
      </c>
      <c r="C2203" s="108" t="s">
        <v>3</v>
      </c>
      <c r="D2203" s="142">
        <v>12</v>
      </c>
    </row>
    <row r="2204" spans="1:4" x14ac:dyDescent="0.3">
      <c r="A2204" s="187">
        <v>2186</v>
      </c>
      <c r="B2204" s="78" t="e">
        <f>_xlfn.XLOOKUP(A2204,CATEGORIA!B:B,CATEGORIA!C:C)</f>
        <v>#N/A</v>
      </c>
      <c r="C2204" s="108" t="s">
        <v>3</v>
      </c>
      <c r="D2204" s="142">
        <v>12</v>
      </c>
    </row>
    <row r="2205" spans="1:4" x14ac:dyDescent="0.3">
      <c r="A2205" s="187">
        <v>2188</v>
      </c>
      <c r="B2205" s="78" t="str">
        <f>_xlfn.XLOOKUP(A2205,CATEGORIA!B:B,CATEGORIA!C:C)</f>
        <v>VINAGRE DE MACA SENHOR VICCINO VITA 12X500ML SEM REFIL</v>
      </c>
      <c r="C2205" s="108" t="s">
        <v>3</v>
      </c>
      <c r="D2205" s="142">
        <v>12</v>
      </c>
    </row>
    <row r="2206" spans="1:4" x14ac:dyDescent="0.3">
      <c r="A2206" s="187">
        <v>2193</v>
      </c>
      <c r="B2206" s="78" t="str">
        <f>_xlfn.XLOOKUP(A2206,CATEGORIA!B:B,CATEGORIA!C:C)</f>
        <v>VINAGRE DE MEL ORGANICO 12X250 MLSENHOR VICCINO</v>
      </c>
      <c r="C2206" s="108" t="s">
        <v>3</v>
      </c>
      <c r="D2206" s="142">
        <v>12</v>
      </c>
    </row>
    <row r="2207" spans="1:4" x14ac:dyDescent="0.3">
      <c r="A2207" s="187">
        <v>2204</v>
      </c>
      <c r="B2207" s="78" t="e">
        <f>_xlfn.XLOOKUP(A2207,CATEGORIA!B:B,CATEGORIA!C:C)</f>
        <v>#N/A</v>
      </c>
      <c r="C2207" s="108" t="s">
        <v>3</v>
      </c>
      <c r="D2207" s="142">
        <v>12</v>
      </c>
    </row>
    <row r="2208" spans="1:4" x14ac:dyDescent="0.3">
      <c r="A2208" s="187">
        <v>2191</v>
      </c>
      <c r="B2208" s="78" t="str">
        <f>_xlfn.XLOOKUP(A2208,CATEGORIA!B:B,CATEGORIA!C:C)</f>
        <v>VINAGRE DE VINHO ORGANICO 12X250ML - SENHOR VICCINO</v>
      </c>
      <c r="C2208" s="108" t="s">
        <v>3</v>
      </c>
      <c r="D2208" s="142">
        <v>12</v>
      </c>
    </row>
    <row r="2209" spans="1:4" x14ac:dyDescent="0.3">
      <c r="A2209" s="187">
        <v>2202</v>
      </c>
      <c r="B2209" s="78" t="e">
        <f>_xlfn.XLOOKUP(A2209,CATEGORIA!B:B,CATEGORIA!C:C)</f>
        <v>#N/A</v>
      </c>
      <c r="C2209" s="108" t="s">
        <v>3</v>
      </c>
      <c r="D2209" s="142">
        <v>12</v>
      </c>
    </row>
    <row r="2210" spans="1:4" x14ac:dyDescent="0.3">
      <c r="A2210" s="187">
        <v>2198</v>
      </c>
      <c r="B2210" s="78" t="e">
        <f>_xlfn.XLOOKUP(A2210,CATEGORIA!B:B,CATEGORIA!C:C)</f>
        <v>#N/A</v>
      </c>
      <c r="C2210" s="108" t="s">
        <v>3</v>
      </c>
      <c r="D2210" s="142">
        <v>12</v>
      </c>
    </row>
    <row r="2211" spans="1:4" x14ac:dyDescent="0.3">
      <c r="A2211" s="187">
        <v>2754</v>
      </c>
      <c r="B2211" s="78" t="str">
        <f>_xlfn.XLOOKUP(A2211,CATEGORIA!B:B,CATEGORIA!C:C)</f>
        <v>VITAMINA C 4X60 COMPRIMIDOS 850MG (NUTRALIN)</v>
      </c>
      <c r="C2211" s="108" t="s">
        <v>165</v>
      </c>
      <c r="D2211" s="142">
        <v>4</v>
      </c>
    </row>
    <row r="2212" spans="1:4" x14ac:dyDescent="0.3">
      <c r="A2212" s="187">
        <v>2755</v>
      </c>
      <c r="B2212" s="78" t="str">
        <f>_xlfn.XLOOKUP(A2212,CATEGORIA!B:B,CATEGORIA!C:C)</f>
        <v>VITAMINA D3 4X60 COMPRIMIDOS 500MG (NUTRALIN)</v>
      </c>
      <c r="C2212" s="108" t="s">
        <v>165</v>
      </c>
      <c r="D2212" s="142">
        <v>4</v>
      </c>
    </row>
    <row r="2213" spans="1:4" x14ac:dyDescent="0.3">
      <c r="A2213" s="187">
        <v>267</v>
      </c>
      <c r="B2213" s="78" t="str">
        <f>_xlfn.XLOOKUP(A2213,CATEGORIA!B:B,CATEGORIA!C:C)</f>
        <v>XAROPE DE GUARANA 12X500ML</v>
      </c>
      <c r="C2213" s="108" t="s">
        <v>3</v>
      </c>
      <c r="D2213" s="142">
        <v>12</v>
      </c>
    </row>
    <row r="2214" spans="1:4" x14ac:dyDescent="0.3">
      <c r="A2214" s="187">
        <v>2804</v>
      </c>
      <c r="B2214" s="78" t="str">
        <f>_xlfn.XLOOKUP(A2214,CATEGORIA!B:B,CATEGORIA!C:C)</f>
        <v>XEREM DE AMENDOIM TORRADA 5X5KG</v>
      </c>
      <c r="C2214" s="108" t="s">
        <v>3</v>
      </c>
      <c r="D2214" s="142">
        <v>25</v>
      </c>
    </row>
    <row r="2215" spans="1:4" x14ac:dyDescent="0.3">
      <c r="A2215" s="187">
        <v>890</v>
      </c>
      <c r="B2215" s="78" t="str">
        <f>_xlfn.XLOOKUP(A2215,CATEGORIA!B:B,CATEGORIA!C:C)</f>
        <v>XEREM DE AMENDOIM TORRADO 2X5KG</v>
      </c>
      <c r="C2215" s="108" t="s">
        <v>3</v>
      </c>
      <c r="D2215" s="142">
        <v>10</v>
      </c>
    </row>
    <row r="2216" spans="1:4" x14ac:dyDescent="0.3">
      <c r="A2216" s="187">
        <v>1037</v>
      </c>
      <c r="B2216" s="78" t="str">
        <f>_xlfn.XLOOKUP(A2216,CATEGORIA!B:B,CATEGORIA!C:C)</f>
        <v>XEREM DE AMENDOIM TORRADO 5KG (VIDA EM GRAOS)</v>
      </c>
      <c r="C2216" s="108" t="s">
        <v>7</v>
      </c>
      <c r="D2216" s="142">
        <v>5</v>
      </c>
    </row>
    <row r="2217" spans="1:4" x14ac:dyDescent="0.3">
      <c r="A2217" s="187">
        <v>246</v>
      </c>
      <c r="B2217" s="78" t="str">
        <f>_xlfn.XLOOKUP(A2217,CATEGORIA!B:B,CATEGORIA!C:C)</f>
        <v>XEREM DE CAJU G2T 11,34KG</v>
      </c>
      <c r="C2217" s="108" t="s">
        <v>3</v>
      </c>
      <c r="D2217" s="142">
        <v>11.34</v>
      </c>
    </row>
    <row r="2218" spans="1:4" x14ac:dyDescent="0.3">
      <c r="A2218" s="187">
        <v>767</v>
      </c>
      <c r="B2218" s="78" t="str">
        <f>_xlfn.XLOOKUP(A2218,CATEGORIA!B:B,CATEGORIA!C:C)</f>
        <v>XEREM DE CAJU G2T 5.67KG (VIDA EM GRAOS)</v>
      </c>
      <c r="C2218" s="108" t="s">
        <v>3</v>
      </c>
      <c r="D2218" s="142">
        <v>5.67</v>
      </c>
    </row>
    <row r="2219" spans="1:4" x14ac:dyDescent="0.3">
      <c r="A2219" s="187">
        <v>388</v>
      </c>
      <c r="B2219" s="78" t="str">
        <f>_xlfn.XLOOKUP(A2219,CATEGORIA!B:B,CATEGORIA!C:C)</f>
        <v>XEREM DE CAJU X2T 11,34KG</v>
      </c>
      <c r="C2219" s="108" t="s">
        <v>3</v>
      </c>
      <c r="D2219" s="142">
        <v>11.34</v>
      </c>
    </row>
    <row r="2220" spans="1:4" x14ac:dyDescent="0.3">
      <c r="A2220" s="187">
        <v>1066</v>
      </c>
      <c r="B2220" s="78" t="str">
        <f>_xlfn.XLOOKUP(A2220,CATEGORIA!B:B,CATEGORIA!C:C)</f>
        <v>XEREM DE CAJU X2T 5,67KG</v>
      </c>
      <c r="C2220" s="108" t="s">
        <v>3</v>
      </c>
      <c r="D2220" s="142">
        <v>5.67</v>
      </c>
    </row>
    <row r="2221" spans="1:4" x14ac:dyDescent="0.3">
      <c r="A2221" s="187">
        <v>21285</v>
      </c>
      <c r="B2221" s="78" t="str">
        <f>_xlfn.XLOOKUP(A2221,CATEGORIA!B:B,CATEGORIA!C:C)</f>
        <v>XILITOL CRISTAL 10KG</v>
      </c>
      <c r="C2221" s="108" t="s">
        <v>7</v>
      </c>
      <c r="D2221" s="142">
        <v>10</v>
      </c>
    </row>
    <row r="2222" spans="1:4" x14ac:dyDescent="0.3">
      <c r="A2222" s="187">
        <v>21300</v>
      </c>
      <c r="B2222" s="78" t="str">
        <f>_xlfn.XLOOKUP(A2222,CATEGORIA!B:B,CATEGORIA!C:C)</f>
        <v>XILITOL CRISTAL 25KG</v>
      </c>
      <c r="C2222" s="108" t="s">
        <v>7</v>
      </c>
      <c r="D2222" s="142">
        <v>25</v>
      </c>
    </row>
    <row r="2223" spans="1:4" x14ac:dyDescent="0.3">
      <c r="A2223" s="187">
        <v>20346</v>
      </c>
      <c r="B2223" s="78" t="str">
        <f>_xlfn.XLOOKUP(A2223,CATEGORIA!B:B,CATEGORIA!C:C)</f>
        <v>XILITOL CRISTAL 5KG</v>
      </c>
      <c r="C2223" s="108" t="s">
        <v>3</v>
      </c>
      <c r="D2223" s="142">
        <v>5</v>
      </c>
    </row>
    <row r="2224" spans="1:4" x14ac:dyDescent="0.3">
      <c r="A2224" s="187">
        <v>20345</v>
      </c>
      <c r="B2224" s="78" t="e">
        <f>_xlfn.XLOOKUP(A2224,CATEGORIA!B:B,CATEGORIA!C:C)</f>
        <v>#N/A</v>
      </c>
      <c r="C2224" s="108" t="s">
        <v>7</v>
      </c>
      <c r="D2224" s="142">
        <v>25</v>
      </c>
    </row>
    <row r="2225" spans="1:4" x14ac:dyDescent="0.3">
      <c r="A2225" s="187">
        <v>21432</v>
      </c>
      <c r="B2225" s="78" t="str">
        <f>_xlfn.XLOOKUP(A2225,CATEGORIA!B:B,CATEGORIA!C:C)</f>
        <v>XILITOL CRISTAL 2KG</v>
      </c>
      <c r="C2225" s="108" t="s">
        <v>3</v>
      </c>
      <c r="D2225" s="142">
        <v>2</v>
      </c>
    </row>
    <row r="2226" spans="1:4" x14ac:dyDescent="0.3">
      <c r="A2226" s="187">
        <v>21499</v>
      </c>
      <c r="B2226" s="78" t="str">
        <f>_xlfn.XLOOKUP(A2226,CATEGORIA!B:B,CATEGORIA!C:C)</f>
        <v>ZIMBRO ITALIANO 10KG</v>
      </c>
      <c r="C2226" s="108" t="s">
        <v>7</v>
      </c>
      <c r="D2226" s="142">
        <v>10</v>
      </c>
    </row>
    <row r="2227" spans="1:4" x14ac:dyDescent="0.3">
      <c r="A2227" s="187">
        <v>21377</v>
      </c>
      <c r="B2227" s="78" t="e">
        <f>_xlfn.XLOOKUP(A2227,CATEGORIA!B:B,CATEGORIA!C:C)</f>
        <v>#N/A</v>
      </c>
      <c r="C2227" s="108" t="s">
        <v>7</v>
      </c>
      <c r="D2227" s="142">
        <v>27.7</v>
      </c>
    </row>
    <row r="2228" spans="1:4" x14ac:dyDescent="0.3">
      <c r="A2228" s="187">
        <v>21603</v>
      </c>
      <c r="B2228" s="78" t="str">
        <f>_xlfn.XLOOKUP(A2228,CATEGORIA!B:B,CATEGORIA!C:C)</f>
        <v>ZIMBRO ITALIANO 2KG</v>
      </c>
      <c r="C2228" s="108" t="s">
        <v>7</v>
      </c>
      <c r="D2228" s="142">
        <v>2</v>
      </c>
    </row>
    <row r="2229" spans="1:4" x14ac:dyDescent="0.3">
      <c r="A2229" s="187">
        <v>21500</v>
      </c>
      <c r="B2229" s="78" t="e">
        <f>_xlfn.XLOOKUP(A2229,CATEGORIA!B:B,CATEGORIA!C:C)</f>
        <v>#N/A</v>
      </c>
      <c r="C2229" s="108" t="s">
        <v>7</v>
      </c>
      <c r="D2229" s="142">
        <v>20</v>
      </c>
    </row>
    <row r="2230" spans="1:4" x14ac:dyDescent="0.3">
      <c r="A2230" s="187">
        <v>21263</v>
      </c>
      <c r="B2230" s="78" t="e">
        <f>_xlfn.XLOOKUP(A2230,CATEGORIA!B:B,CATEGORIA!C:C)</f>
        <v>#N/A</v>
      </c>
      <c r="C2230" s="108" t="s">
        <v>7</v>
      </c>
      <c r="D2230" s="142">
        <v>25</v>
      </c>
    </row>
    <row r="2231" spans="1:4" x14ac:dyDescent="0.3">
      <c r="A2231" s="187">
        <v>21493</v>
      </c>
      <c r="B2231" s="78" t="e">
        <f>_xlfn.XLOOKUP(A2231,CATEGORIA!B:B,CATEGORIA!C:C)</f>
        <v>#N/A</v>
      </c>
      <c r="C2231" s="108" t="s">
        <v>7</v>
      </c>
      <c r="D2231" s="142">
        <v>28</v>
      </c>
    </row>
    <row r="2232" spans="1:4" x14ac:dyDescent="0.3">
      <c r="A2232" s="187">
        <v>21264</v>
      </c>
      <c r="B2232" s="78" t="e">
        <f>_xlfn.XLOOKUP(A2232,CATEGORIA!B:B,CATEGORIA!C:C)</f>
        <v>#N/A</v>
      </c>
      <c r="C2232" s="108" t="s">
        <v>7</v>
      </c>
      <c r="D2232" s="142">
        <v>2</v>
      </c>
    </row>
    <row r="2233" spans="1:4" x14ac:dyDescent="0.3">
      <c r="A2233" s="187">
        <v>21688</v>
      </c>
      <c r="B2233" s="78" t="str">
        <f>_xlfn.XLOOKUP(A2233,CATEGORIA!B:B,CATEGORIA!C:C)</f>
        <v>NOZES QUARTILHOS EXTRA LIGHT CHINESA 10KG (PRIMA FARM)</v>
      </c>
      <c r="C2233" s="108" t="s">
        <v>3</v>
      </c>
      <c r="D2233" s="142">
        <v>10</v>
      </c>
    </row>
    <row r="2234" spans="1:4" x14ac:dyDescent="0.3">
      <c r="A2234" s="187">
        <v>21689</v>
      </c>
      <c r="B2234" s="78" t="str">
        <f>_xlfn.XLOOKUP(A2234,CATEGORIA!B:B,CATEGORIA!C:C)</f>
        <v>TOMATE EM FLOCOS 15KG</v>
      </c>
      <c r="C2234" s="108" t="s">
        <v>7</v>
      </c>
      <c r="D2234" s="142">
        <v>15</v>
      </c>
    </row>
    <row r="2235" spans="1:4" x14ac:dyDescent="0.3">
      <c r="A2235" s="187">
        <v>21690</v>
      </c>
      <c r="B2235" s="78" t="str">
        <f>_xlfn.XLOOKUP(A2235,CATEGORIA!B:B,CATEGORIA!C:C)</f>
        <v>NOZES MARIPOSA 80/20 EXTRA LIGHT ARGENTINA 10KG (EL TAMBO)</v>
      </c>
      <c r="C2235" s="108" t="s">
        <v>3</v>
      </c>
      <c r="D2235" s="142">
        <v>10</v>
      </c>
    </row>
    <row r="2236" spans="1:4" x14ac:dyDescent="0.3">
      <c r="A2236" s="187">
        <v>21695</v>
      </c>
      <c r="B2236" s="78" t="str">
        <f>_xlfn.XLOOKUP(A2236,CATEGORIA!B:B,CATEGORIA!C:C)</f>
        <v>NOZES QUARTILHOS EXTRA LIGHT CHINESA 10KG (DALIAN)</v>
      </c>
      <c r="C2236" s="108" t="s">
        <v>3</v>
      </c>
      <c r="D2236" s="142">
        <v>10</v>
      </c>
    </row>
    <row r="2237" spans="1:4" x14ac:dyDescent="0.3">
      <c r="A2237" s="187">
        <v>21696</v>
      </c>
      <c r="B2237" s="78" t="str">
        <f>_xlfn.XLOOKUP(A2237,CATEGORIA!B:B,CATEGORIA!C:C)</f>
        <v>NOZES QUARTZ EXTRA LIGHT CHINESA 10KG (DALIAN)</v>
      </c>
      <c r="C2237" s="108" t="s">
        <v>3</v>
      </c>
      <c r="D2237" s="142">
        <v>10</v>
      </c>
    </row>
    <row r="2238" spans="1:4" x14ac:dyDescent="0.3">
      <c r="A2238" s="187">
        <v>21698</v>
      </c>
      <c r="B2238" s="78" t="str">
        <f>_xlfn.XLOOKUP(A2238,CATEGORIA!B:B,CATEGORIA!C:C)</f>
        <v>CURCUMA PREMIUM PURA EM PO 22,68KG</v>
      </c>
      <c r="C2238" s="108" t="s">
        <v>7</v>
      </c>
      <c r="D2238" s="142">
        <v>22.68</v>
      </c>
    </row>
    <row r="2239" spans="1:4" x14ac:dyDescent="0.3">
      <c r="A2239" s="187">
        <v>21691</v>
      </c>
      <c r="B2239" s="78" t="str">
        <f>_xlfn.XLOOKUP(A2239,CATEGORIA!B:B,CATEGORIA!C:C)</f>
        <v>COMINHO EM GRAOS 99% 20KG</v>
      </c>
      <c r="C2239" s="108" t="s">
        <v>7</v>
      </c>
      <c r="D2239" s="142">
        <v>20</v>
      </c>
    </row>
    <row r="2240" spans="1:4" x14ac:dyDescent="0.3">
      <c r="A2240" s="187">
        <v>21692</v>
      </c>
      <c r="B2240" s="78" t="str">
        <f>_xlfn.XLOOKUP(A2240,CATEGORIA!B:B,CATEGORIA!C:C)</f>
        <v>OREGANO EGITO 15KG</v>
      </c>
      <c r="C2240" s="108" t="s">
        <v>7</v>
      </c>
      <c r="D2240" s="142">
        <v>15</v>
      </c>
    </row>
    <row r="2241" spans="1:4" x14ac:dyDescent="0.3">
      <c r="A2241" s="187">
        <v>21693</v>
      </c>
      <c r="B2241" s="78" t="str">
        <f>_xlfn.XLOOKUP(A2241,CATEGORIA!B:B,CATEGORIA!C:C)</f>
        <v>PIMENTA CALABRESA EM PO 25KG</v>
      </c>
      <c r="C2241" s="108" t="s">
        <v>106</v>
      </c>
      <c r="D2241" s="142">
        <v>25</v>
      </c>
    </row>
    <row r="2242" spans="1:4" x14ac:dyDescent="0.3">
      <c r="A2242" s="187">
        <v>21694</v>
      </c>
      <c r="B2242" s="78" t="str">
        <f>_xlfn.XLOOKUP(A2242,CATEGORIA!B:B,CATEGORIA!C:C)</f>
        <v>PIMENTA CALABRESA EM PO 15KG</v>
      </c>
      <c r="C2242" s="108" t="s">
        <v>7</v>
      </c>
      <c r="D2242" s="142">
        <v>15</v>
      </c>
    </row>
    <row r="2243" spans="1:4" x14ac:dyDescent="0.3">
      <c r="A2243" s="187">
        <v>21697</v>
      </c>
      <c r="B2243" s="78" t="str">
        <f>_xlfn.XLOOKUP(A2243,CATEGORIA!B:B,CATEGORIA!C:C)</f>
        <v>SAL ROSA DO HIMALAIA GROSSO 25KG</v>
      </c>
      <c r="C2243" s="108" t="s">
        <v>7</v>
      </c>
      <c r="D2243" s="142">
        <v>25</v>
      </c>
    </row>
    <row r="2244" spans="1:4" x14ac:dyDescent="0.3">
      <c r="A2244" s="187">
        <v>21699</v>
      </c>
      <c r="B2244" s="78" t="str">
        <f>_xlfn.XLOOKUP(A2244,CATEGORIA!B:B,CATEGORIA!C:C)</f>
        <v>ALECRIM EM FLOCOS 15KG</v>
      </c>
      <c r="C2244" s="108" t="s">
        <v>7</v>
      </c>
      <c r="D2244" s="142">
        <v>15</v>
      </c>
    </row>
    <row r="2245" spans="1:4" x14ac:dyDescent="0.3">
      <c r="A2245" s="187">
        <v>21700</v>
      </c>
      <c r="B2245" s="78" t="str">
        <f>_xlfn.XLOOKUP(A2245,CATEGORIA!B:B,CATEGORIA!C:C)</f>
        <v>SAL ROSA DO HIMALAIA PREMIUM FINO 10KG (AGRO HUB)</v>
      </c>
      <c r="C2245" s="108" t="s">
        <v>7</v>
      </c>
      <c r="D2245" s="142">
        <v>10</v>
      </c>
    </row>
    <row r="2246" spans="1:4" x14ac:dyDescent="0.3">
      <c r="A2246" s="187">
        <v>21701</v>
      </c>
      <c r="B2246" s="78" t="str">
        <f>_xlfn.XLOOKUP(A2246,CATEGORIA!B:B,CATEGORIA!C:C)</f>
        <v>CANELA EM PO VIETINÃ 25KG</v>
      </c>
      <c r="C2246" s="108" t="s">
        <v>7</v>
      </c>
      <c r="D2246" s="142">
        <v>25</v>
      </c>
    </row>
    <row r="2247" spans="1:4" x14ac:dyDescent="0.3">
      <c r="A2247" s="187">
        <v>2820</v>
      </c>
      <c r="B2247" s="78" t="str">
        <f>_xlfn.XLOOKUP(A2247,CATEGORIA!B:B,CATEGORIA!C:C)</f>
        <v>TEMPERO GREEN FRESH 2KG</v>
      </c>
      <c r="C2247" s="108" t="s">
        <v>7</v>
      </c>
      <c r="D2247" s="142">
        <v>2</v>
      </c>
    </row>
    <row r="2248" spans="1:4" x14ac:dyDescent="0.3">
      <c r="A2248" s="187">
        <v>2819</v>
      </c>
      <c r="B2248" s="78" t="str">
        <f>_xlfn.XLOOKUP(A2248,CATEGORIA!B:B,CATEGORIA!C:C)</f>
        <v>TEMPERO TAILANDES 2KG</v>
      </c>
      <c r="C2248" s="108" t="s">
        <v>7</v>
      </c>
      <c r="D2248" s="142">
        <v>2</v>
      </c>
    </row>
    <row r="2249" spans="1:4" x14ac:dyDescent="0.3">
      <c r="A2249" s="187">
        <v>21702</v>
      </c>
      <c r="B2249" s="78" t="str">
        <f>_xlfn.XLOOKUP(A2249,CATEGORIA!B:B,CATEGORIA!C:C)</f>
        <v>DAMASCO TURCO DOCE Nº 2 - 12.50KG -DAG FOOD</v>
      </c>
      <c r="C2249" s="108" t="s">
        <v>3</v>
      </c>
      <c r="D2249" s="142">
        <v>12.5</v>
      </c>
    </row>
    <row r="2250" spans="1:4" x14ac:dyDescent="0.3">
      <c r="A2250" s="187">
        <v>2817</v>
      </c>
      <c r="B2250" s="78" t="str">
        <f>_xlfn.XLOOKUP(A2250,CATEGORIA!B:B,CATEGORIA!C:C)</f>
        <v>TEMPERO MIREPOIX FRANCES 2KG</v>
      </c>
      <c r="C2250" s="108" t="s">
        <v>7</v>
      </c>
      <c r="D2250" s="142">
        <v>2</v>
      </c>
    </row>
    <row r="2251" spans="1:4" x14ac:dyDescent="0.3">
      <c r="A2251" s="187">
        <v>2818</v>
      </c>
      <c r="B2251" s="78" t="str">
        <f>_xlfn.XLOOKUP(A2251,CATEGORIA!B:B,CATEGORIA!C:C)</f>
        <v>TEMPERO PARA SALMAO PEIXES FRUTOS DO MAR 2KG</v>
      </c>
      <c r="C2251" s="108" t="s">
        <v>7</v>
      </c>
      <c r="D2251" s="142">
        <v>2</v>
      </c>
    </row>
    <row r="2252" spans="1:4" x14ac:dyDescent="0.3">
      <c r="A2252" s="187">
        <v>21703</v>
      </c>
      <c r="B2252" s="78" t="e">
        <f>_xlfn.XLOOKUP(A2252,CATEGORIA!B:B,CATEGORIA!C:C)</f>
        <v>#N/A</v>
      </c>
      <c r="C2252" s="108" t="s">
        <v>3</v>
      </c>
      <c r="D2252" s="142">
        <v>10</v>
      </c>
    </row>
    <row r="2253" spans="1:4" x14ac:dyDescent="0.3">
      <c r="A2253" s="187">
        <v>21704</v>
      </c>
      <c r="B2253" s="78" t="e">
        <f>_xlfn.XLOOKUP(A2253,CATEGORIA!B:B,CATEGORIA!C:C)</f>
        <v>#N/A</v>
      </c>
      <c r="C2253" s="108" t="s">
        <v>3</v>
      </c>
      <c r="D2253" s="142">
        <v>10</v>
      </c>
    </row>
    <row r="2254" spans="1:4" x14ac:dyDescent="0.3">
      <c r="A2254" s="187">
        <v>21705</v>
      </c>
      <c r="B2254" s="78" t="str">
        <f>_xlfn.XLOOKUP(A2254,CATEGORIA!B:B,CATEGORIA!C:C)</f>
        <v>NOZES MARIPOSA 80/20 EXTRA LIGHTY CHILENA 10KG (VITAKAI)</v>
      </c>
      <c r="C2254" s="108" t="s">
        <v>3</v>
      </c>
      <c r="D2254" s="142">
        <v>10</v>
      </c>
    </row>
    <row r="2255" spans="1:4" x14ac:dyDescent="0.3">
      <c r="A2255" s="187">
        <v>21706</v>
      </c>
      <c r="B2255" s="78" t="str">
        <f>_xlfn.XLOOKUP(A2255,CATEGORIA!B:B,CATEGORIA!C:C)</f>
        <v>NOZES QUARTZ EXTRA LIGHT CHILENA 10KG (VITAKAI)</v>
      </c>
      <c r="C2255" s="108" t="s">
        <v>3</v>
      </c>
      <c r="D2255" s="142">
        <v>10</v>
      </c>
    </row>
    <row r="2256" spans="1:4" x14ac:dyDescent="0.3">
      <c r="A2256" s="187">
        <v>21707</v>
      </c>
      <c r="B2256" s="78" t="str">
        <f>_xlfn.XLOOKUP(A2256,CATEGORIA!B:B,CATEGORIA!C:C)</f>
        <v>NOZES QUARTZ EXTRA LIGHTY CHILENA 10KG (VITAKAI)</v>
      </c>
      <c r="C2256" s="108" t="s">
        <v>3</v>
      </c>
      <c r="D2256" s="142">
        <v>10</v>
      </c>
    </row>
    <row r="2257" spans="1:4" x14ac:dyDescent="0.3">
      <c r="A2257" s="187">
        <v>2822</v>
      </c>
      <c r="B2257" s="78" t="str">
        <f>_xlfn.XLOOKUP(A2257,CATEGORIA!B:B,CATEGORIA!C:C)</f>
        <v>PAÇOCA DE CASTANHA DE BARU 2KG (TORRADA)</v>
      </c>
      <c r="C2257" s="108" t="s">
        <v>3</v>
      </c>
      <c r="D2257" s="142">
        <v>2</v>
      </c>
    </row>
    <row r="2258" spans="1:4" x14ac:dyDescent="0.3">
      <c r="A2258" s="187">
        <v>2821</v>
      </c>
      <c r="B2258" s="78" t="str">
        <f>_xlfn.XLOOKUP(A2258,CATEGORIA!B:B,CATEGORIA!C:C)</f>
        <v>FARINHA DE CASTANHA DE BARU 2KG (TORRADA)</v>
      </c>
      <c r="C2258" s="108" t="s">
        <v>3</v>
      </c>
      <c r="D2258" s="142">
        <v>2</v>
      </c>
    </row>
    <row r="2259" spans="1:4" x14ac:dyDescent="0.3">
      <c r="A2259" s="187">
        <v>2823</v>
      </c>
      <c r="B2259" s="78" t="str">
        <f>_xlfn.XLOOKUP(A2259,CATEGORIA!B:B,CATEGORIA!C:C)</f>
        <v>ACUCAR DEMERARA ORGANICO 6X5KG (NATIVE)</v>
      </c>
      <c r="C2259" s="108" t="s">
        <v>7</v>
      </c>
      <c r="D2259" s="142">
        <v>30</v>
      </c>
    </row>
    <row r="2260" spans="1:4" x14ac:dyDescent="0.3">
      <c r="A2260" s="187">
        <v>6</v>
      </c>
      <c r="B2260" s="78" t="e">
        <f>_xlfn.XLOOKUP(A2260,CATEGORIA!B:B,CATEGORIA!C:C)</f>
        <v>#N/A</v>
      </c>
      <c r="C2260" s="108" t="s">
        <v>7</v>
      </c>
      <c r="D2260" s="142">
        <v>2</v>
      </c>
    </row>
    <row r="2261" spans="1:4" x14ac:dyDescent="0.3">
      <c r="A2261" s="187">
        <v>21712</v>
      </c>
      <c r="B2261" s="78" t="e">
        <f>_xlfn.XLOOKUP(A2261,CATEGORIA!B:B,CATEGORIA!C:C)</f>
        <v>#N/A</v>
      </c>
      <c r="C2261" s="108" t="s">
        <v>3</v>
      </c>
      <c r="D2261" s="142">
        <v>13.61</v>
      </c>
    </row>
    <row r="2262" spans="1:4" x14ac:dyDescent="0.3">
      <c r="A2262" s="187">
        <v>21711</v>
      </c>
      <c r="B2262" s="78" t="str">
        <f>_xlfn.XLOOKUP(A2262,CATEGORIA!B:B,CATEGORIA!C:C)</f>
        <v>UVA PASSA BRANCA IRANIANA AAA10KG</v>
      </c>
      <c r="C2262" s="108" t="s">
        <v>3</v>
      </c>
      <c r="D2262" s="142">
        <v>10</v>
      </c>
    </row>
    <row r="2263" spans="1:4" x14ac:dyDescent="0.3">
      <c r="A2263" s="187">
        <v>21708</v>
      </c>
      <c r="B2263" s="78" t="str">
        <f>_xlfn.XLOOKUP(A2263,CATEGORIA!B:B,CATEGORIA!C:C)</f>
        <v>GRAO DE BICO 7MM ARGENTINO 25KG</v>
      </c>
      <c r="C2263" s="108" t="s">
        <v>7</v>
      </c>
      <c r="D2263" s="142">
        <v>25</v>
      </c>
    </row>
    <row r="2264" spans="1:4" x14ac:dyDescent="0.3">
      <c r="A2264" s="187">
        <v>21709</v>
      </c>
      <c r="B2264" s="78" t="str">
        <f>_xlfn.XLOOKUP(A2264,CATEGORIA!B:B,CATEGORIA!C:C)</f>
        <v>GRAO DE BICO 9MM ARGENTINO 25KG</v>
      </c>
      <c r="C2264" s="108" t="s">
        <v>7</v>
      </c>
      <c r="D2264" s="142">
        <v>25</v>
      </c>
    </row>
    <row r="2265" spans="1:4" x14ac:dyDescent="0.3">
      <c r="A2265" s="187">
        <v>21710</v>
      </c>
      <c r="B2265" s="78" t="str">
        <f>_xlfn.XLOOKUP(A2265,CATEGORIA!B:B,CATEGORIA!C:C)</f>
        <v>GRAO DE BICO PARTIDO ARGENTINO 25KG</v>
      </c>
      <c r="C2265" s="108" t="s">
        <v>7</v>
      </c>
      <c r="D2265" s="142">
        <v>25</v>
      </c>
    </row>
    <row r="2266" spans="1:4" x14ac:dyDescent="0.3">
      <c r="A2266" s="187">
        <v>21054</v>
      </c>
      <c r="B2266" s="78" t="str">
        <f>_xlfn.XLOOKUP(A2266,CATEGORIA!B:B,CATEGORIA!C:C)</f>
        <v>UVA PASSA PRETA IRANIANA AAA 10KG</v>
      </c>
      <c r="C2266" s="108" t="s">
        <v>3</v>
      </c>
      <c r="D2266" s="142">
        <v>10</v>
      </c>
    </row>
    <row r="2267" spans="1:4" x14ac:dyDescent="0.3">
      <c r="A2267" s="187">
        <v>2272</v>
      </c>
      <c r="B2267" s="78" t="str">
        <f>_xlfn.XLOOKUP(A2267,CATEGORIA!B:B,CATEGORIA!C:C)</f>
        <v>MAÇA DESIDRATADA EM CUBOS 12,50KG</v>
      </c>
      <c r="C2267" s="108" t="s">
        <v>7</v>
      </c>
      <c r="D2267" s="142">
        <v>12.5</v>
      </c>
    </row>
    <row r="2268" spans="1:4" x14ac:dyDescent="0.3">
      <c r="A2268" s="187">
        <v>21713</v>
      </c>
      <c r="B2268" s="78" t="str">
        <f>_xlfn.XLOOKUP(A2268,CATEGORIA!B:B,CATEGORIA!C:C)</f>
        <v>PISTACHE SEM CASCA CRU INTEIRO 10KG (IRÃ)</v>
      </c>
      <c r="C2268" s="108" t="s">
        <v>3</v>
      </c>
      <c r="D2268" s="142">
        <v>10</v>
      </c>
    </row>
    <row r="2269" spans="1:4" x14ac:dyDescent="0.3">
      <c r="A2269" s="187">
        <v>21714</v>
      </c>
      <c r="B2269" s="78" t="str">
        <f>_xlfn.XLOOKUP(A2269,CATEGORIA!B:B,CATEGORIA!C:C)</f>
        <v>AMENDOA SEM CASCA CRUA ESPANHA 30/32 10KG (DCOOP)</v>
      </c>
      <c r="C2269" s="108" t="s">
        <v>3</v>
      </c>
      <c r="D2269" s="142">
        <v>10</v>
      </c>
    </row>
    <row r="2270" spans="1:4" x14ac:dyDescent="0.3">
      <c r="A2270" s="187">
        <v>21717</v>
      </c>
      <c r="B2270" s="78" t="str">
        <f>_xlfn.XLOOKUP(A2270,CATEGORIA!B:B,CATEGORIA!C:C)</f>
        <v>FARINHA DE AMENDOAS 10KG -ARVONUT</v>
      </c>
      <c r="C2270" s="108" t="s">
        <v>7</v>
      </c>
      <c r="D2270" s="142">
        <v>10</v>
      </c>
    </row>
    <row r="2271" spans="1:4" x14ac:dyDescent="0.3">
      <c r="A2271" s="187">
        <v>21715</v>
      </c>
      <c r="B2271" s="78" t="str">
        <f>_xlfn.XLOOKUP(A2271,CATEGORIA!B:B,CATEGORIA!C:C)</f>
        <v>PISTACHE SEM CASCA TORRADO 80% 10KG</v>
      </c>
      <c r="C2271" s="108" t="s">
        <v>3</v>
      </c>
      <c r="D2271" s="142">
        <v>10</v>
      </c>
    </row>
    <row r="2272" spans="1:4" x14ac:dyDescent="0.3">
      <c r="A2272" s="187">
        <v>2273</v>
      </c>
      <c r="B2272" s="78" t="str">
        <f>_xlfn.XLOOKUP(A2272,CATEGORIA!B:B,CATEGORIA!C:C)</f>
        <v>AMENDOIM TORRADO COM ALHO 25KG</v>
      </c>
      <c r="C2272" s="108" t="s">
        <v>787</v>
      </c>
      <c r="D2272" s="142">
        <v>25</v>
      </c>
    </row>
    <row r="2273" spans="1:4" x14ac:dyDescent="0.3">
      <c r="A2273" s="187">
        <v>21721</v>
      </c>
      <c r="B2273" s="78" t="str">
        <f>_xlfn.XLOOKUP(A2273,CATEGORIA!B:B,CATEGORIA!C:C)</f>
        <v>NOZES QUARTILHOS EXTRA LIGHT CHILENA 10KG (FRUTEXSA)</v>
      </c>
      <c r="C2273" s="108" t="s">
        <v>3</v>
      </c>
      <c r="D2273" s="142">
        <v>10</v>
      </c>
    </row>
    <row r="2274" spans="1:4" x14ac:dyDescent="0.3">
      <c r="A2274" s="187">
        <v>21722</v>
      </c>
      <c r="B2274" s="78" t="str">
        <f>_xlfn.XLOOKUP(A2274,CATEGORIA!B:B,CATEGORIA!C:C)</f>
        <v>AMENDOA SEM CASCA CRUA ESPANHA 30/32 10KG (CALCONUT)</v>
      </c>
      <c r="C2274" s="108" t="s">
        <v>791</v>
      </c>
      <c r="D2274" s="142">
        <v>10</v>
      </c>
    </row>
    <row r="2275" spans="1:4" x14ac:dyDescent="0.3">
      <c r="A2275" s="187">
        <v>21720</v>
      </c>
      <c r="B2275" s="78" t="str">
        <f>_xlfn.XLOOKUP(A2275,CATEGORIA!B:B,CATEGORIA!C:C)</f>
        <v>AVELA SEM CASCA SEM PELE 10KG (AKKILIÇ)</v>
      </c>
      <c r="C2275" s="108" t="s">
        <v>3</v>
      </c>
      <c r="D2275" s="142">
        <v>10</v>
      </c>
    </row>
    <row r="2276" spans="1:4" x14ac:dyDescent="0.3">
      <c r="A2276" s="187">
        <v>21719</v>
      </c>
      <c r="B2276" s="78" t="str">
        <f>_xlfn.XLOOKUP(A2276,CATEGORIA!B:B,CATEGORIA!C:C)</f>
        <v>AVELA SEM CASCA COM PELE CRUA 10KG (AKKILIÇ)</v>
      </c>
      <c r="C2276" s="108" t="s">
        <v>3</v>
      </c>
      <c r="D2276" s="142">
        <v>10</v>
      </c>
    </row>
    <row r="2277" spans="1:4" x14ac:dyDescent="0.3">
      <c r="A2277" s="187">
        <v>21718</v>
      </c>
      <c r="B2277" s="78" t="str">
        <f>_xlfn.XLOOKUP(A2277,CATEGORIA!B:B,CATEGORIA!C:C)</f>
        <v>DAMASCO TURCO DOCE (N°2) 12,50KG (AKKILIÇ)</v>
      </c>
      <c r="C2277" s="108" t="s">
        <v>3</v>
      </c>
      <c r="D2277" s="142">
        <v>12.5</v>
      </c>
    </row>
    <row r="2278" spans="1:4" x14ac:dyDescent="0.3">
      <c r="A2278" s="187">
        <v>21723</v>
      </c>
      <c r="B2278" s="78" t="str">
        <f>_xlfn.XLOOKUP(A2278,CATEGORIA!B:B,CATEGORIA!C:C)</f>
        <v>FARINHA DE AMENDOAS 5KG (CALCONUT)</v>
      </c>
      <c r="C2278" s="108" t="s">
        <v>3</v>
      </c>
      <c r="D2278" s="142">
        <v>5</v>
      </c>
    </row>
    <row r="2279" spans="1:4" x14ac:dyDescent="0.3">
      <c r="A2279" s="187">
        <v>21724</v>
      </c>
      <c r="B2279" s="78" t="str">
        <f>_xlfn.XLOOKUP(A2279,CATEGORIA!B:B,CATEGORIA!C:C)</f>
        <v>ABACAXI EM RODELAS DESIDRATADO 10KG (IMPORTADO)</v>
      </c>
      <c r="C2279" s="108" t="s">
        <v>3</v>
      </c>
      <c r="D2279" s="142">
        <v>10</v>
      </c>
    </row>
    <row r="2280" spans="1:4" x14ac:dyDescent="0.3">
      <c r="A2280" s="187">
        <v>21725</v>
      </c>
      <c r="B2280" s="78" t="str">
        <f>_xlfn.XLOOKUP(A2280,CATEGORIA!B:B,CATEGORIA!C:C)</f>
        <v>MANGA DESIDRATADA 10KG (IMPORTADA)</v>
      </c>
      <c r="C2280" s="108" t="s">
        <v>3</v>
      </c>
      <c r="D2280" s="142">
        <v>10</v>
      </c>
    </row>
    <row r="2281" spans="1:4" x14ac:dyDescent="0.3">
      <c r="A2281" s="187">
        <v>21727</v>
      </c>
      <c r="B2281" s="78" t="str">
        <f>_xlfn.XLOOKUP(A2281,CATEGORIA!B:B,CATEGORIA!C:C)</f>
        <v>PISTACHE SEM CASCA CRU INTEIRO IRA 10KG (MEPE)</v>
      </c>
      <c r="C2281" s="108" t="s">
        <v>3</v>
      </c>
      <c r="D2281" s="142">
        <v>10</v>
      </c>
    </row>
    <row r="2282" spans="1:4" x14ac:dyDescent="0.3">
      <c r="A2282" s="187">
        <v>21726</v>
      </c>
      <c r="B2282" s="78" t="str">
        <f>_xlfn.XLOOKUP(A2282,CATEGORIA!B:B,CATEGORIA!C:C)</f>
        <v>PISTACHE COM CASCA TORRADO E SALGADO IRA 10KG (MEPE)</v>
      </c>
      <c r="C2282" s="108" t="s">
        <v>3</v>
      </c>
      <c r="D2282" s="142">
        <v>10</v>
      </c>
    </row>
    <row r="2283" spans="1:4" x14ac:dyDescent="0.3">
      <c r="A2283" s="187">
        <v>21728</v>
      </c>
      <c r="B2283" s="78" t="str">
        <f>_xlfn.XLOOKUP(A2283,CATEGORIA!B:B,CATEGORIA!C:C)</f>
        <v>NOZES QUARTILHOS LIGHT USA 5KG (VIDA EM GRAOS)</v>
      </c>
      <c r="C2283" s="108" t="s">
        <v>3</v>
      </c>
      <c r="D2283" s="142">
        <v>5</v>
      </c>
    </row>
    <row r="2284" spans="1:4" x14ac:dyDescent="0.3">
      <c r="A2284" s="187">
        <v>21729</v>
      </c>
      <c r="B2284" s="78" t="str">
        <f>_xlfn.XLOOKUP(A2284,CATEGORIA!B:B,CATEGORIA!C:C)</f>
        <v>TEMPERO FAMOSO EM FLOCOS S/ GLUTAMATO - S/SODIO 2KG (VIDA EM GRAOS)</v>
      </c>
      <c r="C2284" s="108" t="s">
        <v>7</v>
      </c>
      <c r="D2284" s="142">
        <v>2</v>
      </c>
    </row>
    <row r="2285" spans="1:4" x14ac:dyDescent="0.3">
      <c r="A2285" s="187">
        <v>21730</v>
      </c>
      <c r="B2285" s="78" t="str">
        <f>_xlfn.XLOOKUP(A2285,CATEGORIA!B:B,CATEGORIA!C:C)</f>
        <v>AMEIXA SEM CAROCO (88/110) 10KG (PRUNANDES)</v>
      </c>
      <c r="C2285" s="108" t="s">
        <v>3</v>
      </c>
      <c r="D2285" s="142">
        <v>10</v>
      </c>
    </row>
    <row r="2286" spans="1:4" x14ac:dyDescent="0.3">
      <c r="A2286" s="187">
        <v>21731</v>
      </c>
      <c r="B2286" s="78" t="str">
        <f>_xlfn.XLOOKUP(A2286,CATEGORIA!B:B,CATEGORIA!C:C)</f>
        <v>AMEIXA SEM CAROCO (110/132) 10KG (PRUNANDES)</v>
      </c>
      <c r="C2286" s="108" t="s">
        <v>3</v>
      </c>
      <c r="D2286" s="142">
        <v>10</v>
      </c>
    </row>
    <row r="2287" spans="1:4" x14ac:dyDescent="0.3">
      <c r="A2287" s="187">
        <v>21732</v>
      </c>
      <c r="B2287" s="78" t="str">
        <f>_xlfn.XLOOKUP(A2287,CATEGORIA!B:B,CATEGORIA!C:C)</f>
        <v>AMEIXA SEM CAROCO (132/154) 10KG (PRUNANDES)</v>
      </c>
      <c r="C2287" s="108" t="s">
        <v>3</v>
      </c>
      <c r="D2287" s="142">
        <v>10</v>
      </c>
    </row>
    <row r="2288" spans="1:4" x14ac:dyDescent="0.3">
      <c r="A2288" s="187">
        <v>21733</v>
      </c>
      <c r="B2288" s="78" t="str">
        <f>_xlfn.XLOOKUP(A2288,CATEGORIA!B:B,CATEGORIA!C:C)</f>
        <v>AMEIXA SEM CAROCO (154/176) 10KG (PRUNANDES)</v>
      </c>
      <c r="C2288" s="108" t="s">
        <v>3</v>
      </c>
      <c r="D2288" s="142">
        <v>10</v>
      </c>
    </row>
    <row r="2289" spans="1:4" x14ac:dyDescent="0.3">
      <c r="A2289" s="187">
        <v>21734</v>
      </c>
      <c r="B2289" s="78" t="str">
        <f>_xlfn.XLOOKUP(A2289,CATEGORIA!B:B,CATEGORIA!C:C)</f>
        <v>GRAO DE BICO 7MM ARGENTINO 5KG (VIDA EM GRAOS)</v>
      </c>
      <c r="C2289" s="108" t="s">
        <v>7</v>
      </c>
      <c r="D2289" s="142">
        <v>5</v>
      </c>
    </row>
    <row r="2290" spans="1:4" x14ac:dyDescent="0.3">
      <c r="A2290" s="187">
        <v>21735</v>
      </c>
      <c r="B2290" s="78" t="str">
        <f>_xlfn.XLOOKUP(A2290,CATEGORIA!B:B,CATEGORIA!C:C)</f>
        <v>CEREJA AO MARRASQUINO COM CABO 6X1.65KG (RANCH-O-FRUT)</v>
      </c>
      <c r="C2290" s="108" t="s">
        <v>3</v>
      </c>
      <c r="D2290" s="142">
        <v>9.9</v>
      </c>
    </row>
    <row r="2291" spans="1:4" x14ac:dyDescent="0.3">
      <c r="A2291" s="187">
        <v>21736</v>
      </c>
      <c r="B2291" s="78" t="str">
        <f>_xlfn.XLOOKUP(A2291,CATEGORIA!B:B,CATEGORIA!C:C)</f>
        <v>CEREJA AO MARRASQUINO SEM CABO 6X1.80KG (RANCH-O-FRUT)</v>
      </c>
      <c r="C2291" s="108" t="s">
        <v>3</v>
      </c>
      <c r="D2291" s="142">
        <v>10.8</v>
      </c>
    </row>
    <row r="2292" spans="1:4" x14ac:dyDescent="0.3">
      <c r="A2292" s="187">
        <v>2274</v>
      </c>
      <c r="B2292" s="78" t="e">
        <f>_xlfn.XLOOKUP(A2292,CATEGORIA!B:B,CATEGORIA!C:C)</f>
        <v>#N/A</v>
      </c>
      <c r="C2292" s="108" t="s">
        <v>3</v>
      </c>
      <c r="D2292" s="142">
        <v>10</v>
      </c>
    </row>
    <row r="2293" spans="1:4" x14ac:dyDescent="0.3">
      <c r="A2293" s="187">
        <v>2275</v>
      </c>
      <c r="B2293" s="78" t="e">
        <f>_xlfn.XLOOKUP(A2293,CATEGORIA!B:B,CATEGORIA!C:C)</f>
        <v>#N/A</v>
      </c>
      <c r="C2293" s="108" t="s">
        <v>3</v>
      </c>
      <c r="D2293" s="142">
        <v>10</v>
      </c>
    </row>
    <row r="2294" spans="1:4" x14ac:dyDescent="0.3">
      <c r="A2294" s="187">
        <v>2276</v>
      </c>
      <c r="B2294" s="78" t="e">
        <f>_xlfn.XLOOKUP(A2294,CATEGORIA!B:B,CATEGORIA!C:C)</f>
        <v>#N/A</v>
      </c>
      <c r="C2294" s="108" t="s">
        <v>3</v>
      </c>
      <c r="D2294" s="142">
        <v>10</v>
      </c>
    </row>
    <row r="2295" spans="1:4" x14ac:dyDescent="0.3">
      <c r="A2295" s="187">
        <v>2277</v>
      </c>
      <c r="B2295" s="78" t="e">
        <f>_xlfn.XLOOKUP(A2295,CATEGORIA!B:B,CATEGORIA!C:C)</f>
        <v>#N/A</v>
      </c>
      <c r="C2295" s="108" t="s">
        <v>3</v>
      </c>
      <c r="D2295" s="142">
        <v>10</v>
      </c>
    </row>
    <row r="2296" spans="1:4" x14ac:dyDescent="0.3">
      <c r="A2296" s="187">
        <v>2278</v>
      </c>
      <c r="B2296" s="78" t="e">
        <f>_xlfn.XLOOKUP(A2296,CATEGORIA!B:B,CATEGORIA!C:C)</f>
        <v>#N/A</v>
      </c>
      <c r="C2296" s="108" t="s">
        <v>3</v>
      </c>
      <c r="D2296" s="142">
        <v>10</v>
      </c>
    </row>
    <row r="2297" spans="1:4" x14ac:dyDescent="0.3">
      <c r="A2297" s="187">
        <v>2279</v>
      </c>
      <c r="B2297" s="78" t="str">
        <f>_xlfn.XLOOKUP(A2297,CATEGORIA!B:B,CATEGORIA!C:C)</f>
        <v>BISCOITO DE TAPIOCA COM MORANGO 10X60GR -FHOM</v>
      </c>
      <c r="C2297" s="108" t="s">
        <v>3</v>
      </c>
      <c r="D2297" s="142">
        <v>10</v>
      </c>
    </row>
    <row r="2298" spans="1:4" x14ac:dyDescent="0.3">
      <c r="A2298" s="187">
        <v>21716</v>
      </c>
      <c r="B2298" s="78" t="str">
        <f>_xlfn.XLOOKUP(A2298,CATEGORIA!B:B,CATEGORIA!C:C)</f>
        <v>PISTACHE SEM CASCA METADE TORRADO 10KG</v>
      </c>
      <c r="C2298" s="108" t="s">
        <v>3</v>
      </c>
      <c r="D2298" s="142">
        <v>10</v>
      </c>
    </row>
    <row r="2299" spans="1:4" x14ac:dyDescent="0.3">
      <c r="A2299" s="187">
        <v>21738</v>
      </c>
      <c r="B2299" s="78" t="str">
        <f>_xlfn.XLOOKUP(A2299,CATEGORIA!B:B,CATEGORIA!C:C)</f>
        <v>AMENDOA SEM CASCA CRUA PORTUGUESA 27/30 10KG</v>
      </c>
      <c r="C2299" s="108" t="s">
        <v>3</v>
      </c>
      <c r="D2299" s="142">
        <v>10</v>
      </c>
    </row>
    <row r="2300" spans="1:4" x14ac:dyDescent="0.3">
      <c r="A2300" s="187">
        <v>21739</v>
      </c>
      <c r="B2300" s="78" t="str">
        <f>_xlfn.XLOOKUP(A2300,CATEGORIA!B:B,CATEGORIA!C:C)</f>
        <v>AMENDOA LAMINADA PERMANUTS 10KG</v>
      </c>
      <c r="C2300" s="108" t="s">
        <v>3</v>
      </c>
      <c r="D2300" s="142">
        <v>10</v>
      </c>
    </row>
    <row r="2301" spans="1:4" x14ac:dyDescent="0.3">
      <c r="A2301" s="187">
        <v>21737</v>
      </c>
      <c r="B2301" s="78" t="str">
        <f>_xlfn.XLOOKUP(A2301,CATEGORIA!B:B,CATEGORIA!C:C)</f>
        <v>NOZES MARIPOSA 80/20 EXTRA LIGHT CHINESA 10KG</v>
      </c>
      <c r="C2301" s="108" t="s">
        <v>3</v>
      </c>
      <c r="D2301" s="142">
        <v>10</v>
      </c>
    </row>
    <row r="2302" spans="1:4" x14ac:dyDescent="0.3">
      <c r="A2302" s="187">
        <v>21740</v>
      </c>
      <c r="B2302" s="78" t="str">
        <f>_xlfn.XLOOKUP(A2302,CATEGORIA!B:B,CATEGORIA!C:C)</f>
        <v>FARINHA DE AMENDOAS PERMANUTS 10KG</v>
      </c>
      <c r="C2302" s="108" t="s">
        <v>3</v>
      </c>
      <c r="D2302" s="142">
        <v>10</v>
      </c>
    </row>
    <row r="2303" spans="1:4" x14ac:dyDescent="0.3">
      <c r="A2303" s="187">
        <v>2280</v>
      </c>
      <c r="B2303" s="78" t="str">
        <f>_xlfn.XLOOKUP(A2303,CATEGORIA!B:B,CATEGORIA!C:C)</f>
        <v>PASTA DE AMENDOIM CROCANTE 12X450GR ( LA GANEXA)</v>
      </c>
      <c r="C2303" s="108" t="s">
        <v>165</v>
      </c>
      <c r="D2303" s="142">
        <v>12</v>
      </c>
    </row>
    <row r="2304" spans="1:4" x14ac:dyDescent="0.3">
      <c r="A2304" s="187">
        <v>21742</v>
      </c>
      <c r="B2304" s="78" t="str">
        <f>_xlfn.XLOOKUP(A2304,CATEGORIA!B:B,CATEGORIA!C:C)</f>
        <v>BISCOITO DE ARROZ SABOR MOSTARDA E MEL PICANTE 2,5KG (VIDA EM GRAOS)</v>
      </c>
      <c r="C2304" s="108" t="s">
        <v>810</v>
      </c>
      <c r="D2304" s="142">
        <v>2.5</v>
      </c>
    </row>
    <row r="2305" spans="1:4" x14ac:dyDescent="0.3">
      <c r="A2305" s="187">
        <v>21741</v>
      </c>
      <c r="B2305" s="78" t="str">
        <f>_xlfn.XLOOKUP(A2305,CATEGORIA!B:B,CATEGORIA!C:C)</f>
        <v>BISCOITO DE ARROZ SABOR MOSTARDA E MEL PICANTE 5KG -IMPORTADO</v>
      </c>
      <c r="C2305" s="108" t="s">
        <v>3</v>
      </c>
      <c r="D2305" s="142">
        <v>5</v>
      </c>
    </row>
    <row r="2306" spans="1:4" x14ac:dyDescent="0.3">
      <c r="A2306" s="187">
        <v>2281</v>
      </c>
      <c r="B2306" s="78" t="str">
        <f>_xlfn.XLOOKUP(A2306,CATEGORIA!B:B,CATEGORIA!C:C)</f>
        <v>CASTANHA DE CAJU CARAMELIZADA COM GERGELIM 12KG</v>
      </c>
      <c r="C2306" s="108" t="s">
        <v>3</v>
      </c>
      <c r="D2306" s="142">
        <v>12</v>
      </c>
    </row>
    <row r="2307" spans="1:4" x14ac:dyDescent="0.3">
      <c r="A2307" s="187">
        <v>21746</v>
      </c>
      <c r="B2307" s="78" t="str">
        <f>_xlfn.XLOOKUP(A2307,CATEGORIA!B:B,CATEGORIA!C:C)</f>
        <v>AMENDOA LAMINADA 10KG (AYDIN)</v>
      </c>
      <c r="C2307" s="108" t="s">
        <v>3</v>
      </c>
      <c r="D2307" s="142">
        <v>10</v>
      </c>
    </row>
    <row r="2308" spans="1:4" x14ac:dyDescent="0.3">
      <c r="A2308" s="187">
        <v>21747</v>
      </c>
      <c r="B2308" s="78" t="str">
        <f>_xlfn.XLOOKUP(A2308,CATEGORIA!B:B,CATEGORIA!C:C)</f>
        <v>PISTACHE SEM CASCA CRU GRANULADO 10KG (REGAL)</v>
      </c>
      <c r="C2308" s="108" t="s">
        <v>3</v>
      </c>
      <c r="D2308" s="142">
        <v>10</v>
      </c>
    </row>
    <row r="2309" spans="1:4" x14ac:dyDescent="0.3">
      <c r="A2309" s="187">
        <v>21748</v>
      </c>
      <c r="B2309" s="78" t="str">
        <f>_xlfn.XLOOKUP(A2309,CATEGORIA!B:B,CATEGORIA!C:C)</f>
        <v>PISTACHE SEM CASCA CRU METADE 10KG (REGAL)</v>
      </c>
      <c r="C2309" s="108" t="s">
        <v>3</v>
      </c>
      <c r="D2309" s="142">
        <v>10</v>
      </c>
    </row>
    <row r="2310" spans="1:4" x14ac:dyDescent="0.3">
      <c r="A2310" s="187">
        <v>21749</v>
      </c>
      <c r="B2310" s="78" t="str">
        <f>_xlfn.XLOOKUP(A2310,CATEGORIA!B:B,CATEGORIA!C:C)</f>
        <v>PISTACHE COM CASCA TORRADO E SALGADO 10KG (AYDIN)</v>
      </c>
      <c r="C2310" s="108" t="s">
        <v>3</v>
      </c>
      <c r="D2310" s="142">
        <v>10</v>
      </c>
    </row>
    <row r="2311" spans="1:4" x14ac:dyDescent="0.3">
      <c r="A2311" s="187">
        <v>21750</v>
      </c>
      <c r="B2311" s="78" t="str">
        <f>_xlfn.XLOOKUP(A2311,CATEGORIA!B:B,CATEGORIA!C:C)</f>
        <v>AVELA SEM CASCA CRUA SEM PELE 10KG (AYDIN)</v>
      </c>
      <c r="C2311" s="108" t="s">
        <v>3</v>
      </c>
      <c r="D2311" s="142">
        <v>10</v>
      </c>
    </row>
    <row r="2312" spans="1:4" x14ac:dyDescent="0.3">
      <c r="A2312" s="187">
        <v>21743</v>
      </c>
      <c r="B2312" s="78" t="str">
        <f>_xlfn.XLOOKUP(A2312,CATEGORIA!B:B,CATEGORIA!C:C)</f>
        <v>PSYLLIUM HUSK 50% 10KG (CASCA)</v>
      </c>
      <c r="C2312" s="108" t="s">
        <v>7</v>
      </c>
      <c r="D2312" s="142">
        <v>10</v>
      </c>
    </row>
    <row r="2313" spans="1:4" x14ac:dyDescent="0.3">
      <c r="A2313" s="187">
        <v>21744</v>
      </c>
      <c r="B2313" s="78" t="str">
        <f>_xlfn.XLOOKUP(A2313,CATEGORIA!B:B,CATEGORIA!C:C)</f>
        <v>FARINHA DE AMENDOAS 10KG (REGAL)</v>
      </c>
      <c r="C2313" s="108" t="s">
        <v>3</v>
      </c>
      <c r="D2313" s="142">
        <v>10</v>
      </c>
    </row>
    <row r="2314" spans="1:4" x14ac:dyDescent="0.3">
      <c r="A2314" s="187">
        <v>21745</v>
      </c>
      <c r="B2314" s="78" t="str">
        <f>_xlfn.XLOOKUP(A2314,CATEGORIA!B:B,CATEGORIA!C:C)</f>
        <v>FARINHA DE AMENDOAS 10KG (AYDIN)</v>
      </c>
      <c r="C2314" s="108" t="s">
        <v>3</v>
      </c>
      <c r="D2314" s="142">
        <v>10</v>
      </c>
    </row>
    <row r="2315" spans="1:4" x14ac:dyDescent="0.3">
      <c r="A2315" s="187">
        <v>21751</v>
      </c>
      <c r="B2315" s="78" t="str">
        <f>_xlfn.XLOOKUP(A2315,CATEGORIA!B:B,CATEGORIA!C:C)</f>
        <v>AVELA SEM CASCA COM PELE CRUA 10KG (HASATA)</v>
      </c>
      <c r="C2315" s="108" t="s">
        <v>3</v>
      </c>
      <c r="D2315" s="142">
        <v>10</v>
      </c>
    </row>
    <row r="2316" spans="1:4" x14ac:dyDescent="0.3">
      <c r="A2316" s="187">
        <v>21752</v>
      </c>
      <c r="B2316" s="78" t="str">
        <f>_xlfn.XLOOKUP(A2316,CATEGORIA!B:B,CATEGORIA!C:C)</f>
        <v>PISTACHE SEM CASCA CRU INTEIRO 80% 10KG (HASATA)</v>
      </c>
      <c r="C2316" s="108" t="s">
        <v>3</v>
      </c>
      <c r="D2316" s="142">
        <v>10</v>
      </c>
    </row>
    <row r="2317" spans="1:4" x14ac:dyDescent="0.3">
      <c r="A2317" s="187">
        <v>21441</v>
      </c>
      <c r="B2317" s="78" t="str">
        <f>_xlfn.XLOOKUP(A2317,CATEGORIA!B:B,CATEGORIA!C:C)</f>
        <v>NOZES MARIPOSA 70/30 EXTRA LIGHT 2KG</v>
      </c>
      <c r="C2317" s="108" t="s">
        <v>3</v>
      </c>
      <c r="D2317" s="142">
        <v>2</v>
      </c>
    </row>
    <row r="2318" spans="1:4" x14ac:dyDescent="0.3">
      <c r="A2318" s="187">
        <v>1497</v>
      </c>
      <c r="B2318" s="78" t="e">
        <f>_xlfn.XLOOKUP(A2318,CATEGORIA!B:B,CATEGORIA!C:C)</f>
        <v>#N/A</v>
      </c>
      <c r="C2318" s="108" t="s">
        <v>3</v>
      </c>
      <c r="D2318" s="142">
        <v>12</v>
      </c>
    </row>
    <row r="2319" spans="1:4" x14ac:dyDescent="0.3">
      <c r="A2319" s="187">
        <v>21753</v>
      </c>
      <c r="B2319" s="78" t="str">
        <f>_xlfn.XLOOKUP(A2319,CATEGORIA!B:B,CATEGORIA!C:C)</f>
        <v>GLUCOMANNAN EM PO 10KG</v>
      </c>
      <c r="C2319" s="108" t="s">
        <v>7</v>
      </c>
      <c r="D2319" s="142">
        <v>10</v>
      </c>
    </row>
    <row r="2320" spans="1:4" x14ac:dyDescent="0.3">
      <c r="A2320" s="187">
        <v>21755</v>
      </c>
      <c r="B2320" s="78" t="str">
        <f>_xlfn.XLOOKUP(A2320,CATEGORIA!B:B,CATEGORIA!C:C)</f>
        <v>CEBOLA CRISPY FRITA 20KG</v>
      </c>
      <c r="C2320" s="108" t="s">
        <v>3</v>
      </c>
      <c r="D2320" s="142">
        <v>20</v>
      </c>
    </row>
    <row r="2321" spans="1:4" x14ac:dyDescent="0.3">
      <c r="A2321" s="187">
        <v>21756</v>
      </c>
      <c r="B2321" s="78" t="str">
        <f>_xlfn.XLOOKUP(A2321,CATEGORIA!B:B,CATEGORIA!C:C)</f>
        <v>NOZES QUARTILHOS EXTRA LIGHT 11,34KG USA (GROWER)</v>
      </c>
      <c r="C2321" s="108" t="s">
        <v>3</v>
      </c>
      <c r="D2321" s="142">
        <v>11.34</v>
      </c>
    </row>
    <row r="2322" spans="1:4" x14ac:dyDescent="0.3">
      <c r="A2322" s="187">
        <v>21754</v>
      </c>
      <c r="B2322" s="78" t="str">
        <f>_xlfn.XLOOKUP(A2322,CATEGORIA!B:B,CATEGORIA!C:C)</f>
        <v>GLUCOMANNAN EM PO 2KG</v>
      </c>
      <c r="C2322" s="108" t="s">
        <v>7</v>
      </c>
      <c r="D2322" s="142">
        <v>2</v>
      </c>
    </row>
    <row r="2323" spans="1:4" x14ac:dyDescent="0.3">
      <c r="A2323" s="187">
        <v>21757</v>
      </c>
      <c r="B2323" s="78" t="str">
        <f>_xlfn.XLOOKUP(A2323,CATEGORIA!B:B,CATEGORIA!C:C)</f>
        <v>AVELA SEM CASCA COM PELE TORRADA E SALGADA 5KG</v>
      </c>
      <c r="C2323" s="108" t="s">
        <v>7</v>
      </c>
      <c r="D2323" s="142">
        <v>5</v>
      </c>
    </row>
    <row r="2324" spans="1:4" x14ac:dyDescent="0.3">
      <c r="A2324" s="187">
        <v>21758</v>
      </c>
      <c r="B2324" s="78" t="str">
        <f>_xlfn.XLOOKUP(A2324,CATEGORIA!B:B,CATEGORIA!C:C)</f>
        <v>GLUCOMANNAN EM PO 5KG</v>
      </c>
      <c r="C2324" s="108" t="s">
        <v>7</v>
      </c>
      <c r="D2324" s="142">
        <v>5</v>
      </c>
    </row>
    <row r="2325" spans="1:4" x14ac:dyDescent="0.3">
      <c r="A2325" s="187">
        <v>2282</v>
      </c>
      <c r="B2325" s="78" t="str">
        <f>_xlfn.XLOOKUP(A2325,CATEGORIA!B:B,CATEGORIA!C:C)</f>
        <v>FARINHA DE SEMENTE DE ABOBORA 5KG</v>
      </c>
      <c r="C2325" s="108" t="s">
        <v>7</v>
      </c>
      <c r="D2325" s="142">
        <v>5</v>
      </c>
    </row>
    <row r="2326" spans="1:4" x14ac:dyDescent="0.3">
      <c r="A2326" s="187">
        <v>21759</v>
      </c>
      <c r="B2326" s="78" t="str">
        <f>_xlfn.XLOOKUP(A2326,CATEGORIA!B:B,CATEGORIA!C:C)</f>
        <v>MILHO CROCANTE SABOR MOSTARDA E MEL 10KG (MERAY)</v>
      </c>
      <c r="C2326" s="108" t="s">
        <v>3</v>
      </c>
      <c r="D2326" s="142">
        <v>10</v>
      </c>
    </row>
    <row r="2327" spans="1:4" x14ac:dyDescent="0.3">
      <c r="A2327" s="187">
        <v>2284</v>
      </c>
      <c r="B2327" s="78" t="str">
        <f>_xlfn.XLOOKUP(A2327,CATEGORIA!B:B,CATEGORIA!C:C)</f>
        <v>SUCRALOSE 25KG</v>
      </c>
      <c r="C2327" s="108" t="s">
        <v>7</v>
      </c>
      <c r="D2327" s="142">
        <v>10</v>
      </c>
    </row>
    <row r="2328" spans="1:4" x14ac:dyDescent="0.3">
      <c r="A2328" s="187">
        <v>2285</v>
      </c>
      <c r="B2328" s="78" t="str">
        <f>_xlfn.XLOOKUP(A2328,CATEGORIA!B:B,CATEGORIA!C:C)</f>
        <v>STEVIA 25KG</v>
      </c>
      <c r="C2328" s="108" t="s">
        <v>7</v>
      </c>
      <c r="D2328" s="142">
        <v>10</v>
      </c>
    </row>
    <row r="2329" spans="1:4" x14ac:dyDescent="0.3">
      <c r="A2329" s="187">
        <v>2283</v>
      </c>
      <c r="B2329" s="78" t="str">
        <f>_xlfn.XLOOKUP(A2329,CATEGORIA!B:B,CATEGORIA!C:C)</f>
        <v>DETOX TROPICAL 5KG</v>
      </c>
      <c r="C2329" s="108" t="s">
        <v>7</v>
      </c>
      <c r="D2329" s="142">
        <v>5</v>
      </c>
    </row>
    <row r="2330" spans="1:4" x14ac:dyDescent="0.3">
      <c r="A2330" s="187">
        <v>21760</v>
      </c>
      <c r="B2330" s="78" t="str">
        <f>_xlfn.XLOOKUP(A2330,CATEGORIA!B:B,CATEGORIA!C:C)</f>
        <v>DAMASCO TURCO DOCE N°2 12,50KG (GOÇMEZ)</v>
      </c>
      <c r="C2330" s="108" t="s">
        <v>3</v>
      </c>
      <c r="D2330" s="142">
        <v>12.5</v>
      </c>
    </row>
    <row r="2331" spans="1:4" x14ac:dyDescent="0.3">
      <c r="A2331" s="187">
        <v>21761</v>
      </c>
      <c r="B2331" s="78" t="str">
        <f>_xlfn.XLOOKUP(A2331,CATEGORIA!B:B,CATEGORIA!C:C)</f>
        <v>COMINHO EM PO 20KG</v>
      </c>
      <c r="C2331" s="108" t="s">
        <v>7</v>
      </c>
      <c r="D2331" s="142">
        <v>20</v>
      </c>
    </row>
    <row r="2332" spans="1:4" x14ac:dyDescent="0.3">
      <c r="A2332" s="187">
        <v>2286</v>
      </c>
      <c r="B2332" s="78" t="str">
        <f>_xlfn.XLOOKUP(A2332,CATEGORIA!B:B,CATEGORIA!C:C)</f>
        <v>STEVIA 5KG</v>
      </c>
      <c r="C2332" s="108" t="s">
        <v>7</v>
      </c>
      <c r="D2332" s="142">
        <v>5</v>
      </c>
    </row>
    <row r="2333" spans="1:4" x14ac:dyDescent="0.3">
      <c r="A2333" s="187">
        <v>2287</v>
      </c>
      <c r="B2333" s="78" t="str">
        <f>_xlfn.XLOOKUP(A2333,CATEGORIA!B:B,CATEGORIA!C:C)</f>
        <v>SUCRALOSE 5KG (VIDA EM GRAOS)</v>
      </c>
      <c r="C2333" s="108" t="s">
        <v>7</v>
      </c>
      <c r="D2333" s="142">
        <v>5</v>
      </c>
    </row>
    <row r="2334" spans="1:4" x14ac:dyDescent="0.3">
      <c r="A2334" s="187">
        <v>21762</v>
      </c>
      <c r="B2334" s="78" t="str">
        <f>_xlfn.XLOOKUP(A2334,CATEGORIA!B:B,CATEGORIA!C:C)</f>
        <v>MIX DE FRUTAS TROPICAIS CHIPS 5KG</v>
      </c>
      <c r="C2334" s="108" t="s">
        <v>7</v>
      </c>
      <c r="D2334" s="142">
        <v>5</v>
      </c>
    </row>
    <row r="2335" spans="1:4" x14ac:dyDescent="0.3">
      <c r="A2335" s="187">
        <v>2824</v>
      </c>
      <c r="B2335" s="78" t="str">
        <f>_xlfn.XLOOKUP(A2335,CATEGORIA!B:B,CATEGORIA!C:C)</f>
        <v>GERGELIM DESPELICULADO BRANCO 11X1KG (KAMAL)</v>
      </c>
      <c r="C2335" s="108" t="s">
        <v>165</v>
      </c>
      <c r="D2335" s="142">
        <v>11</v>
      </c>
    </row>
    <row r="2336" spans="1:4" x14ac:dyDescent="0.3">
      <c r="A2336" s="187">
        <v>2837</v>
      </c>
      <c r="B2336" s="78" t="str">
        <f>_xlfn.XLOOKUP(A2336,CATEGORIA!B:B,CATEGORIA!C:C)</f>
        <v>SAL MARINHO (SAL SERTAO INTEGRAL) 15X1KG</v>
      </c>
      <c r="C2336" s="108" t="s">
        <v>165</v>
      </c>
      <c r="D2336" s="142">
        <v>15</v>
      </c>
    </row>
    <row r="2337" spans="1:4" x14ac:dyDescent="0.3">
      <c r="A2337" s="187">
        <v>2825</v>
      </c>
      <c r="B2337" s="78" t="str">
        <f>_xlfn.XLOOKUP(A2337,CATEGORIA!B:B,CATEGORIA!C:C)</f>
        <v>GERGELIM DESPELICULADO BRANCO 25KG (KAMAL)</v>
      </c>
      <c r="C2337" s="108" t="s">
        <v>7</v>
      </c>
      <c r="D2337" s="142">
        <v>25</v>
      </c>
    </row>
    <row r="2338" spans="1:4" x14ac:dyDescent="0.3">
      <c r="A2338" s="187">
        <v>2826</v>
      </c>
      <c r="B2338" s="78" t="str">
        <f>_xlfn.XLOOKUP(A2338,CATEGORIA!B:B,CATEGORIA!C:C)</f>
        <v>GERGELIM MIX SUSHI 11X1KG (KAMAL)</v>
      </c>
      <c r="C2338" s="108" t="s">
        <v>7</v>
      </c>
      <c r="D2338" s="142">
        <v>11</v>
      </c>
    </row>
    <row r="2339" spans="1:4" x14ac:dyDescent="0.3">
      <c r="A2339" s="187">
        <v>2827</v>
      </c>
      <c r="B2339" s="78" t="str">
        <f>_xlfn.XLOOKUP(A2339,CATEGORIA!B:B,CATEGORIA!C:C)</f>
        <v>GERGELIM NATURAL 11X1KG (KAMAL)</v>
      </c>
      <c r="C2339" s="108" t="s">
        <v>7</v>
      </c>
      <c r="D2339" s="142">
        <v>11</v>
      </c>
    </row>
    <row r="2340" spans="1:4" x14ac:dyDescent="0.3">
      <c r="A2340" s="187">
        <v>2828</v>
      </c>
      <c r="B2340" s="78" t="str">
        <f>_xlfn.XLOOKUP(A2340,CATEGORIA!B:B,CATEGORIA!C:C)</f>
        <v>GERGELIM NACIONAL PRETO 11x1KG (KAMAL)</v>
      </c>
      <c r="C2340" s="108" t="s">
        <v>7</v>
      </c>
      <c r="D2340" s="142">
        <v>11</v>
      </c>
    </row>
    <row r="2341" spans="1:4" x14ac:dyDescent="0.3">
      <c r="A2341" s="187">
        <v>2829</v>
      </c>
      <c r="B2341" s="78" t="str">
        <f>_xlfn.XLOOKUP(A2341,CATEGORIA!B:B,CATEGORIA!C:C)</f>
        <v>HALAWI DOCE DE GERGELIM LATA 12x300GR (KAMAL)</v>
      </c>
      <c r="C2341" s="108" t="s">
        <v>7</v>
      </c>
      <c r="D2341" s="142">
        <v>12</v>
      </c>
    </row>
    <row r="2342" spans="1:4" x14ac:dyDescent="0.3">
      <c r="A2342" s="187">
        <v>2830</v>
      </c>
      <c r="B2342" s="78" t="str">
        <f>_xlfn.XLOOKUP(A2342,CATEGORIA!B:B,CATEGORIA!C:C)</f>
        <v>OLEO DE GERGELIM EXTRA 12X900ML (KAMAL)</v>
      </c>
      <c r="C2342" s="108" t="s">
        <v>3</v>
      </c>
      <c r="D2342" s="142">
        <v>12</v>
      </c>
    </row>
    <row r="2343" spans="1:4" x14ac:dyDescent="0.3">
      <c r="A2343" s="187">
        <v>2831</v>
      </c>
      <c r="B2343" s="78" t="str">
        <f>_xlfn.XLOOKUP(A2343,CATEGORIA!B:B,CATEGORIA!C:C)</f>
        <v>OLEO DE GERGELIM EXTRA 24X150ML (KAMAL)</v>
      </c>
      <c r="C2343" s="108" t="s">
        <v>3</v>
      </c>
      <c r="D2343" s="142">
        <v>24</v>
      </c>
    </row>
    <row r="2344" spans="1:4" x14ac:dyDescent="0.3">
      <c r="A2344" s="187">
        <v>2832</v>
      </c>
      <c r="B2344" s="78" t="str">
        <f>_xlfn.XLOOKUP(A2344,CATEGORIA!B:B,CATEGORIA!C:C)</f>
        <v>OLEO DE GERGELIM TORRADO 12X900ML (KAMAL)</v>
      </c>
      <c r="C2344" s="108" t="s">
        <v>3</v>
      </c>
      <c r="D2344" s="142">
        <v>12</v>
      </c>
    </row>
    <row r="2345" spans="1:4" x14ac:dyDescent="0.3">
      <c r="A2345" s="187">
        <v>2833</v>
      </c>
      <c r="B2345" s="78" t="str">
        <f>_xlfn.XLOOKUP(A2345,CATEGORIA!B:B,CATEGORIA!C:C)</f>
        <v>OLEO DE GERGELIM TORRADO 24X150ML (KAMAL)</v>
      </c>
      <c r="C2345" s="108" t="s">
        <v>3</v>
      </c>
      <c r="D2345" s="142">
        <v>24</v>
      </c>
    </row>
    <row r="2346" spans="1:4" x14ac:dyDescent="0.3">
      <c r="A2346" s="187">
        <v>2834</v>
      </c>
      <c r="B2346" s="78" t="str">
        <f>_xlfn.XLOOKUP(A2346,CATEGORIA!B:B,CATEGORIA!C:C)</f>
        <v>TAHINE PASTA DE GERGELIM LATA 16X200GR (KAMAL)</v>
      </c>
      <c r="C2346" s="108" t="s">
        <v>7</v>
      </c>
      <c r="D2346" s="142">
        <v>16</v>
      </c>
    </row>
    <row r="2347" spans="1:4" x14ac:dyDescent="0.3">
      <c r="A2347" s="187">
        <v>2835</v>
      </c>
      <c r="B2347" s="78" t="str">
        <f>_xlfn.XLOOKUP(A2347,CATEGORIA!B:B,CATEGORIA!C:C)</f>
        <v>TRIGO ESPECIAL PARA KIBE 25 KG (KAMAL)</v>
      </c>
      <c r="C2347" s="108" t="s">
        <v>7</v>
      </c>
      <c r="D2347" s="142">
        <v>25</v>
      </c>
    </row>
    <row r="2348" spans="1:4" x14ac:dyDescent="0.3">
      <c r="A2348" s="187">
        <v>2836</v>
      </c>
      <c r="B2348" s="78" t="str">
        <f>_xlfn.XLOOKUP(A2348,CATEGORIA!B:B,CATEGORIA!C:C)</f>
        <v>TRIGO ESPECIAL PARA KIBE 11X1KG (KAMAL)</v>
      </c>
      <c r="C2348" s="108" t="s">
        <v>7</v>
      </c>
      <c r="D2348" s="142">
        <v>11</v>
      </c>
    </row>
    <row r="2349" spans="1:4" x14ac:dyDescent="0.3">
      <c r="A2349" s="187">
        <v>21764</v>
      </c>
      <c r="B2349" s="78" t="str">
        <f>_xlfn.XLOOKUP(A2349,CATEGORIA!B:B,CATEGORIA!C:C)</f>
        <v>NOZES MARIPOSA 80/20 EXTRA LIGHT CHINESA 10KG (FARMERLAND)</v>
      </c>
      <c r="C2349" s="108" t="s">
        <v>3</v>
      </c>
      <c r="D2349" s="142">
        <v>10</v>
      </c>
    </row>
    <row r="2350" spans="1:4" x14ac:dyDescent="0.3">
      <c r="A2350" s="187">
        <v>21763</v>
      </c>
      <c r="B2350" s="78" t="str">
        <f>_xlfn.XLOOKUP(A2350,CATEGORIA!B:B,CATEGORIA!C:C)</f>
        <v>AVELA SEM CASCA SEM PELE TORRADA 10KG</v>
      </c>
      <c r="C2350" s="108" t="s">
        <v>3</v>
      </c>
      <c r="D2350" s="142">
        <v>10</v>
      </c>
    </row>
    <row r="2351" spans="1:4" x14ac:dyDescent="0.3">
      <c r="A2351" s="187">
        <v>21766</v>
      </c>
      <c r="B2351" s="78" t="str">
        <f>_xlfn.XLOOKUP(A2351,CATEGORIA!B:B,CATEGORIA!C:C)</f>
        <v>MANGA DESIDRATADA 2,5KG (IMPORTADA)</v>
      </c>
      <c r="C2351" s="108" t="s">
        <v>7</v>
      </c>
      <c r="D2351" s="142">
        <v>2.5</v>
      </c>
    </row>
    <row r="2352" spans="1:4" x14ac:dyDescent="0.3">
      <c r="A2352" s="187">
        <v>21765</v>
      </c>
      <c r="B2352" s="78" t="str">
        <f>_xlfn.XLOOKUP(A2352,CATEGORIA!B:B,CATEGORIA!C:C)</f>
        <v>ABACAXI EM RODELAS DESIDRATADO 2,5KG (VIDA EM GRAOS)</v>
      </c>
      <c r="C2352" s="108" t="s">
        <v>7</v>
      </c>
      <c r="D2352" s="142">
        <v>2.5</v>
      </c>
    </row>
    <row r="2353" spans="1:4" x14ac:dyDescent="0.3">
      <c r="A2353" s="187">
        <v>2838</v>
      </c>
      <c r="B2353" s="78" t="str">
        <f>_xlfn.XLOOKUP(A2353,CATEGORIA!B:B,CATEGORIA!C:C)</f>
        <v>LINHACA DOURADA 40KG (NACIONAL)</v>
      </c>
      <c r="C2353" s="108" t="s">
        <v>7</v>
      </c>
      <c r="D2353" s="142">
        <v>40</v>
      </c>
    </row>
    <row r="2354" spans="1:4" x14ac:dyDescent="0.3">
      <c r="A2354" s="187">
        <v>21767</v>
      </c>
      <c r="B2354" s="78" t="str">
        <f>_xlfn.XLOOKUP(A2354,CATEGORIA!B:B,CATEGORIA!C:C)</f>
        <v>GRAO DE BICO 9MM CANADENSE 5KG</v>
      </c>
      <c r="C2354" s="108" t="s">
        <v>7</v>
      </c>
      <c r="D2354" s="142">
        <v>5</v>
      </c>
    </row>
    <row r="2355" spans="1:4" x14ac:dyDescent="0.3">
      <c r="A2355" s="187">
        <v>21768</v>
      </c>
      <c r="B2355" s="78" t="str">
        <f>_xlfn.XLOOKUP(A2355,CATEGORIA!B:B,CATEGORIA!C:C)</f>
        <v>MILHO CROCANTE COM SAL 10KG (MERAY)</v>
      </c>
      <c r="C2355" s="108" t="s">
        <v>7</v>
      </c>
      <c r="D2355" s="142">
        <v>10</v>
      </c>
    </row>
    <row r="2356" spans="1:4" x14ac:dyDescent="0.3">
      <c r="A2356" s="187">
        <v>21769</v>
      </c>
      <c r="B2356" s="78" t="str">
        <f>_xlfn.XLOOKUP(A2356,CATEGORIA!B:B,CATEGORIA!C:C)</f>
        <v>QUINUA EM FLOCOS BRANCA 2KG (IMPORTADA)</v>
      </c>
      <c r="C2356" s="108" t="s">
        <v>7</v>
      </c>
      <c r="D2356" s="142">
        <v>2</v>
      </c>
    </row>
    <row r="2357" spans="1:4" x14ac:dyDescent="0.3">
      <c r="A2357" s="187">
        <v>21771</v>
      </c>
      <c r="B2357" s="78" t="str">
        <f>_xlfn.XLOOKUP(A2357,CATEGORIA!B:B,CATEGORIA!C:C)</f>
        <v>AMEIXA SEM CAROCO (110/132) 10KG (ARGENSUN)</v>
      </c>
      <c r="C2357" s="108" t="s">
        <v>3</v>
      </c>
      <c r="D2357" s="142">
        <v>10</v>
      </c>
    </row>
    <row r="2358" spans="1:4" x14ac:dyDescent="0.3">
      <c r="A2358" s="187">
        <v>21772</v>
      </c>
      <c r="B2358" s="78" t="str">
        <f>_xlfn.XLOOKUP(A2358,CATEGORIA!B:B,CATEGORIA!C:C)</f>
        <v>AMEIXA SEM CAROCO (132/154) 10KG (ARGENSUN)</v>
      </c>
      <c r="C2358" s="108" t="s">
        <v>3</v>
      </c>
      <c r="D2358" s="142">
        <v>10</v>
      </c>
    </row>
    <row r="2359" spans="1:4" x14ac:dyDescent="0.3">
      <c r="A2359" s="187">
        <v>21770</v>
      </c>
      <c r="B2359" s="78" t="str">
        <f>_xlfn.XLOOKUP(A2359,CATEGORIA!B:B,CATEGORIA!C:C)</f>
        <v>AMEIXA SEM CAROCO (88/110) 10KG (ARGENSUN)</v>
      </c>
      <c r="C2359" s="108" t="s">
        <v>3</v>
      </c>
      <c r="D2359" s="142">
        <v>10</v>
      </c>
    </row>
    <row r="2360" spans="1:4" x14ac:dyDescent="0.3">
      <c r="A2360" s="187">
        <v>2288</v>
      </c>
      <c r="B2360" s="78" t="str">
        <f>_xlfn.XLOOKUP(A2360,CATEGORIA!B:B,CATEGORIA!C:C)</f>
        <v>LARANJA DESIDRATADA EM CUBOS 21KG (GRAZZIOTIN)</v>
      </c>
      <c r="C2360" s="108" t="s">
        <v>7</v>
      </c>
      <c r="D2360" s="142">
        <v>21</v>
      </c>
    </row>
    <row r="2361" spans="1:4" x14ac:dyDescent="0.3">
      <c r="A2361" s="187">
        <v>2289</v>
      </c>
      <c r="B2361" s="78" t="str">
        <f>_xlfn.XLOOKUP(A2361,CATEGORIA!B:B,CATEGORIA!C:C)</f>
        <v>LARANJA DESIDRATADA EM CUBOS 5KG (GRAZZIOTIN)</v>
      </c>
      <c r="C2361" s="108" t="s">
        <v>7</v>
      </c>
      <c r="D2361" s="142">
        <v>5</v>
      </c>
    </row>
    <row r="2362" spans="1:4" x14ac:dyDescent="0.3">
      <c r="A2362" s="187">
        <v>2290</v>
      </c>
      <c r="B2362" s="78" t="str">
        <f>_xlfn.XLOOKUP(A2362,CATEGORIA!B:B,CATEGORIA!C:C)</f>
        <v>LIMAO TAHITI DESIDRATADO QUEBRADO 15KG (GRAZZIOTIN)</v>
      </c>
      <c r="C2362" s="108" t="s">
        <v>7</v>
      </c>
      <c r="D2362" s="142">
        <v>15</v>
      </c>
    </row>
    <row r="2363" spans="1:4" x14ac:dyDescent="0.3">
      <c r="A2363" s="187">
        <v>2291</v>
      </c>
      <c r="B2363" s="78" t="str">
        <f>_xlfn.XLOOKUP(A2363,CATEGORIA!B:B,CATEGORIA!C:C)</f>
        <v>LIMAO TAHITI DESIDRATADO QUEBRADO 5KG (GRAZZIOTIN)</v>
      </c>
      <c r="C2363" s="108" t="s">
        <v>7</v>
      </c>
      <c r="D2363" s="142">
        <v>5</v>
      </c>
    </row>
    <row r="2364" spans="1:4" x14ac:dyDescent="0.3">
      <c r="A2364" s="187">
        <v>2292</v>
      </c>
      <c r="B2364" s="78" t="str">
        <f>_xlfn.XLOOKUP(A2364,CATEGORIA!B:B,CATEGORIA!C:C)</f>
        <v>LIMAO SICILIANO DESIDRATADO QUEBRADO 15 KG (GRAZZIOTIN)</v>
      </c>
      <c r="C2364" s="108" t="s">
        <v>7</v>
      </c>
      <c r="D2364" s="142">
        <v>15</v>
      </c>
    </row>
    <row r="2365" spans="1:4" x14ac:dyDescent="0.3">
      <c r="A2365" s="187">
        <v>2293</v>
      </c>
      <c r="B2365" s="78" t="str">
        <f>_xlfn.XLOOKUP(A2365,CATEGORIA!B:B,CATEGORIA!C:C)</f>
        <v>LIMAO SICILIANO DESIDRATADO QUEBRADO 5KG (GRAZZIOTIN)</v>
      </c>
      <c r="C2365" s="108" t="s">
        <v>7</v>
      </c>
      <c r="D2365" s="142">
        <v>5</v>
      </c>
    </row>
    <row r="2366" spans="1:4" x14ac:dyDescent="0.3">
      <c r="A2366" s="187">
        <v>2294</v>
      </c>
      <c r="B2366" s="78" t="str">
        <f>_xlfn.XLOOKUP(A2366,CATEGORIA!B:B,CATEGORIA!C:C)</f>
        <v>PANQUECA PROTEICA SABOR LEITINHO 24X100G (PANTASTICA/LA GANEXA)</v>
      </c>
      <c r="C2366" s="108" t="s">
        <v>165</v>
      </c>
      <c r="D2366" s="142">
        <v>24</v>
      </c>
    </row>
    <row r="2367" spans="1:4" x14ac:dyDescent="0.3">
      <c r="A2367" s="187">
        <v>2295</v>
      </c>
      <c r="B2367" s="78" t="str">
        <f>_xlfn.XLOOKUP(A2367,CATEGORIA!B:B,CATEGORIA!C:C)</f>
        <v>PANQUECA PROTEICA SABOR LEITINHO 6X600G (PANTASTICA/LA GANEXA)</v>
      </c>
      <c r="C2367" s="108" t="s">
        <v>165</v>
      </c>
      <c r="D2367" s="142">
        <v>12</v>
      </c>
    </row>
    <row r="2368" spans="1:4" x14ac:dyDescent="0.3">
      <c r="A2368" s="187">
        <v>2296</v>
      </c>
      <c r="B2368" s="78" t="str">
        <f>_xlfn.XLOOKUP(A2368,CATEGORIA!B:B,CATEGORIA!C:C)</f>
        <v>PANQUECA PROTEICA SABOR BAUNILHA 24X100G (PANTASTICA /LA GANEXA)</v>
      </c>
      <c r="C2368" s="108" t="s">
        <v>165</v>
      </c>
      <c r="D2368" s="142">
        <v>24</v>
      </c>
    </row>
    <row r="2369" spans="1:4" x14ac:dyDescent="0.3">
      <c r="A2369" s="187">
        <v>2297</v>
      </c>
      <c r="B2369" s="78" t="str">
        <f>_xlfn.XLOOKUP(A2369,CATEGORIA!B:B,CATEGORIA!C:C)</f>
        <v>SUSPIRO PROTEICO SABOR CARAMELO 20X30G (LA GANEXA)</v>
      </c>
      <c r="C2369" s="108" t="s">
        <v>165</v>
      </c>
      <c r="D2369" s="142">
        <v>20</v>
      </c>
    </row>
    <row r="2370" spans="1:4" x14ac:dyDescent="0.3">
      <c r="A2370" s="187">
        <v>2298</v>
      </c>
      <c r="B2370" s="78" t="str">
        <f>_xlfn.XLOOKUP(A2370,CATEGORIA!B:B,CATEGORIA!C:C)</f>
        <v>SUSPIRO PROTEICO SABOR PISTACHE 30X30G (LA GANEXA)</v>
      </c>
      <c r="C2370" s="108" t="s">
        <v>165</v>
      </c>
      <c r="D2370" s="142">
        <v>30</v>
      </c>
    </row>
    <row r="2371" spans="1:4" x14ac:dyDescent="0.3">
      <c r="A2371" s="187">
        <v>2299</v>
      </c>
      <c r="B2371" s="78" t="str">
        <f>_xlfn.XLOOKUP(A2371,CATEGORIA!B:B,CATEGORIA!C:C)</f>
        <v>SUSPIRO PROTEICO SABOR TRADICIONAL 30X30G (LA GANEXA)</v>
      </c>
      <c r="C2371" s="108" t="s">
        <v>165</v>
      </c>
      <c r="D2371" s="142">
        <v>30</v>
      </c>
    </row>
    <row r="2372" spans="1:4" x14ac:dyDescent="0.3">
      <c r="A2372" s="187">
        <v>21773</v>
      </c>
      <c r="B2372" s="78" t="str">
        <f>_xlfn.XLOOKUP(A2372,CATEGORIA!B:B,CATEGORIA!C:C)</f>
        <v>MILHO CROCANTE COM SAL 5KG (MERAY)</v>
      </c>
      <c r="C2372" s="108" t="s">
        <v>7</v>
      </c>
      <c r="D2372" s="142">
        <v>5</v>
      </c>
    </row>
    <row r="2373" spans="1:4" x14ac:dyDescent="0.3">
      <c r="A2373" s="187">
        <v>21774</v>
      </c>
      <c r="B2373" s="78" t="str">
        <f>_xlfn.XLOOKUP(A2373,CATEGORIA!B:B,CATEGORIA!C:C)</f>
        <v>MILHO CROCANTE SABOR MOSTARDA E MEL 5KG (MERAY)</v>
      </c>
      <c r="C2373" s="108" t="s">
        <v>7</v>
      </c>
      <c r="D2373" s="142">
        <v>5</v>
      </c>
    </row>
    <row r="2374" spans="1:4" x14ac:dyDescent="0.3">
      <c r="A2374" s="187">
        <v>2302</v>
      </c>
      <c r="B2374" s="78" t="str">
        <f>_xlfn.XLOOKUP(A2374,CATEGORIA!B:B,CATEGORIA!C:C)</f>
        <v>PANQUECA PROTEICA SABOR LEITINHO 3X600G (PANTASTICA /LA GANEXA)</v>
      </c>
      <c r="C2374" s="108" t="s">
        <v>165</v>
      </c>
      <c r="D2374" s="142">
        <v>3</v>
      </c>
    </row>
    <row r="2375" spans="1:4" x14ac:dyDescent="0.3">
      <c r="A2375" s="187">
        <v>2300</v>
      </c>
      <c r="B2375" s="78" t="str">
        <f>_xlfn.XLOOKUP(A2375,CATEGORIA!B:B,CATEGORIA!C:C)</f>
        <v>PANQUECA PROTEICA SABOR BAUNILHA 6X100G (PANTASTICA /LA GANEXA)</v>
      </c>
      <c r="C2375" s="108" t="s">
        <v>165</v>
      </c>
      <c r="D2375" s="142">
        <v>6</v>
      </c>
    </row>
    <row r="2376" spans="1:4" x14ac:dyDescent="0.3">
      <c r="A2376" s="187">
        <v>2301</v>
      </c>
      <c r="B2376" s="78" t="str">
        <f>_xlfn.XLOOKUP(A2376,CATEGORIA!B:B,CATEGORIA!C:C)</f>
        <v>PANQUECA PROTEICA SABOR LEITINHO 6X100G (PANTASTICA /LA GANEXA)</v>
      </c>
      <c r="C2376" s="108" t="s">
        <v>165</v>
      </c>
      <c r="D2376" s="142">
        <v>6</v>
      </c>
    </row>
    <row r="2377" spans="1:4" x14ac:dyDescent="0.3">
      <c r="A2377" s="187">
        <v>21775</v>
      </c>
      <c r="B2377" s="78" t="str">
        <f>_xlfn.XLOOKUP(A2377,CATEGORIA!B:B,CATEGORIA!C:C)</f>
        <v>CEREJA AO MARRASQUINO COM CABO 1X1.65KG (RANCH-O-FRUT)</v>
      </c>
      <c r="C2377" s="108" t="s">
        <v>165</v>
      </c>
      <c r="D2377" s="142">
        <v>1.65</v>
      </c>
    </row>
    <row r="2378" spans="1:4" x14ac:dyDescent="0.3">
      <c r="A2378" s="187">
        <v>21776</v>
      </c>
      <c r="B2378" s="78" t="str">
        <f>_xlfn.XLOOKUP(A2378,CATEGORIA!B:B,CATEGORIA!C:C)</f>
        <v>CANELA JAWA INTEIRA 5KG</v>
      </c>
      <c r="C2378" s="108" t="s">
        <v>3</v>
      </c>
      <c r="D2378" s="142">
        <v>5</v>
      </c>
    </row>
    <row r="2379" spans="1:4" x14ac:dyDescent="0.3">
      <c r="A2379" s="187">
        <v>21777</v>
      </c>
      <c r="B2379" s="78" t="str">
        <f>_xlfn.XLOOKUP(A2379,CATEGORIA!B:B,CATEGORIA!C:C)</f>
        <v>CANELA JAWA INTEIRA 2KG</v>
      </c>
      <c r="C2379" s="108" t="s">
        <v>28</v>
      </c>
      <c r="D2379" s="142">
        <v>2</v>
      </c>
    </row>
    <row r="2380" spans="1:4" x14ac:dyDescent="0.3">
      <c r="A2380" s="187">
        <v>21778</v>
      </c>
      <c r="B2380" s="78" t="str">
        <f>_xlfn.XLOOKUP(A2380,CATEGORIA!B:B,CATEGORIA!C:C)</f>
        <v>CEREJA AO MARRASQUINO SEM CABO 1X1.80KG (RANCH-O-FRUT)</v>
      </c>
      <c r="C2380" s="108" t="s">
        <v>28</v>
      </c>
      <c r="D2380" s="142">
        <v>1.8</v>
      </c>
    </row>
    <row r="2381" spans="1:4" x14ac:dyDescent="0.3">
      <c r="A2381" s="187">
        <v>21779</v>
      </c>
      <c r="B2381" s="78" t="str">
        <f>_xlfn.XLOOKUP(A2381,CATEGORIA!B:B,CATEGORIA!C:C)</f>
        <v>MILHO CROCANTE SABOR MOSTARDA E MEL 2,5KG (MERAY)</v>
      </c>
      <c r="C2381" s="108" t="s">
        <v>28</v>
      </c>
      <c r="D2381" s="142">
        <v>2.5</v>
      </c>
    </row>
    <row r="2382" spans="1:4" x14ac:dyDescent="0.3">
      <c r="A2382" s="187">
        <v>11081</v>
      </c>
      <c r="B2382" s="78" t="str">
        <f>_xlfn.XLOOKUP(A2382,CATEGORIA!B:B,CATEGORIA!C:C)</f>
        <v>CURCUMA PURA EM PO S/ GLUTAMATO 5KG (PREMIUM)</v>
      </c>
      <c r="C2382" s="108" t="s">
        <v>28</v>
      </c>
      <c r="D2382" s="142">
        <v>5</v>
      </c>
    </row>
    <row r="2383" spans="1:4" x14ac:dyDescent="0.3">
      <c r="A2383" s="187">
        <v>21780</v>
      </c>
      <c r="B2383" s="78" t="str">
        <f>_xlfn.XLOOKUP(A2383,CATEGORIA!B:B,CATEGORIA!C:C)</f>
        <v>GLUCOMANNAN EM PO 25KG</v>
      </c>
      <c r="C2383" s="108" t="s">
        <v>7</v>
      </c>
      <c r="D2383" s="142">
        <v>25</v>
      </c>
    </row>
    <row r="2384" spans="1:4" x14ac:dyDescent="0.3">
      <c r="A2384" s="187">
        <v>2303</v>
      </c>
      <c r="B2384" s="78" t="str">
        <f>_xlfn.XLOOKUP(A2384,CATEGORIA!B:B,CATEGORIA!C:C)</f>
        <v>FARINHA DE ARROZ INTEGRAL 5KG (DUBAI)</v>
      </c>
      <c r="C2384" s="108" t="s">
        <v>7</v>
      </c>
      <c r="D2384" s="142">
        <v>5</v>
      </c>
    </row>
    <row r="2385" spans="1:4" x14ac:dyDescent="0.3">
      <c r="A2385" s="187">
        <v>21781</v>
      </c>
      <c r="B2385" s="78" t="str">
        <f>_xlfn.XLOOKUP(A2385,CATEGORIA!B:B,CATEGORIA!C:C)</f>
        <v>PAPRICA ASTA 120 10KG</v>
      </c>
      <c r="C2385" s="108" t="s">
        <v>7</v>
      </c>
      <c r="D2385" s="142">
        <v>10</v>
      </c>
    </row>
    <row r="2386" spans="1:4" x14ac:dyDescent="0.3">
      <c r="A2386" s="187">
        <v>2304</v>
      </c>
      <c r="B2386" s="78" t="str">
        <f>_xlfn.XLOOKUP(A2386,CATEGORIA!B:B,CATEGORIA!C:C)</f>
        <v>GERGELIM INTEGRAL COM CASCA 25KG (KAMAL)</v>
      </c>
      <c r="C2386" s="108" t="s">
        <v>7</v>
      </c>
      <c r="D2386" s="142">
        <v>25</v>
      </c>
    </row>
    <row r="2387" spans="1:4" x14ac:dyDescent="0.3">
      <c r="A2387" s="187">
        <v>21783</v>
      </c>
      <c r="B2387" s="78" t="str">
        <f>_xlfn.XLOOKUP(A2387,CATEGORIA!B:B,CATEGORIA!C:C)</f>
        <v>ALULOSE 25KG</v>
      </c>
      <c r="C2387" s="108" t="s">
        <v>7</v>
      </c>
      <c r="D2387" s="142">
        <v>25</v>
      </c>
    </row>
    <row r="2388" spans="1:4" x14ac:dyDescent="0.3">
      <c r="A2388" s="187">
        <v>21782</v>
      </c>
      <c r="B2388" s="78" t="str">
        <f>_xlfn.XLOOKUP(A2388,CATEGORIA!B:B,CATEGORIA!C:C)</f>
        <v>MIX DE FRUTAS TROPICAIS CHIPS 2,5KG</v>
      </c>
      <c r="C2388" s="108" t="s">
        <v>3</v>
      </c>
      <c r="D2388" s="142">
        <v>2.5</v>
      </c>
    </row>
    <row r="2389" spans="1:4" x14ac:dyDescent="0.3">
      <c r="A2389" s="187">
        <v>2305</v>
      </c>
      <c r="B2389" s="78" t="str">
        <f>_xlfn.XLOOKUP(A2389,CATEGORIA!B:B,CATEGORIA!C:C)</f>
        <v>FARINHA DE ABOBORA 20KG</v>
      </c>
      <c r="C2389" s="108" t="s">
        <v>7</v>
      </c>
      <c r="D2389" s="142">
        <v>20</v>
      </c>
    </row>
    <row r="2390" spans="1:4" x14ac:dyDescent="0.3">
      <c r="A2390" s="187">
        <v>2306</v>
      </c>
      <c r="B2390" s="78" t="str">
        <f>_xlfn.XLOOKUP(A2390,CATEGORIA!B:B,CATEGORIA!C:C)</f>
        <v>OLEO DE SOJA REFINADO 18L</v>
      </c>
      <c r="C2390" s="108" t="s">
        <v>3</v>
      </c>
      <c r="D2390" s="142">
        <v>18</v>
      </c>
    </row>
    <row r="2391" spans="1:4" x14ac:dyDescent="0.3">
      <c r="A2391" s="187">
        <v>2308</v>
      </c>
      <c r="B2391" s="78" t="str">
        <f>_xlfn.XLOOKUP(A2391,CATEGORIA!B:B,CATEGORIA!C:C)</f>
        <v>FARINHA DE ABOBORA 5KG</v>
      </c>
      <c r="C2391" s="108" t="s">
        <v>7</v>
      </c>
      <c r="D2391" s="142">
        <v>5</v>
      </c>
    </row>
    <row r="2392" spans="1:4" x14ac:dyDescent="0.3">
      <c r="A2392" s="187">
        <v>2307</v>
      </c>
      <c r="B2392" s="78" t="e">
        <f>_xlfn.XLOOKUP(A2392,CATEGORIA!B:B,CATEGORIA!C:C)</f>
        <v>#N/A</v>
      </c>
      <c r="C2392" s="108" t="s">
        <v>7</v>
      </c>
      <c r="D2392" s="142">
        <v>10</v>
      </c>
    </row>
    <row r="2393" spans="1:4" x14ac:dyDescent="0.3">
      <c r="A2393" s="187">
        <v>2313</v>
      </c>
      <c r="B2393" s="78" t="str">
        <f>_xlfn.XLOOKUP(A2393,CATEGORIA!B:B,CATEGORIA!C:C)</f>
        <v>AROMA DE BARBECUE EM PO 20KG</v>
      </c>
      <c r="C2393" s="108" t="s">
        <v>28</v>
      </c>
      <c r="D2393" s="142">
        <v>20</v>
      </c>
    </row>
    <row r="2394" spans="1:4" x14ac:dyDescent="0.3">
      <c r="A2394" s="187">
        <v>2309</v>
      </c>
      <c r="B2394" s="78" t="str">
        <f>_xlfn.XLOOKUP(A2394,CATEGORIA!B:B,CATEGORIA!C:C)</f>
        <v>AROMA DE COSTELA EM PO 20KG</v>
      </c>
      <c r="C2394" s="108" t="s">
        <v>28</v>
      </c>
      <c r="D2394" s="142">
        <v>20</v>
      </c>
    </row>
    <row r="2395" spans="1:4" x14ac:dyDescent="0.3">
      <c r="A2395" s="187">
        <v>2312</v>
      </c>
      <c r="B2395" s="78" t="str">
        <f>_xlfn.XLOOKUP(A2395,CATEGORIA!B:B,CATEGORIA!C:C)</f>
        <v>AROMA DE FUMAÇA EM PO 25KG</v>
      </c>
      <c r="C2395" s="108" t="s">
        <v>28</v>
      </c>
      <c r="D2395" s="142">
        <v>25</v>
      </c>
    </row>
    <row r="2396" spans="1:4" x14ac:dyDescent="0.3">
      <c r="A2396" s="187">
        <v>2311</v>
      </c>
      <c r="B2396" s="78" t="str">
        <f>_xlfn.XLOOKUP(A2396,CATEGORIA!B:B,CATEGORIA!C:C)</f>
        <v>AROMA DE GALINHA EM PO 20KG</v>
      </c>
      <c r="C2396" s="108" t="s">
        <v>28</v>
      </c>
      <c r="D2396" s="142">
        <v>20</v>
      </c>
    </row>
    <row r="2397" spans="1:4" x14ac:dyDescent="0.3">
      <c r="A2397" s="187">
        <v>2310</v>
      </c>
      <c r="B2397" s="78" t="str">
        <f>_xlfn.XLOOKUP(A2397,CATEGORIA!B:B,CATEGORIA!C:C)</f>
        <v>AROMA DE LIMAO EM PO 20KG</v>
      </c>
      <c r="C2397" s="108" t="s">
        <v>28</v>
      </c>
      <c r="D2397" s="142">
        <v>20</v>
      </c>
    </row>
    <row r="2398" spans="1:4" x14ac:dyDescent="0.3">
      <c r="A2398" s="187">
        <v>2339</v>
      </c>
      <c r="B2398" s="78" t="str">
        <f>_xlfn.XLOOKUP(A2398,CATEGORIA!B:B,CATEGORIA!C:C)</f>
        <v>FUBA ITALIANO 25KG (MILHAO)</v>
      </c>
      <c r="C2398" s="108" t="s">
        <v>28</v>
      </c>
      <c r="D2398" s="142">
        <v>25</v>
      </c>
    </row>
    <row r="2399" spans="1:4" x14ac:dyDescent="0.3">
      <c r="A2399" s="187">
        <v>2338</v>
      </c>
      <c r="B2399" s="78" t="str">
        <f>_xlfn.XLOOKUP(A2399,CATEGORIA!B:B,CATEGORIA!C:C)</f>
        <v>FUBA MIMOSO 25KG (MILHAO)</v>
      </c>
      <c r="C2399" s="108" t="s">
        <v>28</v>
      </c>
      <c r="D2399" s="142">
        <v>25</v>
      </c>
    </row>
    <row r="2400" spans="1:4" x14ac:dyDescent="0.3">
      <c r="A2400" s="187">
        <v>2333</v>
      </c>
      <c r="B2400" s="78" t="str">
        <f>_xlfn.XLOOKUP(A2400,CATEGORIA!B:B,CATEGORIA!C:C)</f>
        <v>ENERGETICO BOOSTER PRE TREINO 4X6X269ML (INTEGRALMEDICA)</v>
      </c>
      <c r="C2400" s="108" t="s">
        <v>28</v>
      </c>
      <c r="D2400" s="142">
        <v>24</v>
      </c>
    </row>
    <row r="2401" spans="1:4" x14ac:dyDescent="0.3">
      <c r="A2401" s="187">
        <v>2331</v>
      </c>
      <c r="B2401" s="78" t="str">
        <f>_xlfn.XLOOKUP(A2401,CATEGORIA!B:B,CATEGORIA!C:C)</f>
        <v>CREATINA 100% PURA HARDCORE 12X300G (INTEGRALMEDICA)</v>
      </c>
      <c r="C2401" s="108" t="s">
        <v>28</v>
      </c>
      <c r="D2401" s="142">
        <v>12</v>
      </c>
    </row>
    <row r="2402" spans="1:4" x14ac:dyDescent="0.3">
      <c r="A2402" s="187">
        <v>2337</v>
      </c>
      <c r="B2402" s="78" t="str">
        <f>_xlfn.XLOOKUP(A2402,CATEGORIA!B:B,CATEGORIA!C:C)</f>
        <v>BARRA DE PROTEINA CREME DE COCO 4X12X45G (INTEGRALMEDICA)</v>
      </c>
      <c r="C2402" s="108" t="s">
        <v>28</v>
      </c>
      <c r="D2402" s="142">
        <v>4</v>
      </c>
    </row>
    <row r="2403" spans="1:4" x14ac:dyDescent="0.3">
      <c r="A2403" s="187">
        <v>2335</v>
      </c>
      <c r="B2403" s="78" t="str">
        <f>_xlfn.XLOOKUP(A2403,CATEGORIA!B:B,CATEGORIA!C:C)</f>
        <v>BARRA DE PROTEINA DUO CRUNCH 4X12X45G (INTEGRALMEDICA)</v>
      </c>
      <c r="C2403" s="108" t="s">
        <v>28</v>
      </c>
      <c r="D2403" s="142">
        <v>4</v>
      </c>
    </row>
    <row r="2404" spans="1:4" x14ac:dyDescent="0.3">
      <c r="A2404" s="187">
        <v>2332</v>
      </c>
      <c r="B2404" s="78" t="str">
        <f>_xlfn.XLOOKUP(A2404,CATEGORIA!B:B,CATEGORIA!C:C)</f>
        <v>BARRA DE PROTEINA LEITE EM PO COM CREME DE AVELA 4X12X45G (INTEGRALMEDICA)</v>
      </c>
      <c r="C2404" s="108" t="s">
        <v>28</v>
      </c>
      <c r="D2404" s="142">
        <v>4</v>
      </c>
    </row>
    <row r="2405" spans="1:4" x14ac:dyDescent="0.3">
      <c r="A2405" s="187">
        <v>2336</v>
      </c>
      <c r="B2405" s="78" t="str">
        <f>_xlfn.XLOOKUP(A2405,CATEGORIA!B:B,CATEGORIA!C:C)</f>
        <v>MY WHEY PROTEIN MORANGO POTE 2X900G (INTEGRALMEDICA)</v>
      </c>
      <c r="C2405" s="108" t="s">
        <v>28</v>
      </c>
      <c r="D2405" s="142">
        <v>2</v>
      </c>
    </row>
    <row r="2406" spans="1:4" x14ac:dyDescent="0.3">
      <c r="A2406" s="187">
        <v>2334</v>
      </c>
      <c r="B2406" s="78" t="str">
        <f>_xlfn.XLOOKUP(A2406,CATEGORIA!B:B,CATEGORIA!C:C)</f>
        <v>MY WHEY PROTEIN BAUNILHA POUCH 4X900G (INTEGRALMEDICA)</v>
      </c>
      <c r="C2406" s="108" t="s">
        <v>28</v>
      </c>
      <c r="D2406" s="142">
        <v>4</v>
      </c>
    </row>
    <row r="2407" spans="1:4" x14ac:dyDescent="0.3">
      <c r="A2407" s="187">
        <v>2322</v>
      </c>
      <c r="B2407" s="78" t="str">
        <f>_xlfn.XLOOKUP(A2407,CATEGORIA!B:B,CATEGORIA!C:C)</f>
        <v>WHEY CLEANPRO BAUNILHA 04 PTS X 450 G (NUTRIFY)</v>
      </c>
      <c r="C2407" s="108" t="s">
        <v>28</v>
      </c>
      <c r="D2407" s="142">
        <v>4</v>
      </c>
    </row>
    <row r="2408" spans="1:4" x14ac:dyDescent="0.3">
      <c r="A2408" s="187">
        <v>2328</v>
      </c>
      <c r="B2408" s="78" t="str">
        <f>_xlfn.XLOOKUP(A2408,CATEGORIA!B:B,CATEGORIA!C:C)</f>
        <v>COENZIMA Q10 200 MG 6X60 CAPS (NUTRIFY)</v>
      </c>
      <c r="C2408" s="108" t="s">
        <v>28</v>
      </c>
      <c r="D2408" s="142">
        <v>6</v>
      </c>
    </row>
    <row r="2409" spans="1:4" x14ac:dyDescent="0.3">
      <c r="A2409" s="187">
        <v>2323</v>
      </c>
      <c r="B2409" s="78" t="str">
        <f>_xlfn.XLOOKUP(A2409,CATEGORIA!B:B,CATEGORIA!C:C)</f>
        <v>COLLAGEN DERM CRANBERRY COM MORANGO 04X330G (NUTRIFY)</v>
      </c>
      <c r="C2409" s="108" t="s">
        <v>28</v>
      </c>
      <c r="D2409" s="142">
        <v>4</v>
      </c>
    </row>
    <row r="2410" spans="1:4" x14ac:dyDescent="0.3">
      <c r="A2410" s="187">
        <v>2326</v>
      </c>
      <c r="B2410" s="78" t="str">
        <f>_xlfn.XLOOKUP(A2410,CATEGORIA!B:B,CATEGORIA!C:C)</f>
        <v>COLLAGEN DRINK VERISOL PINEAPPLE LEMON MINT 6X269ML (NUTRIFY)</v>
      </c>
      <c r="C2410" s="108" t="s">
        <v>28</v>
      </c>
      <c r="D2410" s="142">
        <v>6</v>
      </c>
    </row>
    <row r="2411" spans="1:4" x14ac:dyDescent="0.3">
      <c r="A2411" s="187">
        <v>2324</v>
      </c>
      <c r="B2411" s="78" t="str">
        <f>_xlfn.XLOOKUP(A2411,CATEGORIA!B:B,CATEGORIA!C:C)</f>
        <v>COLLAGEN PRO BAUNILHA BODY BALANCE ZERO LACTOSE 04X450G (NUTRIFY)</v>
      </c>
      <c r="C2411" s="108" t="s">
        <v>28</v>
      </c>
      <c r="D2411" s="142">
        <v>4</v>
      </c>
    </row>
    <row r="2412" spans="1:4" x14ac:dyDescent="0.3">
      <c r="A2412" s="187">
        <v>2325</v>
      </c>
      <c r="B2412" s="78" t="str">
        <f>_xlfn.XLOOKUP(A2412,CATEGORIA!B:B,CATEGORIA!C:C)</f>
        <v>COLLAGEN CHOCOLATE BELGA BODY BALANCE ZERO LACTOSE 04X450 G (NUTRIFY)</v>
      </c>
      <c r="C2412" s="108" t="s">
        <v>28</v>
      </c>
      <c r="D2412" s="142">
        <v>4</v>
      </c>
    </row>
    <row r="2413" spans="1:4" x14ac:dyDescent="0.3">
      <c r="A2413" s="187">
        <v>2318</v>
      </c>
      <c r="B2413" s="78" t="str">
        <f>_xlfn.XLOOKUP(A2413,CATEGORIA!B:B,CATEGORIA!C:C)</f>
        <v>COLLAGEN RENEW ABACAXI COM HORTELA 04X300G (NUTRIFY)</v>
      </c>
      <c r="C2413" s="108" t="s">
        <v>28</v>
      </c>
      <c r="D2413" s="142">
        <v>4</v>
      </c>
    </row>
    <row r="2414" spans="1:4" x14ac:dyDescent="0.3">
      <c r="A2414" s="187">
        <v>2317</v>
      </c>
      <c r="B2414" s="78" t="str">
        <f>_xlfn.XLOOKUP(A2414,CATEGORIA!B:B,CATEGORIA!C:C)</f>
        <v>CREATINE CREAPURE 4X300G (NUTRIFY)</v>
      </c>
      <c r="C2414" s="108" t="s">
        <v>28</v>
      </c>
      <c r="D2414" s="142">
        <v>4</v>
      </c>
    </row>
    <row r="2415" spans="1:4" x14ac:dyDescent="0.3">
      <c r="A2415" s="187">
        <v>2314</v>
      </c>
      <c r="B2415" s="78" t="str">
        <f>_xlfn.XLOOKUP(A2415,CATEGORIA!B:B,CATEGORIA!C:C)</f>
        <v>GLUTAMINA 04X500G (NUTRIFY)</v>
      </c>
      <c r="C2415" s="108" t="s">
        <v>28</v>
      </c>
      <c r="D2415" s="142">
        <v>4</v>
      </c>
    </row>
    <row r="2416" spans="1:4" x14ac:dyDescent="0.3">
      <c r="A2416" s="187">
        <v>2330</v>
      </c>
      <c r="B2416" s="78" t="str">
        <f>_xlfn.XLOOKUP(A2416,CATEGORIA!B:B,CATEGORIA!C:C)</f>
        <v>MAG 5 COMPLEX 06X90 CAPS (NUTRIFY)</v>
      </c>
      <c r="C2416" s="108" t="s">
        <v>28</v>
      </c>
      <c r="D2416" s="142">
        <v>6</v>
      </c>
    </row>
    <row r="2417" spans="1:4" x14ac:dyDescent="0.3">
      <c r="A2417" s="187">
        <v>2321</v>
      </c>
      <c r="B2417" s="78" t="str">
        <f>_xlfn.XLOOKUP(A2417,CATEGORIA!B:B,CATEGORIA!C:C)</f>
        <v>MAGNESIO BISGLICINATO 06X60 CAPS (NUTRIFY)</v>
      </c>
      <c r="C2417" s="108" t="s">
        <v>28</v>
      </c>
      <c r="D2417" s="142">
        <v>6</v>
      </c>
    </row>
    <row r="2418" spans="1:4" x14ac:dyDescent="0.3">
      <c r="A2418" s="187">
        <v>2319</v>
      </c>
      <c r="B2418" s="78" t="str">
        <f>_xlfn.XLOOKUP(A2418,CATEGORIA!B:B,CATEGORIA!C:C)</f>
        <v>OMEGA 3 09X120 CAPS (NUTRIFY)</v>
      </c>
      <c r="C2418" s="108" t="s">
        <v>28</v>
      </c>
      <c r="D2418" s="142">
        <v>9</v>
      </c>
    </row>
    <row r="2419" spans="1:4" x14ac:dyDescent="0.3">
      <c r="A2419" s="187">
        <v>2315</v>
      </c>
      <c r="B2419" s="78" t="str">
        <f>_xlfn.XLOOKUP(A2419,CATEGORIA!B:B,CATEGORIA!C:C)</f>
        <v>OMEGA 3 06X60 CAPS (NUTRIFY)</v>
      </c>
      <c r="C2419" s="108" t="s">
        <v>28</v>
      </c>
      <c r="D2419" s="142">
        <v>6</v>
      </c>
    </row>
    <row r="2420" spans="1:4" x14ac:dyDescent="0.3">
      <c r="A2420" s="187">
        <v>2327</v>
      </c>
      <c r="B2420" s="78" t="str">
        <f>_xlfn.XLOOKUP(A2420,CATEGORIA!B:B,CATEGORIA!C:C)</f>
        <v>OMEGA BEAT 1143 MG COM COQ10 6X60 CAPS (NUTRIFY)</v>
      </c>
      <c r="C2420" s="108" t="s">
        <v>28</v>
      </c>
      <c r="D2420" s="142">
        <v>6</v>
      </c>
    </row>
    <row r="2421" spans="1:4" x14ac:dyDescent="0.3">
      <c r="A2421" s="187">
        <v>2320</v>
      </c>
      <c r="B2421" s="78" t="str">
        <f>_xlfn.XLOOKUP(A2421,CATEGORIA!B:B,CATEGORIA!C:C)</f>
        <v>PROBIOTICO NEUTRO 4X210G (NUTRIFY)</v>
      </c>
      <c r="C2421" s="108" t="s">
        <v>28</v>
      </c>
      <c r="D2421" s="142">
        <v>4</v>
      </c>
    </row>
    <row r="2422" spans="1:4" x14ac:dyDescent="0.3">
      <c r="A2422" s="187">
        <v>2329</v>
      </c>
      <c r="B2422" s="78" t="str">
        <f>_xlfn.XLOOKUP(A2422,CATEGORIA!B:B,CATEGORIA!C:C)</f>
        <v>VITAMINA B12 06X120 CAPS (NUTRIFY)</v>
      </c>
      <c r="C2422" s="108" t="s">
        <v>28</v>
      </c>
      <c r="D2422" s="142">
        <v>6</v>
      </c>
    </row>
    <row r="2423" spans="1:4" x14ac:dyDescent="0.3">
      <c r="A2423" s="187">
        <v>2316</v>
      </c>
      <c r="B2423" s="78" t="str">
        <f>_xlfn.XLOOKUP(A2423,CATEGORIA!B:B,CATEGORIA!C:C)</f>
        <v>VITAMINA B12 06X60 CAPS (NUTRIFY)</v>
      </c>
      <c r="C2423" s="108" t="s">
        <v>28</v>
      </c>
      <c r="D2423" s="142">
        <v>6</v>
      </c>
    </row>
    <row r="2424" spans="1:4" x14ac:dyDescent="0.3">
      <c r="A2424" s="187">
        <v>21784</v>
      </c>
      <c r="B2424" s="78" t="str">
        <f>_xlfn.XLOOKUP(A2424,CATEGORIA!B:B,CATEGORIA!C:C)</f>
        <v>ACIDO CITRICO 25KG</v>
      </c>
      <c r="C2424" s="108" t="s">
        <v>28</v>
      </c>
      <c r="D2424" s="142">
        <v>25</v>
      </c>
    </row>
    <row r="2425" spans="1:4" x14ac:dyDescent="0.3">
      <c r="A2425" s="187">
        <v>21787</v>
      </c>
      <c r="B2425" s="78" t="str">
        <f>_xlfn.XLOOKUP(A2425,CATEGORIA!B:B,CATEGORIA!C:C)</f>
        <v>AMEIXA SEM CAROÇO 110/132 10KG (PROA)</v>
      </c>
      <c r="C2425" s="108" t="s">
        <v>28</v>
      </c>
      <c r="D2425" s="142">
        <v>10</v>
      </c>
    </row>
    <row r="2426" spans="1:4" x14ac:dyDescent="0.3">
      <c r="A2426" s="187">
        <v>21788</v>
      </c>
      <c r="B2426" s="78" t="str">
        <f>_xlfn.XLOOKUP(A2426,CATEGORIA!B:B,CATEGORIA!C:C)</f>
        <v>AMEIXA SEM CAROÇO 132/154 10KG (PROA)</v>
      </c>
      <c r="C2426" s="108" t="s">
        <v>28</v>
      </c>
      <c r="D2426" s="142">
        <v>10</v>
      </c>
    </row>
    <row r="2427" spans="1:4" x14ac:dyDescent="0.3">
      <c r="A2427" s="187">
        <v>21789</v>
      </c>
      <c r="B2427" s="78" t="str">
        <f>_xlfn.XLOOKUP(A2427,CATEGORIA!B:B,CATEGORIA!C:C)</f>
        <v>AMEIXA SEM CAROÇO 154/176 10KG (PROA)</v>
      </c>
      <c r="C2427" s="108" t="s">
        <v>28</v>
      </c>
      <c r="D2427" s="142">
        <v>10</v>
      </c>
    </row>
    <row r="2428" spans="1:4" x14ac:dyDescent="0.3">
      <c r="A2428" s="187">
        <v>21785</v>
      </c>
      <c r="B2428" s="78" t="str">
        <f>_xlfn.XLOOKUP(A2428,CATEGORIA!B:B,CATEGORIA!C:C)</f>
        <v>FOSFATO TRICALCICO 25KG</v>
      </c>
      <c r="C2428" s="108" t="s">
        <v>28</v>
      </c>
      <c r="D2428" s="142">
        <v>25</v>
      </c>
    </row>
    <row r="2429" spans="1:4" x14ac:dyDescent="0.3">
      <c r="A2429" s="187">
        <v>21786</v>
      </c>
      <c r="B2429" s="78" t="str">
        <f>_xlfn.XLOOKUP(A2429,CATEGORIA!B:B,CATEGORIA!C:C)</f>
        <v>MALTODEXTRINA 25KG</v>
      </c>
      <c r="C2429" s="108" t="s">
        <v>28</v>
      </c>
      <c r="D2429" s="142">
        <v>25</v>
      </c>
    </row>
    <row r="2430" spans="1:4" x14ac:dyDescent="0.3">
      <c r="A2430" s="187">
        <v>2340</v>
      </c>
      <c r="B2430" s="78" t="str">
        <f>_xlfn.XLOOKUP(A2430,CATEGORIA!B:B,CATEGORIA!C:C)</f>
        <v>CASTANHA DE CAJU CARAMELIZADA COM COCO 12KG</v>
      </c>
      <c r="C2430" s="108" t="s">
        <v>3</v>
      </c>
      <c r="D2430" s="142">
        <v>12</v>
      </c>
    </row>
    <row r="2431" spans="1:4" x14ac:dyDescent="0.3">
      <c r="A2431" s="187">
        <v>2341</v>
      </c>
      <c r="B2431" s="78" t="str">
        <f>_xlfn.XLOOKUP(A2431,CATEGORIA!B:B,CATEGORIA!C:C)</f>
        <v>DIOXIDO DE SILICIO 20KG</v>
      </c>
      <c r="C2431" s="108" t="s">
        <v>7</v>
      </c>
      <c r="D2431" s="142">
        <v>20</v>
      </c>
    </row>
    <row r="2432" spans="1:4" x14ac:dyDescent="0.3">
      <c r="A2432" s="187">
        <v>2342</v>
      </c>
      <c r="B2432" s="78" t="str">
        <f>_xlfn.XLOOKUP(A2432,CATEGORIA!B:B,CATEGORIA!C:C)</f>
        <v>CASTANHA DE BARU 4KG (TORRADA)</v>
      </c>
      <c r="C2432" s="108" t="s">
        <v>3</v>
      </c>
      <c r="D2432" s="142">
        <v>4</v>
      </c>
    </row>
    <row r="2433" spans="1:4" x14ac:dyDescent="0.3">
      <c r="A2433" s="187">
        <v>2345</v>
      </c>
      <c r="B2433" s="78" t="str">
        <f>_xlfn.XLOOKUP(A2433,CATEGORIA!B:B,CATEGORIA!C:C)</f>
        <v>BARRA DE PROTEINA CREME DE COCO 2X12X45G (INTEGRALMEDICA)</v>
      </c>
      <c r="C2433" s="108" t="s">
        <v>3</v>
      </c>
      <c r="D2433" s="142">
        <v>2</v>
      </c>
    </row>
    <row r="2434" spans="1:4" x14ac:dyDescent="0.3">
      <c r="A2434" s="187">
        <v>2346</v>
      </c>
      <c r="B2434" s="78" t="str">
        <f>_xlfn.XLOOKUP(A2434,CATEGORIA!B:B,CATEGORIA!C:C)</f>
        <v>BARRA DE PROTEINA DUO CRUNCH 2X12X45G (INTEGRALMEDICA)</v>
      </c>
      <c r="C2434" s="108" t="s">
        <v>3</v>
      </c>
      <c r="D2434" s="142">
        <v>2</v>
      </c>
    </row>
    <row r="2435" spans="1:4" x14ac:dyDescent="0.3">
      <c r="A2435" s="187">
        <v>2347</v>
      </c>
      <c r="B2435" s="78" t="str">
        <f>_xlfn.XLOOKUP(A2435,CATEGORIA!B:B,CATEGORIA!C:C)</f>
        <v>BARRA DE PROTEINA LEITE EM PO COM CREME DE AVELA 2X12X45G (INTEGRALMEDICA)</v>
      </c>
      <c r="C2435" s="108" t="s">
        <v>3</v>
      </c>
      <c r="D2435" s="142">
        <v>2</v>
      </c>
    </row>
    <row r="2436" spans="1:4" x14ac:dyDescent="0.3">
      <c r="A2436" s="187">
        <v>2344</v>
      </c>
      <c r="B2436" s="78" t="str">
        <f>_xlfn.XLOOKUP(A2436,CATEGORIA!B:B,CATEGORIA!C:C)</f>
        <v>CREATINA 100% PURA HARDCORE 4X300G (INTEGRALMEDICA)</v>
      </c>
      <c r="C2436" s="108" t="s">
        <v>7</v>
      </c>
      <c r="D2436" s="142">
        <v>4</v>
      </c>
    </row>
    <row r="2437" spans="1:4" x14ac:dyDescent="0.3">
      <c r="A2437" s="187">
        <v>2343</v>
      </c>
      <c r="B2437" s="78" t="str">
        <f>_xlfn.XLOOKUP(A2437,CATEGORIA!B:B,CATEGORIA!C:C)</f>
        <v>ENERGETICO BOOSTER PRE TREINO 6X269ML (INTEGRALMEDICA)</v>
      </c>
      <c r="C2437" s="108" t="s">
        <v>165</v>
      </c>
      <c r="D2437" s="142">
        <v>6</v>
      </c>
    </row>
    <row r="2438" spans="1:4" x14ac:dyDescent="0.3">
      <c r="A2438" s="187">
        <v>2348</v>
      </c>
      <c r="B2438" s="78" t="str">
        <f>_xlfn.XLOOKUP(A2438,CATEGORIA!B:B,CATEGORIA!C:C)</f>
        <v>MY WHEY PROTEIN BAUNILHA POUCH 2X900G (INTEGRALMEDICA)</v>
      </c>
      <c r="C2438" s="108" t="s">
        <v>7</v>
      </c>
      <c r="D2438" s="142">
        <v>2</v>
      </c>
    </row>
    <row r="2439" spans="1:4" x14ac:dyDescent="0.3">
      <c r="A2439" s="187">
        <v>50010</v>
      </c>
      <c r="B2439" s="78" t="str">
        <f>_xlfn.XLOOKUP(A2439,CATEGORIA!B:B,CATEGORIA!C:C)</f>
        <v>ACIDO CITRICO 25KG</v>
      </c>
      <c r="C2439" s="108" t="s">
        <v>28</v>
      </c>
      <c r="D2439" s="142">
        <v>25</v>
      </c>
    </row>
    <row r="2440" spans="1:4" x14ac:dyDescent="0.3">
      <c r="A2440" s="187">
        <v>50012</v>
      </c>
      <c r="B2440" s="78" t="str">
        <f>_xlfn.XLOOKUP(A2440,CATEGORIA!B:B,CATEGORIA!C:C)</f>
        <v>ALHO EM PO INDIANO 20KG (DESIDRATADO)</v>
      </c>
      <c r="C2440" s="108" t="s">
        <v>3</v>
      </c>
      <c r="D2440" s="142">
        <v>20</v>
      </c>
    </row>
    <row r="2441" spans="1:4" x14ac:dyDescent="0.3">
      <c r="A2441" s="187">
        <v>50011</v>
      </c>
      <c r="B2441" s="78" t="str">
        <f>_xlfn.XLOOKUP(A2441,CATEGORIA!B:B,CATEGORIA!C:C)</f>
        <v>ALHO FRITO 20KG (IMPORTADO)</v>
      </c>
      <c r="C2441" s="108" t="s">
        <v>3</v>
      </c>
      <c r="D2441" s="142">
        <v>20</v>
      </c>
    </row>
    <row r="2442" spans="1:4" x14ac:dyDescent="0.3">
      <c r="A2442" s="187">
        <v>50013</v>
      </c>
      <c r="B2442" s="78" t="str">
        <f>_xlfn.XLOOKUP(A2442,CATEGORIA!B:B,CATEGORIA!C:C)</f>
        <v>AMIDO DE MILHO 25KG</v>
      </c>
      <c r="C2442" s="108" t="s">
        <v>7</v>
      </c>
      <c r="D2442" s="142">
        <v>25</v>
      </c>
    </row>
    <row r="2443" spans="1:4" x14ac:dyDescent="0.3">
      <c r="A2443" s="187">
        <v>50014</v>
      </c>
      <c r="B2443" s="78" t="str">
        <f>_xlfn.XLOOKUP(A2443,CATEGORIA!B:B,CATEGORIA!C:C)</f>
        <v>AROMA DE BARBECUE EM PO 20KG</v>
      </c>
      <c r="C2443" s="108" t="s">
        <v>7</v>
      </c>
      <c r="D2443" s="142">
        <v>20</v>
      </c>
    </row>
    <row r="2444" spans="1:4" x14ac:dyDescent="0.3">
      <c r="A2444" s="187">
        <v>50015</v>
      </c>
      <c r="B2444" s="78" t="str">
        <f>_xlfn.XLOOKUP(A2444,CATEGORIA!B:B,CATEGORIA!C:C)</f>
        <v>AROMA DE COSTELA EM PO 20KG</v>
      </c>
      <c r="C2444" s="108" t="s">
        <v>7</v>
      </c>
      <c r="D2444" s="142">
        <v>20</v>
      </c>
    </row>
    <row r="2445" spans="1:4" x14ac:dyDescent="0.3">
      <c r="A2445" s="187">
        <v>50016</v>
      </c>
      <c r="B2445" s="78" t="str">
        <f>_xlfn.XLOOKUP(A2445,CATEGORIA!B:B,CATEGORIA!C:C)</f>
        <v>AROMA DE FUMAÇA EM PO 25KG</v>
      </c>
      <c r="C2445" s="108" t="s">
        <v>7</v>
      </c>
      <c r="D2445" s="142">
        <v>25</v>
      </c>
    </row>
    <row r="2446" spans="1:4" x14ac:dyDescent="0.3">
      <c r="A2446" s="187">
        <v>50017</v>
      </c>
      <c r="B2446" s="78" t="str">
        <f>_xlfn.XLOOKUP(A2446,CATEGORIA!B:B,CATEGORIA!C:C)</f>
        <v>AROMA DE GALINHA EM PO 20KG</v>
      </c>
      <c r="C2446" s="108" t="s">
        <v>7</v>
      </c>
      <c r="D2446" s="142">
        <v>20</v>
      </c>
    </row>
    <row r="2447" spans="1:4" x14ac:dyDescent="0.3">
      <c r="A2447" s="187">
        <v>50018</v>
      </c>
      <c r="B2447" s="78" t="str">
        <f>_xlfn.XLOOKUP(A2447,CATEGORIA!B:B,CATEGORIA!C:C)</f>
        <v>AROMA DE LIMAO EM PO 20KG</v>
      </c>
      <c r="C2447" s="108" t="s">
        <v>7</v>
      </c>
      <c r="D2447" s="142">
        <v>20</v>
      </c>
    </row>
    <row r="2448" spans="1:4" x14ac:dyDescent="0.3">
      <c r="A2448" s="187">
        <v>50019</v>
      </c>
      <c r="B2448" s="78" t="str">
        <f>_xlfn.XLOOKUP(A2448,CATEGORIA!B:B,CATEGORIA!C:C)</f>
        <v>CEBOLA EM PO 25KG</v>
      </c>
      <c r="C2448" s="108" t="s">
        <v>7</v>
      </c>
      <c r="D2448" s="142">
        <v>25</v>
      </c>
    </row>
    <row r="2449" spans="1:4" x14ac:dyDescent="0.3">
      <c r="A2449" s="187">
        <v>50020</v>
      </c>
      <c r="B2449" s="78" t="str">
        <f>_xlfn.XLOOKUP(A2449,CATEGORIA!B:B,CATEGORIA!C:C)</f>
        <v>CEBOLA GRANULADA 3-5 MM 20KG</v>
      </c>
      <c r="C2449" s="108" t="s">
        <v>7</v>
      </c>
      <c r="D2449" s="142">
        <v>20</v>
      </c>
    </row>
    <row r="2450" spans="1:4" x14ac:dyDescent="0.3">
      <c r="A2450" s="187">
        <v>50021</v>
      </c>
      <c r="B2450" s="78" t="str">
        <f>_xlfn.XLOOKUP(A2450,CATEGORIA!B:B,CATEGORIA!C:C)</f>
        <v>CEBOLA GRANULADA MIUDA 1-3MM 20KG</v>
      </c>
      <c r="C2450" s="108" t="s">
        <v>7</v>
      </c>
      <c r="D2450" s="142">
        <v>20</v>
      </c>
    </row>
    <row r="2451" spans="1:4" x14ac:dyDescent="0.3">
      <c r="A2451" s="187">
        <v>50000</v>
      </c>
      <c r="B2451" s="78" t="str">
        <f>_xlfn.XLOOKUP(A2451,CATEGORIA!B:B,CATEGORIA!C:C)</f>
        <v>CEBOLINHA 10KG</v>
      </c>
      <c r="C2451" s="108" t="s">
        <v>7</v>
      </c>
      <c r="D2451" s="142">
        <v>10</v>
      </c>
    </row>
    <row r="2452" spans="1:4" x14ac:dyDescent="0.3">
      <c r="A2452" s="187">
        <v>50022</v>
      </c>
      <c r="B2452" s="78" t="str">
        <f>_xlfn.XLOOKUP(A2452,CATEGORIA!B:B,CATEGORIA!C:C)</f>
        <v>CENOURA EM FLOCOS 20KG</v>
      </c>
      <c r="C2452" s="108" t="s">
        <v>7</v>
      </c>
      <c r="D2452" s="142">
        <v>20</v>
      </c>
    </row>
    <row r="2453" spans="1:4" x14ac:dyDescent="0.3">
      <c r="A2453" s="187">
        <v>50024</v>
      </c>
      <c r="B2453" s="78" t="str">
        <f>_xlfn.XLOOKUP(A2453,CATEGORIA!B:B,CATEGORIA!C:C)</f>
        <v>COMINHO EM GRAOS 99% 25KG</v>
      </c>
      <c r="C2453" s="108" t="s">
        <v>7</v>
      </c>
      <c r="D2453" s="142">
        <v>25</v>
      </c>
    </row>
    <row r="2454" spans="1:4" x14ac:dyDescent="0.3">
      <c r="A2454" s="187">
        <v>50023</v>
      </c>
      <c r="B2454" s="78" t="str">
        <f>_xlfn.XLOOKUP(A2454,CATEGORIA!B:B,CATEGORIA!C:C)</f>
        <v>COMINHO EM PO 20KG</v>
      </c>
      <c r="C2454" s="108" t="s">
        <v>7</v>
      </c>
      <c r="D2454" s="142">
        <v>20</v>
      </c>
    </row>
    <row r="2455" spans="1:4" x14ac:dyDescent="0.3">
      <c r="A2455" s="187">
        <v>50025</v>
      </c>
      <c r="B2455" s="78" t="str">
        <f>_xlfn.XLOOKUP(A2455,CATEGORIA!B:B,CATEGORIA!C:C)</f>
        <v>CURCUMA PURA EM PO S/ GLUTAMATO 5KG (PREMIUM)</v>
      </c>
      <c r="C2455" s="108" t="s">
        <v>7</v>
      </c>
      <c r="D2455" s="142">
        <v>5</v>
      </c>
    </row>
    <row r="2456" spans="1:4" x14ac:dyDescent="0.3">
      <c r="A2456" s="187">
        <v>50026</v>
      </c>
      <c r="B2456" s="78" t="str">
        <f>_xlfn.XLOOKUP(A2456,CATEGORIA!B:B,CATEGORIA!C:C)</f>
        <v>DIOXIDO DE SILICIO 20KG</v>
      </c>
      <c r="C2456" s="108" t="s">
        <v>7</v>
      </c>
      <c r="D2456" s="142">
        <v>20</v>
      </c>
    </row>
    <row r="2457" spans="1:4" x14ac:dyDescent="0.3">
      <c r="A2457" s="187">
        <v>50029</v>
      </c>
      <c r="B2457" s="78" t="str">
        <f>_xlfn.XLOOKUP(A2457,CATEGORIA!B:B,CATEGORIA!C:C)</f>
        <v>FOSFATO TRICALCICO 25KG</v>
      </c>
      <c r="C2457" s="108" t="s">
        <v>7</v>
      </c>
      <c r="D2457" s="142">
        <v>25</v>
      </c>
    </row>
    <row r="2458" spans="1:4" x14ac:dyDescent="0.3">
      <c r="A2458" s="187">
        <v>50027</v>
      </c>
      <c r="B2458" s="78" t="str">
        <f>_xlfn.XLOOKUP(A2458,CATEGORIA!B:B,CATEGORIA!C:C)</f>
        <v>FUBA ITALIANO 25KG (MILHAO)</v>
      </c>
      <c r="C2458" s="108" t="s">
        <v>7</v>
      </c>
      <c r="D2458" s="142">
        <v>25</v>
      </c>
    </row>
    <row r="2459" spans="1:4" x14ac:dyDescent="0.3">
      <c r="A2459" s="187">
        <v>50028</v>
      </c>
      <c r="B2459" s="78" t="str">
        <f>_xlfn.XLOOKUP(A2459,CATEGORIA!B:B,CATEGORIA!C:C)</f>
        <v>FUBA MIMOSO 25KG (MILHAO)</v>
      </c>
      <c r="C2459" s="108" t="s">
        <v>7</v>
      </c>
      <c r="D2459" s="142">
        <v>25</v>
      </c>
    </row>
    <row r="2460" spans="1:4" x14ac:dyDescent="0.3">
      <c r="A2460" s="187">
        <v>1290</v>
      </c>
      <c r="B2460" s="78" t="str">
        <f>_xlfn.XLOOKUP(A2460,CATEGORIA!B:B,CATEGORIA!C:C)</f>
        <v>LINHACA MARROM 40KG</v>
      </c>
      <c r="C2460" s="108" t="s">
        <v>7</v>
      </c>
      <c r="D2460" s="142">
        <v>40</v>
      </c>
    </row>
    <row r="2461" spans="1:4" x14ac:dyDescent="0.3">
      <c r="A2461" s="187">
        <v>50001</v>
      </c>
      <c r="B2461" s="78" t="str">
        <f>_xlfn.XLOOKUP(A2461,CATEGORIA!B:B,CATEGORIA!C:C)</f>
        <v>LOURO EM PO 10KG</v>
      </c>
      <c r="C2461" s="108" t="s">
        <v>7</v>
      </c>
      <c r="D2461" s="142">
        <v>10</v>
      </c>
    </row>
    <row r="2462" spans="1:4" x14ac:dyDescent="0.3">
      <c r="A2462" s="187">
        <v>50030</v>
      </c>
      <c r="B2462" s="78" t="str">
        <f>_xlfn.XLOOKUP(A2462,CATEGORIA!B:B,CATEGORIA!C:C)</f>
        <v>MALTODEXTRINA 25KG</v>
      </c>
      <c r="C2462" s="108" t="s">
        <v>7</v>
      </c>
      <c r="D2462" s="142">
        <v>25</v>
      </c>
    </row>
    <row r="2463" spans="1:4" x14ac:dyDescent="0.3">
      <c r="A2463" s="187">
        <v>50031</v>
      </c>
      <c r="B2463" s="78" t="str">
        <f>_xlfn.XLOOKUP(A2463,CATEGORIA!B:B,CATEGORIA!C:C)</f>
        <v>MANJEIRICAO 25KG</v>
      </c>
      <c r="C2463" s="108" t="s">
        <v>7</v>
      </c>
      <c r="D2463" s="142">
        <v>25</v>
      </c>
    </row>
    <row r="2464" spans="1:4" x14ac:dyDescent="0.3">
      <c r="A2464" s="187">
        <v>50002</v>
      </c>
      <c r="B2464" s="78" t="str">
        <f>_xlfn.XLOOKUP(A2464,CATEGORIA!B:B,CATEGORIA!C:C)</f>
        <v>PIMENTA CALABRESA 10KG</v>
      </c>
      <c r="C2464" s="108" t="s">
        <v>7</v>
      </c>
      <c r="D2464" s="142">
        <v>10</v>
      </c>
    </row>
    <row r="2465" spans="1:4" x14ac:dyDescent="0.3">
      <c r="A2465" s="187">
        <v>50009</v>
      </c>
      <c r="B2465" s="78" t="str">
        <f>_xlfn.XLOOKUP(A2465,CATEGORIA!B:B,CATEGORIA!C:C)</f>
        <v>PIMENTA CALABRESA EM FLOCOS 25KG</v>
      </c>
      <c r="C2465" s="108" t="s">
        <v>7</v>
      </c>
      <c r="D2465" s="142">
        <v>25</v>
      </c>
    </row>
    <row r="2466" spans="1:4" x14ac:dyDescent="0.3">
      <c r="A2466" s="187">
        <v>50003</v>
      </c>
      <c r="B2466" s="78" t="str">
        <f>_xlfn.XLOOKUP(A2466,CATEGORIA!B:B,CATEGORIA!C:C)</f>
        <v>PIMENTA PRETA EM PO 25KG</v>
      </c>
      <c r="C2466" s="108" t="s">
        <v>7</v>
      </c>
      <c r="D2466" s="142">
        <v>10</v>
      </c>
    </row>
    <row r="2467" spans="1:4" x14ac:dyDescent="0.3">
      <c r="A2467" s="187">
        <v>50006</v>
      </c>
      <c r="B2467" s="78" t="str">
        <f>_xlfn.XLOOKUP(A2467,CATEGORIA!B:B,CATEGORIA!C:C)</f>
        <v>PIMENTAO VERDE EM FLOCOS 20KG</v>
      </c>
      <c r="C2467" s="108" t="s">
        <v>7</v>
      </c>
      <c r="D2467" s="142">
        <v>20</v>
      </c>
    </row>
    <row r="2468" spans="1:4" x14ac:dyDescent="0.3">
      <c r="A2468" s="187">
        <v>50007</v>
      </c>
      <c r="B2468" s="78" t="str">
        <f>_xlfn.XLOOKUP(A2468,CATEGORIA!B:B,CATEGORIA!C:C)</f>
        <v>PIMENTAO VERMELHO EM FLOCOS 20KG</v>
      </c>
      <c r="C2468" s="108" t="s">
        <v>7</v>
      </c>
      <c r="D2468" s="142">
        <v>20</v>
      </c>
    </row>
    <row r="2469" spans="1:4" x14ac:dyDescent="0.3">
      <c r="A2469" s="187">
        <v>50004</v>
      </c>
      <c r="B2469" s="78" t="str">
        <f>_xlfn.XLOOKUP(A2469,CATEGORIA!B:B,CATEGORIA!C:C)</f>
        <v>SALSA DESIDRATADA 10KG</v>
      </c>
      <c r="C2469" s="108" t="s">
        <v>7</v>
      </c>
      <c r="D2469" s="142">
        <v>10</v>
      </c>
    </row>
    <row r="2470" spans="1:4" x14ac:dyDescent="0.3">
      <c r="A2470" s="187">
        <v>50005</v>
      </c>
      <c r="B2470" s="78" t="str">
        <f>_xlfn.XLOOKUP(A2470,CATEGORIA!B:B,CATEGORIA!C:C)</f>
        <v>SALSA EM PO 10KG</v>
      </c>
      <c r="C2470" s="108" t="s">
        <v>7</v>
      </c>
      <c r="D2470" s="142">
        <v>10</v>
      </c>
    </row>
    <row r="2471" spans="1:4" x14ac:dyDescent="0.3">
      <c r="A2471" s="187">
        <v>50008</v>
      </c>
      <c r="B2471" s="78" t="str">
        <f>_xlfn.XLOOKUP(A2471,CATEGORIA!B:B,CATEGORIA!C:C)</f>
        <v>TOMATE EM FLOCOS 20KG</v>
      </c>
      <c r="C2471" s="108" t="s">
        <v>7</v>
      </c>
      <c r="D2471" s="142">
        <v>20</v>
      </c>
    </row>
    <row r="2472" spans="1:4" x14ac:dyDescent="0.3">
      <c r="A2472" s="187">
        <v>2354</v>
      </c>
      <c r="B2472" s="78" t="str">
        <f>_xlfn.XLOOKUP(A2472,CATEGORIA!B:B,CATEGORIA!C:C)</f>
        <v>BARRA DE PROTEINA COLLAGEN BAR BROWNIE DE CHOCOLATE 4X10X50G (NUTRIFY)</v>
      </c>
      <c r="C2472" s="108" t="s">
        <v>956</v>
      </c>
      <c r="D2472" s="142">
        <v>4</v>
      </c>
    </row>
    <row r="2473" spans="1:4" x14ac:dyDescent="0.3">
      <c r="A2473" s="187">
        <v>2353</v>
      </c>
      <c r="B2473" s="78" t="str">
        <f>_xlfn.XLOOKUP(A2473,CATEGORIA!B:B,CATEGORIA!C:C)</f>
        <v>BARRA DE PROTEINA COLLAGEN BAR CHEESECAKE FRUTAS VERMELHAS 4X10X50G (NUTRIFY)</v>
      </c>
      <c r="C2473" s="108" t="s">
        <v>956</v>
      </c>
      <c r="D2473" s="142">
        <v>4</v>
      </c>
    </row>
    <row r="2474" spans="1:4" x14ac:dyDescent="0.3">
      <c r="A2474" s="187">
        <v>2352</v>
      </c>
      <c r="B2474" s="78" t="str">
        <f>_xlfn.XLOOKUP(A2474,CATEGORIA!B:B,CATEGORIA!C:C)</f>
        <v>CREATINA 100% 08X300G (NUTRIFY)</v>
      </c>
      <c r="C2474" s="108" t="s">
        <v>28</v>
      </c>
      <c r="D2474" s="142">
        <v>8</v>
      </c>
    </row>
    <row r="2475" spans="1:4" x14ac:dyDescent="0.3">
      <c r="A2475" s="187">
        <v>2355</v>
      </c>
      <c r="B2475" s="78" t="str">
        <f>_xlfn.XLOOKUP(A2475,CATEGORIA!B:B,CATEGORIA!C:C)</f>
        <v>VEGAN TASTY BROWNIE DE CHOCOLATE 4X420G (NUTRIFY)</v>
      </c>
      <c r="C2475" s="108" t="s">
        <v>28</v>
      </c>
      <c r="D2475" s="142">
        <v>4</v>
      </c>
    </row>
    <row r="2476" spans="1:4" x14ac:dyDescent="0.3">
      <c r="A2476" s="187">
        <v>2351</v>
      </c>
      <c r="B2476" s="78" t="str">
        <f>_xlfn.XLOOKUP(A2476,CATEGORIA!B:B,CATEGORIA!C:C)</f>
        <v>BARRA DE PROTEINA BROWNIE DE CHOCOLATE 4X12X45G (INTEGRALMEDICA)</v>
      </c>
      <c r="C2476" s="108" t="s">
        <v>956</v>
      </c>
      <c r="D2476" s="142">
        <v>4</v>
      </c>
    </row>
    <row r="2477" spans="1:4" x14ac:dyDescent="0.3">
      <c r="A2477" s="187">
        <v>2349</v>
      </c>
      <c r="B2477" s="78" t="str">
        <f>_xlfn.XLOOKUP(A2477,CATEGORIA!B:B,CATEGORIA!C:C)</f>
        <v>BARRA DE PROTEINA OVOMALTINE 4X12X45G (INTEGRALMEDICA)</v>
      </c>
      <c r="C2477" s="108" t="s">
        <v>956</v>
      </c>
      <c r="D2477" s="142">
        <v>4</v>
      </c>
    </row>
    <row r="2478" spans="1:4" x14ac:dyDescent="0.3">
      <c r="A2478" s="187">
        <v>2350</v>
      </c>
      <c r="B2478" s="78" t="str">
        <f>_xlfn.XLOOKUP(A2478,CATEGORIA!B:B,CATEGORIA!C:C)</f>
        <v>BARRA DE PROTEINA TRUFA DE AVELA 4X12X45G (INTEGRALMEDICA)</v>
      </c>
      <c r="C2478" s="108" t="s">
        <v>956</v>
      </c>
      <c r="D2478" s="142">
        <v>4</v>
      </c>
    </row>
    <row r="2479" spans="1:4" x14ac:dyDescent="0.3">
      <c r="A2479" s="187">
        <v>50033</v>
      </c>
      <c r="B2479" s="78" t="str">
        <f>_xlfn.XLOOKUP(A2479,CATEGORIA!B:B,CATEGORIA!C:C)</f>
        <v>OLEO DE SOJA REFINADO 18L</v>
      </c>
      <c r="C2479" s="108" t="s">
        <v>7</v>
      </c>
      <c r="D2479" s="142">
        <v>25</v>
      </c>
    </row>
    <row r="2480" spans="1:4" x14ac:dyDescent="0.3">
      <c r="A2480" s="187">
        <v>50032</v>
      </c>
      <c r="B2480" s="78" t="str">
        <f>_xlfn.XLOOKUP(A2480,CATEGORIA!B:B,CATEGORIA!C:C)</f>
        <v>MOSTARDA AMARELA EM GRAOS 45,36KG</v>
      </c>
      <c r="C2480" s="108" t="s">
        <v>7</v>
      </c>
      <c r="D2480" s="142">
        <v>45.36</v>
      </c>
    </row>
    <row r="2481" spans="1:4" x14ac:dyDescent="0.3">
      <c r="A2481" s="187">
        <v>50034</v>
      </c>
      <c r="B2481" s="78" t="str">
        <f>_xlfn.XLOOKUP(A2481,CATEGORIA!B:B,CATEGORIA!C:C)</f>
        <v>PAPRICA ASTA 120 10KG</v>
      </c>
      <c r="C2481" s="108" t="s">
        <v>7</v>
      </c>
      <c r="D2481" s="142">
        <v>10</v>
      </c>
    </row>
    <row r="2482" spans="1:4" x14ac:dyDescent="0.3">
      <c r="A2482" s="187">
        <v>50035</v>
      </c>
      <c r="B2482" s="78" t="str">
        <f>_xlfn.XLOOKUP(A2482,CATEGORIA!B:B,CATEGORIA!C:C)</f>
        <v>SAL REFINADO 25KG</v>
      </c>
      <c r="C2482" s="108" t="s">
        <v>7</v>
      </c>
      <c r="D2482" s="142">
        <v>25</v>
      </c>
    </row>
    <row r="2483" spans="1:4" x14ac:dyDescent="0.3">
      <c r="A2483" s="187">
        <v>2356</v>
      </c>
      <c r="B2483" s="78" t="str">
        <f>_xlfn.XLOOKUP(A2483,CATEGORIA!B:B,CATEGORIA!C:C)</f>
        <v>FUBA ITALIANO 5KG (MILHAO)</v>
      </c>
      <c r="C2483" s="108" t="s">
        <v>7</v>
      </c>
      <c r="D2483" s="142">
        <v>5</v>
      </c>
    </row>
    <row r="2484" spans="1:4" x14ac:dyDescent="0.3">
      <c r="A2484" s="187">
        <v>50036</v>
      </c>
      <c r="B2484" s="78" t="str">
        <f>_xlfn.XLOOKUP(A2484,CATEGORIA!B:B,CATEGORIA!C:C)</f>
        <v>URUCUM EM GRÃO 25KG</v>
      </c>
      <c r="C2484" s="108" t="s">
        <v>7</v>
      </c>
      <c r="D2484" s="142">
        <v>25</v>
      </c>
    </row>
    <row r="2485" spans="1:4" x14ac:dyDescent="0.3">
      <c r="A2485" s="187">
        <v>50037</v>
      </c>
      <c r="B2485" s="78" t="str">
        <f>_xlfn.XLOOKUP(A2485,CATEGORIA!B:B,CATEGORIA!C:C)</f>
        <v>OREGANO PERUANO 12,50KG</v>
      </c>
      <c r="C2485" s="108" t="s">
        <v>7</v>
      </c>
      <c r="D2485" s="142">
        <v>12.5</v>
      </c>
    </row>
    <row r="2486" spans="1:4" x14ac:dyDescent="0.3">
      <c r="A2486" s="187">
        <v>2358</v>
      </c>
      <c r="B2486" s="78" t="str">
        <f>_xlfn.XLOOKUP(A2486,CATEGORIA!B:B,CATEGORIA!C:C)</f>
        <v>AVEIA EM FLOCOS FINOS SEM GLUTEN 10KG (DUBAI)</v>
      </c>
      <c r="C2486" s="108" t="str">
        <f>_xlfn.XLOOKUP(A2486,BASE!A:A,BASE!C:C)</f>
        <v>SC</v>
      </c>
      <c r="D2486" s="142">
        <v>10</v>
      </c>
    </row>
    <row r="2487" spans="1:4" x14ac:dyDescent="0.3">
      <c r="A2487" s="187">
        <v>2357</v>
      </c>
      <c r="B2487" s="78" t="str">
        <f>_xlfn.XLOOKUP(A2487,CATEGORIA!B:B,CATEGORIA!C:C)</f>
        <v>AVEIA EM FLOCOS GROSSOS SEM GLUTEN 10KG (DUBAI)</v>
      </c>
      <c r="C2487" s="108" t="str">
        <f>_xlfn.XLOOKUP(A2487,BASE!A:A,BASE!C:C)</f>
        <v>SC</v>
      </c>
      <c r="D2487" s="142">
        <v>10</v>
      </c>
    </row>
    <row r="2488" spans="1:4" x14ac:dyDescent="0.3">
      <c r="A2488" s="187">
        <v>2364</v>
      </c>
      <c r="B2488" s="78" t="str">
        <f>_xlfn.XLOOKUP(A2488,CATEGORIA!B:B,CATEGORIA!C:C)</f>
        <v>BARRA DE PROTEINA BROWNIE DE CHOCOLATE 2X12X45G (INTEGRALMEDICA)</v>
      </c>
      <c r="C2488" s="108" t="str">
        <f>_xlfn.XLOOKUP(A2488,BASE!A:A,BASE!C:C)</f>
        <v>DP</v>
      </c>
      <c r="D2488" s="142">
        <v>2</v>
      </c>
    </row>
    <row r="2489" spans="1:4" x14ac:dyDescent="0.3">
      <c r="A2489" s="187">
        <v>2361</v>
      </c>
      <c r="B2489" s="78" t="str">
        <f>_xlfn.XLOOKUP(A2489,CATEGORIA!B:B,CATEGORIA!C:C)</f>
        <v>BARRA DE PROTEINA COLLAGEN BAR BROWNIE DE CHOCOLATE 2X10X50G (NUTRIFY)</v>
      </c>
      <c r="C2489" s="108" t="str">
        <f>_xlfn.XLOOKUP(A2489,BASE!A:A,BASE!C:C)</f>
        <v>DP</v>
      </c>
      <c r="D2489" s="142">
        <v>2</v>
      </c>
    </row>
    <row r="2490" spans="1:4" x14ac:dyDescent="0.3">
      <c r="A2490" s="187">
        <v>2362</v>
      </c>
      <c r="B2490" s="78" t="str">
        <f>_xlfn.XLOOKUP(A2490,CATEGORIA!B:B,CATEGORIA!C:C)</f>
        <v>BARRA DE PROTEINA COLLAGEN BAR CHEESECAKE FRUTAS VERMELHAS 2X10X50G (NUTRIFY)</v>
      </c>
      <c r="C2490" s="108" t="str">
        <f>_xlfn.XLOOKUP(A2490,BASE!A:A,BASE!C:C)</f>
        <v>DP</v>
      </c>
      <c r="D2490" s="142">
        <v>2</v>
      </c>
    </row>
    <row r="2491" spans="1:4" x14ac:dyDescent="0.3">
      <c r="A2491" s="187">
        <v>2365</v>
      </c>
      <c r="B2491" s="78" t="str">
        <f>_xlfn.XLOOKUP(A2491,CATEGORIA!B:B,CATEGORIA!C:C)</f>
        <v>BARRA DE PROTEINA OVOMALTINE 2X12X45G (INTEGRALMEDICA)</v>
      </c>
      <c r="C2491" s="108" t="str">
        <f>_xlfn.XLOOKUP(A2491,BASE!A:A,BASE!C:C)</f>
        <v>DP</v>
      </c>
      <c r="D2491" s="142">
        <v>2</v>
      </c>
    </row>
    <row r="2492" spans="1:4" x14ac:dyDescent="0.3">
      <c r="A2492" s="187">
        <v>2366</v>
      </c>
      <c r="B2492" s="78" t="str">
        <f>_xlfn.XLOOKUP(A2492,CATEGORIA!B:B,CATEGORIA!C:C)</f>
        <v>BARRA DE PROTEINA TRUFA DE AVELA 2X12X45G (INTEGRALMEDICA)</v>
      </c>
      <c r="C2492" s="108" t="str">
        <f>_xlfn.XLOOKUP(A2492,BASE!A:A,BASE!C:C)</f>
        <v>DP</v>
      </c>
      <c r="D2492" s="142">
        <v>2</v>
      </c>
    </row>
    <row r="2493" spans="1:4" x14ac:dyDescent="0.3">
      <c r="A2493" s="187">
        <v>2363</v>
      </c>
      <c r="B2493" s="78" t="str">
        <f>_xlfn.XLOOKUP(A2493,CATEGORIA!B:B,CATEGORIA!C:C)</f>
        <v>CREATINA 100% 04X300G (NUTRIFY)</v>
      </c>
      <c r="C2493" s="108" t="str">
        <f>_xlfn.XLOOKUP(A2493,BASE!A:A,BASE!C:C)</f>
        <v>UN</v>
      </c>
      <c r="D2493" s="142">
        <v>4</v>
      </c>
    </row>
    <row r="2494" spans="1:4" x14ac:dyDescent="0.3">
      <c r="A2494" s="187">
        <v>2359</v>
      </c>
      <c r="B2494" s="78" t="str">
        <f>_xlfn.XLOOKUP(A2494,CATEGORIA!B:B,CATEGORIA!C:C)</f>
        <v>FARELO DE AVEIA SEM GLUTEN 10KG (DUBAI)</v>
      </c>
      <c r="C2494" s="108" t="str">
        <f>_xlfn.XLOOKUP(A2494,BASE!A:A,BASE!C:C)</f>
        <v>SC</v>
      </c>
      <c r="D2494" s="142">
        <v>10</v>
      </c>
    </row>
    <row r="2495" spans="1:4" x14ac:dyDescent="0.3">
      <c r="A2495" s="187">
        <v>2360</v>
      </c>
      <c r="B2495" s="78" t="str">
        <f>_xlfn.XLOOKUP(A2495,CATEGORIA!B:B,CATEGORIA!C:C)</f>
        <v>FARINHA DE AVEIA SEM GLUTEN 10KG (DUBAI)</v>
      </c>
      <c r="C2495" s="108" t="str">
        <f>_xlfn.XLOOKUP(A2495,BASE!A:A,BASE!C:C)</f>
        <v>SC</v>
      </c>
      <c r="D2495" s="142">
        <v>10</v>
      </c>
    </row>
    <row r="2496" spans="1:4" x14ac:dyDescent="0.3">
      <c r="A2496" s="187">
        <v>21791</v>
      </c>
      <c r="B2496" s="78" t="str">
        <f>_xlfn.XLOOKUP(A2496,CATEGORIA!B:B,CATEGORIA!C:C)</f>
        <v>FUNGHI 10KG (COGUMELO SECO)</v>
      </c>
      <c r="C2496" s="108" t="str">
        <f>_xlfn.XLOOKUP(A2496,BASE!A:A,BASE!C:C)</f>
        <v>SC</v>
      </c>
      <c r="D2496" s="142">
        <v>10</v>
      </c>
    </row>
    <row r="2497" spans="1:4" x14ac:dyDescent="0.3">
      <c r="A2497" s="187">
        <v>21790</v>
      </c>
      <c r="B2497" s="78" t="str">
        <f>_xlfn.XLOOKUP(A2497,CATEGORIA!B:B,CATEGORIA!C:C)</f>
        <v>MANJERONA 25KG</v>
      </c>
      <c r="C2497" s="108" t="str">
        <f>_xlfn.XLOOKUP(A2497,BASE!A:A,BASE!C:C)</f>
        <v>SC</v>
      </c>
      <c r="D2497" s="142">
        <v>25</v>
      </c>
    </row>
    <row r="2498" spans="1:4" x14ac:dyDescent="0.3">
      <c r="A2498" s="187">
        <v>2367</v>
      </c>
      <c r="B2498" s="78" t="str">
        <f>_xlfn.XLOOKUP(A2498,CATEGORIA!B:B,CATEGORIA!C:C)</f>
        <v>MACADAMIA INTEIRA E1 TORRADA SEM SAL 11,34KG (QUEENNUT)</v>
      </c>
      <c r="C2498" s="108" t="str">
        <f>_xlfn.XLOOKUP(A2498,BASE!A:A,BASE!C:C)</f>
        <v>CX</v>
      </c>
      <c r="D2498" s="142">
        <v>11.34</v>
      </c>
    </row>
    <row r="2499" spans="1:4" x14ac:dyDescent="0.3">
      <c r="A2499" s="187">
        <v>2368</v>
      </c>
      <c r="B2499" s="78" t="str">
        <f>_xlfn.XLOOKUP(A2499,CATEGORIA!B:B,CATEGORIA!C:C)</f>
        <v>MACADAMIA INTEIRA E1 TORRADA E SALGADA 11,34KG (QUEENNUT)</v>
      </c>
      <c r="C2499" s="108" t="str">
        <f>_xlfn.XLOOKUP(A2499,BASE!A:A,BASE!C:C)</f>
        <v>CX</v>
      </c>
      <c r="D2499" s="142">
        <v>11.34</v>
      </c>
    </row>
    <row r="2500" spans="1:4" x14ac:dyDescent="0.3">
      <c r="A2500" s="187">
        <v>11082</v>
      </c>
      <c r="B2500" s="78" t="str">
        <f>_xlfn.XLOOKUP(A2500,CATEGORIA!B:B,CATEGORIA!C:C)</f>
        <v>UVA PASSA PRETA UZBEQUISTAO 10KG</v>
      </c>
      <c r="C2500" s="108" t="str">
        <f>_xlfn.XLOOKUP(A2500,BASE!A:A,BASE!C:C)</f>
        <v>CX</v>
      </c>
      <c r="D2500" s="142">
        <v>10</v>
      </c>
    </row>
    <row r="2501" spans="1:4" x14ac:dyDescent="0.3">
      <c r="A2501" s="187">
        <v>50038</v>
      </c>
      <c r="B2501" s="78" t="str">
        <f>_xlfn.XLOOKUP(A2501,CATEGORIA!B:B,CATEGORIA!C:C)</f>
        <v>ALHO GRANULADO 8/16 CHINES 25KG (DESIDRATADO)</v>
      </c>
      <c r="C2501" s="108" t="str">
        <f>_xlfn.XLOOKUP(A2501,BASE!A:A,BASE!C:C)</f>
        <v>SC</v>
      </c>
      <c r="D2501" s="142">
        <v>25</v>
      </c>
    </row>
    <row r="2502" spans="1:4" x14ac:dyDescent="0.3">
      <c r="A2502" s="187">
        <v>1301</v>
      </c>
      <c r="B2502" s="78" t="str">
        <f>_xlfn.XLOOKUP(A2502,CATEGORIA!B:B,CATEGORIA!C:C)</f>
        <v>MACADAMIA E2 TORRADA E SALGADA 2,5KG</v>
      </c>
      <c r="C2502" s="108" t="str">
        <f>_xlfn.XLOOKUP(A2502,BASE!A:A,BASE!C:C)</f>
        <v>CX</v>
      </c>
      <c r="D2502" s="142">
        <v>2.5</v>
      </c>
    </row>
    <row r="2503" spans="1:4" x14ac:dyDescent="0.3">
      <c r="A2503" s="187">
        <v>1302</v>
      </c>
      <c r="B2503" s="78" t="str">
        <f>_xlfn.XLOOKUP(A2503,CATEGORIA!B:B,CATEGORIA!C:C)</f>
        <v>MACADAMIA E2 TORRADA SEM SAL 2,5KG</v>
      </c>
      <c r="C2503" s="108" t="str">
        <f>_xlfn.XLOOKUP(A2503,BASE!A:A,BASE!C:C)</f>
        <v>CX</v>
      </c>
      <c r="D2503" s="142">
        <v>2.5</v>
      </c>
    </row>
    <row r="2504" spans="1:4" x14ac:dyDescent="0.3">
      <c r="A2504" s="187">
        <v>2369</v>
      </c>
      <c r="B2504" s="78" t="str">
        <f>_xlfn.XLOOKUP(A2504,CATEGORIA!B:B,CATEGORIA!C:C)</f>
        <v>MACADAMIA INTEIRA E1 TORRADA E SALGADA 2,5KG (QUEENNUT)</v>
      </c>
      <c r="C2504" s="108" t="str">
        <f>_xlfn.XLOOKUP(A2504,BASE!A:A,BASE!C:C)</f>
        <v>CX</v>
      </c>
      <c r="D2504" s="142">
        <v>2.5</v>
      </c>
    </row>
    <row r="2505" spans="1:4" x14ac:dyDescent="0.3">
      <c r="A2505" s="187">
        <v>2370</v>
      </c>
      <c r="B2505" s="78" t="str">
        <f>_xlfn.XLOOKUP(A2505,CATEGORIA!B:B,CATEGORIA!C:C)</f>
        <v>MACADAMIA INTEIRA E1 TORRADA SEM SAL 2,5KG (QUEENNUT)</v>
      </c>
      <c r="C2505" s="108" t="str">
        <f>_xlfn.XLOOKUP(A2505,BASE!A:A,BASE!C:C)</f>
        <v>CX</v>
      </c>
      <c r="D2505" s="142">
        <v>2.5</v>
      </c>
    </row>
    <row r="2506" spans="1:4" x14ac:dyDescent="0.3">
      <c r="A2506" s="187">
        <v>21792</v>
      </c>
      <c r="B2506" s="78" t="str">
        <f>_xlfn.XLOOKUP(A2506,CATEGORIA!B:B,CATEGORIA!C:C)</f>
        <v>AMENDOA SEM CASCA CRUA 5KG (VIDA EM GRAOS)</v>
      </c>
      <c r="C2506" s="108" t="str">
        <f>_xlfn.XLOOKUP(A2506,BASE!A:A,BASE!C:C)</f>
        <v>CX</v>
      </c>
      <c r="D2506" s="142">
        <v>5</v>
      </c>
    </row>
    <row r="2507" spans="1:4" x14ac:dyDescent="0.3">
      <c r="A2507" s="187">
        <v>20353</v>
      </c>
      <c r="B2507" s="78" t="str">
        <f>_xlfn.XLOOKUP(A2507,CATEGORIA!B:B,CATEGORIA!C:C)</f>
        <v>BOLDO EM FOLHAS 5KG</v>
      </c>
      <c r="C2507" s="108" t="str">
        <f>_xlfn.XLOOKUP(A2507,BASE!A:A,BASE!C:C)</f>
        <v>SC</v>
      </c>
      <c r="D2507" s="142">
        <v>5</v>
      </c>
    </row>
    <row r="2508" spans="1:4" x14ac:dyDescent="0.3">
      <c r="A2508" s="187">
        <v>50039</v>
      </c>
      <c r="B2508" s="78" t="str">
        <f>_xlfn.XLOOKUP(A2508,CATEGORIA!B:B,CATEGORIA!C:C)</f>
        <v>AROMA DE CANELA EM PO 20KG</v>
      </c>
      <c r="C2508" s="108" t="str">
        <f>_xlfn.XLOOKUP(A2508,BASE!A:A,BASE!C:C)</f>
        <v>UN</v>
      </c>
      <c r="D2508" s="142">
        <v>20</v>
      </c>
    </row>
    <row r="2509" spans="1:4" x14ac:dyDescent="0.3">
      <c r="A2509" s="187">
        <v>50040</v>
      </c>
      <c r="B2509" s="78" t="str">
        <f>_xlfn.XLOOKUP(A2509,CATEGORIA!B:B,CATEGORIA!C:C)</f>
        <v>CORANTE MARROM 25KG</v>
      </c>
      <c r="C2509" s="108" t="str">
        <f>_xlfn.XLOOKUP(A2509,BASE!A:A,BASE!C:C)</f>
        <v>UN</v>
      </c>
      <c r="D2509" s="142">
        <v>25</v>
      </c>
    </row>
    <row r="2510" spans="1:4" x14ac:dyDescent="0.3">
      <c r="A2510" s="187">
        <v>1194</v>
      </c>
      <c r="B2510" s="78" t="str">
        <f>_xlfn.XLOOKUP(A2510,CATEGORIA!B:B,CATEGORIA!C:C)</f>
        <v>CALDO DE COSTELA S/ GLUTAMATO 5KG</v>
      </c>
      <c r="C2510" s="108" t="str">
        <f>_xlfn.XLOOKUP(A2510,BASE!A:A,BASE!C:C)</f>
        <v>SC</v>
      </c>
      <c r="D2510" s="142">
        <v>5</v>
      </c>
    </row>
    <row r="2511" spans="1:4" x14ac:dyDescent="0.3">
      <c r="A2511" s="187">
        <v>21793</v>
      </c>
      <c r="B2511" s="78" t="str">
        <f>_xlfn.XLOOKUP(A2511,CATEGORIA!B:B,CATEGORIA!C:C)</f>
        <v>MIX CRISPY MOSTARDA E MEL 5KG</v>
      </c>
      <c r="C2511" s="108" t="str">
        <f>_xlfn.XLOOKUP(A2511,BASE!A:A,BASE!C:C)</f>
        <v>SC</v>
      </c>
      <c r="D2511" s="142">
        <v>5</v>
      </c>
    </row>
    <row r="2512" spans="1:4" x14ac:dyDescent="0.3">
      <c r="A2512" s="187">
        <v>2372</v>
      </c>
      <c r="B2512" s="78" t="str">
        <f>_xlfn.XLOOKUP(A2512,CATEGORIA!B:B,CATEGORIA!C:C)</f>
        <v>GELATINA EM PO SEM SABOR 240 BLOOM 25KG (GELICO)</v>
      </c>
      <c r="C2512" s="108" t="str">
        <f>_xlfn.XLOOKUP(A2512,BASE!A:A,BASE!C:C)</f>
        <v>UN</v>
      </c>
      <c r="D2512" s="142">
        <v>25</v>
      </c>
    </row>
    <row r="2513" spans="1:4" x14ac:dyDescent="0.3">
      <c r="A2513" s="187">
        <v>2371</v>
      </c>
      <c r="B2513" s="78" t="str">
        <f>_xlfn.XLOOKUP(A2513,CATEGORIA!B:B,CATEGORIA!C:C)</f>
        <v>GELATINA EM PO SEM SABOR 240 BLOOM 2KG (GELICO)</v>
      </c>
      <c r="C2513" s="108" t="str">
        <f>_xlfn.XLOOKUP(A2513,BASE!A:A,BASE!C:C)</f>
        <v>UN</v>
      </c>
      <c r="D2513" s="142">
        <v>2</v>
      </c>
    </row>
    <row r="2514" spans="1:4" x14ac:dyDescent="0.3">
      <c r="A2514" s="187">
        <v>50041</v>
      </c>
      <c r="B2514" s="78" t="str">
        <f>_xlfn.XLOOKUP(A2514,CATEGORIA!B:B,CATEGORIA!C:C)</f>
        <v>PIMENTA CALABRESA EM PO 25KG</v>
      </c>
      <c r="C2514" s="108" t="str">
        <f>_xlfn.XLOOKUP(A2514,BASE!A:A,BASE!C:C)</f>
        <v>UN</v>
      </c>
      <c r="D2514" s="142">
        <v>25</v>
      </c>
    </row>
    <row r="2515" spans="1:4" x14ac:dyDescent="0.3">
      <c r="A2515" s="187">
        <v>2373</v>
      </c>
      <c r="B2515" s="78" t="str">
        <f>_xlfn.XLOOKUP(A2515,CATEGORIA!B:B,CATEGORIA!C:C)</f>
        <v>COLAGENO HIDROLIZADO 2KG (GELITA)</v>
      </c>
      <c r="C2515" s="108" t="str">
        <f>_xlfn.XLOOKUP(A2515,BASE!A:A,BASE!C:C)</f>
        <v>SC</v>
      </c>
      <c r="D2515" s="142">
        <v>2</v>
      </c>
    </row>
    <row r="2516" spans="1:4" x14ac:dyDescent="0.3">
      <c r="A2516" s="187">
        <v>238</v>
      </c>
      <c r="B2516" s="78" t="str">
        <f>_xlfn.XLOOKUP(A2516,CATEGORIA!B:B,CATEGORIA!C:C)</f>
        <v>COLAGENO HIDROLIZADO GELITA 20KG</v>
      </c>
      <c r="C2516" s="108" t="str">
        <f>_xlfn.XLOOKUP(A2516,BASE!A:A,BASE!C:C)</f>
        <v>SC</v>
      </c>
      <c r="D2516" s="142">
        <v>20</v>
      </c>
    </row>
    <row r="2517" spans="1:4" x14ac:dyDescent="0.3">
      <c r="A2517" s="187">
        <v>50042</v>
      </c>
      <c r="B2517" s="78" t="str">
        <f>_xlfn.XLOOKUP(A2517,CATEGORIA!B:B,CATEGORIA!C:C)</f>
        <v>URUCUM EM PO 20KG</v>
      </c>
      <c r="C2517" s="108" t="str">
        <f>_xlfn.XLOOKUP(A2517,BASE!A:A,BASE!C:C)</f>
        <v>UN</v>
      </c>
      <c r="D2517" s="142">
        <v>25</v>
      </c>
    </row>
    <row r="2518" spans="1:4" x14ac:dyDescent="0.3">
      <c r="A2518" s="187">
        <v>21794</v>
      </c>
      <c r="B2518" s="78" t="str">
        <f>_xlfn.XLOOKUP(A2518,CATEGORIA!B:B,CATEGORIA!C:C)</f>
        <v>DAMASCO TURCO DOCE Nº 4 12.50KG (EROGLU)</v>
      </c>
      <c r="C2518" s="108" t="str">
        <f>_xlfn.XLOOKUP(A2518,BASE!A:A,BASE!C:C)</f>
        <v>CX</v>
      </c>
      <c r="D2518" s="142">
        <v>12.5</v>
      </c>
    </row>
    <row r="2519" spans="1:4" x14ac:dyDescent="0.3">
      <c r="A2519" s="187">
        <v>2374</v>
      </c>
      <c r="B2519" s="78" t="str">
        <f>_xlfn.XLOOKUP(A2519,CATEGORIA!B:B,CATEGORIA!C:C)</f>
        <v>SPRAY MEL E PROPOLIS E ROMA 6X35ML (ABV)</v>
      </c>
      <c r="C2519" s="108" t="str">
        <f>_xlfn.XLOOKUP(A2519,BASE!A:A,BASE!C:C)</f>
        <v>FD</v>
      </c>
      <c r="D2519" s="142">
        <v>6</v>
      </c>
    </row>
    <row r="2520" spans="1:4" x14ac:dyDescent="0.3">
      <c r="A2520" s="187">
        <v>21795</v>
      </c>
      <c r="B2520" s="78" t="str">
        <f>_xlfn.XLOOKUP(A2520,CATEGORIA!B:B,CATEGORIA!C:C)</f>
        <v>ALULOSE 2KG (VIDA EM GRÃOS)</v>
      </c>
      <c r="C2520" s="108" t="str">
        <f>_xlfn.XLOOKUP(A2520,BASE!A:A,BASE!C:C)</f>
        <v>UN</v>
      </c>
      <c r="D2520" s="142">
        <v>2</v>
      </c>
    </row>
    <row r="2521" spans="1:4" x14ac:dyDescent="0.3">
      <c r="A2521" s="187">
        <v>2375</v>
      </c>
      <c r="B2521" s="78" t="str">
        <f>_xlfn.XLOOKUP(A2521,CATEGORIA!B:B,CATEGORIA!C:C)</f>
        <v>AMENDOIM TORRADO COM ALHO 2KG (VIDA EM GRÃOS)</v>
      </c>
      <c r="C2521" s="108" t="str">
        <f>_xlfn.XLOOKUP(A2521,BASE!A:A,BASE!C:C)</f>
        <v>UN</v>
      </c>
      <c r="D2521" s="142">
        <v>2</v>
      </c>
    </row>
    <row r="2522" spans="1:4" x14ac:dyDescent="0.3">
      <c r="A2522" s="187">
        <v>21796</v>
      </c>
      <c r="B2522" s="78" t="str">
        <f>_xlfn.XLOOKUP(A2522,CATEGORIA!B:B,CATEGORIA!C:C)</f>
        <v>STEVIA 20KG</v>
      </c>
      <c r="C2522" s="108" t="str">
        <f>_xlfn.XLOOKUP(A2522,BASE!A:A,BASE!C:C)</f>
        <v>SC</v>
      </c>
      <c r="D2522" s="142">
        <v>20</v>
      </c>
    </row>
    <row r="2523" spans="1:4" x14ac:dyDescent="0.3">
      <c r="A2523" s="187">
        <v>2376</v>
      </c>
      <c r="B2523" s="78" t="str">
        <f>_xlfn.XLOOKUP(A2523,CATEGORIA!B:B,CATEGORIA!C:C)</f>
        <v>AMENDOIM DOCE CARAMELIZADO 10KG</v>
      </c>
      <c r="C2523" s="108" t="str">
        <f>_xlfn.XLOOKUP(A2523,BASE!A:A,BASE!C:C)</f>
        <v>CX</v>
      </c>
      <c r="D2523" s="142">
        <v>10</v>
      </c>
    </row>
    <row r="2524" spans="1:4" x14ac:dyDescent="0.3">
      <c r="A2524" s="187">
        <v>2377</v>
      </c>
      <c r="B2524" s="78" t="str">
        <f>_xlfn.XLOOKUP(A2524,CATEGORIA!B:B,CATEGORIA!C:C)</f>
        <v>FLOR DE SAL 4X5KG (SERTAO)</v>
      </c>
      <c r="C2524" s="108" t="str">
        <f>_xlfn.XLOOKUP(A2524,BASE!A:A,BASE!C:C)</f>
        <v>SC</v>
      </c>
      <c r="D2524" s="142">
        <v>20</v>
      </c>
    </row>
    <row r="2525" spans="1:4" x14ac:dyDescent="0.3">
      <c r="A2525" s="187">
        <v>939</v>
      </c>
      <c r="B2525" s="78" t="str">
        <f>_xlfn.XLOOKUP(A2525,CATEGORIA!B:B,CATEGORIA!C:C)</f>
        <v>FARELO DE AVEIA SEM GLUTEN 25KG DUBAI</v>
      </c>
      <c r="C2525" s="108" t="str">
        <f>_xlfn.XLOOKUP(A2525,BASE!A:A,BASE!C:C)</f>
        <v>SC</v>
      </c>
      <c r="D2525" s="142">
        <v>25</v>
      </c>
    </row>
    <row r="2526" spans="1:4" x14ac:dyDescent="0.3">
      <c r="A2526" s="187">
        <v>21804</v>
      </c>
      <c r="B2526" s="78" t="str">
        <f>_xlfn.XLOOKUP(A2526,CATEGORIA!B:B,CATEGORIA!C:C)</f>
        <v>AMENDOA SEM CASCA CRUA CHILENA 23/25 10KG (BAIKA)</v>
      </c>
      <c r="C2526" s="108" t="str">
        <f>_xlfn.XLOOKUP(A2526,BASE!A:A,BASE!C:C)</f>
        <v>CX</v>
      </c>
      <c r="D2526" s="142">
        <v>10</v>
      </c>
    </row>
    <row r="2527" spans="1:4" x14ac:dyDescent="0.3">
      <c r="A2527" s="187">
        <v>21801</v>
      </c>
      <c r="B2527" s="78" t="str">
        <f>_xlfn.XLOOKUP(A2527,CATEGORIA!B:B,CATEGORIA!C:C)</f>
        <v>AMENDOA SEM CASCA CRUA CHILENA 23/25 10KG (MELIFEN)</v>
      </c>
      <c r="C2527" s="108" t="str">
        <f>_xlfn.XLOOKUP(A2527,BASE!A:A,BASE!C:C)</f>
        <v>CX</v>
      </c>
      <c r="D2527" s="142">
        <v>10</v>
      </c>
    </row>
    <row r="2528" spans="1:4" x14ac:dyDescent="0.3">
      <c r="A2528" s="187">
        <v>21797</v>
      </c>
      <c r="B2528" s="78" t="str">
        <f>_xlfn.XLOOKUP(A2528,CATEGORIA!B:B,CATEGORIA!C:C)</f>
        <v>AVELA SEM CASCA SEM PELE CRUA 25KG</v>
      </c>
      <c r="C2528" s="108" t="str">
        <f>_xlfn.XLOOKUP(A2528,BASE!A:A,BASE!C:C)</f>
        <v>CX</v>
      </c>
      <c r="D2528" s="142">
        <v>25</v>
      </c>
    </row>
    <row r="2529" spans="1:4" x14ac:dyDescent="0.3">
      <c r="A2529" s="187">
        <v>2378</v>
      </c>
      <c r="B2529" s="78" t="str">
        <f>_xlfn.XLOOKUP(A2529,CATEGORIA!B:B,CATEGORIA!C:C)</f>
        <v>LEVEDO DE CERVEJA EM PO 20KG</v>
      </c>
      <c r="C2529" s="108" t="str">
        <f>_xlfn.XLOOKUP(A2529,BASE!A:A,BASE!C:C)</f>
        <v>SC</v>
      </c>
      <c r="D2529" s="142">
        <v>20</v>
      </c>
    </row>
    <row r="2530" spans="1:4" x14ac:dyDescent="0.3">
      <c r="A2530" s="187">
        <v>21800</v>
      </c>
      <c r="B2530" s="78" t="str">
        <f>_xlfn.XLOOKUP(A2530,CATEGORIA!B:B,CATEGORIA!C:C)</f>
        <v>NOZES MARIPOSA 80/20 EXTRA LIGHT CHILENA 10KG (MELIFEN)</v>
      </c>
      <c r="C2530" s="108" t="str">
        <f>_xlfn.XLOOKUP(A2530,BASE!A:A,BASE!C:C)</f>
        <v>CX</v>
      </c>
      <c r="D2530" s="142">
        <v>10</v>
      </c>
    </row>
    <row r="2531" spans="1:4" x14ac:dyDescent="0.3">
      <c r="A2531" s="187">
        <v>21802</v>
      </c>
      <c r="B2531" s="78" t="str">
        <f>_xlfn.XLOOKUP(A2531,CATEGORIA!B:B,CATEGORIA!C:C)</f>
        <v>NOZES QUARTILHOS EXTRA LIGHT CHILENA 10KG (BAIKA)</v>
      </c>
      <c r="C2531" s="108" t="str">
        <f>_xlfn.XLOOKUP(A2531,BASE!A:A,BASE!C:C)</f>
        <v>CX</v>
      </c>
      <c r="D2531" s="142">
        <v>10</v>
      </c>
    </row>
    <row r="2532" spans="1:4" x14ac:dyDescent="0.3">
      <c r="A2532" s="187">
        <v>21799</v>
      </c>
      <c r="B2532" s="78" t="str">
        <f>_xlfn.XLOOKUP(A2532,CATEGORIA!B:B,CATEGORIA!C:C)</f>
        <v>NOZES QUARTILHOS EXTRA LIGHT CHILENA 10KG (MELIFEN)</v>
      </c>
      <c r="C2532" s="108" t="str">
        <f>_xlfn.XLOOKUP(A2532,BASE!A:A,BASE!C:C)</f>
        <v>CX</v>
      </c>
      <c r="D2532" s="142">
        <v>10</v>
      </c>
    </row>
    <row r="2533" spans="1:4" x14ac:dyDescent="0.3">
      <c r="A2533" s="187">
        <v>21803</v>
      </c>
      <c r="B2533" s="78" t="str">
        <f>_xlfn.XLOOKUP(A2533,CATEGORIA!B:B,CATEGORIA!C:C)</f>
        <v>NOZES QUARTZ EXTRA LIGHT CHILENA 10KG (BAIKA)</v>
      </c>
      <c r="C2533" s="108" t="str">
        <f>_xlfn.XLOOKUP(A2533,BASE!A:A,BASE!C:C)</f>
        <v>CX</v>
      </c>
      <c r="D2533" s="142">
        <v>10</v>
      </c>
    </row>
    <row r="2534" spans="1:4" x14ac:dyDescent="0.3">
      <c r="A2534" s="187">
        <v>21798</v>
      </c>
      <c r="B2534" s="78" t="str">
        <f>_xlfn.XLOOKUP(A2534,CATEGORIA!B:B,CATEGORIA!C:C)</f>
        <v>NOZES QUARTZ EXTRA LIGHT CHILENA 10KG (MELIFEN)</v>
      </c>
      <c r="C2534" s="108" t="str">
        <f>_xlfn.XLOOKUP(A2534,BASE!A:A,BASE!C:C)</f>
        <v>CX</v>
      </c>
      <c r="D2534" s="142">
        <v>10</v>
      </c>
    </row>
    <row r="2535" spans="1:4" x14ac:dyDescent="0.3">
      <c r="A2535" s="187">
        <v>2379</v>
      </c>
      <c r="B2535" s="78" t="str">
        <f>_xlfn.XLOOKUP(A2535,CATEGORIA!B:B,CATEGORIA!C:C)</f>
        <v>AMENDOIM DOCE CARAMELIZADO 2KG</v>
      </c>
      <c r="C2535" s="108" t="str">
        <f>_xlfn.XLOOKUP(A2535,BASE!A:A,BASE!C:C)</f>
        <v>CX</v>
      </c>
      <c r="D2535" s="142">
        <v>2</v>
      </c>
    </row>
    <row r="2536" spans="1:4" x14ac:dyDescent="0.3">
      <c r="A2536" s="187">
        <v>2380</v>
      </c>
      <c r="B2536" s="78" t="str">
        <f>_xlfn.XLOOKUP(A2536,CATEGORIA!B:B,CATEGORIA!C:C)</f>
        <v>CEVADINHA INTEGRAL EM GRAOS 20KG</v>
      </c>
      <c r="C2536" s="108" t="str">
        <f>_xlfn.XLOOKUP(A2536,BASE!A:A,BASE!C:C)</f>
        <v>SC</v>
      </c>
      <c r="D2536" s="142">
        <v>20</v>
      </c>
    </row>
    <row r="2537" spans="1:4" x14ac:dyDescent="0.3">
      <c r="A2537" s="187">
        <v>2381</v>
      </c>
      <c r="B2537" s="78" t="str">
        <f>_xlfn.XLOOKUP(A2537,CATEGORIA!B:B,CATEGORIA!C:C)</f>
        <v>NOZES PECAN PEDAÇOS 14X1KG</v>
      </c>
      <c r="C2537" s="108" t="str">
        <f>_xlfn.XLOOKUP(A2537,BASE!A:A,BASE!C:C)</f>
        <v>CX</v>
      </c>
      <c r="D2537" s="142">
        <v>14</v>
      </c>
    </row>
    <row r="2538" spans="1:4" x14ac:dyDescent="0.3">
      <c r="A2538" s="187">
        <v>2382</v>
      </c>
      <c r="B2538" s="78" t="str">
        <f>_xlfn.XLOOKUP(A2538,CATEGORIA!B:B,CATEGORIA!C:C)</f>
        <v>CHIPS DE BANANA SALGADA 12X1KG</v>
      </c>
      <c r="C2538" s="108" t="str">
        <f>_xlfn.XLOOKUP(A2538,BASE!A:A,BASE!C:C)</f>
        <v>SC</v>
      </c>
      <c r="D2538" s="142">
        <v>12</v>
      </c>
    </row>
    <row r="2539" spans="1:4" x14ac:dyDescent="0.3">
      <c r="A2539" s="187">
        <v>21805</v>
      </c>
      <c r="B2539" s="78" t="str">
        <f>_xlfn.XLOOKUP(A2539,CATEGORIA!B:B,CATEGORIA!C:C)</f>
        <v>SAL ROSA DO HIMALAIA PREMIUM GROSSO 10KG (AGRO HUB)</v>
      </c>
      <c r="C2539" s="108" t="str">
        <f>_xlfn.XLOOKUP(A2539,BASE!A:A,BASE!C:C)</f>
        <v>SC</v>
      </c>
      <c r="D2539" s="142">
        <v>10</v>
      </c>
    </row>
    <row r="2540" spans="1:4" x14ac:dyDescent="0.3">
      <c r="A2540" s="187">
        <v>2384</v>
      </c>
      <c r="B2540" s="78" t="str">
        <f>_xlfn.XLOOKUP(A2540,CATEGORIA!B:B,CATEGORIA!C:C)</f>
        <v>CHIPS DE BANANA SEM SAL 12X1KG</v>
      </c>
      <c r="C2540" s="108" t="str">
        <f>_xlfn.XLOOKUP(A2540,BASE!A:A,BASE!C:C)</f>
        <v>SC</v>
      </c>
      <c r="D2540" s="142">
        <v>12</v>
      </c>
    </row>
    <row r="2541" spans="1:4" x14ac:dyDescent="0.3">
      <c r="A2541" s="187">
        <v>21807</v>
      </c>
      <c r="B2541" s="78" t="str">
        <f>_xlfn.XLOOKUP(A2541,CATEGORIA!B:B,CATEGORIA!C:C)</f>
        <v>CHIPS DE MORANGO 5KG</v>
      </c>
      <c r="C2541" s="108" t="str">
        <f>_xlfn.XLOOKUP(A2541,BASE!A:A,BASE!C:C)</f>
        <v>CX</v>
      </c>
      <c r="D2541" s="142">
        <v>5</v>
      </c>
    </row>
    <row r="2542" spans="1:4" x14ac:dyDescent="0.3">
      <c r="A2542" s="187">
        <v>21808</v>
      </c>
      <c r="B2542" s="78" t="str">
        <f>_xlfn.XLOOKUP(A2542,CATEGORIA!B:B,CATEGORIA!C:C)</f>
        <v>CHIPS DE QUIABO 4KG</v>
      </c>
      <c r="C2542" s="108" t="str">
        <f>_xlfn.XLOOKUP(A2542,BASE!A:A,BASE!C:C)</f>
        <v>CX</v>
      </c>
      <c r="D2542" s="142">
        <v>4</v>
      </c>
    </row>
    <row r="2543" spans="1:4" x14ac:dyDescent="0.3">
      <c r="A2543" s="187">
        <v>21806</v>
      </c>
      <c r="B2543" s="78" t="str">
        <f>_xlfn.XLOOKUP(A2543,CATEGORIA!B:B,CATEGORIA!C:C)</f>
        <v>CHIPS DE SHITAKE 5KG</v>
      </c>
      <c r="C2543" s="108" t="str">
        <f>_xlfn.XLOOKUP(A2543,BASE!A:A,BASE!C:C)</f>
        <v>CX</v>
      </c>
      <c r="D2543" s="142">
        <v>5</v>
      </c>
    </row>
    <row r="2544" spans="1:4" x14ac:dyDescent="0.3">
      <c r="A2544" s="187">
        <v>2385</v>
      </c>
      <c r="B2544" s="78" t="str">
        <f>_xlfn.XLOOKUP(A2544,CATEGORIA!B:B,CATEGORIA!C:C)</f>
        <v>SUCRALOSE 20KG</v>
      </c>
      <c r="C2544" s="108" t="str">
        <f>_xlfn.XLOOKUP(A2544,BASE!A:A,BASE!C:C)</f>
        <v>UN</v>
      </c>
      <c r="D2544" s="142">
        <v>20</v>
      </c>
    </row>
    <row r="2545" spans="1:4" x14ac:dyDescent="0.3">
      <c r="A2545" s="187">
        <v>2386</v>
      </c>
      <c r="B2545" s="78" t="str">
        <f>_xlfn.XLOOKUP(A2545,CATEGORIA!B:B,CATEGORIA!C:C)</f>
        <v>CHIPS DE BANANA SEM SAL 2X1KG</v>
      </c>
      <c r="C2545" s="108" t="str">
        <f>_xlfn.XLOOKUP(A2545,BASE!A:A,BASE!C:C)</f>
        <v>SC</v>
      </c>
      <c r="D2545" s="142">
        <v>2</v>
      </c>
    </row>
    <row r="2546" spans="1:4" x14ac:dyDescent="0.3">
      <c r="A2546" s="187">
        <v>2383</v>
      </c>
      <c r="B2546" s="78" t="str">
        <f>_xlfn.XLOOKUP(A2546,CATEGORIA!B:B,CATEGORIA!C:C)</f>
        <v>NOZES PECAN PEDAÇOS 5X1KG</v>
      </c>
      <c r="C2546" s="108" t="str">
        <f>_xlfn.XLOOKUP(A2546,BASE!A:A,BASE!C:C)</f>
        <v>CX</v>
      </c>
      <c r="D2546" s="142">
        <v>5</v>
      </c>
    </row>
    <row r="2547" spans="1:4" x14ac:dyDescent="0.3">
      <c r="A2547" s="187">
        <v>21809</v>
      </c>
      <c r="B2547" s="78" t="str">
        <f>_xlfn.XLOOKUP(A2547,CATEGORIA!B:B,CATEGORIA!C:C)</f>
        <v>CHIPS DE COCO SEM BORDA NATURAL SEM AÇUCAR 10KG</v>
      </c>
      <c r="C2547" s="108" t="str">
        <f>_xlfn.XLOOKUP(A2547,BASE!A:A,BASE!C:C)</f>
        <v>CX</v>
      </c>
      <c r="D2547" s="142">
        <v>10</v>
      </c>
    </row>
    <row r="2548" spans="1:4" x14ac:dyDescent="0.3">
      <c r="A2548" s="187">
        <v>2387</v>
      </c>
      <c r="B2548" s="78" t="str">
        <f>_xlfn.XLOOKUP(A2548,CATEGORIA!B:B,CATEGORIA!C:C)</f>
        <v>ACUCAR DEMERARA ORGANICO 15X1KG (LA TERRE)</v>
      </c>
      <c r="C2548" s="108" t="str">
        <f>_xlfn.XLOOKUP(A2548,BASE!A:A,BASE!C:C)</f>
        <v>CX</v>
      </c>
      <c r="D2548" s="142">
        <v>15</v>
      </c>
    </row>
    <row r="2549" spans="1:4" x14ac:dyDescent="0.3">
      <c r="A2549" s="187">
        <v>2388</v>
      </c>
      <c r="B2549" s="78" t="str">
        <f>_xlfn.XLOOKUP(A2549,CATEGORIA!B:B,CATEGORIA!C:C)</f>
        <v>ACUCAR DEMERARA ORGANICO 6X5KG (LA TERRE)</v>
      </c>
      <c r="C2549" s="108" t="str">
        <f>_xlfn.XLOOKUP(A2549,BASE!A:A,BASE!C:C)</f>
        <v>SC</v>
      </c>
      <c r="D2549" s="142">
        <v>30</v>
      </c>
    </row>
    <row r="2550" spans="1:4" x14ac:dyDescent="0.3">
      <c r="A2550" s="187">
        <v>21813</v>
      </c>
      <c r="B2550" s="78" t="str">
        <f>_xlfn.XLOOKUP(A2550,CATEGORIA!B:B,CATEGORIA!C:C)</f>
        <v>CHIPS DE COCO COM BORDA COM AÇUCAR 10KG</v>
      </c>
      <c r="C2550" s="108" t="str">
        <f>_xlfn.XLOOKUP(A2550,BASE!A:A,BASE!C:C)</f>
        <v>CX</v>
      </c>
      <c r="D2550" s="142">
        <v>10</v>
      </c>
    </row>
    <row r="2551" spans="1:4" x14ac:dyDescent="0.3">
      <c r="A2551" s="187">
        <v>21812</v>
      </c>
      <c r="B2551" s="78" t="str">
        <f>_xlfn.XLOOKUP(A2551,CATEGORIA!B:B,CATEGORIA!C:C)</f>
        <v>CHIPS DE COCO COM BORDA SEM AÇUCAR 10KG</v>
      </c>
      <c r="C2551" s="108" t="str">
        <f>_xlfn.XLOOKUP(A2551,BASE!A:A,BASE!C:C)</f>
        <v>CX</v>
      </c>
      <c r="D2551" s="142">
        <v>10</v>
      </c>
    </row>
    <row r="2552" spans="1:4" x14ac:dyDescent="0.3">
      <c r="A2552" s="187">
        <v>21814</v>
      </c>
      <c r="B2552" s="78" t="str">
        <f>_xlfn.XLOOKUP(A2552,CATEGORIA!B:B,CATEGORIA!C:C)</f>
        <v>CHIPS DE COCO COM BORDA SEM AÇUCAR 9KG</v>
      </c>
      <c r="C2552" s="108" t="str">
        <f>_xlfn.XLOOKUP(A2552,BASE!A:A,BASE!C:C)</f>
        <v>CX</v>
      </c>
      <c r="D2552" s="142">
        <v>9</v>
      </c>
    </row>
    <row r="2553" spans="1:4" x14ac:dyDescent="0.3">
      <c r="A2553" s="187">
        <v>21815</v>
      </c>
      <c r="B2553" s="78" t="str">
        <f>_xlfn.XLOOKUP(A2553,CATEGORIA!B:B,CATEGORIA!C:C)</f>
        <v>CHIPS DE COCO COM BORDA TORRADO COM AÇUCAR 9KG</v>
      </c>
      <c r="C2553" s="108" t="str">
        <f>_xlfn.XLOOKUP(A2553,BASE!A:A,BASE!C:C)</f>
        <v>CX</v>
      </c>
      <c r="D2553" s="142">
        <v>9</v>
      </c>
    </row>
    <row r="2554" spans="1:4" x14ac:dyDescent="0.3">
      <c r="A2554" s="187">
        <v>21816</v>
      </c>
      <c r="B2554" s="78" t="str">
        <f>_xlfn.XLOOKUP(A2554,CATEGORIA!B:B,CATEGORIA!C:C)</f>
        <v>CHIPS DE COCO COM BORDA TORRADO SEM AÇUCAR 9KG</v>
      </c>
      <c r="C2554" s="108" t="str">
        <f>_xlfn.XLOOKUP(A2554,BASE!A:A,BASE!C:C)</f>
        <v>CX</v>
      </c>
      <c r="D2554" s="142">
        <v>9</v>
      </c>
    </row>
    <row r="2555" spans="1:4" x14ac:dyDescent="0.3">
      <c r="A2555" s="187">
        <v>21810</v>
      </c>
      <c r="B2555" s="78" t="str">
        <f>_xlfn.XLOOKUP(A2555,CATEGORIA!B:B,CATEGORIA!C:C)</f>
        <v>CHIPS DE COCO SEM BORDA TORRADO COM AÇUCAR 10KG</v>
      </c>
      <c r="C2555" s="108" t="str">
        <f>_xlfn.XLOOKUP(A2555,BASE!A:A,BASE!C:C)</f>
        <v>CX</v>
      </c>
      <c r="D2555" s="142">
        <v>10</v>
      </c>
    </row>
    <row r="2556" spans="1:4" x14ac:dyDescent="0.3">
      <c r="A2556" s="187">
        <v>21811</v>
      </c>
      <c r="B2556" s="78" t="str">
        <f>_xlfn.XLOOKUP(A2556,CATEGORIA!B:B,CATEGORIA!C:C)</f>
        <v>CHIPS DE COCO SEM BORDA TORRADO SEM AÇUCAR 10KG</v>
      </c>
      <c r="C2556" s="108" t="str">
        <f>_xlfn.XLOOKUP(A2556,BASE!A:A,BASE!C:C)</f>
        <v>CX</v>
      </c>
      <c r="D2556" s="142">
        <v>10</v>
      </c>
    </row>
    <row r="2557" spans="1:4" x14ac:dyDescent="0.3">
      <c r="A2557" s="187">
        <v>232</v>
      </c>
      <c r="B2557" s="78" t="str">
        <f>_xlfn.XLOOKUP(A2557,CATEGORIA!B:B,CATEGORIA!C:C)</f>
        <v>FARINHA DE LINHACA DOURADA CRUA 10KG</v>
      </c>
      <c r="C2557" s="108" t="str">
        <f>_xlfn.XLOOKUP(A2557,BASE!A:A,BASE!C:C)</f>
        <v>SC</v>
      </c>
      <c r="D2557" s="142">
        <v>10</v>
      </c>
    </row>
    <row r="2558" spans="1:4" x14ac:dyDescent="0.3">
      <c r="A2558" s="187">
        <v>2389</v>
      </c>
      <c r="B2558" s="78" t="str">
        <f>_xlfn.XLOOKUP(A2558,CATEGORIA!B:B,CATEGORIA!C:C)</f>
        <v>FEIJAO MOYASHI 50KG</v>
      </c>
      <c r="C2558" s="108" t="str">
        <f>_xlfn.XLOOKUP(A2558,BASE!A:A,BASE!C:C)</f>
        <v>SC</v>
      </c>
      <c r="D2558" s="142">
        <v>50</v>
      </c>
    </row>
    <row r="2559" spans="1:4" x14ac:dyDescent="0.3">
      <c r="A2559" s="187">
        <v>21817</v>
      </c>
      <c r="B2559" s="78" t="str">
        <f>_xlfn.XLOOKUP(A2559,CATEGORIA!B:B,CATEGORIA!C:C)</f>
        <v>CHIPS DE COCO COM BORDA SEM AÇUCAR 3KG</v>
      </c>
      <c r="C2559" s="108" t="str">
        <f>_xlfn.XLOOKUP(A2559,BASE!A:A,BASE!C:C)</f>
        <v>CX</v>
      </c>
      <c r="D2559" s="142">
        <v>3</v>
      </c>
    </row>
    <row r="2560" spans="1:4" x14ac:dyDescent="0.3">
      <c r="A2560" s="187">
        <v>21818</v>
      </c>
      <c r="B2560" s="78" t="str">
        <f>_xlfn.XLOOKUP(A2560,CATEGORIA!B:B,CATEGORIA!C:C)</f>
        <v>CHIPS DE COCO COM BORDA TORRADO COM AÇUCAR 3KG</v>
      </c>
      <c r="C2560" s="108" t="str">
        <f>_xlfn.XLOOKUP(A2560,BASE!A:A,BASE!C:C)</f>
        <v>CX</v>
      </c>
      <c r="D2560" s="142">
        <v>3</v>
      </c>
    </row>
    <row r="2561" spans="1:4" x14ac:dyDescent="0.3">
      <c r="A2561" s="187">
        <v>21819</v>
      </c>
      <c r="B2561" s="78" t="str">
        <f>_xlfn.XLOOKUP(A2561,CATEGORIA!B:B,CATEGORIA!C:C)</f>
        <v>CHIPS DE COCO SEM BORDA NATURAL SEM AÇUCAR 3KG</v>
      </c>
      <c r="C2561" s="108" t="str">
        <f>_xlfn.XLOOKUP(A2561,BASE!A:A,BASE!C:C)</f>
        <v>CX</v>
      </c>
      <c r="D2561" s="142">
        <v>3</v>
      </c>
    </row>
    <row r="2562" spans="1:4" x14ac:dyDescent="0.3">
      <c r="A2562" s="187">
        <v>21820</v>
      </c>
      <c r="B2562" s="78" t="str">
        <f>_xlfn.XLOOKUP(A2562,CATEGORIA!B:B,CATEGORIA!C:C)</f>
        <v>CHIPS DE COCO SEM BORDA TORRADO COM AÇUCAR 3KG</v>
      </c>
      <c r="C2562" s="108" t="str">
        <f>_xlfn.XLOOKUP(A2562,BASE!A:A,BASE!C:C)</f>
        <v>CX</v>
      </c>
      <c r="D2562" s="142">
        <v>3</v>
      </c>
    </row>
    <row r="2563" spans="1:4" x14ac:dyDescent="0.3">
      <c r="A2563" s="187">
        <v>21821</v>
      </c>
      <c r="B2563" s="78" t="str">
        <f>_xlfn.XLOOKUP(A2563,CATEGORIA!B:B,CATEGORIA!C:C)</f>
        <v>CHIPS DE COCO SEM BORDA TORRADO SEM AÇUCAR 3KG</v>
      </c>
      <c r="C2563" s="108" t="str">
        <f>_xlfn.XLOOKUP(A2563,BASE!A:A,BASE!C:C)</f>
        <v>CX</v>
      </c>
      <c r="D2563" s="142">
        <v>3</v>
      </c>
    </row>
    <row r="2564" spans="1:4" x14ac:dyDescent="0.3">
      <c r="A2564" s="187">
        <v>21822</v>
      </c>
      <c r="B2564" s="78" t="str">
        <f>_xlfn.XLOOKUP(A2564,CATEGORIA!B:B,CATEGORIA!C:C)</f>
        <v>CHIPS DE SHITAKE 2,5KG</v>
      </c>
      <c r="C2564" s="108" t="str">
        <f>_xlfn.XLOOKUP(A2564,BASE!A:A,BASE!C:C)</f>
        <v>CX</v>
      </c>
      <c r="D2564" s="142">
        <v>2.5</v>
      </c>
    </row>
    <row r="2565" spans="1:4" x14ac:dyDescent="0.3">
      <c r="A2565" s="187">
        <v>21825</v>
      </c>
      <c r="B2565" s="78" t="str">
        <f>_xlfn.XLOOKUP(A2565,CATEGORIA!B:B,CATEGORIA!C:C)</f>
        <v>AMEIXA SEM CAROCO (110/132) 10KG (MORILLAS)</v>
      </c>
      <c r="C2565" s="108" t="str">
        <f>_xlfn.XLOOKUP(A2565,BASE!A:A,BASE!C:C)</f>
        <v>CX</v>
      </c>
      <c r="D2565" s="142">
        <v>10</v>
      </c>
    </row>
    <row r="2566" spans="1:4" x14ac:dyDescent="0.3">
      <c r="A2566" s="187">
        <v>21824</v>
      </c>
      <c r="B2566" s="78" t="str">
        <f>_xlfn.XLOOKUP(A2566,CATEGORIA!B:B,CATEGORIA!C:C)</f>
        <v>AMEIXA SEM CAROCO (88/110) 10KG (MORILLAS)</v>
      </c>
      <c r="C2566" s="108" t="str">
        <f>_xlfn.XLOOKUP(A2566,BASE!A:A,BASE!C:C)</f>
        <v>CX</v>
      </c>
      <c r="D2566" s="142">
        <v>10</v>
      </c>
    </row>
    <row r="2567" spans="1:4" x14ac:dyDescent="0.3">
      <c r="A2567" s="187">
        <v>21827</v>
      </c>
      <c r="B2567" s="78" t="str">
        <f>_xlfn.XLOOKUP(A2567,CATEGORIA!B:B,CATEGORIA!C:C)</f>
        <v>CHIPS DE KIWI 2,5KG</v>
      </c>
      <c r="C2567" s="108" t="str">
        <f>_xlfn.XLOOKUP(A2567,BASE!A:A,BASE!C:C)</f>
        <v>CX</v>
      </c>
      <c r="D2567" s="142">
        <v>2.5</v>
      </c>
    </row>
    <row r="2568" spans="1:4" x14ac:dyDescent="0.3">
      <c r="A2568" s="187">
        <v>21826</v>
      </c>
      <c r="B2568" s="78" t="str">
        <f>_xlfn.XLOOKUP(A2568,CATEGORIA!B:B,CATEGORIA!C:C)</f>
        <v>CHIPS DE KIWI 5KG</v>
      </c>
      <c r="C2568" s="108" t="str">
        <f>_xlfn.XLOOKUP(A2568,BASE!A:A,BASE!C:C)</f>
        <v>CX</v>
      </c>
      <c r="D2568" s="142">
        <v>5</v>
      </c>
    </row>
    <row r="2569" spans="1:4" x14ac:dyDescent="0.3">
      <c r="A2569" s="187">
        <v>21828</v>
      </c>
      <c r="B2569" s="78" t="str">
        <f>_xlfn.XLOOKUP(A2569,CATEGORIA!B:B,CATEGORIA!C:C)</f>
        <v>CHIPS DE MORANGO 1KG</v>
      </c>
      <c r="C2569" s="108" t="str">
        <f>_xlfn.XLOOKUP(A2569,BASE!A:A,BASE!C:C)</f>
        <v>CX</v>
      </c>
      <c r="D2569" s="142">
        <v>1</v>
      </c>
    </row>
    <row r="2570" spans="1:4" x14ac:dyDescent="0.3">
      <c r="A2570" s="187">
        <v>2390</v>
      </c>
      <c r="B2570" s="78" t="str">
        <f>_xlfn.XLOOKUP(A2570,CATEGORIA!B:B,CATEGORIA!C:C)</f>
        <v>PIMENTA PRETA TRITURADA 25KG</v>
      </c>
      <c r="C2570" s="108" t="str">
        <f>_xlfn.XLOOKUP(A2570,BASE!A:A,BASE!C:C)</f>
        <v>SC</v>
      </c>
      <c r="D2570" s="142">
        <v>25</v>
      </c>
    </row>
    <row r="2571" spans="1:4" x14ac:dyDescent="0.3">
      <c r="A2571" s="187">
        <v>21823</v>
      </c>
      <c r="B2571" s="78" t="str">
        <f>_xlfn.XLOOKUP(A2571,CATEGORIA!B:B,CATEGORIA!C:C)</f>
        <v>PSYLLIUM HUSK 50% 5KG (CASCA)</v>
      </c>
      <c r="C2571" s="108" t="str">
        <f>_xlfn.XLOOKUP(A2571,BASE!A:A,BASE!C:C)</f>
        <v>SC</v>
      </c>
      <c r="D2571" s="142">
        <v>5</v>
      </c>
    </row>
    <row r="2572" spans="1:4" x14ac:dyDescent="0.3">
      <c r="A2572" s="187">
        <v>21832</v>
      </c>
      <c r="B2572" s="78" t="str">
        <f>_xlfn.XLOOKUP(A2572,CATEGORIA!B:B,CATEGORIA!C:C)</f>
        <v>BLUEBERRY CHINES 10KG</v>
      </c>
      <c r="C2572" s="108" t="str">
        <f>_xlfn.XLOOKUP(A2572,BASE!A:A,BASE!C:C)</f>
        <v>CX</v>
      </c>
      <c r="D2572" s="142">
        <v>10</v>
      </c>
    </row>
    <row r="2573" spans="1:4" x14ac:dyDescent="0.3">
      <c r="A2573" s="187">
        <v>1719</v>
      </c>
      <c r="B2573" s="78" t="str">
        <f>_xlfn.XLOOKUP(A2573,CATEGORIA!B:B,CATEGORIA!C:C)</f>
        <v>CIDRA CRISTALIZADA 3KG</v>
      </c>
      <c r="C2573" s="108" t="str">
        <f>_xlfn.XLOOKUP(A2573,BASE!A:A,BASE!C:C)</f>
        <v>CX</v>
      </c>
      <c r="D2573" s="142">
        <v>3</v>
      </c>
    </row>
    <row r="2574" spans="1:4" x14ac:dyDescent="0.3">
      <c r="A2574" s="187">
        <v>1444</v>
      </c>
      <c r="B2574" s="78" t="str">
        <f>_xlfn.XLOOKUP(A2574,CATEGORIA!B:B,CATEGORIA!C:C)</f>
        <v>LARANJA EM CASCAS CRISTALIZADA 3KG</v>
      </c>
      <c r="C2574" s="108" t="str">
        <f>_xlfn.XLOOKUP(A2574,BASE!A:A,BASE!C:C)</f>
        <v>CX</v>
      </c>
      <c r="D2574" s="142">
        <v>3</v>
      </c>
    </row>
    <row r="2575" spans="1:4" x14ac:dyDescent="0.3">
      <c r="A2575" s="187">
        <v>21831</v>
      </c>
      <c r="B2575" s="78" t="str">
        <f>_xlfn.XLOOKUP(A2575,CATEGORIA!B:B,CATEGORIA!C:C)</f>
        <v>MAMAO DESIDRATADO 10KG</v>
      </c>
      <c r="C2575" s="108" t="str">
        <f>_xlfn.XLOOKUP(A2575,BASE!A:A,BASE!C:C)</f>
        <v>CX</v>
      </c>
      <c r="D2575" s="142">
        <v>10</v>
      </c>
    </row>
    <row r="2576" spans="1:4" x14ac:dyDescent="0.3">
      <c r="A2576" s="187">
        <v>21829</v>
      </c>
      <c r="B2576" s="78" t="str">
        <f>_xlfn.XLOOKUP(A2576,CATEGORIA!B:B,CATEGORIA!C:C)</f>
        <v>MILHO CROCANTE SABOR MOSTARDA E MEL 20KG (MERAY)</v>
      </c>
      <c r="C2576" s="108" t="str">
        <f>_xlfn.XLOOKUP(A2576,BASE!A:A,BASE!C:C)</f>
        <v>CX</v>
      </c>
      <c r="D2576" s="142">
        <v>20</v>
      </c>
    </row>
    <row r="2577" spans="1:4" x14ac:dyDescent="0.3">
      <c r="A2577" s="187">
        <v>21833</v>
      </c>
      <c r="B2577" s="78" t="str">
        <f>_xlfn.XLOOKUP(A2577,CATEGORIA!B:B,CATEGORIA!C:C)</f>
        <v>NOZES QUARTILHOS EXTRA LIGHT CHINESA 10KG</v>
      </c>
      <c r="C2577" s="108" t="str">
        <f>_xlfn.XLOOKUP(A2577,BASE!A:A,BASE!C:C)</f>
        <v>UN</v>
      </c>
      <c r="D2577" s="142">
        <v>10</v>
      </c>
    </row>
    <row r="2578" spans="1:4" x14ac:dyDescent="0.3">
      <c r="A2578" s="187">
        <v>21834</v>
      </c>
      <c r="B2578" s="78" t="str">
        <f>_xlfn.XLOOKUP(A2578,CATEGORIA!B:B,CATEGORIA!C:C)</f>
        <v>NOZES QUARTZ EXTRA LIGHT CHINESA 10KG</v>
      </c>
      <c r="C2578" s="108" t="str">
        <f>_xlfn.XLOOKUP(A2578,BASE!A:A,BASE!C:C)</f>
        <v>CX</v>
      </c>
      <c r="D2578" s="142">
        <v>10</v>
      </c>
    </row>
    <row r="2579" spans="1:4" x14ac:dyDescent="0.3">
      <c r="A2579" s="187">
        <v>2391</v>
      </c>
      <c r="B2579" s="78" t="str">
        <f>_xlfn.XLOOKUP(A2579,CATEGORIA!B:B,CATEGORIA!C:C)</f>
        <v>CHIPS DE BANANA CANELA E ACUCAR 12X1KG</v>
      </c>
      <c r="C2579" s="108" t="str">
        <f>_xlfn.XLOOKUP(A2579,BASE!A:A,BASE!C:C)</f>
        <v>SC</v>
      </c>
      <c r="D2579" s="142">
        <v>12</v>
      </c>
    </row>
    <row r="2580" spans="1:4" x14ac:dyDescent="0.3">
      <c r="A2580" s="187">
        <v>2392</v>
      </c>
      <c r="B2580" s="78" t="str">
        <f>_xlfn.XLOOKUP(A2580,CATEGORIA!B:B,CATEGORIA!C:C)</f>
        <v>CHIPS DE BANANA CEBOLA E SALSA 12X1KG</v>
      </c>
      <c r="C2580" s="108" t="str">
        <f>_xlfn.XLOOKUP(A2580,BASE!A:A,BASE!C:C)</f>
        <v>SC</v>
      </c>
      <c r="D2580" s="142">
        <v>12</v>
      </c>
    </row>
    <row r="2581" spans="1:4" x14ac:dyDescent="0.3">
      <c r="A2581" s="187">
        <v>2393</v>
      </c>
      <c r="B2581" s="78" t="str">
        <f>_xlfn.XLOOKUP(A2581,CATEGORIA!B:B,CATEGORIA!C:C)</f>
        <v>CHIPS DE BANANA LEMON PEPPER 12X1KG</v>
      </c>
      <c r="C2581" s="108" t="str">
        <f>_xlfn.XLOOKUP(A2581,BASE!A:A,BASE!C:C)</f>
        <v>SC</v>
      </c>
      <c r="D2581" s="142">
        <v>12</v>
      </c>
    </row>
    <row r="2582" spans="1:4" x14ac:dyDescent="0.3">
      <c r="A2582" s="187">
        <v>2394</v>
      </c>
      <c r="B2582" s="78" t="str">
        <f>_xlfn.XLOOKUP(A2582,CATEGORIA!B:B,CATEGORIA!C:C)</f>
        <v>CHIPS DE BANANA OREGANO 12X1KG</v>
      </c>
      <c r="C2582" s="108" t="str">
        <f>_xlfn.XLOOKUP(A2582,BASE!A:A,BASE!C:C)</f>
        <v>SC</v>
      </c>
      <c r="D2582" s="142">
        <v>12</v>
      </c>
    </row>
    <row r="2583" spans="1:4" x14ac:dyDescent="0.3">
      <c r="A2583" s="187">
        <v>2395</v>
      </c>
      <c r="B2583" s="78" t="str">
        <f>_xlfn.XLOOKUP(A2583,CATEGORIA!B:B,CATEGORIA!C:C)</f>
        <v>CHIPS DE BANANA PAPRICA PICANTE 12X1KG</v>
      </c>
      <c r="C2583" s="108" t="str">
        <f>_xlfn.XLOOKUP(A2583,BASE!A:A,BASE!C:C)</f>
        <v>SC</v>
      </c>
      <c r="D2583" s="142">
        <v>12</v>
      </c>
    </row>
    <row r="2584" spans="1:4" x14ac:dyDescent="0.3">
      <c r="A2584" s="187">
        <v>21830</v>
      </c>
      <c r="B2584" s="78" t="str">
        <f>_xlfn.XLOOKUP(A2584,CATEGORIA!B:B,CATEGORIA!C:C)</f>
        <v>FARINHA DE BETERRABA DESIDRATADA 20KG</v>
      </c>
      <c r="C2584" s="108" t="str">
        <f>_xlfn.XLOOKUP(A2584,BASE!A:A,BASE!C:C)</f>
        <v>SC</v>
      </c>
      <c r="D2584" s="142">
        <v>20</v>
      </c>
    </row>
    <row r="2585" spans="1:4" x14ac:dyDescent="0.3">
      <c r="A2585" s="187">
        <v>20313</v>
      </c>
      <c r="B2585" s="78" t="str">
        <f>_xlfn.XLOOKUP(A2585,CATEGORIA!B:B,CATEGORIA!C:C)</f>
        <v>MILHO DE PIPOCA 20KG</v>
      </c>
      <c r="C2585" s="108" t="str">
        <f>_xlfn.XLOOKUP(A2585,BASE!A:A,BASE!C:C)</f>
        <v>SC</v>
      </c>
      <c r="D2585" s="142">
        <v>20</v>
      </c>
    </row>
    <row r="2586" spans="1:4" x14ac:dyDescent="0.3">
      <c r="A2586" s="187">
        <v>2396</v>
      </c>
      <c r="B2586" s="78" t="str">
        <f>_xlfn.XLOOKUP(A2586,CATEGORIA!B:B,CATEGORIA!C:C)</f>
        <v>CHIPS DE BANANA NATURAL SEM SAL 3X1KG</v>
      </c>
      <c r="C2586" s="108" t="str">
        <f>_xlfn.XLOOKUP(A2586,BASE!A:A,BASE!C:C)</f>
        <v>CX</v>
      </c>
      <c r="D2586" s="142">
        <v>3</v>
      </c>
    </row>
    <row r="2587" spans="1:4" x14ac:dyDescent="0.3">
      <c r="A2587" s="187">
        <v>2397</v>
      </c>
      <c r="B2587" s="78" t="str">
        <f>_xlfn.XLOOKUP(A2587,CATEGORIA!B:B,CATEGORIA!C:C)</f>
        <v>CHIPS DE BANANA ACUCAR E CANELA 3X1KG</v>
      </c>
      <c r="C2587" s="108" t="str">
        <f>_xlfn.XLOOKUP(A2587,BASE!A:A,BASE!C:C)</f>
        <v>CX</v>
      </c>
      <c r="D2587" s="142">
        <v>3</v>
      </c>
    </row>
    <row r="2588" spans="1:4" x14ac:dyDescent="0.3">
      <c r="A2588" s="187">
        <v>2398</v>
      </c>
      <c r="B2588" s="78" t="str">
        <f>_xlfn.XLOOKUP(A2588,CATEGORIA!B:B,CATEGORIA!C:C)</f>
        <v>CHIPS DE BANANA CEBOLA E SALSA 3X1KG</v>
      </c>
      <c r="C2588" s="108" t="str">
        <f>_xlfn.XLOOKUP(A2588,BASE!A:A,BASE!C:C)</f>
        <v>CX</v>
      </c>
      <c r="D2588" s="142">
        <v>3</v>
      </c>
    </row>
    <row r="2589" spans="1:4" x14ac:dyDescent="0.3">
      <c r="A2589" s="187">
        <v>2399</v>
      </c>
      <c r="B2589" s="78" t="str">
        <f>_xlfn.XLOOKUP(A2589,CATEGORIA!B:B,CATEGORIA!C:C)</f>
        <v>CHIPS DE BANANA LEMON PEPER 3X1KG</v>
      </c>
      <c r="C2589" s="108" t="str">
        <f>_xlfn.XLOOKUP(A2589,BASE!A:A,BASE!C:C)</f>
        <v>CX</v>
      </c>
      <c r="D2589" s="142">
        <v>3</v>
      </c>
    </row>
    <row r="2590" spans="1:4" x14ac:dyDescent="0.3">
      <c r="A2590" s="187">
        <v>2400</v>
      </c>
      <c r="B2590" s="78" t="str">
        <f>_xlfn.XLOOKUP(A2590,CATEGORIA!B:B,CATEGORIA!C:C)</f>
        <v>CHIPS DE BANANA OREGANO 3X1KG</v>
      </c>
      <c r="C2590" s="108" t="str">
        <f>_xlfn.XLOOKUP(A2590,BASE!A:A,BASE!C:C)</f>
        <v>CX</v>
      </c>
      <c r="D2590" s="142">
        <v>3</v>
      </c>
    </row>
    <row r="2591" spans="1:4" x14ac:dyDescent="0.3">
      <c r="A2591" s="187">
        <v>2401</v>
      </c>
      <c r="B2591" s="78" t="str">
        <f>_xlfn.XLOOKUP(A2591,CATEGORIA!B:B,CATEGORIA!C:C)</f>
        <v>CHIPS DE BANANA ORIGINAL COM SAL DO HIMALAIA 3X1KG</v>
      </c>
      <c r="C2591" s="108" t="str">
        <f>_xlfn.XLOOKUP(A2591,BASE!A:A,BASE!C:C)</f>
        <v>CX</v>
      </c>
      <c r="D2591" s="142">
        <v>3</v>
      </c>
    </row>
    <row r="2592" spans="1:4" x14ac:dyDescent="0.3">
      <c r="A2592" s="187">
        <v>2402</v>
      </c>
      <c r="B2592" s="78" t="str">
        <f>_xlfn.XLOOKUP(A2592,CATEGORIA!B:B,CATEGORIA!C:C)</f>
        <v>CHIPS DE BANANA PAPRICA PICANTE 3X1KG</v>
      </c>
      <c r="C2592" s="108" t="str">
        <f>_xlfn.XLOOKUP(A2592,BASE!A:A,BASE!C:C)</f>
        <v>CX</v>
      </c>
      <c r="D2592" s="142">
        <v>3</v>
      </c>
    </row>
    <row r="2593" spans="1:4" x14ac:dyDescent="0.3">
      <c r="A2593" s="187">
        <v>11083</v>
      </c>
      <c r="B2593" s="78" t="str">
        <f>_xlfn.XLOOKUP(A2593,CATEGORIA!B:B,CATEGORIA!C:C)</f>
        <v>NOZES MARIPOSA 70/30 EXTRA LIGHT CHILENA 10KG (ANAKENA)</v>
      </c>
      <c r="C2593" s="108" t="str">
        <f>_xlfn.XLOOKUP(A2593,BASE!A:A,BASE!C:C)</f>
        <v>CX</v>
      </c>
      <c r="D2593" s="142">
        <v>10</v>
      </c>
    </row>
    <row r="2594" spans="1:4" x14ac:dyDescent="0.3">
      <c r="A2594" s="187">
        <v>11084</v>
      </c>
      <c r="B2594" s="78" t="str">
        <f>_xlfn.XLOOKUP(A2594,CATEGORIA!B:B,CATEGORIA!C:C)</f>
        <v>NOZES MARIPOSA 80/20 EXTRA LIGHT CHILENA 10KG (ANAKENA)</v>
      </c>
      <c r="C2594" s="108" t="str">
        <f>_xlfn.XLOOKUP(A2594,BASE!A:A,BASE!C:C)</f>
        <v>CX</v>
      </c>
      <c r="D2594" s="142">
        <v>10</v>
      </c>
    </row>
    <row r="2595" spans="1:4" x14ac:dyDescent="0.3">
      <c r="A2595" s="187">
        <v>2403</v>
      </c>
      <c r="B2595" s="78" t="str">
        <f>_xlfn.XLOOKUP(A2595,CATEGORIA!B:B,CATEGORIA!C:C)</f>
        <v>ARROZ BASMATI SEM GLUTEN 25KG (URBANO)</v>
      </c>
      <c r="C2595" s="108" t="str">
        <f>_xlfn.XLOOKUP(A2595,BASE!A:A,BASE!C:C)</f>
        <v>SC</v>
      </c>
      <c r="D2595" s="142">
        <v>25</v>
      </c>
    </row>
    <row r="2596" spans="1:4" x14ac:dyDescent="0.3">
      <c r="A2596" s="187">
        <v>21836</v>
      </c>
      <c r="B2596" s="78" t="str">
        <f>_xlfn.XLOOKUP(A2596,CATEGORIA!B:B,CATEGORIA!C:C)</f>
        <v>CHIPS DE QUIABO 1,5KG</v>
      </c>
      <c r="C2596" s="108" t="str">
        <f>_xlfn.XLOOKUP(A2596,BASE!A:A,BASE!C:C)</f>
        <v>CX</v>
      </c>
      <c r="D2596" s="142">
        <v>1.5</v>
      </c>
    </row>
    <row r="2597" spans="1:4" x14ac:dyDescent="0.3">
      <c r="A2597" s="79">
        <v>21835</v>
      </c>
      <c r="B2597" s="78" t="str">
        <f>_xlfn.XLOOKUP(A2597,CATEGORIA!B:B,CATEGORIA!C:C)</f>
        <v>CHIPS DE QUIABO 3KG</v>
      </c>
      <c r="C2597" s="108" t="str">
        <f>_xlfn.XLOOKUP(A2597,BASE!A:A,BASE!C:C)</f>
        <v>CX</v>
      </c>
      <c r="D2597" s="142">
        <v>3</v>
      </c>
    </row>
    <row r="2598" spans="1:4" x14ac:dyDescent="0.3">
      <c r="A2598" s="187">
        <v>21837</v>
      </c>
      <c r="B2598" s="78" t="str">
        <f>_xlfn.XLOOKUP(A2598,CATEGORIA!B:B,CATEGORIA!C:C)</f>
        <v>AMENDOA SEM CASCA CRUA USA 25/27 22,68KG (MARIANI)</v>
      </c>
      <c r="C2598" s="78" t="str">
        <f>_xlfn.XLOOKUP(A2598,BASE!A:A,BASE!C:C)</f>
        <v>CX</v>
      </c>
      <c r="D2598" s="142">
        <v>22.68</v>
      </c>
    </row>
    <row r="2599" spans="1:4" x14ac:dyDescent="0.3">
      <c r="A2599" s="79">
        <v>2404</v>
      </c>
      <c r="B2599" s="78" t="str">
        <f>_xlfn.XLOOKUP(A2599,CATEGORIA!B:B,CATEGORIA!C:C)</f>
        <v>CASTANHA DE BARU 10KG (TORRADA)</v>
      </c>
      <c r="C2599" s="78" t="str">
        <f>_xlfn.XLOOKUP(A2599,BASE!A:A,BASE!C:C)</f>
        <v>CX</v>
      </c>
    </row>
    <row r="2600" spans="1:4" x14ac:dyDescent="0.3">
      <c r="A2600" s="79">
        <v>11085</v>
      </c>
      <c r="B2600" s="78" t="str">
        <f>_xlfn.XLOOKUP(A2600,CATEGORIA!B:B,CATEGORIA!C:C)</f>
        <v>HIBISCO EM FLORES QUEBRADO 25KG</v>
      </c>
      <c r="C2600" s="78" t="str">
        <f>_xlfn.XLOOKUP(A2600,BASE!A:A,BASE!C:C)</f>
        <v>SC</v>
      </c>
    </row>
    <row r="2601" spans="1:4" x14ac:dyDescent="0.3">
      <c r="B2601" s="78">
        <f>_xlfn.XLOOKUP(A2601,CATEGORIA!B:B,CATEGORIA!C:C)</f>
        <v>0</v>
      </c>
      <c r="C2601" s="78">
        <f>_xlfn.XLOOKUP(A2601,BASE!A:A,BASE!C:C)</f>
        <v>0</v>
      </c>
    </row>
    <row r="2602" spans="1:4" x14ac:dyDescent="0.3">
      <c r="C2602" s="78"/>
    </row>
  </sheetData>
  <pageMargins left="0.51181102362204722" right="0.51181102362204722" top="0.78740157480314965" bottom="0.78740157480314965" header="0.31496062992125984" footer="0.31496062992125984"/>
  <pageSetup paperSize="9" scale="80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B7024F-4F31-4F41-874F-24EAA9A71C41}">
  <sheetPr codeName="Planilha10"/>
  <dimension ref="A3"/>
  <sheetViews>
    <sheetView showGridLines="0" topLeftCell="A4" zoomScale="89" zoomScaleNormal="89" workbookViewId="0">
      <selection activeCell="Q15" sqref="Q15"/>
    </sheetView>
  </sheetViews>
  <sheetFormatPr defaultRowHeight="14.4" x14ac:dyDescent="0.3"/>
  <sheetData>
    <row r="3" ht="13.5" customHeight="1" x14ac:dyDescent="0.3"/>
  </sheetData>
  <printOptions horizontalCentered="1" verticalCentered="1"/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B49A3D-0C91-47D7-8259-25924CEF0CA8}">
  <sheetPr codeName="Planilha4"/>
  <dimension ref="A53"/>
  <sheetViews>
    <sheetView showGridLines="0" topLeftCell="A7" zoomScaleNormal="100" workbookViewId="0">
      <selection activeCell="Q27" sqref="Q27"/>
    </sheetView>
  </sheetViews>
  <sheetFormatPr defaultRowHeight="14.4" x14ac:dyDescent="0.3"/>
  <sheetData>
    <row r="53" ht="13.5" customHeight="1" x14ac:dyDescent="0.3"/>
  </sheetData>
  <printOptions horizontalCentered="1" verticalCentered="1"/>
  <pageMargins left="0.70866141732283472" right="0.70866141732283472" top="0.74803149606299213" bottom="0.74803149606299213" header="0.31496062992125984" footer="0.31496062992125984"/>
  <pageSetup paperSize="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9602AB-9DF3-497B-9DA6-A1068A1B41B7}">
  <dimension ref="P35:S67"/>
  <sheetViews>
    <sheetView showGridLines="0" zoomScaleNormal="100" workbookViewId="0">
      <selection activeCell="M37" sqref="M37"/>
    </sheetView>
  </sheetViews>
  <sheetFormatPr defaultRowHeight="14.4" x14ac:dyDescent="0.3"/>
  <cols>
    <col min="12" max="12" width="9.109375" customWidth="1"/>
    <col min="13" max="13" width="10" customWidth="1"/>
    <col min="14" max="14" width="1.44140625" customWidth="1"/>
    <col min="15" max="15" width="0.109375" customWidth="1"/>
    <col min="16" max="16" width="12.44140625" hidden="1" customWidth="1"/>
    <col min="17" max="17" width="108.109375" hidden="1" customWidth="1"/>
    <col min="18" max="18" width="17.88671875" hidden="1" customWidth="1"/>
    <col min="19" max="19" width="9.109375" hidden="1" customWidth="1"/>
    <col min="20" max="22" width="9.109375" customWidth="1"/>
  </cols>
  <sheetData>
    <row r="35" spans="16:18" ht="17.399999999999999" x14ac:dyDescent="0.3">
      <c r="P35" s="112" t="s">
        <v>41</v>
      </c>
      <c r="Q35" s="113" t="s">
        <v>583</v>
      </c>
      <c r="R35" s="114" t="s">
        <v>584</v>
      </c>
    </row>
    <row r="36" spans="16:18" ht="3" customHeight="1" x14ac:dyDescent="0.3">
      <c r="P36" s="112"/>
      <c r="Q36" s="113"/>
      <c r="R36" s="114"/>
    </row>
    <row r="37" spans="16:18" ht="18" x14ac:dyDescent="0.3">
      <c r="P37" s="109">
        <v>2354</v>
      </c>
      <c r="Q37" s="110" t="e">
        <f>_xlfn.XLOOKUP(P37,'LISTA '!D:D,'LISTA '!E:E)</f>
        <v>#N/A</v>
      </c>
      <c r="R37" s="115" t="e">
        <f>_xlfn.XLOOKUP(P37,'LISTA '!D:D,'LISTA '!I:I)</f>
        <v>#N/A</v>
      </c>
    </row>
    <row r="38" spans="16:18" ht="18" x14ac:dyDescent="0.3">
      <c r="P38" s="109">
        <v>2353</v>
      </c>
      <c r="Q38" s="110" t="str">
        <f>_xlfn.XLOOKUP(P38,'LISTA '!D:D,'LISTA '!E:E)</f>
        <v>BARRA DE PROTEINA COLLAGEN BAR CHEESECAKE FRUTAS VERMELHAS 4X10X50G (NUTRIFY)</v>
      </c>
      <c r="R38" s="115">
        <f>_xlfn.XLOOKUP(P38,'LISTA '!D:D,'LISTA '!I:I)</f>
        <v>49.2</v>
      </c>
    </row>
    <row r="39" spans="16:18" ht="18" x14ac:dyDescent="0.3">
      <c r="P39" s="109">
        <v>2328</v>
      </c>
      <c r="Q39" s="110" t="str">
        <f>_xlfn.XLOOKUP(P39,'LISTA '!D:D,'LISTA '!E:E)</f>
        <v>COENZIMA Q10 200 MG 6X60 CAPS (NUTRIFY)</v>
      </c>
      <c r="R39" s="115">
        <f>_xlfn.XLOOKUP(P39,'LISTA '!D:D,'LISTA '!I:I)</f>
        <v>70.2</v>
      </c>
    </row>
    <row r="40" spans="16:18" ht="18" hidden="1" x14ac:dyDescent="0.3">
      <c r="P40" s="109">
        <v>2323</v>
      </c>
      <c r="Q40" s="110" t="str">
        <f>_xlfn.XLOOKUP(P40,'LISTA '!D:D,'LISTA '!E:E)</f>
        <v>COLLAGEN DERM CRANBERRY COM MORANGO 04X330G (NUTRIFY)</v>
      </c>
      <c r="R40" s="115">
        <f>_xlfn.XLOOKUP(P40,'LISTA '!D:D,'LISTA '!I:I)</f>
        <v>70.2</v>
      </c>
    </row>
    <row r="41" spans="16:18" ht="18" hidden="1" x14ac:dyDescent="0.3">
      <c r="P41" s="109">
        <v>2326</v>
      </c>
      <c r="Q41" s="110" t="e">
        <f>_xlfn.XLOOKUP(P41,'LISTA '!D:D,'LISTA '!E:E)</f>
        <v>#N/A</v>
      </c>
      <c r="R41" s="115" t="e">
        <f>_xlfn.XLOOKUP(P41,'LISTA '!D:D,'LISTA '!I:I)</f>
        <v>#N/A</v>
      </c>
    </row>
    <row r="42" spans="16:18" ht="18" hidden="1" x14ac:dyDescent="0.3">
      <c r="P42" s="109">
        <v>2324</v>
      </c>
      <c r="Q42" s="110" t="str">
        <f>_xlfn.XLOOKUP(P42,'LISTA '!D:D,'LISTA '!E:E)</f>
        <v>COLLAGEN PRO BAUNILHA BODY BALANCE ZERO LACTOSE 04X450G (NUTRIFY)</v>
      </c>
      <c r="R42" s="115">
        <f>_xlfn.XLOOKUP(P42,'LISTA '!D:D,'LISTA '!I:I)</f>
        <v>77.2</v>
      </c>
    </row>
    <row r="43" spans="16:18" ht="18" hidden="1" x14ac:dyDescent="0.3">
      <c r="P43" s="109">
        <v>2325</v>
      </c>
      <c r="Q43" s="110" t="str">
        <f>_xlfn.XLOOKUP(P43,'LISTA '!D:D,'LISTA '!E:E)</f>
        <v>COLLAGEN CHOCOLATE BELGA BODY BALANCE ZERO LACTOSE 04X450 G (NUTRIFY)</v>
      </c>
      <c r="R43" s="115">
        <f>_xlfn.XLOOKUP(P43,'LISTA '!D:D,'LISTA '!I:I)</f>
        <v>77.2</v>
      </c>
    </row>
    <row r="44" spans="16:18" ht="18" x14ac:dyDescent="0.3">
      <c r="P44" s="109">
        <v>2318</v>
      </c>
      <c r="Q44" s="110" t="str">
        <f>_xlfn.XLOOKUP(P44,'LISTA '!D:D,'LISTA '!E:E)</f>
        <v>COLLAGEN RENEW ABACAXI COM HORTELA 04X300G (NUTRIFY)</v>
      </c>
      <c r="R44" s="115">
        <f>_xlfn.XLOOKUP(P44,'LISTA '!D:D,'LISTA '!I:I)</f>
        <v>42.1</v>
      </c>
    </row>
    <row r="45" spans="16:18" ht="18" x14ac:dyDescent="0.3">
      <c r="P45" s="109">
        <v>2352</v>
      </c>
      <c r="Q45" s="110" t="str">
        <f>_xlfn.XLOOKUP(P45,'LISTA '!D:D,'LISTA '!E:E)</f>
        <v>CREATINA 100% 08X300G (NUTRIFY)</v>
      </c>
      <c r="R45" s="115">
        <f>_xlfn.XLOOKUP(P45,'LISTA '!D:D,'LISTA '!I:I)</f>
        <v>49.2</v>
      </c>
    </row>
    <row r="46" spans="16:18" ht="18" x14ac:dyDescent="0.3">
      <c r="P46" s="109">
        <v>2317</v>
      </c>
      <c r="Q46" s="110" t="str">
        <f>_xlfn.XLOOKUP(P46,'LISTA '!D:D,'LISTA '!E:E)</f>
        <v>CREATINE CREAPURE 4X300G (NUTRIFY)</v>
      </c>
      <c r="R46" s="115">
        <f>_xlfn.XLOOKUP(P46,'LISTA '!D:D,'LISTA '!I:I)</f>
        <v>94.8</v>
      </c>
    </row>
    <row r="47" spans="16:18" ht="18" hidden="1" x14ac:dyDescent="0.3">
      <c r="P47" s="109">
        <v>2314</v>
      </c>
      <c r="Q47" s="110" t="e">
        <f>_xlfn.XLOOKUP(P47,'LISTA '!D:D,'LISTA '!E:E)</f>
        <v>#N/A</v>
      </c>
      <c r="R47" s="115" t="e">
        <f>_xlfn.XLOOKUP(P47,'LISTA '!D:D,'LISTA '!I:I)</f>
        <v>#N/A</v>
      </c>
    </row>
    <row r="48" spans="16:18" ht="18" x14ac:dyDescent="0.3">
      <c r="P48" s="109">
        <v>2330</v>
      </c>
      <c r="Q48" s="110" t="str">
        <f>_xlfn.XLOOKUP(P48,'LISTA '!D:D,'LISTA '!E:E)</f>
        <v>MAG 5 COMPLEX 06X90 CAPS (NUTRIFY)</v>
      </c>
      <c r="R48" s="115">
        <f>_xlfn.XLOOKUP(P48,'LISTA '!D:D,'LISTA '!I:I)</f>
        <v>33.4</v>
      </c>
    </row>
    <row r="49" spans="16:18" ht="18" x14ac:dyDescent="0.3">
      <c r="P49" s="109">
        <v>2321</v>
      </c>
      <c r="Q49" s="110" t="str">
        <f>_xlfn.XLOOKUP(P49,'LISTA '!D:D,'LISTA '!E:E)</f>
        <v>MAGNESIO BISGLICINATO 06X60 CAPS (NUTRIFY)</v>
      </c>
      <c r="R49" s="115">
        <f>_xlfn.XLOOKUP(P49,'LISTA '!D:D,'LISTA '!I:I)</f>
        <v>22.8</v>
      </c>
    </row>
    <row r="50" spans="16:18" ht="18" x14ac:dyDescent="0.3">
      <c r="P50" s="109">
        <v>2355</v>
      </c>
      <c r="Q50" s="110" t="str">
        <f>_xlfn.XLOOKUP(P50,'LISTA '!D:D,'LISTA '!E:E)</f>
        <v>VEGAN TASTY BROWNIE DE CHOCOLATE 4X420G (NUTRIFY)</v>
      </c>
      <c r="R50" s="115">
        <f>_xlfn.XLOOKUP(P50,'LISTA '!D:D,'LISTA '!I:I)</f>
        <v>61.4</v>
      </c>
    </row>
    <row r="51" spans="16:18" ht="18" x14ac:dyDescent="0.3">
      <c r="P51" s="109">
        <v>2319</v>
      </c>
      <c r="Q51" s="110" t="str">
        <f>_xlfn.XLOOKUP(P51,'LISTA '!D:D,'LISTA '!E:E)</f>
        <v>OMEGA 3 09X120 CAPS (NUTRIFY)</v>
      </c>
      <c r="R51" s="115">
        <f>_xlfn.XLOOKUP(P51,'LISTA '!D:D,'LISTA '!I:I)</f>
        <v>75.5</v>
      </c>
    </row>
    <row r="52" spans="16:18" ht="18" x14ac:dyDescent="0.3">
      <c r="P52" s="109">
        <v>2315</v>
      </c>
      <c r="Q52" s="110" t="str">
        <f>_xlfn.XLOOKUP(P52,'LISTA '!D:D,'LISTA '!E:E)</f>
        <v>OMEGA 3 06X60 CAPS (NUTRIFY)</v>
      </c>
      <c r="R52" s="115">
        <f>_xlfn.XLOOKUP(P52,'LISTA '!D:D,'LISTA '!I:I)</f>
        <v>43.9</v>
      </c>
    </row>
    <row r="53" spans="16:18" ht="18" hidden="1" x14ac:dyDescent="0.3">
      <c r="P53" s="109">
        <v>2327</v>
      </c>
      <c r="Q53" s="110" t="e">
        <f>_xlfn.XLOOKUP(P53,'LISTA '!D:D,'LISTA '!E:E)</f>
        <v>#N/A</v>
      </c>
      <c r="R53" s="115" t="e">
        <f>_xlfn.XLOOKUP(P53,'LISTA '!D:D,'LISTA '!I:I)</f>
        <v>#N/A</v>
      </c>
    </row>
    <row r="54" spans="16:18" ht="18" x14ac:dyDescent="0.3">
      <c r="P54" s="109">
        <v>2320</v>
      </c>
      <c r="Q54" s="110" t="str">
        <f>_xlfn.XLOOKUP(P54,'LISTA '!D:D,'LISTA '!E:E)</f>
        <v>PROBIOTICO NEUTRO 4X210G (NUTRIFY)</v>
      </c>
      <c r="R54" s="115">
        <f>_xlfn.XLOOKUP(P54,'LISTA '!D:D,'LISTA '!I:I)</f>
        <v>32.9</v>
      </c>
    </row>
    <row r="55" spans="16:18" ht="18" x14ac:dyDescent="0.3">
      <c r="P55" s="109">
        <v>2329</v>
      </c>
      <c r="Q55" s="110" t="str">
        <f>_xlfn.XLOOKUP(P55,'LISTA '!D:D,'LISTA '!E:E)</f>
        <v>VITAMINA B12 06X120 CAPS (NUTRIFY)</v>
      </c>
      <c r="R55" s="115">
        <f>_xlfn.XLOOKUP(P55,'LISTA '!D:D,'LISTA '!I:I)</f>
        <v>26.3</v>
      </c>
    </row>
    <row r="56" spans="16:18" ht="18" x14ac:dyDescent="0.3">
      <c r="P56" s="109">
        <v>2316</v>
      </c>
      <c r="Q56" s="110" t="str">
        <f>_xlfn.XLOOKUP(P56,'LISTA '!D:D,'LISTA '!E:E)</f>
        <v>VITAMINA B12 06X60 CAPS (NUTRIFY)</v>
      </c>
      <c r="R56" s="115">
        <f>_xlfn.XLOOKUP(P56,'LISTA '!D:D,'LISTA '!I:I)</f>
        <v>14.8</v>
      </c>
    </row>
    <row r="57" spans="16:18" ht="18" x14ac:dyDescent="0.3">
      <c r="P57" s="109">
        <v>2322</v>
      </c>
      <c r="Q57" s="110" t="str">
        <f>_xlfn.XLOOKUP(P57,'LISTA '!D:D,'LISTA '!E:E)</f>
        <v>WHEY CLEANPRO BAUNILHA 04 PTS X 450 G (NUTRIFY)</v>
      </c>
      <c r="R57" s="115">
        <f>_xlfn.XLOOKUP(P57,'LISTA '!D:D,'LISTA '!I:I)</f>
        <v>73.7</v>
      </c>
    </row>
    <row r="58" spans="16:18" ht="18" x14ac:dyDescent="0.3">
      <c r="P58" s="109">
        <v>2351</v>
      </c>
      <c r="Q58" s="110" t="str">
        <f>_xlfn.XLOOKUP(P58,'LISTA '!D:D,'LISTA '!E:E)</f>
        <v>BARRA DE PROTEINA BROWNIE DE CHOCOLATE 4X12X45G (INTEGRALMEDICA)</v>
      </c>
      <c r="R58" s="115">
        <f>_xlfn.XLOOKUP(P58,'LISTA '!D:D,'LISTA '!I:I)</f>
        <v>73.3</v>
      </c>
    </row>
    <row r="59" spans="16:18" ht="18" x14ac:dyDescent="0.3">
      <c r="P59" s="109">
        <v>2337</v>
      </c>
      <c r="Q59" s="110" t="str">
        <f>_xlfn.XLOOKUP(P59,'LISTA '!D:D,'LISTA '!E:E)</f>
        <v>BARRA DE PROTEINA CREME DE COCO 4X12X45G (INTEGRALMEDICA)</v>
      </c>
      <c r="R59" s="115">
        <f>_xlfn.XLOOKUP(P59,'LISTA '!D:D,'LISTA '!I:I)</f>
        <v>73.281000000000006</v>
      </c>
    </row>
    <row r="60" spans="16:18" ht="18" x14ac:dyDescent="0.3">
      <c r="P60" s="109">
        <v>2335</v>
      </c>
      <c r="Q60" s="110" t="e">
        <f>_xlfn.XLOOKUP(P60,'LISTA '!D:D,'LISTA '!E:E)</f>
        <v>#N/A</v>
      </c>
      <c r="R60" s="115" t="e">
        <f>_xlfn.XLOOKUP(P60,'LISTA '!D:D,'LISTA '!I:I)</f>
        <v>#N/A</v>
      </c>
    </row>
    <row r="61" spans="16:18" ht="18" x14ac:dyDescent="0.3">
      <c r="P61" s="109">
        <v>2332</v>
      </c>
      <c r="Q61" s="110" t="e">
        <f>_xlfn.XLOOKUP(P61,'LISTA '!D:D,'LISTA '!E:E)</f>
        <v>#N/A</v>
      </c>
      <c r="R61" s="115" t="e">
        <f>_xlfn.XLOOKUP(P61,'LISTA '!D:D,'LISTA '!I:I)</f>
        <v>#N/A</v>
      </c>
    </row>
    <row r="62" spans="16:18" ht="18" x14ac:dyDescent="0.3">
      <c r="P62" s="109">
        <v>2349</v>
      </c>
      <c r="Q62" s="110" t="e">
        <f>_xlfn.XLOOKUP(P62,'LISTA '!D:D,'LISTA '!E:E)</f>
        <v>#N/A</v>
      </c>
      <c r="R62" s="115" t="e">
        <f>_xlfn.XLOOKUP(P62,'LISTA '!D:D,'LISTA '!I:I)</f>
        <v>#N/A</v>
      </c>
    </row>
    <row r="63" spans="16:18" ht="18" x14ac:dyDescent="0.3">
      <c r="P63" s="109">
        <v>2350</v>
      </c>
      <c r="Q63" s="110" t="e">
        <f>_xlfn.XLOOKUP(P63,'LISTA '!D:D,'LISTA '!E:E)</f>
        <v>#N/A</v>
      </c>
      <c r="R63" s="115" t="e">
        <f>_xlfn.XLOOKUP(P63,'LISTA '!D:D,'LISTA '!I:I)</f>
        <v>#N/A</v>
      </c>
    </row>
    <row r="64" spans="16:18" ht="18" x14ac:dyDescent="0.3">
      <c r="P64" s="109">
        <v>2331</v>
      </c>
      <c r="Q64" s="110" t="str">
        <f>_xlfn.XLOOKUP(P64,'LISTA '!D:D,'LISTA '!E:E)</f>
        <v>CREATINA 100% PURA HARDCORE 12X300G (INTEGRALMEDICA)</v>
      </c>
      <c r="R64" s="115">
        <f>_xlfn.XLOOKUP(P64,'LISTA '!D:D,'LISTA '!I:I)</f>
        <v>46.8</v>
      </c>
    </row>
    <row r="65" spans="16:18" ht="18" x14ac:dyDescent="0.3">
      <c r="P65" s="109">
        <v>2343</v>
      </c>
      <c r="Q65" s="110" t="str">
        <f>_xlfn.XLOOKUP(P65,'LISTA '!D:D,'LISTA '!E:E)</f>
        <v>ENERGETICO BOOSTER PRE TREINO 6X269ML (INTEGRALMEDICA)</v>
      </c>
      <c r="R65" s="115">
        <f>_xlfn.XLOOKUP(P65,'LISTA '!D:D,'LISTA '!I:I)</f>
        <v>6.5</v>
      </c>
    </row>
    <row r="66" spans="16:18" ht="18" x14ac:dyDescent="0.3">
      <c r="P66" s="109">
        <v>2334</v>
      </c>
      <c r="Q66" s="110" t="str">
        <f>_xlfn.XLOOKUP(P66,'LISTA '!D:D,'LISTA '!E:E)</f>
        <v>MY WHEY PROTEIN BAUNILHA POUCH 4X900G (INTEGRALMEDICA)</v>
      </c>
      <c r="R66" s="115">
        <f>_xlfn.XLOOKUP(P66,'LISTA '!D:D,'LISTA '!I:I)</f>
        <v>128.648</v>
      </c>
    </row>
    <row r="67" spans="16:18" ht="18" x14ac:dyDescent="0.3">
      <c r="P67" s="109">
        <v>2336</v>
      </c>
      <c r="Q67" s="110" t="e">
        <f>_xlfn.XLOOKUP(P67,'LISTA '!D:D,'LISTA '!E:E)</f>
        <v>#N/A</v>
      </c>
      <c r="R67" s="115" t="e">
        <f>_xlfn.XLOOKUP(P67,'LISTA '!D:D,'LISTA '!I:I)</f>
        <v>#N/A</v>
      </c>
    </row>
  </sheetData>
  <printOptions horizontalCentered="1" verticalCentered="1"/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BFA82-15DE-4C6B-AFF0-590141C65791}">
  <dimension ref="N35:R67"/>
  <sheetViews>
    <sheetView showGridLines="0" zoomScaleNormal="100" workbookViewId="0">
      <selection activeCell="W7" sqref="W7"/>
    </sheetView>
  </sheetViews>
  <sheetFormatPr defaultRowHeight="14.4" x14ac:dyDescent="0.3"/>
  <cols>
    <col min="12" max="12" width="9.109375" customWidth="1"/>
    <col min="13" max="13" width="10" customWidth="1"/>
    <col min="14" max="14" width="2.33203125" hidden="1" customWidth="1"/>
    <col min="15" max="15" width="0.109375" hidden="1" customWidth="1"/>
    <col min="16" max="16" width="12.44140625" hidden="1" customWidth="1"/>
    <col min="17" max="17" width="104.33203125" hidden="1" customWidth="1"/>
    <col min="18" max="18" width="17.88671875" hidden="1" customWidth="1"/>
    <col min="19" max="22" width="9.109375" customWidth="1"/>
  </cols>
  <sheetData>
    <row r="35" spans="16:18" ht="17.399999999999999" x14ac:dyDescent="0.3">
      <c r="P35" s="112" t="s">
        <v>41</v>
      </c>
      <c r="Q35" s="113" t="s">
        <v>583</v>
      </c>
      <c r="R35" s="114" t="s">
        <v>584</v>
      </c>
    </row>
    <row r="36" spans="16:18" ht="3" customHeight="1" x14ac:dyDescent="0.3">
      <c r="P36" s="112"/>
      <c r="Q36" s="113"/>
      <c r="R36" s="114"/>
    </row>
    <row r="37" spans="16:18" ht="18" hidden="1" x14ac:dyDescent="0.3">
      <c r="P37" s="109">
        <v>2354</v>
      </c>
      <c r="Q37" s="110" t="e">
        <f>_xlfn.XLOOKUP(P37,'LISTA '!D:D,'LISTA '!E:E)</f>
        <v>#N/A</v>
      </c>
      <c r="R37" s="115" t="e">
        <f>_xlfn.XLOOKUP(P37,'LISTA '!D:D,'LISTA '!I:I)</f>
        <v>#N/A</v>
      </c>
    </row>
    <row r="38" spans="16:18" ht="18" hidden="1" x14ac:dyDescent="0.3">
      <c r="P38" s="109">
        <v>2353</v>
      </c>
      <c r="Q38" s="110" t="str">
        <f>_xlfn.XLOOKUP(P38,'LISTA '!D:D,'LISTA '!E:E)</f>
        <v>BARRA DE PROTEINA COLLAGEN BAR CHEESECAKE FRUTAS VERMELHAS 4X10X50G (NUTRIFY)</v>
      </c>
      <c r="R38" s="115">
        <f>_xlfn.XLOOKUP(P38,'LISTA '!D:D,'LISTA '!I:I)</f>
        <v>49.2</v>
      </c>
    </row>
    <row r="39" spans="16:18" ht="18" hidden="1" x14ac:dyDescent="0.3">
      <c r="P39" s="109">
        <v>2328</v>
      </c>
      <c r="Q39" s="110" t="str">
        <f>_xlfn.XLOOKUP(P39,'LISTA '!D:D,'LISTA '!E:E)</f>
        <v>COENZIMA Q10 200 MG 6X60 CAPS (NUTRIFY)</v>
      </c>
      <c r="R39" s="115">
        <f>_xlfn.XLOOKUP(P39,'LISTA '!D:D,'LISTA '!I:I)</f>
        <v>70.2</v>
      </c>
    </row>
    <row r="40" spans="16:18" ht="18" hidden="1" x14ac:dyDescent="0.3">
      <c r="P40" s="109">
        <v>2323</v>
      </c>
      <c r="Q40" s="110" t="str">
        <f>_xlfn.XLOOKUP(P40,'LISTA '!D:D,'LISTA '!E:E)</f>
        <v>COLLAGEN DERM CRANBERRY COM MORANGO 04X330G (NUTRIFY)</v>
      </c>
      <c r="R40" s="115">
        <f>_xlfn.XLOOKUP(P40,'LISTA '!D:D,'LISTA '!I:I)</f>
        <v>70.2</v>
      </c>
    </row>
    <row r="41" spans="16:18" ht="18" hidden="1" x14ac:dyDescent="0.3">
      <c r="P41" s="109">
        <v>2326</v>
      </c>
      <c r="Q41" s="110" t="e">
        <f>_xlfn.XLOOKUP(P41,'LISTA '!D:D,'LISTA '!E:E)</f>
        <v>#N/A</v>
      </c>
      <c r="R41" s="115" t="e">
        <f>_xlfn.XLOOKUP(P41,'LISTA '!D:D,'LISTA '!I:I)</f>
        <v>#N/A</v>
      </c>
    </row>
    <row r="42" spans="16:18" ht="18" hidden="1" x14ac:dyDescent="0.3">
      <c r="P42" s="109">
        <v>2324</v>
      </c>
      <c r="Q42" s="110" t="str">
        <f>_xlfn.XLOOKUP(P42,'LISTA '!D:D,'LISTA '!E:E)</f>
        <v>COLLAGEN PRO BAUNILHA BODY BALANCE ZERO LACTOSE 04X450G (NUTRIFY)</v>
      </c>
      <c r="R42" s="115">
        <f>_xlfn.XLOOKUP(P42,'LISTA '!D:D,'LISTA '!I:I)</f>
        <v>77.2</v>
      </c>
    </row>
    <row r="43" spans="16:18" ht="18" hidden="1" x14ac:dyDescent="0.3">
      <c r="P43" s="109">
        <v>2325</v>
      </c>
      <c r="Q43" s="110" t="str">
        <f>_xlfn.XLOOKUP(P43,'LISTA '!D:D,'LISTA '!E:E)</f>
        <v>COLLAGEN CHOCOLATE BELGA BODY BALANCE ZERO LACTOSE 04X450 G (NUTRIFY)</v>
      </c>
      <c r="R43" s="115">
        <f>_xlfn.XLOOKUP(P43,'LISTA '!D:D,'LISTA '!I:I)</f>
        <v>77.2</v>
      </c>
    </row>
    <row r="44" spans="16:18" ht="18" hidden="1" x14ac:dyDescent="0.3">
      <c r="P44" s="109">
        <v>2318</v>
      </c>
      <c r="Q44" s="110" t="str">
        <f>_xlfn.XLOOKUP(P44,'LISTA '!D:D,'LISTA '!E:E)</f>
        <v>COLLAGEN RENEW ABACAXI COM HORTELA 04X300G (NUTRIFY)</v>
      </c>
      <c r="R44" s="115">
        <f>_xlfn.XLOOKUP(P44,'LISTA '!D:D,'LISTA '!I:I)</f>
        <v>42.1</v>
      </c>
    </row>
    <row r="45" spans="16:18" ht="18" hidden="1" x14ac:dyDescent="0.3">
      <c r="P45" s="109">
        <v>2352</v>
      </c>
      <c r="Q45" s="110" t="str">
        <f>_xlfn.XLOOKUP(P45,'LISTA '!D:D,'LISTA '!E:E)</f>
        <v>CREATINA 100% 08X300G (NUTRIFY)</v>
      </c>
      <c r="R45" s="115">
        <f>_xlfn.XLOOKUP(P45,'LISTA '!D:D,'LISTA '!I:I)</f>
        <v>49.2</v>
      </c>
    </row>
    <row r="46" spans="16:18" ht="18" hidden="1" x14ac:dyDescent="0.3">
      <c r="P46" s="109">
        <v>2317</v>
      </c>
      <c r="Q46" s="110" t="str">
        <f>_xlfn.XLOOKUP(P46,'LISTA '!D:D,'LISTA '!E:E)</f>
        <v>CREATINE CREAPURE 4X300G (NUTRIFY)</v>
      </c>
      <c r="R46" s="115">
        <f>_xlfn.XLOOKUP(P46,'LISTA '!D:D,'LISTA '!I:I)</f>
        <v>94.8</v>
      </c>
    </row>
    <row r="47" spans="16:18" ht="18" hidden="1" x14ac:dyDescent="0.3">
      <c r="P47" s="109">
        <v>2314</v>
      </c>
      <c r="Q47" s="110" t="e">
        <f>_xlfn.XLOOKUP(P47,'LISTA '!D:D,'LISTA '!E:E)</f>
        <v>#N/A</v>
      </c>
      <c r="R47" s="115" t="e">
        <f>_xlfn.XLOOKUP(P47,'LISTA '!D:D,'LISTA '!I:I)</f>
        <v>#N/A</v>
      </c>
    </row>
    <row r="48" spans="16:18" ht="18" hidden="1" x14ac:dyDescent="0.3">
      <c r="P48" s="109">
        <v>2330</v>
      </c>
      <c r="Q48" s="110" t="str">
        <f>_xlfn.XLOOKUP(P48,'LISTA '!D:D,'LISTA '!E:E)</f>
        <v>MAG 5 COMPLEX 06X90 CAPS (NUTRIFY)</v>
      </c>
      <c r="R48" s="115">
        <f>_xlfn.XLOOKUP(P48,'LISTA '!D:D,'LISTA '!I:I)</f>
        <v>33.4</v>
      </c>
    </row>
    <row r="49" spans="16:18" ht="18" hidden="1" x14ac:dyDescent="0.3">
      <c r="P49" s="109">
        <v>2321</v>
      </c>
      <c r="Q49" s="110" t="str">
        <f>_xlfn.XLOOKUP(P49,'LISTA '!D:D,'LISTA '!E:E)</f>
        <v>MAGNESIO BISGLICINATO 06X60 CAPS (NUTRIFY)</v>
      </c>
      <c r="R49" s="115">
        <f>_xlfn.XLOOKUP(P49,'LISTA '!D:D,'LISTA '!I:I)</f>
        <v>22.8</v>
      </c>
    </row>
    <row r="50" spans="16:18" ht="18" hidden="1" x14ac:dyDescent="0.3">
      <c r="P50" s="109">
        <v>2355</v>
      </c>
      <c r="Q50" s="110" t="str">
        <f>_xlfn.XLOOKUP(P50,'LISTA '!D:D,'LISTA '!E:E)</f>
        <v>VEGAN TASTY BROWNIE DE CHOCOLATE 4X420G (NUTRIFY)</v>
      </c>
      <c r="R50" s="115">
        <f>_xlfn.XLOOKUP(P50,'LISTA '!D:D,'LISTA '!I:I)</f>
        <v>61.4</v>
      </c>
    </row>
    <row r="51" spans="16:18" ht="18" hidden="1" x14ac:dyDescent="0.3">
      <c r="P51" s="109">
        <v>2319</v>
      </c>
      <c r="Q51" s="110" t="str">
        <f>_xlfn.XLOOKUP(P51,'LISTA '!D:D,'LISTA '!E:E)</f>
        <v>OMEGA 3 09X120 CAPS (NUTRIFY)</v>
      </c>
      <c r="R51" s="115">
        <f>_xlfn.XLOOKUP(P51,'LISTA '!D:D,'LISTA '!I:I)</f>
        <v>75.5</v>
      </c>
    </row>
    <row r="52" spans="16:18" ht="18" hidden="1" x14ac:dyDescent="0.3">
      <c r="P52" s="109">
        <v>2315</v>
      </c>
      <c r="Q52" s="110" t="str">
        <f>_xlfn.XLOOKUP(P52,'LISTA '!D:D,'LISTA '!E:E)</f>
        <v>OMEGA 3 06X60 CAPS (NUTRIFY)</v>
      </c>
      <c r="R52" s="115">
        <f>_xlfn.XLOOKUP(P52,'LISTA '!D:D,'LISTA '!I:I)</f>
        <v>43.9</v>
      </c>
    </row>
    <row r="53" spans="16:18" ht="18" hidden="1" x14ac:dyDescent="0.3">
      <c r="P53" s="109">
        <v>2327</v>
      </c>
      <c r="Q53" s="110" t="e">
        <f>_xlfn.XLOOKUP(P53,'LISTA '!D:D,'LISTA '!E:E)</f>
        <v>#N/A</v>
      </c>
      <c r="R53" s="115" t="e">
        <f>_xlfn.XLOOKUP(P53,'LISTA '!D:D,'LISTA '!I:I)</f>
        <v>#N/A</v>
      </c>
    </row>
    <row r="54" spans="16:18" ht="18" x14ac:dyDescent="0.3">
      <c r="P54" s="109">
        <v>2320</v>
      </c>
      <c r="Q54" s="110" t="str">
        <f>_xlfn.XLOOKUP(P54,'LISTA '!D:D,'LISTA '!E:E)</f>
        <v>PROBIOTICO NEUTRO 4X210G (NUTRIFY)</v>
      </c>
      <c r="R54" s="115">
        <f>_xlfn.XLOOKUP(P54,'LISTA '!D:D,'LISTA '!I:I)</f>
        <v>32.9</v>
      </c>
    </row>
    <row r="55" spans="16:18" ht="18" x14ac:dyDescent="0.3">
      <c r="P55" s="109">
        <v>2329</v>
      </c>
      <c r="Q55" s="110" t="str">
        <f>_xlfn.XLOOKUP(P55,'LISTA '!D:D,'LISTA '!E:E)</f>
        <v>VITAMINA B12 06X120 CAPS (NUTRIFY)</v>
      </c>
      <c r="R55" s="115">
        <f>_xlfn.XLOOKUP(P55,'LISTA '!D:D,'LISTA '!I:I)</f>
        <v>26.3</v>
      </c>
    </row>
    <row r="56" spans="16:18" ht="18" x14ac:dyDescent="0.3">
      <c r="P56" s="109">
        <v>2316</v>
      </c>
      <c r="Q56" s="110" t="str">
        <f>_xlfn.XLOOKUP(P56,'LISTA '!D:D,'LISTA '!E:E)</f>
        <v>VITAMINA B12 06X60 CAPS (NUTRIFY)</v>
      </c>
      <c r="R56" s="115">
        <f>_xlfn.XLOOKUP(P56,'LISTA '!D:D,'LISTA '!I:I)</f>
        <v>14.8</v>
      </c>
    </row>
    <row r="57" spans="16:18" ht="18" x14ac:dyDescent="0.3">
      <c r="P57" s="109">
        <v>2322</v>
      </c>
      <c r="Q57" s="110" t="str">
        <f>_xlfn.XLOOKUP(P57,'LISTA '!D:D,'LISTA '!E:E)</f>
        <v>WHEY CLEANPRO BAUNILHA 04 PTS X 450 G (NUTRIFY)</v>
      </c>
      <c r="R57" s="115">
        <f>_xlfn.XLOOKUP(P57,'LISTA '!D:D,'LISTA '!I:I)</f>
        <v>73.7</v>
      </c>
    </row>
    <row r="58" spans="16:18" ht="18" x14ac:dyDescent="0.3">
      <c r="P58" s="109">
        <v>2351</v>
      </c>
      <c r="Q58" s="110" t="str">
        <f>_xlfn.XLOOKUP(P58,'LISTA '!D:D,'LISTA '!E:E)</f>
        <v>BARRA DE PROTEINA BROWNIE DE CHOCOLATE 4X12X45G (INTEGRALMEDICA)</v>
      </c>
      <c r="R58" s="115">
        <f>_xlfn.XLOOKUP(P58,'LISTA '!D:D,'LISTA '!I:I)</f>
        <v>73.3</v>
      </c>
    </row>
    <row r="59" spans="16:18" ht="18" x14ac:dyDescent="0.3">
      <c r="P59" s="109">
        <v>2337</v>
      </c>
      <c r="Q59" s="110" t="str">
        <f>_xlfn.XLOOKUP(P59,'LISTA '!D:D,'LISTA '!E:E)</f>
        <v>BARRA DE PROTEINA CREME DE COCO 4X12X45G (INTEGRALMEDICA)</v>
      </c>
      <c r="R59" s="115">
        <f>_xlfn.XLOOKUP(P59,'LISTA '!D:D,'LISTA '!I:I)</f>
        <v>73.281000000000006</v>
      </c>
    </row>
    <row r="60" spans="16:18" ht="18" x14ac:dyDescent="0.3">
      <c r="P60" s="109">
        <v>2335</v>
      </c>
      <c r="Q60" s="110" t="e">
        <f>_xlfn.XLOOKUP(P60,'LISTA '!D:D,'LISTA '!E:E)</f>
        <v>#N/A</v>
      </c>
      <c r="R60" s="115" t="e">
        <f>_xlfn.XLOOKUP(P60,'LISTA '!D:D,'LISTA '!I:I)</f>
        <v>#N/A</v>
      </c>
    </row>
    <row r="61" spans="16:18" ht="18" x14ac:dyDescent="0.3">
      <c r="P61" s="109">
        <v>2332</v>
      </c>
      <c r="Q61" s="110" t="e">
        <f>_xlfn.XLOOKUP(P61,'LISTA '!D:D,'LISTA '!E:E)</f>
        <v>#N/A</v>
      </c>
      <c r="R61" s="115" t="e">
        <f>_xlfn.XLOOKUP(P61,'LISTA '!D:D,'LISTA '!I:I)</f>
        <v>#N/A</v>
      </c>
    </row>
    <row r="62" spans="16:18" ht="18" hidden="1" x14ac:dyDescent="0.3">
      <c r="P62" s="109">
        <v>2349</v>
      </c>
      <c r="Q62" s="110" t="e">
        <f>_xlfn.XLOOKUP(P62,'LISTA '!D:D,'LISTA '!E:E)</f>
        <v>#N/A</v>
      </c>
      <c r="R62" s="115" t="e">
        <f>_xlfn.XLOOKUP(P62,'LISTA '!D:D,'LISTA '!I:I)</f>
        <v>#N/A</v>
      </c>
    </row>
    <row r="63" spans="16:18" ht="18" x14ac:dyDescent="0.3">
      <c r="P63" s="109">
        <v>2350</v>
      </c>
      <c r="Q63" s="110" t="e">
        <f>_xlfn.XLOOKUP(P63,'LISTA '!D:D,'LISTA '!E:E)</f>
        <v>#N/A</v>
      </c>
      <c r="R63" s="115" t="e">
        <f>_xlfn.XLOOKUP(P63,'LISTA '!D:D,'LISTA '!I:I)</f>
        <v>#N/A</v>
      </c>
    </row>
    <row r="64" spans="16:18" ht="18" x14ac:dyDescent="0.3">
      <c r="P64" s="109">
        <v>2331</v>
      </c>
      <c r="Q64" s="110" t="str">
        <f>_xlfn.XLOOKUP(P64,'LISTA '!D:D,'LISTA '!E:E)</f>
        <v>CREATINA 100% PURA HARDCORE 12X300G (INTEGRALMEDICA)</v>
      </c>
      <c r="R64" s="115">
        <f>_xlfn.XLOOKUP(P64,'LISTA '!D:D,'LISTA '!I:I)</f>
        <v>46.8</v>
      </c>
    </row>
    <row r="65" spans="16:18" ht="18" x14ac:dyDescent="0.3">
      <c r="P65" s="109">
        <v>2343</v>
      </c>
      <c r="Q65" s="110" t="str">
        <f>_xlfn.XLOOKUP(P65,'LISTA '!D:D,'LISTA '!E:E)</f>
        <v>ENERGETICO BOOSTER PRE TREINO 6X269ML (INTEGRALMEDICA)</v>
      </c>
      <c r="R65" s="115">
        <f>_xlfn.XLOOKUP(P65,'LISTA '!D:D,'LISTA '!I:I)</f>
        <v>6.5</v>
      </c>
    </row>
    <row r="66" spans="16:18" ht="18" x14ac:dyDescent="0.3">
      <c r="P66" s="109">
        <v>2334</v>
      </c>
      <c r="Q66" s="110" t="str">
        <f>_xlfn.XLOOKUP(P66,'LISTA '!D:D,'LISTA '!E:E)</f>
        <v>MY WHEY PROTEIN BAUNILHA POUCH 4X900G (INTEGRALMEDICA)</v>
      </c>
      <c r="R66" s="115">
        <f>_xlfn.XLOOKUP(P66,'LISTA '!D:D,'LISTA '!I:I)</f>
        <v>128.648</v>
      </c>
    </row>
    <row r="67" spans="16:18" ht="18" x14ac:dyDescent="0.3">
      <c r="P67" s="109">
        <v>2336</v>
      </c>
      <c r="Q67" s="110" t="e">
        <f>_xlfn.XLOOKUP(P67,'LISTA '!D:D,'LISTA '!E:E)</f>
        <v>#N/A</v>
      </c>
      <c r="R67" s="115" t="e">
        <f>_xlfn.XLOOKUP(P67,'LISTA '!D:D,'LISTA '!I:I)</f>
        <v>#N/A</v>
      </c>
    </row>
  </sheetData>
  <printOptions horizontalCentered="1" verticalCentered="1"/>
  <pageMargins left="0.51181102362204722" right="0.51181102362204722" top="0.78740157480314965" bottom="0.78740157480314965" header="0.31496062992125984" footer="0.31496062992125984"/>
  <pageSetup paperSize="9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1DEBE1-CE7C-42B4-8B5F-9B5D88BDD6D7}">
  <dimension ref="G1:V87"/>
  <sheetViews>
    <sheetView showGridLines="0" topLeftCell="A10" zoomScaleNormal="100" workbookViewId="0">
      <selection activeCell="W10" sqref="W10"/>
    </sheetView>
  </sheetViews>
  <sheetFormatPr defaultRowHeight="14.4" x14ac:dyDescent="0.3"/>
  <cols>
    <col min="1" max="13" width="9.109375" customWidth="1"/>
    <col min="14" max="14" width="12.88671875" customWidth="1"/>
    <col min="15" max="15" width="11" hidden="1" customWidth="1"/>
    <col min="16" max="16" width="91.109375" hidden="1" customWidth="1"/>
    <col min="17" max="17" width="3.6640625" hidden="1" customWidth="1"/>
    <col min="18" max="18" width="9.5546875" hidden="1" customWidth="1"/>
    <col min="19" max="19" width="5.5546875" style="205" hidden="1" customWidth="1"/>
    <col min="20" max="20" width="5.88671875" hidden="1" customWidth="1"/>
    <col min="21" max="21" width="13.6640625" hidden="1" customWidth="1"/>
  </cols>
  <sheetData>
    <row r="1" spans="15:21" x14ac:dyDescent="0.3">
      <c r="S1" s="203"/>
    </row>
    <row r="2" spans="15:21" x14ac:dyDescent="0.3">
      <c r="S2" s="203"/>
    </row>
    <row r="3" spans="15:21" x14ac:dyDescent="0.3">
      <c r="S3" s="203"/>
    </row>
    <row r="4" spans="15:21" x14ac:dyDescent="0.3">
      <c r="S4" s="203"/>
    </row>
    <row r="5" spans="15:21" x14ac:dyDescent="0.3">
      <c r="S5" s="203"/>
    </row>
    <row r="6" spans="15:21" x14ac:dyDescent="0.3">
      <c r="S6" s="203"/>
    </row>
    <row r="7" spans="15:21" x14ac:dyDescent="0.3">
      <c r="S7" s="203"/>
    </row>
    <row r="8" spans="15:21" x14ac:dyDescent="0.3">
      <c r="S8" s="203"/>
    </row>
    <row r="9" spans="15:21" x14ac:dyDescent="0.3">
      <c r="S9" s="203"/>
    </row>
    <row r="10" spans="15:21" ht="21" x14ac:dyDescent="0.4">
      <c r="O10" s="256" t="s">
        <v>41</v>
      </c>
      <c r="P10" s="256" t="s">
        <v>583</v>
      </c>
      <c r="Q10" s="257"/>
      <c r="R10" s="256"/>
      <c r="S10" s="258"/>
      <c r="T10" s="293" t="s">
        <v>584</v>
      </c>
      <c r="U10" s="293"/>
    </row>
    <row r="11" spans="15:21" ht="5.25" customHeight="1" x14ac:dyDescent="0.4">
      <c r="O11" s="256"/>
      <c r="P11" s="256"/>
      <c r="Q11" s="257"/>
      <c r="R11" s="256"/>
      <c r="S11" s="258"/>
      <c r="T11" s="256"/>
      <c r="U11" s="256"/>
    </row>
    <row r="12" spans="15:21" ht="18" x14ac:dyDescent="0.3">
      <c r="O12" s="259">
        <v>2361</v>
      </c>
      <c r="P12" s="260" t="s">
        <v>1600</v>
      </c>
      <c r="Q12" s="261" t="s">
        <v>991</v>
      </c>
      <c r="R12" s="262">
        <v>82.85</v>
      </c>
      <c r="S12" s="263">
        <v>0.4</v>
      </c>
      <c r="T12" s="264" t="s">
        <v>992</v>
      </c>
      <c r="U12" s="264">
        <v>49.800000000000004</v>
      </c>
    </row>
    <row r="13" spans="15:21" ht="18" x14ac:dyDescent="0.3">
      <c r="O13" s="259">
        <v>2362</v>
      </c>
      <c r="P13" s="260" t="s">
        <v>1698</v>
      </c>
      <c r="Q13" s="261" t="s">
        <v>991</v>
      </c>
      <c r="R13" s="262">
        <v>82.85</v>
      </c>
      <c r="S13" s="263">
        <v>0.4</v>
      </c>
      <c r="T13" s="264" t="s">
        <v>992</v>
      </c>
      <c r="U13" s="264">
        <v>49.800000000000004</v>
      </c>
    </row>
    <row r="14" spans="15:21" ht="18" x14ac:dyDescent="0.3">
      <c r="O14" s="259">
        <v>2353</v>
      </c>
      <c r="P14" s="260" t="s">
        <v>1699</v>
      </c>
      <c r="Q14" s="261" t="s">
        <v>991</v>
      </c>
      <c r="R14" s="262">
        <v>81.849999999999994</v>
      </c>
      <c r="S14" s="263">
        <v>0.4</v>
      </c>
      <c r="T14" s="264" t="s">
        <v>992</v>
      </c>
      <c r="U14" s="264">
        <v>49.2</v>
      </c>
    </row>
    <row r="15" spans="15:21" ht="18" x14ac:dyDescent="0.3">
      <c r="O15" s="259">
        <v>2328</v>
      </c>
      <c r="P15" s="260" t="s">
        <v>1405</v>
      </c>
      <c r="Q15" s="261" t="s">
        <v>991</v>
      </c>
      <c r="R15" s="262">
        <v>116.94799999999999</v>
      </c>
      <c r="S15" s="263">
        <v>0.4</v>
      </c>
      <c r="T15" s="264" t="s">
        <v>992</v>
      </c>
      <c r="U15" s="264">
        <v>70.199999999999989</v>
      </c>
    </row>
    <row r="16" spans="15:21" ht="18" x14ac:dyDescent="0.3">
      <c r="O16" s="259">
        <v>2325</v>
      </c>
      <c r="P16" s="260" t="s">
        <v>1805</v>
      </c>
      <c r="Q16" s="261" t="s">
        <v>991</v>
      </c>
      <c r="R16" s="262">
        <v>128.648</v>
      </c>
      <c r="S16" s="263">
        <v>0.4</v>
      </c>
      <c r="T16" s="264" t="s">
        <v>992</v>
      </c>
      <c r="U16" s="264">
        <v>77.199999999999989</v>
      </c>
    </row>
    <row r="17" spans="15:21" ht="18" x14ac:dyDescent="0.3">
      <c r="O17" s="259">
        <v>2323</v>
      </c>
      <c r="P17" s="260" t="s">
        <v>1493</v>
      </c>
      <c r="Q17" s="261" t="s">
        <v>991</v>
      </c>
      <c r="R17" s="262">
        <v>116.94799999999999</v>
      </c>
      <c r="S17" s="263">
        <v>0.4</v>
      </c>
      <c r="T17" s="264" t="s">
        <v>992</v>
      </c>
      <c r="U17" s="264">
        <v>70.199999999999989</v>
      </c>
    </row>
    <row r="18" spans="15:21" ht="18" x14ac:dyDescent="0.3">
      <c r="O18" s="259">
        <v>2324</v>
      </c>
      <c r="P18" s="260" t="s">
        <v>1806</v>
      </c>
      <c r="Q18" s="261" t="s">
        <v>991</v>
      </c>
      <c r="R18" s="262">
        <v>128.648</v>
      </c>
      <c r="S18" s="263">
        <v>0.4</v>
      </c>
      <c r="T18" s="264" t="s">
        <v>992</v>
      </c>
      <c r="U18" s="264">
        <v>77.199999999999989</v>
      </c>
    </row>
    <row r="19" spans="15:21" ht="18" x14ac:dyDescent="0.3">
      <c r="O19" s="259">
        <v>2318</v>
      </c>
      <c r="P19" s="260" t="s">
        <v>1807</v>
      </c>
      <c r="Q19" s="261" t="s">
        <v>991</v>
      </c>
      <c r="R19" s="262">
        <v>70.14800000000001</v>
      </c>
      <c r="S19" s="263">
        <v>0.4</v>
      </c>
      <c r="T19" s="264" t="s">
        <v>992</v>
      </c>
      <c r="U19" s="264">
        <v>42.1</v>
      </c>
    </row>
    <row r="20" spans="15:21" ht="18" x14ac:dyDescent="0.3">
      <c r="O20" s="259">
        <v>2363</v>
      </c>
      <c r="P20" s="260" t="s">
        <v>1406</v>
      </c>
      <c r="Q20" s="261" t="s">
        <v>991</v>
      </c>
      <c r="R20" s="262">
        <v>82.85</v>
      </c>
      <c r="S20" s="263">
        <v>0.4</v>
      </c>
      <c r="T20" s="264" t="s">
        <v>992</v>
      </c>
      <c r="U20" s="264">
        <v>49.800000000000004</v>
      </c>
    </row>
    <row r="21" spans="15:21" ht="18" x14ac:dyDescent="0.3">
      <c r="O21" s="259">
        <v>2352</v>
      </c>
      <c r="P21" s="260" t="s">
        <v>1407</v>
      </c>
      <c r="Q21" s="261" t="s">
        <v>991</v>
      </c>
      <c r="R21" s="262">
        <v>81.849999999999994</v>
      </c>
      <c r="S21" s="263">
        <v>0.4</v>
      </c>
      <c r="T21" s="264" t="s">
        <v>992</v>
      </c>
      <c r="U21" s="264">
        <v>49.2</v>
      </c>
    </row>
    <row r="22" spans="15:21" ht="18" x14ac:dyDescent="0.3">
      <c r="O22" s="259">
        <v>2317</v>
      </c>
      <c r="P22" s="260" t="s">
        <v>1495</v>
      </c>
      <c r="Q22" s="261" t="s">
        <v>991</v>
      </c>
      <c r="R22" s="262">
        <v>157.898</v>
      </c>
      <c r="S22" s="263">
        <v>0.4</v>
      </c>
      <c r="T22" s="264" t="s">
        <v>992</v>
      </c>
      <c r="U22" s="264">
        <v>94.8</v>
      </c>
    </row>
    <row r="23" spans="15:21" ht="18" x14ac:dyDescent="0.3">
      <c r="O23" s="259">
        <v>2330</v>
      </c>
      <c r="P23" s="260" t="s">
        <v>1940</v>
      </c>
      <c r="Q23" s="261" t="s">
        <v>991</v>
      </c>
      <c r="R23" s="262">
        <v>55.523000000000003</v>
      </c>
      <c r="S23" s="263">
        <v>0.4</v>
      </c>
      <c r="T23" s="264" t="s">
        <v>992</v>
      </c>
      <c r="U23" s="264">
        <v>33.4</v>
      </c>
    </row>
    <row r="24" spans="15:21" ht="18" x14ac:dyDescent="0.3">
      <c r="O24" s="259">
        <v>2321</v>
      </c>
      <c r="P24" s="260" t="s">
        <v>1497</v>
      </c>
      <c r="Q24" s="261" t="s">
        <v>991</v>
      </c>
      <c r="R24" s="262">
        <v>37.972999999999999</v>
      </c>
      <c r="S24" s="263">
        <v>0.4</v>
      </c>
      <c r="T24" s="264" t="s">
        <v>992</v>
      </c>
      <c r="U24" s="264">
        <v>22.8</v>
      </c>
    </row>
    <row r="25" spans="15:21" ht="18" x14ac:dyDescent="0.3">
      <c r="O25" s="259">
        <v>2315</v>
      </c>
      <c r="P25" s="260" t="s">
        <v>1411</v>
      </c>
      <c r="Q25" s="261" t="s">
        <v>991</v>
      </c>
      <c r="R25" s="262">
        <v>73.073000000000008</v>
      </c>
      <c r="S25" s="263">
        <v>0.4</v>
      </c>
      <c r="T25" s="264" t="s">
        <v>992</v>
      </c>
      <c r="U25" s="264">
        <v>43.9</v>
      </c>
    </row>
    <row r="26" spans="15:21" ht="18" x14ac:dyDescent="0.3">
      <c r="O26" s="259">
        <v>2319</v>
      </c>
      <c r="P26" s="260" t="s">
        <v>1973</v>
      </c>
      <c r="Q26" s="261" t="s">
        <v>991</v>
      </c>
      <c r="R26" s="262">
        <v>125.723</v>
      </c>
      <c r="S26" s="263">
        <v>0.4</v>
      </c>
      <c r="T26" s="264" t="s">
        <v>992</v>
      </c>
      <c r="U26" s="264">
        <v>75.5</v>
      </c>
    </row>
    <row r="27" spans="15:21" ht="18" x14ac:dyDescent="0.3">
      <c r="O27" s="259">
        <v>2320</v>
      </c>
      <c r="P27" s="260" t="s">
        <v>1498</v>
      </c>
      <c r="Q27" s="261" t="s">
        <v>991</v>
      </c>
      <c r="R27" s="262">
        <v>54.704000000000001</v>
      </c>
      <c r="S27" s="263">
        <v>0.4</v>
      </c>
      <c r="T27" s="264" t="s">
        <v>992</v>
      </c>
      <c r="U27" s="264">
        <v>32.9</v>
      </c>
    </row>
    <row r="28" spans="15:21" ht="18" x14ac:dyDescent="0.3">
      <c r="O28" s="259">
        <v>2355</v>
      </c>
      <c r="P28" s="260" t="s">
        <v>1499</v>
      </c>
      <c r="Q28" s="261" t="s">
        <v>991</v>
      </c>
      <c r="R28" s="262">
        <v>102.3</v>
      </c>
      <c r="S28" s="263">
        <v>0.4</v>
      </c>
      <c r="T28" s="264" t="s">
        <v>992</v>
      </c>
      <c r="U28" s="264">
        <v>61.4</v>
      </c>
    </row>
    <row r="29" spans="15:21" ht="18" x14ac:dyDescent="0.3">
      <c r="O29" s="259">
        <v>2329</v>
      </c>
      <c r="P29" s="260" t="s">
        <v>1500</v>
      </c>
      <c r="Q29" s="261" t="s">
        <v>991</v>
      </c>
      <c r="R29" s="262">
        <v>43.823</v>
      </c>
      <c r="S29" s="263">
        <v>0.4</v>
      </c>
      <c r="T29" s="264" t="s">
        <v>992</v>
      </c>
      <c r="U29" s="264">
        <v>26.3</v>
      </c>
    </row>
    <row r="30" spans="15:21" ht="18" x14ac:dyDescent="0.3">
      <c r="O30" s="259">
        <v>2316</v>
      </c>
      <c r="P30" s="260" t="s">
        <v>1501</v>
      </c>
      <c r="Q30" s="261" t="s">
        <v>991</v>
      </c>
      <c r="R30" s="262">
        <v>24.518000000000001</v>
      </c>
      <c r="S30" s="263">
        <v>0.4</v>
      </c>
      <c r="T30" s="264" t="s">
        <v>992</v>
      </c>
      <c r="U30" s="264">
        <v>14.799999999999999</v>
      </c>
    </row>
    <row r="31" spans="15:21" ht="18" x14ac:dyDescent="0.3">
      <c r="O31" s="259">
        <v>2322</v>
      </c>
      <c r="P31" s="260" t="s">
        <v>1414</v>
      </c>
      <c r="Q31" s="261" t="s">
        <v>991</v>
      </c>
      <c r="R31" s="262">
        <v>122.8</v>
      </c>
      <c r="S31" s="263">
        <v>0.4</v>
      </c>
      <c r="T31" s="264" t="s">
        <v>992</v>
      </c>
      <c r="U31" s="264">
        <v>73.699999999999989</v>
      </c>
    </row>
    <row r="32" spans="15:21" ht="18" x14ac:dyDescent="0.3">
      <c r="O32" s="196"/>
      <c r="P32" s="197"/>
      <c r="Q32" s="198"/>
      <c r="R32" s="199"/>
      <c r="S32" s="201"/>
      <c r="T32" s="200"/>
      <c r="U32" s="200"/>
    </row>
    <row r="33" spans="7:21" ht="18" x14ac:dyDescent="0.3">
      <c r="O33" s="196"/>
      <c r="P33" s="197"/>
      <c r="Q33" s="198"/>
      <c r="R33" s="199"/>
      <c r="S33" s="201"/>
      <c r="T33" s="200"/>
      <c r="U33" s="200"/>
    </row>
    <row r="34" spans="7:21" ht="18" x14ac:dyDescent="0.3">
      <c r="O34" s="196"/>
      <c r="P34" s="197"/>
      <c r="Q34" s="198"/>
      <c r="R34" s="199"/>
      <c r="S34" s="201"/>
      <c r="T34" s="200"/>
      <c r="U34" s="200"/>
    </row>
    <row r="35" spans="7:21" ht="18" x14ac:dyDescent="0.3">
      <c r="O35" s="196"/>
      <c r="P35" s="197"/>
      <c r="Q35" s="198"/>
      <c r="R35" s="199"/>
      <c r="S35" s="201"/>
      <c r="T35" s="200"/>
      <c r="U35" s="200"/>
    </row>
    <row r="36" spans="7:21" ht="18" x14ac:dyDescent="0.3">
      <c r="O36" s="196"/>
      <c r="P36" s="197"/>
      <c r="Q36" s="198"/>
      <c r="R36" s="199"/>
      <c r="S36" s="201"/>
      <c r="T36" s="200"/>
      <c r="U36" s="200"/>
    </row>
    <row r="37" spans="7:21" ht="21" x14ac:dyDescent="0.4">
      <c r="G37" s="195"/>
      <c r="H37" s="195"/>
      <c r="I37" s="190"/>
      <c r="J37" s="195"/>
      <c r="K37" s="204"/>
      <c r="L37" s="294"/>
      <c r="M37" s="294"/>
      <c r="O37" s="196"/>
      <c r="P37" s="197"/>
      <c r="Q37" s="198"/>
      <c r="R37" s="199"/>
      <c r="S37" s="201"/>
      <c r="T37" s="200"/>
      <c r="U37" s="200"/>
    </row>
    <row r="38" spans="7:21" ht="21" x14ac:dyDescent="0.4">
      <c r="G38" s="195"/>
      <c r="H38" s="195"/>
      <c r="I38" s="190"/>
      <c r="J38" s="195"/>
      <c r="K38" s="204"/>
      <c r="L38" s="195"/>
      <c r="M38" s="195"/>
      <c r="O38" s="196"/>
      <c r="P38" s="197"/>
      <c r="Q38" s="198"/>
      <c r="R38" s="199"/>
      <c r="S38" s="201"/>
      <c r="T38" s="200"/>
      <c r="U38" s="200"/>
    </row>
    <row r="39" spans="7:21" ht="18" x14ac:dyDescent="0.3">
      <c r="G39" s="196"/>
      <c r="H39" s="197"/>
      <c r="I39" s="198"/>
      <c r="J39" s="199"/>
      <c r="K39" s="201"/>
      <c r="L39" s="200"/>
      <c r="M39" s="200"/>
      <c r="O39" s="196"/>
      <c r="P39" s="197"/>
      <c r="Q39" s="198"/>
      <c r="R39" s="199"/>
      <c r="S39" s="201"/>
      <c r="T39" s="200"/>
      <c r="U39" s="200"/>
    </row>
    <row r="40" spans="7:21" ht="18" x14ac:dyDescent="0.3">
      <c r="G40" s="196"/>
      <c r="H40" s="197"/>
      <c r="I40" s="198"/>
      <c r="J40" s="199"/>
      <c r="K40" s="201"/>
      <c r="L40" s="200"/>
      <c r="M40" s="200"/>
      <c r="O40" s="196"/>
      <c r="P40" s="197"/>
      <c r="Q40" s="198"/>
      <c r="R40" s="199"/>
      <c r="S40" s="201"/>
      <c r="T40" s="200"/>
      <c r="U40" s="200"/>
    </row>
    <row r="41" spans="7:21" ht="18" x14ac:dyDescent="0.3">
      <c r="G41" s="196"/>
      <c r="H41" s="197"/>
      <c r="I41" s="198"/>
      <c r="J41" s="199"/>
      <c r="K41" s="201"/>
      <c r="L41" s="200"/>
      <c r="M41" s="200"/>
      <c r="O41" s="196"/>
      <c r="P41" s="197"/>
      <c r="Q41" s="198"/>
      <c r="R41" s="199"/>
      <c r="S41" s="201"/>
      <c r="T41" s="200"/>
      <c r="U41" s="200"/>
    </row>
    <row r="42" spans="7:21" ht="18" x14ac:dyDescent="0.3">
      <c r="G42" s="196"/>
      <c r="H42" s="197"/>
      <c r="I42" s="198"/>
      <c r="J42" s="199"/>
      <c r="K42" s="201"/>
      <c r="L42" s="200"/>
      <c r="M42" s="200"/>
      <c r="O42" s="196"/>
      <c r="P42" s="197"/>
      <c r="Q42" s="198"/>
      <c r="R42" s="199"/>
      <c r="S42" s="201"/>
      <c r="T42" s="200"/>
      <c r="U42" s="200"/>
    </row>
    <row r="43" spans="7:21" ht="18" x14ac:dyDescent="0.3">
      <c r="G43" s="196"/>
      <c r="H43" s="197"/>
      <c r="I43" s="198"/>
      <c r="J43" s="199"/>
      <c r="K43" s="201"/>
      <c r="L43" s="200"/>
      <c r="M43" s="200"/>
      <c r="O43" s="196"/>
      <c r="P43" s="197"/>
      <c r="Q43" s="198"/>
      <c r="R43" s="199"/>
      <c r="S43" s="201"/>
      <c r="T43" s="200"/>
      <c r="U43" s="200"/>
    </row>
    <row r="44" spans="7:21" ht="18" x14ac:dyDescent="0.3">
      <c r="G44" s="196"/>
      <c r="H44" s="197"/>
      <c r="I44" s="198"/>
      <c r="J44" s="199"/>
      <c r="K44" s="201"/>
      <c r="L44" s="200"/>
      <c r="M44" s="200"/>
      <c r="O44" s="196"/>
      <c r="P44" s="197"/>
      <c r="Q44" s="198"/>
      <c r="R44" s="199"/>
      <c r="S44" s="201"/>
      <c r="T44" s="200"/>
      <c r="U44" s="200"/>
    </row>
    <row r="45" spans="7:21" ht="18" x14ac:dyDescent="0.3">
      <c r="G45" s="196"/>
      <c r="H45" s="197"/>
      <c r="I45" s="198"/>
      <c r="J45" s="199"/>
      <c r="K45" s="201"/>
      <c r="L45" s="200"/>
      <c r="M45" s="200"/>
      <c r="O45" s="196"/>
      <c r="P45" s="197"/>
      <c r="Q45" s="198"/>
      <c r="R45" s="199"/>
      <c r="S45" s="201"/>
      <c r="T45" s="200"/>
      <c r="U45" s="200"/>
    </row>
    <row r="46" spans="7:21" ht="18" x14ac:dyDescent="0.3">
      <c r="G46" s="196"/>
      <c r="H46" s="197"/>
      <c r="I46" s="198"/>
      <c r="J46" s="199"/>
      <c r="K46" s="201"/>
      <c r="L46" s="200"/>
      <c r="M46" s="200"/>
      <c r="O46" s="196"/>
      <c r="P46" s="197"/>
      <c r="Q46" s="198"/>
      <c r="R46" s="199"/>
      <c r="S46" s="201"/>
      <c r="T46" s="200"/>
      <c r="U46" s="200"/>
    </row>
    <row r="47" spans="7:21" ht="18" x14ac:dyDescent="0.3">
      <c r="G47" s="196"/>
      <c r="H47" s="197"/>
      <c r="I47" s="198"/>
      <c r="J47" s="199"/>
      <c r="K47" s="201"/>
      <c r="L47" s="200"/>
      <c r="M47" s="200"/>
      <c r="O47" s="196"/>
      <c r="P47" s="197"/>
      <c r="Q47" s="198"/>
      <c r="R47" s="199"/>
      <c r="S47" s="201"/>
      <c r="T47" s="200"/>
      <c r="U47" s="200"/>
    </row>
    <row r="48" spans="7:21" ht="18" x14ac:dyDescent="0.3">
      <c r="G48" s="196"/>
      <c r="H48" s="197"/>
      <c r="I48" s="198"/>
      <c r="J48" s="199"/>
      <c r="K48" s="201"/>
      <c r="L48" s="200"/>
      <c r="M48" s="200"/>
      <c r="O48" s="196"/>
      <c r="P48" s="197"/>
      <c r="Q48" s="198"/>
      <c r="R48" s="199"/>
      <c r="S48" s="201"/>
      <c r="T48" s="200"/>
      <c r="U48" s="200"/>
    </row>
    <row r="49" spans="7:21" ht="18" x14ac:dyDescent="0.3">
      <c r="G49" s="196"/>
      <c r="H49" s="197"/>
      <c r="I49" s="198"/>
      <c r="J49" s="199"/>
      <c r="K49" s="201"/>
      <c r="L49" s="200"/>
      <c r="M49" s="200"/>
      <c r="O49" s="196"/>
      <c r="P49" s="197"/>
      <c r="Q49" s="198"/>
      <c r="R49" s="199"/>
      <c r="S49" s="201"/>
      <c r="T49" s="200"/>
      <c r="U49" s="200"/>
    </row>
    <row r="50" spans="7:21" ht="18" x14ac:dyDescent="0.3">
      <c r="G50" s="196"/>
      <c r="H50" s="197"/>
      <c r="I50" s="198"/>
      <c r="J50" s="199"/>
      <c r="K50" s="201"/>
      <c r="L50" s="200"/>
      <c r="M50" s="200"/>
      <c r="O50" s="196"/>
      <c r="P50" s="197"/>
      <c r="Q50" s="198"/>
      <c r="R50" s="199"/>
      <c r="S50" s="201"/>
      <c r="T50" s="200"/>
      <c r="U50" s="200"/>
    </row>
    <row r="51" spans="7:21" ht="18" x14ac:dyDescent="0.3">
      <c r="G51" s="196"/>
      <c r="H51" s="197"/>
      <c r="I51" s="198"/>
      <c r="J51" s="199"/>
      <c r="K51" s="201"/>
      <c r="L51" s="200"/>
      <c r="M51" s="200"/>
      <c r="O51" s="196"/>
      <c r="P51" s="197"/>
      <c r="Q51" s="198"/>
      <c r="R51" s="199"/>
      <c r="S51" s="201"/>
      <c r="T51" s="200"/>
      <c r="U51" s="200"/>
    </row>
    <row r="52" spans="7:21" ht="18" x14ac:dyDescent="0.3">
      <c r="G52" s="196"/>
      <c r="H52" s="197"/>
      <c r="I52" s="198"/>
      <c r="J52" s="199"/>
      <c r="K52" s="201"/>
      <c r="L52" s="200"/>
      <c r="M52" s="200"/>
      <c r="O52" s="196"/>
      <c r="P52" s="197"/>
      <c r="Q52" s="198"/>
      <c r="R52" s="199"/>
      <c r="S52" s="201"/>
      <c r="T52" s="200"/>
      <c r="U52" s="200"/>
    </row>
    <row r="53" spans="7:21" ht="18" x14ac:dyDescent="0.3">
      <c r="G53" s="196"/>
      <c r="H53" s="197"/>
      <c r="I53" s="198"/>
      <c r="J53" s="199"/>
      <c r="K53" s="201"/>
      <c r="L53" s="200"/>
      <c r="M53" s="200"/>
      <c r="O53" s="196"/>
      <c r="P53" s="197"/>
      <c r="Q53" s="198"/>
      <c r="R53" s="199"/>
      <c r="S53" s="201"/>
      <c r="T53" s="200"/>
      <c r="U53" s="200"/>
    </row>
    <row r="54" spans="7:21" ht="18" x14ac:dyDescent="0.3">
      <c r="G54" s="196"/>
      <c r="H54" s="197"/>
      <c r="I54" s="198"/>
      <c r="J54" s="199"/>
      <c r="K54" s="201"/>
      <c r="L54" s="200"/>
      <c r="M54" s="200"/>
      <c r="O54" s="196"/>
      <c r="P54" s="197"/>
      <c r="Q54" s="198"/>
      <c r="R54" s="199"/>
      <c r="S54" s="201"/>
      <c r="T54" s="200"/>
      <c r="U54" s="200"/>
    </row>
    <row r="55" spans="7:21" ht="18" x14ac:dyDescent="0.3">
      <c r="G55" s="196"/>
      <c r="H55" s="197"/>
      <c r="I55" s="198"/>
      <c r="J55" s="199"/>
      <c r="K55" s="201"/>
      <c r="L55" s="200"/>
      <c r="M55" s="200"/>
      <c r="O55" s="196"/>
      <c r="P55" s="197"/>
      <c r="Q55" s="198"/>
      <c r="R55" s="199"/>
      <c r="S55" s="201"/>
      <c r="T55" s="200"/>
      <c r="U55" s="200"/>
    </row>
    <row r="56" spans="7:21" ht="18" x14ac:dyDescent="0.3">
      <c r="G56" s="196"/>
      <c r="H56" s="197"/>
      <c r="I56" s="198"/>
      <c r="J56" s="199"/>
      <c r="K56" s="201"/>
      <c r="L56" s="200"/>
      <c r="M56" s="200"/>
      <c r="O56" s="196"/>
      <c r="P56" s="197"/>
      <c r="Q56" s="198"/>
      <c r="R56" s="199"/>
      <c r="S56" s="201"/>
      <c r="T56" s="200"/>
      <c r="U56" s="200"/>
    </row>
    <row r="57" spans="7:21" ht="18" x14ac:dyDescent="0.3">
      <c r="G57" s="196"/>
      <c r="H57" s="197"/>
      <c r="I57" s="198"/>
      <c r="J57" s="199"/>
      <c r="K57" s="201"/>
      <c r="L57" s="200"/>
      <c r="M57" s="200"/>
      <c r="O57" s="196"/>
      <c r="P57" s="197"/>
      <c r="Q57" s="198"/>
      <c r="R57" s="199"/>
      <c r="S57" s="201"/>
      <c r="T57" s="200"/>
      <c r="U57" s="200"/>
    </row>
    <row r="58" spans="7:21" ht="18" x14ac:dyDescent="0.3">
      <c r="G58" s="196"/>
      <c r="H58" s="197"/>
      <c r="I58" s="198"/>
      <c r="J58" s="199"/>
      <c r="K58" s="201"/>
      <c r="L58" s="200"/>
      <c r="M58" s="200"/>
      <c r="O58" s="196"/>
      <c r="P58" s="197"/>
      <c r="Q58" s="198"/>
      <c r="R58" s="199"/>
      <c r="S58" s="201"/>
      <c r="T58" s="200"/>
      <c r="U58" s="200"/>
    </row>
    <row r="59" spans="7:21" ht="18" x14ac:dyDescent="0.3">
      <c r="G59" s="196"/>
      <c r="H59" s="197"/>
      <c r="I59" s="198"/>
      <c r="J59" s="199"/>
      <c r="K59" s="201"/>
      <c r="L59" s="200"/>
      <c r="M59" s="200"/>
      <c r="O59" s="196"/>
      <c r="P59" s="197"/>
      <c r="Q59" s="198"/>
      <c r="R59" s="199"/>
      <c r="S59" s="201"/>
      <c r="T59" s="200"/>
      <c r="U59" s="200"/>
    </row>
    <row r="60" spans="7:21" ht="18" x14ac:dyDescent="0.3">
      <c r="G60" s="196"/>
      <c r="H60" s="197"/>
      <c r="I60" s="198"/>
      <c r="J60" s="199"/>
      <c r="K60" s="201"/>
      <c r="L60" s="200"/>
      <c r="M60" s="200"/>
      <c r="O60" s="196"/>
      <c r="P60" s="197"/>
      <c r="Q60" s="198"/>
      <c r="R60" s="199"/>
      <c r="S60" s="201"/>
      <c r="T60" s="200"/>
      <c r="U60" s="200"/>
    </row>
    <row r="61" spans="7:21" ht="18" x14ac:dyDescent="0.3">
      <c r="G61" s="196"/>
      <c r="H61" s="197"/>
      <c r="I61" s="198"/>
      <c r="J61" s="199"/>
      <c r="K61" s="201"/>
      <c r="L61" s="200"/>
      <c r="M61" s="200"/>
      <c r="O61" s="196"/>
      <c r="P61" s="197"/>
      <c r="Q61" s="198"/>
      <c r="R61" s="199"/>
      <c r="S61" s="201"/>
      <c r="T61" s="200"/>
      <c r="U61" s="200"/>
    </row>
    <row r="62" spans="7:21" ht="18" x14ac:dyDescent="0.3">
      <c r="G62" s="196"/>
      <c r="H62" s="197"/>
      <c r="I62" s="198"/>
      <c r="J62" s="199"/>
      <c r="K62" s="201"/>
      <c r="L62" s="200"/>
      <c r="M62" s="200"/>
      <c r="O62" s="196"/>
      <c r="P62" s="197"/>
      <c r="Q62" s="198"/>
      <c r="R62" s="199"/>
      <c r="S62" s="201"/>
      <c r="T62" s="200"/>
      <c r="U62" s="200"/>
    </row>
    <row r="63" spans="7:21" ht="18" x14ac:dyDescent="0.3">
      <c r="G63" s="196"/>
      <c r="H63" s="197"/>
      <c r="I63" s="198"/>
      <c r="J63" s="199"/>
      <c r="K63" s="201"/>
      <c r="L63" s="200"/>
      <c r="M63" s="200"/>
      <c r="O63" s="196"/>
      <c r="P63" s="197"/>
      <c r="Q63" s="198"/>
      <c r="R63" s="199"/>
      <c r="S63" s="201"/>
      <c r="T63" s="200"/>
      <c r="U63" s="200"/>
    </row>
    <row r="64" spans="7:21" ht="18" x14ac:dyDescent="0.3">
      <c r="G64" s="196"/>
      <c r="H64" s="197"/>
      <c r="I64" s="198"/>
      <c r="J64" s="199"/>
      <c r="K64" s="201"/>
      <c r="L64" s="200"/>
      <c r="M64" s="200"/>
      <c r="O64" s="196"/>
      <c r="P64" s="197"/>
      <c r="Q64" s="198"/>
      <c r="R64" s="199"/>
      <c r="S64" s="201"/>
      <c r="T64" s="200"/>
      <c r="U64" s="200"/>
    </row>
    <row r="65" spans="7:22" ht="18" x14ac:dyDescent="0.3">
      <c r="G65" s="196"/>
      <c r="H65" s="197"/>
      <c r="I65" s="198"/>
      <c r="J65" s="199"/>
      <c r="K65" s="201"/>
      <c r="L65" s="200"/>
      <c r="M65" s="200"/>
      <c r="O65" s="196"/>
      <c r="P65" s="197"/>
      <c r="Q65" s="198"/>
      <c r="R65" s="199"/>
      <c r="S65" s="201"/>
      <c r="T65" s="200"/>
      <c r="U65" s="200"/>
    </row>
    <row r="66" spans="7:22" ht="18" x14ac:dyDescent="0.3">
      <c r="G66" s="196"/>
      <c r="H66" s="197"/>
      <c r="I66" s="198"/>
      <c r="J66" s="199"/>
      <c r="K66" s="201"/>
      <c r="L66" s="200"/>
      <c r="M66" s="200"/>
      <c r="O66" s="196"/>
      <c r="P66" s="197"/>
      <c r="Q66" s="198"/>
      <c r="R66" s="199"/>
      <c r="S66" s="201"/>
      <c r="T66" s="200"/>
      <c r="U66" s="200"/>
    </row>
    <row r="67" spans="7:22" ht="18" x14ac:dyDescent="0.3">
      <c r="G67" s="196"/>
      <c r="H67" s="197"/>
      <c r="I67" s="198"/>
      <c r="J67" s="199"/>
      <c r="K67" s="201"/>
      <c r="L67" s="200"/>
      <c r="M67" s="200"/>
      <c r="O67" s="196"/>
      <c r="P67" s="197"/>
      <c r="Q67" s="198"/>
      <c r="R67" s="199"/>
      <c r="S67" s="201"/>
      <c r="T67" s="200"/>
      <c r="U67" s="200"/>
    </row>
    <row r="68" spans="7:22" ht="18" x14ac:dyDescent="0.3">
      <c r="G68" s="196"/>
      <c r="H68" s="197"/>
      <c r="I68" s="198"/>
      <c r="J68" s="199"/>
      <c r="K68" s="201"/>
      <c r="L68" s="200"/>
      <c r="M68" s="200"/>
      <c r="O68" s="196"/>
      <c r="P68" s="197"/>
      <c r="Q68" s="198"/>
      <c r="R68" s="199"/>
      <c r="S68" s="201"/>
      <c r="T68" s="200"/>
      <c r="U68" s="200"/>
      <c r="V68" s="223"/>
    </row>
    <row r="69" spans="7:22" ht="18" x14ac:dyDescent="0.3">
      <c r="G69" s="196"/>
      <c r="H69" s="197"/>
      <c r="I69" s="198"/>
      <c r="J69" s="199"/>
      <c r="K69" s="201"/>
      <c r="L69" s="200"/>
      <c r="M69" s="200"/>
      <c r="O69" s="196"/>
      <c r="P69" s="197"/>
      <c r="Q69" s="198"/>
      <c r="R69" s="199"/>
      <c r="S69" s="201"/>
      <c r="T69" s="200"/>
      <c r="U69" s="200"/>
      <c r="V69" s="223"/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/>
      <c r="P70" s="197"/>
      <c r="Q70" s="198"/>
      <c r="R70" s="199"/>
      <c r="S70" s="201"/>
      <c r="T70" s="200"/>
      <c r="U70" s="200"/>
      <c r="V70" s="223"/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/>
      <c r="P71" s="197"/>
      <c r="Q71" s="198"/>
      <c r="R71" s="199"/>
      <c r="S71" s="201"/>
      <c r="T71" s="200"/>
      <c r="U71" s="200"/>
      <c r="V71" s="223"/>
    </row>
    <row r="72" spans="7:22" ht="18" x14ac:dyDescent="0.3">
      <c r="O72" s="196"/>
      <c r="P72" s="197"/>
      <c r="Q72" s="198"/>
      <c r="R72" s="199"/>
      <c r="S72" s="201"/>
      <c r="T72" s="200"/>
      <c r="U72" s="200"/>
      <c r="V72" s="223"/>
    </row>
    <row r="73" spans="7:22" ht="18" x14ac:dyDescent="0.3">
      <c r="O73" s="196"/>
      <c r="P73" s="197"/>
      <c r="Q73" s="198"/>
      <c r="R73" s="199"/>
      <c r="S73" s="201"/>
      <c r="T73" s="200"/>
      <c r="U73" s="200"/>
      <c r="V73" s="223"/>
    </row>
    <row r="74" spans="7:22" ht="18" x14ac:dyDescent="0.3">
      <c r="O74" s="196"/>
      <c r="P74" s="197"/>
      <c r="Q74" s="198"/>
      <c r="R74" s="199"/>
      <c r="S74" s="201"/>
      <c r="T74" s="200"/>
      <c r="U74" s="200"/>
      <c r="V74" s="223"/>
    </row>
    <row r="75" spans="7:22" ht="18" x14ac:dyDescent="0.3">
      <c r="O75" s="196"/>
      <c r="P75" s="197"/>
      <c r="Q75" s="198"/>
      <c r="R75" s="199"/>
      <c r="S75" s="201"/>
      <c r="T75" s="200"/>
      <c r="U75" s="200"/>
      <c r="V75" s="223"/>
    </row>
    <row r="76" spans="7:22" ht="18" x14ac:dyDescent="0.3">
      <c r="O76" s="196"/>
      <c r="P76" s="197"/>
      <c r="Q76" s="198"/>
      <c r="R76" s="199"/>
      <c r="S76" s="201"/>
      <c r="T76" s="200"/>
      <c r="U76" s="200"/>
      <c r="V76" s="223"/>
    </row>
    <row r="77" spans="7:22" ht="18" x14ac:dyDescent="0.3">
      <c r="O77" s="196"/>
      <c r="P77" s="197"/>
      <c r="Q77" s="198"/>
      <c r="R77" s="199"/>
      <c r="S77" s="201"/>
      <c r="T77" s="200"/>
      <c r="U77" s="200"/>
    </row>
    <row r="78" spans="7:22" ht="18" x14ac:dyDescent="0.3">
      <c r="O78" s="196"/>
      <c r="P78" s="197"/>
      <c r="Q78" s="198"/>
      <c r="R78" s="199"/>
      <c r="S78" s="201"/>
      <c r="T78" s="200"/>
      <c r="U78" s="200"/>
    </row>
    <row r="79" spans="7:22" ht="18" x14ac:dyDescent="0.3">
      <c r="O79" s="196"/>
      <c r="P79" s="197"/>
      <c r="Q79" s="198"/>
      <c r="R79" s="199"/>
      <c r="S79" s="201"/>
      <c r="T79" s="200"/>
      <c r="U79" s="200"/>
    </row>
    <row r="80" spans="7:22" ht="18" x14ac:dyDescent="0.3">
      <c r="O80" s="196"/>
      <c r="P80" s="197"/>
      <c r="Q80" s="198"/>
      <c r="R80" s="199"/>
      <c r="S80" s="201"/>
      <c r="T80" s="200"/>
      <c r="U80" s="200"/>
    </row>
    <row r="81" spans="15:21" ht="18" x14ac:dyDescent="0.3">
      <c r="O81" s="196"/>
      <c r="P81" s="197"/>
      <c r="Q81" s="198"/>
      <c r="R81" s="199"/>
      <c r="S81" s="201"/>
      <c r="T81" s="200"/>
      <c r="U81" s="200"/>
    </row>
    <row r="82" spans="15:21" ht="18" x14ac:dyDescent="0.3">
      <c r="O82" s="196"/>
      <c r="P82" s="197"/>
      <c r="Q82" s="198"/>
      <c r="R82" s="199"/>
      <c r="S82" s="201"/>
      <c r="T82" s="200"/>
      <c r="U82" s="200"/>
    </row>
    <row r="83" spans="15:21" ht="18" x14ac:dyDescent="0.3">
      <c r="O83" s="196"/>
      <c r="P83" s="197"/>
      <c r="Q83" s="198"/>
      <c r="R83" s="199"/>
      <c r="S83" s="201"/>
      <c r="T83" s="200"/>
      <c r="U83" s="200"/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</sheetData>
  <mergeCells count="2">
    <mergeCell ref="T10:U10"/>
    <mergeCell ref="L37:M37"/>
  </mergeCells>
  <conditionalFormatting sqref="H39:H71">
    <cfRule type="duplicateValues" dxfId="123" priority="1"/>
  </conditionalFormatting>
  <conditionalFormatting sqref="H39:H71">
    <cfRule type="duplicateValues" dxfId="122" priority="2"/>
    <cfRule type="duplicateValues" dxfId="121" priority="3"/>
  </conditionalFormatting>
  <conditionalFormatting sqref="P12:P87">
    <cfRule type="duplicateValues" dxfId="120" priority="11834"/>
  </conditionalFormatting>
  <conditionalFormatting sqref="P12:P87">
    <cfRule type="duplicateValues" dxfId="119" priority="11836"/>
    <cfRule type="duplicateValues" dxfId="118" priority="11837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637454-F328-4C4D-AA13-240210716839}">
  <sheetPr>
    <pageSetUpPr fitToPage="1"/>
  </sheetPr>
  <dimension ref="G1:V91"/>
  <sheetViews>
    <sheetView showGridLines="0" zoomScaleNormal="100" workbookViewId="0">
      <selection activeCell="AC10" sqref="AC10"/>
    </sheetView>
  </sheetViews>
  <sheetFormatPr defaultRowHeight="14.4" x14ac:dyDescent="0.3"/>
  <cols>
    <col min="1" max="13" width="9.109375" customWidth="1"/>
    <col min="14" max="14" width="12" customWidth="1"/>
    <col min="15" max="15" width="16" hidden="1" customWidth="1"/>
    <col min="16" max="16" width="65.6640625" hidden="1" customWidth="1"/>
    <col min="17" max="17" width="4.5546875" hidden="1" customWidth="1"/>
    <col min="18" max="18" width="9.5546875" hidden="1" customWidth="1"/>
    <col min="19" max="19" width="5.5546875" style="205" hidden="1" customWidth="1"/>
    <col min="20" max="20" width="8.33203125" hidden="1" customWidth="1"/>
    <col min="21" max="21" width="15.6640625" hidden="1" customWidth="1"/>
  </cols>
  <sheetData>
    <row r="1" spans="15:21" x14ac:dyDescent="0.3">
      <c r="S1" s="203"/>
    </row>
    <row r="2" spans="15:21" x14ac:dyDescent="0.3">
      <c r="S2" s="203"/>
    </row>
    <row r="3" spans="15:21" x14ac:dyDescent="0.3">
      <c r="S3" s="203"/>
    </row>
    <row r="4" spans="15:21" x14ac:dyDescent="0.3">
      <c r="S4" s="203"/>
    </row>
    <row r="5" spans="15:21" x14ac:dyDescent="0.3">
      <c r="S5" s="203"/>
    </row>
    <row r="6" spans="15:21" x14ac:dyDescent="0.3">
      <c r="S6" s="203"/>
    </row>
    <row r="7" spans="15:21" x14ac:dyDescent="0.3">
      <c r="S7" s="203"/>
    </row>
    <row r="8" spans="15:21" x14ac:dyDescent="0.3">
      <c r="S8" s="203"/>
    </row>
    <row r="9" spans="15:21" x14ac:dyDescent="0.3">
      <c r="S9" s="203"/>
    </row>
    <row r="10" spans="15:21" ht="21" x14ac:dyDescent="0.4">
      <c r="O10" s="195" t="s">
        <v>41</v>
      </c>
      <c r="P10" s="195" t="s">
        <v>583</v>
      </c>
      <c r="Q10" s="190"/>
      <c r="R10" s="195"/>
      <c r="S10" s="202"/>
      <c r="T10" s="294" t="s">
        <v>584</v>
      </c>
      <c r="U10" s="294"/>
    </row>
    <row r="11" spans="15:21" ht="5.25" customHeight="1" x14ac:dyDescent="0.4">
      <c r="O11" s="195"/>
      <c r="P11" s="195"/>
      <c r="Q11" s="190"/>
      <c r="R11" s="195"/>
      <c r="S11" s="202"/>
      <c r="T11" s="195"/>
      <c r="U11" s="195"/>
    </row>
    <row r="12" spans="15:21" ht="18" hidden="1" x14ac:dyDescent="0.3">
      <c r="O12" s="196">
        <v>1674</v>
      </c>
      <c r="P12" s="197" t="s">
        <v>328</v>
      </c>
      <c r="Q12" s="198" t="s">
        <v>991</v>
      </c>
      <c r="R12" s="199">
        <v>48</v>
      </c>
      <c r="S12" s="201">
        <v>0.05</v>
      </c>
      <c r="T12" s="200" t="s">
        <v>992</v>
      </c>
      <c r="U12" s="200">
        <v>45.6</v>
      </c>
    </row>
    <row r="13" spans="15:21" ht="18" hidden="1" x14ac:dyDescent="0.3">
      <c r="O13" s="196">
        <v>21771</v>
      </c>
      <c r="P13" s="197" t="s">
        <v>888</v>
      </c>
      <c r="Q13" s="198" t="s">
        <v>991</v>
      </c>
      <c r="R13" s="199">
        <v>29</v>
      </c>
      <c r="S13" s="201">
        <v>0.1</v>
      </c>
      <c r="T13" s="200" t="s">
        <v>992</v>
      </c>
      <c r="U13" s="200">
        <v>26.1</v>
      </c>
    </row>
    <row r="14" spans="15:21" ht="18" hidden="1" x14ac:dyDescent="0.3">
      <c r="O14" s="196">
        <v>21746</v>
      </c>
      <c r="P14" s="197" t="s">
        <v>834</v>
      </c>
      <c r="Q14" s="198" t="s">
        <v>991</v>
      </c>
      <c r="R14" s="199">
        <v>67</v>
      </c>
      <c r="S14" s="201">
        <v>0.1</v>
      </c>
      <c r="T14" s="200" t="s">
        <v>992</v>
      </c>
      <c r="U14" s="200">
        <v>60.3</v>
      </c>
    </row>
    <row r="15" spans="15:21" ht="18" hidden="1" x14ac:dyDescent="0.3">
      <c r="O15" s="196">
        <v>20403</v>
      </c>
      <c r="P15" s="197" t="s">
        <v>1658</v>
      </c>
      <c r="Q15" s="198" t="s">
        <v>991</v>
      </c>
      <c r="R15" s="199">
        <v>71.900000000000006</v>
      </c>
      <c r="S15" s="201">
        <v>0.1</v>
      </c>
      <c r="T15" s="200" t="s">
        <v>992</v>
      </c>
      <c r="U15" s="200">
        <v>64.8</v>
      </c>
    </row>
    <row r="16" spans="15:21" ht="18" hidden="1" x14ac:dyDescent="0.3">
      <c r="O16" s="196">
        <v>21373</v>
      </c>
      <c r="P16" s="197" t="s">
        <v>1657</v>
      </c>
      <c r="Q16" s="198" t="s">
        <v>991</v>
      </c>
      <c r="R16" s="199">
        <v>75.2</v>
      </c>
      <c r="S16" s="201">
        <v>0.1</v>
      </c>
      <c r="T16" s="200" t="s">
        <v>992</v>
      </c>
      <c r="U16" s="200">
        <v>67.699999999999989</v>
      </c>
    </row>
    <row r="17" spans="15:21" ht="18" hidden="1" x14ac:dyDescent="0.3">
      <c r="O17" s="196">
        <v>21714</v>
      </c>
      <c r="P17" s="197" t="s">
        <v>783</v>
      </c>
      <c r="Q17" s="198" t="s">
        <v>991</v>
      </c>
      <c r="R17" s="199">
        <v>58.5</v>
      </c>
      <c r="S17" s="201">
        <v>0.1</v>
      </c>
      <c r="T17" s="200" t="s">
        <v>992</v>
      </c>
      <c r="U17" s="200">
        <v>52.7</v>
      </c>
    </row>
    <row r="18" spans="15:21" ht="18" hidden="1" x14ac:dyDescent="0.3">
      <c r="O18" s="196">
        <v>21792</v>
      </c>
      <c r="P18" s="197" t="s">
        <v>1562</v>
      </c>
      <c r="Q18" s="198" t="s">
        <v>991</v>
      </c>
      <c r="R18" s="199">
        <v>62</v>
      </c>
      <c r="S18" s="201">
        <v>0.1</v>
      </c>
      <c r="T18" s="200" t="s">
        <v>992</v>
      </c>
      <c r="U18" s="200">
        <v>55.8</v>
      </c>
    </row>
    <row r="19" spans="15:21" ht="18" hidden="1" x14ac:dyDescent="0.3">
      <c r="O19" s="196">
        <v>62</v>
      </c>
      <c r="P19" s="197" t="s">
        <v>1680</v>
      </c>
      <c r="Q19" s="198" t="s">
        <v>991</v>
      </c>
      <c r="R19" s="199">
        <v>4.9000000000000004</v>
      </c>
      <c r="S19" s="201">
        <v>0.05</v>
      </c>
      <c r="T19" s="200" t="s">
        <v>992</v>
      </c>
      <c r="U19" s="200">
        <v>4.6999999999999993</v>
      </c>
    </row>
    <row r="20" spans="15:21" ht="18" hidden="1" x14ac:dyDescent="0.3">
      <c r="O20" s="196">
        <v>983</v>
      </c>
      <c r="P20" s="197" t="s">
        <v>1681</v>
      </c>
      <c r="Q20" s="198" t="s">
        <v>991</v>
      </c>
      <c r="R20" s="199">
        <v>6.1</v>
      </c>
      <c r="S20" s="201">
        <v>0.05</v>
      </c>
      <c r="T20" s="200" t="s">
        <v>992</v>
      </c>
      <c r="U20" s="200">
        <v>5.8</v>
      </c>
    </row>
    <row r="21" spans="15:21" ht="18" hidden="1" x14ac:dyDescent="0.3">
      <c r="O21" s="196">
        <v>63</v>
      </c>
      <c r="P21" s="197" t="s">
        <v>1682</v>
      </c>
      <c r="Q21" s="198" t="s">
        <v>991</v>
      </c>
      <c r="R21" s="199">
        <v>4.9000000000000004</v>
      </c>
      <c r="S21" s="201">
        <v>0.05</v>
      </c>
      <c r="T21" s="200" t="s">
        <v>992</v>
      </c>
      <c r="U21" s="200">
        <v>4.6999999999999993</v>
      </c>
    </row>
    <row r="22" spans="15:21" ht="18" hidden="1" x14ac:dyDescent="0.3">
      <c r="O22" s="196">
        <v>1027</v>
      </c>
      <c r="P22" s="197" t="s">
        <v>1683</v>
      </c>
      <c r="Q22" s="198" t="s">
        <v>991</v>
      </c>
      <c r="R22" s="199">
        <v>6.1</v>
      </c>
      <c r="S22" s="201">
        <v>0.1</v>
      </c>
      <c r="T22" s="200" t="s">
        <v>992</v>
      </c>
      <c r="U22" s="200">
        <v>5.5</v>
      </c>
    </row>
    <row r="23" spans="15:21" ht="18" hidden="1" x14ac:dyDescent="0.3">
      <c r="O23" s="196">
        <v>21751</v>
      </c>
      <c r="P23" s="197" t="s">
        <v>910</v>
      </c>
      <c r="Q23" s="198" t="s">
        <v>991</v>
      </c>
      <c r="R23" s="199">
        <v>93</v>
      </c>
      <c r="S23" s="201">
        <v>0.1</v>
      </c>
      <c r="T23" s="200" t="s">
        <v>992</v>
      </c>
      <c r="U23" s="200">
        <v>83.7</v>
      </c>
    </row>
    <row r="24" spans="15:21" ht="18" hidden="1" x14ac:dyDescent="0.3">
      <c r="O24" s="196">
        <v>21007</v>
      </c>
      <c r="P24" s="197" t="s">
        <v>1686</v>
      </c>
      <c r="Q24" s="198" t="s">
        <v>991</v>
      </c>
      <c r="R24" s="199">
        <v>99.1</v>
      </c>
      <c r="S24" s="201">
        <v>0.1</v>
      </c>
      <c r="T24" s="200" t="s">
        <v>992</v>
      </c>
      <c r="U24" s="200">
        <v>89.199999999999989</v>
      </c>
    </row>
    <row r="25" spans="15:21" ht="18" hidden="1" x14ac:dyDescent="0.3">
      <c r="O25" s="196">
        <v>21371</v>
      </c>
      <c r="P25" s="197" t="s">
        <v>1117</v>
      </c>
      <c r="Q25" s="198" t="s">
        <v>991</v>
      </c>
      <c r="R25" s="199">
        <v>103.1</v>
      </c>
      <c r="S25" s="201">
        <v>0.1</v>
      </c>
      <c r="T25" s="200" t="s">
        <v>992</v>
      </c>
      <c r="U25" s="200">
        <v>92.8</v>
      </c>
    </row>
    <row r="26" spans="15:21" ht="18" hidden="1" x14ac:dyDescent="0.3">
      <c r="O26" s="196">
        <v>1671</v>
      </c>
      <c r="P26" s="197" t="s">
        <v>259</v>
      </c>
      <c r="Q26" s="198" t="s">
        <v>991</v>
      </c>
      <c r="R26" s="199">
        <v>26.5</v>
      </c>
      <c r="S26" s="201">
        <v>0.05</v>
      </c>
      <c r="T26" s="200" t="s">
        <v>992</v>
      </c>
      <c r="U26" s="200">
        <v>25.200000000000003</v>
      </c>
    </row>
    <row r="27" spans="15:21" ht="18" x14ac:dyDescent="0.3">
      <c r="O27" s="196">
        <v>21049</v>
      </c>
      <c r="P27" s="197" t="s">
        <v>1734</v>
      </c>
      <c r="Q27" s="198" t="s">
        <v>991</v>
      </c>
      <c r="R27" s="199">
        <v>10</v>
      </c>
      <c r="S27" s="201">
        <v>0.15</v>
      </c>
      <c r="T27" s="200" t="s">
        <v>992</v>
      </c>
      <c r="U27" s="200">
        <v>8.5</v>
      </c>
    </row>
    <row r="28" spans="15:21" ht="18" x14ac:dyDescent="0.3">
      <c r="O28" s="196">
        <v>21419</v>
      </c>
      <c r="P28" s="197" t="s">
        <v>1308</v>
      </c>
      <c r="Q28" s="198" t="s">
        <v>991</v>
      </c>
      <c r="R28" s="199">
        <v>11</v>
      </c>
      <c r="S28" s="201">
        <v>0.15</v>
      </c>
      <c r="T28" s="200" t="s">
        <v>992</v>
      </c>
      <c r="U28" s="200">
        <v>9.4</v>
      </c>
    </row>
    <row r="29" spans="15:21" ht="18" x14ac:dyDescent="0.3">
      <c r="O29" s="196">
        <v>66</v>
      </c>
      <c r="P29" s="197" t="s">
        <v>1763</v>
      </c>
      <c r="Q29" s="198" t="s">
        <v>991</v>
      </c>
      <c r="R29" s="199">
        <v>125</v>
      </c>
      <c r="S29" s="201">
        <v>0.05</v>
      </c>
      <c r="T29" s="200" t="s">
        <v>992</v>
      </c>
      <c r="U29" s="200">
        <v>118.8</v>
      </c>
    </row>
    <row r="30" spans="15:21" ht="18" x14ac:dyDescent="0.3">
      <c r="O30" s="196">
        <v>727</v>
      </c>
      <c r="P30" s="197" t="s">
        <v>1765</v>
      </c>
      <c r="Q30" s="198" t="s">
        <v>991</v>
      </c>
      <c r="R30" s="199">
        <v>133.1</v>
      </c>
      <c r="S30" s="201">
        <v>0.05</v>
      </c>
      <c r="T30" s="200" t="s">
        <v>992</v>
      </c>
      <c r="U30" s="200">
        <v>126.5</v>
      </c>
    </row>
    <row r="31" spans="15:21" ht="18" x14ac:dyDescent="0.3">
      <c r="O31" s="196">
        <v>1587</v>
      </c>
      <c r="P31" s="197" t="s">
        <v>1323</v>
      </c>
      <c r="Q31" s="198" t="s">
        <v>991</v>
      </c>
      <c r="R31" s="199">
        <v>139</v>
      </c>
      <c r="S31" s="201">
        <v>0.05</v>
      </c>
      <c r="T31" s="200" t="s">
        <v>992</v>
      </c>
      <c r="U31" s="200">
        <v>132.1</v>
      </c>
    </row>
    <row r="32" spans="15:21" ht="18" x14ac:dyDescent="0.3">
      <c r="O32" s="196">
        <v>234</v>
      </c>
      <c r="P32" s="197" t="s">
        <v>94</v>
      </c>
      <c r="Q32" s="198" t="s">
        <v>991</v>
      </c>
      <c r="R32" s="199">
        <v>123</v>
      </c>
      <c r="S32" s="201">
        <v>0.05</v>
      </c>
      <c r="T32" s="200" t="s">
        <v>992</v>
      </c>
      <c r="U32" s="200">
        <v>116.89999999999999</v>
      </c>
    </row>
    <row r="33" spans="7:21" ht="18" x14ac:dyDescent="0.3">
      <c r="O33" s="196">
        <v>728</v>
      </c>
      <c r="P33" s="197" t="s">
        <v>1324</v>
      </c>
      <c r="Q33" s="198" t="s">
        <v>991</v>
      </c>
      <c r="R33" s="199">
        <v>130.9</v>
      </c>
      <c r="S33" s="201">
        <v>0.05</v>
      </c>
      <c r="T33" s="200" t="s">
        <v>992</v>
      </c>
      <c r="U33" s="200">
        <v>124.39999999999999</v>
      </c>
    </row>
    <row r="34" spans="7:21" ht="18" x14ac:dyDescent="0.3">
      <c r="O34" s="196">
        <v>1719</v>
      </c>
      <c r="P34" s="197" t="s">
        <v>1569</v>
      </c>
      <c r="Q34" s="198" t="s">
        <v>991</v>
      </c>
      <c r="R34" s="199">
        <v>37</v>
      </c>
      <c r="S34" s="201">
        <v>0.05</v>
      </c>
      <c r="T34" s="200" t="s">
        <v>992</v>
      </c>
      <c r="U34" s="200">
        <v>35.200000000000003</v>
      </c>
    </row>
    <row r="35" spans="7:21" ht="18" x14ac:dyDescent="0.3">
      <c r="O35" s="196">
        <v>53</v>
      </c>
      <c r="P35" s="197" t="s">
        <v>342</v>
      </c>
      <c r="Q35" s="198" t="s">
        <v>991</v>
      </c>
      <c r="R35" s="199">
        <v>19</v>
      </c>
      <c r="S35" s="201">
        <v>0.09</v>
      </c>
      <c r="T35" s="200" t="s">
        <v>992</v>
      </c>
      <c r="U35" s="200">
        <v>17.3</v>
      </c>
    </row>
    <row r="36" spans="7:21" ht="18" x14ac:dyDescent="0.3">
      <c r="O36" s="196">
        <v>21256</v>
      </c>
      <c r="P36" s="197" t="s">
        <v>913</v>
      </c>
      <c r="Q36" s="198" t="s">
        <v>991</v>
      </c>
      <c r="R36" s="199">
        <v>9</v>
      </c>
      <c r="S36" s="201">
        <v>0.1</v>
      </c>
      <c r="T36" s="200" t="s">
        <v>992</v>
      </c>
      <c r="U36" s="200">
        <v>8.1</v>
      </c>
    </row>
    <row r="37" spans="7:21" ht="18" x14ac:dyDescent="0.3">
      <c r="O37" s="196">
        <v>21426</v>
      </c>
      <c r="P37" s="197" t="s">
        <v>1146</v>
      </c>
      <c r="Q37" s="198" t="s">
        <v>991</v>
      </c>
      <c r="R37" s="199">
        <v>11.2</v>
      </c>
      <c r="S37" s="201">
        <v>0.1</v>
      </c>
      <c r="T37" s="200" t="s">
        <v>992</v>
      </c>
      <c r="U37" s="200">
        <v>10.1</v>
      </c>
    </row>
    <row r="38" spans="7:21" ht="18" x14ac:dyDescent="0.3">
      <c r="O38" s="196">
        <v>169</v>
      </c>
      <c r="P38" s="197" t="s">
        <v>208</v>
      </c>
      <c r="Q38" s="198" t="s">
        <v>991</v>
      </c>
      <c r="R38" s="199">
        <v>6.4</v>
      </c>
      <c r="S38" s="201">
        <v>0.05</v>
      </c>
      <c r="T38" s="200" t="s">
        <v>992</v>
      </c>
      <c r="U38" s="200">
        <v>6.1</v>
      </c>
    </row>
    <row r="39" spans="7:21" ht="18" x14ac:dyDescent="0.3">
      <c r="O39" s="196">
        <v>1005</v>
      </c>
      <c r="P39" s="197" t="s">
        <v>198</v>
      </c>
      <c r="Q39" s="198" t="s">
        <v>991</v>
      </c>
      <c r="R39" s="199">
        <v>7.7</v>
      </c>
      <c r="S39" s="201">
        <v>0.1</v>
      </c>
      <c r="T39" s="200" t="s">
        <v>992</v>
      </c>
      <c r="U39" s="200">
        <v>7</v>
      </c>
    </row>
    <row r="40" spans="7:21" ht="18" x14ac:dyDescent="0.3">
      <c r="O40" s="196">
        <v>1881</v>
      </c>
      <c r="P40" s="197" t="s">
        <v>1159</v>
      </c>
      <c r="Q40" s="198" t="s">
        <v>991</v>
      </c>
      <c r="R40" s="199">
        <v>21</v>
      </c>
      <c r="S40" s="201">
        <v>0.25</v>
      </c>
      <c r="T40" s="200" t="s">
        <v>992</v>
      </c>
      <c r="U40" s="200">
        <v>15.799999999999999</v>
      </c>
    </row>
    <row r="41" spans="7:21" ht="21" x14ac:dyDescent="0.4">
      <c r="G41" s="195"/>
      <c r="H41" s="195"/>
      <c r="I41" s="190"/>
      <c r="J41" s="195"/>
      <c r="K41" s="204"/>
      <c r="L41" s="294"/>
      <c r="M41" s="294"/>
      <c r="O41" s="196">
        <v>21745</v>
      </c>
      <c r="P41" s="197" t="s">
        <v>833</v>
      </c>
      <c r="Q41" s="198" t="s">
        <v>991</v>
      </c>
      <c r="R41" s="199">
        <v>67</v>
      </c>
      <c r="S41" s="201">
        <v>0.05</v>
      </c>
      <c r="T41" s="200" t="s">
        <v>992</v>
      </c>
      <c r="U41" s="200">
        <v>63.7</v>
      </c>
    </row>
    <row r="42" spans="7:21" ht="21" x14ac:dyDescent="0.4">
      <c r="G42" s="195"/>
      <c r="H42" s="195"/>
      <c r="I42" s="190"/>
      <c r="J42" s="195"/>
      <c r="K42" s="204"/>
      <c r="L42" s="195"/>
      <c r="M42" s="195"/>
      <c r="O42" s="196">
        <v>20987</v>
      </c>
      <c r="P42" s="197" t="s">
        <v>1160</v>
      </c>
      <c r="Q42" s="198" t="s">
        <v>991</v>
      </c>
      <c r="R42" s="199">
        <v>71.599999999999994</v>
      </c>
      <c r="S42" s="201">
        <v>0.1</v>
      </c>
      <c r="T42" s="200" t="s">
        <v>992</v>
      </c>
      <c r="U42" s="200">
        <v>64.5</v>
      </c>
    </row>
    <row r="43" spans="7:21" ht="18" x14ac:dyDescent="0.3">
      <c r="G43" s="196"/>
      <c r="H43" s="197"/>
      <c r="I43" s="198"/>
      <c r="J43" s="199"/>
      <c r="K43" s="201"/>
      <c r="L43" s="200"/>
      <c r="M43" s="200"/>
      <c r="O43" s="196">
        <v>228</v>
      </c>
      <c r="P43" s="197" t="s">
        <v>207</v>
      </c>
      <c r="Q43" s="198" t="s">
        <v>991</v>
      </c>
      <c r="R43" s="199">
        <v>5.5</v>
      </c>
      <c r="S43" s="201">
        <v>0.05</v>
      </c>
      <c r="T43" s="200" t="s">
        <v>992</v>
      </c>
      <c r="U43" s="200">
        <v>5.3</v>
      </c>
    </row>
    <row r="44" spans="7:21" ht="18" x14ac:dyDescent="0.3">
      <c r="G44" s="196"/>
      <c r="H44" s="197"/>
      <c r="I44" s="198"/>
      <c r="J44" s="199"/>
      <c r="K44" s="201"/>
      <c r="L44" s="200"/>
      <c r="M44" s="200"/>
      <c r="O44" s="196">
        <v>987</v>
      </c>
      <c r="P44" s="197" t="s">
        <v>200</v>
      </c>
      <c r="Q44" s="198" t="s">
        <v>991</v>
      </c>
      <c r="R44" s="199">
        <v>6.7</v>
      </c>
      <c r="S44" s="201">
        <v>0.05</v>
      </c>
      <c r="T44" s="200" t="s">
        <v>992</v>
      </c>
      <c r="U44" s="200">
        <v>6.3999999999999995</v>
      </c>
    </row>
    <row r="45" spans="7:21" ht="18" x14ac:dyDescent="0.3">
      <c r="G45" s="196"/>
      <c r="H45" s="197"/>
      <c r="I45" s="198"/>
      <c r="J45" s="199"/>
      <c r="K45" s="201"/>
      <c r="L45" s="200"/>
      <c r="M45" s="200"/>
      <c r="O45" s="196">
        <v>20555</v>
      </c>
      <c r="P45" s="197" t="s">
        <v>1868</v>
      </c>
      <c r="Q45" s="198" t="s">
        <v>991</v>
      </c>
      <c r="R45" s="199">
        <v>19.5</v>
      </c>
      <c r="S45" s="201">
        <v>0.15</v>
      </c>
      <c r="T45" s="200" t="s">
        <v>992</v>
      </c>
      <c r="U45" s="200">
        <v>16.600000000000001</v>
      </c>
    </row>
    <row r="46" spans="7:21" ht="18" x14ac:dyDescent="0.3">
      <c r="G46" s="196"/>
      <c r="H46" s="197"/>
      <c r="I46" s="198"/>
      <c r="J46" s="199"/>
      <c r="K46" s="201"/>
      <c r="L46" s="200"/>
      <c r="M46" s="200"/>
      <c r="O46" s="196">
        <v>20509</v>
      </c>
      <c r="P46" s="197" t="s">
        <v>1870</v>
      </c>
      <c r="Q46" s="198" t="s">
        <v>991</v>
      </c>
      <c r="R46" s="199">
        <v>22.4</v>
      </c>
      <c r="S46" s="201">
        <v>0.15</v>
      </c>
      <c r="T46" s="200" t="s">
        <v>992</v>
      </c>
      <c r="U46" s="200">
        <v>19.100000000000001</v>
      </c>
    </row>
    <row r="47" spans="7:21" ht="18" x14ac:dyDescent="0.3">
      <c r="G47" s="196"/>
      <c r="H47" s="197"/>
      <c r="I47" s="198"/>
      <c r="J47" s="199"/>
      <c r="K47" s="201"/>
      <c r="L47" s="200"/>
      <c r="M47" s="200"/>
      <c r="O47" s="196">
        <v>21422</v>
      </c>
      <c r="P47" s="197" t="s">
        <v>1336</v>
      </c>
      <c r="Q47" s="198" t="s">
        <v>991</v>
      </c>
      <c r="R47" s="199">
        <v>23.2</v>
      </c>
      <c r="S47" s="201">
        <v>0.15</v>
      </c>
      <c r="T47" s="200" t="s">
        <v>992</v>
      </c>
      <c r="U47" s="200">
        <v>19.8</v>
      </c>
    </row>
    <row r="48" spans="7:21" ht="18" x14ac:dyDescent="0.3">
      <c r="G48" s="196"/>
      <c r="H48" s="197"/>
      <c r="I48" s="198"/>
      <c r="J48" s="199"/>
      <c r="K48" s="201"/>
      <c r="L48" s="200"/>
      <c r="M48" s="200"/>
      <c r="O48" s="196">
        <v>1675</v>
      </c>
      <c r="P48" s="197" t="s">
        <v>264</v>
      </c>
      <c r="Q48" s="198" t="s">
        <v>991</v>
      </c>
      <c r="R48" s="199">
        <v>42</v>
      </c>
      <c r="S48" s="201">
        <v>0.05</v>
      </c>
      <c r="T48" s="200" t="s">
        <v>992</v>
      </c>
      <c r="U48" s="200">
        <v>39.9</v>
      </c>
    </row>
    <row r="49" spans="7:21" ht="18" x14ac:dyDescent="0.3">
      <c r="G49" s="196"/>
      <c r="H49" s="197"/>
      <c r="I49" s="198"/>
      <c r="J49" s="199"/>
      <c r="K49" s="201"/>
      <c r="L49" s="200"/>
      <c r="M49" s="200"/>
      <c r="O49" s="196">
        <v>79</v>
      </c>
      <c r="P49" s="197" t="s">
        <v>813</v>
      </c>
      <c r="Q49" s="198" t="s">
        <v>991</v>
      </c>
      <c r="R49" s="199">
        <v>20.5</v>
      </c>
      <c r="S49" s="201">
        <v>0.1</v>
      </c>
      <c r="T49" s="200" t="s">
        <v>992</v>
      </c>
      <c r="U49" s="200">
        <v>18.5</v>
      </c>
    </row>
    <row r="50" spans="7:21" ht="18" x14ac:dyDescent="0.3">
      <c r="G50" s="196"/>
      <c r="H50" s="197"/>
      <c r="I50" s="198"/>
      <c r="J50" s="199"/>
      <c r="K50" s="201"/>
      <c r="L50" s="200"/>
      <c r="M50" s="200"/>
      <c r="O50" s="196">
        <v>1661</v>
      </c>
      <c r="P50" s="197" t="s">
        <v>254</v>
      </c>
      <c r="Q50" s="198" t="s">
        <v>991</v>
      </c>
      <c r="R50" s="199">
        <v>62</v>
      </c>
      <c r="S50" s="201">
        <v>0.05</v>
      </c>
      <c r="T50" s="200" t="s">
        <v>992</v>
      </c>
      <c r="U50" s="200">
        <v>58.9</v>
      </c>
    </row>
    <row r="51" spans="7:21" ht="18" x14ac:dyDescent="0.3">
      <c r="G51" s="196"/>
      <c r="H51" s="197"/>
      <c r="I51" s="198"/>
      <c r="J51" s="199"/>
      <c r="K51" s="201"/>
      <c r="L51" s="200"/>
      <c r="M51" s="200"/>
      <c r="O51" s="196">
        <v>1660</v>
      </c>
      <c r="P51" s="197" t="s">
        <v>1570</v>
      </c>
      <c r="Q51" s="198" t="s">
        <v>991</v>
      </c>
      <c r="R51" s="199">
        <v>53</v>
      </c>
      <c r="S51" s="201">
        <v>0.05</v>
      </c>
      <c r="T51" s="200" t="s">
        <v>992</v>
      </c>
      <c r="U51" s="200">
        <v>50.4</v>
      </c>
    </row>
    <row r="52" spans="7:21" ht="18" x14ac:dyDescent="0.3">
      <c r="G52" s="196"/>
      <c r="H52" s="197"/>
      <c r="I52" s="198"/>
      <c r="J52" s="199"/>
      <c r="K52" s="201"/>
      <c r="L52" s="200"/>
      <c r="M52" s="200"/>
      <c r="O52" s="196">
        <v>1444</v>
      </c>
      <c r="P52" s="197" t="s">
        <v>1584</v>
      </c>
      <c r="Q52" s="198" t="s">
        <v>991</v>
      </c>
      <c r="R52" s="199">
        <v>37</v>
      </c>
      <c r="S52" s="201">
        <v>0.05</v>
      </c>
      <c r="T52" s="200" t="s">
        <v>992</v>
      </c>
      <c r="U52" s="200">
        <v>35.200000000000003</v>
      </c>
    </row>
    <row r="53" spans="7:21" ht="18" x14ac:dyDescent="0.3">
      <c r="G53" s="196"/>
      <c r="H53" s="197"/>
      <c r="I53" s="198"/>
      <c r="J53" s="199"/>
      <c r="K53" s="201"/>
      <c r="L53" s="200"/>
      <c r="M53" s="200"/>
      <c r="O53" s="196">
        <v>1668</v>
      </c>
      <c r="P53" s="197" t="s">
        <v>255</v>
      </c>
      <c r="Q53" s="198" t="s">
        <v>991</v>
      </c>
      <c r="R53" s="199">
        <v>66</v>
      </c>
      <c r="S53" s="201">
        <v>0.05</v>
      </c>
      <c r="T53" s="200" t="s">
        <v>992</v>
      </c>
      <c r="U53" s="200">
        <v>62.7</v>
      </c>
    </row>
    <row r="54" spans="7:21" ht="18" x14ac:dyDescent="0.3">
      <c r="G54" s="196"/>
      <c r="H54" s="197"/>
      <c r="I54" s="198"/>
      <c r="J54" s="199"/>
      <c r="K54" s="201"/>
      <c r="L54" s="200"/>
      <c r="M54" s="200"/>
      <c r="O54" s="196">
        <v>1669</v>
      </c>
      <c r="P54" s="197" t="s">
        <v>256</v>
      </c>
      <c r="Q54" s="198" t="s">
        <v>991</v>
      </c>
      <c r="R54" s="199">
        <v>62</v>
      </c>
      <c r="S54" s="201">
        <v>0.05</v>
      </c>
      <c r="T54" s="200" t="s">
        <v>992</v>
      </c>
      <c r="U54" s="200">
        <v>58.9</v>
      </c>
    </row>
    <row r="55" spans="7:21" ht="18" x14ac:dyDescent="0.3">
      <c r="G55" s="196"/>
      <c r="H55" s="197"/>
      <c r="I55" s="198"/>
      <c r="J55" s="199"/>
      <c r="K55" s="201"/>
      <c r="L55" s="200"/>
      <c r="M55" s="200"/>
      <c r="O55" s="196">
        <v>21759</v>
      </c>
      <c r="P55" s="197" t="s">
        <v>878</v>
      </c>
      <c r="Q55" s="198" t="s">
        <v>991</v>
      </c>
      <c r="R55" s="199">
        <v>27</v>
      </c>
      <c r="S55" s="201">
        <v>0.1</v>
      </c>
      <c r="T55" s="200" t="s">
        <v>992</v>
      </c>
      <c r="U55" s="200">
        <v>24.3</v>
      </c>
    </row>
    <row r="56" spans="7:21" ht="18" x14ac:dyDescent="0.3">
      <c r="G56" s="196"/>
      <c r="H56" s="197"/>
      <c r="I56" s="198"/>
      <c r="J56" s="199"/>
      <c r="K56" s="201"/>
      <c r="L56" s="200"/>
      <c r="M56" s="200"/>
      <c r="O56" s="196">
        <v>21656</v>
      </c>
      <c r="P56" s="197" t="s">
        <v>1169</v>
      </c>
      <c r="Q56" s="198" t="s">
        <v>991</v>
      </c>
      <c r="R56" s="199">
        <v>29.4</v>
      </c>
      <c r="S56" s="201">
        <v>0.1</v>
      </c>
      <c r="T56" s="200" t="s">
        <v>992</v>
      </c>
      <c r="U56" s="200">
        <v>26.5</v>
      </c>
    </row>
    <row r="57" spans="7:21" ht="18" x14ac:dyDescent="0.3">
      <c r="G57" s="196"/>
      <c r="H57" s="197"/>
      <c r="I57" s="198"/>
      <c r="J57" s="199"/>
      <c r="K57" s="201"/>
      <c r="L57" s="200"/>
      <c r="M57" s="200"/>
      <c r="O57" s="196">
        <v>21582</v>
      </c>
      <c r="P57" s="197" t="s">
        <v>1168</v>
      </c>
      <c r="Q57" s="198" t="s">
        <v>991</v>
      </c>
      <c r="R57" s="199">
        <v>30.8</v>
      </c>
      <c r="S57" s="201">
        <v>0.1</v>
      </c>
      <c r="T57" s="200" t="s">
        <v>992</v>
      </c>
      <c r="U57" s="200">
        <v>27.8</v>
      </c>
    </row>
    <row r="58" spans="7:21" ht="18" x14ac:dyDescent="0.3">
      <c r="G58" s="196"/>
      <c r="H58" s="197"/>
      <c r="I58" s="198"/>
      <c r="J58" s="199"/>
      <c r="K58" s="201"/>
      <c r="L58" s="200"/>
      <c r="M58" s="200"/>
      <c r="O58" s="196">
        <v>21762</v>
      </c>
      <c r="P58" s="197" t="s">
        <v>1951</v>
      </c>
      <c r="Q58" s="198" t="s">
        <v>991</v>
      </c>
      <c r="R58" s="199">
        <v>80</v>
      </c>
      <c r="S58" s="201">
        <v>0.1</v>
      </c>
      <c r="T58" s="200" t="s">
        <v>992</v>
      </c>
      <c r="U58" s="200">
        <v>72</v>
      </c>
    </row>
    <row r="59" spans="7:21" ht="18" x14ac:dyDescent="0.3">
      <c r="G59" s="196"/>
      <c r="H59" s="197"/>
      <c r="I59" s="198"/>
      <c r="J59" s="199"/>
      <c r="K59" s="201"/>
      <c r="L59" s="200"/>
      <c r="M59" s="200"/>
      <c r="O59" s="196">
        <v>21782</v>
      </c>
      <c r="P59" s="197" t="s">
        <v>1604</v>
      </c>
      <c r="Q59" s="198" t="s">
        <v>991</v>
      </c>
      <c r="R59" s="199">
        <v>90</v>
      </c>
      <c r="S59" s="201">
        <v>0.1</v>
      </c>
      <c r="T59" s="200" t="s">
        <v>992</v>
      </c>
      <c r="U59" s="200">
        <v>81</v>
      </c>
    </row>
    <row r="60" spans="7:21" ht="18" x14ac:dyDescent="0.3">
      <c r="G60" s="196"/>
      <c r="H60" s="197"/>
      <c r="I60" s="198"/>
      <c r="J60" s="199"/>
      <c r="K60" s="201"/>
      <c r="L60" s="200"/>
      <c r="M60" s="200"/>
      <c r="O60" s="196">
        <v>21800</v>
      </c>
      <c r="P60" s="197" t="s">
        <v>1505</v>
      </c>
      <c r="Q60" s="198" t="s">
        <v>991</v>
      </c>
      <c r="R60" s="199">
        <v>53</v>
      </c>
      <c r="S60" s="201">
        <v>0.05</v>
      </c>
      <c r="T60" s="200" t="s">
        <v>992</v>
      </c>
      <c r="U60" s="200">
        <v>50.4</v>
      </c>
    </row>
    <row r="61" spans="7:21" ht="18" x14ac:dyDescent="0.3">
      <c r="G61" s="196"/>
      <c r="H61" s="197"/>
      <c r="I61" s="198"/>
      <c r="J61" s="199"/>
      <c r="K61" s="201"/>
      <c r="L61" s="200"/>
      <c r="M61" s="200"/>
      <c r="O61" s="196">
        <v>21621</v>
      </c>
      <c r="P61" s="197" t="s">
        <v>1188</v>
      </c>
      <c r="Q61" s="198" t="s">
        <v>991</v>
      </c>
      <c r="R61" s="199">
        <v>57</v>
      </c>
      <c r="S61" s="201">
        <v>0.1</v>
      </c>
      <c r="T61" s="200" t="s">
        <v>992</v>
      </c>
      <c r="U61" s="200">
        <v>51.3</v>
      </c>
    </row>
    <row r="62" spans="7:21" ht="18" x14ac:dyDescent="0.3">
      <c r="G62" s="196"/>
      <c r="H62" s="197"/>
      <c r="I62" s="198"/>
      <c r="J62" s="199"/>
      <c r="K62" s="201"/>
      <c r="L62" s="200"/>
      <c r="M62" s="200"/>
      <c r="O62" s="196">
        <v>21647</v>
      </c>
      <c r="P62" s="197" t="s">
        <v>1967</v>
      </c>
      <c r="Q62" s="198" t="s">
        <v>991</v>
      </c>
      <c r="R62" s="199">
        <v>59.8</v>
      </c>
      <c r="S62" s="201">
        <v>0.1</v>
      </c>
      <c r="T62" s="200" t="s">
        <v>992</v>
      </c>
      <c r="U62" s="200">
        <v>53.9</v>
      </c>
    </row>
    <row r="63" spans="7:21" ht="18" x14ac:dyDescent="0.3">
      <c r="G63" s="196"/>
      <c r="H63" s="197"/>
      <c r="I63" s="198"/>
      <c r="J63" s="199"/>
      <c r="K63" s="201"/>
      <c r="L63" s="200"/>
      <c r="M63" s="200"/>
      <c r="O63" s="196">
        <v>21627</v>
      </c>
      <c r="P63" s="197" t="s">
        <v>1971</v>
      </c>
      <c r="Q63" s="198" t="s">
        <v>991</v>
      </c>
      <c r="R63" s="199">
        <v>41.5</v>
      </c>
      <c r="S63" s="201">
        <v>0.05</v>
      </c>
      <c r="T63" s="200" t="s">
        <v>992</v>
      </c>
      <c r="U63" s="200">
        <v>39.5</v>
      </c>
    </row>
    <row r="64" spans="7:21" ht="18" x14ac:dyDescent="0.3">
      <c r="G64" s="196"/>
      <c r="H64" s="197"/>
      <c r="I64" s="198"/>
      <c r="J64" s="199"/>
      <c r="K64" s="201"/>
      <c r="L64" s="200"/>
      <c r="M64" s="200"/>
      <c r="O64" s="196">
        <v>21659</v>
      </c>
      <c r="P64" s="197" t="s">
        <v>1603</v>
      </c>
      <c r="Q64" s="198" t="s">
        <v>991</v>
      </c>
      <c r="R64" s="199">
        <v>44.8</v>
      </c>
      <c r="S64" s="201">
        <v>0.1</v>
      </c>
      <c r="T64" s="200" t="s">
        <v>992</v>
      </c>
      <c r="U64" s="200">
        <v>40.4</v>
      </c>
    </row>
    <row r="65" spans="7:22" ht="18" x14ac:dyDescent="0.3">
      <c r="G65" s="196"/>
      <c r="H65" s="197"/>
      <c r="I65" s="198"/>
      <c r="J65" s="199"/>
      <c r="K65" s="201"/>
      <c r="L65" s="200"/>
      <c r="M65" s="200"/>
      <c r="O65" s="196">
        <v>21803</v>
      </c>
      <c r="P65" s="197" t="s">
        <v>1508</v>
      </c>
      <c r="Q65" s="198" t="s">
        <v>991</v>
      </c>
      <c r="R65" s="199">
        <v>43</v>
      </c>
      <c r="S65" s="201">
        <v>0.05</v>
      </c>
      <c r="T65" s="200" t="s">
        <v>992</v>
      </c>
      <c r="U65" s="200">
        <v>40.9</v>
      </c>
    </row>
    <row r="66" spans="7:22" ht="18" x14ac:dyDescent="0.3">
      <c r="G66" s="196"/>
      <c r="H66" s="197"/>
      <c r="I66" s="198"/>
      <c r="J66" s="199"/>
      <c r="K66" s="201"/>
      <c r="L66" s="200"/>
      <c r="M66" s="200"/>
      <c r="O66" s="196">
        <v>21660</v>
      </c>
      <c r="P66" s="197" t="s">
        <v>1192</v>
      </c>
      <c r="Q66" s="198" t="s">
        <v>991</v>
      </c>
      <c r="R66" s="199">
        <v>46.4</v>
      </c>
      <c r="S66" s="201">
        <v>0.05</v>
      </c>
      <c r="T66" s="200" t="s">
        <v>992</v>
      </c>
      <c r="U66" s="200">
        <v>44.1</v>
      </c>
    </row>
    <row r="67" spans="7:22" ht="18" x14ac:dyDescent="0.3">
      <c r="G67" s="196"/>
      <c r="H67" s="197"/>
      <c r="I67" s="198"/>
      <c r="J67" s="199"/>
      <c r="K67" s="201"/>
      <c r="L67" s="200"/>
      <c r="M67" s="200"/>
      <c r="O67" s="196">
        <v>21404</v>
      </c>
      <c r="P67" s="197" t="s">
        <v>1191</v>
      </c>
      <c r="Q67" s="198" t="s">
        <v>991</v>
      </c>
      <c r="R67" s="199">
        <v>48.8</v>
      </c>
      <c r="S67" s="201">
        <v>0.05</v>
      </c>
      <c r="T67" s="200" t="s">
        <v>992</v>
      </c>
      <c r="U67" s="200">
        <v>46.4</v>
      </c>
    </row>
    <row r="68" spans="7:22" ht="18" x14ac:dyDescent="0.3">
      <c r="G68" s="196"/>
      <c r="H68" s="197"/>
      <c r="I68" s="198"/>
      <c r="J68" s="199"/>
      <c r="K68" s="201"/>
      <c r="L68" s="200"/>
      <c r="M68" s="200"/>
      <c r="O68" s="196">
        <v>21004</v>
      </c>
      <c r="P68" s="197" t="s">
        <v>1979</v>
      </c>
      <c r="Q68" s="198" t="s">
        <v>991</v>
      </c>
      <c r="R68" s="199">
        <v>13.5</v>
      </c>
      <c r="S68" s="201">
        <v>0.2</v>
      </c>
      <c r="T68" s="200" t="s">
        <v>992</v>
      </c>
      <c r="U68" s="200">
        <v>10.8</v>
      </c>
    </row>
    <row r="69" spans="7:22" ht="18" x14ac:dyDescent="0.3">
      <c r="G69" s="196"/>
      <c r="H69" s="197"/>
      <c r="I69" s="198"/>
      <c r="J69" s="199"/>
      <c r="K69" s="201"/>
      <c r="L69" s="200"/>
      <c r="M69" s="200"/>
      <c r="O69" s="196">
        <v>21429</v>
      </c>
      <c r="P69" s="197" t="s">
        <v>1196</v>
      </c>
      <c r="Q69" s="198" t="s">
        <v>991</v>
      </c>
      <c r="R69" s="199">
        <v>16.3</v>
      </c>
      <c r="S69" s="201">
        <v>0.2</v>
      </c>
      <c r="T69" s="200" t="s">
        <v>992</v>
      </c>
      <c r="U69" s="200">
        <v>13.1</v>
      </c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>
        <v>21747</v>
      </c>
      <c r="P70" s="197" t="s">
        <v>835</v>
      </c>
      <c r="Q70" s="198" t="s">
        <v>991</v>
      </c>
      <c r="R70" s="199">
        <v>165</v>
      </c>
      <c r="S70" s="201">
        <v>0.1</v>
      </c>
      <c r="T70" s="200" t="s">
        <v>992</v>
      </c>
      <c r="U70" s="200">
        <v>148.5</v>
      </c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>
        <v>21752</v>
      </c>
      <c r="P71" s="197" t="s">
        <v>838</v>
      </c>
      <c r="Q71" s="198" t="s">
        <v>991</v>
      </c>
      <c r="R71" s="199">
        <v>150</v>
      </c>
      <c r="S71" s="201">
        <v>0.1</v>
      </c>
      <c r="T71" s="200" t="s">
        <v>992</v>
      </c>
      <c r="U71" s="200">
        <v>135</v>
      </c>
    </row>
    <row r="72" spans="7:22" ht="18" x14ac:dyDescent="0.3">
      <c r="G72" s="196"/>
      <c r="H72" s="197"/>
      <c r="I72" s="198"/>
      <c r="J72" s="199"/>
      <c r="K72" s="201"/>
      <c r="L72" s="200"/>
      <c r="M72" s="200"/>
      <c r="O72" s="196">
        <v>21138</v>
      </c>
      <c r="P72" s="197" t="s">
        <v>1218</v>
      </c>
      <c r="Q72" s="198" t="s">
        <v>991</v>
      </c>
      <c r="R72" s="199">
        <v>159.5</v>
      </c>
      <c r="S72" s="201">
        <v>0.1</v>
      </c>
      <c r="T72" s="200" t="s">
        <v>992</v>
      </c>
      <c r="U72" s="200">
        <v>143.6</v>
      </c>
      <c r="V72" s="223"/>
    </row>
    <row r="73" spans="7:22" ht="18" x14ac:dyDescent="0.3">
      <c r="G73" s="196"/>
      <c r="H73" s="197"/>
      <c r="I73" s="198"/>
      <c r="J73" s="199"/>
      <c r="K73" s="201"/>
      <c r="L73" s="200"/>
      <c r="M73" s="200"/>
      <c r="O73" s="196">
        <v>21585</v>
      </c>
      <c r="P73" s="197" t="s">
        <v>1216</v>
      </c>
      <c r="Q73" s="198" t="s">
        <v>991</v>
      </c>
      <c r="R73" s="199">
        <v>165.8</v>
      </c>
      <c r="S73" s="201">
        <v>0.1</v>
      </c>
      <c r="T73" s="200" t="s">
        <v>992</v>
      </c>
      <c r="U73" s="200">
        <v>149.29999999999998</v>
      </c>
      <c r="V73" s="223"/>
    </row>
    <row r="74" spans="7:22" ht="18" x14ac:dyDescent="0.3">
      <c r="G74" s="196"/>
      <c r="H74" s="197"/>
      <c r="I74" s="198"/>
      <c r="J74" s="199"/>
      <c r="K74" s="201"/>
      <c r="L74" s="200"/>
      <c r="M74" s="200"/>
      <c r="O74" s="196">
        <v>20098</v>
      </c>
      <c r="P74" s="197" t="s">
        <v>335</v>
      </c>
      <c r="Q74" s="198" t="s">
        <v>991</v>
      </c>
      <c r="R74" s="199">
        <v>20</v>
      </c>
      <c r="S74" s="201">
        <v>0.05</v>
      </c>
      <c r="T74" s="200" t="s">
        <v>992</v>
      </c>
      <c r="U74" s="200">
        <v>19</v>
      </c>
      <c r="V74" s="223"/>
    </row>
    <row r="75" spans="7:22" ht="18" x14ac:dyDescent="0.3">
      <c r="G75" s="196"/>
      <c r="H75" s="197"/>
      <c r="I75" s="198"/>
      <c r="J75" s="199"/>
      <c r="K75" s="201"/>
      <c r="L75" s="200"/>
      <c r="M75" s="200"/>
      <c r="O75" s="196">
        <v>21433</v>
      </c>
      <c r="P75" s="197" t="s">
        <v>1275</v>
      </c>
      <c r="Q75" s="198" t="s">
        <v>991</v>
      </c>
      <c r="R75" s="199">
        <v>24.4</v>
      </c>
      <c r="S75" s="201">
        <v>0.25</v>
      </c>
      <c r="T75" s="200" t="s">
        <v>992</v>
      </c>
      <c r="U75" s="200">
        <v>18.3</v>
      </c>
      <c r="V75" s="223"/>
    </row>
    <row r="76" spans="7:22" ht="18" x14ac:dyDescent="0.3">
      <c r="O76" s="196">
        <v>20997</v>
      </c>
      <c r="P76" s="197" t="s">
        <v>2036</v>
      </c>
      <c r="Q76" s="198" t="s">
        <v>991</v>
      </c>
      <c r="R76" s="199">
        <v>21.5</v>
      </c>
      <c r="S76" s="201">
        <v>0.25</v>
      </c>
      <c r="T76" s="200" t="s">
        <v>992</v>
      </c>
      <c r="U76" s="200">
        <v>16.200000000000003</v>
      </c>
      <c r="V76" s="223"/>
    </row>
    <row r="77" spans="7:22" ht="18" x14ac:dyDescent="0.3">
      <c r="O77" s="196">
        <v>21427</v>
      </c>
      <c r="P77" s="197" t="s">
        <v>655</v>
      </c>
      <c r="Q77" s="198" t="s">
        <v>991</v>
      </c>
      <c r="R77" s="199">
        <v>25.3</v>
      </c>
      <c r="S77" s="201">
        <v>0.25</v>
      </c>
      <c r="T77" s="200" t="s">
        <v>992</v>
      </c>
      <c r="U77" s="200">
        <v>19</v>
      </c>
      <c r="V77" s="223"/>
    </row>
    <row r="78" spans="7:22" ht="18" x14ac:dyDescent="0.3">
      <c r="O78" s="196">
        <v>21026</v>
      </c>
      <c r="P78" s="197" t="s">
        <v>2040</v>
      </c>
      <c r="Q78" s="198" t="s">
        <v>991</v>
      </c>
      <c r="R78" s="199">
        <v>22.3</v>
      </c>
      <c r="S78" s="201">
        <v>0.25</v>
      </c>
      <c r="T78" s="200" t="s">
        <v>992</v>
      </c>
      <c r="U78" s="200">
        <v>16.8</v>
      </c>
      <c r="V78" s="223"/>
    </row>
    <row r="79" spans="7:22" ht="18" x14ac:dyDescent="0.3">
      <c r="O79" s="196">
        <v>1657</v>
      </c>
      <c r="P79" s="197" t="s">
        <v>1279</v>
      </c>
      <c r="Q79" s="198" t="s">
        <v>991</v>
      </c>
      <c r="R79" s="199">
        <v>23.2</v>
      </c>
      <c r="S79" s="201">
        <v>0.25</v>
      </c>
      <c r="T79" s="200" t="s">
        <v>992</v>
      </c>
      <c r="U79" s="200">
        <v>17.399999999999999</v>
      </c>
      <c r="V79" s="223"/>
    </row>
    <row r="80" spans="7:22" ht="18" x14ac:dyDescent="0.3">
      <c r="O80" s="196">
        <v>990</v>
      </c>
      <c r="P80" s="197" t="s">
        <v>2041</v>
      </c>
      <c r="Q80" s="198" t="s">
        <v>991</v>
      </c>
      <c r="R80" s="199">
        <v>19.5</v>
      </c>
      <c r="S80" s="201">
        <v>0.25</v>
      </c>
      <c r="T80" s="200" t="s">
        <v>992</v>
      </c>
      <c r="U80" s="200">
        <v>14.7</v>
      </c>
      <c r="V80" s="223"/>
    </row>
    <row r="81" spans="15:21" ht="18" x14ac:dyDescent="0.3">
      <c r="O81" s="196">
        <v>21542</v>
      </c>
      <c r="P81" s="197" t="s">
        <v>1283</v>
      </c>
      <c r="Q81" s="198" t="s">
        <v>991</v>
      </c>
      <c r="R81" s="199">
        <v>33.200000000000003</v>
      </c>
      <c r="S81" s="201">
        <v>0.25</v>
      </c>
      <c r="T81" s="200" t="s">
        <v>992</v>
      </c>
      <c r="U81" s="200">
        <v>24.9</v>
      </c>
    </row>
    <row r="82" spans="15:21" ht="18" x14ac:dyDescent="0.3">
      <c r="O82" s="196">
        <v>21304</v>
      </c>
      <c r="P82" s="197" t="s">
        <v>2046</v>
      </c>
      <c r="Q82" s="198" t="s">
        <v>991</v>
      </c>
      <c r="R82" s="199">
        <v>29.5</v>
      </c>
      <c r="S82" s="201">
        <v>0.25</v>
      </c>
      <c r="T82" s="200" t="s">
        <v>992</v>
      </c>
      <c r="U82" s="200">
        <v>22.200000000000003</v>
      </c>
    </row>
    <row r="83" spans="15:21" ht="18" x14ac:dyDescent="0.3">
      <c r="O83" s="196">
        <v>11082</v>
      </c>
      <c r="P83" s="197" t="s">
        <v>330</v>
      </c>
      <c r="Q83" s="198" t="s">
        <v>991</v>
      </c>
      <c r="R83" s="199">
        <v>14.5</v>
      </c>
      <c r="S83" s="201">
        <v>0.1</v>
      </c>
      <c r="T83" s="200" t="s">
        <v>992</v>
      </c>
      <c r="U83" s="200">
        <v>13.1</v>
      </c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  <row r="88" spans="15:21" ht="18" x14ac:dyDescent="0.3">
      <c r="O88" s="196"/>
      <c r="P88" s="197"/>
      <c r="Q88" s="198"/>
      <c r="R88" s="199"/>
      <c r="S88" s="201"/>
      <c r="T88" s="200"/>
      <c r="U88" s="200"/>
    </row>
    <row r="89" spans="15:21" ht="18" x14ac:dyDescent="0.3">
      <c r="O89" s="196"/>
      <c r="P89" s="197"/>
      <c r="Q89" s="198"/>
      <c r="R89" s="199"/>
      <c r="S89" s="201"/>
      <c r="T89" s="200"/>
      <c r="U89" s="200"/>
    </row>
    <row r="90" spans="15:21" ht="18" x14ac:dyDescent="0.3">
      <c r="O90" s="196"/>
      <c r="P90" s="197"/>
      <c r="Q90" s="198"/>
      <c r="R90" s="199"/>
      <c r="S90" s="201"/>
      <c r="T90" s="200"/>
      <c r="U90" s="200"/>
    </row>
    <row r="91" spans="15:21" ht="18" x14ac:dyDescent="0.3">
      <c r="O91" s="196"/>
      <c r="P91" s="197"/>
      <c r="Q91" s="198"/>
      <c r="R91" s="199"/>
      <c r="S91" s="201"/>
      <c r="T91" s="200"/>
      <c r="U91" s="200"/>
    </row>
  </sheetData>
  <mergeCells count="2">
    <mergeCell ref="T10:U10"/>
    <mergeCell ref="L41:M41"/>
  </mergeCells>
  <conditionalFormatting sqref="P12:P91">
    <cfRule type="duplicateValues" dxfId="117" priority="4"/>
  </conditionalFormatting>
  <conditionalFormatting sqref="P12:P91">
    <cfRule type="duplicateValues" dxfId="116" priority="5"/>
    <cfRule type="duplicateValues" dxfId="115" priority="6"/>
  </conditionalFormatting>
  <conditionalFormatting sqref="H43:H75">
    <cfRule type="duplicateValues" dxfId="114" priority="1"/>
  </conditionalFormatting>
  <conditionalFormatting sqref="H43:H75">
    <cfRule type="duplicateValues" dxfId="113" priority="2"/>
    <cfRule type="duplicateValues" dxfId="112" priority="3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E09509-36C3-4E70-BA59-C7FD0F0F88B2}">
  <sheetPr>
    <pageSetUpPr fitToPage="1"/>
  </sheetPr>
  <dimension ref="G1:V91"/>
  <sheetViews>
    <sheetView showGridLines="0" zoomScaleNormal="100" workbookViewId="0">
      <selection activeCell="O50" sqref="O1:U1048576"/>
    </sheetView>
  </sheetViews>
  <sheetFormatPr defaultRowHeight="14.4" x14ac:dyDescent="0.3"/>
  <cols>
    <col min="1" max="13" width="9.109375" customWidth="1"/>
    <col min="14" max="14" width="12" customWidth="1"/>
    <col min="15" max="15" width="16" hidden="1" customWidth="1"/>
    <col min="16" max="16" width="65.6640625" hidden="1" customWidth="1"/>
    <col min="17" max="17" width="4.5546875" hidden="1" customWidth="1"/>
    <col min="18" max="18" width="9.5546875" hidden="1" customWidth="1"/>
    <col min="19" max="19" width="5.5546875" style="205" hidden="1" customWidth="1"/>
    <col min="20" max="20" width="8.33203125" hidden="1" customWidth="1"/>
    <col min="21" max="21" width="15.6640625" hidden="1" customWidth="1"/>
  </cols>
  <sheetData>
    <row r="1" spans="15:21" x14ac:dyDescent="0.3">
      <c r="S1" s="203"/>
    </row>
    <row r="2" spans="15:21" x14ac:dyDescent="0.3">
      <c r="S2" s="203"/>
    </row>
    <row r="3" spans="15:21" x14ac:dyDescent="0.3">
      <c r="S3" s="203"/>
    </row>
    <row r="4" spans="15:21" x14ac:dyDescent="0.3">
      <c r="S4" s="203"/>
    </row>
    <row r="5" spans="15:21" x14ac:dyDescent="0.3">
      <c r="S5" s="203"/>
    </row>
    <row r="6" spans="15:21" x14ac:dyDescent="0.3">
      <c r="S6" s="203"/>
    </row>
    <row r="7" spans="15:21" x14ac:dyDescent="0.3">
      <c r="S7" s="203"/>
    </row>
    <row r="8" spans="15:21" x14ac:dyDescent="0.3">
      <c r="S8" s="203"/>
    </row>
    <row r="9" spans="15:21" x14ac:dyDescent="0.3">
      <c r="S9" s="203"/>
    </row>
    <row r="10" spans="15:21" ht="21" x14ac:dyDescent="0.4">
      <c r="O10" s="195" t="s">
        <v>41</v>
      </c>
      <c r="P10" s="195" t="s">
        <v>583</v>
      </c>
      <c r="Q10" s="190"/>
      <c r="R10" s="195"/>
      <c r="S10" s="202"/>
      <c r="T10" s="294" t="s">
        <v>584</v>
      </c>
      <c r="U10" s="294"/>
    </row>
    <row r="11" spans="15:21" ht="5.25" customHeight="1" x14ac:dyDescent="0.4">
      <c r="O11" s="195"/>
      <c r="P11" s="195"/>
      <c r="Q11" s="190"/>
      <c r="R11" s="195"/>
      <c r="S11" s="202"/>
      <c r="T11" s="195"/>
      <c r="U11" s="195"/>
    </row>
    <row r="12" spans="15:21" ht="18" hidden="1" x14ac:dyDescent="0.3">
      <c r="O12" s="196">
        <v>1674</v>
      </c>
      <c r="P12" s="197" t="s">
        <v>328</v>
      </c>
      <c r="Q12" s="198" t="s">
        <v>991</v>
      </c>
      <c r="R12" s="199">
        <v>48</v>
      </c>
      <c r="S12" s="201">
        <v>0.05</v>
      </c>
      <c r="T12" s="200" t="s">
        <v>992</v>
      </c>
      <c r="U12" s="200">
        <v>45.6</v>
      </c>
    </row>
    <row r="13" spans="15:21" ht="18" hidden="1" x14ac:dyDescent="0.3">
      <c r="O13" s="196">
        <v>21771</v>
      </c>
      <c r="P13" s="197" t="s">
        <v>888</v>
      </c>
      <c r="Q13" s="198" t="s">
        <v>991</v>
      </c>
      <c r="R13" s="199">
        <v>29</v>
      </c>
      <c r="S13" s="201">
        <v>0.1</v>
      </c>
      <c r="T13" s="200" t="s">
        <v>992</v>
      </c>
      <c r="U13" s="200">
        <v>26.1</v>
      </c>
    </row>
    <row r="14" spans="15:21" ht="18" hidden="1" x14ac:dyDescent="0.3">
      <c r="O14" s="196">
        <v>21746</v>
      </c>
      <c r="P14" s="197" t="s">
        <v>834</v>
      </c>
      <c r="Q14" s="198" t="s">
        <v>991</v>
      </c>
      <c r="R14" s="199">
        <v>67</v>
      </c>
      <c r="S14" s="201">
        <v>0.1</v>
      </c>
      <c r="T14" s="200" t="s">
        <v>992</v>
      </c>
      <c r="U14" s="200">
        <v>60.3</v>
      </c>
    </row>
    <row r="15" spans="15:21" ht="18" hidden="1" x14ac:dyDescent="0.3">
      <c r="O15" s="196">
        <v>20403</v>
      </c>
      <c r="P15" s="197" t="s">
        <v>1658</v>
      </c>
      <c r="Q15" s="198" t="s">
        <v>991</v>
      </c>
      <c r="R15" s="199">
        <v>71.900000000000006</v>
      </c>
      <c r="S15" s="201">
        <v>0.1</v>
      </c>
      <c r="T15" s="200" t="s">
        <v>992</v>
      </c>
      <c r="U15" s="200">
        <v>64.8</v>
      </c>
    </row>
    <row r="16" spans="15:21" ht="18" hidden="1" x14ac:dyDescent="0.3">
      <c r="O16" s="196">
        <v>21373</v>
      </c>
      <c r="P16" s="197" t="s">
        <v>1657</v>
      </c>
      <c r="Q16" s="198" t="s">
        <v>991</v>
      </c>
      <c r="R16" s="199">
        <v>75.2</v>
      </c>
      <c r="S16" s="201">
        <v>0.1</v>
      </c>
      <c r="T16" s="200" t="s">
        <v>992</v>
      </c>
      <c r="U16" s="200">
        <v>67.699999999999989</v>
      </c>
    </row>
    <row r="17" spans="15:21" ht="18" hidden="1" x14ac:dyDescent="0.3">
      <c r="O17" s="196">
        <v>21714</v>
      </c>
      <c r="P17" s="197" t="s">
        <v>783</v>
      </c>
      <c r="Q17" s="198" t="s">
        <v>991</v>
      </c>
      <c r="R17" s="199">
        <v>58.5</v>
      </c>
      <c r="S17" s="201">
        <v>0.1</v>
      </c>
      <c r="T17" s="200" t="s">
        <v>992</v>
      </c>
      <c r="U17" s="200">
        <v>52.7</v>
      </c>
    </row>
    <row r="18" spans="15:21" ht="18" hidden="1" x14ac:dyDescent="0.3">
      <c r="O18" s="196">
        <v>21792</v>
      </c>
      <c r="P18" s="197" t="s">
        <v>1562</v>
      </c>
      <c r="Q18" s="198" t="s">
        <v>991</v>
      </c>
      <c r="R18" s="199">
        <v>62</v>
      </c>
      <c r="S18" s="201">
        <v>0.1</v>
      </c>
      <c r="T18" s="200" t="s">
        <v>992</v>
      </c>
      <c r="U18" s="200">
        <v>55.8</v>
      </c>
    </row>
    <row r="19" spans="15:21" ht="18" hidden="1" x14ac:dyDescent="0.3">
      <c r="O19" s="196">
        <v>62</v>
      </c>
      <c r="P19" s="197" t="s">
        <v>1680</v>
      </c>
      <c r="Q19" s="198" t="s">
        <v>991</v>
      </c>
      <c r="R19" s="199">
        <v>4.9000000000000004</v>
      </c>
      <c r="S19" s="201">
        <v>0.05</v>
      </c>
      <c r="T19" s="200" t="s">
        <v>992</v>
      </c>
      <c r="U19" s="200">
        <v>4.6999999999999993</v>
      </c>
    </row>
    <row r="20" spans="15:21" ht="18" hidden="1" x14ac:dyDescent="0.3">
      <c r="O20" s="196">
        <v>983</v>
      </c>
      <c r="P20" s="197" t="s">
        <v>1681</v>
      </c>
      <c r="Q20" s="198" t="s">
        <v>991</v>
      </c>
      <c r="R20" s="199">
        <v>6.1</v>
      </c>
      <c r="S20" s="201">
        <v>0.05</v>
      </c>
      <c r="T20" s="200" t="s">
        <v>992</v>
      </c>
      <c r="U20" s="200">
        <v>5.8</v>
      </c>
    </row>
    <row r="21" spans="15:21" ht="18" hidden="1" x14ac:dyDescent="0.3">
      <c r="O21" s="196">
        <v>63</v>
      </c>
      <c r="P21" s="197" t="s">
        <v>1682</v>
      </c>
      <c r="Q21" s="198" t="s">
        <v>991</v>
      </c>
      <c r="R21" s="199">
        <v>4.9000000000000004</v>
      </c>
      <c r="S21" s="201">
        <v>0.05</v>
      </c>
      <c r="T21" s="200" t="s">
        <v>992</v>
      </c>
      <c r="U21" s="200">
        <v>4.6999999999999993</v>
      </c>
    </row>
    <row r="22" spans="15:21" ht="18" hidden="1" x14ac:dyDescent="0.3">
      <c r="O22" s="196">
        <v>1027</v>
      </c>
      <c r="P22" s="197" t="s">
        <v>1683</v>
      </c>
      <c r="Q22" s="198" t="s">
        <v>991</v>
      </c>
      <c r="R22" s="199">
        <v>6.1</v>
      </c>
      <c r="S22" s="201">
        <v>0.1</v>
      </c>
      <c r="T22" s="200" t="s">
        <v>992</v>
      </c>
      <c r="U22" s="200">
        <v>5.5</v>
      </c>
    </row>
    <row r="23" spans="15:21" ht="18" hidden="1" x14ac:dyDescent="0.3">
      <c r="O23" s="196">
        <v>21751</v>
      </c>
      <c r="P23" s="197" t="s">
        <v>910</v>
      </c>
      <c r="Q23" s="198" t="s">
        <v>991</v>
      </c>
      <c r="R23" s="199">
        <v>93</v>
      </c>
      <c r="S23" s="201">
        <v>0.1</v>
      </c>
      <c r="T23" s="200" t="s">
        <v>992</v>
      </c>
      <c r="U23" s="200">
        <v>83.7</v>
      </c>
    </row>
    <row r="24" spans="15:21" ht="18" hidden="1" x14ac:dyDescent="0.3">
      <c r="O24" s="196">
        <v>21007</v>
      </c>
      <c r="P24" s="197" t="s">
        <v>1686</v>
      </c>
      <c r="Q24" s="198" t="s">
        <v>991</v>
      </c>
      <c r="R24" s="199">
        <v>99.1</v>
      </c>
      <c r="S24" s="201">
        <v>0.1</v>
      </c>
      <c r="T24" s="200" t="s">
        <v>992</v>
      </c>
      <c r="U24" s="200">
        <v>89.199999999999989</v>
      </c>
    </row>
    <row r="25" spans="15:21" ht="18" hidden="1" x14ac:dyDescent="0.3">
      <c r="O25" s="196">
        <v>21371</v>
      </c>
      <c r="P25" s="197" t="s">
        <v>1117</v>
      </c>
      <c r="Q25" s="198" t="s">
        <v>991</v>
      </c>
      <c r="R25" s="199">
        <v>103.1</v>
      </c>
      <c r="S25" s="201">
        <v>0.1</v>
      </c>
      <c r="T25" s="200" t="s">
        <v>992</v>
      </c>
      <c r="U25" s="200">
        <v>92.8</v>
      </c>
    </row>
    <row r="26" spans="15:21" ht="18" hidden="1" x14ac:dyDescent="0.3">
      <c r="O26" s="196">
        <v>1671</v>
      </c>
      <c r="P26" s="197" t="s">
        <v>259</v>
      </c>
      <c r="Q26" s="198" t="s">
        <v>991</v>
      </c>
      <c r="R26" s="199">
        <v>26.5</v>
      </c>
      <c r="S26" s="201">
        <v>0.05</v>
      </c>
      <c r="T26" s="200" t="s">
        <v>992</v>
      </c>
      <c r="U26" s="200">
        <v>25.200000000000003</v>
      </c>
    </row>
    <row r="27" spans="15:21" ht="18" hidden="1" x14ac:dyDescent="0.3">
      <c r="O27" s="196">
        <v>21049</v>
      </c>
      <c r="P27" s="197" t="s">
        <v>1734</v>
      </c>
      <c r="Q27" s="198" t="s">
        <v>991</v>
      </c>
      <c r="R27" s="199">
        <v>10</v>
      </c>
      <c r="S27" s="201">
        <v>0.15</v>
      </c>
      <c r="T27" s="200" t="s">
        <v>992</v>
      </c>
      <c r="U27" s="200">
        <v>8.5</v>
      </c>
    </row>
    <row r="28" spans="15:21" ht="18" hidden="1" x14ac:dyDescent="0.3">
      <c r="O28" s="196">
        <v>21419</v>
      </c>
      <c r="P28" s="197" t="s">
        <v>1308</v>
      </c>
      <c r="Q28" s="198" t="s">
        <v>991</v>
      </c>
      <c r="R28" s="199">
        <v>11</v>
      </c>
      <c r="S28" s="201">
        <v>0.15</v>
      </c>
      <c r="T28" s="200" t="s">
        <v>992</v>
      </c>
      <c r="U28" s="200">
        <v>9.4</v>
      </c>
    </row>
    <row r="29" spans="15:21" ht="18" hidden="1" x14ac:dyDescent="0.3">
      <c r="O29" s="196">
        <v>66</v>
      </c>
      <c r="P29" s="197" t="s">
        <v>1763</v>
      </c>
      <c r="Q29" s="198" t="s">
        <v>991</v>
      </c>
      <c r="R29" s="199">
        <v>125</v>
      </c>
      <c r="S29" s="201">
        <v>0.05</v>
      </c>
      <c r="T29" s="200" t="s">
        <v>992</v>
      </c>
      <c r="U29" s="200">
        <v>118.8</v>
      </c>
    </row>
    <row r="30" spans="15:21" ht="18" hidden="1" x14ac:dyDescent="0.3">
      <c r="O30" s="196">
        <v>727</v>
      </c>
      <c r="P30" s="197" t="s">
        <v>1765</v>
      </c>
      <c r="Q30" s="198" t="s">
        <v>991</v>
      </c>
      <c r="R30" s="199">
        <v>133.1</v>
      </c>
      <c r="S30" s="201">
        <v>0.05</v>
      </c>
      <c r="T30" s="200" t="s">
        <v>992</v>
      </c>
      <c r="U30" s="200">
        <v>126.5</v>
      </c>
    </row>
    <row r="31" spans="15:21" ht="18" hidden="1" x14ac:dyDescent="0.3">
      <c r="O31" s="196">
        <v>1587</v>
      </c>
      <c r="P31" s="197" t="s">
        <v>1323</v>
      </c>
      <c r="Q31" s="198" t="s">
        <v>991</v>
      </c>
      <c r="R31" s="199">
        <v>139</v>
      </c>
      <c r="S31" s="201">
        <v>0.05</v>
      </c>
      <c r="T31" s="200" t="s">
        <v>992</v>
      </c>
      <c r="U31" s="200">
        <v>132.1</v>
      </c>
    </row>
    <row r="32" spans="15:21" ht="18" hidden="1" x14ac:dyDescent="0.3">
      <c r="O32" s="196">
        <v>234</v>
      </c>
      <c r="P32" s="197" t="s">
        <v>94</v>
      </c>
      <c r="Q32" s="198" t="s">
        <v>991</v>
      </c>
      <c r="R32" s="199">
        <v>123</v>
      </c>
      <c r="S32" s="201">
        <v>0.05</v>
      </c>
      <c r="T32" s="200" t="s">
        <v>992</v>
      </c>
      <c r="U32" s="200">
        <v>116.89999999999999</v>
      </c>
    </row>
    <row r="33" spans="7:21" ht="18" hidden="1" x14ac:dyDescent="0.3">
      <c r="O33" s="196">
        <v>728</v>
      </c>
      <c r="P33" s="197" t="s">
        <v>1324</v>
      </c>
      <c r="Q33" s="198" t="s">
        <v>991</v>
      </c>
      <c r="R33" s="199">
        <v>130.9</v>
      </c>
      <c r="S33" s="201">
        <v>0.05</v>
      </c>
      <c r="T33" s="200" t="s">
        <v>992</v>
      </c>
      <c r="U33" s="200">
        <v>124.39999999999999</v>
      </c>
    </row>
    <row r="34" spans="7:21" ht="18" hidden="1" x14ac:dyDescent="0.3">
      <c r="O34" s="196">
        <v>1719</v>
      </c>
      <c r="P34" s="197" t="s">
        <v>1569</v>
      </c>
      <c r="Q34" s="198" t="s">
        <v>991</v>
      </c>
      <c r="R34" s="199">
        <v>37</v>
      </c>
      <c r="S34" s="201">
        <v>0.05</v>
      </c>
      <c r="T34" s="200" t="s">
        <v>992</v>
      </c>
      <c r="U34" s="200">
        <v>35.200000000000003</v>
      </c>
    </row>
    <row r="35" spans="7:21" ht="18" hidden="1" x14ac:dyDescent="0.3">
      <c r="O35" s="196">
        <v>53</v>
      </c>
      <c r="P35" s="197" t="s">
        <v>342</v>
      </c>
      <c r="Q35" s="198" t="s">
        <v>991</v>
      </c>
      <c r="R35" s="199">
        <v>19</v>
      </c>
      <c r="S35" s="201">
        <v>0.09</v>
      </c>
      <c r="T35" s="200" t="s">
        <v>992</v>
      </c>
      <c r="U35" s="200">
        <v>17.3</v>
      </c>
    </row>
    <row r="36" spans="7:21" ht="18" hidden="1" x14ac:dyDescent="0.3">
      <c r="O36" s="196">
        <v>21256</v>
      </c>
      <c r="P36" s="197" t="s">
        <v>913</v>
      </c>
      <c r="Q36" s="198" t="s">
        <v>991</v>
      </c>
      <c r="R36" s="199">
        <v>9</v>
      </c>
      <c r="S36" s="201">
        <v>0.1</v>
      </c>
      <c r="T36" s="200" t="s">
        <v>992</v>
      </c>
      <c r="U36" s="200">
        <v>8.1</v>
      </c>
    </row>
    <row r="37" spans="7:21" ht="18" hidden="1" x14ac:dyDescent="0.3">
      <c r="O37" s="196">
        <v>21426</v>
      </c>
      <c r="P37" s="197" t="s">
        <v>1146</v>
      </c>
      <c r="Q37" s="198" t="s">
        <v>991</v>
      </c>
      <c r="R37" s="199">
        <v>11.2</v>
      </c>
      <c r="S37" s="201">
        <v>0.1</v>
      </c>
      <c r="T37" s="200" t="s">
        <v>992</v>
      </c>
      <c r="U37" s="200">
        <v>10.1</v>
      </c>
    </row>
    <row r="38" spans="7:21" ht="18" hidden="1" x14ac:dyDescent="0.3">
      <c r="O38" s="196">
        <v>169</v>
      </c>
      <c r="P38" s="197" t="s">
        <v>208</v>
      </c>
      <c r="Q38" s="198" t="s">
        <v>991</v>
      </c>
      <c r="R38" s="199">
        <v>6.4</v>
      </c>
      <c r="S38" s="201">
        <v>0.05</v>
      </c>
      <c r="T38" s="200" t="s">
        <v>992</v>
      </c>
      <c r="U38" s="200">
        <v>6.1</v>
      </c>
    </row>
    <row r="39" spans="7:21" ht="18" hidden="1" x14ac:dyDescent="0.3">
      <c r="O39" s="196">
        <v>1005</v>
      </c>
      <c r="P39" s="197" t="s">
        <v>198</v>
      </c>
      <c r="Q39" s="198" t="s">
        <v>991</v>
      </c>
      <c r="R39" s="199">
        <v>7.7</v>
      </c>
      <c r="S39" s="201">
        <v>0.1</v>
      </c>
      <c r="T39" s="200" t="s">
        <v>992</v>
      </c>
      <c r="U39" s="200">
        <v>7</v>
      </c>
    </row>
    <row r="40" spans="7:21" ht="18" hidden="1" x14ac:dyDescent="0.3">
      <c r="O40" s="196">
        <v>1881</v>
      </c>
      <c r="P40" s="197" t="s">
        <v>1159</v>
      </c>
      <c r="Q40" s="198" t="s">
        <v>991</v>
      </c>
      <c r="R40" s="199">
        <v>21</v>
      </c>
      <c r="S40" s="201">
        <v>0.25</v>
      </c>
      <c r="T40" s="200" t="s">
        <v>992</v>
      </c>
      <c r="U40" s="200">
        <v>15.799999999999999</v>
      </c>
    </row>
    <row r="41" spans="7:21" ht="21" x14ac:dyDescent="0.4">
      <c r="G41" s="195"/>
      <c r="H41" s="195"/>
      <c r="I41" s="190"/>
      <c r="J41" s="195"/>
      <c r="K41" s="204"/>
      <c r="L41" s="294"/>
      <c r="M41" s="294"/>
      <c r="O41" s="196">
        <v>21745</v>
      </c>
      <c r="P41" s="197" t="s">
        <v>833</v>
      </c>
      <c r="Q41" s="198" t="s">
        <v>991</v>
      </c>
      <c r="R41" s="199">
        <v>67</v>
      </c>
      <c r="S41" s="201">
        <v>0.05</v>
      </c>
      <c r="T41" s="200" t="s">
        <v>992</v>
      </c>
      <c r="U41" s="200">
        <v>63.7</v>
      </c>
    </row>
    <row r="42" spans="7:21" ht="21" x14ac:dyDescent="0.4">
      <c r="G42" s="195"/>
      <c r="H42" s="195"/>
      <c r="I42" s="190"/>
      <c r="J42" s="195"/>
      <c r="K42" s="204"/>
      <c r="L42" s="195"/>
      <c r="M42" s="195"/>
      <c r="O42" s="196">
        <v>20987</v>
      </c>
      <c r="P42" s="197" t="s">
        <v>1160</v>
      </c>
      <c r="Q42" s="198" t="s">
        <v>991</v>
      </c>
      <c r="R42" s="199">
        <v>71.599999999999994</v>
      </c>
      <c r="S42" s="201">
        <v>0.1</v>
      </c>
      <c r="T42" s="200" t="s">
        <v>992</v>
      </c>
      <c r="U42" s="200">
        <v>64.5</v>
      </c>
    </row>
    <row r="43" spans="7:21" ht="18" x14ac:dyDescent="0.3">
      <c r="G43" s="196"/>
      <c r="H43" s="197"/>
      <c r="I43" s="198"/>
      <c r="J43" s="199"/>
      <c r="K43" s="201"/>
      <c r="L43" s="200"/>
      <c r="M43" s="200"/>
      <c r="O43" s="196">
        <v>228</v>
      </c>
      <c r="P43" s="197" t="s">
        <v>207</v>
      </c>
      <c r="Q43" s="198" t="s">
        <v>991</v>
      </c>
      <c r="R43" s="199">
        <v>5.5</v>
      </c>
      <c r="S43" s="201">
        <v>0.05</v>
      </c>
      <c r="T43" s="200" t="s">
        <v>992</v>
      </c>
      <c r="U43" s="200">
        <v>5.3</v>
      </c>
    </row>
    <row r="44" spans="7:21" ht="18" x14ac:dyDescent="0.3">
      <c r="G44" s="196"/>
      <c r="H44" s="197"/>
      <c r="I44" s="198"/>
      <c r="J44" s="199"/>
      <c r="K44" s="201"/>
      <c r="L44" s="200"/>
      <c r="M44" s="200"/>
      <c r="O44" s="196">
        <v>987</v>
      </c>
      <c r="P44" s="197" t="s">
        <v>200</v>
      </c>
      <c r="Q44" s="198" t="s">
        <v>991</v>
      </c>
      <c r="R44" s="199">
        <v>6.7</v>
      </c>
      <c r="S44" s="201">
        <v>0.05</v>
      </c>
      <c r="T44" s="200" t="s">
        <v>992</v>
      </c>
      <c r="U44" s="200">
        <v>6.3999999999999995</v>
      </c>
    </row>
    <row r="45" spans="7:21" ht="18" x14ac:dyDescent="0.3">
      <c r="G45" s="196"/>
      <c r="H45" s="197"/>
      <c r="I45" s="198"/>
      <c r="J45" s="199"/>
      <c r="K45" s="201"/>
      <c r="L45" s="200"/>
      <c r="M45" s="200"/>
      <c r="O45" s="196">
        <v>20555</v>
      </c>
      <c r="P45" s="197" t="s">
        <v>1868</v>
      </c>
      <c r="Q45" s="198" t="s">
        <v>991</v>
      </c>
      <c r="R45" s="199">
        <v>19.5</v>
      </c>
      <c r="S45" s="201">
        <v>0.15</v>
      </c>
      <c r="T45" s="200" t="s">
        <v>992</v>
      </c>
      <c r="U45" s="200">
        <v>16.600000000000001</v>
      </c>
    </row>
    <row r="46" spans="7:21" ht="18" x14ac:dyDescent="0.3">
      <c r="G46" s="196"/>
      <c r="H46" s="197"/>
      <c r="I46" s="198"/>
      <c r="J46" s="199"/>
      <c r="K46" s="201"/>
      <c r="L46" s="200"/>
      <c r="M46" s="200"/>
      <c r="O46" s="196">
        <v>20509</v>
      </c>
      <c r="P46" s="197" t="s">
        <v>1870</v>
      </c>
      <c r="Q46" s="198" t="s">
        <v>991</v>
      </c>
      <c r="R46" s="199">
        <v>22.4</v>
      </c>
      <c r="S46" s="201">
        <v>0.15</v>
      </c>
      <c r="T46" s="200" t="s">
        <v>992</v>
      </c>
      <c r="U46" s="200">
        <v>19.100000000000001</v>
      </c>
    </row>
    <row r="47" spans="7:21" ht="18" x14ac:dyDescent="0.3">
      <c r="G47" s="196"/>
      <c r="H47" s="197"/>
      <c r="I47" s="198"/>
      <c r="J47" s="199"/>
      <c r="K47" s="201"/>
      <c r="L47" s="200"/>
      <c r="M47" s="200"/>
      <c r="O47" s="196">
        <v>21422</v>
      </c>
      <c r="P47" s="197" t="s">
        <v>1336</v>
      </c>
      <c r="Q47" s="198" t="s">
        <v>991</v>
      </c>
      <c r="R47" s="199">
        <v>23.2</v>
      </c>
      <c r="S47" s="201">
        <v>0.15</v>
      </c>
      <c r="T47" s="200" t="s">
        <v>992</v>
      </c>
      <c r="U47" s="200">
        <v>19.8</v>
      </c>
    </row>
    <row r="48" spans="7:21" ht="18" x14ac:dyDescent="0.3">
      <c r="G48" s="196"/>
      <c r="H48" s="197"/>
      <c r="I48" s="198"/>
      <c r="J48" s="199"/>
      <c r="K48" s="201"/>
      <c r="L48" s="200"/>
      <c r="M48" s="200"/>
      <c r="O48" s="196">
        <v>1675</v>
      </c>
      <c r="P48" s="197" t="s">
        <v>264</v>
      </c>
      <c r="Q48" s="198" t="s">
        <v>991</v>
      </c>
      <c r="R48" s="199">
        <v>42</v>
      </c>
      <c r="S48" s="201">
        <v>0.05</v>
      </c>
      <c r="T48" s="200" t="s">
        <v>992</v>
      </c>
      <c r="U48" s="200">
        <v>39.9</v>
      </c>
    </row>
    <row r="49" spans="7:21" ht="18" x14ac:dyDescent="0.3">
      <c r="G49" s="196"/>
      <c r="H49" s="197"/>
      <c r="I49" s="198"/>
      <c r="J49" s="199"/>
      <c r="K49" s="201"/>
      <c r="L49" s="200"/>
      <c r="M49" s="200"/>
      <c r="O49" s="196">
        <v>79</v>
      </c>
      <c r="P49" s="197" t="s">
        <v>813</v>
      </c>
      <c r="Q49" s="198" t="s">
        <v>991</v>
      </c>
      <c r="R49" s="199">
        <v>20.5</v>
      </c>
      <c r="S49" s="201">
        <v>0.1</v>
      </c>
      <c r="T49" s="200" t="s">
        <v>992</v>
      </c>
      <c r="U49" s="200">
        <v>18.5</v>
      </c>
    </row>
    <row r="50" spans="7:21" ht="18" x14ac:dyDescent="0.3">
      <c r="G50" s="196"/>
      <c r="H50" s="197"/>
      <c r="I50" s="198"/>
      <c r="J50" s="199"/>
      <c r="K50" s="201"/>
      <c r="L50" s="200"/>
      <c r="M50" s="200"/>
      <c r="O50" s="196">
        <v>1661</v>
      </c>
      <c r="P50" s="197" t="s">
        <v>254</v>
      </c>
      <c r="Q50" s="198" t="s">
        <v>991</v>
      </c>
      <c r="R50" s="199">
        <v>62</v>
      </c>
      <c r="S50" s="201">
        <v>0.05</v>
      </c>
      <c r="T50" s="200" t="s">
        <v>992</v>
      </c>
      <c r="U50" s="200">
        <v>58.9</v>
      </c>
    </row>
    <row r="51" spans="7:21" ht="18" x14ac:dyDescent="0.3">
      <c r="G51" s="196"/>
      <c r="H51" s="197"/>
      <c r="I51" s="198"/>
      <c r="J51" s="199"/>
      <c r="K51" s="201"/>
      <c r="L51" s="200"/>
      <c r="M51" s="200"/>
      <c r="O51" s="196">
        <v>1660</v>
      </c>
      <c r="P51" s="197" t="s">
        <v>1570</v>
      </c>
      <c r="Q51" s="198" t="s">
        <v>991</v>
      </c>
      <c r="R51" s="199">
        <v>53</v>
      </c>
      <c r="S51" s="201">
        <v>0.05</v>
      </c>
      <c r="T51" s="200" t="s">
        <v>992</v>
      </c>
      <c r="U51" s="200">
        <v>50.4</v>
      </c>
    </row>
    <row r="52" spans="7:21" ht="18" x14ac:dyDescent="0.3">
      <c r="G52" s="196"/>
      <c r="H52" s="197"/>
      <c r="I52" s="198"/>
      <c r="J52" s="199"/>
      <c r="K52" s="201"/>
      <c r="L52" s="200"/>
      <c r="M52" s="200"/>
      <c r="O52" s="196">
        <v>1444</v>
      </c>
      <c r="P52" s="197" t="s">
        <v>1584</v>
      </c>
      <c r="Q52" s="198" t="s">
        <v>991</v>
      </c>
      <c r="R52" s="199">
        <v>37</v>
      </c>
      <c r="S52" s="201">
        <v>0.05</v>
      </c>
      <c r="T52" s="200" t="s">
        <v>992</v>
      </c>
      <c r="U52" s="200">
        <v>35.200000000000003</v>
      </c>
    </row>
    <row r="53" spans="7:21" ht="18" x14ac:dyDescent="0.3">
      <c r="G53" s="196"/>
      <c r="H53" s="197"/>
      <c r="I53" s="198"/>
      <c r="J53" s="199"/>
      <c r="K53" s="201"/>
      <c r="L53" s="200"/>
      <c r="M53" s="200"/>
      <c r="O53" s="196">
        <v>1668</v>
      </c>
      <c r="P53" s="197" t="s">
        <v>255</v>
      </c>
      <c r="Q53" s="198" t="s">
        <v>991</v>
      </c>
      <c r="R53" s="199">
        <v>66</v>
      </c>
      <c r="S53" s="201">
        <v>0.05</v>
      </c>
      <c r="T53" s="200" t="s">
        <v>992</v>
      </c>
      <c r="U53" s="200">
        <v>62.7</v>
      </c>
    </row>
    <row r="54" spans="7:21" ht="18" x14ac:dyDescent="0.3">
      <c r="G54" s="196"/>
      <c r="H54" s="197"/>
      <c r="I54" s="198"/>
      <c r="J54" s="199"/>
      <c r="K54" s="201"/>
      <c r="L54" s="200"/>
      <c r="M54" s="200"/>
      <c r="O54" s="196">
        <v>1669</v>
      </c>
      <c r="P54" s="197" t="s">
        <v>256</v>
      </c>
      <c r="Q54" s="198" t="s">
        <v>991</v>
      </c>
      <c r="R54" s="199">
        <v>62</v>
      </c>
      <c r="S54" s="201">
        <v>0.05</v>
      </c>
      <c r="T54" s="200" t="s">
        <v>992</v>
      </c>
      <c r="U54" s="200">
        <v>58.9</v>
      </c>
    </row>
    <row r="55" spans="7:21" ht="18" x14ac:dyDescent="0.3">
      <c r="G55" s="196"/>
      <c r="H55" s="197"/>
      <c r="I55" s="198"/>
      <c r="J55" s="199"/>
      <c r="K55" s="201"/>
      <c r="L55" s="200"/>
      <c r="M55" s="200"/>
      <c r="O55" s="196">
        <v>21759</v>
      </c>
      <c r="P55" s="197" t="s">
        <v>878</v>
      </c>
      <c r="Q55" s="198" t="s">
        <v>991</v>
      </c>
      <c r="R55" s="199">
        <v>27</v>
      </c>
      <c r="S55" s="201">
        <v>0.1</v>
      </c>
      <c r="T55" s="200" t="s">
        <v>992</v>
      </c>
      <c r="U55" s="200">
        <v>24.3</v>
      </c>
    </row>
    <row r="56" spans="7:21" ht="18" x14ac:dyDescent="0.3">
      <c r="G56" s="196"/>
      <c r="H56" s="197"/>
      <c r="I56" s="198"/>
      <c r="J56" s="199"/>
      <c r="K56" s="201"/>
      <c r="L56" s="200"/>
      <c r="M56" s="200"/>
      <c r="O56" s="196">
        <v>21656</v>
      </c>
      <c r="P56" s="197" t="s">
        <v>1169</v>
      </c>
      <c r="Q56" s="198" t="s">
        <v>991</v>
      </c>
      <c r="R56" s="199">
        <v>29.4</v>
      </c>
      <c r="S56" s="201">
        <v>0.1</v>
      </c>
      <c r="T56" s="200" t="s">
        <v>992</v>
      </c>
      <c r="U56" s="200">
        <v>26.5</v>
      </c>
    </row>
    <row r="57" spans="7:21" ht="18" x14ac:dyDescent="0.3">
      <c r="G57" s="196"/>
      <c r="H57" s="197"/>
      <c r="I57" s="198"/>
      <c r="J57" s="199"/>
      <c r="K57" s="201"/>
      <c r="L57" s="200"/>
      <c r="M57" s="200"/>
      <c r="O57" s="196">
        <v>21582</v>
      </c>
      <c r="P57" s="197" t="s">
        <v>1168</v>
      </c>
      <c r="Q57" s="198" t="s">
        <v>991</v>
      </c>
      <c r="R57" s="199">
        <v>30.8</v>
      </c>
      <c r="S57" s="201">
        <v>0.1</v>
      </c>
      <c r="T57" s="200" t="s">
        <v>992</v>
      </c>
      <c r="U57" s="200">
        <v>27.8</v>
      </c>
    </row>
    <row r="58" spans="7:21" ht="18" x14ac:dyDescent="0.3">
      <c r="G58" s="196"/>
      <c r="H58" s="197"/>
      <c r="I58" s="198"/>
      <c r="J58" s="199"/>
      <c r="K58" s="201"/>
      <c r="L58" s="200"/>
      <c r="M58" s="200"/>
      <c r="O58" s="196">
        <v>21762</v>
      </c>
      <c r="P58" s="197" t="s">
        <v>1951</v>
      </c>
      <c r="Q58" s="198" t="s">
        <v>991</v>
      </c>
      <c r="R58" s="199">
        <v>80</v>
      </c>
      <c r="S58" s="201">
        <v>0.1</v>
      </c>
      <c r="T58" s="200" t="s">
        <v>992</v>
      </c>
      <c r="U58" s="200">
        <v>72</v>
      </c>
    </row>
    <row r="59" spans="7:21" ht="18" x14ac:dyDescent="0.3">
      <c r="G59" s="196"/>
      <c r="H59" s="197"/>
      <c r="I59" s="198"/>
      <c r="J59" s="199"/>
      <c r="K59" s="201"/>
      <c r="L59" s="200"/>
      <c r="M59" s="200"/>
      <c r="O59" s="196">
        <v>21782</v>
      </c>
      <c r="P59" s="197" t="s">
        <v>1604</v>
      </c>
      <c r="Q59" s="198" t="s">
        <v>991</v>
      </c>
      <c r="R59" s="199">
        <v>90</v>
      </c>
      <c r="S59" s="201">
        <v>0.1</v>
      </c>
      <c r="T59" s="200" t="s">
        <v>992</v>
      </c>
      <c r="U59" s="200">
        <v>81</v>
      </c>
    </row>
    <row r="60" spans="7:21" ht="18" x14ac:dyDescent="0.3">
      <c r="G60" s="196"/>
      <c r="H60" s="197"/>
      <c r="I60" s="198"/>
      <c r="J60" s="199"/>
      <c r="K60" s="201"/>
      <c r="L60" s="200"/>
      <c r="M60" s="200"/>
      <c r="O60" s="196">
        <v>21800</v>
      </c>
      <c r="P60" s="197" t="s">
        <v>1505</v>
      </c>
      <c r="Q60" s="198" t="s">
        <v>991</v>
      </c>
      <c r="R60" s="199">
        <v>53</v>
      </c>
      <c r="S60" s="201">
        <v>0.05</v>
      </c>
      <c r="T60" s="200" t="s">
        <v>992</v>
      </c>
      <c r="U60" s="200">
        <v>50.4</v>
      </c>
    </row>
    <row r="61" spans="7:21" ht="18" x14ac:dyDescent="0.3">
      <c r="G61" s="196"/>
      <c r="H61" s="197"/>
      <c r="I61" s="198"/>
      <c r="J61" s="199"/>
      <c r="K61" s="201"/>
      <c r="L61" s="200"/>
      <c r="M61" s="200"/>
      <c r="O61" s="196">
        <v>21621</v>
      </c>
      <c r="P61" s="197" t="s">
        <v>1188</v>
      </c>
      <c r="Q61" s="198" t="s">
        <v>991</v>
      </c>
      <c r="R61" s="199">
        <v>57</v>
      </c>
      <c r="S61" s="201">
        <v>0.1</v>
      </c>
      <c r="T61" s="200" t="s">
        <v>992</v>
      </c>
      <c r="U61" s="200">
        <v>51.3</v>
      </c>
    </row>
    <row r="62" spans="7:21" ht="18" x14ac:dyDescent="0.3">
      <c r="G62" s="196"/>
      <c r="H62" s="197"/>
      <c r="I62" s="198"/>
      <c r="J62" s="199"/>
      <c r="K62" s="201"/>
      <c r="L62" s="200"/>
      <c r="M62" s="200"/>
      <c r="O62" s="196">
        <v>21647</v>
      </c>
      <c r="P62" s="197" t="s">
        <v>1967</v>
      </c>
      <c r="Q62" s="198" t="s">
        <v>991</v>
      </c>
      <c r="R62" s="199">
        <v>59.8</v>
      </c>
      <c r="S62" s="201">
        <v>0.1</v>
      </c>
      <c r="T62" s="200" t="s">
        <v>992</v>
      </c>
      <c r="U62" s="200">
        <v>53.9</v>
      </c>
    </row>
    <row r="63" spans="7:21" ht="18" x14ac:dyDescent="0.3">
      <c r="G63" s="196"/>
      <c r="H63" s="197"/>
      <c r="I63" s="198"/>
      <c r="J63" s="199"/>
      <c r="K63" s="201"/>
      <c r="L63" s="200"/>
      <c r="M63" s="200"/>
      <c r="O63" s="196">
        <v>21627</v>
      </c>
      <c r="P63" s="197" t="s">
        <v>1971</v>
      </c>
      <c r="Q63" s="198" t="s">
        <v>991</v>
      </c>
      <c r="R63" s="199">
        <v>41.5</v>
      </c>
      <c r="S63" s="201">
        <v>0.05</v>
      </c>
      <c r="T63" s="200" t="s">
        <v>992</v>
      </c>
      <c r="U63" s="200">
        <v>39.5</v>
      </c>
    </row>
    <row r="64" spans="7:21" ht="18" x14ac:dyDescent="0.3">
      <c r="G64" s="196"/>
      <c r="H64" s="197"/>
      <c r="I64" s="198"/>
      <c r="J64" s="199"/>
      <c r="K64" s="201"/>
      <c r="L64" s="200"/>
      <c r="M64" s="200"/>
      <c r="O64" s="196">
        <v>21659</v>
      </c>
      <c r="P64" s="197" t="s">
        <v>1603</v>
      </c>
      <c r="Q64" s="198" t="s">
        <v>991</v>
      </c>
      <c r="R64" s="199">
        <v>44.8</v>
      </c>
      <c r="S64" s="201">
        <v>0.1</v>
      </c>
      <c r="T64" s="200" t="s">
        <v>992</v>
      </c>
      <c r="U64" s="200">
        <v>40.4</v>
      </c>
    </row>
    <row r="65" spans="7:22" ht="18" x14ac:dyDescent="0.3">
      <c r="G65" s="196"/>
      <c r="H65" s="197"/>
      <c r="I65" s="198"/>
      <c r="J65" s="199"/>
      <c r="K65" s="201"/>
      <c r="L65" s="200"/>
      <c r="M65" s="200"/>
      <c r="O65" s="196">
        <v>21803</v>
      </c>
      <c r="P65" s="197" t="s">
        <v>1508</v>
      </c>
      <c r="Q65" s="198" t="s">
        <v>991</v>
      </c>
      <c r="R65" s="199">
        <v>43</v>
      </c>
      <c r="S65" s="201">
        <v>0.05</v>
      </c>
      <c r="T65" s="200" t="s">
        <v>992</v>
      </c>
      <c r="U65" s="200">
        <v>40.9</v>
      </c>
    </row>
    <row r="66" spans="7:22" ht="18" x14ac:dyDescent="0.3">
      <c r="G66" s="196"/>
      <c r="H66" s="197"/>
      <c r="I66" s="198"/>
      <c r="J66" s="199"/>
      <c r="K66" s="201"/>
      <c r="L66" s="200"/>
      <c r="M66" s="200"/>
      <c r="O66" s="196">
        <v>21660</v>
      </c>
      <c r="P66" s="197" t="s">
        <v>1192</v>
      </c>
      <c r="Q66" s="198" t="s">
        <v>991</v>
      </c>
      <c r="R66" s="199">
        <v>46.4</v>
      </c>
      <c r="S66" s="201">
        <v>0.05</v>
      </c>
      <c r="T66" s="200" t="s">
        <v>992</v>
      </c>
      <c r="U66" s="200">
        <v>44.1</v>
      </c>
    </row>
    <row r="67" spans="7:22" ht="18" x14ac:dyDescent="0.3">
      <c r="G67" s="196"/>
      <c r="H67" s="197"/>
      <c r="I67" s="198"/>
      <c r="J67" s="199"/>
      <c r="K67" s="201"/>
      <c r="L67" s="200"/>
      <c r="M67" s="200"/>
      <c r="O67" s="196">
        <v>21404</v>
      </c>
      <c r="P67" s="197" t="s">
        <v>1191</v>
      </c>
      <c r="Q67" s="198" t="s">
        <v>991</v>
      </c>
      <c r="R67" s="199">
        <v>48.8</v>
      </c>
      <c r="S67" s="201">
        <v>0.05</v>
      </c>
      <c r="T67" s="200" t="s">
        <v>992</v>
      </c>
      <c r="U67" s="200">
        <v>46.4</v>
      </c>
    </row>
    <row r="68" spans="7:22" ht="18" x14ac:dyDescent="0.3">
      <c r="G68" s="196"/>
      <c r="H68" s="197"/>
      <c r="I68" s="198"/>
      <c r="J68" s="199"/>
      <c r="K68" s="201"/>
      <c r="L68" s="200"/>
      <c r="M68" s="200"/>
      <c r="O68" s="196">
        <v>21004</v>
      </c>
      <c r="P68" s="197" t="s">
        <v>1979</v>
      </c>
      <c r="Q68" s="198" t="s">
        <v>991</v>
      </c>
      <c r="R68" s="199">
        <v>13.5</v>
      </c>
      <c r="S68" s="201">
        <v>0.2</v>
      </c>
      <c r="T68" s="200" t="s">
        <v>992</v>
      </c>
      <c r="U68" s="200">
        <v>10.8</v>
      </c>
    </row>
    <row r="69" spans="7:22" ht="18" x14ac:dyDescent="0.3">
      <c r="G69" s="196"/>
      <c r="H69" s="197"/>
      <c r="I69" s="198"/>
      <c r="J69" s="199"/>
      <c r="K69" s="201"/>
      <c r="L69" s="200"/>
      <c r="M69" s="200"/>
      <c r="O69" s="196">
        <v>21429</v>
      </c>
      <c r="P69" s="197" t="s">
        <v>1196</v>
      </c>
      <c r="Q69" s="198" t="s">
        <v>991</v>
      </c>
      <c r="R69" s="199">
        <v>16.3</v>
      </c>
      <c r="S69" s="201">
        <v>0.2</v>
      </c>
      <c r="T69" s="200" t="s">
        <v>992</v>
      </c>
      <c r="U69" s="200">
        <v>13.1</v>
      </c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>
        <v>21747</v>
      </c>
      <c r="P70" s="197" t="s">
        <v>835</v>
      </c>
      <c r="Q70" s="198" t="s">
        <v>991</v>
      </c>
      <c r="R70" s="199">
        <v>165</v>
      </c>
      <c r="S70" s="201">
        <v>0.1</v>
      </c>
      <c r="T70" s="200" t="s">
        <v>992</v>
      </c>
      <c r="U70" s="200">
        <v>148.5</v>
      </c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>
        <v>21752</v>
      </c>
      <c r="P71" s="197" t="s">
        <v>838</v>
      </c>
      <c r="Q71" s="198" t="s">
        <v>991</v>
      </c>
      <c r="R71" s="199">
        <v>150</v>
      </c>
      <c r="S71" s="201">
        <v>0.1</v>
      </c>
      <c r="T71" s="200" t="s">
        <v>992</v>
      </c>
      <c r="U71" s="200">
        <v>135</v>
      </c>
    </row>
    <row r="72" spans="7:22" ht="18" x14ac:dyDescent="0.3">
      <c r="G72" s="196"/>
      <c r="H72" s="197"/>
      <c r="I72" s="198"/>
      <c r="J72" s="199"/>
      <c r="K72" s="201"/>
      <c r="L72" s="200"/>
      <c r="M72" s="200"/>
      <c r="O72" s="196">
        <v>21138</v>
      </c>
      <c r="P72" s="197" t="s">
        <v>1218</v>
      </c>
      <c r="Q72" s="198" t="s">
        <v>991</v>
      </c>
      <c r="R72" s="199">
        <v>159.5</v>
      </c>
      <c r="S72" s="201">
        <v>0.1</v>
      </c>
      <c r="T72" s="200" t="s">
        <v>992</v>
      </c>
      <c r="U72" s="200">
        <v>143.6</v>
      </c>
      <c r="V72" s="223"/>
    </row>
    <row r="73" spans="7:22" ht="18" x14ac:dyDescent="0.3">
      <c r="G73" s="196"/>
      <c r="H73" s="197"/>
      <c r="I73" s="198"/>
      <c r="J73" s="199"/>
      <c r="K73" s="201"/>
      <c r="L73" s="200"/>
      <c r="M73" s="200"/>
      <c r="O73" s="196">
        <v>21585</v>
      </c>
      <c r="P73" s="197" t="s">
        <v>1216</v>
      </c>
      <c r="Q73" s="198" t="s">
        <v>991</v>
      </c>
      <c r="R73" s="199">
        <v>165.8</v>
      </c>
      <c r="S73" s="201">
        <v>0.1</v>
      </c>
      <c r="T73" s="200" t="s">
        <v>992</v>
      </c>
      <c r="U73" s="200">
        <v>149.29999999999998</v>
      </c>
      <c r="V73" s="223"/>
    </row>
    <row r="74" spans="7:22" ht="18" x14ac:dyDescent="0.3">
      <c r="G74" s="196"/>
      <c r="H74" s="197"/>
      <c r="I74" s="198"/>
      <c r="J74" s="199"/>
      <c r="K74" s="201"/>
      <c r="L74" s="200"/>
      <c r="M74" s="200"/>
      <c r="O74" s="196">
        <v>20098</v>
      </c>
      <c r="P74" s="197" t="s">
        <v>335</v>
      </c>
      <c r="Q74" s="198" t="s">
        <v>991</v>
      </c>
      <c r="R74" s="199">
        <v>20</v>
      </c>
      <c r="S74" s="201">
        <v>0.05</v>
      </c>
      <c r="T74" s="200" t="s">
        <v>992</v>
      </c>
      <c r="U74" s="200">
        <v>19</v>
      </c>
      <c r="V74" s="223"/>
    </row>
    <row r="75" spans="7:22" ht="18" x14ac:dyDescent="0.3">
      <c r="G75" s="196"/>
      <c r="H75" s="197"/>
      <c r="I75" s="198"/>
      <c r="J75" s="199"/>
      <c r="K75" s="201"/>
      <c r="L75" s="200"/>
      <c r="M75" s="200"/>
      <c r="O75" s="196">
        <v>21433</v>
      </c>
      <c r="P75" s="197" t="s">
        <v>1275</v>
      </c>
      <c r="Q75" s="198" t="s">
        <v>991</v>
      </c>
      <c r="R75" s="199">
        <v>24.4</v>
      </c>
      <c r="S75" s="201">
        <v>0.25</v>
      </c>
      <c r="T75" s="200" t="s">
        <v>992</v>
      </c>
      <c r="U75" s="200">
        <v>18.3</v>
      </c>
      <c r="V75" s="223"/>
    </row>
    <row r="76" spans="7:22" ht="18" x14ac:dyDescent="0.3">
      <c r="O76" s="196">
        <v>20997</v>
      </c>
      <c r="P76" s="197" t="s">
        <v>2036</v>
      </c>
      <c r="Q76" s="198" t="s">
        <v>991</v>
      </c>
      <c r="R76" s="199">
        <v>21.5</v>
      </c>
      <c r="S76" s="201">
        <v>0.25</v>
      </c>
      <c r="T76" s="200" t="s">
        <v>992</v>
      </c>
      <c r="U76" s="200">
        <v>16.200000000000003</v>
      </c>
      <c r="V76" s="223"/>
    </row>
    <row r="77" spans="7:22" ht="18" x14ac:dyDescent="0.3">
      <c r="O77" s="196">
        <v>21427</v>
      </c>
      <c r="P77" s="197" t="s">
        <v>655</v>
      </c>
      <c r="Q77" s="198" t="s">
        <v>991</v>
      </c>
      <c r="R77" s="199">
        <v>25.3</v>
      </c>
      <c r="S77" s="201">
        <v>0.25</v>
      </c>
      <c r="T77" s="200" t="s">
        <v>992</v>
      </c>
      <c r="U77" s="200">
        <v>19</v>
      </c>
      <c r="V77" s="223"/>
    </row>
    <row r="78" spans="7:22" ht="18" x14ac:dyDescent="0.3">
      <c r="O78" s="196">
        <v>21026</v>
      </c>
      <c r="P78" s="197" t="s">
        <v>2040</v>
      </c>
      <c r="Q78" s="198" t="s">
        <v>991</v>
      </c>
      <c r="R78" s="199">
        <v>22.3</v>
      </c>
      <c r="S78" s="201">
        <v>0.25</v>
      </c>
      <c r="T78" s="200" t="s">
        <v>992</v>
      </c>
      <c r="U78" s="200">
        <v>16.8</v>
      </c>
      <c r="V78" s="223"/>
    </row>
    <row r="79" spans="7:22" ht="18" x14ac:dyDescent="0.3">
      <c r="O79" s="196">
        <v>1657</v>
      </c>
      <c r="P79" s="197" t="s">
        <v>1279</v>
      </c>
      <c r="Q79" s="198" t="s">
        <v>991</v>
      </c>
      <c r="R79" s="199">
        <v>23.2</v>
      </c>
      <c r="S79" s="201">
        <v>0.25</v>
      </c>
      <c r="T79" s="200" t="s">
        <v>992</v>
      </c>
      <c r="U79" s="200">
        <v>17.399999999999999</v>
      </c>
      <c r="V79" s="223"/>
    </row>
    <row r="80" spans="7:22" ht="18" x14ac:dyDescent="0.3">
      <c r="O80" s="196">
        <v>990</v>
      </c>
      <c r="P80" s="197" t="s">
        <v>2041</v>
      </c>
      <c r="Q80" s="198" t="s">
        <v>991</v>
      </c>
      <c r="R80" s="199">
        <v>19.5</v>
      </c>
      <c r="S80" s="201">
        <v>0.25</v>
      </c>
      <c r="T80" s="200" t="s">
        <v>992</v>
      </c>
      <c r="U80" s="200">
        <v>14.7</v>
      </c>
      <c r="V80" s="223"/>
    </row>
    <row r="81" spans="15:21" ht="18" x14ac:dyDescent="0.3">
      <c r="O81" s="196">
        <v>21542</v>
      </c>
      <c r="P81" s="197" t="s">
        <v>1283</v>
      </c>
      <c r="Q81" s="198" t="s">
        <v>991</v>
      </c>
      <c r="R81" s="199">
        <v>33.200000000000003</v>
      </c>
      <c r="S81" s="201">
        <v>0.25</v>
      </c>
      <c r="T81" s="200" t="s">
        <v>992</v>
      </c>
      <c r="U81" s="200">
        <v>24.9</v>
      </c>
    </row>
    <row r="82" spans="15:21" ht="18" x14ac:dyDescent="0.3">
      <c r="O82" s="196">
        <v>21304</v>
      </c>
      <c r="P82" s="197" t="s">
        <v>2046</v>
      </c>
      <c r="Q82" s="198" t="s">
        <v>991</v>
      </c>
      <c r="R82" s="199">
        <v>29.5</v>
      </c>
      <c r="S82" s="201">
        <v>0.25</v>
      </c>
      <c r="T82" s="200" t="s">
        <v>992</v>
      </c>
      <c r="U82" s="200">
        <v>22.200000000000003</v>
      </c>
    </row>
    <row r="83" spans="15:21" ht="18" x14ac:dyDescent="0.3">
      <c r="O83" s="196">
        <v>11082</v>
      </c>
      <c r="P83" s="197" t="s">
        <v>330</v>
      </c>
      <c r="Q83" s="198" t="s">
        <v>991</v>
      </c>
      <c r="R83" s="199">
        <v>14.5</v>
      </c>
      <c r="S83" s="201">
        <v>0.1</v>
      </c>
      <c r="T83" s="200" t="s">
        <v>992</v>
      </c>
      <c r="U83" s="200">
        <v>13.1</v>
      </c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  <row r="88" spans="15:21" ht="18" x14ac:dyDescent="0.3">
      <c r="O88" s="196"/>
      <c r="P88" s="197"/>
      <c r="Q88" s="198"/>
      <c r="R88" s="199"/>
      <c r="S88" s="201"/>
      <c r="T88" s="200"/>
      <c r="U88" s="200"/>
    </row>
    <row r="89" spans="15:21" ht="18" x14ac:dyDescent="0.3">
      <c r="O89" s="196"/>
      <c r="P89" s="197"/>
      <c r="Q89" s="198"/>
      <c r="R89" s="199"/>
      <c r="S89" s="201"/>
      <c r="T89" s="200"/>
      <c r="U89" s="200"/>
    </row>
    <row r="90" spans="15:21" ht="18" x14ac:dyDescent="0.3">
      <c r="O90" s="196"/>
      <c r="P90" s="197"/>
      <c r="Q90" s="198"/>
      <c r="R90" s="199"/>
      <c r="S90" s="201"/>
      <c r="T90" s="200"/>
      <c r="U90" s="200"/>
    </row>
    <row r="91" spans="15:21" ht="18" x14ac:dyDescent="0.3">
      <c r="O91" s="196"/>
      <c r="P91" s="197"/>
      <c r="Q91" s="198"/>
      <c r="R91" s="199"/>
      <c r="S91" s="201"/>
      <c r="T91" s="200"/>
      <c r="U91" s="200"/>
    </row>
  </sheetData>
  <mergeCells count="2">
    <mergeCell ref="T10:U10"/>
    <mergeCell ref="L41:M41"/>
  </mergeCells>
  <conditionalFormatting sqref="P12:P91">
    <cfRule type="duplicateValues" dxfId="111" priority="4"/>
  </conditionalFormatting>
  <conditionalFormatting sqref="P12:P91">
    <cfRule type="duplicateValues" dxfId="110" priority="5"/>
    <cfRule type="duplicateValues" dxfId="109" priority="6"/>
  </conditionalFormatting>
  <conditionalFormatting sqref="H43:H75">
    <cfRule type="duplicateValues" dxfId="108" priority="1"/>
  </conditionalFormatting>
  <conditionalFormatting sqref="H43:H75">
    <cfRule type="duplicateValues" dxfId="107" priority="2"/>
    <cfRule type="duplicateValues" dxfId="106" priority="3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E4E16B-DC25-4858-BCE5-0D5E048BBB26}">
  <sheetPr>
    <pageSetUpPr fitToPage="1"/>
  </sheetPr>
  <dimension ref="G1:V91"/>
  <sheetViews>
    <sheetView showGridLines="0" topLeftCell="K1" zoomScaleNormal="100" workbookViewId="0">
      <selection activeCell="AA10" sqref="AA10"/>
    </sheetView>
  </sheetViews>
  <sheetFormatPr defaultRowHeight="14.4" x14ac:dyDescent="0.3"/>
  <cols>
    <col min="1" max="13" width="9.109375" customWidth="1"/>
    <col min="14" max="14" width="12" customWidth="1"/>
    <col min="15" max="15" width="16" hidden="1" customWidth="1"/>
    <col min="16" max="16" width="65.6640625" hidden="1" customWidth="1"/>
    <col min="17" max="17" width="4.5546875" hidden="1" customWidth="1"/>
    <col min="18" max="18" width="9.5546875" hidden="1" customWidth="1"/>
    <col min="19" max="19" width="5.5546875" style="205" hidden="1" customWidth="1"/>
    <col min="20" max="20" width="8.33203125" hidden="1" customWidth="1"/>
    <col min="21" max="21" width="15.6640625" hidden="1" customWidth="1"/>
  </cols>
  <sheetData>
    <row r="1" spans="15:21" x14ac:dyDescent="0.3">
      <c r="S1" s="203"/>
    </row>
    <row r="2" spans="15:21" x14ac:dyDescent="0.3">
      <c r="S2" s="203"/>
    </row>
    <row r="3" spans="15:21" x14ac:dyDescent="0.3">
      <c r="S3" s="203"/>
    </row>
    <row r="4" spans="15:21" x14ac:dyDescent="0.3">
      <c r="S4" s="203"/>
    </row>
    <row r="5" spans="15:21" x14ac:dyDescent="0.3">
      <c r="S5" s="203"/>
    </row>
    <row r="6" spans="15:21" x14ac:dyDescent="0.3">
      <c r="S6" s="203"/>
    </row>
    <row r="7" spans="15:21" x14ac:dyDescent="0.3">
      <c r="S7" s="203"/>
    </row>
    <row r="8" spans="15:21" x14ac:dyDescent="0.3">
      <c r="S8" s="203"/>
    </row>
    <row r="9" spans="15:21" x14ac:dyDescent="0.3">
      <c r="S9" s="203"/>
    </row>
    <row r="10" spans="15:21" ht="21" x14ac:dyDescent="0.4">
      <c r="O10" s="195" t="s">
        <v>41</v>
      </c>
      <c r="P10" s="195" t="s">
        <v>583</v>
      </c>
      <c r="Q10" s="190"/>
      <c r="R10" s="195"/>
      <c r="S10" s="202"/>
      <c r="T10" s="294" t="s">
        <v>584</v>
      </c>
      <c r="U10" s="294"/>
    </row>
    <row r="11" spans="15:21" ht="5.25" customHeight="1" x14ac:dyDescent="0.4">
      <c r="O11" s="195"/>
      <c r="P11" s="195"/>
      <c r="Q11" s="190"/>
      <c r="R11" s="195"/>
      <c r="S11" s="202"/>
      <c r="T11" s="195"/>
      <c r="U11" s="195"/>
    </row>
    <row r="12" spans="15:21" ht="18" hidden="1" x14ac:dyDescent="0.3">
      <c r="O12" s="196">
        <v>1674</v>
      </c>
      <c r="P12" s="197" t="s">
        <v>328</v>
      </c>
      <c r="Q12" s="198" t="s">
        <v>991</v>
      </c>
      <c r="R12" s="199">
        <v>48</v>
      </c>
      <c r="S12" s="201">
        <v>0.05</v>
      </c>
      <c r="T12" s="200" t="s">
        <v>992</v>
      </c>
      <c r="U12" s="200">
        <v>45.6</v>
      </c>
    </row>
    <row r="13" spans="15:21" ht="18" hidden="1" x14ac:dyDescent="0.3">
      <c r="O13" s="196">
        <v>21771</v>
      </c>
      <c r="P13" s="197" t="s">
        <v>888</v>
      </c>
      <c r="Q13" s="198" t="s">
        <v>991</v>
      </c>
      <c r="R13" s="199">
        <v>29</v>
      </c>
      <c r="S13" s="201">
        <v>0.1</v>
      </c>
      <c r="T13" s="200" t="s">
        <v>992</v>
      </c>
      <c r="U13" s="200">
        <v>26.1</v>
      </c>
    </row>
    <row r="14" spans="15:21" ht="18" hidden="1" x14ac:dyDescent="0.3">
      <c r="O14" s="196">
        <v>21746</v>
      </c>
      <c r="P14" s="197" t="s">
        <v>834</v>
      </c>
      <c r="Q14" s="198" t="s">
        <v>991</v>
      </c>
      <c r="R14" s="199">
        <v>67</v>
      </c>
      <c r="S14" s="201">
        <v>0.1</v>
      </c>
      <c r="T14" s="200" t="s">
        <v>992</v>
      </c>
      <c r="U14" s="200">
        <v>60.3</v>
      </c>
    </row>
    <row r="15" spans="15:21" ht="18" hidden="1" x14ac:dyDescent="0.3">
      <c r="O15" s="196">
        <v>20403</v>
      </c>
      <c r="P15" s="197" t="s">
        <v>1658</v>
      </c>
      <c r="Q15" s="198" t="s">
        <v>991</v>
      </c>
      <c r="R15" s="199">
        <v>71.900000000000006</v>
      </c>
      <c r="S15" s="201">
        <v>0.1</v>
      </c>
      <c r="T15" s="200" t="s">
        <v>992</v>
      </c>
      <c r="U15" s="200">
        <v>64.8</v>
      </c>
    </row>
    <row r="16" spans="15:21" ht="18" hidden="1" x14ac:dyDescent="0.3">
      <c r="O16" s="196">
        <v>21373</v>
      </c>
      <c r="P16" s="197" t="s">
        <v>1657</v>
      </c>
      <c r="Q16" s="198" t="s">
        <v>991</v>
      </c>
      <c r="R16" s="199">
        <v>75.2</v>
      </c>
      <c r="S16" s="201">
        <v>0.1</v>
      </c>
      <c r="T16" s="200" t="s">
        <v>992</v>
      </c>
      <c r="U16" s="200">
        <v>67.699999999999989</v>
      </c>
    </row>
    <row r="17" spans="15:21" ht="18" hidden="1" x14ac:dyDescent="0.3">
      <c r="O17" s="196">
        <v>21714</v>
      </c>
      <c r="P17" s="197" t="s">
        <v>783</v>
      </c>
      <c r="Q17" s="198" t="s">
        <v>991</v>
      </c>
      <c r="R17" s="199">
        <v>58.5</v>
      </c>
      <c r="S17" s="201">
        <v>0.1</v>
      </c>
      <c r="T17" s="200" t="s">
        <v>992</v>
      </c>
      <c r="U17" s="200">
        <v>52.7</v>
      </c>
    </row>
    <row r="18" spans="15:21" ht="18" hidden="1" x14ac:dyDescent="0.3">
      <c r="O18" s="196">
        <v>21792</v>
      </c>
      <c r="P18" s="197" t="s">
        <v>1562</v>
      </c>
      <c r="Q18" s="198" t="s">
        <v>991</v>
      </c>
      <c r="R18" s="199">
        <v>62</v>
      </c>
      <c r="S18" s="201">
        <v>0.1</v>
      </c>
      <c r="T18" s="200" t="s">
        <v>992</v>
      </c>
      <c r="U18" s="200">
        <v>55.8</v>
      </c>
    </row>
    <row r="19" spans="15:21" ht="18" hidden="1" x14ac:dyDescent="0.3">
      <c r="O19" s="196">
        <v>62</v>
      </c>
      <c r="P19" s="197" t="s">
        <v>1680</v>
      </c>
      <c r="Q19" s="198" t="s">
        <v>991</v>
      </c>
      <c r="R19" s="199">
        <v>4.9000000000000004</v>
      </c>
      <c r="S19" s="201">
        <v>0.05</v>
      </c>
      <c r="T19" s="200" t="s">
        <v>992</v>
      </c>
      <c r="U19" s="200">
        <v>4.6999999999999993</v>
      </c>
    </row>
    <row r="20" spans="15:21" ht="18" hidden="1" x14ac:dyDescent="0.3">
      <c r="O20" s="196">
        <v>983</v>
      </c>
      <c r="P20" s="197" t="s">
        <v>1681</v>
      </c>
      <c r="Q20" s="198" t="s">
        <v>991</v>
      </c>
      <c r="R20" s="199">
        <v>6.1</v>
      </c>
      <c r="S20" s="201">
        <v>0.05</v>
      </c>
      <c r="T20" s="200" t="s">
        <v>992</v>
      </c>
      <c r="U20" s="200">
        <v>5.8</v>
      </c>
    </row>
    <row r="21" spans="15:21" ht="18" hidden="1" x14ac:dyDescent="0.3">
      <c r="O21" s="196">
        <v>63</v>
      </c>
      <c r="P21" s="197" t="s">
        <v>1682</v>
      </c>
      <c r="Q21" s="198" t="s">
        <v>991</v>
      </c>
      <c r="R21" s="199">
        <v>4.9000000000000004</v>
      </c>
      <c r="S21" s="201">
        <v>0.05</v>
      </c>
      <c r="T21" s="200" t="s">
        <v>992</v>
      </c>
      <c r="U21" s="200">
        <v>4.6999999999999993</v>
      </c>
    </row>
    <row r="22" spans="15:21" ht="18" hidden="1" x14ac:dyDescent="0.3">
      <c r="O22" s="196">
        <v>1027</v>
      </c>
      <c r="P22" s="197" t="s">
        <v>1683</v>
      </c>
      <c r="Q22" s="198" t="s">
        <v>991</v>
      </c>
      <c r="R22" s="199">
        <v>6.1</v>
      </c>
      <c r="S22" s="201">
        <v>0.1</v>
      </c>
      <c r="T22" s="200" t="s">
        <v>992</v>
      </c>
      <c r="U22" s="200">
        <v>5.5</v>
      </c>
    </row>
    <row r="23" spans="15:21" ht="18" hidden="1" x14ac:dyDescent="0.3">
      <c r="O23" s="196">
        <v>21751</v>
      </c>
      <c r="P23" s="197" t="s">
        <v>910</v>
      </c>
      <c r="Q23" s="198" t="s">
        <v>991</v>
      </c>
      <c r="R23" s="199">
        <v>93</v>
      </c>
      <c r="S23" s="201">
        <v>0.1</v>
      </c>
      <c r="T23" s="200" t="s">
        <v>992</v>
      </c>
      <c r="U23" s="200">
        <v>83.7</v>
      </c>
    </row>
    <row r="24" spans="15:21" ht="18" hidden="1" x14ac:dyDescent="0.3">
      <c r="O24" s="196">
        <v>21007</v>
      </c>
      <c r="P24" s="197" t="s">
        <v>1686</v>
      </c>
      <c r="Q24" s="198" t="s">
        <v>991</v>
      </c>
      <c r="R24" s="199">
        <v>99.1</v>
      </c>
      <c r="S24" s="201">
        <v>0.1</v>
      </c>
      <c r="T24" s="200" t="s">
        <v>992</v>
      </c>
      <c r="U24" s="200">
        <v>89.199999999999989</v>
      </c>
    </row>
    <row r="25" spans="15:21" ht="18" hidden="1" x14ac:dyDescent="0.3">
      <c r="O25" s="196">
        <v>21371</v>
      </c>
      <c r="P25" s="197" t="s">
        <v>1117</v>
      </c>
      <c r="Q25" s="198" t="s">
        <v>991</v>
      </c>
      <c r="R25" s="199">
        <v>103.1</v>
      </c>
      <c r="S25" s="201">
        <v>0.1</v>
      </c>
      <c r="T25" s="200" t="s">
        <v>992</v>
      </c>
      <c r="U25" s="200">
        <v>92.8</v>
      </c>
    </row>
    <row r="26" spans="15:21" ht="18" hidden="1" x14ac:dyDescent="0.3">
      <c r="O26" s="196">
        <v>1671</v>
      </c>
      <c r="P26" s="197" t="s">
        <v>259</v>
      </c>
      <c r="Q26" s="198" t="s">
        <v>991</v>
      </c>
      <c r="R26" s="199">
        <v>26.5</v>
      </c>
      <c r="S26" s="201">
        <v>0.05</v>
      </c>
      <c r="T26" s="200" t="s">
        <v>992</v>
      </c>
      <c r="U26" s="200">
        <v>25.200000000000003</v>
      </c>
    </row>
    <row r="27" spans="15:21" ht="18" hidden="1" x14ac:dyDescent="0.3">
      <c r="O27" s="196">
        <v>21049</v>
      </c>
      <c r="P27" s="197" t="s">
        <v>1734</v>
      </c>
      <c r="Q27" s="198" t="s">
        <v>991</v>
      </c>
      <c r="R27" s="199">
        <v>10</v>
      </c>
      <c r="S27" s="201">
        <v>0.15</v>
      </c>
      <c r="T27" s="200" t="s">
        <v>992</v>
      </c>
      <c r="U27" s="200">
        <v>8.5</v>
      </c>
    </row>
    <row r="28" spans="15:21" ht="18" hidden="1" x14ac:dyDescent="0.3">
      <c r="O28" s="196">
        <v>21419</v>
      </c>
      <c r="P28" s="197" t="s">
        <v>1308</v>
      </c>
      <c r="Q28" s="198" t="s">
        <v>991</v>
      </c>
      <c r="R28" s="199">
        <v>11</v>
      </c>
      <c r="S28" s="201">
        <v>0.15</v>
      </c>
      <c r="T28" s="200" t="s">
        <v>992</v>
      </c>
      <c r="U28" s="200">
        <v>9.4</v>
      </c>
    </row>
    <row r="29" spans="15:21" ht="18" hidden="1" x14ac:dyDescent="0.3">
      <c r="O29" s="196">
        <v>66</v>
      </c>
      <c r="P29" s="197" t="s">
        <v>1763</v>
      </c>
      <c r="Q29" s="198" t="s">
        <v>991</v>
      </c>
      <c r="R29" s="199">
        <v>125</v>
      </c>
      <c r="S29" s="201">
        <v>0.05</v>
      </c>
      <c r="T29" s="200" t="s">
        <v>992</v>
      </c>
      <c r="U29" s="200">
        <v>118.8</v>
      </c>
    </row>
    <row r="30" spans="15:21" ht="18" hidden="1" x14ac:dyDescent="0.3">
      <c r="O30" s="196">
        <v>727</v>
      </c>
      <c r="P30" s="197" t="s">
        <v>1765</v>
      </c>
      <c r="Q30" s="198" t="s">
        <v>991</v>
      </c>
      <c r="R30" s="199">
        <v>133.1</v>
      </c>
      <c r="S30" s="201">
        <v>0.05</v>
      </c>
      <c r="T30" s="200" t="s">
        <v>992</v>
      </c>
      <c r="U30" s="200">
        <v>126.5</v>
      </c>
    </row>
    <row r="31" spans="15:21" ht="18" hidden="1" x14ac:dyDescent="0.3">
      <c r="O31" s="196">
        <v>1587</v>
      </c>
      <c r="P31" s="197" t="s">
        <v>1323</v>
      </c>
      <c r="Q31" s="198" t="s">
        <v>991</v>
      </c>
      <c r="R31" s="199">
        <v>139</v>
      </c>
      <c r="S31" s="201">
        <v>0.05</v>
      </c>
      <c r="T31" s="200" t="s">
        <v>992</v>
      </c>
      <c r="U31" s="200">
        <v>132.1</v>
      </c>
    </row>
    <row r="32" spans="15:21" ht="18" hidden="1" x14ac:dyDescent="0.3">
      <c r="O32" s="196">
        <v>234</v>
      </c>
      <c r="P32" s="197" t="s">
        <v>94</v>
      </c>
      <c r="Q32" s="198" t="s">
        <v>991</v>
      </c>
      <c r="R32" s="199">
        <v>123</v>
      </c>
      <c r="S32" s="201">
        <v>0.05</v>
      </c>
      <c r="T32" s="200" t="s">
        <v>992</v>
      </c>
      <c r="U32" s="200">
        <v>116.89999999999999</v>
      </c>
    </row>
    <row r="33" spans="7:21" ht="18" hidden="1" x14ac:dyDescent="0.3">
      <c r="O33" s="196">
        <v>728</v>
      </c>
      <c r="P33" s="197" t="s">
        <v>1324</v>
      </c>
      <c r="Q33" s="198" t="s">
        <v>991</v>
      </c>
      <c r="R33" s="199">
        <v>130.9</v>
      </c>
      <c r="S33" s="201">
        <v>0.05</v>
      </c>
      <c r="T33" s="200" t="s">
        <v>992</v>
      </c>
      <c r="U33" s="200">
        <v>124.39999999999999</v>
      </c>
    </row>
    <row r="34" spans="7:21" ht="18" hidden="1" x14ac:dyDescent="0.3">
      <c r="O34" s="196">
        <v>1719</v>
      </c>
      <c r="P34" s="197" t="s">
        <v>1569</v>
      </c>
      <c r="Q34" s="198" t="s">
        <v>991</v>
      </c>
      <c r="R34" s="199">
        <v>37</v>
      </c>
      <c r="S34" s="201">
        <v>0.05</v>
      </c>
      <c r="T34" s="200" t="s">
        <v>992</v>
      </c>
      <c r="U34" s="200">
        <v>35.200000000000003</v>
      </c>
    </row>
    <row r="35" spans="7:21" ht="18" hidden="1" x14ac:dyDescent="0.3">
      <c r="O35" s="196">
        <v>53</v>
      </c>
      <c r="P35" s="197" t="s">
        <v>342</v>
      </c>
      <c r="Q35" s="198" t="s">
        <v>991</v>
      </c>
      <c r="R35" s="199">
        <v>19</v>
      </c>
      <c r="S35" s="201">
        <v>0.09</v>
      </c>
      <c r="T35" s="200" t="s">
        <v>992</v>
      </c>
      <c r="U35" s="200">
        <v>17.3</v>
      </c>
    </row>
    <row r="36" spans="7:21" ht="18" hidden="1" x14ac:dyDescent="0.3">
      <c r="O36" s="196">
        <v>21256</v>
      </c>
      <c r="P36" s="197" t="s">
        <v>913</v>
      </c>
      <c r="Q36" s="198" t="s">
        <v>991</v>
      </c>
      <c r="R36" s="199">
        <v>9</v>
      </c>
      <c r="S36" s="201">
        <v>0.1</v>
      </c>
      <c r="T36" s="200" t="s">
        <v>992</v>
      </c>
      <c r="U36" s="200">
        <v>8.1</v>
      </c>
    </row>
    <row r="37" spans="7:21" ht="18" hidden="1" x14ac:dyDescent="0.3">
      <c r="O37" s="196">
        <v>21426</v>
      </c>
      <c r="P37" s="197" t="s">
        <v>1146</v>
      </c>
      <c r="Q37" s="198" t="s">
        <v>991</v>
      </c>
      <c r="R37" s="199">
        <v>11.2</v>
      </c>
      <c r="S37" s="201">
        <v>0.1</v>
      </c>
      <c r="T37" s="200" t="s">
        <v>992</v>
      </c>
      <c r="U37" s="200">
        <v>10.1</v>
      </c>
    </row>
    <row r="38" spans="7:21" ht="18" hidden="1" x14ac:dyDescent="0.3">
      <c r="O38" s="196">
        <v>169</v>
      </c>
      <c r="P38" s="197" t="s">
        <v>208</v>
      </c>
      <c r="Q38" s="198" t="s">
        <v>991</v>
      </c>
      <c r="R38" s="199">
        <v>6.4</v>
      </c>
      <c r="S38" s="201">
        <v>0.05</v>
      </c>
      <c r="T38" s="200" t="s">
        <v>992</v>
      </c>
      <c r="U38" s="200">
        <v>6.1</v>
      </c>
    </row>
    <row r="39" spans="7:21" ht="18" hidden="1" x14ac:dyDescent="0.3">
      <c r="O39" s="196">
        <v>1005</v>
      </c>
      <c r="P39" s="197" t="s">
        <v>198</v>
      </c>
      <c r="Q39" s="198" t="s">
        <v>991</v>
      </c>
      <c r="R39" s="199">
        <v>7.7</v>
      </c>
      <c r="S39" s="201">
        <v>0.1</v>
      </c>
      <c r="T39" s="200" t="s">
        <v>992</v>
      </c>
      <c r="U39" s="200">
        <v>7</v>
      </c>
    </row>
    <row r="40" spans="7:21" ht="18" hidden="1" x14ac:dyDescent="0.3">
      <c r="O40" s="196">
        <v>1881</v>
      </c>
      <c r="P40" s="197" t="s">
        <v>1159</v>
      </c>
      <c r="Q40" s="198" t="s">
        <v>991</v>
      </c>
      <c r="R40" s="199">
        <v>21</v>
      </c>
      <c r="S40" s="201">
        <v>0.25</v>
      </c>
      <c r="T40" s="200" t="s">
        <v>992</v>
      </c>
      <c r="U40" s="200">
        <v>15.799999999999999</v>
      </c>
    </row>
    <row r="41" spans="7:21" ht="21" hidden="1" x14ac:dyDescent="0.4">
      <c r="G41" s="195"/>
      <c r="H41" s="195"/>
      <c r="I41" s="190"/>
      <c r="J41" s="195"/>
      <c r="K41" s="204"/>
      <c r="L41" s="294"/>
      <c r="M41" s="294"/>
      <c r="O41" s="196">
        <v>21745</v>
      </c>
      <c r="P41" s="197" t="s">
        <v>833</v>
      </c>
      <c r="Q41" s="198" t="s">
        <v>991</v>
      </c>
      <c r="R41" s="199">
        <v>67</v>
      </c>
      <c r="S41" s="201">
        <v>0.05</v>
      </c>
      <c r="T41" s="200" t="s">
        <v>992</v>
      </c>
      <c r="U41" s="200">
        <v>63.7</v>
      </c>
    </row>
    <row r="42" spans="7:21" ht="21" hidden="1" x14ac:dyDescent="0.4">
      <c r="G42" s="195"/>
      <c r="H42" s="195"/>
      <c r="I42" s="190"/>
      <c r="J42" s="195"/>
      <c r="K42" s="204"/>
      <c r="L42" s="195"/>
      <c r="M42" s="195"/>
      <c r="O42" s="196">
        <v>20987</v>
      </c>
      <c r="P42" s="197" t="s">
        <v>1160</v>
      </c>
      <c r="Q42" s="198" t="s">
        <v>991</v>
      </c>
      <c r="R42" s="199">
        <v>71.599999999999994</v>
      </c>
      <c r="S42" s="201">
        <v>0.1</v>
      </c>
      <c r="T42" s="200" t="s">
        <v>992</v>
      </c>
      <c r="U42" s="200">
        <v>64.5</v>
      </c>
    </row>
    <row r="43" spans="7:21" ht="18" hidden="1" x14ac:dyDescent="0.3">
      <c r="G43" s="196"/>
      <c r="H43" s="197"/>
      <c r="I43" s="198"/>
      <c r="J43" s="199"/>
      <c r="K43" s="201"/>
      <c r="L43" s="200"/>
      <c r="M43" s="200"/>
      <c r="O43" s="196">
        <v>228</v>
      </c>
      <c r="P43" s="197" t="s">
        <v>207</v>
      </c>
      <c r="Q43" s="198" t="s">
        <v>991</v>
      </c>
      <c r="R43" s="199">
        <v>5.5</v>
      </c>
      <c r="S43" s="201">
        <v>0.05</v>
      </c>
      <c r="T43" s="200" t="s">
        <v>992</v>
      </c>
      <c r="U43" s="200">
        <v>5.3</v>
      </c>
    </row>
    <row r="44" spans="7:21" ht="18" hidden="1" x14ac:dyDescent="0.3">
      <c r="G44" s="196"/>
      <c r="H44" s="197"/>
      <c r="I44" s="198"/>
      <c r="J44" s="199"/>
      <c r="K44" s="201"/>
      <c r="L44" s="200"/>
      <c r="M44" s="200"/>
      <c r="O44" s="196">
        <v>987</v>
      </c>
      <c r="P44" s="197" t="s">
        <v>200</v>
      </c>
      <c r="Q44" s="198" t="s">
        <v>991</v>
      </c>
      <c r="R44" s="199">
        <v>6.7</v>
      </c>
      <c r="S44" s="201">
        <v>0.05</v>
      </c>
      <c r="T44" s="200" t="s">
        <v>992</v>
      </c>
      <c r="U44" s="200">
        <v>6.3999999999999995</v>
      </c>
    </row>
    <row r="45" spans="7:21" ht="18" hidden="1" x14ac:dyDescent="0.3">
      <c r="G45" s="196"/>
      <c r="H45" s="197"/>
      <c r="I45" s="198"/>
      <c r="J45" s="199"/>
      <c r="K45" s="201"/>
      <c r="L45" s="200"/>
      <c r="M45" s="200"/>
      <c r="O45" s="196">
        <v>20555</v>
      </c>
      <c r="P45" s="197" t="s">
        <v>1868</v>
      </c>
      <c r="Q45" s="198" t="s">
        <v>991</v>
      </c>
      <c r="R45" s="199">
        <v>19.5</v>
      </c>
      <c r="S45" s="201">
        <v>0.15</v>
      </c>
      <c r="T45" s="200" t="s">
        <v>992</v>
      </c>
      <c r="U45" s="200">
        <v>16.600000000000001</v>
      </c>
    </row>
    <row r="46" spans="7:21" ht="18" hidden="1" x14ac:dyDescent="0.3">
      <c r="G46" s="196"/>
      <c r="H46" s="197"/>
      <c r="I46" s="198"/>
      <c r="J46" s="199"/>
      <c r="K46" s="201"/>
      <c r="L46" s="200"/>
      <c r="M46" s="200"/>
      <c r="O46" s="196">
        <v>20509</v>
      </c>
      <c r="P46" s="197" t="s">
        <v>1870</v>
      </c>
      <c r="Q46" s="198" t="s">
        <v>991</v>
      </c>
      <c r="R46" s="199">
        <v>22.4</v>
      </c>
      <c r="S46" s="201">
        <v>0.15</v>
      </c>
      <c r="T46" s="200" t="s">
        <v>992</v>
      </c>
      <c r="U46" s="200">
        <v>19.100000000000001</v>
      </c>
    </row>
    <row r="47" spans="7:21" ht="18" hidden="1" x14ac:dyDescent="0.3">
      <c r="G47" s="196"/>
      <c r="H47" s="197"/>
      <c r="I47" s="198"/>
      <c r="J47" s="199"/>
      <c r="K47" s="201"/>
      <c r="L47" s="200"/>
      <c r="M47" s="200"/>
      <c r="O47" s="196">
        <v>21422</v>
      </c>
      <c r="P47" s="197" t="s">
        <v>1336</v>
      </c>
      <c r="Q47" s="198" t="s">
        <v>991</v>
      </c>
      <c r="R47" s="199">
        <v>23.2</v>
      </c>
      <c r="S47" s="201">
        <v>0.15</v>
      </c>
      <c r="T47" s="200" t="s">
        <v>992</v>
      </c>
      <c r="U47" s="200">
        <v>19.8</v>
      </c>
    </row>
    <row r="48" spans="7:21" ht="18" hidden="1" x14ac:dyDescent="0.3">
      <c r="G48" s="196"/>
      <c r="H48" s="197"/>
      <c r="I48" s="198"/>
      <c r="J48" s="199"/>
      <c r="K48" s="201"/>
      <c r="L48" s="200"/>
      <c r="M48" s="200"/>
      <c r="O48" s="196">
        <v>1675</v>
      </c>
      <c r="P48" s="197" t="s">
        <v>264</v>
      </c>
      <c r="Q48" s="198" t="s">
        <v>991</v>
      </c>
      <c r="R48" s="199">
        <v>42</v>
      </c>
      <c r="S48" s="201">
        <v>0.05</v>
      </c>
      <c r="T48" s="200" t="s">
        <v>992</v>
      </c>
      <c r="U48" s="200">
        <v>39.9</v>
      </c>
    </row>
    <row r="49" spans="7:21" ht="18" hidden="1" x14ac:dyDescent="0.3">
      <c r="G49" s="196"/>
      <c r="H49" s="197"/>
      <c r="I49" s="198"/>
      <c r="J49" s="199"/>
      <c r="K49" s="201"/>
      <c r="L49" s="200"/>
      <c r="M49" s="200"/>
      <c r="O49" s="196">
        <v>79</v>
      </c>
      <c r="P49" s="197" t="s">
        <v>813</v>
      </c>
      <c r="Q49" s="198" t="s">
        <v>991</v>
      </c>
      <c r="R49" s="199">
        <v>20.5</v>
      </c>
      <c r="S49" s="201">
        <v>0.1</v>
      </c>
      <c r="T49" s="200" t="s">
        <v>992</v>
      </c>
      <c r="U49" s="200">
        <v>18.5</v>
      </c>
    </row>
    <row r="50" spans="7:21" ht="18" hidden="1" x14ac:dyDescent="0.3">
      <c r="G50" s="196"/>
      <c r="H50" s="197"/>
      <c r="I50" s="198"/>
      <c r="J50" s="199"/>
      <c r="K50" s="201"/>
      <c r="L50" s="200"/>
      <c r="M50" s="200"/>
      <c r="O50" s="196">
        <v>1661</v>
      </c>
      <c r="P50" s="197" t="s">
        <v>254</v>
      </c>
      <c r="Q50" s="198" t="s">
        <v>991</v>
      </c>
      <c r="R50" s="199">
        <v>62</v>
      </c>
      <c r="S50" s="201">
        <v>0.05</v>
      </c>
      <c r="T50" s="200" t="s">
        <v>992</v>
      </c>
      <c r="U50" s="200">
        <v>58.9</v>
      </c>
    </row>
    <row r="51" spans="7:21" ht="18" hidden="1" x14ac:dyDescent="0.3">
      <c r="G51" s="196"/>
      <c r="H51" s="197"/>
      <c r="I51" s="198"/>
      <c r="J51" s="199"/>
      <c r="K51" s="201"/>
      <c r="L51" s="200"/>
      <c r="M51" s="200"/>
      <c r="O51" s="196">
        <v>1660</v>
      </c>
      <c r="P51" s="197" t="s">
        <v>1570</v>
      </c>
      <c r="Q51" s="198" t="s">
        <v>991</v>
      </c>
      <c r="R51" s="199">
        <v>53</v>
      </c>
      <c r="S51" s="201">
        <v>0.05</v>
      </c>
      <c r="T51" s="200" t="s">
        <v>992</v>
      </c>
      <c r="U51" s="200">
        <v>50.4</v>
      </c>
    </row>
    <row r="52" spans="7:21" ht="18" hidden="1" x14ac:dyDescent="0.3">
      <c r="G52" s="196"/>
      <c r="H52" s="197"/>
      <c r="I52" s="198"/>
      <c r="J52" s="199"/>
      <c r="K52" s="201"/>
      <c r="L52" s="200"/>
      <c r="M52" s="200"/>
      <c r="O52" s="196">
        <v>1444</v>
      </c>
      <c r="P52" s="197" t="s">
        <v>1584</v>
      </c>
      <c r="Q52" s="198" t="s">
        <v>991</v>
      </c>
      <c r="R52" s="199">
        <v>37</v>
      </c>
      <c r="S52" s="201">
        <v>0.05</v>
      </c>
      <c r="T52" s="200" t="s">
        <v>992</v>
      </c>
      <c r="U52" s="200">
        <v>35.200000000000003</v>
      </c>
    </row>
    <row r="53" spans="7:21" ht="18" hidden="1" x14ac:dyDescent="0.3">
      <c r="G53" s="196"/>
      <c r="H53" s="197"/>
      <c r="I53" s="198"/>
      <c r="J53" s="199"/>
      <c r="K53" s="201"/>
      <c r="L53" s="200"/>
      <c r="M53" s="200"/>
      <c r="O53" s="196">
        <v>1668</v>
      </c>
      <c r="P53" s="197" t="s">
        <v>255</v>
      </c>
      <c r="Q53" s="198" t="s">
        <v>991</v>
      </c>
      <c r="R53" s="199">
        <v>66</v>
      </c>
      <c r="S53" s="201">
        <v>0.05</v>
      </c>
      <c r="T53" s="200" t="s">
        <v>992</v>
      </c>
      <c r="U53" s="200">
        <v>62.7</v>
      </c>
    </row>
    <row r="54" spans="7:21" ht="18" hidden="1" x14ac:dyDescent="0.3">
      <c r="G54" s="196"/>
      <c r="H54" s="197"/>
      <c r="I54" s="198"/>
      <c r="J54" s="199"/>
      <c r="K54" s="201"/>
      <c r="L54" s="200"/>
      <c r="M54" s="200"/>
      <c r="O54" s="196">
        <v>1669</v>
      </c>
      <c r="P54" s="197" t="s">
        <v>256</v>
      </c>
      <c r="Q54" s="198" t="s">
        <v>991</v>
      </c>
      <c r="R54" s="199">
        <v>62</v>
      </c>
      <c r="S54" s="201">
        <v>0.05</v>
      </c>
      <c r="T54" s="200" t="s">
        <v>992</v>
      </c>
      <c r="U54" s="200">
        <v>58.9</v>
      </c>
    </row>
    <row r="55" spans="7:21" ht="18" x14ac:dyDescent="0.3">
      <c r="G55" s="196"/>
      <c r="H55" s="197"/>
      <c r="I55" s="198"/>
      <c r="J55" s="199"/>
      <c r="K55" s="201"/>
      <c r="L55" s="200"/>
      <c r="M55" s="200"/>
      <c r="O55" s="196">
        <v>21759</v>
      </c>
      <c r="P55" s="197" t="s">
        <v>878</v>
      </c>
      <c r="Q55" s="198" t="s">
        <v>991</v>
      </c>
      <c r="R55" s="199">
        <v>27</v>
      </c>
      <c r="S55" s="201">
        <v>0.1</v>
      </c>
      <c r="T55" s="200" t="s">
        <v>992</v>
      </c>
      <c r="U55" s="200">
        <v>24.3</v>
      </c>
    </row>
    <row r="56" spans="7:21" ht="18" x14ac:dyDescent="0.3">
      <c r="G56" s="196"/>
      <c r="H56" s="197"/>
      <c r="I56" s="198"/>
      <c r="J56" s="199"/>
      <c r="K56" s="201"/>
      <c r="L56" s="200"/>
      <c r="M56" s="200"/>
      <c r="O56" s="196">
        <v>21656</v>
      </c>
      <c r="P56" s="197" t="s">
        <v>1169</v>
      </c>
      <c r="Q56" s="198" t="s">
        <v>991</v>
      </c>
      <c r="R56" s="199">
        <v>29.4</v>
      </c>
      <c r="S56" s="201">
        <v>0.1</v>
      </c>
      <c r="T56" s="200" t="s">
        <v>992</v>
      </c>
      <c r="U56" s="200">
        <v>26.5</v>
      </c>
    </row>
    <row r="57" spans="7:21" ht="18" x14ac:dyDescent="0.3">
      <c r="G57" s="196"/>
      <c r="H57" s="197"/>
      <c r="I57" s="198"/>
      <c r="J57" s="199"/>
      <c r="K57" s="201"/>
      <c r="L57" s="200"/>
      <c r="M57" s="200"/>
      <c r="O57" s="196">
        <v>21582</v>
      </c>
      <c r="P57" s="197" t="s">
        <v>1168</v>
      </c>
      <c r="Q57" s="198" t="s">
        <v>991</v>
      </c>
      <c r="R57" s="199">
        <v>30.8</v>
      </c>
      <c r="S57" s="201">
        <v>0.1</v>
      </c>
      <c r="T57" s="200" t="s">
        <v>992</v>
      </c>
      <c r="U57" s="200">
        <v>27.8</v>
      </c>
    </row>
    <row r="58" spans="7:21" ht="18" x14ac:dyDescent="0.3">
      <c r="G58" s="196"/>
      <c r="H58" s="197"/>
      <c r="I58" s="198"/>
      <c r="J58" s="199"/>
      <c r="K58" s="201"/>
      <c r="L58" s="200"/>
      <c r="M58" s="200"/>
      <c r="O58" s="196">
        <v>21762</v>
      </c>
      <c r="P58" s="197" t="s">
        <v>1951</v>
      </c>
      <c r="Q58" s="198" t="s">
        <v>991</v>
      </c>
      <c r="R58" s="199">
        <v>80</v>
      </c>
      <c r="S58" s="201">
        <v>0.1</v>
      </c>
      <c r="T58" s="200" t="s">
        <v>992</v>
      </c>
      <c r="U58" s="200">
        <v>72</v>
      </c>
    </row>
    <row r="59" spans="7:21" ht="18" x14ac:dyDescent="0.3">
      <c r="G59" s="196"/>
      <c r="H59" s="197"/>
      <c r="I59" s="198"/>
      <c r="J59" s="199"/>
      <c r="K59" s="201"/>
      <c r="L59" s="200"/>
      <c r="M59" s="200"/>
      <c r="O59" s="196">
        <v>21782</v>
      </c>
      <c r="P59" s="197" t="s">
        <v>1604</v>
      </c>
      <c r="Q59" s="198" t="s">
        <v>991</v>
      </c>
      <c r="R59" s="199">
        <v>90</v>
      </c>
      <c r="S59" s="201">
        <v>0.1</v>
      </c>
      <c r="T59" s="200" t="s">
        <v>992</v>
      </c>
      <c r="U59" s="200">
        <v>81</v>
      </c>
    </row>
    <row r="60" spans="7:21" ht="18" x14ac:dyDescent="0.3">
      <c r="G60" s="196"/>
      <c r="H60" s="197"/>
      <c r="I60" s="198"/>
      <c r="J60" s="199"/>
      <c r="K60" s="201"/>
      <c r="L60" s="200"/>
      <c r="M60" s="200"/>
      <c r="O60" s="196">
        <v>21800</v>
      </c>
      <c r="P60" s="197" t="s">
        <v>1505</v>
      </c>
      <c r="Q60" s="198" t="s">
        <v>991</v>
      </c>
      <c r="R60" s="199">
        <v>53</v>
      </c>
      <c r="S60" s="201">
        <v>0.05</v>
      </c>
      <c r="T60" s="200" t="s">
        <v>992</v>
      </c>
      <c r="U60" s="200">
        <v>50.4</v>
      </c>
    </row>
    <row r="61" spans="7:21" ht="18" x14ac:dyDescent="0.3">
      <c r="G61" s="196"/>
      <c r="H61" s="197"/>
      <c r="I61" s="198"/>
      <c r="J61" s="199"/>
      <c r="K61" s="201"/>
      <c r="L61" s="200"/>
      <c r="M61" s="200"/>
      <c r="O61" s="196">
        <v>21621</v>
      </c>
      <c r="P61" s="197" t="s">
        <v>1188</v>
      </c>
      <c r="Q61" s="198" t="s">
        <v>991</v>
      </c>
      <c r="R61" s="199">
        <v>57</v>
      </c>
      <c r="S61" s="201">
        <v>0.1</v>
      </c>
      <c r="T61" s="200" t="s">
        <v>992</v>
      </c>
      <c r="U61" s="200">
        <v>51.3</v>
      </c>
    </row>
    <row r="62" spans="7:21" ht="18" x14ac:dyDescent="0.3">
      <c r="G62" s="196"/>
      <c r="H62" s="197"/>
      <c r="I62" s="198"/>
      <c r="J62" s="199"/>
      <c r="K62" s="201"/>
      <c r="L62" s="200"/>
      <c r="M62" s="200"/>
      <c r="O62" s="196">
        <v>21647</v>
      </c>
      <c r="P62" s="197" t="s">
        <v>1967</v>
      </c>
      <c r="Q62" s="198" t="s">
        <v>991</v>
      </c>
      <c r="R62" s="199">
        <v>59.8</v>
      </c>
      <c r="S62" s="201">
        <v>0.1</v>
      </c>
      <c r="T62" s="200" t="s">
        <v>992</v>
      </c>
      <c r="U62" s="200">
        <v>53.9</v>
      </c>
    </row>
    <row r="63" spans="7:21" ht="18" x14ac:dyDescent="0.3">
      <c r="G63" s="196"/>
      <c r="H63" s="197"/>
      <c r="I63" s="198"/>
      <c r="J63" s="199"/>
      <c r="K63" s="201"/>
      <c r="L63" s="200"/>
      <c r="M63" s="200"/>
      <c r="O63" s="196">
        <v>21627</v>
      </c>
      <c r="P63" s="197" t="s">
        <v>1971</v>
      </c>
      <c r="Q63" s="198" t="s">
        <v>991</v>
      </c>
      <c r="R63" s="199">
        <v>41.5</v>
      </c>
      <c r="S63" s="201">
        <v>0.05</v>
      </c>
      <c r="T63" s="200" t="s">
        <v>992</v>
      </c>
      <c r="U63" s="200">
        <v>39.5</v>
      </c>
    </row>
    <row r="64" spans="7:21" ht="18" x14ac:dyDescent="0.3">
      <c r="G64" s="196"/>
      <c r="H64" s="197"/>
      <c r="I64" s="198"/>
      <c r="J64" s="199"/>
      <c r="K64" s="201"/>
      <c r="L64" s="200"/>
      <c r="M64" s="200"/>
      <c r="O64" s="196">
        <v>21659</v>
      </c>
      <c r="P64" s="197" t="s">
        <v>1603</v>
      </c>
      <c r="Q64" s="198" t="s">
        <v>991</v>
      </c>
      <c r="R64" s="199">
        <v>44.8</v>
      </c>
      <c r="S64" s="201">
        <v>0.1</v>
      </c>
      <c r="T64" s="200" t="s">
        <v>992</v>
      </c>
      <c r="U64" s="200">
        <v>40.4</v>
      </c>
    </row>
    <row r="65" spans="7:22" ht="18" x14ac:dyDescent="0.3">
      <c r="G65" s="196"/>
      <c r="H65" s="197"/>
      <c r="I65" s="198"/>
      <c r="J65" s="199"/>
      <c r="K65" s="201"/>
      <c r="L65" s="200"/>
      <c r="M65" s="200"/>
      <c r="O65" s="196">
        <v>21803</v>
      </c>
      <c r="P65" s="197" t="s">
        <v>1508</v>
      </c>
      <c r="Q65" s="198" t="s">
        <v>991</v>
      </c>
      <c r="R65" s="199">
        <v>43</v>
      </c>
      <c r="S65" s="201">
        <v>0.05</v>
      </c>
      <c r="T65" s="200" t="s">
        <v>992</v>
      </c>
      <c r="U65" s="200">
        <v>40.9</v>
      </c>
    </row>
    <row r="66" spans="7:22" ht="18" x14ac:dyDescent="0.3">
      <c r="G66" s="196"/>
      <c r="H66" s="197"/>
      <c r="I66" s="198"/>
      <c r="J66" s="199"/>
      <c r="K66" s="201"/>
      <c r="L66" s="200"/>
      <c r="M66" s="200"/>
      <c r="O66" s="196">
        <v>21660</v>
      </c>
      <c r="P66" s="197" t="s">
        <v>1192</v>
      </c>
      <c r="Q66" s="198" t="s">
        <v>991</v>
      </c>
      <c r="R66" s="199">
        <v>46.4</v>
      </c>
      <c r="S66" s="201">
        <v>0.05</v>
      </c>
      <c r="T66" s="200" t="s">
        <v>992</v>
      </c>
      <c r="U66" s="200">
        <v>44.1</v>
      </c>
    </row>
    <row r="67" spans="7:22" ht="18" x14ac:dyDescent="0.3">
      <c r="G67" s="196"/>
      <c r="H67" s="197"/>
      <c r="I67" s="198"/>
      <c r="J67" s="199"/>
      <c r="K67" s="201"/>
      <c r="L67" s="200"/>
      <c r="M67" s="200"/>
      <c r="O67" s="196">
        <v>21404</v>
      </c>
      <c r="P67" s="197" t="s">
        <v>1191</v>
      </c>
      <c r="Q67" s="198" t="s">
        <v>991</v>
      </c>
      <c r="R67" s="199">
        <v>48.8</v>
      </c>
      <c r="S67" s="201">
        <v>0.05</v>
      </c>
      <c r="T67" s="200" t="s">
        <v>992</v>
      </c>
      <c r="U67" s="200">
        <v>46.4</v>
      </c>
    </row>
    <row r="68" spans="7:22" ht="18" x14ac:dyDescent="0.3">
      <c r="G68" s="196"/>
      <c r="H68" s="197"/>
      <c r="I68" s="198"/>
      <c r="J68" s="199"/>
      <c r="K68" s="201"/>
      <c r="L68" s="200"/>
      <c r="M68" s="200"/>
      <c r="O68" s="196">
        <v>21004</v>
      </c>
      <c r="P68" s="197" t="s">
        <v>1979</v>
      </c>
      <c r="Q68" s="198" t="s">
        <v>991</v>
      </c>
      <c r="R68" s="199">
        <v>13.5</v>
      </c>
      <c r="S68" s="201">
        <v>0.2</v>
      </c>
      <c r="T68" s="200" t="s">
        <v>992</v>
      </c>
      <c r="U68" s="200">
        <v>10.8</v>
      </c>
    </row>
    <row r="69" spans="7:22" ht="18" x14ac:dyDescent="0.3">
      <c r="G69" s="196"/>
      <c r="H69" s="197"/>
      <c r="I69" s="198"/>
      <c r="J69" s="199"/>
      <c r="K69" s="201"/>
      <c r="L69" s="200"/>
      <c r="M69" s="200"/>
      <c r="O69" s="196">
        <v>21429</v>
      </c>
      <c r="P69" s="197" t="s">
        <v>1196</v>
      </c>
      <c r="Q69" s="198" t="s">
        <v>991</v>
      </c>
      <c r="R69" s="199">
        <v>16.3</v>
      </c>
      <c r="S69" s="201">
        <v>0.2</v>
      </c>
      <c r="T69" s="200" t="s">
        <v>992</v>
      </c>
      <c r="U69" s="200">
        <v>13.1</v>
      </c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>
        <v>21747</v>
      </c>
      <c r="P70" s="197" t="s">
        <v>835</v>
      </c>
      <c r="Q70" s="198" t="s">
        <v>991</v>
      </c>
      <c r="R70" s="199">
        <v>165</v>
      </c>
      <c r="S70" s="201">
        <v>0.1</v>
      </c>
      <c r="T70" s="200" t="s">
        <v>992</v>
      </c>
      <c r="U70" s="200">
        <v>148.5</v>
      </c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>
        <v>21752</v>
      </c>
      <c r="P71" s="197" t="s">
        <v>838</v>
      </c>
      <c r="Q71" s="198" t="s">
        <v>991</v>
      </c>
      <c r="R71" s="199">
        <v>150</v>
      </c>
      <c r="S71" s="201">
        <v>0.1</v>
      </c>
      <c r="T71" s="200" t="s">
        <v>992</v>
      </c>
      <c r="U71" s="200">
        <v>135</v>
      </c>
    </row>
    <row r="72" spans="7:22" ht="18" x14ac:dyDescent="0.3">
      <c r="G72" s="196"/>
      <c r="H72" s="197"/>
      <c r="I72" s="198"/>
      <c r="J72" s="199"/>
      <c r="K72" s="201"/>
      <c r="L72" s="200"/>
      <c r="M72" s="200"/>
      <c r="O72" s="196">
        <v>21138</v>
      </c>
      <c r="P72" s="197" t="s">
        <v>1218</v>
      </c>
      <c r="Q72" s="198" t="s">
        <v>991</v>
      </c>
      <c r="R72" s="199">
        <v>159.5</v>
      </c>
      <c r="S72" s="201">
        <v>0.1</v>
      </c>
      <c r="T72" s="200" t="s">
        <v>992</v>
      </c>
      <c r="U72" s="200">
        <v>143.6</v>
      </c>
      <c r="V72" s="223"/>
    </row>
    <row r="73" spans="7:22" ht="18" x14ac:dyDescent="0.3">
      <c r="G73" s="196"/>
      <c r="H73" s="197"/>
      <c r="I73" s="198"/>
      <c r="J73" s="199"/>
      <c r="K73" s="201"/>
      <c r="L73" s="200"/>
      <c r="M73" s="200"/>
      <c r="O73" s="196">
        <v>21585</v>
      </c>
      <c r="P73" s="197" t="s">
        <v>1216</v>
      </c>
      <c r="Q73" s="198" t="s">
        <v>991</v>
      </c>
      <c r="R73" s="199">
        <v>165.8</v>
      </c>
      <c r="S73" s="201">
        <v>0.1</v>
      </c>
      <c r="T73" s="200" t="s">
        <v>992</v>
      </c>
      <c r="U73" s="200">
        <v>149.29999999999998</v>
      </c>
      <c r="V73" s="223"/>
    </row>
    <row r="74" spans="7:22" ht="18" x14ac:dyDescent="0.3">
      <c r="G74" s="196"/>
      <c r="H74" s="197"/>
      <c r="I74" s="198"/>
      <c r="J74" s="199"/>
      <c r="K74" s="201"/>
      <c r="L74" s="200"/>
      <c r="M74" s="200"/>
      <c r="O74" s="196">
        <v>20098</v>
      </c>
      <c r="P74" s="197" t="s">
        <v>335</v>
      </c>
      <c r="Q74" s="198" t="s">
        <v>991</v>
      </c>
      <c r="R74" s="199">
        <v>20</v>
      </c>
      <c r="S74" s="201">
        <v>0.05</v>
      </c>
      <c r="T74" s="200" t="s">
        <v>992</v>
      </c>
      <c r="U74" s="200">
        <v>19</v>
      </c>
      <c r="V74" s="223"/>
    </row>
    <row r="75" spans="7:22" ht="18" x14ac:dyDescent="0.3">
      <c r="G75" s="196"/>
      <c r="H75" s="197"/>
      <c r="I75" s="198"/>
      <c r="J75" s="199"/>
      <c r="K75" s="201"/>
      <c r="L75" s="200"/>
      <c r="M75" s="200"/>
      <c r="O75" s="196">
        <v>21433</v>
      </c>
      <c r="P75" s="197" t="s">
        <v>1275</v>
      </c>
      <c r="Q75" s="198" t="s">
        <v>991</v>
      </c>
      <c r="R75" s="199">
        <v>24.4</v>
      </c>
      <c r="S75" s="201">
        <v>0.25</v>
      </c>
      <c r="T75" s="200" t="s">
        <v>992</v>
      </c>
      <c r="U75" s="200">
        <v>18.3</v>
      </c>
      <c r="V75" s="223"/>
    </row>
    <row r="76" spans="7:22" ht="18" x14ac:dyDescent="0.3">
      <c r="O76" s="196">
        <v>20997</v>
      </c>
      <c r="P76" s="197" t="s">
        <v>2036</v>
      </c>
      <c r="Q76" s="198" t="s">
        <v>991</v>
      </c>
      <c r="R76" s="199">
        <v>21.5</v>
      </c>
      <c r="S76" s="201">
        <v>0.25</v>
      </c>
      <c r="T76" s="200" t="s">
        <v>992</v>
      </c>
      <c r="U76" s="200">
        <v>16.200000000000003</v>
      </c>
      <c r="V76" s="223"/>
    </row>
    <row r="77" spans="7:22" ht="18" x14ac:dyDescent="0.3">
      <c r="O77" s="196">
        <v>21427</v>
      </c>
      <c r="P77" s="197" t="s">
        <v>655</v>
      </c>
      <c r="Q77" s="198" t="s">
        <v>991</v>
      </c>
      <c r="R77" s="199">
        <v>25.3</v>
      </c>
      <c r="S77" s="201">
        <v>0.25</v>
      </c>
      <c r="T77" s="200" t="s">
        <v>992</v>
      </c>
      <c r="U77" s="200">
        <v>19</v>
      </c>
      <c r="V77" s="223"/>
    </row>
    <row r="78" spans="7:22" ht="18" x14ac:dyDescent="0.3">
      <c r="O78" s="196">
        <v>21026</v>
      </c>
      <c r="P78" s="197" t="s">
        <v>2040</v>
      </c>
      <c r="Q78" s="198" t="s">
        <v>991</v>
      </c>
      <c r="R78" s="199">
        <v>22.3</v>
      </c>
      <c r="S78" s="201">
        <v>0.25</v>
      </c>
      <c r="T78" s="200" t="s">
        <v>992</v>
      </c>
      <c r="U78" s="200">
        <v>16.8</v>
      </c>
      <c r="V78" s="223"/>
    </row>
    <row r="79" spans="7:22" ht="18" x14ac:dyDescent="0.3">
      <c r="O79" s="196">
        <v>1657</v>
      </c>
      <c r="P79" s="197" t="s">
        <v>1279</v>
      </c>
      <c r="Q79" s="198" t="s">
        <v>991</v>
      </c>
      <c r="R79" s="199">
        <v>23.2</v>
      </c>
      <c r="S79" s="201">
        <v>0.25</v>
      </c>
      <c r="T79" s="200" t="s">
        <v>992</v>
      </c>
      <c r="U79" s="200">
        <v>17.399999999999999</v>
      </c>
      <c r="V79" s="223"/>
    </row>
    <row r="80" spans="7:22" ht="18" x14ac:dyDescent="0.3">
      <c r="O80" s="196">
        <v>990</v>
      </c>
      <c r="P80" s="197" t="s">
        <v>2041</v>
      </c>
      <c r="Q80" s="198" t="s">
        <v>991</v>
      </c>
      <c r="R80" s="199">
        <v>19.5</v>
      </c>
      <c r="S80" s="201">
        <v>0.25</v>
      </c>
      <c r="T80" s="200" t="s">
        <v>992</v>
      </c>
      <c r="U80" s="200">
        <v>14.7</v>
      </c>
      <c r="V80" s="223"/>
    </row>
    <row r="81" spans="15:21" ht="18" x14ac:dyDescent="0.3">
      <c r="O81" s="196">
        <v>21542</v>
      </c>
      <c r="P81" s="197" t="s">
        <v>1283</v>
      </c>
      <c r="Q81" s="198" t="s">
        <v>991</v>
      </c>
      <c r="R81" s="199">
        <v>33.200000000000003</v>
      </c>
      <c r="S81" s="201">
        <v>0.25</v>
      </c>
      <c r="T81" s="200" t="s">
        <v>992</v>
      </c>
      <c r="U81" s="200">
        <v>24.9</v>
      </c>
    </row>
    <row r="82" spans="15:21" ht="18" x14ac:dyDescent="0.3">
      <c r="O82" s="196">
        <v>21304</v>
      </c>
      <c r="P82" s="197" t="s">
        <v>2046</v>
      </c>
      <c r="Q82" s="198" t="s">
        <v>991</v>
      </c>
      <c r="R82" s="199">
        <v>29.5</v>
      </c>
      <c r="S82" s="201">
        <v>0.25</v>
      </c>
      <c r="T82" s="200" t="s">
        <v>992</v>
      </c>
      <c r="U82" s="200">
        <v>22.200000000000003</v>
      </c>
    </row>
    <row r="83" spans="15:21" ht="18" x14ac:dyDescent="0.3">
      <c r="O83" s="196">
        <v>11082</v>
      </c>
      <c r="P83" s="197" t="s">
        <v>330</v>
      </c>
      <c r="Q83" s="198" t="s">
        <v>991</v>
      </c>
      <c r="R83" s="199">
        <v>14.5</v>
      </c>
      <c r="S83" s="201">
        <v>0.1</v>
      </c>
      <c r="T83" s="200" t="s">
        <v>992</v>
      </c>
      <c r="U83" s="200">
        <v>13.1</v>
      </c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  <row r="88" spans="15:21" ht="18" x14ac:dyDescent="0.3">
      <c r="O88" s="196"/>
      <c r="P88" s="197"/>
      <c r="Q88" s="198"/>
      <c r="R88" s="199"/>
      <c r="S88" s="201"/>
      <c r="T88" s="200"/>
      <c r="U88" s="200"/>
    </row>
    <row r="89" spans="15:21" ht="18" x14ac:dyDescent="0.3">
      <c r="O89" s="196"/>
      <c r="P89" s="197"/>
      <c r="Q89" s="198"/>
      <c r="R89" s="199"/>
      <c r="S89" s="201"/>
      <c r="T89" s="200"/>
      <c r="U89" s="200"/>
    </row>
    <row r="90" spans="15:21" ht="18" x14ac:dyDescent="0.3">
      <c r="O90" s="196"/>
      <c r="P90" s="197"/>
      <c r="Q90" s="198"/>
      <c r="R90" s="199"/>
      <c r="S90" s="201"/>
      <c r="T90" s="200"/>
      <c r="U90" s="200"/>
    </row>
    <row r="91" spans="15:21" ht="18" x14ac:dyDescent="0.3">
      <c r="O91" s="196"/>
      <c r="P91" s="197"/>
      <c r="Q91" s="198"/>
      <c r="R91" s="199"/>
      <c r="S91" s="201"/>
      <c r="T91" s="200"/>
      <c r="U91" s="200"/>
    </row>
  </sheetData>
  <mergeCells count="2">
    <mergeCell ref="T10:U10"/>
    <mergeCell ref="L41:M41"/>
  </mergeCells>
  <conditionalFormatting sqref="P12:P91">
    <cfRule type="duplicateValues" dxfId="105" priority="4"/>
  </conditionalFormatting>
  <conditionalFormatting sqref="P12:P91">
    <cfRule type="duplicateValues" dxfId="104" priority="5"/>
    <cfRule type="duplicateValues" dxfId="103" priority="6"/>
  </conditionalFormatting>
  <conditionalFormatting sqref="H43:H75">
    <cfRule type="duplicateValues" dxfId="102" priority="1"/>
  </conditionalFormatting>
  <conditionalFormatting sqref="H43:H75">
    <cfRule type="duplicateValues" dxfId="101" priority="2"/>
    <cfRule type="duplicateValues" dxfId="100" priority="3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14BE6D-0A0D-4B33-930C-E2E6729D4EFC}">
  <sheetPr>
    <pageSetUpPr fitToPage="1"/>
  </sheetPr>
  <dimension ref="G1:V91"/>
  <sheetViews>
    <sheetView showGridLines="0" topLeftCell="K1" zoomScaleNormal="100" workbookViewId="0">
      <selection activeCell="X2" sqref="X2"/>
    </sheetView>
  </sheetViews>
  <sheetFormatPr defaultRowHeight="14.4" x14ac:dyDescent="0.3"/>
  <cols>
    <col min="1" max="13" width="9.109375" customWidth="1"/>
    <col min="14" max="14" width="12" customWidth="1"/>
    <col min="15" max="15" width="16" hidden="1" customWidth="1"/>
    <col min="16" max="16" width="65.6640625" hidden="1" customWidth="1"/>
    <col min="17" max="17" width="4.5546875" hidden="1" customWidth="1"/>
    <col min="18" max="18" width="9.5546875" hidden="1" customWidth="1"/>
    <col min="19" max="19" width="5.5546875" style="205" hidden="1" customWidth="1"/>
    <col min="20" max="20" width="8.33203125" hidden="1" customWidth="1"/>
    <col min="21" max="21" width="15.6640625" hidden="1" customWidth="1"/>
  </cols>
  <sheetData>
    <row r="1" spans="15:21" x14ac:dyDescent="0.3">
      <c r="S1" s="203"/>
    </row>
    <row r="2" spans="15:21" x14ac:dyDescent="0.3">
      <c r="S2" s="203"/>
    </row>
    <row r="3" spans="15:21" x14ac:dyDescent="0.3">
      <c r="S3" s="203"/>
    </row>
    <row r="4" spans="15:21" x14ac:dyDescent="0.3">
      <c r="S4" s="203"/>
    </row>
    <row r="5" spans="15:21" x14ac:dyDescent="0.3">
      <c r="S5" s="203"/>
    </row>
    <row r="6" spans="15:21" x14ac:dyDescent="0.3">
      <c r="S6" s="203"/>
    </row>
    <row r="7" spans="15:21" x14ac:dyDescent="0.3">
      <c r="S7" s="203"/>
    </row>
    <row r="8" spans="15:21" x14ac:dyDescent="0.3">
      <c r="S8" s="203"/>
    </row>
    <row r="9" spans="15:21" x14ac:dyDescent="0.3">
      <c r="S9" s="203"/>
    </row>
    <row r="10" spans="15:21" ht="21" x14ac:dyDescent="0.4">
      <c r="O10" s="195" t="s">
        <v>41</v>
      </c>
      <c r="P10" s="195" t="s">
        <v>583</v>
      </c>
      <c r="Q10" s="190"/>
      <c r="R10" s="195"/>
      <c r="S10" s="202"/>
      <c r="T10" s="294" t="s">
        <v>584</v>
      </c>
      <c r="U10" s="294"/>
    </row>
    <row r="11" spans="15:21" ht="5.25" customHeight="1" x14ac:dyDescent="0.4">
      <c r="O11" s="195"/>
      <c r="P11" s="195"/>
      <c r="Q11" s="190"/>
      <c r="R11" s="195"/>
      <c r="S11" s="202"/>
      <c r="T11" s="195"/>
      <c r="U11" s="195"/>
    </row>
    <row r="12" spans="15:21" ht="18" hidden="1" x14ac:dyDescent="0.3">
      <c r="O12" s="196">
        <v>1674</v>
      </c>
      <c r="P12" s="197" t="s">
        <v>328</v>
      </c>
      <c r="Q12" s="198" t="s">
        <v>991</v>
      </c>
      <c r="R12" s="199">
        <v>48</v>
      </c>
      <c r="S12" s="201">
        <v>0.05</v>
      </c>
      <c r="T12" s="200" t="s">
        <v>992</v>
      </c>
      <c r="U12" s="200">
        <v>45.6</v>
      </c>
    </row>
    <row r="13" spans="15:21" ht="18" hidden="1" x14ac:dyDescent="0.3">
      <c r="O13" s="196">
        <v>21771</v>
      </c>
      <c r="P13" s="197" t="s">
        <v>888</v>
      </c>
      <c r="Q13" s="198" t="s">
        <v>991</v>
      </c>
      <c r="R13" s="199">
        <v>29</v>
      </c>
      <c r="S13" s="201">
        <v>0.1</v>
      </c>
      <c r="T13" s="200" t="s">
        <v>992</v>
      </c>
      <c r="U13" s="200">
        <v>26.1</v>
      </c>
    </row>
    <row r="14" spans="15:21" ht="18" hidden="1" x14ac:dyDescent="0.3">
      <c r="O14" s="196">
        <v>21746</v>
      </c>
      <c r="P14" s="197" t="s">
        <v>834</v>
      </c>
      <c r="Q14" s="198" t="s">
        <v>991</v>
      </c>
      <c r="R14" s="199">
        <v>67</v>
      </c>
      <c r="S14" s="201">
        <v>0.1</v>
      </c>
      <c r="T14" s="200" t="s">
        <v>992</v>
      </c>
      <c r="U14" s="200">
        <v>60.3</v>
      </c>
    </row>
    <row r="15" spans="15:21" ht="18" hidden="1" x14ac:dyDescent="0.3">
      <c r="O15" s="196">
        <v>20403</v>
      </c>
      <c r="P15" s="197" t="s">
        <v>1658</v>
      </c>
      <c r="Q15" s="198" t="s">
        <v>991</v>
      </c>
      <c r="R15" s="199">
        <v>71.900000000000006</v>
      </c>
      <c r="S15" s="201">
        <v>0.1</v>
      </c>
      <c r="T15" s="200" t="s">
        <v>992</v>
      </c>
      <c r="U15" s="200">
        <v>64.8</v>
      </c>
    </row>
    <row r="16" spans="15:21" ht="18" hidden="1" x14ac:dyDescent="0.3">
      <c r="O16" s="196">
        <v>21373</v>
      </c>
      <c r="P16" s="197" t="s">
        <v>1657</v>
      </c>
      <c r="Q16" s="198" t="s">
        <v>991</v>
      </c>
      <c r="R16" s="199">
        <v>75.2</v>
      </c>
      <c r="S16" s="201">
        <v>0.1</v>
      </c>
      <c r="T16" s="200" t="s">
        <v>992</v>
      </c>
      <c r="U16" s="200">
        <v>67.699999999999989</v>
      </c>
    </row>
    <row r="17" spans="15:21" ht="18" hidden="1" x14ac:dyDescent="0.3">
      <c r="O17" s="196">
        <v>21714</v>
      </c>
      <c r="P17" s="197" t="s">
        <v>783</v>
      </c>
      <c r="Q17" s="198" t="s">
        <v>991</v>
      </c>
      <c r="R17" s="199">
        <v>58.5</v>
      </c>
      <c r="S17" s="201">
        <v>0.1</v>
      </c>
      <c r="T17" s="200" t="s">
        <v>992</v>
      </c>
      <c r="U17" s="200">
        <v>52.7</v>
      </c>
    </row>
    <row r="18" spans="15:21" ht="18" hidden="1" x14ac:dyDescent="0.3">
      <c r="O18" s="196">
        <v>21792</v>
      </c>
      <c r="P18" s="197" t="s">
        <v>1562</v>
      </c>
      <c r="Q18" s="198" t="s">
        <v>991</v>
      </c>
      <c r="R18" s="199">
        <v>62</v>
      </c>
      <c r="S18" s="201">
        <v>0.1</v>
      </c>
      <c r="T18" s="200" t="s">
        <v>992</v>
      </c>
      <c r="U18" s="200">
        <v>55.8</v>
      </c>
    </row>
    <row r="19" spans="15:21" ht="18" hidden="1" x14ac:dyDescent="0.3">
      <c r="O19" s="196">
        <v>62</v>
      </c>
      <c r="P19" s="197" t="s">
        <v>1680</v>
      </c>
      <c r="Q19" s="198" t="s">
        <v>991</v>
      </c>
      <c r="R19" s="199">
        <v>4.9000000000000004</v>
      </c>
      <c r="S19" s="201">
        <v>0.05</v>
      </c>
      <c r="T19" s="200" t="s">
        <v>992</v>
      </c>
      <c r="U19" s="200">
        <v>4.6999999999999993</v>
      </c>
    </row>
    <row r="20" spans="15:21" ht="18" hidden="1" x14ac:dyDescent="0.3">
      <c r="O20" s="196">
        <v>983</v>
      </c>
      <c r="P20" s="197" t="s">
        <v>1681</v>
      </c>
      <c r="Q20" s="198" t="s">
        <v>991</v>
      </c>
      <c r="R20" s="199">
        <v>6.1</v>
      </c>
      <c r="S20" s="201">
        <v>0.05</v>
      </c>
      <c r="T20" s="200" t="s">
        <v>992</v>
      </c>
      <c r="U20" s="200">
        <v>5.8</v>
      </c>
    </row>
    <row r="21" spans="15:21" ht="18" hidden="1" x14ac:dyDescent="0.3">
      <c r="O21" s="196">
        <v>63</v>
      </c>
      <c r="P21" s="197" t="s">
        <v>1682</v>
      </c>
      <c r="Q21" s="198" t="s">
        <v>991</v>
      </c>
      <c r="R21" s="199">
        <v>4.9000000000000004</v>
      </c>
      <c r="S21" s="201">
        <v>0.05</v>
      </c>
      <c r="T21" s="200" t="s">
        <v>992</v>
      </c>
      <c r="U21" s="200">
        <v>4.6999999999999993</v>
      </c>
    </row>
    <row r="22" spans="15:21" ht="18" hidden="1" x14ac:dyDescent="0.3">
      <c r="O22" s="196">
        <v>1027</v>
      </c>
      <c r="P22" s="197" t="s">
        <v>1683</v>
      </c>
      <c r="Q22" s="198" t="s">
        <v>991</v>
      </c>
      <c r="R22" s="199">
        <v>6.1</v>
      </c>
      <c r="S22" s="201">
        <v>0.1</v>
      </c>
      <c r="T22" s="200" t="s">
        <v>992</v>
      </c>
      <c r="U22" s="200">
        <v>5.5</v>
      </c>
    </row>
    <row r="23" spans="15:21" ht="18" hidden="1" x14ac:dyDescent="0.3">
      <c r="O23" s="196">
        <v>21751</v>
      </c>
      <c r="P23" s="197" t="s">
        <v>910</v>
      </c>
      <c r="Q23" s="198" t="s">
        <v>991</v>
      </c>
      <c r="R23" s="199">
        <v>93</v>
      </c>
      <c r="S23" s="201">
        <v>0.1</v>
      </c>
      <c r="T23" s="200" t="s">
        <v>992</v>
      </c>
      <c r="U23" s="200">
        <v>83.7</v>
      </c>
    </row>
    <row r="24" spans="15:21" ht="18" hidden="1" x14ac:dyDescent="0.3">
      <c r="O24" s="196">
        <v>21007</v>
      </c>
      <c r="P24" s="197" t="s">
        <v>1686</v>
      </c>
      <c r="Q24" s="198" t="s">
        <v>991</v>
      </c>
      <c r="R24" s="199">
        <v>99.1</v>
      </c>
      <c r="S24" s="201">
        <v>0.1</v>
      </c>
      <c r="T24" s="200" t="s">
        <v>992</v>
      </c>
      <c r="U24" s="200">
        <v>89.199999999999989</v>
      </c>
    </row>
    <row r="25" spans="15:21" ht="18" hidden="1" x14ac:dyDescent="0.3">
      <c r="O25" s="196">
        <v>21371</v>
      </c>
      <c r="P25" s="197" t="s">
        <v>1117</v>
      </c>
      <c r="Q25" s="198" t="s">
        <v>991</v>
      </c>
      <c r="R25" s="199">
        <v>103.1</v>
      </c>
      <c r="S25" s="201">
        <v>0.1</v>
      </c>
      <c r="T25" s="200" t="s">
        <v>992</v>
      </c>
      <c r="U25" s="200">
        <v>92.8</v>
      </c>
    </row>
    <row r="26" spans="15:21" ht="18" hidden="1" x14ac:dyDescent="0.3">
      <c r="O26" s="196">
        <v>1671</v>
      </c>
      <c r="P26" s="197" t="s">
        <v>259</v>
      </c>
      <c r="Q26" s="198" t="s">
        <v>991</v>
      </c>
      <c r="R26" s="199">
        <v>26.5</v>
      </c>
      <c r="S26" s="201">
        <v>0.05</v>
      </c>
      <c r="T26" s="200" t="s">
        <v>992</v>
      </c>
      <c r="U26" s="200">
        <v>25.200000000000003</v>
      </c>
    </row>
    <row r="27" spans="15:21" ht="18" hidden="1" x14ac:dyDescent="0.3">
      <c r="O27" s="196">
        <v>21049</v>
      </c>
      <c r="P27" s="197" t="s">
        <v>1734</v>
      </c>
      <c r="Q27" s="198" t="s">
        <v>991</v>
      </c>
      <c r="R27" s="199">
        <v>10</v>
      </c>
      <c r="S27" s="201">
        <v>0.15</v>
      </c>
      <c r="T27" s="200" t="s">
        <v>992</v>
      </c>
      <c r="U27" s="200">
        <v>8.5</v>
      </c>
    </row>
    <row r="28" spans="15:21" ht="18" hidden="1" x14ac:dyDescent="0.3">
      <c r="O28" s="196">
        <v>21419</v>
      </c>
      <c r="P28" s="197" t="s">
        <v>1308</v>
      </c>
      <c r="Q28" s="198" t="s">
        <v>991</v>
      </c>
      <c r="R28" s="199">
        <v>11</v>
      </c>
      <c r="S28" s="201">
        <v>0.15</v>
      </c>
      <c r="T28" s="200" t="s">
        <v>992</v>
      </c>
      <c r="U28" s="200">
        <v>9.4</v>
      </c>
    </row>
    <row r="29" spans="15:21" ht="18" hidden="1" x14ac:dyDescent="0.3">
      <c r="O29" s="196">
        <v>66</v>
      </c>
      <c r="P29" s="197" t="s">
        <v>1763</v>
      </c>
      <c r="Q29" s="198" t="s">
        <v>991</v>
      </c>
      <c r="R29" s="199">
        <v>125</v>
      </c>
      <c r="S29" s="201">
        <v>0.05</v>
      </c>
      <c r="T29" s="200" t="s">
        <v>992</v>
      </c>
      <c r="U29" s="200">
        <v>118.8</v>
      </c>
    </row>
    <row r="30" spans="15:21" ht="18" hidden="1" x14ac:dyDescent="0.3">
      <c r="O30" s="196">
        <v>727</v>
      </c>
      <c r="P30" s="197" t="s">
        <v>1765</v>
      </c>
      <c r="Q30" s="198" t="s">
        <v>991</v>
      </c>
      <c r="R30" s="199">
        <v>133.1</v>
      </c>
      <c r="S30" s="201">
        <v>0.05</v>
      </c>
      <c r="T30" s="200" t="s">
        <v>992</v>
      </c>
      <c r="U30" s="200">
        <v>126.5</v>
      </c>
    </row>
    <row r="31" spans="15:21" ht="18" hidden="1" x14ac:dyDescent="0.3">
      <c r="O31" s="196">
        <v>1587</v>
      </c>
      <c r="P31" s="197" t="s">
        <v>1323</v>
      </c>
      <c r="Q31" s="198" t="s">
        <v>991</v>
      </c>
      <c r="R31" s="199">
        <v>139</v>
      </c>
      <c r="S31" s="201">
        <v>0.05</v>
      </c>
      <c r="T31" s="200" t="s">
        <v>992</v>
      </c>
      <c r="U31" s="200">
        <v>132.1</v>
      </c>
    </row>
    <row r="32" spans="15:21" ht="18" hidden="1" x14ac:dyDescent="0.3">
      <c r="O32" s="196">
        <v>234</v>
      </c>
      <c r="P32" s="197" t="s">
        <v>94</v>
      </c>
      <c r="Q32" s="198" t="s">
        <v>991</v>
      </c>
      <c r="R32" s="199">
        <v>123</v>
      </c>
      <c r="S32" s="201">
        <v>0.05</v>
      </c>
      <c r="T32" s="200" t="s">
        <v>992</v>
      </c>
      <c r="U32" s="200">
        <v>116.89999999999999</v>
      </c>
    </row>
    <row r="33" spans="7:21" ht="18" hidden="1" x14ac:dyDescent="0.3">
      <c r="O33" s="196">
        <v>728</v>
      </c>
      <c r="P33" s="197" t="s">
        <v>1324</v>
      </c>
      <c r="Q33" s="198" t="s">
        <v>991</v>
      </c>
      <c r="R33" s="199">
        <v>130.9</v>
      </c>
      <c r="S33" s="201">
        <v>0.05</v>
      </c>
      <c r="T33" s="200" t="s">
        <v>992</v>
      </c>
      <c r="U33" s="200">
        <v>124.39999999999999</v>
      </c>
    </row>
    <row r="34" spans="7:21" ht="18" hidden="1" x14ac:dyDescent="0.3">
      <c r="O34" s="196">
        <v>1719</v>
      </c>
      <c r="P34" s="197" t="s">
        <v>1569</v>
      </c>
      <c r="Q34" s="198" t="s">
        <v>991</v>
      </c>
      <c r="R34" s="199">
        <v>37</v>
      </c>
      <c r="S34" s="201">
        <v>0.05</v>
      </c>
      <c r="T34" s="200" t="s">
        <v>992</v>
      </c>
      <c r="U34" s="200">
        <v>35.200000000000003</v>
      </c>
    </row>
    <row r="35" spans="7:21" ht="18" hidden="1" x14ac:dyDescent="0.3">
      <c r="O35" s="196">
        <v>53</v>
      </c>
      <c r="P35" s="197" t="s">
        <v>342</v>
      </c>
      <c r="Q35" s="198" t="s">
        <v>991</v>
      </c>
      <c r="R35" s="199">
        <v>19</v>
      </c>
      <c r="S35" s="201">
        <v>0.09</v>
      </c>
      <c r="T35" s="200" t="s">
        <v>992</v>
      </c>
      <c r="U35" s="200">
        <v>17.3</v>
      </c>
    </row>
    <row r="36" spans="7:21" ht="18" hidden="1" x14ac:dyDescent="0.3">
      <c r="O36" s="196">
        <v>21256</v>
      </c>
      <c r="P36" s="197" t="s">
        <v>913</v>
      </c>
      <c r="Q36" s="198" t="s">
        <v>991</v>
      </c>
      <c r="R36" s="199">
        <v>9</v>
      </c>
      <c r="S36" s="201">
        <v>0.1</v>
      </c>
      <c r="T36" s="200" t="s">
        <v>992</v>
      </c>
      <c r="U36" s="200">
        <v>8.1</v>
      </c>
    </row>
    <row r="37" spans="7:21" ht="18" hidden="1" x14ac:dyDescent="0.3">
      <c r="O37" s="196">
        <v>21426</v>
      </c>
      <c r="P37" s="197" t="s">
        <v>1146</v>
      </c>
      <c r="Q37" s="198" t="s">
        <v>991</v>
      </c>
      <c r="R37" s="199">
        <v>11.2</v>
      </c>
      <c r="S37" s="201">
        <v>0.1</v>
      </c>
      <c r="T37" s="200" t="s">
        <v>992</v>
      </c>
      <c r="U37" s="200">
        <v>10.1</v>
      </c>
    </row>
    <row r="38" spans="7:21" ht="18" hidden="1" x14ac:dyDescent="0.3">
      <c r="O38" s="196">
        <v>169</v>
      </c>
      <c r="P38" s="197" t="s">
        <v>208</v>
      </c>
      <c r="Q38" s="198" t="s">
        <v>991</v>
      </c>
      <c r="R38" s="199">
        <v>6.4</v>
      </c>
      <c r="S38" s="201">
        <v>0.05</v>
      </c>
      <c r="T38" s="200" t="s">
        <v>992</v>
      </c>
      <c r="U38" s="200">
        <v>6.1</v>
      </c>
    </row>
    <row r="39" spans="7:21" ht="18" hidden="1" x14ac:dyDescent="0.3">
      <c r="O39" s="196">
        <v>1005</v>
      </c>
      <c r="P39" s="197" t="s">
        <v>198</v>
      </c>
      <c r="Q39" s="198" t="s">
        <v>991</v>
      </c>
      <c r="R39" s="199">
        <v>7.7</v>
      </c>
      <c r="S39" s="201">
        <v>0.1</v>
      </c>
      <c r="T39" s="200" t="s">
        <v>992</v>
      </c>
      <c r="U39" s="200">
        <v>7</v>
      </c>
    </row>
    <row r="40" spans="7:21" ht="18" hidden="1" x14ac:dyDescent="0.3">
      <c r="O40" s="196">
        <v>1881</v>
      </c>
      <c r="P40" s="197" t="s">
        <v>1159</v>
      </c>
      <c r="Q40" s="198" t="s">
        <v>991</v>
      </c>
      <c r="R40" s="199">
        <v>21</v>
      </c>
      <c r="S40" s="201">
        <v>0.25</v>
      </c>
      <c r="T40" s="200" t="s">
        <v>992</v>
      </c>
      <c r="U40" s="200">
        <v>15.799999999999999</v>
      </c>
    </row>
    <row r="41" spans="7:21" ht="21" hidden="1" x14ac:dyDescent="0.4">
      <c r="G41" s="195"/>
      <c r="H41" s="195"/>
      <c r="I41" s="190"/>
      <c r="J41" s="195"/>
      <c r="K41" s="204"/>
      <c r="L41" s="294"/>
      <c r="M41" s="294"/>
      <c r="O41" s="196">
        <v>21745</v>
      </c>
      <c r="P41" s="197" t="s">
        <v>833</v>
      </c>
      <c r="Q41" s="198" t="s">
        <v>991</v>
      </c>
      <c r="R41" s="199">
        <v>67</v>
      </c>
      <c r="S41" s="201">
        <v>0.05</v>
      </c>
      <c r="T41" s="200" t="s">
        <v>992</v>
      </c>
      <c r="U41" s="200">
        <v>63.7</v>
      </c>
    </row>
    <row r="42" spans="7:21" ht="21" hidden="1" x14ac:dyDescent="0.4">
      <c r="G42" s="195"/>
      <c r="H42" s="195"/>
      <c r="I42" s="190"/>
      <c r="J42" s="195"/>
      <c r="K42" s="204"/>
      <c r="L42" s="195"/>
      <c r="M42" s="195"/>
      <c r="O42" s="196">
        <v>20987</v>
      </c>
      <c r="P42" s="197" t="s">
        <v>1160</v>
      </c>
      <c r="Q42" s="198" t="s">
        <v>991</v>
      </c>
      <c r="R42" s="199">
        <v>71.599999999999994</v>
      </c>
      <c r="S42" s="201">
        <v>0.1</v>
      </c>
      <c r="T42" s="200" t="s">
        <v>992</v>
      </c>
      <c r="U42" s="200">
        <v>64.5</v>
      </c>
    </row>
    <row r="43" spans="7:21" ht="18" hidden="1" x14ac:dyDescent="0.3">
      <c r="G43" s="196"/>
      <c r="H43" s="197"/>
      <c r="I43" s="198"/>
      <c r="J43" s="199"/>
      <c r="K43" s="201"/>
      <c r="L43" s="200"/>
      <c r="M43" s="200"/>
      <c r="O43" s="196">
        <v>228</v>
      </c>
      <c r="P43" s="197" t="s">
        <v>207</v>
      </c>
      <c r="Q43" s="198" t="s">
        <v>991</v>
      </c>
      <c r="R43" s="199">
        <v>5.5</v>
      </c>
      <c r="S43" s="201">
        <v>0.05</v>
      </c>
      <c r="T43" s="200" t="s">
        <v>992</v>
      </c>
      <c r="U43" s="200">
        <v>5.3</v>
      </c>
    </row>
    <row r="44" spans="7:21" ht="18" hidden="1" x14ac:dyDescent="0.3">
      <c r="G44" s="196"/>
      <c r="H44" s="197"/>
      <c r="I44" s="198"/>
      <c r="J44" s="199"/>
      <c r="K44" s="201"/>
      <c r="L44" s="200"/>
      <c r="M44" s="200"/>
      <c r="O44" s="196">
        <v>987</v>
      </c>
      <c r="P44" s="197" t="s">
        <v>200</v>
      </c>
      <c r="Q44" s="198" t="s">
        <v>991</v>
      </c>
      <c r="R44" s="199">
        <v>6.7</v>
      </c>
      <c r="S44" s="201">
        <v>0.05</v>
      </c>
      <c r="T44" s="200" t="s">
        <v>992</v>
      </c>
      <c r="U44" s="200">
        <v>6.3999999999999995</v>
      </c>
    </row>
    <row r="45" spans="7:21" ht="18" hidden="1" x14ac:dyDescent="0.3">
      <c r="G45" s="196"/>
      <c r="H45" s="197"/>
      <c r="I45" s="198"/>
      <c r="J45" s="199"/>
      <c r="K45" s="201"/>
      <c r="L45" s="200"/>
      <c r="M45" s="200"/>
      <c r="O45" s="196">
        <v>20555</v>
      </c>
      <c r="P45" s="197" t="s">
        <v>1868</v>
      </c>
      <c r="Q45" s="198" t="s">
        <v>991</v>
      </c>
      <c r="R45" s="199">
        <v>19.5</v>
      </c>
      <c r="S45" s="201">
        <v>0.15</v>
      </c>
      <c r="T45" s="200" t="s">
        <v>992</v>
      </c>
      <c r="U45" s="200">
        <v>16.600000000000001</v>
      </c>
    </row>
    <row r="46" spans="7:21" ht="18" hidden="1" x14ac:dyDescent="0.3">
      <c r="G46" s="196"/>
      <c r="H46" s="197"/>
      <c r="I46" s="198"/>
      <c r="J46" s="199"/>
      <c r="K46" s="201"/>
      <c r="L46" s="200"/>
      <c r="M46" s="200"/>
      <c r="O46" s="196">
        <v>20509</v>
      </c>
      <c r="P46" s="197" t="s">
        <v>1870</v>
      </c>
      <c r="Q46" s="198" t="s">
        <v>991</v>
      </c>
      <c r="R46" s="199">
        <v>22.4</v>
      </c>
      <c r="S46" s="201">
        <v>0.15</v>
      </c>
      <c r="T46" s="200" t="s">
        <v>992</v>
      </c>
      <c r="U46" s="200">
        <v>19.100000000000001</v>
      </c>
    </row>
    <row r="47" spans="7:21" ht="18" hidden="1" x14ac:dyDescent="0.3">
      <c r="G47" s="196"/>
      <c r="H47" s="197"/>
      <c r="I47" s="198"/>
      <c r="J47" s="199"/>
      <c r="K47" s="201"/>
      <c r="L47" s="200"/>
      <c r="M47" s="200"/>
      <c r="O47" s="196">
        <v>21422</v>
      </c>
      <c r="P47" s="197" t="s">
        <v>1336</v>
      </c>
      <c r="Q47" s="198" t="s">
        <v>991</v>
      </c>
      <c r="R47" s="199">
        <v>23.2</v>
      </c>
      <c r="S47" s="201">
        <v>0.15</v>
      </c>
      <c r="T47" s="200" t="s">
        <v>992</v>
      </c>
      <c r="U47" s="200">
        <v>19.8</v>
      </c>
    </row>
    <row r="48" spans="7:21" ht="18" hidden="1" x14ac:dyDescent="0.3">
      <c r="G48" s="196"/>
      <c r="H48" s="197"/>
      <c r="I48" s="198"/>
      <c r="J48" s="199"/>
      <c r="K48" s="201"/>
      <c r="L48" s="200"/>
      <c r="M48" s="200"/>
      <c r="O48" s="196">
        <v>1675</v>
      </c>
      <c r="P48" s="197" t="s">
        <v>264</v>
      </c>
      <c r="Q48" s="198" t="s">
        <v>991</v>
      </c>
      <c r="R48" s="199">
        <v>42</v>
      </c>
      <c r="S48" s="201">
        <v>0.05</v>
      </c>
      <c r="T48" s="200" t="s">
        <v>992</v>
      </c>
      <c r="U48" s="200">
        <v>39.9</v>
      </c>
    </row>
    <row r="49" spans="7:21" ht="18" hidden="1" x14ac:dyDescent="0.3">
      <c r="G49" s="196"/>
      <c r="H49" s="197"/>
      <c r="I49" s="198"/>
      <c r="J49" s="199"/>
      <c r="K49" s="201"/>
      <c r="L49" s="200"/>
      <c r="M49" s="200"/>
      <c r="O49" s="196">
        <v>79</v>
      </c>
      <c r="P49" s="197" t="s">
        <v>813</v>
      </c>
      <c r="Q49" s="198" t="s">
        <v>991</v>
      </c>
      <c r="R49" s="199">
        <v>20.5</v>
      </c>
      <c r="S49" s="201">
        <v>0.1</v>
      </c>
      <c r="T49" s="200" t="s">
        <v>992</v>
      </c>
      <c r="U49" s="200">
        <v>18.5</v>
      </c>
    </row>
    <row r="50" spans="7:21" ht="18" hidden="1" x14ac:dyDescent="0.3">
      <c r="G50" s="196"/>
      <c r="H50" s="197"/>
      <c r="I50" s="198"/>
      <c r="J50" s="199"/>
      <c r="K50" s="201"/>
      <c r="L50" s="200"/>
      <c r="M50" s="200"/>
      <c r="O50" s="196">
        <v>1661</v>
      </c>
      <c r="P50" s="197" t="s">
        <v>254</v>
      </c>
      <c r="Q50" s="198" t="s">
        <v>991</v>
      </c>
      <c r="R50" s="199">
        <v>62</v>
      </c>
      <c r="S50" s="201">
        <v>0.05</v>
      </c>
      <c r="T50" s="200" t="s">
        <v>992</v>
      </c>
      <c r="U50" s="200">
        <v>58.9</v>
      </c>
    </row>
    <row r="51" spans="7:21" ht="18" hidden="1" x14ac:dyDescent="0.3">
      <c r="G51" s="196"/>
      <c r="H51" s="197"/>
      <c r="I51" s="198"/>
      <c r="J51" s="199"/>
      <c r="K51" s="201"/>
      <c r="L51" s="200"/>
      <c r="M51" s="200"/>
      <c r="O51" s="196">
        <v>1660</v>
      </c>
      <c r="P51" s="197" t="s">
        <v>1570</v>
      </c>
      <c r="Q51" s="198" t="s">
        <v>991</v>
      </c>
      <c r="R51" s="199">
        <v>53</v>
      </c>
      <c r="S51" s="201">
        <v>0.05</v>
      </c>
      <c r="T51" s="200" t="s">
        <v>992</v>
      </c>
      <c r="U51" s="200">
        <v>50.4</v>
      </c>
    </row>
    <row r="52" spans="7:21" ht="18" hidden="1" x14ac:dyDescent="0.3">
      <c r="G52" s="196"/>
      <c r="H52" s="197"/>
      <c r="I52" s="198"/>
      <c r="J52" s="199"/>
      <c r="K52" s="201"/>
      <c r="L52" s="200"/>
      <c r="M52" s="200"/>
      <c r="O52" s="196">
        <v>1444</v>
      </c>
      <c r="P52" s="197" t="s">
        <v>1584</v>
      </c>
      <c r="Q52" s="198" t="s">
        <v>991</v>
      </c>
      <c r="R52" s="199">
        <v>37</v>
      </c>
      <c r="S52" s="201">
        <v>0.05</v>
      </c>
      <c r="T52" s="200" t="s">
        <v>992</v>
      </c>
      <c r="U52" s="200">
        <v>35.200000000000003</v>
      </c>
    </row>
    <row r="53" spans="7:21" ht="18" hidden="1" x14ac:dyDescent="0.3">
      <c r="G53" s="196"/>
      <c r="H53" s="197"/>
      <c r="I53" s="198"/>
      <c r="J53" s="199"/>
      <c r="K53" s="201"/>
      <c r="L53" s="200"/>
      <c r="M53" s="200"/>
      <c r="O53" s="196">
        <v>1668</v>
      </c>
      <c r="P53" s="197" t="s">
        <v>255</v>
      </c>
      <c r="Q53" s="198" t="s">
        <v>991</v>
      </c>
      <c r="R53" s="199">
        <v>66</v>
      </c>
      <c r="S53" s="201">
        <v>0.05</v>
      </c>
      <c r="T53" s="200" t="s">
        <v>992</v>
      </c>
      <c r="U53" s="200">
        <v>62.7</v>
      </c>
    </row>
    <row r="54" spans="7:21" ht="18" hidden="1" x14ac:dyDescent="0.3">
      <c r="G54" s="196"/>
      <c r="H54" s="197"/>
      <c r="I54" s="198"/>
      <c r="J54" s="199"/>
      <c r="K54" s="201"/>
      <c r="L54" s="200"/>
      <c r="M54" s="200"/>
      <c r="O54" s="196">
        <v>1669</v>
      </c>
      <c r="P54" s="197" t="s">
        <v>256</v>
      </c>
      <c r="Q54" s="198" t="s">
        <v>991</v>
      </c>
      <c r="R54" s="199">
        <v>62</v>
      </c>
      <c r="S54" s="201">
        <v>0.05</v>
      </c>
      <c r="T54" s="200" t="s">
        <v>992</v>
      </c>
      <c r="U54" s="200">
        <v>58.9</v>
      </c>
    </row>
    <row r="55" spans="7:21" ht="18" hidden="1" x14ac:dyDescent="0.3">
      <c r="G55" s="196"/>
      <c r="H55" s="197"/>
      <c r="I55" s="198"/>
      <c r="J55" s="199"/>
      <c r="K55" s="201"/>
      <c r="L55" s="200"/>
      <c r="M55" s="200"/>
      <c r="O55" s="196">
        <v>21759</v>
      </c>
      <c r="P55" s="197" t="s">
        <v>878</v>
      </c>
      <c r="Q55" s="198" t="s">
        <v>991</v>
      </c>
      <c r="R55" s="199">
        <v>27</v>
      </c>
      <c r="S55" s="201">
        <v>0.1</v>
      </c>
      <c r="T55" s="200" t="s">
        <v>992</v>
      </c>
      <c r="U55" s="200">
        <v>24.3</v>
      </c>
    </row>
    <row r="56" spans="7:21" ht="18" hidden="1" x14ac:dyDescent="0.3">
      <c r="G56" s="196"/>
      <c r="H56" s="197"/>
      <c r="I56" s="198"/>
      <c r="J56" s="199"/>
      <c r="K56" s="201"/>
      <c r="L56" s="200"/>
      <c r="M56" s="200"/>
      <c r="O56" s="196">
        <v>21656</v>
      </c>
      <c r="P56" s="197" t="s">
        <v>1169</v>
      </c>
      <c r="Q56" s="198" t="s">
        <v>991</v>
      </c>
      <c r="R56" s="199">
        <v>29.4</v>
      </c>
      <c r="S56" s="201">
        <v>0.1</v>
      </c>
      <c r="T56" s="200" t="s">
        <v>992</v>
      </c>
      <c r="U56" s="200">
        <v>26.5</v>
      </c>
    </row>
    <row r="57" spans="7:21" ht="18" hidden="1" x14ac:dyDescent="0.3">
      <c r="G57" s="196"/>
      <c r="H57" s="197"/>
      <c r="I57" s="198"/>
      <c r="J57" s="199"/>
      <c r="K57" s="201"/>
      <c r="L57" s="200"/>
      <c r="M57" s="200"/>
      <c r="O57" s="196">
        <v>21582</v>
      </c>
      <c r="P57" s="197" t="s">
        <v>1168</v>
      </c>
      <c r="Q57" s="198" t="s">
        <v>991</v>
      </c>
      <c r="R57" s="199">
        <v>30.8</v>
      </c>
      <c r="S57" s="201">
        <v>0.1</v>
      </c>
      <c r="T57" s="200" t="s">
        <v>992</v>
      </c>
      <c r="U57" s="200">
        <v>27.8</v>
      </c>
    </row>
    <row r="58" spans="7:21" ht="18" hidden="1" x14ac:dyDescent="0.3">
      <c r="G58" s="196"/>
      <c r="H58" s="197"/>
      <c r="I58" s="198"/>
      <c r="J58" s="199"/>
      <c r="K58" s="201"/>
      <c r="L58" s="200"/>
      <c r="M58" s="200"/>
      <c r="O58" s="196">
        <v>21762</v>
      </c>
      <c r="P58" s="197" t="s">
        <v>1951</v>
      </c>
      <c r="Q58" s="198" t="s">
        <v>991</v>
      </c>
      <c r="R58" s="199">
        <v>80</v>
      </c>
      <c r="S58" s="201">
        <v>0.1</v>
      </c>
      <c r="T58" s="200" t="s">
        <v>992</v>
      </c>
      <c r="U58" s="200">
        <v>72</v>
      </c>
    </row>
    <row r="59" spans="7:21" ht="18" hidden="1" x14ac:dyDescent="0.3">
      <c r="G59" s="196"/>
      <c r="H59" s="197"/>
      <c r="I59" s="198"/>
      <c r="J59" s="199"/>
      <c r="K59" s="201"/>
      <c r="L59" s="200"/>
      <c r="M59" s="200"/>
      <c r="O59" s="196">
        <v>21782</v>
      </c>
      <c r="P59" s="197" t="s">
        <v>1604</v>
      </c>
      <c r="Q59" s="198" t="s">
        <v>991</v>
      </c>
      <c r="R59" s="199">
        <v>90</v>
      </c>
      <c r="S59" s="201">
        <v>0.1</v>
      </c>
      <c r="T59" s="200" t="s">
        <v>992</v>
      </c>
      <c r="U59" s="200">
        <v>81</v>
      </c>
    </row>
    <row r="60" spans="7:21" ht="18" hidden="1" x14ac:dyDescent="0.3">
      <c r="G60" s="196"/>
      <c r="H60" s="197"/>
      <c r="I60" s="198"/>
      <c r="J60" s="199"/>
      <c r="K60" s="201"/>
      <c r="L60" s="200"/>
      <c r="M60" s="200"/>
      <c r="O60" s="196">
        <v>21800</v>
      </c>
      <c r="P60" s="197" t="s">
        <v>1505</v>
      </c>
      <c r="Q60" s="198" t="s">
        <v>991</v>
      </c>
      <c r="R60" s="199">
        <v>53</v>
      </c>
      <c r="S60" s="201">
        <v>0.05</v>
      </c>
      <c r="T60" s="200" t="s">
        <v>992</v>
      </c>
      <c r="U60" s="200">
        <v>50.4</v>
      </c>
    </row>
    <row r="61" spans="7:21" ht="18" hidden="1" x14ac:dyDescent="0.3">
      <c r="G61" s="196"/>
      <c r="H61" s="197"/>
      <c r="I61" s="198"/>
      <c r="J61" s="199"/>
      <c r="K61" s="201"/>
      <c r="L61" s="200"/>
      <c r="M61" s="200"/>
      <c r="O61" s="196">
        <v>21621</v>
      </c>
      <c r="P61" s="197" t="s">
        <v>1188</v>
      </c>
      <c r="Q61" s="198" t="s">
        <v>991</v>
      </c>
      <c r="R61" s="199">
        <v>57</v>
      </c>
      <c r="S61" s="201">
        <v>0.1</v>
      </c>
      <c r="T61" s="200" t="s">
        <v>992</v>
      </c>
      <c r="U61" s="200">
        <v>51.3</v>
      </c>
    </row>
    <row r="62" spans="7:21" ht="18" hidden="1" x14ac:dyDescent="0.3">
      <c r="G62" s="196"/>
      <c r="H62" s="197"/>
      <c r="I62" s="198"/>
      <c r="J62" s="199"/>
      <c r="K62" s="201"/>
      <c r="L62" s="200"/>
      <c r="M62" s="200"/>
      <c r="O62" s="196">
        <v>21647</v>
      </c>
      <c r="P62" s="197" t="s">
        <v>1967</v>
      </c>
      <c r="Q62" s="198" t="s">
        <v>991</v>
      </c>
      <c r="R62" s="199">
        <v>59.8</v>
      </c>
      <c r="S62" s="201">
        <v>0.1</v>
      </c>
      <c r="T62" s="200" t="s">
        <v>992</v>
      </c>
      <c r="U62" s="200">
        <v>53.9</v>
      </c>
    </row>
    <row r="63" spans="7:21" ht="18" hidden="1" x14ac:dyDescent="0.3">
      <c r="G63" s="196"/>
      <c r="H63" s="197"/>
      <c r="I63" s="198"/>
      <c r="J63" s="199"/>
      <c r="K63" s="201"/>
      <c r="L63" s="200"/>
      <c r="M63" s="200"/>
      <c r="O63" s="196">
        <v>21627</v>
      </c>
      <c r="P63" s="197" t="s">
        <v>1971</v>
      </c>
      <c r="Q63" s="198" t="s">
        <v>991</v>
      </c>
      <c r="R63" s="199">
        <v>41.5</v>
      </c>
      <c r="S63" s="201">
        <v>0.05</v>
      </c>
      <c r="T63" s="200" t="s">
        <v>992</v>
      </c>
      <c r="U63" s="200">
        <v>39.5</v>
      </c>
    </row>
    <row r="64" spans="7:21" ht="18" hidden="1" x14ac:dyDescent="0.3">
      <c r="G64" s="196"/>
      <c r="H64" s="197"/>
      <c r="I64" s="198"/>
      <c r="J64" s="199"/>
      <c r="K64" s="201"/>
      <c r="L64" s="200"/>
      <c r="M64" s="200"/>
      <c r="O64" s="196">
        <v>21659</v>
      </c>
      <c r="P64" s="197" t="s">
        <v>1603</v>
      </c>
      <c r="Q64" s="198" t="s">
        <v>991</v>
      </c>
      <c r="R64" s="199">
        <v>44.8</v>
      </c>
      <c r="S64" s="201">
        <v>0.1</v>
      </c>
      <c r="T64" s="200" t="s">
        <v>992</v>
      </c>
      <c r="U64" s="200">
        <v>40.4</v>
      </c>
    </row>
    <row r="65" spans="7:22" ht="18" hidden="1" x14ac:dyDescent="0.3">
      <c r="G65" s="196"/>
      <c r="H65" s="197"/>
      <c r="I65" s="198"/>
      <c r="J65" s="199"/>
      <c r="K65" s="201"/>
      <c r="L65" s="200"/>
      <c r="M65" s="200"/>
      <c r="O65" s="196">
        <v>21803</v>
      </c>
      <c r="P65" s="197" t="s">
        <v>1508</v>
      </c>
      <c r="Q65" s="198" t="s">
        <v>991</v>
      </c>
      <c r="R65" s="199">
        <v>43</v>
      </c>
      <c r="S65" s="201">
        <v>0.05</v>
      </c>
      <c r="T65" s="200" t="s">
        <v>992</v>
      </c>
      <c r="U65" s="200">
        <v>40.9</v>
      </c>
    </row>
    <row r="66" spans="7:22" ht="18" hidden="1" x14ac:dyDescent="0.3">
      <c r="G66" s="196"/>
      <c r="H66" s="197"/>
      <c r="I66" s="198"/>
      <c r="J66" s="199"/>
      <c r="K66" s="201"/>
      <c r="L66" s="200"/>
      <c r="M66" s="200"/>
      <c r="O66" s="196">
        <v>21660</v>
      </c>
      <c r="P66" s="197" t="s">
        <v>1192</v>
      </c>
      <c r="Q66" s="198" t="s">
        <v>991</v>
      </c>
      <c r="R66" s="199">
        <v>46.4</v>
      </c>
      <c r="S66" s="201">
        <v>0.05</v>
      </c>
      <c r="T66" s="200" t="s">
        <v>992</v>
      </c>
      <c r="U66" s="200">
        <v>44.1</v>
      </c>
    </row>
    <row r="67" spans="7:22" ht="18" hidden="1" x14ac:dyDescent="0.3">
      <c r="G67" s="196"/>
      <c r="H67" s="197"/>
      <c r="I67" s="198"/>
      <c r="J67" s="199"/>
      <c r="K67" s="201"/>
      <c r="L67" s="200"/>
      <c r="M67" s="200"/>
      <c r="O67" s="196">
        <v>21404</v>
      </c>
      <c r="P67" s="197" t="s">
        <v>1191</v>
      </c>
      <c r="Q67" s="198" t="s">
        <v>991</v>
      </c>
      <c r="R67" s="199">
        <v>48.8</v>
      </c>
      <c r="S67" s="201">
        <v>0.05</v>
      </c>
      <c r="T67" s="200" t="s">
        <v>992</v>
      </c>
      <c r="U67" s="200">
        <v>46.4</v>
      </c>
    </row>
    <row r="68" spans="7:22" ht="18" hidden="1" x14ac:dyDescent="0.3">
      <c r="G68" s="196"/>
      <c r="H68" s="197"/>
      <c r="I68" s="198"/>
      <c r="J68" s="199"/>
      <c r="K68" s="201"/>
      <c r="L68" s="200"/>
      <c r="M68" s="200"/>
      <c r="O68" s="196">
        <v>21004</v>
      </c>
      <c r="P68" s="197" t="s">
        <v>1979</v>
      </c>
      <c r="Q68" s="198" t="s">
        <v>991</v>
      </c>
      <c r="R68" s="199">
        <v>13.5</v>
      </c>
      <c r="S68" s="201">
        <v>0.2</v>
      </c>
      <c r="T68" s="200" t="s">
        <v>992</v>
      </c>
      <c r="U68" s="200">
        <v>10.8</v>
      </c>
    </row>
    <row r="69" spans="7:22" ht="18" hidden="1" x14ac:dyDescent="0.3">
      <c r="G69" s="196"/>
      <c r="H69" s="197"/>
      <c r="I69" s="198"/>
      <c r="J69" s="199"/>
      <c r="K69" s="201"/>
      <c r="L69" s="200"/>
      <c r="M69" s="200"/>
      <c r="O69" s="196">
        <v>21429</v>
      </c>
      <c r="P69" s="197" t="s">
        <v>1196</v>
      </c>
      <c r="Q69" s="198" t="s">
        <v>991</v>
      </c>
      <c r="R69" s="199">
        <v>16.3</v>
      </c>
      <c r="S69" s="201">
        <v>0.2</v>
      </c>
      <c r="T69" s="200" t="s">
        <v>992</v>
      </c>
      <c r="U69" s="200">
        <v>13.1</v>
      </c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>
        <v>21747</v>
      </c>
      <c r="P70" s="197" t="s">
        <v>835</v>
      </c>
      <c r="Q70" s="198" t="s">
        <v>991</v>
      </c>
      <c r="R70" s="199">
        <v>165</v>
      </c>
      <c r="S70" s="201">
        <v>0.1</v>
      </c>
      <c r="T70" s="200" t="s">
        <v>992</v>
      </c>
      <c r="U70" s="200">
        <v>148.5</v>
      </c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>
        <v>21752</v>
      </c>
      <c r="P71" s="197" t="s">
        <v>838</v>
      </c>
      <c r="Q71" s="198" t="s">
        <v>991</v>
      </c>
      <c r="R71" s="199">
        <v>150</v>
      </c>
      <c r="S71" s="201">
        <v>0.1</v>
      </c>
      <c r="T71" s="200" t="s">
        <v>992</v>
      </c>
      <c r="U71" s="200">
        <v>135</v>
      </c>
    </row>
    <row r="72" spans="7:22" ht="18" x14ac:dyDescent="0.3">
      <c r="G72" s="196"/>
      <c r="H72" s="197"/>
      <c r="I72" s="198"/>
      <c r="J72" s="199"/>
      <c r="K72" s="201"/>
      <c r="L72" s="200"/>
      <c r="M72" s="200"/>
      <c r="O72" s="196">
        <v>21138</v>
      </c>
      <c r="P72" s="197" t="s">
        <v>1218</v>
      </c>
      <c r="Q72" s="198" t="s">
        <v>991</v>
      </c>
      <c r="R72" s="199">
        <v>159.5</v>
      </c>
      <c r="S72" s="201">
        <v>0.1</v>
      </c>
      <c r="T72" s="200" t="s">
        <v>992</v>
      </c>
      <c r="U72" s="200">
        <v>143.6</v>
      </c>
      <c r="V72" s="223"/>
    </row>
    <row r="73" spans="7:22" ht="18" x14ac:dyDescent="0.3">
      <c r="G73" s="196"/>
      <c r="H73" s="197"/>
      <c r="I73" s="198"/>
      <c r="J73" s="199"/>
      <c r="K73" s="201"/>
      <c r="L73" s="200"/>
      <c r="M73" s="200"/>
      <c r="O73" s="196">
        <v>21585</v>
      </c>
      <c r="P73" s="197" t="s">
        <v>1216</v>
      </c>
      <c r="Q73" s="198" t="s">
        <v>991</v>
      </c>
      <c r="R73" s="199">
        <v>165.8</v>
      </c>
      <c r="S73" s="201">
        <v>0.1</v>
      </c>
      <c r="T73" s="200" t="s">
        <v>992</v>
      </c>
      <c r="U73" s="200">
        <v>149.29999999999998</v>
      </c>
      <c r="V73" s="223"/>
    </row>
    <row r="74" spans="7:22" ht="18" x14ac:dyDescent="0.3">
      <c r="G74" s="196"/>
      <c r="H74" s="197"/>
      <c r="I74" s="198"/>
      <c r="J74" s="199"/>
      <c r="K74" s="201"/>
      <c r="L74" s="200"/>
      <c r="M74" s="200"/>
      <c r="O74" s="196">
        <v>20098</v>
      </c>
      <c r="P74" s="197" t="s">
        <v>335</v>
      </c>
      <c r="Q74" s="198" t="s">
        <v>991</v>
      </c>
      <c r="R74" s="199">
        <v>20</v>
      </c>
      <c r="S74" s="201">
        <v>0.05</v>
      </c>
      <c r="T74" s="200" t="s">
        <v>992</v>
      </c>
      <c r="U74" s="200">
        <v>19</v>
      </c>
      <c r="V74" s="223"/>
    </row>
    <row r="75" spans="7:22" ht="18" x14ac:dyDescent="0.3">
      <c r="G75" s="196"/>
      <c r="H75" s="197"/>
      <c r="I75" s="198"/>
      <c r="J75" s="199"/>
      <c r="K75" s="201"/>
      <c r="L75" s="200"/>
      <c r="M75" s="200"/>
      <c r="O75" s="196">
        <v>21433</v>
      </c>
      <c r="P75" s="197" t="s">
        <v>1275</v>
      </c>
      <c r="Q75" s="198" t="s">
        <v>991</v>
      </c>
      <c r="R75" s="199">
        <v>24.4</v>
      </c>
      <c r="S75" s="201">
        <v>0.25</v>
      </c>
      <c r="T75" s="200" t="s">
        <v>992</v>
      </c>
      <c r="U75" s="200">
        <v>18.3</v>
      </c>
      <c r="V75" s="223"/>
    </row>
    <row r="76" spans="7:22" ht="18" x14ac:dyDescent="0.3">
      <c r="O76" s="196">
        <v>20997</v>
      </c>
      <c r="P76" s="197" t="s">
        <v>2036</v>
      </c>
      <c r="Q76" s="198" t="s">
        <v>991</v>
      </c>
      <c r="R76" s="199">
        <v>21.5</v>
      </c>
      <c r="S76" s="201">
        <v>0.25</v>
      </c>
      <c r="T76" s="200" t="s">
        <v>992</v>
      </c>
      <c r="U76" s="200">
        <v>16.200000000000003</v>
      </c>
      <c r="V76" s="223"/>
    </row>
    <row r="77" spans="7:22" ht="18" x14ac:dyDescent="0.3">
      <c r="O77" s="196">
        <v>21427</v>
      </c>
      <c r="P77" s="197" t="s">
        <v>655</v>
      </c>
      <c r="Q77" s="198" t="s">
        <v>991</v>
      </c>
      <c r="R77" s="199">
        <v>25.3</v>
      </c>
      <c r="S77" s="201">
        <v>0.25</v>
      </c>
      <c r="T77" s="200" t="s">
        <v>992</v>
      </c>
      <c r="U77" s="200">
        <v>19</v>
      </c>
      <c r="V77" s="223"/>
    </row>
    <row r="78" spans="7:22" ht="18" x14ac:dyDescent="0.3">
      <c r="O78" s="196">
        <v>21026</v>
      </c>
      <c r="P78" s="197" t="s">
        <v>2040</v>
      </c>
      <c r="Q78" s="198" t="s">
        <v>991</v>
      </c>
      <c r="R78" s="199">
        <v>22.3</v>
      </c>
      <c r="S78" s="201">
        <v>0.25</v>
      </c>
      <c r="T78" s="200" t="s">
        <v>992</v>
      </c>
      <c r="U78" s="200">
        <v>16.8</v>
      </c>
      <c r="V78" s="223"/>
    </row>
    <row r="79" spans="7:22" ht="18" x14ac:dyDescent="0.3">
      <c r="O79" s="196">
        <v>1657</v>
      </c>
      <c r="P79" s="197" t="s">
        <v>1279</v>
      </c>
      <c r="Q79" s="198" t="s">
        <v>991</v>
      </c>
      <c r="R79" s="199">
        <v>23.2</v>
      </c>
      <c r="S79" s="201">
        <v>0.25</v>
      </c>
      <c r="T79" s="200" t="s">
        <v>992</v>
      </c>
      <c r="U79" s="200">
        <v>17.399999999999999</v>
      </c>
      <c r="V79" s="223"/>
    </row>
    <row r="80" spans="7:22" ht="18" x14ac:dyDescent="0.3">
      <c r="O80" s="196">
        <v>990</v>
      </c>
      <c r="P80" s="197" t="s">
        <v>2041</v>
      </c>
      <c r="Q80" s="198" t="s">
        <v>991</v>
      </c>
      <c r="R80" s="199">
        <v>19.5</v>
      </c>
      <c r="S80" s="201">
        <v>0.25</v>
      </c>
      <c r="T80" s="200" t="s">
        <v>992</v>
      </c>
      <c r="U80" s="200">
        <v>14.7</v>
      </c>
      <c r="V80" s="223"/>
    </row>
    <row r="81" spans="15:21" ht="18" x14ac:dyDescent="0.3">
      <c r="O81" s="196">
        <v>21542</v>
      </c>
      <c r="P81" s="197" t="s">
        <v>1283</v>
      </c>
      <c r="Q81" s="198" t="s">
        <v>991</v>
      </c>
      <c r="R81" s="199">
        <v>33.200000000000003</v>
      </c>
      <c r="S81" s="201">
        <v>0.25</v>
      </c>
      <c r="T81" s="200" t="s">
        <v>992</v>
      </c>
      <c r="U81" s="200">
        <v>24.9</v>
      </c>
    </row>
    <row r="82" spans="15:21" ht="18" x14ac:dyDescent="0.3">
      <c r="O82" s="196">
        <v>21304</v>
      </c>
      <c r="P82" s="197" t="s">
        <v>2046</v>
      </c>
      <c r="Q82" s="198" t="s">
        <v>991</v>
      </c>
      <c r="R82" s="199">
        <v>29.5</v>
      </c>
      <c r="S82" s="201">
        <v>0.25</v>
      </c>
      <c r="T82" s="200" t="s">
        <v>992</v>
      </c>
      <c r="U82" s="200">
        <v>22.200000000000003</v>
      </c>
    </row>
    <row r="83" spans="15:21" ht="18" x14ac:dyDescent="0.3">
      <c r="O83" s="196">
        <v>11082</v>
      </c>
      <c r="P83" s="197" t="s">
        <v>330</v>
      </c>
      <c r="Q83" s="198" t="s">
        <v>991</v>
      </c>
      <c r="R83" s="199">
        <v>14.5</v>
      </c>
      <c r="S83" s="201">
        <v>0.1</v>
      </c>
      <c r="T83" s="200" t="s">
        <v>992</v>
      </c>
      <c r="U83" s="200">
        <v>13.1</v>
      </c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  <row r="88" spans="15:21" ht="18" x14ac:dyDescent="0.3">
      <c r="O88" s="196"/>
      <c r="P88" s="197"/>
      <c r="Q88" s="198"/>
      <c r="R88" s="199"/>
      <c r="S88" s="201"/>
      <c r="T88" s="200"/>
      <c r="U88" s="200"/>
    </row>
    <row r="89" spans="15:21" ht="18" x14ac:dyDescent="0.3">
      <c r="O89" s="196"/>
      <c r="P89" s="197"/>
      <c r="Q89" s="198"/>
      <c r="R89" s="199"/>
      <c r="S89" s="201"/>
      <c r="T89" s="200"/>
      <c r="U89" s="200"/>
    </row>
    <row r="90" spans="15:21" ht="18" x14ac:dyDescent="0.3">
      <c r="O90" s="196"/>
      <c r="P90" s="197"/>
      <c r="Q90" s="198"/>
      <c r="R90" s="199"/>
      <c r="S90" s="201"/>
      <c r="T90" s="200"/>
      <c r="U90" s="200"/>
    </row>
    <row r="91" spans="15:21" ht="18" x14ac:dyDescent="0.3">
      <c r="O91" s="196"/>
      <c r="P91" s="197"/>
      <c r="Q91" s="198"/>
      <c r="R91" s="199"/>
      <c r="S91" s="201"/>
      <c r="T91" s="200"/>
      <c r="U91" s="200"/>
    </row>
  </sheetData>
  <mergeCells count="2">
    <mergeCell ref="T10:U10"/>
    <mergeCell ref="L41:M41"/>
  </mergeCells>
  <conditionalFormatting sqref="P12:P91">
    <cfRule type="duplicateValues" dxfId="99" priority="4"/>
  </conditionalFormatting>
  <conditionalFormatting sqref="P12:P91">
    <cfRule type="duplicateValues" dxfId="98" priority="5"/>
    <cfRule type="duplicateValues" dxfId="97" priority="6"/>
  </conditionalFormatting>
  <conditionalFormatting sqref="H43:H75">
    <cfRule type="duplicateValues" dxfId="96" priority="1"/>
  </conditionalFormatting>
  <conditionalFormatting sqref="H43:H75">
    <cfRule type="duplicateValues" dxfId="95" priority="2"/>
    <cfRule type="duplicateValues" dxfId="94" priority="3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85370-3857-4C5A-BE98-0504642AF992}">
  <dimension ref="G1:V87"/>
  <sheetViews>
    <sheetView showGridLines="0" topLeftCell="A7" zoomScaleNormal="100" workbookViewId="0">
      <selection activeCell="W29" sqref="W29"/>
    </sheetView>
  </sheetViews>
  <sheetFormatPr defaultRowHeight="14.4" x14ac:dyDescent="0.3"/>
  <cols>
    <col min="1" max="13" width="9.109375" customWidth="1"/>
    <col min="14" max="14" width="12.88671875" customWidth="1"/>
    <col min="15" max="15" width="11" hidden="1" customWidth="1"/>
    <col min="16" max="16" width="91.109375" hidden="1" customWidth="1"/>
    <col min="17" max="17" width="3.6640625" hidden="1" customWidth="1"/>
    <col min="18" max="18" width="9.5546875" hidden="1" customWidth="1"/>
    <col min="19" max="19" width="5.5546875" style="205" hidden="1" customWidth="1"/>
    <col min="20" max="20" width="5.88671875" hidden="1" customWidth="1"/>
    <col min="21" max="21" width="13.6640625" hidden="1" customWidth="1"/>
  </cols>
  <sheetData>
    <row r="1" spans="15:21" x14ac:dyDescent="0.3">
      <c r="S1" s="203"/>
    </row>
    <row r="2" spans="15:21" x14ac:dyDescent="0.3">
      <c r="S2" s="203"/>
    </row>
    <row r="3" spans="15:21" x14ac:dyDescent="0.3">
      <c r="S3" s="203"/>
    </row>
    <row r="4" spans="15:21" x14ac:dyDescent="0.3">
      <c r="S4" s="203"/>
    </row>
    <row r="5" spans="15:21" x14ac:dyDescent="0.3">
      <c r="S5" s="203"/>
    </row>
    <row r="6" spans="15:21" x14ac:dyDescent="0.3">
      <c r="S6" s="203"/>
    </row>
    <row r="7" spans="15:21" x14ac:dyDescent="0.3">
      <c r="S7" s="203"/>
    </row>
    <row r="8" spans="15:21" x14ac:dyDescent="0.3">
      <c r="S8" s="203"/>
    </row>
    <row r="9" spans="15:21" x14ac:dyDescent="0.3">
      <c r="S9" s="203"/>
    </row>
    <row r="10" spans="15:21" ht="21" x14ac:dyDescent="0.4">
      <c r="O10" s="256" t="s">
        <v>41</v>
      </c>
      <c r="P10" s="256" t="s">
        <v>583</v>
      </c>
      <c r="Q10" s="257"/>
      <c r="R10" s="256"/>
      <c r="S10" s="258"/>
      <c r="T10" s="293" t="s">
        <v>584</v>
      </c>
      <c r="U10" s="293"/>
    </row>
    <row r="11" spans="15:21" ht="5.25" customHeight="1" x14ac:dyDescent="0.4">
      <c r="O11" s="256"/>
      <c r="P11" s="256"/>
      <c r="Q11" s="257"/>
      <c r="R11" s="256"/>
      <c r="S11" s="258"/>
      <c r="T11" s="256"/>
      <c r="U11" s="256"/>
    </row>
    <row r="12" spans="15:21" ht="18" hidden="1" x14ac:dyDescent="0.3">
      <c r="O12" s="259">
        <v>2361</v>
      </c>
      <c r="P12" s="260" t="s">
        <v>1600</v>
      </c>
      <c r="Q12" s="261" t="s">
        <v>991</v>
      </c>
      <c r="R12" s="262">
        <f>_xlfn.XLOOKUP(O12,'LISTA '!D:D,'LISTA '!I:I)</f>
        <v>49.8</v>
      </c>
      <c r="S12" s="263">
        <v>0.4</v>
      </c>
      <c r="T12" s="264" t="s">
        <v>992</v>
      </c>
      <c r="U12" s="264">
        <f>ROUNDUP(R12-(R12*S12),1)</f>
        <v>29.900000000000002</v>
      </c>
    </row>
    <row r="13" spans="15:21" ht="18" hidden="1" x14ac:dyDescent="0.3">
      <c r="O13" s="259">
        <v>2362</v>
      </c>
      <c r="P13" s="260" t="s">
        <v>1698</v>
      </c>
      <c r="Q13" s="261" t="s">
        <v>991</v>
      </c>
      <c r="R13" s="262">
        <f>_xlfn.XLOOKUP(O13,'LISTA '!D:D,'LISTA '!I:I)</f>
        <v>49.8</v>
      </c>
      <c r="S13" s="263">
        <v>0.4</v>
      </c>
      <c r="T13" s="264" t="s">
        <v>992</v>
      </c>
      <c r="U13" s="264">
        <f t="shared" ref="U13:U31" si="0">ROUNDUP(R13-(R13*S13),1)</f>
        <v>29.900000000000002</v>
      </c>
    </row>
    <row r="14" spans="15:21" ht="18" hidden="1" x14ac:dyDescent="0.3">
      <c r="O14" s="259">
        <v>2353</v>
      </c>
      <c r="P14" s="260" t="s">
        <v>1699</v>
      </c>
      <c r="Q14" s="261" t="s">
        <v>991</v>
      </c>
      <c r="R14" s="262">
        <f>_xlfn.XLOOKUP(O14,'LISTA '!D:D,'LISTA '!I:I)</f>
        <v>49.2</v>
      </c>
      <c r="S14" s="263">
        <v>0.4</v>
      </c>
      <c r="T14" s="264" t="s">
        <v>992</v>
      </c>
      <c r="U14" s="264">
        <f t="shared" si="0"/>
        <v>29.6</v>
      </c>
    </row>
    <row r="15" spans="15:21" ht="18" hidden="1" x14ac:dyDescent="0.3">
      <c r="O15" s="259">
        <v>2328</v>
      </c>
      <c r="P15" s="260" t="s">
        <v>1405</v>
      </c>
      <c r="Q15" s="261" t="s">
        <v>991</v>
      </c>
      <c r="R15" s="262">
        <f>_xlfn.XLOOKUP(O15,'LISTA '!D:D,'LISTA '!I:I)</f>
        <v>70.2</v>
      </c>
      <c r="S15" s="263">
        <v>0.4</v>
      </c>
      <c r="T15" s="264" t="s">
        <v>992</v>
      </c>
      <c r="U15" s="264">
        <f t="shared" si="0"/>
        <v>42.2</v>
      </c>
    </row>
    <row r="16" spans="15:21" ht="18" hidden="1" x14ac:dyDescent="0.3">
      <c r="O16" s="259">
        <v>2325</v>
      </c>
      <c r="P16" s="260" t="s">
        <v>1805</v>
      </c>
      <c r="Q16" s="261" t="s">
        <v>991</v>
      </c>
      <c r="R16" s="262">
        <f>_xlfn.XLOOKUP(O16,'LISTA '!D:D,'LISTA '!I:I)</f>
        <v>77.2</v>
      </c>
      <c r="S16" s="263">
        <v>0.4</v>
      </c>
      <c r="T16" s="264" t="s">
        <v>992</v>
      </c>
      <c r="U16" s="264">
        <f t="shared" si="0"/>
        <v>46.4</v>
      </c>
    </row>
    <row r="17" spans="15:21" ht="18" hidden="1" x14ac:dyDescent="0.3">
      <c r="O17" s="259">
        <v>2323</v>
      </c>
      <c r="P17" s="260" t="s">
        <v>1493</v>
      </c>
      <c r="Q17" s="261" t="s">
        <v>991</v>
      </c>
      <c r="R17" s="262">
        <f>_xlfn.XLOOKUP(O17,'LISTA '!D:D,'LISTA '!I:I)</f>
        <v>70.2</v>
      </c>
      <c r="S17" s="263">
        <v>0.4</v>
      </c>
      <c r="T17" s="264" t="s">
        <v>992</v>
      </c>
      <c r="U17" s="264">
        <f t="shared" si="0"/>
        <v>42.2</v>
      </c>
    </row>
    <row r="18" spans="15:21" ht="18" hidden="1" x14ac:dyDescent="0.3">
      <c r="O18" s="259">
        <v>2324</v>
      </c>
      <c r="P18" s="260" t="s">
        <v>1806</v>
      </c>
      <c r="Q18" s="261" t="s">
        <v>991</v>
      </c>
      <c r="R18" s="262">
        <f>_xlfn.XLOOKUP(O18,'LISTA '!D:D,'LISTA '!I:I)</f>
        <v>77.2</v>
      </c>
      <c r="S18" s="263">
        <v>0.4</v>
      </c>
      <c r="T18" s="264" t="s">
        <v>992</v>
      </c>
      <c r="U18" s="264">
        <f t="shared" si="0"/>
        <v>46.4</v>
      </c>
    </row>
    <row r="19" spans="15:21" ht="18" hidden="1" x14ac:dyDescent="0.3">
      <c r="O19" s="259">
        <v>2318</v>
      </c>
      <c r="P19" s="260" t="s">
        <v>1807</v>
      </c>
      <c r="Q19" s="261" t="s">
        <v>991</v>
      </c>
      <c r="R19" s="262">
        <f>_xlfn.XLOOKUP(O19,'LISTA '!D:D,'LISTA '!I:I)</f>
        <v>42.1</v>
      </c>
      <c r="S19" s="263">
        <v>0.4</v>
      </c>
      <c r="T19" s="264" t="s">
        <v>992</v>
      </c>
      <c r="U19" s="264">
        <f t="shared" si="0"/>
        <v>25.3</v>
      </c>
    </row>
    <row r="20" spans="15:21" ht="18" hidden="1" x14ac:dyDescent="0.3">
      <c r="O20" s="259">
        <v>2363</v>
      </c>
      <c r="P20" s="260" t="s">
        <v>1406</v>
      </c>
      <c r="Q20" s="261" t="s">
        <v>991</v>
      </c>
      <c r="R20" s="262">
        <f>_xlfn.XLOOKUP(O20,'LISTA '!D:D,'LISTA '!I:I)</f>
        <v>49.8</v>
      </c>
      <c r="S20" s="263">
        <v>0.4</v>
      </c>
      <c r="T20" s="264" t="s">
        <v>992</v>
      </c>
      <c r="U20" s="264">
        <f t="shared" si="0"/>
        <v>29.900000000000002</v>
      </c>
    </row>
    <row r="21" spans="15:21" ht="18" hidden="1" x14ac:dyDescent="0.3">
      <c r="O21" s="259">
        <v>2352</v>
      </c>
      <c r="P21" s="260" t="s">
        <v>1407</v>
      </c>
      <c r="Q21" s="261" t="s">
        <v>991</v>
      </c>
      <c r="R21" s="262">
        <f>_xlfn.XLOOKUP(O21,'LISTA '!D:D,'LISTA '!I:I)</f>
        <v>49.2</v>
      </c>
      <c r="S21" s="263">
        <v>0.4</v>
      </c>
      <c r="T21" s="264" t="s">
        <v>992</v>
      </c>
      <c r="U21" s="264">
        <f t="shared" si="0"/>
        <v>29.6</v>
      </c>
    </row>
    <row r="22" spans="15:21" ht="18" hidden="1" x14ac:dyDescent="0.3">
      <c r="O22" s="259">
        <v>2317</v>
      </c>
      <c r="P22" s="260" t="s">
        <v>1495</v>
      </c>
      <c r="Q22" s="261" t="s">
        <v>991</v>
      </c>
      <c r="R22" s="262">
        <f>_xlfn.XLOOKUP(O22,'LISTA '!D:D,'LISTA '!I:I)</f>
        <v>94.8</v>
      </c>
      <c r="S22" s="263">
        <v>0.4</v>
      </c>
      <c r="T22" s="264" t="s">
        <v>992</v>
      </c>
      <c r="U22" s="264">
        <f t="shared" si="0"/>
        <v>56.9</v>
      </c>
    </row>
    <row r="23" spans="15:21" ht="18" hidden="1" x14ac:dyDescent="0.3">
      <c r="O23" s="259">
        <v>2330</v>
      </c>
      <c r="P23" s="260" t="s">
        <v>1940</v>
      </c>
      <c r="Q23" s="261" t="s">
        <v>991</v>
      </c>
      <c r="R23" s="262">
        <f>_xlfn.XLOOKUP(O23,'LISTA '!D:D,'LISTA '!I:I)</f>
        <v>33.4</v>
      </c>
      <c r="S23" s="263">
        <v>0.4</v>
      </c>
      <c r="T23" s="264" t="s">
        <v>992</v>
      </c>
      <c r="U23" s="264">
        <f t="shared" si="0"/>
        <v>20.100000000000001</v>
      </c>
    </row>
    <row r="24" spans="15:21" ht="18" x14ac:dyDescent="0.3">
      <c r="O24" s="259">
        <v>2321</v>
      </c>
      <c r="P24" s="260" t="s">
        <v>1497</v>
      </c>
      <c r="Q24" s="261" t="s">
        <v>991</v>
      </c>
      <c r="R24" s="262">
        <f>_xlfn.XLOOKUP(O24,'LISTA '!D:D,'LISTA '!I:I)</f>
        <v>22.8</v>
      </c>
      <c r="S24" s="263">
        <v>0.4</v>
      </c>
      <c r="T24" s="264" t="s">
        <v>992</v>
      </c>
      <c r="U24" s="264">
        <f t="shared" si="0"/>
        <v>13.7</v>
      </c>
    </row>
    <row r="25" spans="15:21" ht="18" x14ac:dyDescent="0.3">
      <c r="O25" s="259">
        <v>2315</v>
      </c>
      <c r="P25" s="260" t="s">
        <v>1411</v>
      </c>
      <c r="Q25" s="261" t="s">
        <v>991</v>
      </c>
      <c r="R25" s="262">
        <f>_xlfn.XLOOKUP(O25,'LISTA '!D:D,'LISTA '!I:I)</f>
        <v>43.9</v>
      </c>
      <c r="S25" s="263">
        <v>0.4</v>
      </c>
      <c r="T25" s="264" t="s">
        <v>992</v>
      </c>
      <c r="U25" s="264">
        <f t="shared" si="0"/>
        <v>26.400000000000002</v>
      </c>
    </row>
    <row r="26" spans="15:21" ht="18" x14ac:dyDescent="0.3">
      <c r="O26" s="259">
        <v>2319</v>
      </c>
      <c r="P26" s="260" t="s">
        <v>1973</v>
      </c>
      <c r="Q26" s="261" t="s">
        <v>991</v>
      </c>
      <c r="R26" s="262">
        <f>_xlfn.XLOOKUP(O26,'LISTA '!D:D,'LISTA '!I:I)</f>
        <v>75.5</v>
      </c>
      <c r="S26" s="263">
        <v>0.4</v>
      </c>
      <c r="T26" s="264" t="s">
        <v>992</v>
      </c>
      <c r="U26" s="264">
        <f t="shared" si="0"/>
        <v>45.3</v>
      </c>
    </row>
    <row r="27" spans="15:21" ht="18" x14ac:dyDescent="0.3">
      <c r="O27" s="259">
        <v>2320</v>
      </c>
      <c r="P27" s="260" t="s">
        <v>1498</v>
      </c>
      <c r="Q27" s="261" t="s">
        <v>991</v>
      </c>
      <c r="R27" s="262">
        <f>_xlfn.XLOOKUP(O27,'LISTA '!D:D,'LISTA '!I:I)</f>
        <v>32.9</v>
      </c>
      <c r="S27" s="263">
        <v>0.4</v>
      </c>
      <c r="T27" s="264" t="s">
        <v>992</v>
      </c>
      <c r="U27" s="264">
        <f t="shared" si="0"/>
        <v>19.8</v>
      </c>
    </row>
    <row r="28" spans="15:21" ht="18" x14ac:dyDescent="0.3">
      <c r="O28" s="259">
        <v>2355</v>
      </c>
      <c r="P28" s="260" t="s">
        <v>1499</v>
      </c>
      <c r="Q28" s="261" t="s">
        <v>991</v>
      </c>
      <c r="R28" s="262">
        <f>_xlfn.XLOOKUP(O28,'LISTA '!D:D,'LISTA '!I:I)</f>
        <v>61.4</v>
      </c>
      <c r="S28" s="263">
        <v>0.4</v>
      </c>
      <c r="T28" s="264" t="s">
        <v>992</v>
      </c>
      <c r="U28" s="264">
        <f t="shared" si="0"/>
        <v>36.9</v>
      </c>
    </row>
    <row r="29" spans="15:21" ht="18" x14ac:dyDescent="0.3">
      <c r="O29" s="259">
        <v>2329</v>
      </c>
      <c r="P29" s="260" t="s">
        <v>1500</v>
      </c>
      <c r="Q29" s="261" t="s">
        <v>991</v>
      </c>
      <c r="R29" s="262">
        <f>_xlfn.XLOOKUP(O29,'LISTA '!D:D,'LISTA '!I:I)</f>
        <v>26.3</v>
      </c>
      <c r="S29" s="263">
        <v>0.4</v>
      </c>
      <c r="T29" s="264" t="s">
        <v>992</v>
      </c>
      <c r="U29" s="264">
        <f t="shared" si="0"/>
        <v>15.799999999999999</v>
      </c>
    </row>
    <row r="30" spans="15:21" ht="18" x14ac:dyDescent="0.3">
      <c r="O30" s="259">
        <v>2316</v>
      </c>
      <c r="P30" s="260" t="s">
        <v>1501</v>
      </c>
      <c r="Q30" s="261" t="s">
        <v>991</v>
      </c>
      <c r="R30" s="262">
        <f>_xlfn.XLOOKUP(O30,'LISTA '!D:D,'LISTA '!I:I)</f>
        <v>14.8</v>
      </c>
      <c r="S30" s="263">
        <v>0.4</v>
      </c>
      <c r="T30" s="264" t="s">
        <v>992</v>
      </c>
      <c r="U30" s="264">
        <f t="shared" si="0"/>
        <v>8.9</v>
      </c>
    </row>
    <row r="31" spans="15:21" ht="18" x14ac:dyDescent="0.3">
      <c r="O31" s="259">
        <v>2322</v>
      </c>
      <c r="P31" s="260" t="s">
        <v>1414</v>
      </c>
      <c r="Q31" s="261" t="s">
        <v>991</v>
      </c>
      <c r="R31" s="262">
        <f>_xlfn.XLOOKUP(O31,'LISTA '!D:D,'LISTA '!I:I)</f>
        <v>73.7</v>
      </c>
      <c r="S31" s="263">
        <v>0.4</v>
      </c>
      <c r="T31" s="264" t="s">
        <v>992</v>
      </c>
      <c r="U31" s="264">
        <f t="shared" si="0"/>
        <v>44.300000000000004</v>
      </c>
    </row>
    <row r="32" spans="15:21" ht="18" x14ac:dyDescent="0.3">
      <c r="O32" s="259">
        <v>2745</v>
      </c>
      <c r="P32" s="260" t="s">
        <v>577</v>
      </c>
      <c r="Q32" s="261" t="s">
        <v>991</v>
      </c>
      <c r="R32" s="262">
        <v>109.1</v>
      </c>
      <c r="S32" s="263">
        <v>0.30066762041010975</v>
      </c>
      <c r="T32" s="264" t="s">
        <v>992</v>
      </c>
      <c r="U32" s="264">
        <v>83</v>
      </c>
    </row>
    <row r="33" spans="7:21" ht="18" x14ac:dyDescent="0.3">
      <c r="O33" s="259">
        <v>2792</v>
      </c>
      <c r="P33" s="260" t="s">
        <v>669</v>
      </c>
      <c r="Q33" s="261" t="s">
        <v>991</v>
      </c>
      <c r="R33" s="262">
        <v>94</v>
      </c>
      <c r="S33" s="263">
        <v>0.30773511407902077</v>
      </c>
      <c r="T33" s="264" t="s">
        <v>992</v>
      </c>
      <c r="U33" s="264">
        <v>72</v>
      </c>
    </row>
    <row r="34" spans="7:21" ht="18" x14ac:dyDescent="0.3">
      <c r="O34" s="265">
        <v>2744</v>
      </c>
      <c r="P34" s="266" t="s">
        <v>576</v>
      </c>
      <c r="Q34" s="267" t="s">
        <v>991</v>
      </c>
      <c r="R34" s="268">
        <v>93.5</v>
      </c>
      <c r="S34" s="269">
        <v>0.30077907623817479</v>
      </c>
      <c r="T34" s="270" t="s">
        <v>992</v>
      </c>
      <c r="U34" s="270">
        <v>72</v>
      </c>
    </row>
    <row r="35" spans="7:21" ht="18" x14ac:dyDescent="0.3">
      <c r="O35" s="265">
        <v>2791</v>
      </c>
      <c r="P35" s="266" t="s">
        <v>668</v>
      </c>
      <c r="Q35" s="267" t="s">
        <v>991</v>
      </c>
      <c r="R35" s="268">
        <v>101.2</v>
      </c>
      <c r="S35" s="269">
        <v>0.40790205898720111</v>
      </c>
      <c r="T35" s="270" t="s">
        <v>992</v>
      </c>
      <c r="U35" s="270">
        <v>72</v>
      </c>
    </row>
    <row r="36" spans="7:21" ht="18" x14ac:dyDescent="0.3">
      <c r="O36" s="196"/>
      <c r="P36" s="197"/>
      <c r="Q36" s="198"/>
      <c r="R36" s="199"/>
      <c r="S36" s="201"/>
      <c r="T36" s="200"/>
      <c r="U36" s="200"/>
    </row>
    <row r="37" spans="7:21" ht="21" x14ac:dyDescent="0.4">
      <c r="G37" s="195"/>
      <c r="H37" s="195"/>
      <c r="I37" s="190"/>
      <c r="J37" s="195"/>
      <c r="K37" s="204"/>
      <c r="L37" s="294"/>
      <c r="M37" s="294"/>
      <c r="O37" s="196"/>
      <c r="P37" s="197"/>
      <c r="Q37" s="198"/>
      <c r="R37" s="199"/>
      <c r="S37" s="201"/>
      <c r="T37" s="200"/>
      <c r="U37" s="200"/>
    </row>
    <row r="38" spans="7:21" ht="21" x14ac:dyDescent="0.4">
      <c r="G38" s="195"/>
      <c r="H38" s="195"/>
      <c r="I38" s="190"/>
      <c r="J38" s="195"/>
      <c r="K38" s="204"/>
      <c r="L38" s="195"/>
      <c r="M38" s="195"/>
      <c r="O38" s="196"/>
      <c r="P38" s="197"/>
      <c r="Q38" s="198"/>
      <c r="R38" s="199"/>
      <c r="S38" s="201"/>
      <c r="T38" s="200"/>
      <c r="U38" s="200"/>
    </row>
    <row r="39" spans="7:21" ht="18" x14ac:dyDescent="0.3">
      <c r="G39" s="196"/>
      <c r="H39" s="197"/>
      <c r="I39" s="198"/>
      <c r="J39" s="199"/>
      <c r="K39" s="201"/>
      <c r="L39" s="200"/>
      <c r="M39" s="200"/>
      <c r="O39" s="196"/>
      <c r="P39" s="197"/>
      <c r="Q39" s="198"/>
      <c r="R39" s="199"/>
      <c r="S39" s="201"/>
      <c r="T39" s="200"/>
      <c r="U39" s="200"/>
    </row>
    <row r="40" spans="7:21" ht="18" x14ac:dyDescent="0.3">
      <c r="G40" s="196"/>
      <c r="H40" s="197"/>
      <c r="I40" s="198"/>
      <c r="J40" s="199"/>
      <c r="K40" s="201"/>
      <c r="L40" s="200"/>
      <c r="M40" s="200"/>
      <c r="O40" s="196"/>
      <c r="P40" s="197"/>
      <c r="Q40" s="198"/>
      <c r="R40" s="199"/>
      <c r="S40" s="201"/>
      <c r="T40" s="200"/>
      <c r="U40" s="200"/>
    </row>
    <row r="41" spans="7:21" ht="18" x14ac:dyDescent="0.3">
      <c r="G41" s="196"/>
      <c r="H41" s="197"/>
      <c r="I41" s="198"/>
      <c r="J41" s="199"/>
      <c r="K41" s="201"/>
      <c r="L41" s="200"/>
      <c r="M41" s="200"/>
      <c r="O41" s="196"/>
      <c r="P41" s="197"/>
      <c r="Q41" s="198"/>
      <c r="R41" s="199"/>
      <c r="S41" s="201"/>
      <c r="T41" s="200"/>
      <c r="U41" s="200"/>
    </row>
    <row r="42" spans="7:21" ht="18" x14ac:dyDescent="0.3">
      <c r="G42" s="196"/>
      <c r="H42" s="197"/>
      <c r="I42" s="198"/>
      <c r="J42" s="199"/>
      <c r="K42" s="201"/>
      <c r="L42" s="200"/>
      <c r="M42" s="200"/>
      <c r="O42" s="196"/>
      <c r="P42" s="197"/>
      <c r="Q42" s="198"/>
      <c r="R42" s="199"/>
      <c r="S42" s="201"/>
      <c r="T42" s="200"/>
      <c r="U42" s="200"/>
    </row>
    <row r="43" spans="7:21" ht="18" x14ac:dyDescent="0.3">
      <c r="G43" s="196"/>
      <c r="H43" s="197"/>
      <c r="I43" s="198"/>
      <c r="J43" s="199"/>
      <c r="K43" s="201"/>
      <c r="L43" s="200"/>
      <c r="M43" s="200"/>
      <c r="O43" s="196"/>
      <c r="P43" s="197"/>
      <c r="Q43" s="198"/>
      <c r="R43" s="199"/>
      <c r="S43" s="201"/>
      <c r="T43" s="200"/>
      <c r="U43" s="200"/>
    </row>
    <row r="44" spans="7:21" ht="18" x14ac:dyDescent="0.3">
      <c r="G44" s="196"/>
      <c r="H44" s="197"/>
      <c r="I44" s="198"/>
      <c r="J44" s="199"/>
      <c r="K44" s="201"/>
      <c r="L44" s="200"/>
      <c r="M44" s="200"/>
      <c r="O44" s="196"/>
      <c r="P44" s="197"/>
      <c r="Q44" s="198"/>
      <c r="R44" s="199"/>
      <c r="S44" s="201"/>
      <c r="T44" s="200"/>
      <c r="U44" s="200"/>
    </row>
    <row r="45" spans="7:21" ht="18" x14ac:dyDescent="0.3">
      <c r="G45" s="196"/>
      <c r="H45" s="197"/>
      <c r="I45" s="198"/>
      <c r="J45" s="199"/>
      <c r="K45" s="201"/>
      <c r="L45" s="200"/>
      <c r="M45" s="200"/>
      <c r="O45" s="196"/>
      <c r="P45" s="197"/>
      <c r="Q45" s="198"/>
      <c r="R45" s="199"/>
      <c r="S45" s="201"/>
      <c r="T45" s="200"/>
      <c r="U45" s="200"/>
    </row>
    <row r="46" spans="7:21" ht="18" x14ac:dyDescent="0.3">
      <c r="G46" s="196"/>
      <c r="H46" s="197"/>
      <c r="I46" s="198"/>
      <c r="J46" s="199"/>
      <c r="K46" s="201"/>
      <c r="L46" s="200"/>
      <c r="M46" s="200"/>
      <c r="O46" s="196"/>
      <c r="P46" s="197"/>
      <c r="Q46" s="198"/>
      <c r="R46" s="199"/>
      <c r="S46" s="201"/>
      <c r="T46" s="200"/>
      <c r="U46" s="200"/>
    </row>
    <row r="47" spans="7:21" ht="18" x14ac:dyDescent="0.3">
      <c r="G47" s="196"/>
      <c r="H47" s="197"/>
      <c r="I47" s="198"/>
      <c r="J47" s="199"/>
      <c r="K47" s="201"/>
      <c r="L47" s="200"/>
      <c r="M47" s="200"/>
      <c r="O47" s="196"/>
      <c r="P47" s="197"/>
      <c r="Q47" s="198"/>
      <c r="R47" s="199"/>
      <c r="S47" s="201"/>
      <c r="T47" s="200"/>
      <c r="U47" s="200"/>
    </row>
    <row r="48" spans="7:21" ht="18" x14ac:dyDescent="0.3">
      <c r="G48" s="196"/>
      <c r="H48" s="197"/>
      <c r="I48" s="198"/>
      <c r="J48" s="199"/>
      <c r="K48" s="201"/>
      <c r="L48" s="200"/>
      <c r="M48" s="200"/>
      <c r="O48" s="196"/>
      <c r="P48" s="197"/>
      <c r="Q48" s="198"/>
      <c r="R48" s="199"/>
      <c r="S48" s="201"/>
      <c r="T48" s="200"/>
      <c r="U48" s="200"/>
    </row>
    <row r="49" spans="7:21" ht="18" x14ac:dyDescent="0.3">
      <c r="G49" s="196"/>
      <c r="H49" s="197"/>
      <c r="I49" s="198"/>
      <c r="J49" s="199"/>
      <c r="K49" s="201"/>
      <c r="L49" s="200"/>
      <c r="M49" s="200"/>
      <c r="O49" s="196"/>
      <c r="P49" s="197"/>
      <c r="Q49" s="198"/>
      <c r="R49" s="199"/>
      <c r="S49" s="201"/>
      <c r="T49" s="200"/>
      <c r="U49" s="200"/>
    </row>
    <row r="50" spans="7:21" ht="18" x14ac:dyDescent="0.3">
      <c r="G50" s="196"/>
      <c r="H50" s="197"/>
      <c r="I50" s="198"/>
      <c r="J50" s="199"/>
      <c r="K50" s="201"/>
      <c r="L50" s="200"/>
      <c r="M50" s="200"/>
      <c r="O50" s="196"/>
      <c r="P50" s="197"/>
      <c r="Q50" s="198"/>
      <c r="R50" s="199"/>
      <c r="S50" s="201"/>
      <c r="T50" s="200"/>
      <c r="U50" s="200"/>
    </row>
    <row r="51" spans="7:21" ht="18" x14ac:dyDescent="0.3">
      <c r="G51" s="196"/>
      <c r="H51" s="197"/>
      <c r="I51" s="198"/>
      <c r="J51" s="199"/>
      <c r="K51" s="201"/>
      <c r="L51" s="200"/>
      <c r="M51" s="200"/>
      <c r="O51" s="196"/>
      <c r="P51" s="197"/>
      <c r="Q51" s="198"/>
      <c r="R51" s="199"/>
      <c r="S51" s="201"/>
      <c r="T51" s="200"/>
      <c r="U51" s="200"/>
    </row>
    <row r="52" spans="7:21" ht="18" x14ac:dyDescent="0.3">
      <c r="G52" s="196"/>
      <c r="H52" s="197"/>
      <c r="I52" s="198"/>
      <c r="J52" s="199"/>
      <c r="K52" s="201"/>
      <c r="L52" s="200"/>
      <c r="M52" s="200"/>
      <c r="O52" s="196"/>
      <c r="P52" s="197"/>
      <c r="Q52" s="198"/>
      <c r="R52" s="199"/>
      <c r="S52" s="201"/>
      <c r="T52" s="200"/>
      <c r="U52" s="200"/>
    </row>
    <row r="53" spans="7:21" ht="18" x14ac:dyDescent="0.3">
      <c r="G53" s="196"/>
      <c r="H53" s="197"/>
      <c r="I53" s="198"/>
      <c r="J53" s="199"/>
      <c r="K53" s="201"/>
      <c r="L53" s="200"/>
      <c r="M53" s="200"/>
      <c r="O53" s="196"/>
      <c r="P53" s="197"/>
      <c r="Q53" s="198"/>
      <c r="R53" s="199"/>
      <c r="S53" s="201"/>
      <c r="T53" s="200"/>
      <c r="U53" s="200"/>
    </row>
    <row r="54" spans="7:21" ht="18" x14ac:dyDescent="0.3">
      <c r="G54" s="196"/>
      <c r="H54" s="197"/>
      <c r="I54" s="198"/>
      <c r="J54" s="199"/>
      <c r="K54" s="201"/>
      <c r="L54" s="200"/>
      <c r="M54" s="200"/>
      <c r="O54" s="196"/>
      <c r="P54" s="197"/>
      <c r="Q54" s="198"/>
      <c r="R54" s="199"/>
      <c r="S54" s="201"/>
      <c r="T54" s="200"/>
      <c r="U54" s="200"/>
    </row>
    <row r="55" spans="7:21" ht="18" x14ac:dyDescent="0.3">
      <c r="G55" s="196"/>
      <c r="H55" s="197"/>
      <c r="I55" s="198"/>
      <c r="J55" s="199"/>
      <c r="K55" s="201"/>
      <c r="L55" s="200"/>
      <c r="M55" s="200"/>
      <c r="O55" s="196"/>
      <c r="P55" s="197"/>
      <c r="Q55" s="198"/>
      <c r="R55" s="199"/>
      <c r="S55" s="201"/>
      <c r="T55" s="200"/>
      <c r="U55" s="200"/>
    </row>
    <row r="56" spans="7:21" ht="18" x14ac:dyDescent="0.3">
      <c r="G56" s="196"/>
      <c r="H56" s="197"/>
      <c r="I56" s="198"/>
      <c r="J56" s="199"/>
      <c r="K56" s="201"/>
      <c r="L56" s="200"/>
      <c r="M56" s="200"/>
      <c r="O56" s="196"/>
      <c r="P56" s="197"/>
      <c r="Q56" s="198"/>
      <c r="R56" s="199"/>
      <c r="S56" s="201"/>
      <c r="T56" s="200"/>
      <c r="U56" s="200"/>
    </row>
    <row r="57" spans="7:21" ht="18" x14ac:dyDescent="0.3">
      <c r="G57" s="196"/>
      <c r="H57" s="197"/>
      <c r="I57" s="198"/>
      <c r="J57" s="199"/>
      <c r="K57" s="201"/>
      <c r="L57" s="200"/>
      <c r="M57" s="200"/>
      <c r="O57" s="196"/>
      <c r="P57" s="197"/>
      <c r="Q57" s="198"/>
      <c r="R57" s="199"/>
      <c r="S57" s="201"/>
      <c r="T57" s="200"/>
      <c r="U57" s="200"/>
    </row>
    <row r="58" spans="7:21" ht="18" x14ac:dyDescent="0.3">
      <c r="G58" s="196"/>
      <c r="H58" s="197"/>
      <c r="I58" s="198"/>
      <c r="J58" s="199"/>
      <c r="K58" s="201"/>
      <c r="L58" s="200"/>
      <c r="M58" s="200"/>
      <c r="O58" s="196"/>
      <c r="P58" s="197"/>
      <c r="Q58" s="198"/>
      <c r="R58" s="199"/>
      <c r="S58" s="201"/>
      <c r="T58" s="200"/>
      <c r="U58" s="200"/>
    </row>
    <row r="59" spans="7:21" ht="18" x14ac:dyDescent="0.3">
      <c r="G59" s="196"/>
      <c r="H59" s="197"/>
      <c r="I59" s="198"/>
      <c r="J59" s="199"/>
      <c r="K59" s="201"/>
      <c r="L59" s="200"/>
      <c r="M59" s="200"/>
      <c r="O59" s="196"/>
      <c r="P59" s="197"/>
      <c r="Q59" s="198"/>
      <c r="R59" s="199"/>
      <c r="S59" s="201"/>
      <c r="T59" s="200"/>
      <c r="U59" s="200"/>
    </row>
    <row r="60" spans="7:21" ht="18" x14ac:dyDescent="0.3">
      <c r="G60" s="196"/>
      <c r="H60" s="197"/>
      <c r="I60" s="198"/>
      <c r="J60" s="199"/>
      <c r="K60" s="201"/>
      <c r="L60" s="200"/>
      <c r="M60" s="200"/>
      <c r="O60" s="196"/>
      <c r="P60" s="197"/>
      <c r="Q60" s="198"/>
      <c r="R60" s="199"/>
      <c r="S60" s="201"/>
      <c r="T60" s="200"/>
      <c r="U60" s="200"/>
    </row>
    <row r="61" spans="7:21" ht="18" x14ac:dyDescent="0.3">
      <c r="G61" s="196"/>
      <c r="H61" s="197"/>
      <c r="I61" s="198"/>
      <c r="J61" s="199"/>
      <c r="K61" s="201"/>
      <c r="L61" s="200"/>
      <c r="M61" s="200"/>
      <c r="O61" s="196"/>
      <c r="P61" s="197"/>
      <c r="Q61" s="198"/>
      <c r="R61" s="199"/>
      <c r="S61" s="201"/>
      <c r="T61" s="200"/>
      <c r="U61" s="200"/>
    </row>
    <row r="62" spans="7:21" ht="18" x14ac:dyDescent="0.3">
      <c r="G62" s="196"/>
      <c r="H62" s="197"/>
      <c r="I62" s="198"/>
      <c r="J62" s="199"/>
      <c r="K62" s="201"/>
      <c r="L62" s="200"/>
      <c r="M62" s="200"/>
      <c r="O62" s="196"/>
      <c r="P62" s="197"/>
      <c r="Q62" s="198"/>
      <c r="R62" s="199"/>
      <c r="S62" s="201"/>
      <c r="T62" s="200"/>
      <c r="U62" s="200"/>
    </row>
    <row r="63" spans="7:21" ht="18" x14ac:dyDescent="0.3">
      <c r="G63" s="196"/>
      <c r="H63" s="197"/>
      <c r="I63" s="198"/>
      <c r="J63" s="199"/>
      <c r="K63" s="201"/>
      <c r="L63" s="200"/>
      <c r="M63" s="200"/>
      <c r="O63" s="196"/>
      <c r="P63" s="197"/>
      <c r="Q63" s="198"/>
      <c r="R63" s="199"/>
      <c r="S63" s="201"/>
      <c r="T63" s="200"/>
      <c r="U63" s="200"/>
    </row>
    <row r="64" spans="7:21" ht="18" x14ac:dyDescent="0.3">
      <c r="G64" s="196"/>
      <c r="H64" s="197"/>
      <c r="I64" s="198"/>
      <c r="J64" s="199"/>
      <c r="K64" s="201"/>
      <c r="L64" s="200"/>
      <c r="M64" s="200"/>
      <c r="O64" s="196"/>
      <c r="P64" s="197"/>
      <c r="Q64" s="198"/>
      <c r="R64" s="199"/>
      <c r="S64" s="201"/>
      <c r="T64" s="200"/>
      <c r="U64" s="200"/>
    </row>
    <row r="65" spans="7:22" ht="18" x14ac:dyDescent="0.3">
      <c r="G65" s="196"/>
      <c r="H65" s="197"/>
      <c r="I65" s="198"/>
      <c r="J65" s="199"/>
      <c r="K65" s="201"/>
      <c r="L65" s="200"/>
      <c r="M65" s="200"/>
      <c r="O65" s="196"/>
      <c r="P65" s="197"/>
      <c r="Q65" s="198"/>
      <c r="R65" s="199"/>
      <c r="S65" s="201"/>
      <c r="T65" s="200"/>
      <c r="U65" s="200"/>
    </row>
    <row r="66" spans="7:22" ht="18" x14ac:dyDescent="0.3">
      <c r="G66" s="196"/>
      <c r="H66" s="197"/>
      <c r="I66" s="198"/>
      <c r="J66" s="199"/>
      <c r="K66" s="201"/>
      <c r="L66" s="200"/>
      <c r="M66" s="200"/>
      <c r="O66" s="196"/>
      <c r="P66" s="197"/>
      <c r="Q66" s="198"/>
      <c r="R66" s="199"/>
      <c r="S66" s="201"/>
      <c r="T66" s="200"/>
      <c r="U66" s="200"/>
    </row>
    <row r="67" spans="7:22" ht="18" x14ac:dyDescent="0.3">
      <c r="G67" s="196"/>
      <c r="H67" s="197"/>
      <c r="I67" s="198"/>
      <c r="J67" s="199"/>
      <c r="K67" s="201"/>
      <c r="L67" s="200"/>
      <c r="M67" s="200"/>
      <c r="O67" s="196"/>
      <c r="P67" s="197"/>
      <c r="Q67" s="198"/>
      <c r="R67" s="199"/>
      <c r="S67" s="201"/>
      <c r="T67" s="200"/>
      <c r="U67" s="200"/>
    </row>
    <row r="68" spans="7:22" ht="18" x14ac:dyDescent="0.3">
      <c r="G68" s="196"/>
      <c r="H68" s="197"/>
      <c r="I68" s="198"/>
      <c r="J68" s="199"/>
      <c r="K68" s="201"/>
      <c r="L68" s="200"/>
      <c r="M68" s="200"/>
      <c r="O68" s="196"/>
      <c r="P68" s="197"/>
      <c r="Q68" s="198"/>
      <c r="R68" s="199"/>
      <c r="S68" s="201"/>
      <c r="T68" s="200"/>
      <c r="U68" s="200"/>
      <c r="V68" s="223"/>
    </row>
    <row r="69" spans="7:22" ht="18" x14ac:dyDescent="0.3">
      <c r="G69" s="196"/>
      <c r="H69" s="197"/>
      <c r="I69" s="198"/>
      <c r="J69" s="199"/>
      <c r="K69" s="201"/>
      <c r="L69" s="200"/>
      <c r="M69" s="200"/>
      <c r="O69" s="196"/>
      <c r="P69" s="197"/>
      <c r="Q69" s="198"/>
      <c r="R69" s="199"/>
      <c r="S69" s="201"/>
      <c r="T69" s="200"/>
      <c r="U69" s="200"/>
      <c r="V69" s="223"/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/>
      <c r="P70" s="197"/>
      <c r="Q70" s="198"/>
      <c r="R70" s="199"/>
      <c r="S70" s="201"/>
      <c r="T70" s="200"/>
      <c r="U70" s="200"/>
      <c r="V70" s="223"/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/>
      <c r="P71" s="197"/>
      <c r="Q71" s="198"/>
      <c r="R71" s="199"/>
      <c r="S71" s="201"/>
      <c r="T71" s="200"/>
      <c r="U71" s="200"/>
      <c r="V71" s="223"/>
    </row>
    <row r="72" spans="7:22" ht="18" x14ac:dyDescent="0.3">
      <c r="O72" s="196"/>
      <c r="P72" s="197"/>
      <c r="Q72" s="198"/>
      <c r="R72" s="199"/>
      <c r="S72" s="201"/>
      <c r="T72" s="200"/>
      <c r="U72" s="200"/>
      <c r="V72" s="223"/>
    </row>
    <row r="73" spans="7:22" ht="18" x14ac:dyDescent="0.3">
      <c r="O73" s="196"/>
      <c r="P73" s="197"/>
      <c r="Q73" s="198"/>
      <c r="R73" s="199"/>
      <c r="S73" s="201"/>
      <c r="T73" s="200"/>
      <c r="U73" s="200"/>
      <c r="V73" s="223"/>
    </row>
    <row r="74" spans="7:22" ht="18" x14ac:dyDescent="0.3">
      <c r="O74" s="196"/>
      <c r="P74" s="197"/>
      <c r="Q74" s="198"/>
      <c r="R74" s="199"/>
      <c r="S74" s="201"/>
      <c r="T74" s="200"/>
      <c r="U74" s="200"/>
      <c r="V74" s="223"/>
    </row>
    <row r="75" spans="7:22" ht="18" x14ac:dyDescent="0.3">
      <c r="O75" s="196"/>
      <c r="P75" s="197"/>
      <c r="Q75" s="198"/>
      <c r="R75" s="199"/>
      <c r="S75" s="201"/>
      <c r="T75" s="200"/>
      <c r="U75" s="200"/>
      <c r="V75" s="223"/>
    </row>
    <row r="76" spans="7:22" ht="18" x14ac:dyDescent="0.3">
      <c r="O76" s="196"/>
      <c r="P76" s="197"/>
      <c r="Q76" s="198"/>
      <c r="R76" s="199"/>
      <c r="S76" s="201"/>
      <c r="T76" s="200"/>
      <c r="U76" s="200"/>
      <c r="V76" s="223"/>
    </row>
    <row r="77" spans="7:22" ht="18" x14ac:dyDescent="0.3">
      <c r="O77" s="196"/>
      <c r="P77" s="197"/>
      <c r="Q77" s="198"/>
      <c r="R77" s="199"/>
      <c r="S77" s="201"/>
      <c r="T77" s="200"/>
      <c r="U77" s="200"/>
    </row>
    <row r="78" spans="7:22" ht="18" x14ac:dyDescent="0.3">
      <c r="O78" s="196"/>
      <c r="P78" s="197"/>
      <c r="Q78" s="198"/>
      <c r="R78" s="199"/>
      <c r="S78" s="201"/>
      <c r="T78" s="200"/>
      <c r="U78" s="200"/>
    </row>
    <row r="79" spans="7:22" ht="18" x14ac:dyDescent="0.3">
      <c r="O79" s="196"/>
      <c r="P79" s="197"/>
      <c r="Q79" s="198"/>
      <c r="R79" s="199"/>
      <c r="S79" s="201"/>
      <c r="T79" s="200"/>
      <c r="U79" s="200"/>
    </row>
    <row r="80" spans="7:22" ht="18" x14ac:dyDescent="0.3">
      <c r="O80" s="196"/>
      <c r="P80" s="197"/>
      <c r="Q80" s="198"/>
      <c r="R80" s="199"/>
      <c r="S80" s="201"/>
      <c r="T80" s="200"/>
      <c r="U80" s="200"/>
    </row>
    <row r="81" spans="15:21" ht="18" x14ac:dyDescent="0.3">
      <c r="O81" s="196"/>
      <c r="P81" s="197"/>
      <c r="Q81" s="198"/>
      <c r="R81" s="199"/>
      <c r="S81" s="201"/>
      <c r="T81" s="200"/>
      <c r="U81" s="200"/>
    </row>
    <row r="82" spans="15:21" ht="18" x14ac:dyDescent="0.3">
      <c r="O82" s="196"/>
      <c r="P82" s="197"/>
      <c r="Q82" s="198"/>
      <c r="R82" s="199"/>
      <c r="S82" s="201"/>
      <c r="T82" s="200"/>
      <c r="U82" s="200"/>
    </row>
    <row r="83" spans="15:21" ht="18" x14ac:dyDescent="0.3">
      <c r="O83" s="196"/>
      <c r="P83" s="197"/>
      <c r="Q83" s="198"/>
      <c r="R83" s="199"/>
      <c r="S83" s="201"/>
      <c r="T83" s="200"/>
      <c r="U83" s="200"/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</sheetData>
  <mergeCells count="2">
    <mergeCell ref="T10:U10"/>
    <mergeCell ref="L37:M37"/>
  </mergeCells>
  <conditionalFormatting sqref="H39:H71">
    <cfRule type="duplicateValues" dxfId="93" priority="4"/>
  </conditionalFormatting>
  <conditionalFormatting sqref="H39:H71">
    <cfRule type="duplicateValues" dxfId="92" priority="5"/>
    <cfRule type="duplicateValues" dxfId="91" priority="6"/>
  </conditionalFormatting>
  <conditionalFormatting sqref="P12:P31 P35:P87">
    <cfRule type="duplicateValues" dxfId="90" priority="7"/>
  </conditionalFormatting>
  <conditionalFormatting sqref="P12:P31 P35:P87">
    <cfRule type="duplicateValues" dxfId="89" priority="8"/>
    <cfRule type="duplicateValues" dxfId="88" priority="9"/>
  </conditionalFormatting>
  <conditionalFormatting sqref="P32:P34">
    <cfRule type="duplicateValues" dxfId="87" priority="1"/>
  </conditionalFormatting>
  <conditionalFormatting sqref="P32:P34">
    <cfRule type="duplicateValues" dxfId="86" priority="2"/>
    <cfRule type="duplicateValues" dxfId="85" priority="3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E24FF0-2843-4035-9C74-41F35541266A}">
  <dimension ref="G1:AB87"/>
  <sheetViews>
    <sheetView showGridLines="0" topLeftCell="A10" zoomScaleNormal="100" workbookViewId="0">
      <selection activeCell="X25" sqref="X25"/>
    </sheetView>
  </sheetViews>
  <sheetFormatPr defaultRowHeight="14.4" x14ac:dyDescent="0.3"/>
  <cols>
    <col min="1" max="13" width="9.109375" customWidth="1"/>
    <col min="14" max="14" width="12.88671875" customWidth="1"/>
    <col min="15" max="15" width="11" hidden="1" customWidth="1"/>
    <col min="16" max="16" width="81.88671875" hidden="1" customWidth="1"/>
    <col min="17" max="17" width="3.6640625" hidden="1" customWidth="1"/>
    <col min="18" max="18" width="9.5546875" hidden="1" customWidth="1"/>
    <col min="19" max="19" width="3.88671875" style="205" hidden="1" customWidth="1"/>
    <col min="20" max="20" width="5.88671875" hidden="1" customWidth="1"/>
    <col min="21" max="21" width="13.6640625" hidden="1" customWidth="1"/>
    <col min="22" max="22" width="0" hidden="1" customWidth="1"/>
  </cols>
  <sheetData>
    <row r="1" spans="15:28" x14ac:dyDescent="0.3">
      <c r="S1" s="203"/>
    </row>
    <row r="2" spans="15:28" x14ac:dyDescent="0.3">
      <c r="S2" s="203"/>
    </row>
    <row r="3" spans="15:28" x14ac:dyDescent="0.3">
      <c r="S3" s="203"/>
    </row>
    <row r="4" spans="15:28" x14ac:dyDescent="0.3">
      <c r="S4" s="203"/>
    </row>
    <row r="5" spans="15:28" x14ac:dyDescent="0.3">
      <c r="S5" s="203"/>
      <c r="AB5" t="s">
        <v>2117</v>
      </c>
    </row>
    <row r="6" spans="15:28" x14ac:dyDescent="0.3">
      <c r="S6" s="203"/>
    </row>
    <row r="7" spans="15:28" x14ac:dyDescent="0.3">
      <c r="S7" s="203"/>
    </row>
    <row r="8" spans="15:28" x14ac:dyDescent="0.3">
      <c r="S8" s="203"/>
    </row>
    <row r="9" spans="15:28" x14ac:dyDescent="0.3">
      <c r="S9" s="203"/>
    </row>
    <row r="10" spans="15:28" ht="21" x14ac:dyDescent="0.4">
      <c r="O10" s="256" t="s">
        <v>41</v>
      </c>
      <c r="P10" s="256" t="s">
        <v>583</v>
      </c>
      <c r="Q10" s="257"/>
      <c r="R10" s="256"/>
      <c r="S10" s="258"/>
      <c r="T10" s="293" t="s">
        <v>584</v>
      </c>
      <c r="U10" s="293"/>
    </row>
    <row r="11" spans="15:28" ht="5.25" customHeight="1" x14ac:dyDescent="0.4">
      <c r="O11" s="256"/>
      <c r="P11" s="256"/>
      <c r="Q11" s="257"/>
      <c r="R11" s="256"/>
      <c r="S11" s="258"/>
      <c r="T11" s="256"/>
      <c r="U11" s="256"/>
    </row>
    <row r="12" spans="15:28" ht="18" hidden="1" x14ac:dyDescent="0.3">
      <c r="O12" s="259">
        <v>2745</v>
      </c>
      <c r="P12" s="260" t="str">
        <f>_xlfn.XLOOKUP(O12,BASE!A:A,BASE!B:B)</f>
        <v>LA FAJOR AVELA CX C/4 DISP 12X50GR (LA GANEXA)</v>
      </c>
      <c r="Q12" s="261" t="s">
        <v>991</v>
      </c>
      <c r="R12" s="262" t="e">
        <f>_xlfn.XLOOKUP(O12,[1]Planilha1!$A:$A,[1]Planilha1!$F:$F)</f>
        <v>#N/A</v>
      </c>
      <c r="S12" s="263">
        <v>0.30066762041010975</v>
      </c>
      <c r="T12" s="264" t="s">
        <v>992</v>
      </c>
      <c r="U12" s="264">
        <v>83</v>
      </c>
      <c r="V12" t="e">
        <f>_xlfn.XLOOKUP('SUPER PROMOÇÃO (3)'!O12,[1]Planilha1!$A:$A,[1]Planilha1!$K:$K)</f>
        <v>#N/A</v>
      </c>
    </row>
    <row r="13" spans="15:28" ht="18" hidden="1" x14ac:dyDescent="0.3">
      <c r="O13" s="259">
        <v>2792</v>
      </c>
      <c r="P13" s="260" t="str">
        <f>_xlfn.XLOOKUP(O13,BASE!A:A,BASE!B:B)</f>
        <v>LA FAJOR CARAMELO E FLOR DE SAL CX C/4 DISP 12X50GR (LA GANEXA)</v>
      </c>
      <c r="Q13" s="261" t="s">
        <v>991</v>
      </c>
      <c r="R13" s="262" t="e">
        <f>_xlfn.XLOOKUP(O13,[1]Planilha1!$A:$A,[1]Planilha1!$F:$F)</f>
        <v>#N/A</v>
      </c>
      <c r="S13" s="263">
        <v>0.30773511407902077</v>
      </c>
      <c r="T13" s="264" t="s">
        <v>992</v>
      </c>
      <c r="U13" s="264">
        <v>72</v>
      </c>
      <c r="V13" t="e">
        <f>_xlfn.XLOOKUP('SUPER PROMOÇÃO (3)'!O13,[1]Planilha1!$A:$A,[1]Planilha1!$K:$K)</f>
        <v>#N/A</v>
      </c>
    </row>
    <row r="14" spans="15:28" ht="18" hidden="1" x14ac:dyDescent="0.3">
      <c r="O14" s="259">
        <v>2744</v>
      </c>
      <c r="P14" s="260" t="str">
        <f>_xlfn.XLOOKUP(O14,BASE!A:A,BASE!B:B)</f>
        <v>LA FAJOR LEITINHO CX C/4 DISP 12X50GR (LA GANEXA)</v>
      </c>
      <c r="Q14" s="261" t="s">
        <v>991</v>
      </c>
      <c r="R14" s="262" t="e">
        <f>_xlfn.XLOOKUP(O14,[1]Planilha1!$A:$A,[1]Planilha1!$F:$F)</f>
        <v>#N/A</v>
      </c>
      <c r="S14" s="263">
        <v>0.30077907623817479</v>
      </c>
      <c r="T14" s="264" t="s">
        <v>992</v>
      </c>
      <c r="U14" s="264">
        <v>72</v>
      </c>
      <c r="V14" t="e">
        <f>_xlfn.XLOOKUP('SUPER PROMOÇÃO (3)'!O14,[1]Planilha1!$A:$A,[1]Planilha1!$K:$K)</f>
        <v>#N/A</v>
      </c>
    </row>
    <row r="15" spans="15:28" ht="18" hidden="1" x14ac:dyDescent="0.3">
      <c r="O15" s="259">
        <v>2791</v>
      </c>
      <c r="P15" s="260" t="str">
        <f>_xlfn.XLOOKUP(O15,BASE!A:A,BASE!B:B)</f>
        <v>LA FAJOR PISTACHE CX C/4 DISP 12X50GR (LA GANEXA)</v>
      </c>
      <c r="Q15" s="261" t="s">
        <v>991</v>
      </c>
      <c r="R15" s="262" t="e">
        <f>_xlfn.XLOOKUP(O15,[1]Planilha1!$A:$A,[1]Planilha1!$F:$F)</f>
        <v>#N/A</v>
      </c>
      <c r="S15" s="263">
        <v>0.40790205898720111</v>
      </c>
      <c r="T15" s="264" t="s">
        <v>992</v>
      </c>
      <c r="U15" s="264">
        <v>72</v>
      </c>
      <c r="V15" t="e">
        <f>_xlfn.XLOOKUP('SUPER PROMOÇÃO (3)'!O15,[1]Planilha1!$A:$A,[1]Planilha1!$K:$K)</f>
        <v>#N/A</v>
      </c>
    </row>
    <row r="16" spans="15:28" ht="18" x14ac:dyDescent="0.3">
      <c r="O16" s="259">
        <v>2294</v>
      </c>
      <c r="P16" s="260" t="str">
        <f>_xlfn.XLOOKUP(O16,BASE!A:A,BASE!B:B)</f>
        <v>PANQUECA PROTEICA SABOR LEITINHO 24X100G (PANTASTICA/LA GANEXA)</v>
      </c>
      <c r="Q16" s="261" t="s">
        <v>991</v>
      </c>
      <c r="R16" s="262">
        <v>25</v>
      </c>
      <c r="S16" s="263">
        <v>0.4</v>
      </c>
      <c r="T16" s="264" t="s">
        <v>992</v>
      </c>
      <c r="U16" s="264">
        <v>10</v>
      </c>
      <c r="V16" t="e">
        <f>_xlfn.XLOOKUP('SUPER PROMOÇÃO (3)'!O16,[1]Planilha1!$A:$A,[1]Planilha1!$K:$K)</f>
        <v>#N/A</v>
      </c>
    </row>
    <row r="17" spans="15:22" ht="18" x14ac:dyDescent="0.3">
      <c r="O17" s="259">
        <v>2302</v>
      </c>
      <c r="P17" s="260" t="str">
        <f>_xlfn.XLOOKUP(O17,BASE!A:A,BASE!B:B)</f>
        <v>PANQUECA PROTEICA SABOR LEITINHO 3X600G (PANTASTICA /LA GANEXA)</v>
      </c>
      <c r="Q17" s="261" t="s">
        <v>991</v>
      </c>
      <c r="R17" s="262" t="e">
        <f>_xlfn.XLOOKUP(O17,[1]Planilha1!$A:$A,[1]Planilha1!$F:$F)</f>
        <v>#N/A</v>
      </c>
      <c r="S17" s="263">
        <v>0.27637405574368312</v>
      </c>
      <c r="T17" s="264" t="s">
        <v>992</v>
      </c>
      <c r="U17" s="264">
        <v>31</v>
      </c>
      <c r="V17" t="e">
        <f>_xlfn.XLOOKUP('SUPER PROMOÇÃO (3)'!O17,[1]Planilha1!$A:$A,[1]Planilha1!$K:$K)</f>
        <v>#N/A</v>
      </c>
    </row>
    <row r="18" spans="15:22" ht="18" x14ac:dyDescent="0.3">
      <c r="O18" s="259">
        <v>2301</v>
      </c>
      <c r="P18" s="260" t="str">
        <f>_xlfn.XLOOKUP(O18,BASE!A:A,BASE!B:B)</f>
        <v>PANQUECA PROTEICA SABOR LEITINHO 6X100G (PANTASTICA /LA GANEXA)</v>
      </c>
      <c r="Q18" s="261" t="s">
        <v>991</v>
      </c>
      <c r="R18" s="262" t="e">
        <f>_xlfn.XLOOKUP(O18,[1]Planilha1!$A:$A,[1]Planilha1!$F:$F)</f>
        <v>#N/A</v>
      </c>
      <c r="S18" s="263">
        <v>4.6435578809679523E-2</v>
      </c>
      <c r="T18" s="264" t="s">
        <v>992</v>
      </c>
      <c r="U18" s="264">
        <v>11</v>
      </c>
      <c r="V18" t="e">
        <f>_xlfn.XLOOKUP('SUPER PROMOÇÃO (3)'!O18,[1]Planilha1!$A:$A,[1]Planilha1!$K:$K)</f>
        <v>#N/A</v>
      </c>
    </row>
    <row r="19" spans="15:22" ht="18" x14ac:dyDescent="0.3">
      <c r="O19" s="259">
        <v>2295</v>
      </c>
      <c r="P19" s="260" t="str">
        <f>_xlfn.XLOOKUP(O19,BASE!A:A,BASE!B:B)</f>
        <v>PANQUECA PROTEICA SABOR LEITINHO 6X600G (PANTASTICA/LA GANEXA)</v>
      </c>
      <c r="Q19" s="261" t="s">
        <v>991</v>
      </c>
      <c r="R19" s="262">
        <v>50</v>
      </c>
      <c r="S19" s="263">
        <v>0.4</v>
      </c>
      <c r="T19" s="264" t="s">
        <v>992</v>
      </c>
      <c r="U19" s="264">
        <v>30</v>
      </c>
      <c r="V19" t="e">
        <f>_xlfn.XLOOKUP('SUPER PROMOÇÃO (3)'!O19,[1]Planilha1!$A:$A,[1]Planilha1!$K:$K)</f>
        <v>#N/A</v>
      </c>
    </row>
    <row r="20" spans="15:22" ht="18" x14ac:dyDescent="0.3">
      <c r="O20" s="259">
        <v>2784</v>
      </c>
      <c r="P20" s="260" t="str">
        <f>_xlfn.XLOOKUP(O20,BASE!A:A,BASE!B:B)</f>
        <v>PASTA DE AMENDOIM C/ CREME DE AVELA E WHEY 12X450GR (LA GANEXA)</v>
      </c>
      <c r="Q20" s="261" t="s">
        <v>991</v>
      </c>
      <c r="R20" s="262" t="e">
        <f>_xlfn.XLOOKUP(O20,[1]Planilha1!$A:$A,[1]Planilha1!$F:$F)</f>
        <v>#N/A</v>
      </c>
      <c r="S20" s="263">
        <v>0.2976588628762542</v>
      </c>
      <c r="T20" s="264" t="s">
        <v>992</v>
      </c>
      <c r="U20" s="264">
        <v>30</v>
      </c>
      <c r="V20" t="e">
        <f>_xlfn.XLOOKUP('SUPER PROMOÇÃO (3)'!O20,[1]Planilha1!$A:$A,[1]Planilha1!$K:$K)</f>
        <v>#N/A</v>
      </c>
    </row>
    <row r="21" spans="15:22" ht="18" x14ac:dyDescent="0.3">
      <c r="O21" s="259">
        <v>2794</v>
      </c>
      <c r="P21" s="260" t="str">
        <f>_xlfn.XLOOKUP(O21,BASE!A:A,BASE!B:B)</f>
        <v>PASTA DE AMENDOIM CARAMELO E FLOR DE SAL 12X450GR (LA GANEXA)</v>
      </c>
      <c r="Q21" s="261" t="s">
        <v>991</v>
      </c>
      <c r="R21" s="262" t="e">
        <f>_xlfn.XLOOKUP(O21,[1]Planilha1!$A:$A,[1]Planilha1!$F:$F)</f>
        <v>#N/A</v>
      </c>
      <c r="S21" s="263">
        <v>0.2976588628762542</v>
      </c>
      <c r="T21" s="264" t="s">
        <v>992</v>
      </c>
      <c r="U21" s="264">
        <v>30</v>
      </c>
      <c r="V21" t="e">
        <f>_xlfn.XLOOKUP('SUPER PROMOÇÃO (3)'!O21,[1]Planilha1!$A:$A,[1]Planilha1!$K:$K)</f>
        <v>#N/A</v>
      </c>
    </row>
    <row r="22" spans="15:22" ht="18" x14ac:dyDescent="0.3">
      <c r="O22" s="259">
        <v>2742</v>
      </c>
      <c r="P22" s="260" t="str">
        <f>_xlfn.XLOOKUP(O22,BASE!A:A,BASE!B:B)</f>
        <v>PASTA DE AMENDOIM COOKIES CREAM 12X450GR (LA GANEXA)</v>
      </c>
      <c r="Q22" s="261" t="s">
        <v>991</v>
      </c>
      <c r="R22" s="262" t="e">
        <f>_xlfn.XLOOKUP(O22,[1]Planilha1!$A:$A,[1]Planilha1!$F:$F)</f>
        <v>#N/A</v>
      </c>
      <c r="S22" s="263">
        <v>0.30143540669856472</v>
      </c>
      <c r="T22" s="264" t="s">
        <v>992</v>
      </c>
      <c r="U22" s="264">
        <v>23</v>
      </c>
      <c r="V22" t="e">
        <f>_xlfn.XLOOKUP('SUPER PROMOÇÃO (3)'!O22,[1]Planilha1!$A:$A,[1]Planilha1!$K:$K)</f>
        <v>#N/A</v>
      </c>
    </row>
    <row r="23" spans="15:22" ht="18" x14ac:dyDescent="0.3">
      <c r="O23" s="259">
        <v>2739</v>
      </c>
      <c r="P23" s="260" t="str">
        <f>_xlfn.XLOOKUP(O23,BASE!A:A,BASE!B:B)</f>
        <v>PASTA DE AMENDOIM LEITE NINHO COM WHEY PROTEIN 12X450GR (LA GANEXA)</v>
      </c>
      <c r="Q23" s="261" t="s">
        <v>991</v>
      </c>
      <c r="R23" s="262" t="e">
        <f>_xlfn.XLOOKUP(O23,[1]Planilha1!$A:$A,[1]Planilha1!$F:$F)</f>
        <v>#N/A</v>
      </c>
      <c r="S23" s="263">
        <v>0.29707112970711314</v>
      </c>
      <c r="T23" s="264" t="s">
        <v>992</v>
      </c>
      <c r="U23" s="264">
        <v>23</v>
      </c>
      <c r="V23" t="e">
        <f>_xlfn.XLOOKUP('SUPER PROMOÇÃO (3)'!O23,[1]Planilha1!$A:$A,[1]Planilha1!$K:$K)</f>
        <v>#N/A</v>
      </c>
    </row>
    <row r="24" spans="15:22" ht="18" x14ac:dyDescent="0.3">
      <c r="O24" s="259">
        <v>2805</v>
      </c>
      <c r="P24" s="260" t="str">
        <f>_xlfn.XLOOKUP(O24,BASE!A:A,BASE!B:B)</f>
        <v>PASTA DE AMENDOIM NATURAL 12X450GR (LA GANEXA)</v>
      </c>
      <c r="Q24" s="261" t="s">
        <v>991</v>
      </c>
      <c r="R24" s="262" t="e">
        <f>_xlfn.XLOOKUP(O24,[1]Planilha1!$A:$A,[1]Planilha1!$F:$F)</f>
        <v>#N/A</v>
      </c>
      <c r="S24" s="263">
        <v>0.3647798742138364</v>
      </c>
      <c r="T24" s="264" t="s">
        <v>992</v>
      </c>
      <c r="U24" s="264">
        <v>15.9</v>
      </c>
      <c r="V24" t="e">
        <f>_xlfn.XLOOKUP('SUPER PROMOÇÃO (3)'!O24,[1]Planilha1!$A:$A,[1]Planilha1!$K:$K)</f>
        <v>#N/A</v>
      </c>
    </row>
    <row r="25" spans="15:22" ht="18" x14ac:dyDescent="0.3">
      <c r="O25" s="259">
        <v>2793</v>
      </c>
      <c r="P25" s="260" t="str">
        <f>_xlfn.XLOOKUP(O25,BASE!A:A,BASE!B:B)</f>
        <v>PASTA DE AMENDOIM PISTACHE 12X450GR (LA GANEXA)</v>
      </c>
      <c r="Q25" s="261" t="s">
        <v>991</v>
      </c>
      <c r="R25" s="262" t="e">
        <f>_xlfn.XLOOKUP(O25,[1]Planilha1!$A:$A,[1]Planilha1!$F:$F)</f>
        <v>#N/A</v>
      </c>
      <c r="S25" s="263">
        <v>0.30091185410334353</v>
      </c>
      <c r="T25" s="264" t="s">
        <v>992</v>
      </c>
      <c r="U25" s="264">
        <v>32.9</v>
      </c>
      <c r="V25" t="e">
        <f>_xlfn.XLOOKUP('SUPER PROMOÇÃO (3)'!O25,[1]Planilha1!$A:$A,[1]Planilha1!$K:$K)</f>
        <v>#N/A</v>
      </c>
    </row>
    <row r="26" spans="15:22" ht="18" x14ac:dyDescent="0.3">
      <c r="O26" s="259">
        <v>2298</v>
      </c>
      <c r="P26" s="260" t="str">
        <f>_xlfn.XLOOKUP(O26,BASE!A:A,BASE!B:B)</f>
        <v>SUSPIRO PROTEICO SABOR PISTACHE 30X30G (LA GANEXA)</v>
      </c>
      <c r="Q26" s="261" t="s">
        <v>991</v>
      </c>
      <c r="R26" s="262">
        <v>10</v>
      </c>
      <c r="S26" s="263">
        <v>0.25</v>
      </c>
      <c r="T26" s="264" t="s">
        <v>992</v>
      </c>
      <c r="U26" s="264">
        <v>7.5</v>
      </c>
      <c r="V26" t="e">
        <f>_xlfn.XLOOKUP('SUPER PROMOÇÃO (3)'!O26,[1]Planilha1!$A:$A,[1]Planilha1!$K:$K)</f>
        <v>#N/A</v>
      </c>
    </row>
    <row r="27" spans="15:22" ht="18" x14ac:dyDescent="0.3">
      <c r="O27" s="259">
        <v>2299</v>
      </c>
      <c r="P27" s="260" t="str">
        <f>_xlfn.XLOOKUP(O27,BASE!A:A,BASE!B:B)</f>
        <v>SUSPIRO PROTEICO SABOR TRADICIONAL 30X30G (LA GANEXA)</v>
      </c>
      <c r="Q27" s="261" t="s">
        <v>991</v>
      </c>
      <c r="R27" s="262" t="e">
        <f>_xlfn.XLOOKUP(O27,[1]Planilha1!$A:$A,[1]Planilha1!$F:$F)</f>
        <v>#N/A</v>
      </c>
      <c r="S27" s="263">
        <v>0.30319148936170226</v>
      </c>
      <c r="T27" s="264" t="s">
        <v>992</v>
      </c>
      <c r="U27" s="264">
        <v>7.5</v>
      </c>
      <c r="V27" t="e">
        <f>_xlfn.XLOOKUP('SUPER PROMOÇÃO (3)'!O27,[1]Planilha1!$A:$A,[1]Planilha1!$K:$K)</f>
        <v>#N/A</v>
      </c>
    </row>
    <row r="28" spans="15:22" ht="18" x14ac:dyDescent="0.3">
      <c r="O28" s="259"/>
      <c r="P28" s="260"/>
      <c r="Q28" s="261"/>
      <c r="R28" s="262"/>
      <c r="S28" s="263"/>
      <c r="T28" s="264"/>
      <c r="U28" s="264"/>
    </row>
    <row r="29" spans="15:22" ht="18" x14ac:dyDescent="0.3">
      <c r="O29" s="259"/>
      <c r="P29" s="260"/>
      <c r="Q29" s="261"/>
      <c r="R29" s="262"/>
      <c r="S29" s="263"/>
      <c r="T29" s="264"/>
      <c r="U29" s="264"/>
    </row>
    <row r="30" spans="15:22" ht="18" x14ac:dyDescent="0.3">
      <c r="O30" s="259"/>
      <c r="P30" s="260"/>
      <c r="Q30" s="261"/>
      <c r="R30" s="262"/>
      <c r="S30" s="263"/>
      <c r="T30" s="264"/>
      <c r="U30" s="264"/>
    </row>
    <row r="31" spans="15:22" ht="18" x14ac:dyDescent="0.3">
      <c r="O31" s="259"/>
      <c r="P31" s="260"/>
      <c r="Q31" s="261"/>
      <c r="R31" s="262"/>
      <c r="S31" s="263"/>
      <c r="T31" s="264"/>
      <c r="U31" s="264"/>
    </row>
    <row r="32" spans="15:22" ht="18" x14ac:dyDescent="0.3">
      <c r="O32" s="196"/>
      <c r="P32" s="197"/>
      <c r="Q32" s="198"/>
      <c r="R32" s="199"/>
      <c r="S32" s="201"/>
      <c r="T32" s="200"/>
      <c r="U32" s="200"/>
    </row>
    <row r="33" spans="7:21" ht="18" x14ac:dyDescent="0.3">
      <c r="O33" s="196"/>
      <c r="P33" s="197"/>
      <c r="Q33" s="198"/>
      <c r="R33" s="199"/>
      <c r="S33" s="201"/>
      <c r="T33" s="200"/>
      <c r="U33" s="200"/>
    </row>
    <row r="34" spans="7:21" ht="18" x14ac:dyDescent="0.3">
      <c r="O34" s="196"/>
      <c r="P34" s="197"/>
      <c r="Q34" s="198"/>
      <c r="R34" s="199"/>
      <c r="S34" s="201"/>
      <c r="T34" s="200"/>
      <c r="U34" s="200"/>
    </row>
    <row r="35" spans="7:21" ht="18" x14ac:dyDescent="0.3">
      <c r="O35" s="196"/>
      <c r="P35" s="197"/>
      <c r="Q35" s="198"/>
      <c r="R35" s="199"/>
      <c r="S35" s="201"/>
      <c r="T35" s="200"/>
      <c r="U35" s="200"/>
    </row>
    <row r="36" spans="7:21" ht="18" x14ac:dyDescent="0.3">
      <c r="O36" s="196"/>
      <c r="P36" s="197"/>
      <c r="Q36" s="198"/>
      <c r="R36" s="199"/>
      <c r="S36" s="201"/>
      <c r="T36" s="200"/>
      <c r="U36" s="200"/>
    </row>
    <row r="37" spans="7:21" ht="21" x14ac:dyDescent="0.4">
      <c r="G37" s="195"/>
      <c r="H37" s="195"/>
      <c r="I37" s="190"/>
      <c r="J37" s="195"/>
      <c r="K37" s="204"/>
      <c r="L37" s="294"/>
      <c r="M37" s="294"/>
      <c r="O37" s="196"/>
      <c r="P37" s="197"/>
      <c r="Q37" s="198"/>
      <c r="R37" s="199"/>
      <c r="S37" s="201"/>
      <c r="T37" s="200"/>
      <c r="U37" s="200"/>
    </row>
    <row r="38" spans="7:21" ht="21" x14ac:dyDescent="0.4">
      <c r="G38" s="195"/>
      <c r="H38" s="195"/>
      <c r="I38" s="190"/>
      <c r="J38" s="195"/>
      <c r="K38" s="204"/>
      <c r="L38" s="195"/>
      <c r="M38" s="195"/>
      <c r="O38" s="196"/>
      <c r="P38" s="197"/>
      <c r="Q38" s="198"/>
      <c r="R38" s="199"/>
      <c r="S38" s="201"/>
      <c r="T38" s="200"/>
      <c r="U38" s="200"/>
    </row>
    <row r="39" spans="7:21" ht="18" x14ac:dyDescent="0.3">
      <c r="G39" s="196"/>
      <c r="H39" s="197"/>
      <c r="I39" s="198"/>
      <c r="J39" s="199"/>
      <c r="K39" s="201"/>
      <c r="L39" s="200"/>
      <c r="M39" s="200"/>
      <c r="O39" s="196"/>
      <c r="P39" s="197"/>
      <c r="Q39" s="198"/>
      <c r="R39" s="199"/>
      <c r="S39" s="201"/>
      <c r="T39" s="200"/>
      <c r="U39" s="200"/>
    </row>
    <row r="40" spans="7:21" ht="18" x14ac:dyDescent="0.3">
      <c r="G40" s="196"/>
      <c r="H40" s="197"/>
      <c r="I40" s="198"/>
      <c r="J40" s="199"/>
      <c r="K40" s="201"/>
      <c r="L40" s="200"/>
      <c r="M40" s="200"/>
      <c r="O40" s="196"/>
      <c r="P40" s="197"/>
      <c r="Q40" s="198"/>
      <c r="R40" s="199"/>
      <c r="S40" s="201"/>
      <c r="T40" s="200"/>
      <c r="U40" s="200"/>
    </row>
    <row r="41" spans="7:21" ht="18" x14ac:dyDescent="0.3">
      <c r="G41" s="196"/>
      <c r="H41" s="197"/>
      <c r="I41" s="198"/>
      <c r="J41" s="199"/>
      <c r="K41" s="201"/>
      <c r="L41" s="200"/>
      <c r="M41" s="200"/>
      <c r="O41" s="196"/>
      <c r="P41" s="197"/>
      <c r="Q41" s="198"/>
      <c r="R41" s="199"/>
      <c r="S41" s="201"/>
      <c r="T41" s="200"/>
      <c r="U41" s="200"/>
    </row>
    <row r="42" spans="7:21" ht="18" x14ac:dyDescent="0.3">
      <c r="G42" s="196"/>
      <c r="H42" s="197"/>
      <c r="I42" s="198"/>
      <c r="J42" s="199"/>
      <c r="K42" s="201"/>
      <c r="L42" s="200"/>
      <c r="M42" s="200"/>
      <c r="O42" s="196"/>
      <c r="P42" s="197"/>
      <c r="Q42" s="198"/>
      <c r="R42" s="199"/>
      <c r="S42" s="201"/>
      <c r="T42" s="200"/>
      <c r="U42" s="200"/>
    </row>
    <row r="43" spans="7:21" ht="18" x14ac:dyDescent="0.3">
      <c r="G43" s="196"/>
      <c r="H43" s="197"/>
      <c r="I43" s="198"/>
      <c r="J43" s="199"/>
      <c r="K43" s="201"/>
      <c r="L43" s="200"/>
      <c r="M43" s="200"/>
      <c r="O43" s="196"/>
      <c r="P43" s="197"/>
      <c r="Q43" s="198"/>
      <c r="R43" s="199"/>
      <c r="S43" s="201"/>
      <c r="T43" s="200"/>
      <c r="U43" s="200"/>
    </row>
    <row r="44" spans="7:21" ht="18" x14ac:dyDescent="0.3">
      <c r="G44" s="196"/>
      <c r="H44" s="197"/>
      <c r="I44" s="198"/>
      <c r="J44" s="199"/>
      <c r="K44" s="201"/>
      <c r="L44" s="200"/>
      <c r="M44" s="200"/>
      <c r="O44" s="196"/>
      <c r="P44" s="197"/>
      <c r="Q44" s="198"/>
      <c r="R44" s="199"/>
      <c r="S44" s="201"/>
      <c r="T44" s="200"/>
      <c r="U44" s="200"/>
    </row>
    <row r="45" spans="7:21" ht="18" x14ac:dyDescent="0.3">
      <c r="G45" s="196"/>
      <c r="H45" s="197"/>
      <c r="I45" s="198"/>
      <c r="J45" s="199"/>
      <c r="K45" s="201"/>
      <c r="L45" s="200"/>
      <c r="M45" s="200"/>
      <c r="O45" s="196"/>
      <c r="P45" s="197"/>
      <c r="Q45" s="198"/>
      <c r="R45" s="199"/>
      <c r="S45" s="201"/>
      <c r="T45" s="200"/>
      <c r="U45" s="200"/>
    </row>
    <row r="46" spans="7:21" ht="18" x14ac:dyDescent="0.3">
      <c r="G46" s="196"/>
      <c r="H46" s="197"/>
      <c r="I46" s="198"/>
      <c r="J46" s="199"/>
      <c r="K46" s="201"/>
      <c r="L46" s="200"/>
      <c r="M46" s="200"/>
      <c r="O46" s="196"/>
      <c r="P46" s="197"/>
      <c r="Q46" s="198"/>
      <c r="R46" s="199"/>
      <c r="S46" s="201"/>
      <c r="T46" s="200"/>
      <c r="U46" s="200"/>
    </row>
    <row r="47" spans="7:21" ht="18" x14ac:dyDescent="0.3">
      <c r="G47" s="196"/>
      <c r="H47" s="197"/>
      <c r="I47" s="198"/>
      <c r="J47" s="199"/>
      <c r="K47" s="201"/>
      <c r="L47" s="200"/>
      <c r="M47" s="200"/>
      <c r="O47" s="196"/>
      <c r="P47" s="197"/>
      <c r="Q47" s="198"/>
      <c r="R47" s="199"/>
      <c r="S47" s="201"/>
      <c r="T47" s="200"/>
      <c r="U47" s="200"/>
    </row>
    <row r="48" spans="7:21" ht="18" x14ac:dyDescent="0.3">
      <c r="G48" s="196"/>
      <c r="H48" s="197"/>
      <c r="I48" s="198"/>
      <c r="J48" s="199"/>
      <c r="K48" s="201"/>
      <c r="L48" s="200"/>
      <c r="M48" s="200"/>
      <c r="O48" s="196"/>
      <c r="P48" s="197"/>
      <c r="Q48" s="198"/>
      <c r="R48" s="199"/>
      <c r="S48" s="201"/>
      <c r="T48" s="200"/>
      <c r="U48" s="200"/>
    </row>
    <row r="49" spans="7:21" ht="18" x14ac:dyDescent="0.3">
      <c r="G49" s="196"/>
      <c r="H49" s="197"/>
      <c r="I49" s="198"/>
      <c r="J49" s="199"/>
      <c r="K49" s="201"/>
      <c r="L49" s="200"/>
      <c r="M49" s="200"/>
      <c r="O49" s="196"/>
      <c r="P49" s="197"/>
      <c r="Q49" s="198"/>
      <c r="R49" s="199"/>
      <c r="S49" s="201"/>
      <c r="T49" s="200"/>
      <c r="U49" s="200"/>
    </row>
    <row r="50" spans="7:21" ht="18" x14ac:dyDescent="0.3">
      <c r="G50" s="196"/>
      <c r="H50" s="197"/>
      <c r="I50" s="198"/>
      <c r="J50" s="199"/>
      <c r="K50" s="201"/>
      <c r="L50" s="200"/>
      <c r="M50" s="200"/>
      <c r="O50" s="196"/>
      <c r="P50" s="197"/>
      <c r="Q50" s="198"/>
      <c r="R50" s="199"/>
      <c r="S50" s="201"/>
      <c r="T50" s="200"/>
      <c r="U50" s="200"/>
    </row>
    <row r="51" spans="7:21" ht="18" x14ac:dyDescent="0.3">
      <c r="G51" s="196"/>
      <c r="H51" s="197"/>
      <c r="I51" s="198"/>
      <c r="J51" s="199"/>
      <c r="K51" s="201"/>
      <c r="L51" s="200"/>
      <c r="M51" s="200"/>
      <c r="O51" s="196"/>
      <c r="P51" s="197"/>
      <c r="Q51" s="198"/>
      <c r="R51" s="199"/>
      <c r="S51" s="201"/>
      <c r="T51" s="200"/>
      <c r="U51" s="200"/>
    </row>
    <row r="52" spans="7:21" ht="18" x14ac:dyDescent="0.3">
      <c r="G52" s="196"/>
      <c r="H52" s="197"/>
      <c r="I52" s="198"/>
      <c r="J52" s="199"/>
      <c r="K52" s="201"/>
      <c r="L52" s="200"/>
      <c r="M52" s="200"/>
      <c r="O52" s="196"/>
      <c r="P52" s="197"/>
      <c r="Q52" s="198"/>
      <c r="R52" s="199"/>
      <c r="S52" s="201"/>
      <c r="T52" s="200"/>
      <c r="U52" s="200"/>
    </row>
    <row r="53" spans="7:21" ht="18" x14ac:dyDescent="0.3">
      <c r="G53" s="196"/>
      <c r="H53" s="197"/>
      <c r="I53" s="198"/>
      <c r="J53" s="199"/>
      <c r="K53" s="201"/>
      <c r="L53" s="200"/>
      <c r="M53" s="200"/>
      <c r="O53" s="196"/>
      <c r="P53" s="197"/>
      <c r="Q53" s="198"/>
      <c r="R53" s="199"/>
      <c r="S53" s="201"/>
      <c r="T53" s="200"/>
      <c r="U53" s="200"/>
    </row>
    <row r="54" spans="7:21" ht="18" x14ac:dyDescent="0.3">
      <c r="G54" s="196"/>
      <c r="H54" s="197"/>
      <c r="I54" s="198"/>
      <c r="J54" s="199"/>
      <c r="K54" s="201"/>
      <c r="L54" s="200"/>
      <c r="M54" s="200"/>
      <c r="O54" s="196"/>
      <c r="P54" s="197"/>
      <c r="Q54" s="198"/>
      <c r="R54" s="199"/>
      <c r="S54" s="201"/>
      <c r="T54" s="200"/>
      <c r="U54" s="200"/>
    </row>
    <row r="55" spans="7:21" ht="18" x14ac:dyDescent="0.3">
      <c r="G55" s="196"/>
      <c r="H55" s="197"/>
      <c r="I55" s="198"/>
      <c r="J55" s="199"/>
      <c r="K55" s="201"/>
      <c r="L55" s="200"/>
      <c r="M55" s="200"/>
      <c r="O55" s="196"/>
      <c r="P55" s="197"/>
      <c r="Q55" s="198"/>
      <c r="R55" s="199"/>
      <c r="S55" s="201"/>
      <c r="T55" s="200"/>
      <c r="U55" s="200"/>
    </row>
    <row r="56" spans="7:21" ht="18" x14ac:dyDescent="0.3">
      <c r="G56" s="196"/>
      <c r="H56" s="197"/>
      <c r="I56" s="198"/>
      <c r="J56" s="199"/>
      <c r="K56" s="201"/>
      <c r="L56" s="200"/>
      <c r="M56" s="200"/>
      <c r="O56" s="196"/>
      <c r="P56" s="197"/>
      <c r="Q56" s="198"/>
      <c r="R56" s="199"/>
      <c r="S56" s="201"/>
      <c r="T56" s="200"/>
      <c r="U56" s="200"/>
    </row>
    <row r="57" spans="7:21" ht="18" x14ac:dyDescent="0.3">
      <c r="G57" s="196"/>
      <c r="H57" s="197"/>
      <c r="I57" s="198"/>
      <c r="J57" s="199"/>
      <c r="K57" s="201"/>
      <c r="L57" s="200"/>
      <c r="M57" s="200"/>
      <c r="O57" s="196"/>
      <c r="P57" s="197"/>
      <c r="Q57" s="198"/>
      <c r="R57" s="199"/>
      <c r="S57" s="201"/>
      <c r="T57" s="200"/>
      <c r="U57" s="200"/>
    </row>
    <row r="58" spans="7:21" ht="18" x14ac:dyDescent="0.3">
      <c r="G58" s="196"/>
      <c r="H58" s="197"/>
      <c r="I58" s="198"/>
      <c r="J58" s="199"/>
      <c r="K58" s="201"/>
      <c r="L58" s="200"/>
      <c r="M58" s="200"/>
      <c r="O58" s="196"/>
      <c r="P58" s="197"/>
      <c r="Q58" s="198"/>
      <c r="R58" s="199"/>
      <c r="S58" s="201"/>
      <c r="T58" s="200"/>
      <c r="U58" s="200"/>
    </row>
    <row r="59" spans="7:21" ht="18" x14ac:dyDescent="0.3">
      <c r="G59" s="196"/>
      <c r="H59" s="197"/>
      <c r="I59" s="198"/>
      <c r="J59" s="199"/>
      <c r="K59" s="201"/>
      <c r="L59" s="200"/>
      <c r="M59" s="200"/>
      <c r="O59" s="196"/>
      <c r="P59" s="197"/>
      <c r="Q59" s="198"/>
      <c r="R59" s="199"/>
      <c r="S59" s="201"/>
      <c r="T59" s="200"/>
      <c r="U59" s="200"/>
    </row>
    <row r="60" spans="7:21" ht="18" x14ac:dyDescent="0.3">
      <c r="G60" s="196"/>
      <c r="H60" s="197"/>
      <c r="I60" s="198"/>
      <c r="J60" s="199"/>
      <c r="K60" s="201"/>
      <c r="L60" s="200"/>
      <c r="M60" s="200"/>
      <c r="O60" s="196"/>
      <c r="P60" s="197"/>
      <c r="Q60" s="198"/>
      <c r="R60" s="199"/>
      <c r="S60" s="201"/>
      <c r="T60" s="200"/>
      <c r="U60" s="200"/>
    </row>
    <row r="61" spans="7:21" ht="18" x14ac:dyDescent="0.3">
      <c r="G61" s="196"/>
      <c r="H61" s="197"/>
      <c r="I61" s="198"/>
      <c r="J61" s="199"/>
      <c r="K61" s="201"/>
      <c r="L61" s="200"/>
      <c r="M61" s="200"/>
      <c r="O61" s="196"/>
      <c r="P61" s="197"/>
      <c r="Q61" s="198"/>
      <c r="R61" s="199"/>
      <c r="S61" s="201"/>
      <c r="T61" s="200"/>
      <c r="U61" s="200"/>
    </row>
    <row r="62" spans="7:21" ht="18" x14ac:dyDescent="0.3">
      <c r="G62" s="196"/>
      <c r="H62" s="197"/>
      <c r="I62" s="198"/>
      <c r="J62" s="199"/>
      <c r="K62" s="201"/>
      <c r="L62" s="200"/>
      <c r="M62" s="200"/>
      <c r="O62" s="196"/>
      <c r="P62" s="197"/>
      <c r="Q62" s="198"/>
      <c r="R62" s="199"/>
      <c r="S62" s="201"/>
      <c r="T62" s="200"/>
      <c r="U62" s="200"/>
    </row>
    <row r="63" spans="7:21" ht="18" x14ac:dyDescent="0.3">
      <c r="G63" s="196"/>
      <c r="H63" s="197"/>
      <c r="I63" s="198"/>
      <c r="J63" s="199"/>
      <c r="K63" s="201"/>
      <c r="L63" s="200"/>
      <c r="M63" s="200"/>
      <c r="O63" s="196"/>
      <c r="P63" s="197"/>
      <c r="Q63" s="198"/>
      <c r="R63" s="199"/>
      <c r="S63" s="201"/>
      <c r="T63" s="200"/>
      <c r="U63" s="200"/>
    </row>
    <row r="64" spans="7:21" ht="18" x14ac:dyDescent="0.3">
      <c r="G64" s="196"/>
      <c r="H64" s="197"/>
      <c r="I64" s="198"/>
      <c r="J64" s="199"/>
      <c r="K64" s="201"/>
      <c r="L64" s="200"/>
      <c r="M64" s="200"/>
      <c r="O64" s="196"/>
      <c r="P64" s="197"/>
      <c r="Q64" s="198"/>
      <c r="R64" s="199"/>
      <c r="S64" s="201"/>
      <c r="T64" s="200"/>
      <c r="U64" s="200"/>
    </row>
    <row r="65" spans="7:22" ht="18" x14ac:dyDescent="0.3">
      <c r="G65" s="196"/>
      <c r="H65" s="197"/>
      <c r="I65" s="198"/>
      <c r="J65" s="199"/>
      <c r="K65" s="201"/>
      <c r="L65" s="200"/>
      <c r="M65" s="200"/>
      <c r="O65" s="196"/>
      <c r="P65" s="197"/>
      <c r="Q65" s="198"/>
      <c r="R65" s="199"/>
      <c r="S65" s="201"/>
      <c r="T65" s="200"/>
      <c r="U65" s="200"/>
    </row>
    <row r="66" spans="7:22" ht="18" x14ac:dyDescent="0.3">
      <c r="G66" s="196"/>
      <c r="H66" s="197"/>
      <c r="I66" s="198"/>
      <c r="J66" s="199"/>
      <c r="K66" s="201"/>
      <c r="L66" s="200"/>
      <c r="M66" s="200"/>
      <c r="O66" s="196"/>
      <c r="P66" s="197"/>
      <c r="Q66" s="198"/>
      <c r="R66" s="199"/>
      <c r="S66" s="201"/>
      <c r="T66" s="200"/>
      <c r="U66" s="200"/>
    </row>
    <row r="67" spans="7:22" ht="18" x14ac:dyDescent="0.3">
      <c r="G67" s="196"/>
      <c r="H67" s="197"/>
      <c r="I67" s="198"/>
      <c r="J67" s="199"/>
      <c r="K67" s="201"/>
      <c r="L67" s="200"/>
      <c r="M67" s="200"/>
      <c r="O67" s="196"/>
      <c r="P67" s="197"/>
      <c r="Q67" s="198"/>
      <c r="R67" s="199"/>
      <c r="S67" s="201"/>
      <c r="T67" s="200"/>
      <c r="U67" s="200"/>
    </row>
    <row r="68" spans="7:22" ht="18" x14ac:dyDescent="0.3">
      <c r="G68" s="196"/>
      <c r="H68" s="197"/>
      <c r="I68" s="198"/>
      <c r="J68" s="199"/>
      <c r="K68" s="201"/>
      <c r="L68" s="200"/>
      <c r="M68" s="200"/>
      <c r="O68" s="196"/>
      <c r="P68" s="197"/>
      <c r="Q68" s="198"/>
      <c r="R68" s="199"/>
      <c r="S68" s="201"/>
      <c r="T68" s="200"/>
      <c r="U68" s="200"/>
      <c r="V68" s="223"/>
    </row>
    <row r="69" spans="7:22" ht="18" x14ac:dyDescent="0.3">
      <c r="G69" s="196"/>
      <c r="H69" s="197"/>
      <c r="I69" s="198"/>
      <c r="J69" s="199"/>
      <c r="K69" s="201"/>
      <c r="L69" s="200"/>
      <c r="M69" s="200"/>
      <c r="O69" s="196"/>
      <c r="P69" s="197"/>
      <c r="Q69" s="198"/>
      <c r="R69" s="199"/>
      <c r="S69" s="201"/>
      <c r="T69" s="200"/>
      <c r="U69" s="200"/>
      <c r="V69" s="223"/>
    </row>
    <row r="70" spans="7:22" ht="18" x14ac:dyDescent="0.3">
      <c r="G70" s="196"/>
      <c r="H70" s="197"/>
      <c r="I70" s="198"/>
      <c r="J70" s="199"/>
      <c r="K70" s="201"/>
      <c r="L70" s="200"/>
      <c r="M70" s="200"/>
      <c r="O70" s="196"/>
      <c r="P70" s="197"/>
      <c r="Q70" s="198"/>
      <c r="R70" s="199"/>
      <c r="S70" s="201"/>
      <c r="T70" s="200"/>
      <c r="U70" s="200"/>
      <c r="V70" s="223"/>
    </row>
    <row r="71" spans="7:22" ht="18" x14ac:dyDescent="0.3">
      <c r="G71" s="196"/>
      <c r="H71" s="197"/>
      <c r="I71" s="198"/>
      <c r="J71" s="199"/>
      <c r="K71" s="201"/>
      <c r="L71" s="200"/>
      <c r="M71" s="200"/>
      <c r="O71" s="196"/>
      <c r="P71" s="197"/>
      <c r="Q71" s="198"/>
      <c r="R71" s="199"/>
      <c r="S71" s="201"/>
      <c r="T71" s="200"/>
      <c r="U71" s="200"/>
      <c r="V71" s="223"/>
    </row>
    <row r="72" spans="7:22" ht="18" x14ac:dyDescent="0.3">
      <c r="O72" s="196"/>
      <c r="P72" s="197"/>
      <c r="Q72" s="198"/>
      <c r="R72" s="199"/>
      <c r="S72" s="201"/>
      <c r="T72" s="200"/>
      <c r="U72" s="200"/>
      <c r="V72" s="223"/>
    </row>
    <row r="73" spans="7:22" ht="18" x14ac:dyDescent="0.3">
      <c r="O73" s="196"/>
      <c r="P73" s="197"/>
      <c r="Q73" s="198"/>
      <c r="R73" s="199"/>
      <c r="S73" s="201"/>
      <c r="T73" s="200"/>
      <c r="U73" s="200"/>
      <c r="V73" s="223"/>
    </row>
    <row r="74" spans="7:22" ht="18" x14ac:dyDescent="0.3">
      <c r="O74" s="196"/>
      <c r="P74" s="197"/>
      <c r="Q74" s="198"/>
      <c r="R74" s="199"/>
      <c r="S74" s="201"/>
      <c r="T74" s="200"/>
      <c r="U74" s="200"/>
      <c r="V74" s="223"/>
    </row>
    <row r="75" spans="7:22" ht="18" x14ac:dyDescent="0.3">
      <c r="O75" s="196"/>
      <c r="P75" s="197"/>
      <c r="Q75" s="198"/>
      <c r="R75" s="199"/>
      <c r="S75" s="201"/>
      <c r="T75" s="200"/>
      <c r="U75" s="200"/>
      <c r="V75" s="223"/>
    </row>
    <row r="76" spans="7:22" ht="18" x14ac:dyDescent="0.3">
      <c r="O76" s="196"/>
      <c r="P76" s="197"/>
      <c r="Q76" s="198"/>
      <c r="R76" s="199"/>
      <c r="S76" s="201"/>
      <c r="T76" s="200"/>
      <c r="U76" s="200"/>
      <c r="V76" s="223"/>
    </row>
    <row r="77" spans="7:22" ht="18" x14ac:dyDescent="0.3">
      <c r="O77" s="196"/>
      <c r="P77" s="197"/>
      <c r="Q77" s="198"/>
      <c r="R77" s="199"/>
      <c r="S77" s="201"/>
      <c r="T77" s="200"/>
      <c r="U77" s="200"/>
    </row>
    <row r="78" spans="7:22" ht="18" x14ac:dyDescent="0.3">
      <c r="O78" s="196"/>
      <c r="P78" s="197"/>
      <c r="Q78" s="198"/>
      <c r="R78" s="199"/>
      <c r="S78" s="201"/>
      <c r="T78" s="200"/>
      <c r="U78" s="200"/>
    </row>
    <row r="79" spans="7:22" ht="18" x14ac:dyDescent="0.3">
      <c r="O79" s="196"/>
      <c r="P79" s="197"/>
      <c r="Q79" s="198"/>
      <c r="R79" s="199"/>
      <c r="S79" s="201"/>
      <c r="T79" s="200"/>
      <c r="U79" s="200"/>
    </row>
    <row r="80" spans="7:22" ht="18" x14ac:dyDescent="0.3">
      <c r="O80" s="196"/>
      <c r="P80" s="197"/>
      <c r="Q80" s="198"/>
      <c r="R80" s="199"/>
      <c r="S80" s="201"/>
      <c r="T80" s="200"/>
      <c r="U80" s="200"/>
    </row>
    <row r="81" spans="15:21" ht="18" x14ac:dyDescent="0.3">
      <c r="O81" s="196"/>
      <c r="P81" s="197"/>
      <c r="Q81" s="198"/>
      <c r="R81" s="199"/>
      <c r="S81" s="201"/>
      <c r="T81" s="200"/>
      <c r="U81" s="200"/>
    </row>
    <row r="82" spans="15:21" ht="18" x14ac:dyDescent="0.3">
      <c r="O82" s="196"/>
      <c r="P82" s="197"/>
      <c r="Q82" s="198"/>
      <c r="R82" s="199"/>
      <c r="S82" s="201"/>
      <c r="T82" s="200"/>
      <c r="U82" s="200"/>
    </row>
    <row r="83" spans="15:21" ht="18" x14ac:dyDescent="0.3">
      <c r="O83" s="196"/>
      <c r="P83" s="197"/>
      <c r="Q83" s="198"/>
      <c r="R83" s="199"/>
      <c r="S83" s="201"/>
      <c r="T83" s="200"/>
      <c r="U83" s="200"/>
    </row>
    <row r="84" spans="15:21" ht="18" x14ac:dyDescent="0.3">
      <c r="O84" s="196"/>
      <c r="P84" s="197"/>
      <c r="Q84" s="198"/>
      <c r="R84" s="199"/>
      <c r="S84" s="201"/>
      <c r="T84" s="200"/>
      <c r="U84" s="200"/>
    </row>
    <row r="85" spans="15:21" ht="18" x14ac:dyDescent="0.3">
      <c r="O85" s="196"/>
      <c r="P85" s="197"/>
      <c r="Q85" s="198"/>
      <c r="R85" s="199"/>
      <c r="S85" s="201"/>
      <c r="T85" s="200"/>
      <c r="U85" s="200"/>
    </row>
    <row r="86" spans="15:21" ht="18" x14ac:dyDescent="0.3">
      <c r="O86" s="196"/>
      <c r="P86" s="197"/>
      <c r="Q86" s="198"/>
      <c r="R86" s="199"/>
      <c r="S86" s="201"/>
      <c r="T86" s="200"/>
      <c r="U86" s="200"/>
    </row>
    <row r="87" spans="15:21" ht="18" x14ac:dyDescent="0.3">
      <c r="O87" s="196"/>
      <c r="P87" s="197"/>
      <c r="Q87" s="198"/>
      <c r="R87" s="199"/>
      <c r="S87" s="201"/>
      <c r="T87" s="200"/>
      <c r="U87" s="200"/>
    </row>
  </sheetData>
  <mergeCells count="2">
    <mergeCell ref="T10:U10"/>
    <mergeCell ref="L37:M37"/>
  </mergeCells>
  <conditionalFormatting sqref="H39:H71">
    <cfRule type="duplicateValues" dxfId="84" priority="1"/>
  </conditionalFormatting>
  <conditionalFormatting sqref="H39:H71">
    <cfRule type="duplicateValues" dxfId="83" priority="2"/>
    <cfRule type="duplicateValues" dxfId="82" priority="3"/>
  </conditionalFormatting>
  <conditionalFormatting sqref="P12:P87">
    <cfRule type="duplicateValues" dxfId="81" priority="4"/>
  </conditionalFormatting>
  <conditionalFormatting sqref="P12:P87">
    <cfRule type="duplicateValues" dxfId="80" priority="5"/>
    <cfRule type="duplicateValues" dxfId="79" priority="6"/>
  </conditionalFormatting>
  <printOptions horizontalCentered="1" verticalCentered="1"/>
  <pageMargins left="0.51181102362204722" right="0.51181102362204722" top="0.78740157480314965" bottom="0.78740157480314965" header="0.31496062992125984" footer="0.31496062992125984"/>
  <pageSetup paperSize="9" fitToHeight="0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Planilha5"/>
  <dimension ref="A1:AA1104"/>
  <sheetViews>
    <sheetView tabSelected="1" topLeftCell="D1" zoomScale="51" zoomScaleNormal="51" zoomScaleSheetLayoutView="50" zoomScalePageLayoutView="70" workbookViewId="0">
      <selection activeCell="N1" sqref="N1"/>
    </sheetView>
  </sheetViews>
  <sheetFormatPr defaultColWidth="16.6640625" defaultRowHeight="21.9" customHeight="1" outlineLevelCol="3" x14ac:dyDescent="0.3"/>
  <cols>
    <col min="1" max="1" width="14.5546875" style="52" hidden="1" customWidth="1"/>
    <col min="2" max="2" width="12.5546875" style="53" hidden="1" customWidth="1"/>
    <col min="3" max="3" width="14.5546875" style="53" hidden="1" customWidth="1"/>
    <col min="4" max="4" width="27.44140625" style="177" bestFit="1" customWidth="1"/>
    <col min="5" max="5" width="235.5546875" style="208" customWidth="1"/>
    <col min="6" max="7" width="4.5546875" style="146" hidden="1" customWidth="1" outlineLevel="1"/>
    <col min="8" max="8" width="25.88671875" style="209" hidden="1" customWidth="1" outlineLevel="1"/>
    <col min="9" max="9" width="24.88671875" style="209" hidden="1" customWidth="1" outlineLevel="1"/>
    <col min="10" max="10" width="37.88671875" style="210" hidden="1" customWidth="1" outlineLevel="1"/>
    <col min="11" max="11" width="27.33203125" style="210" hidden="1" customWidth="1" outlineLevel="1"/>
    <col min="12" max="12" width="33.88671875" style="151" hidden="1" customWidth="1" outlineLevel="1"/>
    <col min="13" max="13" width="24.88671875" style="151" hidden="1" customWidth="1" outlineLevel="1"/>
    <col min="14" max="14" width="24.88671875" style="151" customWidth="1" outlineLevel="1"/>
    <col min="15" max="15" width="43.6640625" style="151" customWidth="1"/>
    <col min="16" max="16" width="37.88671875" style="151" customWidth="1"/>
    <col min="17" max="17" width="27.33203125" style="151" customWidth="1"/>
    <col min="18" max="18" width="100.44140625" style="151" customWidth="1"/>
    <col min="19" max="20" width="33" style="151" customWidth="1" outlineLevel="1"/>
    <col min="21" max="21" width="33.33203125" style="151" customWidth="1" outlineLevel="1"/>
    <col min="22" max="22" width="33" style="211" customWidth="1" outlineLevel="1"/>
    <col min="23" max="23" width="21" style="212" hidden="1" customWidth="1" outlineLevel="3"/>
    <col min="24" max="24" width="21.44140625" style="151" hidden="1" customWidth="1" outlineLevel="3"/>
    <col min="25" max="25" width="16.6640625" style="151" hidden="1" customWidth="1" outlineLevel="3"/>
    <col min="26" max="26" width="25.109375" style="151" hidden="1" customWidth="1" outlineLevel="3"/>
    <col min="27" max="16384" width="16.6640625" style="213"/>
  </cols>
  <sheetData>
    <row r="1" spans="1:26" s="214" customFormat="1" ht="155.4" customHeight="1" x14ac:dyDescent="0.3">
      <c r="A1" s="47">
        <v>1</v>
      </c>
      <c r="B1" s="47">
        <v>2</v>
      </c>
      <c r="C1" s="47">
        <v>3</v>
      </c>
      <c r="D1" s="144"/>
      <c r="E1" s="145"/>
      <c r="F1" s="146"/>
      <c r="G1" s="146"/>
      <c r="H1" s="147"/>
      <c r="I1" s="193"/>
      <c r="J1" s="147"/>
      <c r="K1" s="147"/>
      <c r="L1" s="148"/>
      <c r="M1" s="149">
        <v>1</v>
      </c>
      <c r="N1" s="149"/>
      <c r="O1" s="150" t="s">
        <v>57</v>
      </c>
      <c r="P1" s="150"/>
      <c r="Q1" s="150"/>
      <c r="R1" s="151"/>
      <c r="S1" s="152"/>
      <c r="T1" s="152"/>
      <c r="U1" s="152"/>
      <c r="V1" s="152" t="s">
        <v>0</v>
      </c>
      <c r="W1" s="153"/>
      <c r="X1" s="229"/>
      <c r="Y1" s="229"/>
      <c r="Z1" s="229"/>
    </row>
    <row r="2" spans="1:26" s="48" customFormat="1" ht="79.5" customHeight="1" x14ac:dyDescent="0.3">
      <c r="B2" s="49"/>
      <c r="C2" s="49"/>
      <c r="D2" s="191" t="s">
        <v>81</v>
      </c>
      <c r="E2" s="154"/>
      <c r="F2" s="107" t="s">
        <v>0</v>
      </c>
      <c r="G2" s="107" t="s">
        <v>157</v>
      </c>
      <c r="H2" s="155" t="s">
        <v>133</v>
      </c>
      <c r="I2" s="156" t="s">
        <v>133</v>
      </c>
      <c r="J2" s="157" t="s">
        <v>183</v>
      </c>
      <c r="K2" s="157" t="s">
        <v>184</v>
      </c>
      <c r="L2" s="158" t="s">
        <v>134</v>
      </c>
      <c r="M2" s="159" t="s">
        <v>135</v>
      </c>
      <c r="N2" s="159" t="s">
        <v>2118</v>
      </c>
      <c r="O2" s="160" t="s">
        <v>42</v>
      </c>
      <c r="P2" s="157" t="s">
        <v>183</v>
      </c>
      <c r="Q2" s="157" t="s">
        <v>184</v>
      </c>
      <c r="R2" s="160" t="s">
        <v>561</v>
      </c>
      <c r="S2" s="161" t="s">
        <v>42</v>
      </c>
      <c r="T2" s="161" t="s">
        <v>1</v>
      </c>
      <c r="U2" s="161" t="s">
        <v>2</v>
      </c>
      <c r="V2" s="161" t="s">
        <v>49</v>
      </c>
      <c r="W2" s="159" t="s">
        <v>329</v>
      </c>
      <c r="X2" s="159" t="s">
        <v>433</v>
      </c>
      <c r="Y2" s="159" t="s">
        <v>431</v>
      </c>
      <c r="Z2" s="159" t="s">
        <v>432</v>
      </c>
    </row>
    <row r="3" spans="1:26" s="48" customFormat="1" ht="21.9" customHeight="1" x14ac:dyDescent="0.3">
      <c r="B3" s="49"/>
      <c r="C3" s="49"/>
      <c r="D3" s="278">
        <v>1674</v>
      </c>
      <c r="E3" s="279" t="str">
        <f>_xlfn.XLOOKUP(D3,BASE!A:A,BASE!B:B)</f>
        <v>ABACAXI EM RODELA CRISTALIZADO 3KG</v>
      </c>
      <c r="F3" s="280"/>
      <c r="G3" s="280"/>
      <c r="H3" s="281">
        <v>48</v>
      </c>
      <c r="I3" s="281">
        <v>48</v>
      </c>
      <c r="J3" s="282" t="str">
        <f>IFERROR(_xlfn.XLOOKUP(D3,ISENTOS!A:A,ISENTOS!H:H),"")</f>
        <v/>
      </c>
      <c r="K3" s="282" t="str">
        <f>IFERROR(_xlfn.XLOOKUP(D3,ISENTOS!A:A,ISENTOS!I:I),"")</f>
        <v/>
      </c>
      <c r="L3" s="283">
        <f>IF(_xlfn.XLOOKUP(D3,Peso!A:A,Peso!D:D),_xlfn.XLOOKUP(D3,Peso!A:A,Peso!D:D),"SEM PESO")</f>
        <v>3</v>
      </c>
      <c r="M3" s="283" t="str">
        <f>_xlfn.XLOOKUP(D3,Peso!A:A,Peso!C:C)</f>
        <v>CX</v>
      </c>
      <c r="N3" s="283"/>
      <c r="O3" s="284">
        <f xml:space="preserve"> ROUNDUP((I3*$M$1),1)</f>
        <v>48</v>
      </c>
      <c r="P3" s="284" t="str">
        <f>IFERROR(ROUNDUP((($O3*J3)+$O3),1),"")</f>
        <v/>
      </c>
      <c r="Q3" s="284" t="str">
        <f>IFERROR(ROUNDUP((($O3*K3)+$O3),1),"")</f>
        <v/>
      </c>
      <c r="R3" s="285" t="str">
        <f>_xlfn.XLOOKUP(D3,CATEGORIA!B:B,CATEGORIA!F:F)</f>
        <v>FRUTAS DESIDRATADAS / CRISTALIZADAS</v>
      </c>
      <c r="S3" s="286">
        <f>O3*L3</f>
        <v>144</v>
      </c>
      <c r="T3" s="287" t="str">
        <f>IFERROR(ROUNDUP((($S3*J3)+$S3),1),"")</f>
        <v/>
      </c>
      <c r="U3" s="287" t="str">
        <f>IFERROR(ROUNDUP((($S3*K3)+$S3),1),"")</f>
        <v/>
      </c>
      <c r="V3" s="287">
        <f>S3</f>
        <v>144</v>
      </c>
      <c r="W3" s="288">
        <f>_xlfn.XLOOKUP('LISTA '!D3,BASE!A:A,BASE!G:G)</f>
        <v>95</v>
      </c>
      <c r="X3" s="280" t="str">
        <f>IF(AND(W3&gt;0,I3=0),"CHEGOU",IF(AND(W3&lt;=0,I3&gt;0),"ACABOU",""))</f>
        <v/>
      </c>
      <c r="Y3" s="280" t="str">
        <f>IF(X3="ACABOU",(MAX($Y$2:Y2))+1,"")</f>
        <v/>
      </c>
      <c r="Z3" s="280" t="str">
        <f>IF(X3="CHEGOU",(MAX($Z$2:Z2))+1,"")</f>
        <v/>
      </c>
    </row>
    <row r="4" spans="1:26" s="48" customFormat="1" ht="21.9" customHeight="1" x14ac:dyDescent="0.3">
      <c r="B4" s="49"/>
      <c r="C4" s="49"/>
      <c r="D4" s="278">
        <v>1538</v>
      </c>
      <c r="E4" s="279" t="str">
        <f>_xlfn.XLOOKUP(D4,BASE!A:A,BASE!B:B)</f>
        <v>ACAI EM PO DESIDRATADO 2KG (VIDA EM GRAOS)</v>
      </c>
      <c r="F4" s="280" t="s">
        <v>155</v>
      </c>
      <c r="G4" s="280" t="s">
        <v>155</v>
      </c>
      <c r="H4" s="281">
        <v>89</v>
      </c>
      <c r="I4" s="281">
        <v>89</v>
      </c>
      <c r="J4" s="282" t="str">
        <f>IFERROR(_xlfn.XLOOKUP(D4,ISENTOS!A:A,ISENTOS!H:H),"")</f>
        <v/>
      </c>
      <c r="K4" s="282" t="str">
        <f>IFERROR(_xlfn.XLOOKUP(D4,ISENTOS!A:A,ISENTOS!I:I),"")</f>
        <v/>
      </c>
      <c r="L4" s="283">
        <f>IF(_xlfn.XLOOKUP(D4,Peso!A:A,Peso!D:D),_xlfn.XLOOKUP(D4,Peso!A:A,Peso!D:D),"SEM PESO")</f>
        <v>2</v>
      </c>
      <c r="M4" s="283" t="str">
        <f>_xlfn.XLOOKUP(D4,Peso!A:A,Peso!C:C)</f>
        <v>SC</v>
      </c>
      <c r="N4" s="283"/>
      <c r="O4" s="284">
        <f t="shared" ref="O4:O67" si="0" xml:space="preserve"> ROUNDUP((I4*$M$1),1)</f>
        <v>89</v>
      </c>
      <c r="P4" s="284" t="str">
        <f t="shared" ref="P4:P67" si="1">IFERROR(ROUNDUP((($O4*J4)+$O4),1),"")</f>
        <v/>
      </c>
      <c r="Q4" s="284" t="str">
        <f t="shared" ref="Q4:Q67" si="2">IFERROR(ROUNDUP((($O4*K4)+$O4),1),"")</f>
        <v/>
      </c>
      <c r="R4" s="285" t="str">
        <f>_xlfn.XLOOKUP(D4,CATEGORIA!B:B,CATEGORIA!F:F)</f>
        <v>FARINHAS FUNCIONAIS</v>
      </c>
      <c r="S4" s="286">
        <f t="shared" ref="S4:S67" si="3">O4*L4</f>
        <v>178</v>
      </c>
      <c r="T4" s="287" t="str">
        <f t="shared" ref="T4:T67" si="4">IFERROR(ROUNDUP((($S4*J4)+$S4),1),"")</f>
        <v/>
      </c>
      <c r="U4" s="287" t="str">
        <f t="shared" ref="U4:U67" si="5">IFERROR(ROUNDUP((($S4*K4)+$S4),1),"")</f>
        <v/>
      </c>
      <c r="V4" s="287">
        <f t="shared" ref="V4:V67" si="6">S4</f>
        <v>178</v>
      </c>
      <c r="W4" s="288">
        <f>_xlfn.XLOOKUP('LISTA '!D4,BASE!A:A,BASE!G:G)</f>
        <v>40</v>
      </c>
      <c r="X4" s="280" t="str">
        <f t="shared" ref="X4:X67" si="7">IF(AND(W4&gt;0,I4=0),"CHEGOU",IF(AND(W4&lt;=0,I4&gt;0),"ACABOU",""))</f>
        <v/>
      </c>
      <c r="Y4" s="280" t="str">
        <f>IF(X4="ACABOU",(MAX($Y$2:Y3))+1,"")</f>
        <v/>
      </c>
      <c r="Z4" s="280" t="str">
        <f>IF(X4="CHEGOU",(MAX($Z$2:Z3))+1,"")</f>
        <v/>
      </c>
    </row>
    <row r="5" spans="1:26" s="48" customFormat="1" ht="21.9" customHeight="1" x14ac:dyDescent="0.3">
      <c r="B5" s="49"/>
      <c r="C5" s="49"/>
      <c r="D5" s="278">
        <v>279</v>
      </c>
      <c r="E5" s="279" t="str">
        <f>_xlfn.XLOOKUP(D5,BASE!A:A,BASE!B:B)</f>
        <v>ACAI EM PO DESIDRATADO 5KG (VIDA EM GRAOS)</v>
      </c>
      <c r="F5" s="280" t="s">
        <v>155</v>
      </c>
      <c r="G5" s="280" t="s">
        <v>155</v>
      </c>
      <c r="H5" s="281">
        <v>85</v>
      </c>
      <c r="I5" s="281">
        <v>85</v>
      </c>
      <c r="J5" s="282" t="str">
        <f>IFERROR(_xlfn.XLOOKUP(D5,ISENTOS!A:A,ISENTOS!H:H),"")</f>
        <v/>
      </c>
      <c r="K5" s="282" t="str">
        <f>IFERROR(_xlfn.XLOOKUP(D5,ISENTOS!A:A,ISENTOS!I:I),"")</f>
        <v/>
      </c>
      <c r="L5" s="283">
        <f>IF(_xlfn.XLOOKUP(D5,Peso!A:A,Peso!D:D),_xlfn.XLOOKUP(D5,Peso!A:A,Peso!D:D),"SEM PESO")</f>
        <v>5</v>
      </c>
      <c r="M5" s="283" t="str">
        <f>_xlfn.XLOOKUP(D5,Peso!A:A,Peso!C:C)</f>
        <v>SC</v>
      </c>
      <c r="N5" s="283"/>
      <c r="O5" s="284">
        <f t="shared" si="0"/>
        <v>85</v>
      </c>
      <c r="P5" s="284" t="str">
        <f t="shared" si="1"/>
        <v/>
      </c>
      <c r="Q5" s="284" t="str">
        <f t="shared" si="2"/>
        <v/>
      </c>
      <c r="R5" s="285" t="str">
        <f>_xlfn.XLOOKUP(D5,CATEGORIA!B:B,CATEGORIA!F:F)</f>
        <v>FARINHAS FUNCIONAIS</v>
      </c>
      <c r="S5" s="286">
        <f t="shared" si="3"/>
        <v>425</v>
      </c>
      <c r="T5" s="287" t="str">
        <f t="shared" si="4"/>
        <v/>
      </c>
      <c r="U5" s="287" t="str">
        <f t="shared" si="5"/>
        <v/>
      </c>
      <c r="V5" s="287">
        <f t="shared" si="6"/>
        <v>425</v>
      </c>
      <c r="W5" s="288">
        <f>_xlfn.XLOOKUP('LISTA '!D5,BASE!A:A,BASE!G:G)</f>
        <v>7</v>
      </c>
      <c r="X5" s="280" t="str">
        <f t="shared" si="7"/>
        <v/>
      </c>
      <c r="Y5" s="280" t="str">
        <f>IF(X5="ACABOU",(MAX($Y$2:Y4))+1,"")</f>
        <v/>
      </c>
      <c r="Z5" s="280" t="str">
        <f>IF(X5="CHEGOU",(MAX($Z$2:Z4))+1,"")</f>
        <v/>
      </c>
    </row>
    <row r="6" spans="1:26" s="48" customFormat="1" ht="21.9" customHeight="1" x14ac:dyDescent="0.3">
      <c r="B6" s="49"/>
      <c r="C6" s="49"/>
      <c r="D6" s="278">
        <v>20294</v>
      </c>
      <c r="E6" s="279" t="str">
        <f>_xlfn.XLOOKUP(D6,BASE!A:A,BASE!B:B)</f>
        <v>ACUCAR DE COCO 10KG</v>
      </c>
      <c r="F6" s="280"/>
      <c r="G6" s="280"/>
      <c r="H6" s="281">
        <v>21.5</v>
      </c>
      <c r="I6" s="281">
        <v>21.5</v>
      </c>
      <c r="J6" s="282" t="str">
        <f>IFERROR(_xlfn.XLOOKUP(D6,ISENTOS!A:A,ISENTOS!H:H),"")</f>
        <v/>
      </c>
      <c r="K6" s="282" t="str">
        <f>IFERROR(_xlfn.XLOOKUP(D6,ISENTOS!A:A,ISENTOS!I:I),"")</f>
        <v/>
      </c>
      <c r="L6" s="283">
        <f>IF(_xlfn.XLOOKUP(D6,Peso!A:A,Peso!D:D),_xlfn.XLOOKUP(D6,Peso!A:A,Peso!D:D),"SEM PESO")</f>
        <v>10</v>
      </c>
      <c r="M6" s="283" t="str">
        <f>_xlfn.XLOOKUP(D6,Peso!A:A,Peso!C:C)</f>
        <v>SC</v>
      </c>
      <c r="N6" s="283"/>
      <c r="O6" s="284">
        <f t="shared" si="0"/>
        <v>21.5</v>
      </c>
      <c r="P6" s="284" t="str">
        <f t="shared" si="1"/>
        <v/>
      </c>
      <c r="Q6" s="284" t="str">
        <f t="shared" si="2"/>
        <v/>
      </c>
      <c r="R6" s="285" t="str">
        <f>_xlfn.XLOOKUP(D6,CATEGORIA!B:B,CATEGORIA!F:F)</f>
        <v>ADOCANTES NATURAIS</v>
      </c>
      <c r="S6" s="286">
        <f t="shared" si="3"/>
        <v>215</v>
      </c>
      <c r="T6" s="287" t="str">
        <f t="shared" si="4"/>
        <v/>
      </c>
      <c r="U6" s="287" t="str">
        <f t="shared" si="5"/>
        <v/>
      </c>
      <c r="V6" s="287">
        <f t="shared" si="6"/>
        <v>215</v>
      </c>
      <c r="W6" s="288">
        <f>_xlfn.XLOOKUP('LISTA '!D6,BASE!A:A,BASE!G:G)</f>
        <v>583</v>
      </c>
      <c r="X6" s="280" t="str">
        <f t="shared" si="7"/>
        <v/>
      </c>
      <c r="Y6" s="280" t="str">
        <f>IF(X6="ACABOU",(MAX($Y$2:Y5))+1,"")</f>
        <v/>
      </c>
      <c r="Z6" s="280" t="str">
        <f>IF(X6="CHEGOU",(MAX($Z$2:Z5))+1,"")</f>
        <v/>
      </c>
    </row>
    <row r="7" spans="1:26" s="48" customFormat="1" ht="21.9" customHeight="1" x14ac:dyDescent="0.3">
      <c r="B7" s="49"/>
      <c r="C7" s="49"/>
      <c r="D7" s="278">
        <v>21454</v>
      </c>
      <c r="E7" s="279" t="str">
        <f>_xlfn.XLOOKUP(D7,BASE!A:A,BASE!B:B)</f>
        <v>ACUCAR DE COCO 2KG (VIDA EM GRAOS)</v>
      </c>
      <c r="F7" s="280" t="s">
        <v>155</v>
      </c>
      <c r="G7" s="280" t="s">
        <v>155</v>
      </c>
      <c r="H7" s="281">
        <v>24.4</v>
      </c>
      <c r="I7" s="281">
        <f>VLOOKUP(D7,FRACIONADOS!$A:$L,8,0)</f>
        <v>24.4</v>
      </c>
      <c r="J7" s="282" t="str">
        <f>IFERROR(_xlfn.XLOOKUP(D7,ISENTOS!A:A,ISENTOS!H:H),"")</f>
        <v/>
      </c>
      <c r="K7" s="282" t="str">
        <f>IFERROR(_xlfn.XLOOKUP(D7,ISENTOS!A:A,ISENTOS!I:I),"")</f>
        <v/>
      </c>
      <c r="L7" s="283">
        <f>IF(_xlfn.XLOOKUP(D7,Peso!A:A,Peso!D:D),_xlfn.XLOOKUP(D7,Peso!A:A,Peso!D:D),"SEM PESO")</f>
        <v>2</v>
      </c>
      <c r="M7" s="283" t="str">
        <f>_xlfn.XLOOKUP(D7,Peso!A:A,Peso!C:C)</f>
        <v>SC</v>
      </c>
      <c r="N7" s="283"/>
      <c r="O7" s="284">
        <f t="shared" si="0"/>
        <v>24.4</v>
      </c>
      <c r="P7" s="284" t="str">
        <f t="shared" si="1"/>
        <v/>
      </c>
      <c r="Q7" s="284" t="str">
        <f t="shared" si="2"/>
        <v/>
      </c>
      <c r="R7" s="285" t="str">
        <f>_xlfn.XLOOKUP(D7,CATEGORIA!B:B,CATEGORIA!F:F)</f>
        <v>ADOCANTES NATURAIS</v>
      </c>
      <c r="S7" s="286">
        <f t="shared" si="3"/>
        <v>48.8</v>
      </c>
      <c r="T7" s="287" t="str">
        <f t="shared" si="4"/>
        <v/>
      </c>
      <c r="U7" s="287" t="str">
        <f t="shared" si="5"/>
        <v/>
      </c>
      <c r="V7" s="287">
        <f t="shared" si="6"/>
        <v>48.8</v>
      </c>
      <c r="W7" s="288">
        <f>_xlfn.XLOOKUP('LISTA '!D7,BASE!A:A,BASE!G:G)</f>
        <v>74</v>
      </c>
      <c r="X7" s="280" t="str">
        <f t="shared" si="7"/>
        <v/>
      </c>
      <c r="Y7" s="280" t="str">
        <f>IF(X7="ACABOU",(MAX($Y$2:Y6))+1,"")</f>
        <v/>
      </c>
      <c r="Z7" s="280" t="str">
        <f>IF(X7="CHEGOU",(MAX($Z$2:Z6))+1,"")</f>
        <v/>
      </c>
    </row>
    <row r="8" spans="1:26" s="48" customFormat="1" ht="21.9" customHeight="1" x14ac:dyDescent="0.3">
      <c r="B8" s="49"/>
      <c r="C8" s="49"/>
      <c r="D8" s="278">
        <v>20125</v>
      </c>
      <c r="E8" s="279" t="str">
        <f>_xlfn.XLOOKUP(D8,BASE!A:A,BASE!B:B)</f>
        <v>ACUCAR DE COCO 5KG (VIDA EM GRAOS)</v>
      </c>
      <c r="F8" s="280" t="s">
        <v>155</v>
      </c>
      <c r="G8" s="280" t="s">
        <v>155</v>
      </c>
      <c r="H8" s="281">
        <v>23.3</v>
      </c>
      <c r="I8" s="281">
        <f>VLOOKUP(D8,FRACIONADOS!$A:$L,8,0)</f>
        <v>23.3</v>
      </c>
      <c r="J8" s="282" t="str">
        <f>IFERROR(_xlfn.XLOOKUP(D8,ISENTOS!A:A,ISENTOS!H:H),"")</f>
        <v/>
      </c>
      <c r="K8" s="282" t="str">
        <f>IFERROR(_xlfn.XLOOKUP(D8,ISENTOS!A:A,ISENTOS!I:I),"")</f>
        <v/>
      </c>
      <c r="L8" s="283">
        <f>IF(_xlfn.XLOOKUP(D8,Peso!A:A,Peso!D:D),_xlfn.XLOOKUP(D8,Peso!A:A,Peso!D:D),"SEM PESO")</f>
        <v>5</v>
      </c>
      <c r="M8" s="283" t="str">
        <f>_xlfn.XLOOKUP(D8,Peso!A:A,Peso!C:C)</f>
        <v>SC</v>
      </c>
      <c r="N8" s="283"/>
      <c r="O8" s="284">
        <f t="shared" si="0"/>
        <v>23.3</v>
      </c>
      <c r="P8" s="284" t="str">
        <f t="shared" si="1"/>
        <v/>
      </c>
      <c r="Q8" s="284" t="str">
        <f t="shared" si="2"/>
        <v/>
      </c>
      <c r="R8" s="285" t="str">
        <f>_xlfn.XLOOKUP(D8,CATEGORIA!B:B,CATEGORIA!F:F)</f>
        <v>ADOCANTES NATURAIS</v>
      </c>
      <c r="S8" s="286">
        <f t="shared" si="3"/>
        <v>116.5</v>
      </c>
      <c r="T8" s="287" t="str">
        <f t="shared" si="4"/>
        <v/>
      </c>
      <c r="U8" s="287" t="str">
        <f t="shared" si="5"/>
        <v/>
      </c>
      <c r="V8" s="287">
        <f t="shared" si="6"/>
        <v>116.5</v>
      </c>
      <c r="W8" s="288">
        <f>_xlfn.XLOOKUP('LISTA '!D8,BASE!A:A,BASE!G:G)</f>
        <v>70</v>
      </c>
      <c r="X8" s="280" t="str">
        <f t="shared" si="7"/>
        <v/>
      </c>
      <c r="Y8" s="280" t="str">
        <f>IF(X8="ACABOU",(MAX($Y$2:Y7))+1,"")</f>
        <v/>
      </c>
      <c r="Z8" s="280" t="str">
        <f>IF(X8="CHEGOU",(MAX($Z$2:Z7))+1,"")</f>
        <v/>
      </c>
    </row>
    <row r="9" spans="1:26" s="48" customFormat="1" ht="21.9" customHeight="1" x14ac:dyDescent="0.3">
      <c r="B9" s="49"/>
      <c r="C9" s="49"/>
      <c r="D9" s="278">
        <v>1090</v>
      </c>
      <c r="E9" s="279" t="str">
        <f>_xlfn.XLOOKUP(D9,BASE!A:A,BASE!B:B)</f>
        <v>ACUCAR DE MAÇA EM PO 5KG (VIDA EM GRAOS)</v>
      </c>
      <c r="F9" s="280"/>
      <c r="G9" s="280" t="s">
        <v>155</v>
      </c>
      <c r="H9" s="281">
        <v>54.5</v>
      </c>
      <c r="I9" s="281">
        <f>VLOOKUP(D9,FRACIONADOS!$A:$L,8,0)</f>
        <v>54.5</v>
      </c>
      <c r="J9" s="282" t="str">
        <f>IFERROR(_xlfn.XLOOKUP(D9,ISENTOS!A:A,ISENTOS!H:H),"")</f>
        <v/>
      </c>
      <c r="K9" s="282" t="str">
        <f>IFERROR(_xlfn.XLOOKUP(D9,ISENTOS!A:A,ISENTOS!I:I),"")</f>
        <v/>
      </c>
      <c r="L9" s="283">
        <f>IF(_xlfn.XLOOKUP(D9,Peso!A:A,Peso!D:D),_xlfn.XLOOKUP(D9,Peso!A:A,Peso!D:D),"SEM PESO")</f>
        <v>5</v>
      </c>
      <c r="M9" s="283" t="str">
        <f>_xlfn.XLOOKUP(D9,Peso!A:A,Peso!C:C)</f>
        <v>SC</v>
      </c>
      <c r="N9" s="283"/>
      <c r="O9" s="284">
        <f t="shared" si="0"/>
        <v>54.5</v>
      </c>
      <c r="P9" s="284" t="str">
        <f t="shared" si="1"/>
        <v/>
      </c>
      <c r="Q9" s="284" t="str">
        <f t="shared" si="2"/>
        <v/>
      </c>
      <c r="R9" s="285" t="str">
        <f>_xlfn.XLOOKUP(D9,CATEGORIA!B:B,CATEGORIA!F:F)</f>
        <v>ADITIVOS</v>
      </c>
      <c r="S9" s="286">
        <f t="shared" si="3"/>
        <v>272.5</v>
      </c>
      <c r="T9" s="287" t="str">
        <f t="shared" si="4"/>
        <v/>
      </c>
      <c r="U9" s="287" t="str">
        <f t="shared" si="5"/>
        <v/>
      </c>
      <c r="V9" s="287">
        <f t="shared" si="6"/>
        <v>272.5</v>
      </c>
      <c r="W9" s="288">
        <f>_xlfn.XLOOKUP('LISTA '!D9,BASE!A:A,BASE!G:G)</f>
        <v>49</v>
      </c>
      <c r="X9" s="280" t="str">
        <f t="shared" si="7"/>
        <v/>
      </c>
      <c r="Y9" s="280" t="str">
        <f>IF(X9="ACABOU",(MAX($Y$2:Y8))+1,"")</f>
        <v/>
      </c>
      <c r="Z9" s="280" t="str">
        <f>IF(X9="CHEGOU",(MAX($Z$2:Z8))+1,"")</f>
        <v/>
      </c>
    </row>
    <row r="10" spans="1:26" s="48" customFormat="1" ht="21.9" customHeight="1" x14ac:dyDescent="0.3">
      <c r="B10" s="49"/>
      <c r="C10" s="49"/>
      <c r="D10" s="278">
        <v>64</v>
      </c>
      <c r="E10" s="279" t="str">
        <f>_xlfn.XLOOKUP(D10,BASE!A:A,BASE!B:B)</f>
        <v>ACUCAR DEMERARA ORGANICO 12X1KG (NATIVE)</v>
      </c>
      <c r="F10" s="280"/>
      <c r="G10" s="280"/>
      <c r="H10" s="281">
        <v>8.3000000000000007</v>
      </c>
      <c r="I10" s="281">
        <v>8.3000000000000007</v>
      </c>
      <c r="J10" s="282" t="str">
        <f>IFERROR(_xlfn.XLOOKUP(D10,ISENTOS!A:A,ISENTOS!H:H),"")</f>
        <v/>
      </c>
      <c r="K10" s="282" t="str">
        <f>IFERROR(_xlfn.XLOOKUP(D10,ISENTOS!A:A,ISENTOS!I:I),"")</f>
        <v/>
      </c>
      <c r="L10" s="283">
        <f>IF(_xlfn.XLOOKUP(D10,Peso!A:A,Peso!D:D),_xlfn.XLOOKUP(D10,Peso!A:A,Peso!D:D),"SEM PESO")</f>
        <v>12</v>
      </c>
      <c r="M10" s="283" t="str">
        <f>_xlfn.XLOOKUP(D10,Peso!A:A,Peso!C:C)</f>
        <v>CX</v>
      </c>
      <c r="N10" s="283"/>
      <c r="O10" s="284">
        <f t="shared" si="0"/>
        <v>8.3000000000000007</v>
      </c>
      <c r="P10" s="284" t="str">
        <f t="shared" si="1"/>
        <v/>
      </c>
      <c r="Q10" s="284" t="str">
        <f t="shared" si="2"/>
        <v/>
      </c>
      <c r="R10" s="285" t="str">
        <f>_xlfn.XLOOKUP(D10,CATEGORIA!B:B,CATEGORIA!F:F)</f>
        <v>ADOCANTES NATURAIS</v>
      </c>
      <c r="S10" s="286">
        <f t="shared" si="3"/>
        <v>99.600000000000009</v>
      </c>
      <c r="T10" s="287" t="str">
        <f t="shared" si="4"/>
        <v/>
      </c>
      <c r="U10" s="287" t="str">
        <f t="shared" si="5"/>
        <v/>
      </c>
      <c r="V10" s="287">
        <f t="shared" si="6"/>
        <v>99.600000000000009</v>
      </c>
      <c r="W10" s="288">
        <f>_xlfn.XLOOKUP('LISTA '!D10,BASE!A:A,BASE!G:G)</f>
        <v>58</v>
      </c>
      <c r="X10" s="280" t="str">
        <f t="shared" si="7"/>
        <v/>
      </c>
      <c r="Y10" s="280" t="str">
        <f>IF(X10="ACABOU",(MAX($Y$2:Y9))+1,"")</f>
        <v/>
      </c>
      <c r="Z10" s="280" t="str">
        <f>IF(X10="CHEGOU",(MAX($Z$2:Z9))+1,"")</f>
        <v/>
      </c>
    </row>
    <row r="11" spans="1:26" s="48" customFormat="1" ht="21.9" customHeight="1" x14ac:dyDescent="0.3">
      <c r="B11" s="49"/>
      <c r="C11" s="49"/>
      <c r="D11" s="278">
        <v>2387</v>
      </c>
      <c r="E11" s="279" t="str">
        <f>_xlfn.XLOOKUP(D11,BASE!A:A,BASE!B:B)</f>
        <v>ACUCAR DEMERARA ORGANICO 15X1KG (LA TERRE)</v>
      </c>
      <c r="F11" s="280"/>
      <c r="G11" s="280"/>
      <c r="H11" s="281">
        <v>5.9</v>
      </c>
      <c r="I11" s="281">
        <v>5.9</v>
      </c>
      <c r="J11" s="282" t="str">
        <f>IFERROR(_xlfn.XLOOKUP(D11,ISENTOS!A:A,ISENTOS!H:H),"")</f>
        <v/>
      </c>
      <c r="K11" s="282" t="str">
        <f>IFERROR(_xlfn.XLOOKUP(D11,ISENTOS!A:A,ISENTOS!I:I),"")</f>
        <v/>
      </c>
      <c r="L11" s="283">
        <f>IF(_xlfn.XLOOKUP(D11,Peso!A:A,Peso!D:D),_xlfn.XLOOKUP(D11,Peso!A:A,Peso!D:D),"SEM PESO")</f>
        <v>15</v>
      </c>
      <c r="M11" s="283" t="str">
        <f>_xlfn.XLOOKUP(D11,Peso!A:A,Peso!C:C)</f>
        <v>CX</v>
      </c>
      <c r="N11" s="283"/>
      <c r="O11" s="284">
        <f t="shared" si="0"/>
        <v>5.9</v>
      </c>
      <c r="P11" s="284" t="str">
        <f t="shared" si="1"/>
        <v/>
      </c>
      <c r="Q11" s="284" t="str">
        <f t="shared" si="2"/>
        <v/>
      </c>
      <c r="R11" s="285" t="str">
        <f>_xlfn.XLOOKUP(D11,CATEGORIA!B:B,CATEGORIA!F:F)</f>
        <v>ADOCANTES NATURAIS</v>
      </c>
      <c r="S11" s="286">
        <f t="shared" si="3"/>
        <v>88.5</v>
      </c>
      <c r="T11" s="287" t="str">
        <f t="shared" si="4"/>
        <v/>
      </c>
      <c r="U11" s="287" t="str">
        <f t="shared" si="5"/>
        <v/>
      </c>
      <c r="V11" s="287">
        <f t="shared" si="6"/>
        <v>88.5</v>
      </c>
      <c r="W11" s="288">
        <f>_xlfn.XLOOKUP('LISTA '!D11,BASE!A:A,BASE!G:G)</f>
        <v>35</v>
      </c>
      <c r="X11" s="280" t="str">
        <f t="shared" si="7"/>
        <v/>
      </c>
      <c r="Y11" s="280" t="str">
        <f>IF(X11="ACABOU",(MAX($Y$2:Y10))+1,"")</f>
        <v/>
      </c>
      <c r="Z11" s="280" t="str">
        <f>IF(X11="CHEGOU",(MAX($Z$2:Z10))+1,"")</f>
        <v/>
      </c>
    </row>
    <row r="12" spans="1:26" s="48" customFormat="1" ht="21.9" customHeight="1" x14ac:dyDescent="0.3">
      <c r="B12" s="49"/>
      <c r="C12" s="49"/>
      <c r="D12" s="278">
        <v>1032</v>
      </c>
      <c r="E12" s="279" t="str">
        <f>_xlfn.XLOOKUP(D12,BASE!A:A,BASE!B:B)</f>
        <v>ACUCAR DEMERARA ORGANICO 5KG (NATIVE)</v>
      </c>
      <c r="F12" s="280" t="s">
        <v>155</v>
      </c>
      <c r="G12" s="280" t="s">
        <v>155</v>
      </c>
      <c r="H12" s="281">
        <v>9.3000000000000007</v>
      </c>
      <c r="I12" s="281">
        <f>VLOOKUP(D12,FRACIONADOS!$A:$L,8,0)</f>
        <v>9.3000000000000007</v>
      </c>
      <c r="J12" s="282" t="str">
        <f>IFERROR(_xlfn.XLOOKUP(D12,ISENTOS!A:A,ISENTOS!H:H),"")</f>
        <v/>
      </c>
      <c r="K12" s="282" t="str">
        <f>IFERROR(_xlfn.XLOOKUP(D12,ISENTOS!A:A,ISENTOS!I:I),"")</f>
        <v/>
      </c>
      <c r="L12" s="283">
        <f>IF(_xlfn.XLOOKUP(D12,Peso!A:A,Peso!D:D),_xlfn.XLOOKUP(D12,Peso!A:A,Peso!D:D),"SEM PESO")</f>
        <v>5</v>
      </c>
      <c r="M12" s="283" t="str">
        <f>_xlfn.XLOOKUP(D12,Peso!A:A,Peso!C:C)</f>
        <v>SC</v>
      </c>
      <c r="N12" s="283"/>
      <c r="O12" s="284">
        <f t="shared" si="0"/>
        <v>9.3000000000000007</v>
      </c>
      <c r="P12" s="284" t="str">
        <f t="shared" si="1"/>
        <v/>
      </c>
      <c r="Q12" s="284" t="str">
        <f t="shared" si="2"/>
        <v/>
      </c>
      <c r="R12" s="285" t="str">
        <f>_xlfn.XLOOKUP(D12,CATEGORIA!B:B,CATEGORIA!F:F)</f>
        <v>ADOCANTES NATURAIS</v>
      </c>
      <c r="S12" s="286">
        <f t="shared" si="3"/>
        <v>46.5</v>
      </c>
      <c r="T12" s="287" t="str">
        <f t="shared" si="4"/>
        <v/>
      </c>
      <c r="U12" s="287" t="str">
        <f t="shared" si="5"/>
        <v/>
      </c>
      <c r="V12" s="287">
        <f t="shared" si="6"/>
        <v>46.5</v>
      </c>
      <c r="W12" s="288">
        <f>_xlfn.XLOOKUP('LISTA '!D12,BASE!A:A,BASE!G:G)</f>
        <v>19</v>
      </c>
      <c r="X12" s="280" t="str">
        <f t="shared" si="7"/>
        <v/>
      </c>
      <c r="Y12" s="280" t="str">
        <f>IF(X12="ACABOU",(MAX($Y$2:Y11))+1,"")</f>
        <v/>
      </c>
      <c r="Z12" s="280" t="str">
        <f>IF(X12="CHEGOU",(MAX($Z$2:Z11))+1,"")</f>
        <v/>
      </c>
    </row>
    <row r="13" spans="1:26" s="48" customFormat="1" ht="21.9" customHeight="1" x14ac:dyDescent="0.3">
      <c r="B13" s="49"/>
      <c r="C13" s="49"/>
      <c r="D13" s="278">
        <v>2388</v>
      </c>
      <c r="E13" s="279" t="str">
        <f>_xlfn.XLOOKUP(D13,BASE!A:A,BASE!B:B)</f>
        <v>ACUCAR DEMERARA ORGANICO 6X5KG (LA TERRE)</v>
      </c>
      <c r="F13" s="280"/>
      <c r="G13" s="280"/>
      <c r="H13" s="281">
        <v>5.6</v>
      </c>
      <c r="I13" s="281">
        <v>5.6</v>
      </c>
      <c r="J13" s="282" t="str">
        <f>IFERROR(_xlfn.XLOOKUP(D13,ISENTOS!A:A,ISENTOS!H:H),"")</f>
        <v/>
      </c>
      <c r="K13" s="282" t="str">
        <f>IFERROR(_xlfn.XLOOKUP(D13,ISENTOS!A:A,ISENTOS!I:I),"")</f>
        <v/>
      </c>
      <c r="L13" s="283">
        <f>IF(_xlfn.XLOOKUP(D13,Peso!A:A,Peso!D:D),_xlfn.XLOOKUP(D13,Peso!A:A,Peso!D:D),"SEM PESO")</f>
        <v>30</v>
      </c>
      <c r="M13" s="283" t="str">
        <f>_xlfn.XLOOKUP(D13,Peso!A:A,Peso!C:C)</f>
        <v>SC</v>
      </c>
      <c r="N13" s="283"/>
      <c r="O13" s="284">
        <f t="shared" si="0"/>
        <v>5.6</v>
      </c>
      <c r="P13" s="284" t="str">
        <f t="shared" si="1"/>
        <v/>
      </c>
      <c r="Q13" s="284" t="str">
        <f t="shared" si="2"/>
        <v/>
      </c>
      <c r="R13" s="285" t="str">
        <f>_xlfn.XLOOKUP(D13,CATEGORIA!B:B,CATEGORIA!F:F)</f>
        <v>ADOCANTES NATURAIS</v>
      </c>
      <c r="S13" s="286">
        <f t="shared" si="3"/>
        <v>168</v>
      </c>
      <c r="T13" s="287" t="str">
        <f t="shared" si="4"/>
        <v/>
      </c>
      <c r="U13" s="287" t="str">
        <f t="shared" si="5"/>
        <v/>
      </c>
      <c r="V13" s="287">
        <f t="shared" si="6"/>
        <v>168</v>
      </c>
      <c r="W13" s="288">
        <f>_xlfn.XLOOKUP('LISTA '!D13,BASE!A:A,BASE!G:G)</f>
        <v>67</v>
      </c>
      <c r="X13" s="280" t="str">
        <f t="shared" si="7"/>
        <v/>
      </c>
      <c r="Y13" s="280" t="str">
        <f>IF(X13="ACABOU",(MAX($Y$2:Y12))+1,"")</f>
        <v/>
      </c>
      <c r="Z13" s="280" t="str">
        <f>IF(X13="CHEGOU",(MAX($Z$2:Z12))+1,"")</f>
        <v/>
      </c>
    </row>
    <row r="14" spans="1:26" s="48" customFormat="1" ht="21.9" customHeight="1" x14ac:dyDescent="0.3">
      <c r="B14" s="49"/>
      <c r="C14" s="49"/>
      <c r="D14" s="278">
        <v>2823</v>
      </c>
      <c r="E14" s="279" t="str">
        <f>_xlfn.XLOOKUP(D14,BASE!A:A,BASE!B:B)</f>
        <v>ACUCAR DEMERARA ORGANICO 6X5KG (NATIVE)</v>
      </c>
      <c r="F14" s="280"/>
      <c r="G14" s="280"/>
      <c r="H14" s="281">
        <v>7.8</v>
      </c>
      <c r="I14" s="281">
        <v>7.8</v>
      </c>
      <c r="J14" s="282" t="str">
        <f>IFERROR(_xlfn.XLOOKUP(D14,ISENTOS!A:A,ISENTOS!H:H),"")</f>
        <v/>
      </c>
      <c r="K14" s="282" t="str">
        <f>IFERROR(_xlfn.XLOOKUP(D14,ISENTOS!A:A,ISENTOS!I:I),"")</f>
        <v/>
      </c>
      <c r="L14" s="283">
        <f>IF(_xlfn.XLOOKUP(D14,Peso!A:A,Peso!D:D),_xlfn.XLOOKUP(D14,Peso!A:A,Peso!D:D),"SEM PESO")</f>
        <v>30</v>
      </c>
      <c r="M14" s="283" t="str">
        <f>_xlfn.XLOOKUP(D14,Peso!A:A,Peso!C:C)</f>
        <v>SC</v>
      </c>
      <c r="N14" s="283"/>
      <c r="O14" s="284">
        <f t="shared" si="0"/>
        <v>7.8</v>
      </c>
      <c r="P14" s="284" t="str">
        <f t="shared" si="1"/>
        <v/>
      </c>
      <c r="Q14" s="284" t="str">
        <f t="shared" si="2"/>
        <v/>
      </c>
      <c r="R14" s="285" t="str">
        <f>_xlfn.XLOOKUP(D14,CATEGORIA!B:B,CATEGORIA!F:F)</f>
        <v>ADOCANTES NATURAIS</v>
      </c>
      <c r="S14" s="286">
        <f t="shared" si="3"/>
        <v>234</v>
      </c>
      <c r="T14" s="287" t="str">
        <f t="shared" si="4"/>
        <v/>
      </c>
      <c r="U14" s="287" t="str">
        <f t="shared" si="5"/>
        <v/>
      </c>
      <c r="V14" s="287">
        <f t="shared" si="6"/>
        <v>234</v>
      </c>
      <c r="W14" s="288">
        <f>_xlfn.XLOOKUP('LISTA '!D14,BASE!A:A,BASE!G:G)</f>
        <v>97</v>
      </c>
      <c r="X14" s="280" t="str">
        <f t="shared" si="7"/>
        <v/>
      </c>
      <c r="Y14" s="280" t="str">
        <f>IF(X14="ACABOU",(MAX($Y$2:Y13))+1,"")</f>
        <v/>
      </c>
      <c r="Z14" s="280" t="str">
        <f>IF(X14="CHEGOU",(MAX($Z$2:Z13))+1,"")</f>
        <v/>
      </c>
    </row>
    <row r="15" spans="1:26" s="48" customFormat="1" ht="21.9" customHeight="1" x14ac:dyDescent="0.3">
      <c r="B15" s="49"/>
      <c r="C15" s="49"/>
      <c r="D15" s="278">
        <v>65</v>
      </c>
      <c r="E15" s="279" t="str">
        <f>_xlfn.XLOOKUP(D15,BASE!A:A,BASE!B:B)</f>
        <v>ACUCAR MASCAVO 20KG (DOCICAN)</v>
      </c>
      <c r="F15" s="280"/>
      <c r="G15" s="280"/>
      <c r="H15" s="281">
        <v>6.5</v>
      </c>
      <c r="I15" s="281">
        <v>6.5</v>
      </c>
      <c r="J15" s="282" t="str">
        <f>IFERROR(_xlfn.XLOOKUP(D15,ISENTOS!A:A,ISENTOS!H:H),"")</f>
        <v/>
      </c>
      <c r="K15" s="282" t="str">
        <f>IFERROR(_xlfn.XLOOKUP(D15,ISENTOS!A:A,ISENTOS!I:I),"")</f>
        <v/>
      </c>
      <c r="L15" s="283">
        <f>IF(_xlfn.XLOOKUP(D15,Peso!A:A,Peso!D:D),_xlfn.XLOOKUP(D15,Peso!A:A,Peso!D:D),"SEM PESO")</f>
        <v>20</v>
      </c>
      <c r="M15" s="283" t="str">
        <f>_xlfn.XLOOKUP(D15,Peso!A:A,Peso!C:C)</f>
        <v>SC</v>
      </c>
      <c r="N15" s="283"/>
      <c r="O15" s="284">
        <f t="shared" si="0"/>
        <v>6.5</v>
      </c>
      <c r="P15" s="284" t="str">
        <f t="shared" si="1"/>
        <v/>
      </c>
      <c r="Q15" s="284" t="str">
        <f t="shared" si="2"/>
        <v/>
      </c>
      <c r="R15" s="285" t="str">
        <f>_xlfn.XLOOKUP(D15,CATEGORIA!B:B,CATEGORIA!F:F)</f>
        <v>ADOCANTES NATURAIS</v>
      </c>
      <c r="S15" s="286">
        <f t="shared" si="3"/>
        <v>130</v>
      </c>
      <c r="T15" s="287" t="str">
        <f t="shared" si="4"/>
        <v/>
      </c>
      <c r="U15" s="287" t="str">
        <f t="shared" si="5"/>
        <v/>
      </c>
      <c r="V15" s="287">
        <f t="shared" si="6"/>
        <v>130</v>
      </c>
      <c r="W15" s="288">
        <f>_xlfn.XLOOKUP('LISTA '!D15,BASE!A:A,BASE!G:G)</f>
        <v>812</v>
      </c>
      <c r="X15" s="280" t="str">
        <f t="shared" si="7"/>
        <v/>
      </c>
      <c r="Y15" s="280" t="str">
        <f>IF(X15="ACABOU",(MAX($Y$2:Y14))+1,"")</f>
        <v/>
      </c>
      <c r="Z15" s="280" t="str">
        <f>IF(X15="CHEGOU",(MAX($Z$2:Z14))+1,"")</f>
        <v/>
      </c>
    </row>
    <row r="16" spans="1:26" s="48" customFormat="1" ht="21.9" customHeight="1" x14ac:dyDescent="0.3">
      <c r="B16" s="49"/>
      <c r="C16" s="49"/>
      <c r="D16" s="278">
        <v>1189</v>
      </c>
      <c r="E16" s="279" t="str">
        <f>_xlfn.XLOOKUP(D16,BASE!A:A,BASE!B:B)</f>
        <v>ACUCAR MASCAVO 5KG (DOCICAN)</v>
      </c>
      <c r="F16" s="280" t="s">
        <v>155</v>
      </c>
      <c r="G16" s="280" t="s">
        <v>155</v>
      </c>
      <c r="H16" s="281">
        <v>7.9</v>
      </c>
      <c r="I16" s="281">
        <f>VLOOKUP(D16,FRACIONADOS!$A:$L,8,0)</f>
        <v>7.9</v>
      </c>
      <c r="J16" s="282" t="str">
        <f>IFERROR(_xlfn.XLOOKUP(D16,ISENTOS!A:A,ISENTOS!H:H),"")</f>
        <v/>
      </c>
      <c r="K16" s="282" t="str">
        <f>IFERROR(_xlfn.XLOOKUP(D16,ISENTOS!A:A,ISENTOS!I:I),"")</f>
        <v/>
      </c>
      <c r="L16" s="283">
        <f>IF(_xlfn.XLOOKUP(D16,Peso!A:A,Peso!D:D),_xlfn.XLOOKUP(D16,Peso!A:A,Peso!D:D),"SEM PESO")</f>
        <v>5</v>
      </c>
      <c r="M16" s="283" t="str">
        <f>_xlfn.XLOOKUP(D16,Peso!A:A,Peso!C:C)</f>
        <v>SC</v>
      </c>
      <c r="N16" s="283"/>
      <c r="O16" s="284">
        <f t="shared" si="0"/>
        <v>7.9</v>
      </c>
      <c r="P16" s="284" t="str">
        <f t="shared" si="1"/>
        <v/>
      </c>
      <c r="Q16" s="284" t="str">
        <f t="shared" si="2"/>
        <v/>
      </c>
      <c r="R16" s="285" t="str">
        <f>_xlfn.XLOOKUP(D16,CATEGORIA!B:B,CATEGORIA!F:F)</f>
        <v>ADOCANTES NATURAIS</v>
      </c>
      <c r="S16" s="286">
        <f t="shared" si="3"/>
        <v>39.5</v>
      </c>
      <c r="T16" s="287" t="str">
        <f t="shared" si="4"/>
        <v/>
      </c>
      <c r="U16" s="287" t="str">
        <f t="shared" si="5"/>
        <v/>
      </c>
      <c r="V16" s="287">
        <f t="shared" si="6"/>
        <v>39.5</v>
      </c>
      <c r="W16" s="288">
        <f>_xlfn.XLOOKUP('LISTA '!D16,BASE!A:A,BASE!G:G)</f>
        <v>28</v>
      </c>
      <c r="X16" s="280" t="str">
        <f t="shared" si="7"/>
        <v/>
      </c>
      <c r="Y16" s="280" t="str">
        <f>IF(X16="ACABOU",(MAX($Y$2:Y15))+1,"")</f>
        <v/>
      </c>
      <c r="Z16" s="280" t="str">
        <f>IF(X16="CHEGOU",(MAX($Z$2:Z15))+1,"")</f>
        <v/>
      </c>
    </row>
    <row r="17" spans="2:26" s="48" customFormat="1" ht="21.9" customHeight="1" x14ac:dyDescent="0.3">
      <c r="B17" s="49"/>
      <c r="C17" s="49"/>
      <c r="D17" s="278">
        <v>1543</v>
      </c>
      <c r="E17" s="279" t="str">
        <f>_xlfn.XLOOKUP(D17,BASE!A:A,BASE!B:B)</f>
        <v>AGAR AGAR 2KG (VIDA EM GRAOS)</v>
      </c>
      <c r="F17" s="280" t="s">
        <v>155</v>
      </c>
      <c r="G17" s="280" t="s">
        <v>155</v>
      </c>
      <c r="H17" s="281">
        <v>76.099999999999994</v>
      </c>
      <c r="I17" s="281">
        <f>VLOOKUP(D17,FRACIONADOS!$A:$L,8,0)</f>
        <v>76.099999999999994</v>
      </c>
      <c r="J17" s="282" t="str">
        <f>IFERROR(_xlfn.XLOOKUP(D17,ISENTOS!A:A,ISENTOS!H:H),"")</f>
        <v/>
      </c>
      <c r="K17" s="282" t="str">
        <f>IFERROR(_xlfn.XLOOKUP(D17,ISENTOS!A:A,ISENTOS!I:I),"")</f>
        <v/>
      </c>
      <c r="L17" s="283">
        <f>IF(_xlfn.XLOOKUP(D17,Peso!A:A,Peso!D:D),_xlfn.XLOOKUP(D17,Peso!A:A,Peso!D:D),"SEM PESO")</f>
        <v>2</v>
      </c>
      <c r="M17" s="283" t="str">
        <f>_xlfn.XLOOKUP(D17,Peso!A:A,Peso!C:C)</f>
        <v>SC</v>
      </c>
      <c r="N17" s="283"/>
      <c r="O17" s="284">
        <f t="shared" si="0"/>
        <v>76.099999999999994</v>
      </c>
      <c r="P17" s="284" t="str">
        <f t="shared" si="1"/>
        <v/>
      </c>
      <c r="Q17" s="284" t="str">
        <f t="shared" si="2"/>
        <v/>
      </c>
      <c r="R17" s="285" t="str">
        <f>_xlfn.XLOOKUP(D17,CATEGORIA!B:B,CATEGORIA!F:F)</f>
        <v>CULINARIA</v>
      </c>
      <c r="S17" s="286">
        <f t="shared" si="3"/>
        <v>152.19999999999999</v>
      </c>
      <c r="T17" s="287" t="str">
        <f t="shared" si="4"/>
        <v/>
      </c>
      <c r="U17" s="287" t="str">
        <f t="shared" si="5"/>
        <v/>
      </c>
      <c r="V17" s="287">
        <f t="shared" si="6"/>
        <v>152.19999999999999</v>
      </c>
      <c r="W17" s="288">
        <f>_xlfn.XLOOKUP('LISTA '!D17,BASE!A:A,BASE!G:G)</f>
        <v>7</v>
      </c>
      <c r="X17" s="280" t="str">
        <f t="shared" si="7"/>
        <v/>
      </c>
      <c r="Y17" s="280" t="str">
        <f>IF(X17="ACABOU",(MAX($Y$2:Y16))+1,"")</f>
        <v/>
      </c>
      <c r="Z17" s="280" t="str">
        <f>IF(X17="CHEGOU",(MAX($Z$2:Z16))+1,"")</f>
        <v/>
      </c>
    </row>
    <row r="18" spans="2:26" s="48" customFormat="1" ht="21.9" customHeight="1" x14ac:dyDescent="0.3">
      <c r="B18" s="49"/>
      <c r="C18" s="49"/>
      <c r="D18" s="278">
        <v>235</v>
      </c>
      <c r="E18" s="279" t="str">
        <f>_xlfn.XLOOKUP(D18,BASE!A:A,BASE!B:B)</f>
        <v>AGAR AGAR 5KG</v>
      </c>
      <c r="F18" s="280"/>
      <c r="G18" s="280"/>
      <c r="H18" s="281">
        <v>68.5</v>
      </c>
      <c r="I18" s="281">
        <v>68.5</v>
      </c>
      <c r="J18" s="282" t="str">
        <f>IFERROR(_xlfn.XLOOKUP(D18,ISENTOS!A:A,ISENTOS!H:H),"")</f>
        <v/>
      </c>
      <c r="K18" s="282" t="str">
        <f>IFERROR(_xlfn.XLOOKUP(D18,ISENTOS!A:A,ISENTOS!I:I),"")</f>
        <v/>
      </c>
      <c r="L18" s="283">
        <f>IF(_xlfn.XLOOKUP(D18,Peso!A:A,Peso!D:D),_xlfn.XLOOKUP(D18,Peso!A:A,Peso!D:D),"SEM PESO")</f>
        <v>5</v>
      </c>
      <c r="M18" s="283" t="str">
        <f>_xlfn.XLOOKUP(D18,Peso!A:A,Peso!C:C)</f>
        <v>SC</v>
      </c>
      <c r="N18" s="283"/>
      <c r="O18" s="284">
        <f t="shared" si="0"/>
        <v>68.5</v>
      </c>
      <c r="P18" s="284" t="str">
        <f t="shared" si="1"/>
        <v/>
      </c>
      <c r="Q18" s="284" t="str">
        <f t="shared" si="2"/>
        <v/>
      </c>
      <c r="R18" s="285" t="str">
        <f>_xlfn.XLOOKUP(D18,CATEGORIA!B:B,CATEGORIA!F:F)</f>
        <v>CULINARIA</v>
      </c>
      <c r="S18" s="286">
        <f t="shared" si="3"/>
        <v>342.5</v>
      </c>
      <c r="T18" s="287" t="str">
        <f t="shared" si="4"/>
        <v/>
      </c>
      <c r="U18" s="287" t="str">
        <f t="shared" si="5"/>
        <v/>
      </c>
      <c r="V18" s="287">
        <f t="shared" si="6"/>
        <v>342.5</v>
      </c>
      <c r="W18" s="288">
        <f>_xlfn.XLOOKUP('LISTA '!D18,BASE!A:A,BASE!G:G)</f>
        <v>42</v>
      </c>
      <c r="X18" s="280" t="str">
        <f t="shared" si="7"/>
        <v/>
      </c>
      <c r="Y18" s="280" t="str">
        <f>IF(X18="ACABOU",(MAX($Y$2:Y17))+1,"")</f>
        <v/>
      </c>
      <c r="Z18" s="280" t="str">
        <f>IF(X18="CHEGOU",(MAX($Z$2:Z17))+1,"")</f>
        <v/>
      </c>
    </row>
    <row r="19" spans="2:26" s="48" customFormat="1" ht="21.9" customHeight="1" x14ac:dyDescent="0.3">
      <c r="B19" s="49"/>
      <c r="C19" s="49"/>
      <c r="D19" s="278">
        <v>2161</v>
      </c>
      <c r="E19" s="279" t="str">
        <f>_xlfn.XLOOKUP(D19,BASE!A:A,BASE!B:B)</f>
        <v>ALCACHOFRA EM FOLHAS 1KG (VIDA EM GRAOS)</v>
      </c>
      <c r="F19" s="280" t="s">
        <v>155</v>
      </c>
      <c r="G19" s="280" t="s">
        <v>155</v>
      </c>
      <c r="H19" s="281">
        <v>43</v>
      </c>
      <c r="I19" s="281">
        <f>VLOOKUP(D19,FRACIONADOS!$A:$L,8,0)</f>
        <v>43</v>
      </c>
      <c r="J19" s="282" t="str">
        <f>IFERROR(_xlfn.XLOOKUP(D19,ISENTOS!A:A,ISENTOS!H:H),"")</f>
        <v/>
      </c>
      <c r="K19" s="282" t="str">
        <f>IFERROR(_xlfn.XLOOKUP(D19,ISENTOS!A:A,ISENTOS!I:I),"")</f>
        <v/>
      </c>
      <c r="L19" s="283">
        <f>IF(_xlfn.XLOOKUP(D19,Peso!A:A,Peso!D:D),_xlfn.XLOOKUP(D19,Peso!A:A,Peso!D:D),"SEM PESO")</f>
        <v>1</v>
      </c>
      <c r="M19" s="283" t="str">
        <f>_xlfn.XLOOKUP(D19,Peso!A:A,Peso!C:C)</f>
        <v>SC</v>
      </c>
      <c r="N19" s="283"/>
      <c r="O19" s="284">
        <f t="shared" si="0"/>
        <v>43</v>
      </c>
      <c r="P19" s="284" t="str">
        <f t="shared" si="1"/>
        <v/>
      </c>
      <c r="Q19" s="284" t="str">
        <f t="shared" si="2"/>
        <v/>
      </c>
      <c r="R19" s="285" t="str">
        <f>_xlfn.XLOOKUP(D19,CATEGORIA!B:B,CATEGORIA!F:F)</f>
        <v>CHAS</v>
      </c>
      <c r="S19" s="286">
        <f t="shared" si="3"/>
        <v>43</v>
      </c>
      <c r="T19" s="287" t="str">
        <f t="shared" si="4"/>
        <v/>
      </c>
      <c r="U19" s="287" t="str">
        <f t="shared" si="5"/>
        <v/>
      </c>
      <c r="V19" s="287">
        <f t="shared" si="6"/>
        <v>43</v>
      </c>
      <c r="W19" s="288">
        <f>_xlfn.XLOOKUP('LISTA '!D19,BASE!A:A,BASE!G:G)</f>
        <v>31</v>
      </c>
      <c r="X19" s="280" t="str">
        <f t="shared" si="7"/>
        <v/>
      </c>
      <c r="Y19" s="280" t="str">
        <f>IF(X19="ACABOU",(MAX($Y$2:Y18))+1,"")</f>
        <v/>
      </c>
      <c r="Z19" s="280" t="str">
        <f>IF(X19="CHEGOU",(MAX($Z$2:Z18))+1,"")</f>
        <v/>
      </c>
    </row>
    <row r="20" spans="2:26" s="48" customFormat="1" ht="21.9" customHeight="1" x14ac:dyDescent="0.3">
      <c r="B20" s="49"/>
      <c r="C20" s="49"/>
      <c r="D20" s="278">
        <v>1340</v>
      </c>
      <c r="E20" s="279" t="str">
        <f>_xlfn.XLOOKUP(D20,BASE!A:A,BASE!B:B)</f>
        <v>ALCACHOFRA EM FOLHAS 5KG</v>
      </c>
      <c r="F20" s="280"/>
      <c r="G20" s="280"/>
      <c r="H20" s="281">
        <v>37.799999999999997</v>
      </c>
      <c r="I20" s="281">
        <v>37.799999999999997</v>
      </c>
      <c r="J20" s="282" t="str">
        <f>IFERROR(_xlfn.XLOOKUP(D20,ISENTOS!A:A,ISENTOS!H:H),"")</f>
        <v/>
      </c>
      <c r="K20" s="282" t="str">
        <f>IFERROR(_xlfn.XLOOKUP(D20,ISENTOS!A:A,ISENTOS!I:I),"")</f>
        <v/>
      </c>
      <c r="L20" s="283">
        <f>IF(_xlfn.XLOOKUP(D20,Peso!A:A,Peso!D:D),_xlfn.XLOOKUP(D20,Peso!A:A,Peso!D:D),"SEM PESO")</f>
        <v>5</v>
      </c>
      <c r="M20" s="283" t="str">
        <f>_xlfn.XLOOKUP(D20,Peso!A:A,Peso!C:C)</f>
        <v>SC</v>
      </c>
      <c r="N20" s="283"/>
      <c r="O20" s="284">
        <f t="shared" si="0"/>
        <v>37.799999999999997</v>
      </c>
      <c r="P20" s="284" t="str">
        <f t="shared" si="1"/>
        <v/>
      </c>
      <c r="Q20" s="284" t="str">
        <f t="shared" si="2"/>
        <v/>
      </c>
      <c r="R20" s="285" t="str">
        <f>_xlfn.XLOOKUP(D20,CATEGORIA!B:B,CATEGORIA!F:F)</f>
        <v>CHAS</v>
      </c>
      <c r="S20" s="286">
        <f t="shared" si="3"/>
        <v>189</v>
      </c>
      <c r="T20" s="287" t="str">
        <f t="shared" si="4"/>
        <v/>
      </c>
      <c r="U20" s="287" t="str">
        <f t="shared" si="5"/>
        <v/>
      </c>
      <c r="V20" s="287">
        <f t="shared" si="6"/>
        <v>189</v>
      </c>
      <c r="W20" s="288">
        <f>_xlfn.XLOOKUP('LISTA '!D20,BASE!A:A,BASE!G:G)</f>
        <v>52</v>
      </c>
      <c r="X20" s="280" t="str">
        <f t="shared" si="7"/>
        <v/>
      </c>
      <c r="Y20" s="280" t="str">
        <f>IF(X20="ACABOU",(MAX($Y$2:Y19))+1,"")</f>
        <v/>
      </c>
      <c r="Z20" s="280" t="str">
        <f>IF(X20="CHEGOU",(MAX($Z$2:Z19))+1,"")</f>
        <v/>
      </c>
    </row>
    <row r="21" spans="2:26" s="48" customFormat="1" ht="21.9" customHeight="1" x14ac:dyDescent="0.3">
      <c r="B21" s="49"/>
      <c r="C21" s="49"/>
      <c r="D21" s="278">
        <v>10127</v>
      </c>
      <c r="E21" s="279" t="str">
        <f>_xlfn.XLOOKUP(D21,BASE!A:A,BASE!B:B)</f>
        <v>ALECRIM EM FLOCOS 25KG</v>
      </c>
      <c r="F21" s="280"/>
      <c r="G21" s="280"/>
      <c r="H21" s="281">
        <v>7.4</v>
      </c>
      <c r="I21" s="281">
        <v>7.4</v>
      </c>
      <c r="J21" s="282">
        <f>IFERROR(_xlfn.XLOOKUP(D21,ISENTOS!A:A,ISENTOS!H:H),"")</f>
        <v>0.04</v>
      </c>
      <c r="K21" s="282">
        <f>IFERROR(_xlfn.XLOOKUP(D21,ISENTOS!A:A,ISENTOS!I:I),"")</f>
        <v>0.12</v>
      </c>
      <c r="L21" s="283">
        <f>IF(_xlfn.XLOOKUP(D21,Peso!A:A,Peso!D:D),_xlfn.XLOOKUP(D21,Peso!A:A,Peso!D:D),"SEM PESO")</f>
        <v>25</v>
      </c>
      <c r="M21" s="283" t="str">
        <f>_xlfn.XLOOKUP(D21,Peso!A:A,Peso!C:C)</f>
        <v>SC</v>
      </c>
      <c r="N21" s="283"/>
      <c r="O21" s="284">
        <f t="shared" si="0"/>
        <v>7.4</v>
      </c>
      <c r="P21" s="284">
        <f t="shared" si="1"/>
        <v>7.6999999999999993</v>
      </c>
      <c r="Q21" s="284">
        <f t="shared" si="2"/>
        <v>8.2999999999999989</v>
      </c>
      <c r="R21" s="285" t="str">
        <f>_xlfn.XLOOKUP(D21,CATEGORIA!B:B,CATEGORIA!F:F)</f>
        <v>TEMPEROS / ESPECIARIAS</v>
      </c>
      <c r="S21" s="286">
        <f t="shared" si="3"/>
        <v>185</v>
      </c>
      <c r="T21" s="287">
        <f t="shared" si="4"/>
        <v>192.4</v>
      </c>
      <c r="U21" s="287">
        <f t="shared" si="5"/>
        <v>207.2</v>
      </c>
      <c r="V21" s="287">
        <f t="shared" si="6"/>
        <v>185</v>
      </c>
      <c r="W21" s="288">
        <f>_xlfn.XLOOKUP('LISTA '!D21,BASE!A:A,BASE!G:G)</f>
        <v>279</v>
      </c>
      <c r="X21" s="280" t="str">
        <f t="shared" si="7"/>
        <v/>
      </c>
      <c r="Y21" s="280" t="str">
        <f>IF(X21="ACABOU",(MAX($Y$2:Y20))+1,"")</f>
        <v/>
      </c>
      <c r="Z21" s="280" t="str">
        <f>IF(X21="CHEGOU",(MAX($Z$2:Z20))+1,"")</f>
        <v/>
      </c>
    </row>
    <row r="22" spans="2:26" s="48" customFormat="1" ht="21.9" customHeight="1" x14ac:dyDescent="0.3">
      <c r="B22" s="49"/>
      <c r="C22" s="49"/>
      <c r="D22" s="278">
        <v>21455</v>
      </c>
      <c r="E22" s="279" t="str">
        <f>_xlfn.XLOOKUP(D22,BASE!A:A,BASE!B:B)</f>
        <v>ALECRIM EM FLOCOS 2KG (VIDA EM GRAOS)</v>
      </c>
      <c r="F22" s="280" t="s">
        <v>155</v>
      </c>
      <c r="G22" s="280" t="s">
        <v>155</v>
      </c>
      <c r="H22" s="281">
        <v>10.3</v>
      </c>
      <c r="I22" s="281">
        <f>VLOOKUP(D22,FRACIONADOS!$A:$L,8,0)</f>
        <v>10.3</v>
      </c>
      <c r="J22" s="282">
        <f>IFERROR(_xlfn.XLOOKUP(D22,ISENTOS!A:A,ISENTOS!H:H),"")</f>
        <v>0.04</v>
      </c>
      <c r="K22" s="282">
        <f>IFERROR(_xlfn.XLOOKUP(D22,ISENTOS!A:A,ISENTOS!I:I),"")</f>
        <v>0.12</v>
      </c>
      <c r="L22" s="283">
        <f>IF(_xlfn.XLOOKUP(D22,Peso!A:A,Peso!D:D),_xlfn.XLOOKUP(D22,Peso!A:A,Peso!D:D),"SEM PESO")</f>
        <v>2</v>
      </c>
      <c r="M22" s="283" t="str">
        <f>_xlfn.XLOOKUP(D22,Peso!A:A,Peso!C:C)</f>
        <v>SC</v>
      </c>
      <c r="N22" s="283"/>
      <c r="O22" s="284">
        <f t="shared" si="0"/>
        <v>10.3</v>
      </c>
      <c r="P22" s="284">
        <f t="shared" si="1"/>
        <v>10.799999999999999</v>
      </c>
      <c r="Q22" s="284">
        <f t="shared" si="2"/>
        <v>11.6</v>
      </c>
      <c r="R22" s="285" t="str">
        <f>_xlfn.XLOOKUP(D22,CATEGORIA!B:B,CATEGORIA!F:F)</f>
        <v>TEMPEROS / ESPECIARIAS</v>
      </c>
      <c r="S22" s="286">
        <f t="shared" si="3"/>
        <v>20.6</v>
      </c>
      <c r="T22" s="287">
        <f t="shared" si="4"/>
        <v>21.5</v>
      </c>
      <c r="U22" s="287">
        <f t="shared" si="5"/>
        <v>23.1</v>
      </c>
      <c r="V22" s="287">
        <f t="shared" si="6"/>
        <v>20.6</v>
      </c>
      <c r="W22" s="288">
        <f>_xlfn.XLOOKUP('LISTA '!D22,BASE!A:A,BASE!G:G)</f>
        <v>0</v>
      </c>
      <c r="X22" s="280" t="str">
        <f t="shared" si="7"/>
        <v>ACABOU</v>
      </c>
      <c r="Y22" s="280">
        <f>IF(X22="ACABOU",(MAX($Y$2:Y21))+1,"")</f>
        <v>1</v>
      </c>
      <c r="Z22" s="280" t="str">
        <f>IF(X22="CHEGOU",(MAX($Z$2:Z21))+1,"")</f>
        <v/>
      </c>
    </row>
    <row r="23" spans="2:26" s="48" customFormat="1" ht="21.9" customHeight="1" x14ac:dyDescent="0.3">
      <c r="B23" s="49"/>
      <c r="C23" s="49"/>
      <c r="D23" s="278">
        <v>20350</v>
      </c>
      <c r="E23" s="279" t="str">
        <f>_xlfn.XLOOKUP(D23,BASE!A:A,BASE!B:B)</f>
        <v>ALECRIM EM FLOCOS 5KG (VIDA EM GRAOS)</v>
      </c>
      <c r="F23" s="280" t="s">
        <v>155</v>
      </c>
      <c r="G23" s="280" t="s">
        <v>155</v>
      </c>
      <c r="H23" s="281">
        <v>8.9</v>
      </c>
      <c r="I23" s="281">
        <f>VLOOKUP(D23,FRACIONADOS!$A:$L,8,0)</f>
        <v>8.9</v>
      </c>
      <c r="J23" s="282">
        <f>IFERROR(_xlfn.XLOOKUP(D23,ISENTOS!A:A,ISENTOS!H:H),"")</f>
        <v>0.04</v>
      </c>
      <c r="K23" s="282">
        <f>IFERROR(_xlfn.XLOOKUP(D23,ISENTOS!A:A,ISENTOS!I:I),"")</f>
        <v>0.12</v>
      </c>
      <c r="L23" s="283">
        <f>IF(_xlfn.XLOOKUP(D23,Peso!A:A,Peso!D:D),_xlfn.XLOOKUP(D23,Peso!A:A,Peso!D:D),"SEM PESO")</f>
        <v>5</v>
      </c>
      <c r="M23" s="283" t="str">
        <f>_xlfn.XLOOKUP(D23,Peso!A:A,Peso!C:C)</f>
        <v>SC</v>
      </c>
      <c r="N23" s="283"/>
      <c r="O23" s="284">
        <f t="shared" si="0"/>
        <v>8.9</v>
      </c>
      <c r="P23" s="284">
        <f t="shared" si="1"/>
        <v>9.2999999999999989</v>
      </c>
      <c r="Q23" s="284">
        <f t="shared" si="2"/>
        <v>10</v>
      </c>
      <c r="R23" s="285" t="str">
        <f>_xlfn.XLOOKUP(D23,CATEGORIA!B:B,CATEGORIA!F:F)</f>
        <v>TEMPEROS / ESPECIARIAS</v>
      </c>
      <c r="S23" s="286">
        <f t="shared" si="3"/>
        <v>44.5</v>
      </c>
      <c r="T23" s="287">
        <f t="shared" si="4"/>
        <v>46.300000000000004</v>
      </c>
      <c r="U23" s="287">
        <f t="shared" si="5"/>
        <v>49.9</v>
      </c>
      <c r="V23" s="287">
        <f t="shared" si="6"/>
        <v>44.5</v>
      </c>
      <c r="W23" s="288">
        <f>_xlfn.XLOOKUP('LISTA '!D23,BASE!A:A,BASE!G:G)</f>
        <v>0</v>
      </c>
      <c r="X23" s="280" t="str">
        <f t="shared" si="7"/>
        <v>ACABOU</v>
      </c>
      <c r="Y23" s="280">
        <f>IF(X23="ACABOU",(MAX($Y$2:Y22))+1,"")</f>
        <v>2</v>
      </c>
      <c r="Z23" s="280" t="str">
        <f>IF(X23="CHEGOU",(MAX($Z$2:Z22))+1,"")</f>
        <v/>
      </c>
    </row>
    <row r="24" spans="2:26" s="48" customFormat="1" ht="21.9" customHeight="1" x14ac:dyDescent="0.3">
      <c r="B24" s="49"/>
      <c r="C24" s="49"/>
      <c r="D24" s="278">
        <v>1580</v>
      </c>
      <c r="E24" s="279" t="str">
        <f>_xlfn.XLOOKUP(D24,BASE!A:A,BASE!B:B)</f>
        <v>ALFARROBA EM PO 2X1KG (VIDA EM GRAOS)</v>
      </c>
      <c r="F24" s="280" t="s">
        <v>155</v>
      </c>
      <c r="G24" s="280" t="s">
        <v>155</v>
      </c>
      <c r="H24" s="281">
        <v>100.8</v>
      </c>
      <c r="I24" s="281">
        <f>VLOOKUP(D24,FRACIONADOS!$A:$L,8,0)</f>
        <v>100.8</v>
      </c>
      <c r="J24" s="282" t="str">
        <f>IFERROR(_xlfn.XLOOKUP(D24,ISENTOS!A:A,ISENTOS!H:H),"")</f>
        <v/>
      </c>
      <c r="K24" s="282" t="str">
        <f>IFERROR(_xlfn.XLOOKUP(D24,ISENTOS!A:A,ISENTOS!I:I),"")</f>
        <v/>
      </c>
      <c r="L24" s="283">
        <f>IF(_xlfn.XLOOKUP(D24,Peso!A:A,Peso!D:D),_xlfn.XLOOKUP(D24,Peso!A:A,Peso!D:D),"SEM PESO")</f>
        <v>2</v>
      </c>
      <c r="M24" s="283" t="str">
        <f>_xlfn.XLOOKUP(D24,Peso!A:A,Peso!C:C)</f>
        <v>CX</v>
      </c>
      <c r="N24" s="283"/>
      <c r="O24" s="284">
        <f t="shared" si="0"/>
        <v>100.8</v>
      </c>
      <c r="P24" s="284" t="str">
        <f t="shared" si="1"/>
        <v/>
      </c>
      <c r="Q24" s="284" t="str">
        <f t="shared" si="2"/>
        <v/>
      </c>
      <c r="R24" s="285" t="str">
        <f>_xlfn.XLOOKUP(D24,CATEGORIA!B:B,CATEGORIA!F:F)</f>
        <v>CULINARIA</v>
      </c>
      <c r="S24" s="286">
        <f t="shared" si="3"/>
        <v>201.6</v>
      </c>
      <c r="T24" s="287" t="str">
        <f t="shared" si="4"/>
        <v/>
      </c>
      <c r="U24" s="287" t="str">
        <f t="shared" si="5"/>
        <v/>
      </c>
      <c r="V24" s="287">
        <f t="shared" si="6"/>
        <v>201.6</v>
      </c>
      <c r="W24" s="288">
        <f>_xlfn.XLOOKUP('LISTA '!D24,BASE!A:A,BASE!G:G)</f>
        <v>16</v>
      </c>
      <c r="X24" s="280" t="str">
        <f t="shared" si="7"/>
        <v/>
      </c>
      <c r="Y24" s="280" t="str">
        <f>IF(X24="ACABOU",(MAX($Y$2:Y23))+1,"")</f>
        <v/>
      </c>
      <c r="Z24" s="280" t="str">
        <f>IF(X24="CHEGOU",(MAX($Z$2:Z23))+1,"")</f>
        <v/>
      </c>
    </row>
    <row r="25" spans="2:26" s="48" customFormat="1" ht="21.9" customHeight="1" x14ac:dyDescent="0.3">
      <c r="B25" s="49"/>
      <c r="C25" s="49"/>
      <c r="D25" s="278">
        <v>160</v>
      </c>
      <c r="E25" s="279" t="str">
        <f>_xlfn.XLOOKUP(D25,BASE!A:A,BASE!B:B)</f>
        <v>ALFARROBA EM PO 4X1KG</v>
      </c>
      <c r="F25" s="280"/>
      <c r="G25" s="280"/>
      <c r="H25" s="281">
        <v>90.9</v>
      </c>
      <c r="I25" s="281">
        <v>90.9</v>
      </c>
      <c r="J25" s="282" t="str">
        <f>IFERROR(_xlfn.XLOOKUP(D25,ISENTOS!A:A,ISENTOS!H:H),"")</f>
        <v/>
      </c>
      <c r="K25" s="282" t="str">
        <f>IFERROR(_xlfn.XLOOKUP(D25,ISENTOS!A:A,ISENTOS!I:I),"")</f>
        <v/>
      </c>
      <c r="L25" s="283">
        <f>IF(_xlfn.XLOOKUP(D25,Peso!A:A,Peso!D:D),_xlfn.XLOOKUP(D25,Peso!A:A,Peso!D:D),"SEM PESO")</f>
        <v>4</v>
      </c>
      <c r="M25" s="283" t="str">
        <f>_xlfn.XLOOKUP(D25,Peso!A:A,Peso!C:C)</f>
        <v>CX</v>
      </c>
      <c r="N25" s="283"/>
      <c r="O25" s="284">
        <f t="shared" si="0"/>
        <v>90.9</v>
      </c>
      <c r="P25" s="284" t="str">
        <f t="shared" si="1"/>
        <v/>
      </c>
      <c r="Q25" s="284" t="str">
        <f t="shared" si="2"/>
        <v/>
      </c>
      <c r="R25" s="285" t="str">
        <f>_xlfn.XLOOKUP(D25,CATEGORIA!B:B,CATEGORIA!F:F)</f>
        <v>CULINARIA</v>
      </c>
      <c r="S25" s="286">
        <f t="shared" si="3"/>
        <v>363.6</v>
      </c>
      <c r="T25" s="287" t="str">
        <f t="shared" si="4"/>
        <v/>
      </c>
      <c r="U25" s="287" t="str">
        <f t="shared" si="5"/>
        <v/>
      </c>
      <c r="V25" s="287">
        <f t="shared" si="6"/>
        <v>363.6</v>
      </c>
      <c r="W25" s="288">
        <f>_xlfn.XLOOKUP('LISTA '!D25,BASE!A:A,BASE!G:G)</f>
        <v>60</v>
      </c>
      <c r="X25" s="280" t="str">
        <f t="shared" si="7"/>
        <v/>
      </c>
      <c r="Y25" s="280" t="str">
        <f>IF(X25="ACABOU",(MAX($Y$2:Y24))+1,"")</f>
        <v/>
      </c>
      <c r="Z25" s="280" t="str">
        <f>IF(X25="CHEGOU",(MAX($Z$2:Z24))+1,"")</f>
        <v/>
      </c>
    </row>
    <row r="26" spans="2:26" s="48" customFormat="1" ht="21.9" customHeight="1" x14ac:dyDescent="0.3">
      <c r="B26" s="49"/>
      <c r="C26" s="49"/>
      <c r="D26" s="278">
        <v>10114</v>
      </c>
      <c r="E26" s="279" t="str">
        <f>_xlfn.XLOOKUP(D26,BASE!A:A,BASE!B:B)</f>
        <v>ALHO EM FLOCOS 20KG (DESIDRATADO)</v>
      </c>
      <c r="F26" s="280"/>
      <c r="G26" s="280"/>
      <c r="H26" s="281">
        <v>28</v>
      </c>
      <c r="I26" s="281">
        <v>28</v>
      </c>
      <c r="J26" s="282" t="str">
        <f>IFERROR(_xlfn.XLOOKUP(D26,ISENTOS!A:A,ISENTOS!H:H),"")</f>
        <v/>
      </c>
      <c r="K26" s="282" t="str">
        <f>IFERROR(_xlfn.XLOOKUP(D26,ISENTOS!A:A,ISENTOS!I:I),"")</f>
        <v/>
      </c>
      <c r="L26" s="283">
        <f>IF(_xlfn.XLOOKUP(D26,Peso!A:A,Peso!D:D),_xlfn.XLOOKUP(D26,Peso!A:A,Peso!D:D),"SEM PESO")</f>
        <v>20</v>
      </c>
      <c r="M26" s="283" t="str">
        <f>_xlfn.XLOOKUP(D26,Peso!A:A,Peso!C:C)</f>
        <v>CX</v>
      </c>
      <c r="N26" s="283"/>
      <c r="O26" s="284">
        <f t="shared" si="0"/>
        <v>28</v>
      </c>
      <c r="P26" s="284" t="str">
        <f t="shared" si="1"/>
        <v/>
      </c>
      <c r="Q26" s="284" t="str">
        <f t="shared" si="2"/>
        <v/>
      </c>
      <c r="R26" s="285" t="str">
        <f>_xlfn.XLOOKUP(D26,CATEGORIA!B:B,CATEGORIA!F:F)</f>
        <v>TEMPEROS / ESPECIARIAS</v>
      </c>
      <c r="S26" s="286">
        <f t="shared" si="3"/>
        <v>560</v>
      </c>
      <c r="T26" s="287" t="str">
        <f t="shared" si="4"/>
        <v/>
      </c>
      <c r="U26" s="287" t="str">
        <f t="shared" si="5"/>
        <v/>
      </c>
      <c r="V26" s="287">
        <f t="shared" si="6"/>
        <v>560</v>
      </c>
      <c r="W26" s="288">
        <f>_xlfn.XLOOKUP('LISTA '!D26,BASE!A:A,BASE!G:G)</f>
        <v>350</v>
      </c>
      <c r="X26" s="280" t="str">
        <f t="shared" si="7"/>
        <v/>
      </c>
      <c r="Y26" s="280" t="str">
        <f>IF(X26="ACABOU",(MAX($Y$2:Y25))+1,"")</f>
        <v/>
      </c>
      <c r="Z26" s="280" t="str">
        <f>IF(X26="CHEGOU",(MAX($Z$2:Z25))+1,"")</f>
        <v/>
      </c>
    </row>
    <row r="27" spans="2:26" s="48" customFormat="1" ht="21.9" customHeight="1" x14ac:dyDescent="0.3">
      <c r="B27" s="49"/>
      <c r="C27" s="49"/>
      <c r="D27" s="278">
        <v>21393</v>
      </c>
      <c r="E27" s="279" t="str">
        <f>_xlfn.XLOOKUP(D27,BASE!A:A,BASE!B:B)</f>
        <v>ALHO EM FLOCOS 2KG DESIDRATADO (VIDA EM GRAOS)</v>
      </c>
      <c r="F27" s="280"/>
      <c r="G27" s="280" t="s">
        <v>155</v>
      </c>
      <c r="H27" s="281">
        <v>33</v>
      </c>
      <c r="I27" s="281">
        <f>VLOOKUP(D27,FRACIONADOS!$A:$L,8,0)</f>
        <v>33</v>
      </c>
      <c r="J27" s="282" t="str">
        <f>IFERROR(_xlfn.XLOOKUP(D27,ISENTOS!A:A,ISENTOS!H:H),"")</f>
        <v/>
      </c>
      <c r="K27" s="282" t="str">
        <f>IFERROR(_xlfn.XLOOKUP(D27,ISENTOS!A:A,ISENTOS!I:I),"")</f>
        <v/>
      </c>
      <c r="L27" s="283">
        <f>IF(_xlfn.XLOOKUP(D27,Peso!A:A,Peso!D:D),_xlfn.XLOOKUP(D27,Peso!A:A,Peso!D:D),"SEM PESO")</f>
        <v>2</v>
      </c>
      <c r="M27" s="283" t="str">
        <f>_xlfn.XLOOKUP(D27,Peso!A:A,Peso!C:C)</f>
        <v>SC</v>
      </c>
      <c r="N27" s="283"/>
      <c r="O27" s="284">
        <f t="shared" si="0"/>
        <v>33</v>
      </c>
      <c r="P27" s="284" t="str">
        <f t="shared" si="1"/>
        <v/>
      </c>
      <c r="Q27" s="284" t="str">
        <f t="shared" si="2"/>
        <v/>
      </c>
      <c r="R27" s="285" t="str">
        <f>_xlfn.XLOOKUP(D27,CATEGORIA!B:B,CATEGORIA!F:F)</f>
        <v>TEMPEROS / ESPECIARIAS</v>
      </c>
      <c r="S27" s="286">
        <f t="shared" si="3"/>
        <v>66</v>
      </c>
      <c r="T27" s="287" t="str">
        <f t="shared" si="4"/>
        <v/>
      </c>
      <c r="U27" s="287" t="str">
        <f t="shared" si="5"/>
        <v/>
      </c>
      <c r="V27" s="287">
        <f t="shared" si="6"/>
        <v>66</v>
      </c>
      <c r="W27" s="288">
        <f>_xlfn.XLOOKUP('LISTA '!D27,BASE!A:A,BASE!G:G)</f>
        <v>92</v>
      </c>
      <c r="X27" s="280" t="str">
        <f t="shared" si="7"/>
        <v/>
      </c>
      <c r="Y27" s="280" t="str">
        <f>IF(X27="ACABOU",(MAX($Y$2:Y26))+1,"")</f>
        <v/>
      </c>
      <c r="Z27" s="280" t="str">
        <f>IF(X27="CHEGOU",(MAX($Z$2:Z26))+1,"")</f>
        <v/>
      </c>
    </row>
    <row r="28" spans="2:26" s="48" customFormat="1" ht="21.9" customHeight="1" x14ac:dyDescent="0.3">
      <c r="B28" s="49"/>
      <c r="C28" s="49"/>
      <c r="D28" s="278">
        <v>20923</v>
      </c>
      <c r="E28" s="279" t="str">
        <f>_xlfn.XLOOKUP(D28,BASE!A:A,BASE!B:B)</f>
        <v>ALHO EM FLOCOS 5KG DESIDRATADO(VIDA EM GRAOS)</v>
      </c>
      <c r="F28" s="280"/>
      <c r="G28" s="280" t="s">
        <v>155</v>
      </c>
      <c r="H28" s="281">
        <v>30.3</v>
      </c>
      <c r="I28" s="281">
        <f>VLOOKUP(D28,FRACIONADOS!$A:$L,8,0)</f>
        <v>30.3</v>
      </c>
      <c r="J28" s="282" t="str">
        <f>IFERROR(_xlfn.XLOOKUP(D28,ISENTOS!A:A,ISENTOS!H:H),"")</f>
        <v/>
      </c>
      <c r="K28" s="282" t="str">
        <f>IFERROR(_xlfn.XLOOKUP(D28,ISENTOS!A:A,ISENTOS!I:I),"")</f>
        <v/>
      </c>
      <c r="L28" s="283">
        <f>IF(_xlfn.XLOOKUP(D28,Peso!A:A,Peso!D:D),_xlfn.XLOOKUP(D28,Peso!A:A,Peso!D:D),"SEM PESO")</f>
        <v>5</v>
      </c>
      <c r="M28" s="283" t="str">
        <f>_xlfn.XLOOKUP(D28,Peso!A:A,Peso!C:C)</f>
        <v>CX</v>
      </c>
      <c r="N28" s="283"/>
      <c r="O28" s="284">
        <f t="shared" si="0"/>
        <v>30.3</v>
      </c>
      <c r="P28" s="284" t="str">
        <f t="shared" si="1"/>
        <v/>
      </c>
      <c r="Q28" s="284" t="str">
        <f t="shared" si="2"/>
        <v/>
      </c>
      <c r="R28" s="285" t="str">
        <f>_xlfn.XLOOKUP(D28,CATEGORIA!B:B,CATEGORIA!F:F)</f>
        <v>TEMPEROS / ESPECIARIAS</v>
      </c>
      <c r="S28" s="286">
        <f t="shared" si="3"/>
        <v>151.5</v>
      </c>
      <c r="T28" s="287" t="str">
        <f t="shared" si="4"/>
        <v/>
      </c>
      <c r="U28" s="287" t="str">
        <f t="shared" si="5"/>
        <v/>
      </c>
      <c r="V28" s="287">
        <f t="shared" si="6"/>
        <v>151.5</v>
      </c>
      <c r="W28" s="288">
        <f>_xlfn.XLOOKUP('LISTA '!D28,BASE!A:A,BASE!G:G)</f>
        <v>15</v>
      </c>
      <c r="X28" s="280" t="str">
        <f t="shared" si="7"/>
        <v/>
      </c>
      <c r="Y28" s="280" t="str">
        <f>IF(X28="ACABOU",(MAX($Y$2:Y27))+1,"")</f>
        <v/>
      </c>
      <c r="Z28" s="280" t="str">
        <f>IF(X28="CHEGOU",(MAX($Z$2:Z27))+1,"")</f>
        <v/>
      </c>
    </row>
    <row r="29" spans="2:26" s="48" customFormat="1" ht="21.9" customHeight="1" x14ac:dyDescent="0.3">
      <c r="B29" s="49"/>
      <c r="C29" s="49"/>
      <c r="D29" s="278">
        <v>20323</v>
      </c>
      <c r="E29" s="279" t="str">
        <f>_xlfn.XLOOKUP(D29,BASE!A:A,BASE!B:B)</f>
        <v>ALHO EM PO INDIANO 25KG (DESIDRATADO)</v>
      </c>
      <c r="F29" s="280"/>
      <c r="G29" s="280"/>
      <c r="H29" s="281">
        <v>6</v>
      </c>
      <c r="I29" s="281">
        <v>6</v>
      </c>
      <c r="J29" s="282" t="str">
        <f>IFERROR(_xlfn.XLOOKUP(D29,ISENTOS!A:A,ISENTOS!H:H),"")</f>
        <v/>
      </c>
      <c r="K29" s="282" t="str">
        <f>IFERROR(_xlfn.XLOOKUP(D29,ISENTOS!A:A,ISENTOS!I:I),"")</f>
        <v/>
      </c>
      <c r="L29" s="283">
        <f>IF(_xlfn.XLOOKUP(D29,Peso!A:A,Peso!D:D),_xlfn.XLOOKUP(D29,Peso!A:A,Peso!D:D),"SEM PESO")</f>
        <v>25</v>
      </c>
      <c r="M29" s="283" t="str">
        <f>_xlfn.XLOOKUP(D29,Peso!A:A,Peso!C:C)</f>
        <v>CX</v>
      </c>
      <c r="N29" s="283"/>
      <c r="O29" s="284">
        <f t="shared" si="0"/>
        <v>6</v>
      </c>
      <c r="P29" s="284" t="str">
        <f t="shared" si="1"/>
        <v/>
      </c>
      <c r="Q29" s="284" t="str">
        <f t="shared" si="2"/>
        <v/>
      </c>
      <c r="R29" s="285" t="str">
        <f>_xlfn.XLOOKUP(D29,CATEGORIA!B:B,CATEGORIA!F:F)</f>
        <v>TEMPEROS / ESPECIARIAS</v>
      </c>
      <c r="S29" s="286">
        <f t="shared" si="3"/>
        <v>150</v>
      </c>
      <c r="T29" s="287" t="str">
        <f t="shared" si="4"/>
        <v/>
      </c>
      <c r="U29" s="287" t="str">
        <f t="shared" si="5"/>
        <v/>
      </c>
      <c r="V29" s="287">
        <f t="shared" si="6"/>
        <v>150</v>
      </c>
      <c r="W29" s="288">
        <f>_xlfn.XLOOKUP('LISTA '!D29,BASE!A:A,BASE!G:G)</f>
        <v>410</v>
      </c>
      <c r="X29" s="280" t="str">
        <f t="shared" si="7"/>
        <v/>
      </c>
      <c r="Y29" s="280" t="str">
        <f>IF(X29="ACABOU",(MAX($Y$2:Y28))+1,"")</f>
        <v/>
      </c>
      <c r="Z29" s="280" t="str">
        <f>IF(X29="CHEGOU",(MAX($Z$2:Z28))+1,"")</f>
        <v/>
      </c>
    </row>
    <row r="30" spans="2:26" s="48" customFormat="1" ht="21.9" customHeight="1" x14ac:dyDescent="0.3">
      <c r="B30" s="49"/>
      <c r="C30" s="49"/>
      <c r="D30" s="278">
        <v>21392</v>
      </c>
      <c r="E30" s="279" t="str">
        <f>_xlfn.XLOOKUP(D30,BASE!A:A,BASE!B:B)</f>
        <v>ALHO EM PO INDIANO DESIDRATADO 2KG (VIDA EM GRAOS)</v>
      </c>
      <c r="F30" s="280"/>
      <c r="G30" s="280" t="s">
        <v>155</v>
      </c>
      <c r="H30" s="281">
        <v>7.7</v>
      </c>
      <c r="I30" s="281">
        <f>VLOOKUP(D30,FRACIONADOS!$A:$L,8,0)</f>
        <v>7.7</v>
      </c>
      <c r="J30" s="282" t="str">
        <f>IFERROR(_xlfn.XLOOKUP(D30,ISENTOS!A:A,ISENTOS!H:H),"")</f>
        <v/>
      </c>
      <c r="K30" s="282" t="str">
        <f>IFERROR(_xlfn.XLOOKUP(D30,ISENTOS!A:A,ISENTOS!I:I),"")</f>
        <v/>
      </c>
      <c r="L30" s="283">
        <f>IF(_xlfn.XLOOKUP(D30,Peso!A:A,Peso!D:D),_xlfn.XLOOKUP(D30,Peso!A:A,Peso!D:D),"SEM PESO")</f>
        <v>2</v>
      </c>
      <c r="M30" s="283" t="str">
        <f>_xlfn.XLOOKUP(D30,Peso!A:A,Peso!C:C)</f>
        <v>CX</v>
      </c>
      <c r="N30" s="283"/>
      <c r="O30" s="284">
        <f t="shared" si="0"/>
        <v>7.7</v>
      </c>
      <c r="P30" s="284" t="str">
        <f t="shared" si="1"/>
        <v/>
      </c>
      <c r="Q30" s="284" t="str">
        <f t="shared" si="2"/>
        <v/>
      </c>
      <c r="R30" s="285" t="str">
        <f>_xlfn.XLOOKUP(D30,CATEGORIA!B:B,CATEGORIA!F:F)</f>
        <v>TEMPEROS / ESPECIARIAS</v>
      </c>
      <c r="S30" s="286">
        <f t="shared" si="3"/>
        <v>15.4</v>
      </c>
      <c r="T30" s="287" t="str">
        <f t="shared" si="4"/>
        <v/>
      </c>
      <c r="U30" s="287" t="str">
        <f t="shared" si="5"/>
        <v/>
      </c>
      <c r="V30" s="287">
        <f t="shared" si="6"/>
        <v>15.4</v>
      </c>
      <c r="W30" s="288">
        <f>_xlfn.XLOOKUP('LISTA '!D30,BASE!A:A,BASE!G:G)</f>
        <v>15</v>
      </c>
      <c r="X30" s="280" t="str">
        <f t="shared" si="7"/>
        <v/>
      </c>
      <c r="Y30" s="280" t="str">
        <f>IF(X30="ACABOU",(MAX($Y$2:Y29))+1,"")</f>
        <v/>
      </c>
      <c r="Z30" s="280" t="str">
        <f>IF(X30="CHEGOU",(MAX($Z$2:Z29))+1,"")</f>
        <v/>
      </c>
    </row>
    <row r="31" spans="2:26" s="48" customFormat="1" ht="21.9" customHeight="1" x14ac:dyDescent="0.3">
      <c r="B31" s="49"/>
      <c r="C31" s="49"/>
      <c r="D31" s="278">
        <v>20488</v>
      </c>
      <c r="E31" s="279" t="str">
        <f>_xlfn.XLOOKUP(D31,BASE!A:A,BASE!B:B)</f>
        <v>ALHO EM PO INDIANO DESIDRATADO 5KG (VIDA EM GRAOS)</v>
      </c>
      <c r="F31" s="280"/>
      <c r="G31" s="280" t="s">
        <v>155</v>
      </c>
      <c r="H31" s="281">
        <v>7.3</v>
      </c>
      <c r="I31" s="281">
        <f>VLOOKUP(D31,FRACIONADOS!$A:$L,8,0)</f>
        <v>7.3</v>
      </c>
      <c r="J31" s="282" t="str">
        <f>IFERROR(_xlfn.XLOOKUP(D31,ISENTOS!A:A,ISENTOS!H:H),"")</f>
        <v/>
      </c>
      <c r="K31" s="282" t="str">
        <f>IFERROR(_xlfn.XLOOKUP(D31,ISENTOS!A:A,ISENTOS!I:I),"")</f>
        <v/>
      </c>
      <c r="L31" s="283">
        <f>IF(_xlfn.XLOOKUP(D31,Peso!A:A,Peso!D:D),_xlfn.XLOOKUP(D31,Peso!A:A,Peso!D:D),"SEM PESO")</f>
        <v>5</v>
      </c>
      <c r="M31" s="283" t="str">
        <f>_xlfn.XLOOKUP(D31,Peso!A:A,Peso!C:C)</f>
        <v>CX</v>
      </c>
      <c r="N31" s="283"/>
      <c r="O31" s="284">
        <f t="shared" si="0"/>
        <v>7.3</v>
      </c>
      <c r="P31" s="284" t="str">
        <f t="shared" si="1"/>
        <v/>
      </c>
      <c r="Q31" s="284" t="str">
        <f t="shared" si="2"/>
        <v/>
      </c>
      <c r="R31" s="285" t="str">
        <f>_xlfn.XLOOKUP(D31,CATEGORIA!B:B,CATEGORIA!F:F)</f>
        <v>TEMPEROS / ESPECIARIAS</v>
      </c>
      <c r="S31" s="286">
        <f t="shared" si="3"/>
        <v>36.5</v>
      </c>
      <c r="T31" s="287" t="str">
        <f t="shared" si="4"/>
        <v/>
      </c>
      <c r="U31" s="287" t="str">
        <f t="shared" si="5"/>
        <v/>
      </c>
      <c r="V31" s="287">
        <f t="shared" si="6"/>
        <v>36.5</v>
      </c>
      <c r="W31" s="288">
        <f>_xlfn.XLOOKUP('LISTA '!D31,BASE!A:A,BASE!G:G)</f>
        <v>244</v>
      </c>
      <c r="X31" s="280" t="str">
        <f t="shared" si="7"/>
        <v/>
      </c>
      <c r="Y31" s="280" t="str">
        <f>IF(X31="ACABOU",(MAX($Y$2:Y30))+1,"")</f>
        <v/>
      </c>
      <c r="Z31" s="280" t="str">
        <f>IF(X31="CHEGOU",(MAX($Z$2:Z30))+1,"")</f>
        <v/>
      </c>
    </row>
    <row r="32" spans="2:26" s="48" customFormat="1" ht="21.9" customHeight="1" x14ac:dyDescent="0.3">
      <c r="B32" s="49"/>
      <c r="C32" s="49"/>
      <c r="D32" s="278">
        <v>10094</v>
      </c>
      <c r="E32" s="279" t="str">
        <f>_xlfn.XLOOKUP(D32,BASE!A:A,BASE!B:B)</f>
        <v>ALHO FRITO 20KG (IMPORTADO)</v>
      </c>
      <c r="F32" s="280"/>
      <c r="G32" s="280"/>
      <c r="H32" s="281">
        <v>16</v>
      </c>
      <c r="I32" s="281">
        <v>16</v>
      </c>
      <c r="J32" s="282" t="str">
        <f>IFERROR(_xlfn.XLOOKUP(D32,ISENTOS!A:A,ISENTOS!H:H),"")</f>
        <v/>
      </c>
      <c r="K32" s="282" t="str">
        <f>IFERROR(_xlfn.XLOOKUP(D32,ISENTOS!A:A,ISENTOS!I:I),"")</f>
        <v/>
      </c>
      <c r="L32" s="283">
        <f>IF(_xlfn.XLOOKUP(D32,Peso!A:A,Peso!D:D),_xlfn.XLOOKUP(D32,Peso!A:A,Peso!D:D),"SEM PESO")</f>
        <v>20</v>
      </c>
      <c r="M32" s="283" t="str">
        <f>_xlfn.XLOOKUP(D32,Peso!A:A,Peso!C:C)</f>
        <v>CX</v>
      </c>
      <c r="N32" s="283"/>
      <c r="O32" s="284">
        <f t="shared" si="0"/>
        <v>16</v>
      </c>
      <c r="P32" s="284" t="str">
        <f t="shared" si="1"/>
        <v/>
      </c>
      <c r="Q32" s="284" t="str">
        <f t="shared" si="2"/>
        <v/>
      </c>
      <c r="R32" s="285" t="str">
        <f>_xlfn.XLOOKUP(D32,CATEGORIA!B:B,CATEGORIA!F:F)</f>
        <v>TEMPEROS / ESPECIARIAS</v>
      </c>
      <c r="S32" s="286">
        <f t="shared" si="3"/>
        <v>320</v>
      </c>
      <c r="T32" s="287" t="str">
        <f t="shared" si="4"/>
        <v/>
      </c>
      <c r="U32" s="287" t="str">
        <f t="shared" si="5"/>
        <v/>
      </c>
      <c r="V32" s="287">
        <f t="shared" si="6"/>
        <v>320</v>
      </c>
      <c r="W32" s="288">
        <f>_xlfn.XLOOKUP('LISTA '!D32,BASE!A:A,BASE!G:G)</f>
        <v>118</v>
      </c>
      <c r="X32" s="280" t="str">
        <f t="shared" si="7"/>
        <v/>
      </c>
      <c r="Y32" s="280" t="str">
        <f>IF(X32="ACABOU",(MAX($Y$2:Y31))+1,"")</f>
        <v/>
      </c>
      <c r="Z32" s="280" t="str">
        <f>IF(X32="CHEGOU",(MAX($Z$2:Z31))+1,"")</f>
        <v/>
      </c>
    </row>
    <row r="33" spans="1:27" s="48" customFormat="1" ht="21.9" customHeight="1" x14ac:dyDescent="0.3">
      <c r="B33" s="49"/>
      <c r="C33" s="49"/>
      <c r="D33" s="278">
        <v>21456</v>
      </c>
      <c r="E33" s="279" t="str">
        <f>_xlfn.XLOOKUP(D33,BASE!A:A,BASE!B:B)</f>
        <v>ALHO FRITO 2KG (VIDA EM GRAOS)</v>
      </c>
      <c r="F33" s="280"/>
      <c r="G33" s="280" t="s">
        <v>155</v>
      </c>
      <c r="H33" s="281">
        <v>19.2</v>
      </c>
      <c r="I33" s="281">
        <f>VLOOKUP(D33,FRACIONADOS!$A:$L,8,0)</f>
        <v>19.2</v>
      </c>
      <c r="J33" s="282" t="str">
        <f>IFERROR(_xlfn.XLOOKUP(D33,ISENTOS!A:A,ISENTOS!H:H),"")</f>
        <v/>
      </c>
      <c r="K33" s="282" t="str">
        <f>IFERROR(_xlfn.XLOOKUP(D33,ISENTOS!A:A,ISENTOS!I:I),"")</f>
        <v/>
      </c>
      <c r="L33" s="283">
        <f>IF(_xlfn.XLOOKUP(D33,Peso!A:A,Peso!D:D),_xlfn.XLOOKUP(D33,Peso!A:A,Peso!D:D),"SEM PESO")</f>
        <v>2</v>
      </c>
      <c r="M33" s="283" t="str">
        <f>_xlfn.XLOOKUP(D33,Peso!A:A,Peso!C:C)</f>
        <v>CX</v>
      </c>
      <c r="N33" s="283"/>
      <c r="O33" s="284">
        <f t="shared" si="0"/>
        <v>19.2</v>
      </c>
      <c r="P33" s="284" t="str">
        <f t="shared" si="1"/>
        <v/>
      </c>
      <c r="Q33" s="284" t="str">
        <f t="shared" si="2"/>
        <v/>
      </c>
      <c r="R33" s="285" t="str">
        <f>_xlfn.XLOOKUP(D33,CATEGORIA!B:B,CATEGORIA!F:F)</f>
        <v>TEMPEROS / ESPECIARIAS</v>
      </c>
      <c r="S33" s="286">
        <f t="shared" si="3"/>
        <v>38.4</v>
      </c>
      <c r="T33" s="287" t="str">
        <f t="shared" si="4"/>
        <v/>
      </c>
      <c r="U33" s="287" t="str">
        <f t="shared" si="5"/>
        <v/>
      </c>
      <c r="V33" s="287">
        <f t="shared" si="6"/>
        <v>38.4</v>
      </c>
      <c r="W33" s="288">
        <f>_xlfn.XLOOKUP('LISTA '!D33,BASE!A:A,BASE!G:G)</f>
        <v>85</v>
      </c>
      <c r="X33" s="280" t="str">
        <f t="shared" si="7"/>
        <v/>
      </c>
      <c r="Y33" s="280" t="str">
        <f>IF(X33="ACABOU",(MAX($Y$2:Y32))+1,"")</f>
        <v/>
      </c>
      <c r="Z33" s="280" t="str">
        <f>IF(X33="CHEGOU",(MAX($Z$2:Z32))+1,"")</f>
        <v/>
      </c>
    </row>
    <row r="34" spans="1:27" s="48" customFormat="1" ht="21.9" customHeight="1" x14ac:dyDescent="0.3">
      <c r="B34" s="49"/>
      <c r="C34" s="49"/>
      <c r="D34" s="278">
        <v>20401</v>
      </c>
      <c r="E34" s="279" t="str">
        <f>_xlfn.XLOOKUP(D34,BASE!A:A,BASE!B:B)</f>
        <v>ALHO FRITO 5KG (VIDA EM GRAOS)</v>
      </c>
      <c r="F34" s="280"/>
      <c r="G34" s="280" t="s">
        <v>155</v>
      </c>
      <c r="H34" s="281">
        <v>18.5</v>
      </c>
      <c r="I34" s="281">
        <f>VLOOKUP(D34,FRACIONADOS!$A:$L,8,0)</f>
        <v>18.5</v>
      </c>
      <c r="J34" s="282" t="str">
        <f>IFERROR(_xlfn.XLOOKUP(D34,ISENTOS!A:A,ISENTOS!H:H),"")</f>
        <v/>
      </c>
      <c r="K34" s="282" t="str">
        <f>IFERROR(_xlfn.XLOOKUP(D34,ISENTOS!A:A,ISENTOS!I:I),"")</f>
        <v/>
      </c>
      <c r="L34" s="283">
        <f>IF(_xlfn.XLOOKUP(D34,Peso!A:A,Peso!D:D),_xlfn.XLOOKUP(D34,Peso!A:A,Peso!D:D),"SEM PESO")</f>
        <v>5</v>
      </c>
      <c r="M34" s="283" t="str">
        <f>_xlfn.XLOOKUP(D34,Peso!A:A,Peso!C:C)</f>
        <v>CX</v>
      </c>
      <c r="N34" s="283"/>
      <c r="O34" s="284">
        <f t="shared" si="0"/>
        <v>18.5</v>
      </c>
      <c r="P34" s="284" t="str">
        <f t="shared" si="1"/>
        <v/>
      </c>
      <c r="Q34" s="284" t="str">
        <f t="shared" si="2"/>
        <v/>
      </c>
      <c r="R34" s="285" t="str">
        <f>_xlfn.XLOOKUP(D34,CATEGORIA!B:B,CATEGORIA!F:F)</f>
        <v>TEMPEROS / ESPECIARIAS</v>
      </c>
      <c r="S34" s="286">
        <f t="shared" si="3"/>
        <v>92.5</v>
      </c>
      <c r="T34" s="287" t="str">
        <f t="shared" si="4"/>
        <v/>
      </c>
      <c r="U34" s="287" t="str">
        <f t="shared" si="5"/>
        <v/>
      </c>
      <c r="V34" s="287">
        <f t="shared" si="6"/>
        <v>92.5</v>
      </c>
      <c r="W34" s="288">
        <f>_xlfn.XLOOKUP('LISTA '!D34,BASE!A:A,BASE!G:G)</f>
        <v>167</v>
      </c>
      <c r="X34" s="280" t="str">
        <f t="shared" si="7"/>
        <v/>
      </c>
      <c r="Y34" s="280" t="str">
        <f>IF(X34="ACABOU",(MAX($Y$2:Y33))+1,"")</f>
        <v/>
      </c>
      <c r="Z34" s="280" t="str">
        <f>IF(X34="CHEGOU",(MAX($Z$2:Z33))+1,"")</f>
        <v/>
      </c>
    </row>
    <row r="35" spans="1:27" s="48" customFormat="1" ht="30" customHeight="1" x14ac:dyDescent="0.3">
      <c r="B35" s="49"/>
      <c r="C35" s="49"/>
      <c r="D35" s="225">
        <v>10014</v>
      </c>
      <c r="E35" s="226" t="str">
        <f>_xlfn.XLOOKUP(D35,BASE!A:A,BASE!B:B)</f>
        <v>ALHO GRANULADO 8/16 25KG (DESIDRATADO)</v>
      </c>
      <c r="F35" s="227">
        <v>3</v>
      </c>
      <c r="G35" s="227"/>
      <c r="H35" s="228">
        <v>22</v>
      </c>
      <c r="I35" s="228">
        <v>22</v>
      </c>
      <c r="J35" s="271" t="str">
        <f>IFERROR(_xlfn.XLOOKUP(D35,ISENTOS!A:A,ISENTOS!H:H),"")</f>
        <v/>
      </c>
      <c r="K35" s="271" t="str">
        <f>IFERROR(_xlfn.XLOOKUP(D35,ISENTOS!A:A,ISENTOS!I:I),"")</f>
        <v/>
      </c>
      <c r="L35" s="272">
        <f>IF(_xlfn.XLOOKUP(D35,Peso!A:A,Peso!D:D),_xlfn.XLOOKUP(D35,Peso!A:A,Peso!D:D),"SEM PESO")</f>
        <v>25</v>
      </c>
      <c r="M35" s="272" t="str">
        <f>_xlfn.XLOOKUP(D35,Peso!A:A,Peso!C:C)</f>
        <v>CX</v>
      </c>
      <c r="N35" s="272"/>
      <c r="O35" s="273">
        <f t="shared" si="0"/>
        <v>22</v>
      </c>
      <c r="P35" s="273" t="str">
        <f t="shared" si="1"/>
        <v/>
      </c>
      <c r="Q35" s="273" t="str">
        <f t="shared" si="2"/>
        <v/>
      </c>
      <c r="R35" s="274" t="str">
        <f>_xlfn.XLOOKUP(D35,CATEGORIA!B:B,CATEGORIA!F:F)</f>
        <v>TEMPEROS / ESPECIARIAS</v>
      </c>
      <c r="S35" s="275">
        <f t="shared" si="3"/>
        <v>550</v>
      </c>
      <c r="T35" s="276" t="str">
        <f t="shared" si="4"/>
        <v/>
      </c>
      <c r="U35" s="276" t="str">
        <f t="shared" si="5"/>
        <v/>
      </c>
      <c r="V35" s="276">
        <f t="shared" si="6"/>
        <v>550</v>
      </c>
      <c r="W35" s="277">
        <f>_xlfn.XLOOKUP('LISTA '!D35,BASE!A:A,BASE!G:G)</f>
        <v>165</v>
      </c>
      <c r="X35" s="227" t="str">
        <f t="shared" si="7"/>
        <v/>
      </c>
      <c r="Y35" s="227" t="str">
        <f>IF(X35="ACABOU",(MAX($Y$2:Y34))+1,"")</f>
        <v/>
      </c>
      <c r="Z35" s="227" t="str">
        <f>IF(X35="CHEGOU",(MAX($Z$2:Z34))+1,"")</f>
        <v/>
      </c>
    </row>
    <row r="36" spans="1:27" s="48" customFormat="1" ht="30" customHeight="1" x14ac:dyDescent="0.3">
      <c r="B36" s="49"/>
      <c r="C36" s="49"/>
      <c r="D36" s="225">
        <v>21457</v>
      </c>
      <c r="E36" s="226" t="str">
        <f>_xlfn.XLOOKUP(D36,BASE!A:A,BASE!B:B)</f>
        <v>ALHO GRANULADO 8/16 DESIDRATADO 2KG (VIDA EM GRAOS)</v>
      </c>
      <c r="F36" s="227">
        <v>3</v>
      </c>
      <c r="G36" s="227" t="s">
        <v>155</v>
      </c>
      <c r="H36" s="228">
        <v>25</v>
      </c>
      <c r="I36" s="228">
        <f>VLOOKUP(D36,FRACIONADOS!$A:$L,8,0)</f>
        <v>25</v>
      </c>
      <c r="J36" s="271" t="str">
        <f>IFERROR(_xlfn.XLOOKUP(D36,ISENTOS!A:A,ISENTOS!H:H),"")</f>
        <v/>
      </c>
      <c r="K36" s="271" t="str">
        <f>IFERROR(_xlfn.XLOOKUP(D36,ISENTOS!A:A,ISENTOS!I:I),"")</f>
        <v/>
      </c>
      <c r="L36" s="272">
        <f>IF(_xlfn.XLOOKUP(D36,Peso!A:A,Peso!D:D),_xlfn.XLOOKUP(D36,Peso!A:A,Peso!D:D),"SEM PESO")</f>
        <v>2</v>
      </c>
      <c r="M36" s="272" t="str">
        <f>_xlfn.XLOOKUP(D36,Peso!A:A,Peso!C:C)</f>
        <v>SC</v>
      </c>
      <c r="N36" s="272"/>
      <c r="O36" s="273">
        <f t="shared" si="0"/>
        <v>25</v>
      </c>
      <c r="P36" s="273" t="str">
        <f t="shared" si="1"/>
        <v/>
      </c>
      <c r="Q36" s="273" t="str">
        <f t="shared" si="2"/>
        <v/>
      </c>
      <c r="R36" s="274" t="str">
        <f>_xlfn.XLOOKUP(D36,CATEGORIA!B:B,CATEGORIA!F:F)</f>
        <v>TEMPEROS / ESPECIARIAS</v>
      </c>
      <c r="S36" s="275">
        <f t="shared" si="3"/>
        <v>50</v>
      </c>
      <c r="T36" s="276" t="str">
        <f t="shared" si="4"/>
        <v/>
      </c>
      <c r="U36" s="276" t="str">
        <f t="shared" si="5"/>
        <v/>
      </c>
      <c r="V36" s="276">
        <f t="shared" si="6"/>
        <v>50</v>
      </c>
      <c r="W36" s="277">
        <f>_xlfn.XLOOKUP('LISTA '!D36,BASE!A:A,BASE!G:G)</f>
        <v>31</v>
      </c>
      <c r="X36" s="227" t="str">
        <f t="shared" si="7"/>
        <v/>
      </c>
      <c r="Y36" s="227" t="str">
        <f>IF(X36="ACABOU",(MAX($Y$2:Y35))+1,"")</f>
        <v/>
      </c>
      <c r="Z36" s="227" t="str">
        <f>IF(X36="CHEGOU",(MAX($Z$2:Z35))+1,"")</f>
        <v/>
      </c>
    </row>
    <row r="37" spans="1:27" s="48" customFormat="1" ht="30" customHeight="1" x14ac:dyDescent="0.3">
      <c r="B37" s="49"/>
      <c r="C37" s="49"/>
      <c r="D37" s="225">
        <v>20399</v>
      </c>
      <c r="E37" s="226" t="str">
        <f>_xlfn.XLOOKUP(D37,BASE!A:A,BASE!B:B)</f>
        <v>ALHO GRANULADO 8/16 DESIDRATADO 5KG (VIDA EM GRAOS)</v>
      </c>
      <c r="F37" s="227">
        <v>3</v>
      </c>
      <c r="G37" s="227" t="s">
        <v>155</v>
      </c>
      <c r="H37" s="228">
        <v>23.9</v>
      </c>
      <c r="I37" s="228">
        <f>VLOOKUP(D37,FRACIONADOS!$A:$L,8,0)</f>
        <v>23.9</v>
      </c>
      <c r="J37" s="271" t="str">
        <f>IFERROR(_xlfn.XLOOKUP(D37,ISENTOS!A:A,ISENTOS!H:H),"")</f>
        <v/>
      </c>
      <c r="K37" s="271" t="str">
        <f>IFERROR(_xlfn.XLOOKUP(D37,ISENTOS!A:A,ISENTOS!I:I),"")</f>
        <v/>
      </c>
      <c r="L37" s="272">
        <f>IF(_xlfn.XLOOKUP(D37,Peso!A:A,Peso!D:D),_xlfn.XLOOKUP(D37,Peso!A:A,Peso!D:D),"SEM PESO")</f>
        <v>5</v>
      </c>
      <c r="M37" s="272" t="str">
        <f>_xlfn.XLOOKUP(D37,Peso!A:A,Peso!C:C)</f>
        <v>CX</v>
      </c>
      <c r="N37" s="272"/>
      <c r="O37" s="273">
        <f t="shared" si="0"/>
        <v>23.9</v>
      </c>
      <c r="P37" s="273" t="str">
        <f t="shared" si="1"/>
        <v/>
      </c>
      <c r="Q37" s="273" t="str">
        <f t="shared" si="2"/>
        <v/>
      </c>
      <c r="R37" s="274" t="str">
        <f>_xlfn.XLOOKUP(D37,CATEGORIA!B:B,CATEGORIA!F:F)</f>
        <v>TEMPEROS / ESPECIARIAS</v>
      </c>
      <c r="S37" s="275">
        <f t="shared" si="3"/>
        <v>119.5</v>
      </c>
      <c r="T37" s="276" t="str">
        <f t="shared" si="4"/>
        <v/>
      </c>
      <c r="U37" s="276" t="str">
        <f t="shared" si="5"/>
        <v/>
      </c>
      <c r="V37" s="276">
        <f t="shared" si="6"/>
        <v>119.5</v>
      </c>
      <c r="W37" s="277">
        <f>_xlfn.XLOOKUP('LISTA '!D37,BASE!A:A,BASE!G:G)</f>
        <v>184</v>
      </c>
      <c r="X37" s="227" t="str">
        <f t="shared" si="7"/>
        <v/>
      </c>
      <c r="Y37" s="227" t="str">
        <f>IF(X37="ACABOU",(MAX($Y$2:Y36))+1,"")</f>
        <v/>
      </c>
      <c r="Z37" s="227" t="str">
        <f>IF(X37="CHEGOU",(MAX($Z$2:Z36))+1,"")</f>
        <v/>
      </c>
    </row>
    <row r="38" spans="1:27" s="48" customFormat="1" ht="21.9" customHeight="1" x14ac:dyDescent="0.3">
      <c r="B38" s="49"/>
      <c r="C38" s="49"/>
      <c r="D38" s="278">
        <v>1889</v>
      </c>
      <c r="E38" s="279" t="str">
        <f>_xlfn.XLOOKUP(D38,BASE!A:A,BASE!B:B)</f>
        <v>AMACIANTE DE CARNE S/ GLUTAMATO 2KG (VIDA EM GRAOS)</v>
      </c>
      <c r="F38" s="280" t="s">
        <v>155</v>
      </c>
      <c r="G38" s="280" t="s">
        <v>155</v>
      </c>
      <c r="H38" s="281">
        <v>7.8</v>
      </c>
      <c r="I38" s="281">
        <f>VLOOKUP(D38,FRACIONADOS!$A:$L,8,0)</f>
        <v>7.8</v>
      </c>
      <c r="J38" s="282" t="str">
        <f>IFERROR(_xlfn.XLOOKUP(D38,ISENTOS!A:A,ISENTOS!H:H),"")</f>
        <v/>
      </c>
      <c r="K38" s="282" t="str">
        <f>IFERROR(_xlfn.XLOOKUP(D38,ISENTOS!A:A,ISENTOS!I:I),"")</f>
        <v/>
      </c>
      <c r="L38" s="283">
        <f>IF(_xlfn.XLOOKUP(D38,Peso!A:A,Peso!D:D),_xlfn.XLOOKUP(D38,Peso!A:A,Peso!D:D),"SEM PESO")</f>
        <v>2</v>
      </c>
      <c r="M38" s="283" t="str">
        <f>_xlfn.XLOOKUP(D38,Peso!A:A,Peso!C:C)</f>
        <v>SC</v>
      </c>
      <c r="N38" s="283"/>
      <c r="O38" s="284">
        <f t="shared" si="0"/>
        <v>7.8</v>
      </c>
      <c r="P38" s="284" t="str">
        <f t="shared" si="1"/>
        <v/>
      </c>
      <c r="Q38" s="284" t="str">
        <f t="shared" si="2"/>
        <v/>
      </c>
      <c r="R38" s="285" t="str">
        <f>_xlfn.XLOOKUP(D38,CATEGORIA!B:B,CATEGORIA!F:F)</f>
        <v>TEMPEROS / ESPECIARIAS</v>
      </c>
      <c r="S38" s="286">
        <f t="shared" si="3"/>
        <v>15.6</v>
      </c>
      <c r="T38" s="287" t="str">
        <f t="shared" si="4"/>
        <v/>
      </c>
      <c r="U38" s="287" t="str">
        <f t="shared" si="5"/>
        <v/>
      </c>
      <c r="V38" s="287">
        <f t="shared" si="6"/>
        <v>15.6</v>
      </c>
      <c r="W38" s="288">
        <f>_xlfn.XLOOKUP('LISTA '!D38,BASE!A:A,BASE!G:G)</f>
        <v>18</v>
      </c>
      <c r="X38" s="280" t="str">
        <f t="shared" si="7"/>
        <v/>
      </c>
      <c r="Y38" s="280" t="str">
        <f>IF(X38="ACABOU",(MAX($Y$2:Y37))+1,"")</f>
        <v/>
      </c>
      <c r="Z38" s="280" t="str">
        <f>IF(X38="CHEGOU",(MAX($Z$2:Z37))+1,"")</f>
        <v/>
      </c>
    </row>
    <row r="39" spans="1:27" s="48" customFormat="1" ht="21.9" customHeight="1" x14ac:dyDescent="0.3">
      <c r="B39" s="49"/>
      <c r="C39" s="49"/>
      <c r="D39" s="278">
        <v>1257</v>
      </c>
      <c r="E39" s="279" t="str">
        <f>_xlfn.XLOOKUP(D39,BASE!A:A,BASE!B:B)</f>
        <v>AMACIANTE DE CARNE S/ GLUTAMATO 5KG</v>
      </c>
      <c r="F39" s="280"/>
      <c r="G39" s="280"/>
      <c r="H39" s="281">
        <v>6.1</v>
      </c>
      <c r="I39" s="281">
        <v>6.1</v>
      </c>
      <c r="J39" s="282" t="str">
        <f>IFERROR(_xlfn.XLOOKUP(D39,ISENTOS!A:A,ISENTOS!H:H),"")</f>
        <v/>
      </c>
      <c r="K39" s="282" t="str">
        <f>IFERROR(_xlfn.XLOOKUP(D39,ISENTOS!A:A,ISENTOS!I:I),"")</f>
        <v/>
      </c>
      <c r="L39" s="283">
        <f>IF(_xlfn.XLOOKUP(D39,Peso!A:A,Peso!D:D),_xlfn.XLOOKUP(D39,Peso!A:A,Peso!D:D),"SEM PESO")</f>
        <v>5</v>
      </c>
      <c r="M39" s="283" t="str">
        <f>_xlfn.XLOOKUP(D39,Peso!A:A,Peso!C:C)</f>
        <v>SC</v>
      </c>
      <c r="N39" s="283"/>
      <c r="O39" s="284">
        <f t="shared" si="0"/>
        <v>6.1</v>
      </c>
      <c r="P39" s="284" t="str">
        <f t="shared" si="1"/>
        <v/>
      </c>
      <c r="Q39" s="284" t="str">
        <f t="shared" si="2"/>
        <v/>
      </c>
      <c r="R39" s="285" t="str">
        <f>_xlfn.XLOOKUP(D39,CATEGORIA!B:B,CATEGORIA!F:F)</f>
        <v>TEMPEROS / ESPECIARIAS</v>
      </c>
      <c r="S39" s="286">
        <f t="shared" si="3"/>
        <v>30.5</v>
      </c>
      <c r="T39" s="287" t="str">
        <f t="shared" si="4"/>
        <v/>
      </c>
      <c r="U39" s="287" t="str">
        <f t="shared" si="5"/>
        <v/>
      </c>
      <c r="V39" s="287">
        <f t="shared" si="6"/>
        <v>30.5</v>
      </c>
      <c r="W39" s="288">
        <f>_xlfn.XLOOKUP('LISTA '!D39,BASE!A:A,BASE!G:G)</f>
        <v>97</v>
      </c>
      <c r="X39" s="280" t="str">
        <f t="shared" si="7"/>
        <v/>
      </c>
      <c r="Y39" s="280" t="str">
        <f>IF(X39="ACABOU",(MAX($Y$2:Y38))+1,"")</f>
        <v/>
      </c>
      <c r="Z39" s="280" t="str">
        <f>IF(X39="CHEGOU",(MAX($Z$2:Z38))+1,"")</f>
        <v/>
      </c>
    </row>
    <row r="40" spans="1:27" s="48" customFormat="1" ht="21.9" customHeight="1" x14ac:dyDescent="0.3">
      <c r="B40" s="49"/>
      <c r="C40" s="49"/>
      <c r="D40" s="278">
        <v>21495</v>
      </c>
      <c r="E40" s="279" t="str">
        <f>_xlfn.XLOOKUP(D40,BASE!A:A,BASE!B:B)</f>
        <v>AMARANTO EM FLOCOS 2KG (VIDA EM GRAOS)</v>
      </c>
      <c r="F40" s="280" t="s">
        <v>155</v>
      </c>
      <c r="G40" s="280" t="s">
        <v>155</v>
      </c>
      <c r="H40" s="281">
        <v>28.3</v>
      </c>
      <c r="I40" s="281">
        <v>28.3</v>
      </c>
      <c r="J40" s="282" t="str">
        <f>IFERROR(_xlfn.XLOOKUP(D40,ISENTOS!A:A,ISENTOS!H:H),"")</f>
        <v/>
      </c>
      <c r="K40" s="282" t="str">
        <f>IFERROR(_xlfn.XLOOKUP(D40,ISENTOS!A:A,ISENTOS!I:I),"")</f>
        <v/>
      </c>
      <c r="L40" s="283">
        <f>IF(_xlfn.XLOOKUP(D40,Peso!A:A,Peso!D:D),_xlfn.XLOOKUP(D40,Peso!A:A,Peso!D:D),"SEM PESO")</f>
        <v>2</v>
      </c>
      <c r="M40" s="283" t="str">
        <f>_xlfn.XLOOKUP(D40,Peso!A:A,Peso!C:C)</f>
        <v>SC</v>
      </c>
      <c r="N40" s="283"/>
      <c r="O40" s="284">
        <f t="shared" si="0"/>
        <v>28.3</v>
      </c>
      <c r="P40" s="284" t="str">
        <f t="shared" si="1"/>
        <v/>
      </c>
      <c r="Q40" s="284" t="str">
        <f t="shared" si="2"/>
        <v/>
      </c>
      <c r="R40" s="285" t="str">
        <f>_xlfn.XLOOKUP(D40,CATEGORIA!B:B,CATEGORIA!F:F)</f>
        <v>GRAOS / SEMENTES</v>
      </c>
      <c r="S40" s="286">
        <f t="shared" si="3"/>
        <v>56.6</v>
      </c>
      <c r="T40" s="287" t="str">
        <f t="shared" si="4"/>
        <v/>
      </c>
      <c r="U40" s="287" t="str">
        <f t="shared" si="5"/>
        <v/>
      </c>
      <c r="V40" s="287">
        <f t="shared" si="6"/>
        <v>56.6</v>
      </c>
      <c r="W40" s="288">
        <f>_xlfn.XLOOKUP('LISTA '!D40,BASE!A:A,BASE!G:G)</f>
        <v>9</v>
      </c>
      <c r="X40" s="280" t="str">
        <f t="shared" si="7"/>
        <v/>
      </c>
      <c r="Y40" s="280" t="str">
        <f>IF(X40="ACABOU",(MAX($Y$2:Y39))+1,"")</f>
        <v/>
      </c>
      <c r="Z40" s="280" t="str">
        <f>IF(X40="CHEGOU",(MAX($Z$2:Z39))+1,"")</f>
        <v/>
      </c>
    </row>
    <row r="41" spans="1:27" s="48" customFormat="1" ht="21.9" customHeight="1" x14ac:dyDescent="0.3">
      <c r="B41" s="49"/>
      <c r="C41" s="49"/>
      <c r="D41" s="278">
        <v>20351</v>
      </c>
      <c r="E41" s="279" t="str">
        <f>_xlfn.XLOOKUP(D41,BASE!A:A,BASE!B:B)</f>
        <v>AMARANTO EM FLOCOS 5KG (VIDA EM GRAOS)</v>
      </c>
      <c r="F41" s="280" t="s">
        <v>155</v>
      </c>
      <c r="G41" s="280" t="s">
        <v>155</v>
      </c>
      <c r="H41" s="281">
        <v>27</v>
      </c>
      <c r="I41" s="281">
        <v>0</v>
      </c>
      <c r="J41" s="282" t="str">
        <f>IFERROR(_xlfn.XLOOKUP(D41,ISENTOS!A:A,ISENTOS!H:H),"")</f>
        <v/>
      </c>
      <c r="K41" s="282" t="str">
        <f>IFERROR(_xlfn.XLOOKUP(D41,ISENTOS!A:A,ISENTOS!I:I),"")</f>
        <v/>
      </c>
      <c r="L41" s="283">
        <f>IF(_xlfn.XLOOKUP(D41,Peso!A:A,Peso!D:D),_xlfn.XLOOKUP(D41,Peso!A:A,Peso!D:D),"SEM PESO")</f>
        <v>5</v>
      </c>
      <c r="M41" s="283" t="str">
        <f>_xlfn.XLOOKUP(D41,Peso!A:A,Peso!C:C)</f>
        <v>SC</v>
      </c>
      <c r="N41" s="283"/>
      <c r="O41" s="284">
        <f t="shared" si="0"/>
        <v>0</v>
      </c>
      <c r="P41" s="284" t="str">
        <f t="shared" si="1"/>
        <v/>
      </c>
      <c r="Q41" s="284" t="str">
        <f t="shared" si="2"/>
        <v/>
      </c>
      <c r="R41" s="285" t="str">
        <f>_xlfn.XLOOKUP(D41,CATEGORIA!B:B,CATEGORIA!F:F)</f>
        <v>GRAOS / SEMENTES</v>
      </c>
      <c r="S41" s="286">
        <f t="shared" si="3"/>
        <v>0</v>
      </c>
      <c r="T41" s="287" t="str">
        <f t="shared" si="4"/>
        <v/>
      </c>
      <c r="U41" s="287" t="str">
        <f t="shared" si="5"/>
        <v/>
      </c>
      <c r="V41" s="287">
        <f t="shared" si="6"/>
        <v>0</v>
      </c>
      <c r="W41" s="288">
        <f>_xlfn.XLOOKUP('LISTA '!D41,BASE!A:A,BASE!G:G)</f>
        <v>0</v>
      </c>
      <c r="X41" s="280" t="str">
        <f t="shared" si="7"/>
        <v/>
      </c>
      <c r="Y41" s="280" t="str">
        <f>IF(X41="ACABOU",(MAX($Y$2:Y40))+1,"")</f>
        <v/>
      </c>
      <c r="Z41" s="280" t="str">
        <f>IF(X41="CHEGOU",(MAX($Z$2:Z40))+1,"")</f>
        <v/>
      </c>
    </row>
    <row r="42" spans="1:27" s="48" customFormat="1" ht="21.9" customHeight="1" x14ac:dyDescent="0.3">
      <c r="B42" s="49"/>
      <c r="C42" s="49"/>
      <c r="D42" s="278">
        <v>20429</v>
      </c>
      <c r="E42" s="279" t="str">
        <f>_xlfn.XLOOKUP(D42,BASE!A:A,BASE!B:B)</f>
        <v>AMARANTO EM FLOCOS PERUANA 25KG</v>
      </c>
      <c r="F42" s="280"/>
      <c r="G42" s="280"/>
      <c r="H42" s="281">
        <v>25</v>
      </c>
      <c r="I42" s="281">
        <v>0</v>
      </c>
      <c r="J42" s="282" t="str">
        <f>IFERROR(_xlfn.XLOOKUP(D42,ISENTOS!A:A,ISENTOS!H:H),"")</f>
        <v/>
      </c>
      <c r="K42" s="282" t="str">
        <f>IFERROR(_xlfn.XLOOKUP(D42,ISENTOS!A:A,ISENTOS!I:I),"")</f>
        <v/>
      </c>
      <c r="L42" s="283">
        <f>IF(_xlfn.XLOOKUP(D42,Peso!A:A,Peso!D:D),_xlfn.XLOOKUP(D42,Peso!A:A,Peso!D:D),"SEM PESO")</f>
        <v>25</v>
      </c>
      <c r="M42" s="283" t="str">
        <f>_xlfn.XLOOKUP(D42,Peso!A:A,Peso!C:C)</f>
        <v>SC</v>
      </c>
      <c r="N42" s="283"/>
      <c r="O42" s="284">
        <f t="shared" si="0"/>
        <v>0</v>
      </c>
      <c r="P42" s="284" t="str">
        <f t="shared" si="1"/>
        <v/>
      </c>
      <c r="Q42" s="284" t="str">
        <f t="shared" si="2"/>
        <v/>
      </c>
      <c r="R42" s="285" t="str">
        <f>_xlfn.XLOOKUP(D42,CATEGORIA!B:B,CATEGORIA!F:F)</f>
        <v>GRAOS / SEMENTES</v>
      </c>
      <c r="S42" s="286">
        <f t="shared" si="3"/>
        <v>0</v>
      </c>
      <c r="T42" s="287" t="str">
        <f t="shared" si="4"/>
        <v/>
      </c>
      <c r="U42" s="287" t="str">
        <f t="shared" si="5"/>
        <v/>
      </c>
      <c r="V42" s="287">
        <f t="shared" si="6"/>
        <v>0</v>
      </c>
      <c r="W42" s="288">
        <f>_xlfn.XLOOKUP('LISTA '!D42,BASE!A:A,BASE!G:G)</f>
        <v>0</v>
      </c>
      <c r="X42" s="280" t="str">
        <f t="shared" si="7"/>
        <v/>
      </c>
      <c r="Y42" s="280" t="str">
        <f>IF(X42="ACABOU",(MAX($Y$2:Y41))+1,"")</f>
        <v/>
      </c>
      <c r="Z42" s="280" t="str">
        <f>IF(X42="CHEGOU",(MAX($Z$2:Z41))+1,"")</f>
        <v/>
      </c>
    </row>
    <row r="43" spans="1:27" s="215" customFormat="1" ht="21.9" customHeight="1" x14ac:dyDescent="0.3">
      <c r="A43" s="118" t="e">
        <f>IF(#REF!="",0,COUNTIF(#REF!,"x"))</f>
        <v>#REF!</v>
      </c>
      <c r="B43" s="118" t="e">
        <f>IF(#REF!="",0,COUNTIF(#REF!,"x"))</f>
        <v>#REF!</v>
      </c>
      <c r="C43" s="118" t="e">
        <f>IF(#REF!="",0,COUNTIF(#REF!,"X"))</f>
        <v>#REF!</v>
      </c>
      <c r="D43" s="278">
        <v>21394</v>
      </c>
      <c r="E43" s="279" t="str">
        <f>_xlfn.XLOOKUP(D43,BASE!A:A,BASE!B:B)</f>
        <v>AMARANTO EM GRAOS 2KG (VIDA EM GRAOS)</v>
      </c>
      <c r="F43" s="280"/>
      <c r="G43" s="280" t="s">
        <v>155</v>
      </c>
      <c r="H43" s="281">
        <v>26.1</v>
      </c>
      <c r="I43" s="281">
        <f>VLOOKUP(D43,FRACIONADOS!$A:$L,8,0)</f>
        <v>26.1</v>
      </c>
      <c r="J43" s="282" t="str">
        <f>IFERROR(_xlfn.XLOOKUP(D43,ISENTOS!A:A,ISENTOS!H:H),"")</f>
        <v/>
      </c>
      <c r="K43" s="282" t="str">
        <f>IFERROR(_xlfn.XLOOKUP(D43,ISENTOS!A:A,ISENTOS!I:I),"")</f>
        <v/>
      </c>
      <c r="L43" s="283">
        <f>IF(_xlfn.XLOOKUP(D43,Peso!A:A,Peso!D:D),_xlfn.XLOOKUP(D43,Peso!A:A,Peso!D:D),"SEM PESO")</f>
        <v>2</v>
      </c>
      <c r="M43" s="283" t="str">
        <f>_xlfn.XLOOKUP(D43,Peso!A:A,Peso!C:C)</f>
        <v>SC</v>
      </c>
      <c r="N43" s="283"/>
      <c r="O43" s="284">
        <f t="shared" si="0"/>
        <v>26.1</v>
      </c>
      <c r="P43" s="284" t="str">
        <f t="shared" si="1"/>
        <v/>
      </c>
      <c r="Q43" s="284" t="str">
        <f t="shared" si="2"/>
        <v/>
      </c>
      <c r="R43" s="285" t="str">
        <f>_xlfn.XLOOKUP(D43,CATEGORIA!B:B,CATEGORIA!F:F)</f>
        <v>GRAOS / SEMENTES</v>
      </c>
      <c r="S43" s="286">
        <f t="shared" si="3"/>
        <v>52.2</v>
      </c>
      <c r="T43" s="287" t="str">
        <f t="shared" si="4"/>
        <v/>
      </c>
      <c r="U43" s="287" t="str">
        <f t="shared" si="5"/>
        <v/>
      </c>
      <c r="V43" s="287">
        <f t="shared" si="6"/>
        <v>52.2</v>
      </c>
      <c r="W43" s="288">
        <f>_xlfn.XLOOKUP('LISTA '!D43,BASE!A:A,BASE!G:G)</f>
        <v>16</v>
      </c>
      <c r="X43" s="280" t="str">
        <f t="shared" si="7"/>
        <v/>
      </c>
      <c r="Y43" s="280" t="str">
        <f>IF(X43="ACABOU",(MAX($Y$2:Y42))+1,"")</f>
        <v/>
      </c>
      <c r="Z43" s="280" t="str">
        <f>IF(X43="CHEGOU",(MAX($Z$2:Z42))+1,"")</f>
        <v/>
      </c>
    </row>
    <row r="44" spans="1:27" s="215" customFormat="1" ht="21.9" customHeight="1" x14ac:dyDescent="0.3">
      <c r="A44" s="118"/>
      <c r="B44" s="118"/>
      <c r="C44" s="118"/>
      <c r="D44" s="278">
        <v>21028</v>
      </c>
      <c r="E44" s="279" t="str">
        <f>_xlfn.XLOOKUP(D44,BASE!A:A,BASE!B:B)</f>
        <v>AMARANTO EM GRAOS 5KG (VIDA EM GRAOS)</v>
      </c>
      <c r="F44" s="280" t="s">
        <v>155</v>
      </c>
      <c r="G44" s="280" t="s">
        <v>155</v>
      </c>
      <c r="H44" s="281">
        <v>24.9</v>
      </c>
      <c r="I44" s="281">
        <f>VLOOKUP(D44,FRACIONADOS!$A:$L,8,0)</f>
        <v>24.9</v>
      </c>
      <c r="J44" s="282" t="str">
        <f>IFERROR(_xlfn.XLOOKUP(D44,ISENTOS!A:A,ISENTOS!H:H),"")</f>
        <v/>
      </c>
      <c r="K44" s="282" t="str">
        <f>IFERROR(_xlfn.XLOOKUP(D44,ISENTOS!A:A,ISENTOS!I:I),"")</f>
        <v/>
      </c>
      <c r="L44" s="283">
        <f>IF(_xlfn.XLOOKUP(D44,Peso!A:A,Peso!D:D),_xlfn.XLOOKUP(D44,Peso!A:A,Peso!D:D),"SEM PESO")</f>
        <v>5</v>
      </c>
      <c r="M44" s="283" t="str">
        <f>_xlfn.XLOOKUP(D44,Peso!A:A,Peso!C:C)</f>
        <v>SC</v>
      </c>
      <c r="N44" s="283"/>
      <c r="O44" s="284">
        <f t="shared" si="0"/>
        <v>24.9</v>
      </c>
      <c r="P44" s="284" t="str">
        <f t="shared" si="1"/>
        <v/>
      </c>
      <c r="Q44" s="284" t="str">
        <f t="shared" si="2"/>
        <v/>
      </c>
      <c r="R44" s="285" t="str">
        <f>_xlfn.XLOOKUP(D44,CATEGORIA!B:B,CATEGORIA!F:F)</f>
        <v>GRAOS / SEMENTES</v>
      </c>
      <c r="S44" s="286">
        <f t="shared" si="3"/>
        <v>124.5</v>
      </c>
      <c r="T44" s="287" t="str">
        <f t="shared" si="4"/>
        <v/>
      </c>
      <c r="U44" s="287" t="str">
        <f t="shared" si="5"/>
        <v/>
      </c>
      <c r="V44" s="287">
        <f t="shared" si="6"/>
        <v>124.5</v>
      </c>
      <c r="W44" s="288">
        <f>_xlfn.XLOOKUP('LISTA '!D44,BASE!A:A,BASE!G:G)</f>
        <v>25</v>
      </c>
      <c r="X44" s="280" t="str">
        <f t="shared" si="7"/>
        <v/>
      </c>
      <c r="Y44" s="280" t="str">
        <f>IF(X44="ACABOU",(MAX($Y$2:Y43))+1,"")</f>
        <v/>
      </c>
      <c r="Z44" s="280" t="str">
        <f>IF(X44="CHEGOU",(MAX($Z$2:Z43))+1,"")</f>
        <v/>
      </c>
    </row>
    <row r="45" spans="1:27" s="215" customFormat="1" ht="21.9" customHeight="1" x14ac:dyDescent="0.3">
      <c r="A45" s="118"/>
      <c r="B45" s="118"/>
      <c r="C45" s="118"/>
      <c r="D45" s="278">
        <v>20107</v>
      </c>
      <c r="E45" s="279" t="str">
        <f>_xlfn.XLOOKUP(D45,BASE!A:A,BASE!B:B)</f>
        <v>AMARANTO EM GRAOS PERUANA 25KG (IMPORTADO)</v>
      </c>
      <c r="F45" s="280"/>
      <c r="G45" s="280"/>
      <c r="H45" s="281">
        <v>23</v>
      </c>
      <c r="I45" s="281">
        <v>23</v>
      </c>
      <c r="J45" s="282" t="str">
        <f>IFERROR(_xlfn.XLOOKUP(D45,ISENTOS!A:A,ISENTOS!H:H),"")</f>
        <v/>
      </c>
      <c r="K45" s="282" t="str">
        <f>IFERROR(_xlfn.XLOOKUP(D45,ISENTOS!A:A,ISENTOS!I:I),"")</f>
        <v/>
      </c>
      <c r="L45" s="283">
        <f>IF(_xlfn.XLOOKUP(D45,Peso!A:A,Peso!D:D),_xlfn.XLOOKUP(D45,Peso!A:A,Peso!D:D),"SEM PESO")</f>
        <v>25</v>
      </c>
      <c r="M45" s="283" t="str">
        <f>_xlfn.XLOOKUP(D45,Peso!A:A,Peso!C:C)</f>
        <v>SC</v>
      </c>
      <c r="N45" s="283"/>
      <c r="O45" s="284">
        <f t="shared" si="0"/>
        <v>23</v>
      </c>
      <c r="P45" s="284" t="str">
        <f t="shared" si="1"/>
        <v/>
      </c>
      <c r="Q45" s="284" t="str">
        <f t="shared" si="2"/>
        <v/>
      </c>
      <c r="R45" s="285" t="str">
        <f>_xlfn.XLOOKUP(D45,CATEGORIA!B:B,CATEGORIA!F:F)</f>
        <v>GRAOS / SEMENTES</v>
      </c>
      <c r="S45" s="286">
        <f t="shared" si="3"/>
        <v>575</v>
      </c>
      <c r="T45" s="287" t="str">
        <f t="shared" si="4"/>
        <v/>
      </c>
      <c r="U45" s="287" t="str">
        <f t="shared" si="5"/>
        <v/>
      </c>
      <c r="V45" s="287">
        <f t="shared" si="6"/>
        <v>575</v>
      </c>
      <c r="W45" s="288">
        <f>_xlfn.XLOOKUP('LISTA '!D45,BASE!A:A,BASE!G:G)</f>
        <v>40</v>
      </c>
      <c r="X45" s="280" t="str">
        <f t="shared" si="7"/>
        <v/>
      </c>
      <c r="Y45" s="280" t="str">
        <f>IF(X45="ACABOU",(MAX($Y$2:Y44))+1,"")</f>
        <v/>
      </c>
      <c r="Z45" s="280" t="str">
        <f>IF(X45="CHEGOU",(MAX($Z$2:Z44))+1,"")</f>
        <v/>
      </c>
    </row>
    <row r="46" spans="1:27" s="216" customFormat="1" ht="30" customHeight="1" x14ac:dyDescent="0.3">
      <c r="A46" s="12" t="e">
        <f>IF(#REF!="",0,COUNTIF(#REF!,"x"))</f>
        <v>#REF!</v>
      </c>
      <c r="B46" s="12" t="e">
        <f>IF(#REF!="",0,COUNTIF(#REF!,"x"))</f>
        <v>#REF!</v>
      </c>
      <c r="C46" s="13" t="e">
        <f>IF(#REF!="",0,COUNTIF(#REF!,"X"))</f>
        <v>#REF!</v>
      </c>
      <c r="D46" s="230">
        <v>21771</v>
      </c>
      <c r="E46" s="231" t="str">
        <f>_xlfn.XLOOKUP(D46,BASE!A:A,BASE!B:B)</f>
        <v>AMEIXA SEM CAROCO (110/132) 10KG (ARGENSUN)</v>
      </c>
      <c r="F46" s="232">
        <v>3</v>
      </c>
      <c r="G46" s="232" t="s">
        <v>155</v>
      </c>
      <c r="H46" s="233">
        <v>29</v>
      </c>
      <c r="I46" s="233">
        <v>29</v>
      </c>
      <c r="J46" s="271">
        <f>IFERROR(_xlfn.XLOOKUP(D46,ISENTOS!A:A,ISENTOS!H:H),"")</f>
        <v>0.04</v>
      </c>
      <c r="K46" s="271">
        <f>IFERROR(_xlfn.XLOOKUP(D46,ISENTOS!A:A,ISENTOS!I:I),"")</f>
        <v>0.12</v>
      </c>
      <c r="L46" s="272">
        <f>IF(_xlfn.XLOOKUP(D46,Peso!A:A,Peso!D:D),_xlfn.XLOOKUP(D46,Peso!A:A,Peso!D:D),"SEM PESO")</f>
        <v>10</v>
      </c>
      <c r="M46" s="272" t="str">
        <f>_xlfn.XLOOKUP(D46,Peso!A:A,Peso!C:C)</f>
        <v>CX</v>
      </c>
      <c r="N46" s="272"/>
      <c r="O46" s="273">
        <f t="shared" si="0"/>
        <v>29</v>
      </c>
      <c r="P46" s="273">
        <f t="shared" si="1"/>
        <v>30.200000000000003</v>
      </c>
      <c r="Q46" s="273">
        <f t="shared" si="2"/>
        <v>32.5</v>
      </c>
      <c r="R46" s="274" t="str">
        <f>_xlfn.XLOOKUP(D46,CATEGORIA!B:B,CATEGORIA!F:F)</f>
        <v>FRUTAS DESIDRATADAS / CRISTALIZADAS</v>
      </c>
      <c r="S46" s="275">
        <f t="shared" si="3"/>
        <v>290</v>
      </c>
      <c r="T46" s="276">
        <f t="shared" si="4"/>
        <v>301.60000000000002</v>
      </c>
      <c r="U46" s="276">
        <f t="shared" si="5"/>
        <v>324.8</v>
      </c>
      <c r="V46" s="276">
        <f t="shared" si="6"/>
        <v>290</v>
      </c>
      <c r="W46" s="277">
        <f>_xlfn.XLOOKUP('LISTA '!D46,BASE!A:A,BASE!G:G)</f>
        <v>318</v>
      </c>
      <c r="X46" s="227" t="str">
        <f t="shared" si="7"/>
        <v/>
      </c>
      <c r="Y46" s="227" t="str">
        <f>IF(X46="ACABOU",(MAX($Y$2:Y45))+1,"")</f>
        <v/>
      </c>
      <c r="Z46" s="227" t="str">
        <f>IF(X46="CHEGOU",(MAX($Z$2:Z45))+1,"")</f>
        <v/>
      </c>
    </row>
    <row r="47" spans="1:27" s="216" customFormat="1" ht="30" customHeight="1" x14ac:dyDescent="0.3">
      <c r="A47" s="10"/>
      <c r="B47" s="10"/>
      <c r="C47" s="10"/>
      <c r="D47" s="225">
        <v>21669</v>
      </c>
      <c r="E47" s="226" t="str">
        <f>_xlfn.XLOOKUP(D47,BASE!A:A,BASE!B:B)</f>
        <v>AMEIXA SEM CAROCO (88/110) 10KG (CONSAGRADO)</v>
      </c>
      <c r="F47" s="227">
        <v>3</v>
      </c>
      <c r="G47" s="227"/>
      <c r="H47" s="228">
        <v>33</v>
      </c>
      <c r="I47" s="228">
        <v>33</v>
      </c>
      <c r="J47" s="271" t="str">
        <f>IFERROR(_xlfn.XLOOKUP(D47,ISENTOS!A:A,ISENTOS!H:H),"")</f>
        <v/>
      </c>
      <c r="K47" s="271" t="str">
        <f>IFERROR(_xlfn.XLOOKUP(D47,ISENTOS!A:A,ISENTOS!I:I),"")</f>
        <v/>
      </c>
      <c r="L47" s="272">
        <f>IF(_xlfn.XLOOKUP(D47,Peso!A:A,Peso!D:D),_xlfn.XLOOKUP(D47,Peso!A:A,Peso!D:D),"SEM PESO")</f>
        <v>10</v>
      </c>
      <c r="M47" s="272" t="str">
        <f>_xlfn.XLOOKUP(D47,Peso!A:A,Peso!C:C)</f>
        <v>CX</v>
      </c>
      <c r="N47" s="272"/>
      <c r="O47" s="273">
        <f t="shared" si="0"/>
        <v>33</v>
      </c>
      <c r="P47" s="273" t="str">
        <f t="shared" si="1"/>
        <v/>
      </c>
      <c r="Q47" s="273" t="str">
        <f t="shared" si="2"/>
        <v/>
      </c>
      <c r="R47" s="274" t="str">
        <f>_xlfn.XLOOKUP(D47,CATEGORIA!B:B,CATEGORIA!F:F)</f>
        <v>FRUTAS DESIDRATADAS / CRISTALIZADAS</v>
      </c>
      <c r="S47" s="275">
        <f t="shared" si="3"/>
        <v>330</v>
      </c>
      <c r="T47" s="276" t="str">
        <f t="shared" si="4"/>
        <v/>
      </c>
      <c r="U47" s="276" t="str">
        <f t="shared" si="5"/>
        <v/>
      </c>
      <c r="V47" s="276">
        <f t="shared" si="6"/>
        <v>330</v>
      </c>
      <c r="W47" s="277">
        <f>_xlfn.XLOOKUP('LISTA '!D47,BASE!A:A,BASE!G:G)</f>
        <v>513</v>
      </c>
      <c r="X47" s="227" t="str">
        <f t="shared" si="7"/>
        <v/>
      </c>
      <c r="Y47" s="227" t="str">
        <f>IF(X47="ACABOU",(MAX($Y$2:Y46))+1,"")</f>
        <v/>
      </c>
      <c r="Z47" s="227" t="str">
        <f>IF(X47="CHEGOU",(MAX($Z$2:Z46))+1,"")</f>
        <v/>
      </c>
      <c r="AA47" s="48"/>
    </row>
    <row r="48" spans="1:27" s="216" customFormat="1" ht="30" customHeight="1" x14ac:dyDescent="0.3">
      <c r="A48" s="10" t="e">
        <f>IF(#REF!="",0,COUNTIF(#REF!,"x"))</f>
        <v>#REF!</v>
      </c>
      <c r="B48" s="10" t="e">
        <f>IF(#REF!="",0,COUNTIF(#REF!,"x"))</f>
        <v>#REF!</v>
      </c>
      <c r="C48" s="10" t="e">
        <f>IF(#REF!="",0,COUNTIF(#REF!,"X"))</f>
        <v>#REF!</v>
      </c>
      <c r="D48" s="225">
        <v>21502</v>
      </c>
      <c r="E48" s="226" t="str">
        <f>_xlfn.XLOOKUP(D48,BASE!A:A,BASE!B:B)</f>
        <v>AMEIXA SEM CAROCO 110/132 5KG (VIDA EM GRAOS)</v>
      </c>
      <c r="F48" s="227">
        <v>3</v>
      </c>
      <c r="G48" s="227" t="s">
        <v>155</v>
      </c>
      <c r="H48" s="228">
        <v>31.3</v>
      </c>
      <c r="I48" s="228">
        <v>31.3</v>
      </c>
      <c r="J48" s="271" t="str">
        <f>IFERROR(_xlfn.XLOOKUP(D48,ISENTOS!A:A,ISENTOS!H:H),"")</f>
        <v/>
      </c>
      <c r="K48" s="271" t="str">
        <f>IFERROR(_xlfn.XLOOKUP(D48,ISENTOS!A:A,ISENTOS!I:I),"")</f>
        <v/>
      </c>
      <c r="L48" s="272">
        <f>IF(_xlfn.XLOOKUP(D48,Peso!A:A,Peso!D:D),_xlfn.XLOOKUP(D48,Peso!A:A,Peso!D:D),"SEM PESO")</f>
        <v>5</v>
      </c>
      <c r="M48" s="272" t="str">
        <f>_xlfn.XLOOKUP(D48,Peso!A:A,Peso!C:C)</f>
        <v>CX</v>
      </c>
      <c r="N48" s="272"/>
      <c r="O48" s="273">
        <f t="shared" si="0"/>
        <v>31.3</v>
      </c>
      <c r="P48" s="273" t="str">
        <f t="shared" si="1"/>
        <v/>
      </c>
      <c r="Q48" s="273" t="str">
        <f t="shared" si="2"/>
        <v/>
      </c>
      <c r="R48" s="274" t="str">
        <f>_xlfn.XLOOKUP(D48,CATEGORIA!B:B,CATEGORIA!F:F)</f>
        <v>FRUTAS DESIDRATADAS / CRISTALIZADAS</v>
      </c>
      <c r="S48" s="275">
        <f t="shared" si="3"/>
        <v>156.5</v>
      </c>
      <c r="T48" s="276" t="str">
        <f t="shared" si="4"/>
        <v/>
      </c>
      <c r="U48" s="276" t="str">
        <f t="shared" si="5"/>
        <v/>
      </c>
      <c r="V48" s="276">
        <f t="shared" si="6"/>
        <v>156.5</v>
      </c>
      <c r="W48" s="277">
        <f>_xlfn.XLOOKUP('LISTA '!D48,BASE!A:A,BASE!G:G)</f>
        <v>68</v>
      </c>
      <c r="X48" s="227" t="str">
        <f t="shared" si="7"/>
        <v/>
      </c>
      <c r="Y48" s="227" t="str">
        <f>IF(X48="ACABOU",(MAX($Y$2:Y47))+1,"")</f>
        <v/>
      </c>
      <c r="Z48" s="227" t="str">
        <f>IF(X48="CHEGOU",(MAX($Z$2:Z47))+1,"")</f>
        <v/>
      </c>
    </row>
    <row r="49" spans="1:27" s="216" customFormat="1" ht="21.9" customHeight="1" x14ac:dyDescent="0.3">
      <c r="A49" s="12" t="e">
        <f>IF(#REF!="",0,COUNTIF(#REF!,"x"))</f>
        <v>#REF!</v>
      </c>
      <c r="B49" s="12" t="e">
        <f>IF(#REF!="",0,COUNTIF(#REF!,"x"))</f>
        <v>#REF!</v>
      </c>
      <c r="C49" s="13" t="e">
        <f>IF(#REF!="",0,COUNTIF(#REF!,"X"))</f>
        <v>#REF!</v>
      </c>
      <c r="D49" s="278">
        <v>372</v>
      </c>
      <c r="E49" s="279" t="str">
        <f>_xlfn.XLOOKUP(D49,BASE!A:A,BASE!B:B)</f>
        <v>AMENDOA CONFEITADA BRANCA 10KG</v>
      </c>
      <c r="F49" s="280"/>
      <c r="G49" s="280"/>
      <c r="H49" s="281">
        <v>34</v>
      </c>
      <c r="I49" s="281">
        <v>34</v>
      </c>
      <c r="J49" s="282" t="str">
        <f>IFERROR(_xlfn.XLOOKUP(D49,ISENTOS!A:A,ISENTOS!H:H),"")</f>
        <v/>
      </c>
      <c r="K49" s="282" t="str">
        <f>IFERROR(_xlfn.XLOOKUP(D49,ISENTOS!A:A,ISENTOS!I:I),"")</f>
        <v/>
      </c>
      <c r="L49" s="283">
        <f>IF(_xlfn.XLOOKUP(D49,Peso!A:A,Peso!D:D),_xlfn.XLOOKUP(D49,Peso!A:A,Peso!D:D),"SEM PESO")</f>
        <v>10</v>
      </c>
      <c r="M49" s="283" t="str">
        <f>_xlfn.XLOOKUP(D49,Peso!A:A,Peso!C:C)</f>
        <v>CX</v>
      </c>
      <c r="N49" s="283"/>
      <c r="O49" s="284">
        <f t="shared" si="0"/>
        <v>34</v>
      </c>
      <c r="P49" s="284" t="str">
        <f t="shared" si="1"/>
        <v/>
      </c>
      <c r="Q49" s="284" t="str">
        <f t="shared" si="2"/>
        <v/>
      </c>
      <c r="R49" s="285" t="str">
        <f>_xlfn.XLOOKUP(D49,CATEGORIA!B:B,CATEGORIA!F:F)</f>
        <v>BOMBONIERE</v>
      </c>
      <c r="S49" s="286">
        <f t="shared" si="3"/>
        <v>340</v>
      </c>
      <c r="T49" s="287" t="str">
        <f t="shared" si="4"/>
        <v/>
      </c>
      <c r="U49" s="287" t="str">
        <f t="shared" si="5"/>
        <v/>
      </c>
      <c r="V49" s="287">
        <f t="shared" si="6"/>
        <v>340</v>
      </c>
      <c r="W49" s="288">
        <f>_xlfn.XLOOKUP('LISTA '!D49,BASE!A:A,BASE!G:G)</f>
        <v>21</v>
      </c>
      <c r="X49" s="280" t="str">
        <f t="shared" si="7"/>
        <v/>
      </c>
      <c r="Y49" s="280" t="str">
        <f>IF(X49="ACABOU",(MAX($Y$2:Y48))+1,"")</f>
        <v/>
      </c>
      <c r="Z49" s="280" t="str">
        <f>IF(X49="CHEGOU",(MAX($Z$2:Z48))+1,"")</f>
        <v/>
      </c>
    </row>
    <row r="50" spans="1:27" s="216" customFormat="1" ht="21.9" customHeight="1" x14ac:dyDescent="0.3">
      <c r="A50" s="12" t="e">
        <f>IF(#REF!="",0,COUNTIF(#REF!,"x"))</f>
        <v>#REF!</v>
      </c>
      <c r="B50" s="12" t="e">
        <f>IF(#REF!="",0,COUNTIF(#REF!,"x"))</f>
        <v>#REF!</v>
      </c>
      <c r="C50" s="13" t="e">
        <f>IF(#REF!="",0,COUNTIF(#REF!,"X"))</f>
        <v>#REF!</v>
      </c>
      <c r="D50" s="278">
        <v>1581</v>
      </c>
      <c r="E50" s="279" t="str">
        <f>_xlfn.XLOOKUP(D50,BASE!A:A,BASE!B:B)</f>
        <v>AMENDOA CONFEITADA BRANCA 2KG (VIDA EM GRAOS)</v>
      </c>
      <c r="F50" s="280" t="s">
        <v>155</v>
      </c>
      <c r="G50" s="280" t="s">
        <v>155</v>
      </c>
      <c r="H50" s="281">
        <v>38.200000000000003</v>
      </c>
      <c r="I50" s="281">
        <f>VLOOKUP(D50,FRACIONADOS!$A:$L,8,0)</f>
        <v>38.200000000000003</v>
      </c>
      <c r="J50" s="282" t="str">
        <f>IFERROR(_xlfn.XLOOKUP(D50,ISENTOS!A:A,ISENTOS!H:H),"")</f>
        <v/>
      </c>
      <c r="K50" s="282" t="str">
        <f>IFERROR(_xlfn.XLOOKUP(D50,ISENTOS!A:A,ISENTOS!I:I),"")</f>
        <v/>
      </c>
      <c r="L50" s="283">
        <f>IF(_xlfn.XLOOKUP(D50,Peso!A:A,Peso!D:D),_xlfn.XLOOKUP(D50,Peso!A:A,Peso!D:D),"SEM PESO")</f>
        <v>2</v>
      </c>
      <c r="M50" s="283" t="str">
        <f>_xlfn.XLOOKUP(D50,Peso!A:A,Peso!C:C)</f>
        <v>CX</v>
      </c>
      <c r="N50" s="283"/>
      <c r="O50" s="284">
        <f t="shared" si="0"/>
        <v>38.200000000000003</v>
      </c>
      <c r="P50" s="284" t="str">
        <f t="shared" si="1"/>
        <v/>
      </c>
      <c r="Q50" s="284" t="str">
        <f t="shared" si="2"/>
        <v/>
      </c>
      <c r="R50" s="285" t="str">
        <f>_xlfn.XLOOKUP(D50,CATEGORIA!B:B,CATEGORIA!F:F)</f>
        <v>BOMBONIERE</v>
      </c>
      <c r="S50" s="286">
        <f t="shared" si="3"/>
        <v>76.400000000000006</v>
      </c>
      <c r="T50" s="287" t="str">
        <f t="shared" si="4"/>
        <v/>
      </c>
      <c r="U50" s="287" t="str">
        <f t="shared" si="5"/>
        <v/>
      </c>
      <c r="V50" s="287">
        <f t="shared" si="6"/>
        <v>76.400000000000006</v>
      </c>
      <c r="W50" s="288">
        <f>_xlfn.XLOOKUP('LISTA '!D50,BASE!A:A,BASE!G:G)</f>
        <v>26</v>
      </c>
      <c r="X50" s="280" t="str">
        <f t="shared" si="7"/>
        <v/>
      </c>
      <c r="Y50" s="280" t="str">
        <f>IF(X50="ACABOU",(MAX($Y$2:Y49))+1,"")</f>
        <v/>
      </c>
      <c r="Z50" s="280" t="str">
        <f>IF(X50="CHEGOU",(MAX($Z$2:Z49))+1,"")</f>
        <v/>
      </c>
    </row>
    <row r="51" spans="1:27" s="216" customFormat="1" ht="21.9" customHeight="1" x14ac:dyDescent="0.3">
      <c r="A51" s="12" t="e">
        <f>IF(#REF!="",0,COUNTIF(#REF!,"x"))</f>
        <v>#REF!</v>
      </c>
      <c r="B51" s="12" t="e">
        <f>IF(#REF!="",0,COUNTIF(#REF!,"x"))</f>
        <v>#REF!</v>
      </c>
      <c r="C51" s="13" t="e">
        <f>IF(#REF!="",0,COUNTIF(#REF!,"X"))</f>
        <v>#REF!</v>
      </c>
      <c r="D51" s="278">
        <v>1039</v>
      </c>
      <c r="E51" s="279" t="str">
        <f>_xlfn.XLOOKUP(D51,BASE!A:A,BASE!B:B)</f>
        <v>AMENDOA CONFEITADA BRANCA 5KG (VIDA EM GRAOS)</v>
      </c>
      <c r="F51" s="280" t="s">
        <v>155</v>
      </c>
      <c r="G51" s="280" t="s">
        <v>155</v>
      </c>
      <c r="H51" s="281">
        <v>36.6</v>
      </c>
      <c r="I51" s="281">
        <f>VLOOKUP(D51,FRACIONADOS!$A:$L,8,0)</f>
        <v>36.6</v>
      </c>
      <c r="J51" s="282" t="str">
        <f>IFERROR(_xlfn.XLOOKUP(D51,ISENTOS!A:A,ISENTOS!H:H),"")</f>
        <v/>
      </c>
      <c r="K51" s="282" t="str">
        <f>IFERROR(_xlfn.XLOOKUP(D51,ISENTOS!A:A,ISENTOS!I:I),"")</f>
        <v/>
      </c>
      <c r="L51" s="283">
        <f>IF(_xlfn.XLOOKUP(D51,Peso!A:A,Peso!D:D),_xlfn.XLOOKUP(D51,Peso!A:A,Peso!D:D),"SEM PESO")</f>
        <v>5</v>
      </c>
      <c r="M51" s="283" t="str">
        <f>_xlfn.XLOOKUP(D51,Peso!A:A,Peso!C:C)</f>
        <v>CX</v>
      </c>
      <c r="N51" s="283"/>
      <c r="O51" s="284">
        <f t="shared" si="0"/>
        <v>36.6</v>
      </c>
      <c r="P51" s="284" t="str">
        <f t="shared" si="1"/>
        <v/>
      </c>
      <c r="Q51" s="284" t="str">
        <f t="shared" si="2"/>
        <v/>
      </c>
      <c r="R51" s="285" t="str">
        <f>_xlfn.XLOOKUP(D51,CATEGORIA!B:B,CATEGORIA!F:F)</f>
        <v>BOMBONIERE</v>
      </c>
      <c r="S51" s="286">
        <f t="shared" si="3"/>
        <v>183</v>
      </c>
      <c r="T51" s="287" t="str">
        <f t="shared" si="4"/>
        <v/>
      </c>
      <c r="U51" s="287" t="str">
        <f t="shared" si="5"/>
        <v/>
      </c>
      <c r="V51" s="287">
        <f t="shared" si="6"/>
        <v>183</v>
      </c>
      <c r="W51" s="288">
        <f>_xlfn.XLOOKUP('LISTA '!D51,BASE!A:A,BASE!G:G)</f>
        <v>15</v>
      </c>
      <c r="X51" s="280" t="str">
        <f t="shared" si="7"/>
        <v/>
      </c>
      <c r="Y51" s="280" t="str">
        <f>IF(X51="ACABOU",(MAX($Y$2:Y50))+1,"")</f>
        <v/>
      </c>
      <c r="Z51" s="280" t="str">
        <f>IF(X51="CHEGOU",(MAX($Z$2:Z50))+1,"")</f>
        <v/>
      </c>
    </row>
    <row r="52" spans="1:27" s="216" customFormat="1" ht="21.9" customHeight="1" x14ac:dyDescent="0.3">
      <c r="A52" s="12" t="e">
        <f>IF(#REF!="",0,COUNTIF(#REF!,"x"))</f>
        <v>#REF!</v>
      </c>
      <c r="B52" s="12" t="e">
        <f>IF(#REF!="",0,COUNTIF(#REF!,"x"))</f>
        <v>#REF!</v>
      </c>
      <c r="C52" s="13" t="e">
        <f>IF(#REF!="",0,COUNTIF(#REF!,"X"))</f>
        <v>#REF!</v>
      </c>
      <c r="D52" s="278">
        <v>163</v>
      </c>
      <c r="E52" s="279" t="str">
        <f>_xlfn.XLOOKUP(D52,BASE!A:A,BASE!B:B)</f>
        <v>AMENDOA CONFEITADA COLORIDA 10KG</v>
      </c>
      <c r="F52" s="280"/>
      <c r="G52" s="280"/>
      <c r="H52" s="281">
        <v>34</v>
      </c>
      <c r="I52" s="281">
        <v>34</v>
      </c>
      <c r="J52" s="282" t="str">
        <f>IFERROR(_xlfn.XLOOKUP(D52,ISENTOS!A:A,ISENTOS!H:H),"")</f>
        <v/>
      </c>
      <c r="K52" s="282" t="str">
        <f>IFERROR(_xlfn.XLOOKUP(D52,ISENTOS!A:A,ISENTOS!I:I),"")</f>
        <v/>
      </c>
      <c r="L52" s="283">
        <f>IF(_xlfn.XLOOKUP(D52,Peso!A:A,Peso!D:D),_xlfn.XLOOKUP(D52,Peso!A:A,Peso!D:D),"SEM PESO")</f>
        <v>10</v>
      </c>
      <c r="M52" s="283" t="str">
        <f>_xlfn.XLOOKUP(D52,Peso!A:A,Peso!C:C)</f>
        <v>CX</v>
      </c>
      <c r="N52" s="283"/>
      <c r="O52" s="284">
        <f t="shared" si="0"/>
        <v>34</v>
      </c>
      <c r="P52" s="284" t="str">
        <f t="shared" si="1"/>
        <v/>
      </c>
      <c r="Q52" s="284" t="str">
        <f t="shared" si="2"/>
        <v/>
      </c>
      <c r="R52" s="285" t="str">
        <f>_xlfn.XLOOKUP(D52,CATEGORIA!B:B,CATEGORIA!F:F)</f>
        <v>BOMBONIERE</v>
      </c>
      <c r="S52" s="286">
        <f t="shared" si="3"/>
        <v>340</v>
      </c>
      <c r="T52" s="287" t="str">
        <f t="shared" si="4"/>
        <v/>
      </c>
      <c r="U52" s="287" t="str">
        <f t="shared" si="5"/>
        <v/>
      </c>
      <c r="V52" s="287">
        <f t="shared" si="6"/>
        <v>340</v>
      </c>
      <c r="W52" s="288">
        <f>_xlfn.XLOOKUP('LISTA '!D52,BASE!A:A,BASE!G:G)</f>
        <v>11</v>
      </c>
      <c r="X52" s="280" t="str">
        <f t="shared" si="7"/>
        <v/>
      </c>
      <c r="Y52" s="280" t="str">
        <f>IF(X52="ACABOU",(MAX($Y$2:Y51))+1,"")</f>
        <v/>
      </c>
      <c r="Z52" s="280" t="str">
        <f>IF(X52="CHEGOU",(MAX($Z$2:Z51))+1,"")</f>
        <v/>
      </c>
    </row>
    <row r="53" spans="1:27" s="216" customFormat="1" ht="21.9" customHeight="1" x14ac:dyDescent="0.3">
      <c r="A53" s="12" t="e">
        <f>IF(#REF!="",0,COUNTIF(#REF!,"x"))</f>
        <v>#REF!</v>
      </c>
      <c r="B53" s="12" t="e">
        <f>IF(#REF!="",0,COUNTIF(#REF!,"x"))</f>
        <v>#REF!</v>
      </c>
      <c r="C53" s="13" t="e">
        <f>IF(#REF!="",0,COUNTIF(#REF!,"X"))</f>
        <v>#REF!</v>
      </c>
      <c r="D53" s="278">
        <v>1582</v>
      </c>
      <c r="E53" s="279" t="str">
        <f>_xlfn.XLOOKUP(D53,BASE!A:A,BASE!B:B)</f>
        <v>AMENDOA CONFEITADA COLORIDA 2KG (VIDA EM GRAOS)</v>
      </c>
      <c r="F53" s="280" t="s">
        <v>155</v>
      </c>
      <c r="G53" s="280" t="s">
        <v>155</v>
      </c>
      <c r="H53" s="281">
        <v>38.200000000000003</v>
      </c>
      <c r="I53" s="281">
        <f>VLOOKUP(D53,FRACIONADOS!$A:$L,8,0)</f>
        <v>38.200000000000003</v>
      </c>
      <c r="J53" s="282" t="str">
        <f>IFERROR(_xlfn.XLOOKUP(D53,ISENTOS!A:A,ISENTOS!H:H),"")</f>
        <v/>
      </c>
      <c r="K53" s="282" t="str">
        <f>IFERROR(_xlfn.XLOOKUP(D53,ISENTOS!A:A,ISENTOS!I:I),"")</f>
        <v/>
      </c>
      <c r="L53" s="283">
        <f>IF(_xlfn.XLOOKUP(D53,Peso!A:A,Peso!D:D),_xlfn.XLOOKUP(D53,Peso!A:A,Peso!D:D),"SEM PESO")</f>
        <v>2</v>
      </c>
      <c r="M53" s="283" t="str">
        <f>_xlfn.XLOOKUP(D53,Peso!A:A,Peso!C:C)</f>
        <v>CX</v>
      </c>
      <c r="N53" s="283"/>
      <c r="O53" s="284">
        <f t="shared" si="0"/>
        <v>38.200000000000003</v>
      </c>
      <c r="P53" s="284" t="str">
        <f t="shared" si="1"/>
        <v/>
      </c>
      <c r="Q53" s="284" t="str">
        <f t="shared" si="2"/>
        <v/>
      </c>
      <c r="R53" s="285" t="str">
        <f>_xlfn.XLOOKUP(D53,CATEGORIA!B:B,CATEGORIA!F:F)</f>
        <v>BOMBONIERE</v>
      </c>
      <c r="S53" s="286">
        <f t="shared" si="3"/>
        <v>76.400000000000006</v>
      </c>
      <c r="T53" s="287" t="str">
        <f t="shared" si="4"/>
        <v/>
      </c>
      <c r="U53" s="287" t="str">
        <f t="shared" si="5"/>
        <v/>
      </c>
      <c r="V53" s="287">
        <f t="shared" si="6"/>
        <v>76.400000000000006</v>
      </c>
      <c r="W53" s="288">
        <f>_xlfn.XLOOKUP('LISTA '!D53,BASE!A:A,BASE!G:G)</f>
        <v>21</v>
      </c>
      <c r="X53" s="280" t="str">
        <f t="shared" si="7"/>
        <v/>
      </c>
      <c r="Y53" s="280" t="str">
        <f>IF(X53="ACABOU",(MAX($Y$2:Y52))+1,"")</f>
        <v/>
      </c>
      <c r="Z53" s="280" t="str">
        <f>IF(X53="CHEGOU",(MAX($Z$2:Z52))+1,"")</f>
        <v/>
      </c>
    </row>
    <row r="54" spans="1:27" s="216" customFormat="1" ht="21.9" customHeight="1" x14ac:dyDescent="0.3">
      <c r="A54" s="12" t="e">
        <f>IF(#REF!="",0,COUNTIF(#REF!,"x"))</f>
        <v>#REF!</v>
      </c>
      <c r="B54" s="12" t="e">
        <f>IF(#REF!="",0,COUNTIF(#REF!,"x"))</f>
        <v>#REF!</v>
      </c>
      <c r="C54" s="13" t="e">
        <f>IF(#REF!="",0,COUNTIF(#REF!,"X"))</f>
        <v>#REF!</v>
      </c>
      <c r="D54" s="278">
        <v>1040</v>
      </c>
      <c r="E54" s="279" t="str">
        <f>_xlfn.XLOOKUP(D54,BASE!A:A,BASE!B:B)</f>
        <v>AMENDOA CONFEITADA COLORIDA 5KG (VIDA EM GRAOS)</v>
      </c>
      <c r="F54" s="280" t="s">
        <v>155</v>
      </c>
      <c r="G54" s="280" t="s">
        <v>155</v>
      </c>
      <c r="H54" s="281">
        <v>36.6</v>
      </c>
      <c r="I54" s="281">
        <f>VLOOKUP(D54,FRACIONADOS!$A:$L,8,0)</f>
        <v>36.6</v>
      </c>
      <c r="J54" s="282" t="str">
        <f>IFERROR(_xlfn.XLOOKUP(D54,ISENTOS!A:A,ISENTOS!H:H),"")</f>
        <v/>
      </c>
      <c r="K54" s="282" t="str">
        <f>IFERROR(_xlfn.XLOOKUP(D54,ISENTOS!A:A,ISENTOS!I:I),"")</f>
        <v/>
      </c>
      <c r="L54" s="283">
        <f>IF(_xlfn.XLOOKUP(D54,Peso!A:A,Peso!D:D),_xlfn.XLOOKUP(D54,Peso!A:A,Peso!D:D),"SEM PESO")</f>
        <v>5</v>
      </c>
      <c r="M54" s="283" t="str">
        <f>_xlfn.XLOOKUP(D54,Peso!A:A,Peso!C:C)</f>
        <v>CX</v>
      </c>
      <c r="N54" s="283"/>
      <c r="O54" s="284">
        <f t="shared" si="0"/>
        <v>36.6</v>
      </c>
      <c r="P54" s="284" t="str">
        <f t="shared" si="1"/>
        <v/>
      </c>
      <c r="Q54" s="284" t="str">
        <f t="shared" si="2"/>
        <v/>
      </c>
      <c r="R54" s="285" t="str">
        <f>_xlfn.XLOOKUP(D54,CATEGORIA!B:B,CATEGORIA!F:F)</f>
        <v>BOMBONIERE</v>
      </c>
      <c r="S54" s="286">
        <f t="shared" si="3"/>
        <v>183</v>
      </c>
      <c r="T54" s="287" t="str">
        <f t="shared" si="4"/>
        <v/>
      </c>
      <c r="U54" s="287" t="str">
        <f t="shared" si="5"/>
        <v/>
      </c>
      <c r="V54" s="287">
        <f t="shared" si="6"/>
        <v>183</v>
      </c>
      <c r="W54" s="288">
        <f>_xlfn.XLOOKUP('LISTA '!D54,BASE!A:A,BASE!G:G)</f>
        <v>19</v>
      </c>
      <c r="X54" s="280" t="str">
        <f t="shared" si="7"/>
        <v/>
      </c>
      <c r="Y54" s="280" t="str">
        <f>IF(X54="ACABOU",(MAX($Y$2:Y53))+1,"")</f>
        <v/>
      </c>
      <c r="Z54" s="280" t="str">
        <f>IF(X54="CHEGOU",(MAX($Z$2:Z53))+1,"")</f>
        <v/>
      </c>
    </row>
    <row r="55" spans="1:27" s="216" customFormat="1" ht="21.9" customHeight="1" x14ac:dyDescent="0.3">
      <c r="A55" s="19" t="e">
        <f>IF(#REF!="",0,COUNTIF(#REF!,"x"))</f>
        <v>#REF!</v>
      </c>
      <c r="B55" s="19" t="e">
        <f>IF(#REF!="",0,COUNTIF(#REF!,"x"))</f>
        <v>#REF!</v>
      </c>
      <c r="C55" s="16" t="e">
        <f>IF(#REF!="",0,COUNTIF(#REF!,"X"))</f>
        <v>#REF!</v>
      </c>
      <c r="D55" s="278">
        <v>21746</v>
      </c>
      <c r="E55" s="279" t="str">
        <f>_xlfn.XLOOKUP(D55,BASE!A:A,BASE!B:B)</f>
        <v>AMENDOA LAMINADA 10KG (AYDIN)</v>
      </c>
      <c r="F55" s="280"/>
      <c r="G55" s="280"/>
      <c r="H55" s="281">
        <v>67</v>
      </c>
      <c r="I55" s="281">
        <v>67</v>
      </c>
      <c r="J55" s="282" t="str">
        <f>IFERROR(_xlfn.XLOOKUP(D55,ISENTOS!A:A,ISENTOS!H:H),"")</f>
        <v/>
      </c>
      <c r="K55" s="282" t="str">
        <f>IFERROR(_xlfn.XLOOKUP(D55,ISENTOS!A:A,ISENTOS!I:I),"")</f>
        <v/>
      </c>
      <c r="L55" s="283">
        <f>IF(_xlfn.XLOOKUP(D55,Peso!A:A,Peso!D:D),_xlfn.XLOOKUP(D55,Peso!A:A,Peso!D:D),"SEM PESO")</f>
        <v>10</v>
      </c>
      <c r="M55" s="283" t="str">
        <f>_xlfn.XLOOKUP(D55,Peso!A:A,Peso!C:C)</f>
        <v>CX</v>
      </c>
      <c r="N55" s="283"/>
      <c r="O55" s="284">
        <f t="shared" si="0"/>
        <v>67</v>
      </c>
      <c r="P55" s="284" t="str">
        <f t="shared" si="1"/>
        <v/>
      </c>
      <c r="Q55" s="284" t="str">
        <f t="shared" si="2"/>
        <v/>
      </c>
      <c r="R55" s="285" t="str">
        <f>_xlfn.XLOOKUP(D55,CATEGORIA!B:B,CATEGORIA!F:F)</f>
        <v>OLEAGINOSAS</v>
      </c>
      <c r="S55" s="286">
        <f t="shared" si="3"/>
        <v>670</v>
      </c>
      <c r="T55" s="287" t="str">
        <f t="shared" si="4"/>
        <v/>
      </c>
      <c r="U55" s="287" t="str">
        <f t="shared" si="5"/>
        <v/>
      </c>
      <c r="V55" s="287">
        <f t="shared" si="6"/>
        <v>670</v>
      </c>
      <c r="W55" s="288">
        <f>_xlfn.XLOOKUP('LISTA '!D55,BASE!A:A,BASE!G:G)</f>
        <v>361</v>
      </c>
      <c r="X55" s="280" t="str">
        <f t="shared" si="7"/>
        <v/>
      </c>
      <c r="Y55" s="280" t="str">
        <f>IF(X55="ACABOU",(MAX($Y$2:Y54))+1,"")</f>
        <v/>
      </c>
      <c r="Z55" s="280" t="str">
        <f>IF(X55="CHEGOU",(MAX($Z$2:Z54))+1,"")</f>
        <v/>
      </c>
      <c r="AA55" s="48"/>
    </row>
    <row r="56" spans="1:27" s="216" customFormat="1" ht="21.9" customHeight="1" x14ac:dyDescent="0.3">
      <c r="A56" s="72" t="e">
        <f>IF(#REF!="",0,COUNTIF(#REF!,"x"))</f>
        <v>#REF!</v>
      </c>
      <c r="B56" s="72" t="e">
        <f>IF(#REF!="",0,COUNTIF(#REF!,"x"))</f>
        <v>#REF!</v>
      </c>
      <c r="C56" s="73" t="e">
        <f>IF(#REF!="",0,COUNTIF(#REF!,"X"))</f>
        <v>#REF!</v>
      </c>
      <c r="D56" s="278">
        <v>21373</v>
      </c>
      <c r="E56" s="279" t="str">
        <f>_xlfn.XLOOKUP(D56,BASE!A:A,BASE!B:B)</f>
        <v>AMENDOA LAMINADA 2KG (VIDA EM GRAOS)</v>
      </c>
      <c r="F56" s="280"/>
      <c r="G56" s="280" t="s">
        <v>155</v>
      </c>
      <c r="H56" s="281">
        <v>75.2</v>
      </c>
      <c r="I56" s="281">
        <f>VLOOKUP(D56,FRACIONADOS!$A:$L,8,0)</f>
        <v>75.2</v>
      </c>
      <c r="J56" s="282" t="str">
        <f>IFERROR(_xlfn.XLOOKUP(D56,ISENTOS!A:A,ISENTOS!H:H),"")</f>
        <v/>
      </c>
      <c r="K56" s="282" t="str">
        <f>IFERROR(_xlfn.XLOOKUP(D56,ISENTOS!A:A,ISENTOS!I:I),"")</f>
        <v/>
      </c>
      <c r="L56" s="283">
        <f>IF(_xlfn.XLOOKUP(D56,Peso!A:A,Peso!D:D),_xlfn.XLOOKUP(D56,Peso!A:A,Peso!D:D),"SEM PESO")</f>
        <v>2</v>
      </c>
      <c r="M56" s="283" t="str">
        <f>_xlfn.XLOOKUP(D56,Peso!A:A,Peso!C:C)</f>
        <v>SC</v>
      </c>
      <c r="N56" s="283"/>
      <c r="O56" s="284">
        <f t="shared" si="0"/>
        <v>75.2</v>
      </c>
      <c r="P56" s="284" t="str">
        <f t="shared" si="1"/>
        <v/>
      </c>
      <c r="Q56" s="284" t="str">
        <f t="shared" si="2"/>
        <v/>
      </c>
      <c r="R56" s="285" t="str">
        <f>_xlfn.XLOOKUP(D56,CATEGORIA!B:B,CATEGORIA!F:F)</f>
        <v>OLEAGINOSAS</v>
      </c>
      <c r="S56" s="286">
        <f t="shared" si="3"/>
        <v>150.4</v>
      </c>
      <c r="T56" s="287" t="str">
        <f t="shared" si="4"/>
        <v/>
      </c>
      <c r="U56" s="287" t="str">
        <f t="shared" si="5"/>
        <v/>
      </c>
      <c r="V56" s="287">
        <f t="shared" si="6"/>
        <v>150.4</v>
      </c>
      <c r="W56" s="288">
        <f>_xlfn.XLOOKUP('LISTA '!D56,BASE!A:A,BASE!G:G)</f>
        <v>45</v>
      </c>
      <c r="X56" s="280" t="str">
        <f t="shared" si="7"/>
        <v/>
      </c>
      <c r="Y56" s="280" t="str">
        <f>IF(X56="ACABOU",(MAX($Y$2:Y55))+1,"")</f>
        <v/>
      </c>
      <c r="Z56" s="280" t="str">
        <f>IF(X56="CHEGOU",(MAX($Z$2:Z55))+1,"")</f>
        <v/>
      </c>
      <c r="AA56" s="48"/>
    </row>
    <row r="57" spans="1:27" s="216" customFormat="1" ht="21.9" customHeight="1" x14ac:dyDescent="0.3">
      <c r="A57" s="72" t="e">
        <f>IF(#REF!="",0,COUNTIF(#REF!,"x"))</f>
        <v>#REF!</v>
      </c>
      <c r="B57" s="72" t="e">
        <f>IF(#REF!="",0,COUNTIF(#REF!,"x"))</f>
        <v>#REF!</v>
      </c>
      <c r="C57" s="73" t="e">
        <f>IF(#REF!="",0,COUNTIF(#REF!,"X"))</f>
        <v>#REF!</v>
      </c>
      <c r="D57" s="278">
        <v>20403</v>
      </c>
      <c r="E57" s="279" t="str">
        <f>_xlfn.XLOOKUP(D57,BASE!A:A,BASE!B:B)</f>
        <v>AMENDOA LAMINADA 5KG (VIDA EM GRAOS)</v>
      </c>
      <c r="F57" s="280"/>
      <c r="G57" s="280" t="s">
        <v>155</v>
      </c>
      <c r="H57" s="281">
        <v>71.900000000000006</v>
      </c>
      <c r="I57" s="281">
        <f>VLOOKUP(D57,FRACIONADOS!$A:$L,8,0)</f>
        <v>71.900000000000006</v>
      </c>
      <c r="J57" s="282" t="str">
        <f>IFERROR(_xlfn.XLOOKUP(D57,ISENTOS!A:A,ISENTOS!H:H),"")</f>
        <v/>
      </c>
      <c r="K57" s="282" t="str">
        <f>IFERROR(_xlfn.XLOOKUP(D57,ISENTOS!A:A,ISENTOS!I:I),"")</f>
        <v/>
      </c>
      <c r="L57" s="283">
        <f>IF(_xlfn.XLOOKUP(D57,Peso!A:A,Peso!D:D),_xlfn.XLOOKUP(D57,Peso!A:A,Peso!D:D),"SEM PESO")</f>
        <v>5</v>
      </c>
      <c r="M57" s="283" t="str">
        <f>_xlfn.XLOOKUP(D57,Peso!A:A,Peso!C:C)</f>
        <v>CX</v>
      </c>
      <c r="N57" s="283"/>
      <c r="O57" s="284">
        <f t="shared" si="0"/>
        <v>71.900000000000006</v>
      </c>
      <c r="P57" s="284" t="str">
        <f t="shared" si="1"/>
        <v/>
      </c>
      <c r="Q57" s="284" t="str">
        <f t="shared" si="2"/>
        <v/>
      </c>
      <c r="R57" s="285" t="str">
        <f>_xlfn.XLOOKUP(D57,CATEGORIA!B:B,CATEGORIA!F:F)</f>
        <v>OLEAGINOSAS</v>
      </c>
      <c r="S57" s="286">
        <f t="shared" si="3"/>
        <v>359.5</v>
      </c>
      <c r="T57" s="287" t="str">
        <f t="shared" si="4"/>
        <v/>
      </c>
      <c r="U57" s="287" t="str">
        <f t="shared" si="5"/>
        <v/>
      </c>
      <c r="V57" s="287">
        <f t="shared" si="6"/>
        <v>359.5</v>
      </c>
      <c r="W57" s="288">
        <f>_xlfn.XLOOKUP('LISTA '!D57,BASE!A:A,BASE!G:G)</f>
        <v>49</v>
      </c>
      <c r="X57" s="280" t="str">
        <f t="shared" si="7"/>
        <v/>
      </c>
      <c r="Y57" s="280" t="str">
        <f>IF(X57="ACABOU",(MAX($Y$2:Y56))+1,"")</f>
        <v/>
      </c>
      <c r="Z57" s="280" t="str">
        <f>IF(X57="CHEGOU",(MAX($Z$2:Z56))+1,"")</f>
        <v/>
      </c>
      <c r="AA57" s="48"/>
    </row>
    <row r="58" spans="1:27" s="216" customFormat="1" ht="21.9" customHeight="1" x14ac:dyDescent="0.3">
      <c r="A58" s="72"/>
      <c r="B58" s="72"/>
      <c r="C58" s="73"/>
      <c r="D58" s="278">
        <v>21792</v>
      </c>
      <c r="E58" s="279" t="str">
        <f>_xlfn.XLOOKUP(D58,BASE!A:A,BASE!B:B)</f>
        <v>AMENDOA SEM CASCA CRUA 5KG (VIDA EM GRAOS)</v>
      </c>
      <c r="F58" s="280"/>
      <c r="G58" s="280" t="s">
        <v>155</v>
      </c>
      <c r="H58" s="281">
        <v>62.6</v>
      </c>
      <c r="I58" s="281">
        <v>62.6</v>
      </c>
      <c r="J58" s="282">
        <f>IFERROR(_xlfn.XLOOKUP(D58,ISENTOS!A:A,ISENTOS!H:H),"")</f>
        <v>0.04</v>
      </c>
      <c r="K58" s="282">
        <f>IFERROR(_xlfn.XLOOKUP(D58,ISENTOS!A:A,ISENTOS!I:I),"")</f>
        <v>0.12</v>
      </c>
      <c r="L58" s="283">
        <f>IF(_xlfn.XLOOKUP(D58,Peso!A:A,Peso!D:D),_xlfn.XLOOKUP(D58,Peso!A:A,Peso!D:D),"SEM PESO")</f>
        <v>5</v>
      </c>
      <c r="M58" s="283" t="str">
        <f>_xlfn.XLOOKUP(D58,Peso!A:A,Peso!C:C)</f>
        <v>CX</v>
      </c>
      <c r="N58" s="283"/>
      <c r="O58" s="284">
        <f t="shared" si="0"/>
        <v>62.6</v>
      </c>
      <c r="P58" s="284">
        <f t="shared" si="1"/>
        <v>65.199999999999989</v>
      </c>
      <c r="Q58" s="284">
        <f t="shared" si="2"/>
        <v>70.199999999999989</v>
      </c>
      <c r="R58" s="285" t="str">
        <f>_xlfn.XLOOKUP(D58,CATEGORIA!B:B,CATEGORIA!F:F)</f>
        <v>OLEAGINOSAS</v>
      </c>
      <c r="S58" s="286">
        <f t="shared" si="3"/>
        <v>313</v>
      </c>
      <c r="T58" s="287">
        <f t="shared" si="4"/>
        <v>325.60000000000002</v>
      </c>
      <c r="U58" s="287">
        <f t="shared" si="5"/>
        <v>350.6</v>
      </c>
      <c r="V58" s="287">
        <f t="shared" si="6"/>
        <v>313</v>
      </c>
      <c r="W58" s="288">
        <f>_xlfn.XLOOKUP('LISTA '!D58,BASE!A:A,BASE!G:G)</f>
        <v>1</v>
      </c>
      <c r="X58" s="280" t="str">
        <f t="shared" si="7"/>
        <v/>
      </c>
      <c r="Y58" s="280" t="str">
        <f>IF(X58="ACABOU",(MAX($Y$2:Y57))+1,"")</f>
        <v/>
      </c>
      <c r="Z58" s="280" t="str">
        <f>IF(X58="CHEGOU",(MAX($Z$2:Z57))+1,"")</f>
        <v/>
      </c>
    </row>
    <row r="59" spans="1:27" s="216" customFormat="1" ht="21.9" customHeight="1" x14ac:dyDescent="0.3">
      <c r="A59" s="72" t="e">
        <f>IF(#REF!="",0,COUNTIF(#REF!,"x"))</f>
        <v>#REF!</v>
      </c>
      <c r="B59" s="72" t="e">
        <f>IF(#REF!="",0,COUNTIF(#REF!,"x"))</f>
        <v>#REF!</v>
      </c>
      <c r="C59" s="73" t="e">
        <f>IF(#REF!="",0,COUNTIF(#REF!,"X"))</f>
        <v>#REF!</v>
      </c>
      <c r="D59" s="278">
        <v>21804</v>
      </c>
      <c r="E59" s="279" t="str">
        <f>_xlfn.XLOOKUP(D59,BASE!A:A,BASE!B:B)</f>
        <v>AMENDOA SEM CASCA CRUA CHILENA 23/25 10KG (BAIKA)</v>
      </c>
      <c r="F59" s="280"/>
      <c r="G59" s="280"/>
      <c r="H59" s="281">
        <v>63</v>
      </c>
      <c r="I59" s="281">
        <v>63</v>
      </c>
      <c r="J59" s="282" t="str">
        <f>IFERROR(_xlfn.XLOOKUP(D59,ISENTOS!A:A,ISENTOS!H:H),"")</f>
        <v/>
      </c>
      <c r="K59" s="282" t="str">
        <f>IFERROR(_xlfn.XLOOKUP(D59,ISENTOS!A:A,ISENTOS!I:I),"")</f>
        <v/>
      </c>
      <c r="L59" s="283">
        <f>IF(_xlfn.XLOOKUP(D59,Peso!A:A,Peso!D:D),_xlfn.XLOOKUP(D59,Peso!A:A,Peso!D:D),"SEM PESO")</f>
        <v>10</v>
      </c>
      <c r="M59" s="283" t="str">
        <f>_xlfn.XLOOKUP(D59,Peso!A:A,Peso!C:C)</f>
        <v>CX</v>
      </c>
      <c r="N59" s="283"/>
      <c r="O59" s="284">
        <f t="shared" si="0"/>
        <v>63</v>
      </c>
      <c r="P59" s="284" t="str">
        <f t="shared" si="1"/>
        <v/>
      </c>
      <c r="Q59" s="284" t="str">
        <f t="shared" si="2"/>
        <v/>
      </c>
      <c r="R59" s="285" t="str">
        <f>_xlfn.XLOOKUP(D59,CATEGORIA!B:B,CATEGORIA!F:F)</f>
        <v>OLEAGINOSAS</v>
      </c>
      <c r="S59" s="286">
        <f t="shared" si="3"/>
        <v>630</v>
      </c>
      <c r="T59" s="287" t="str">
        <f t="shared" si="4"/>
        <v/>
      </c>
      <c r="U59" s="287" t="str">
        <f t="shared" si="5"/>
        <v/>
      </c>
      <c r="V59" s="287">
        <f t="shared" si="6"/>
        <v>630</v>
      </c>
      <c r="W59" s="288">
        <f>_xlfn.XLOOKUP('LISTA '!D59,BASE!A:A,BASE!G:G)</f>
        <v>655</v>
      </c>
      <c r="X59" s="280" t="str">
        <f t="shared" si="7"/>
        <v/>
      </c>
      <c r="Y59" s="280" t="str">
        <f>IF(X59="ACABOU",(MAX($Y$2:Y58))+1,"")</f>
        <v/>
      </c>
      <c r="Z59" s="280" t="str">
        <f>IF(X59="CHEGOU",(MAX($Z$2:Z58))+1,"")</f>
        <v/>
      </c>
      <c r="AA59" s="48"/>
    </row>
    <row r="60" spans="1:27" s="216" customFormat="1" ht="21.9" customHeight="1" x14ac:dyDescent="0.3">
      <c r="A60" s="72"/>
      <c r="B60" s="72"/>
      <c r="C60" s="73"/>
      <c r="D60" s="278">
        <v>21714</v>
      </c>
      <c r="E60" s="279" t="str">
        <f>_xlfn.XLOOKUP(D60,BASE!A:A,BASE!B:B)</f>
        <v>AMENDOA SEM CASCA CRUA ESPANHA 30/32 10KG (DCOOP)</v>
      </c>
      <c r="F60" s="280"/>
      <c r="G60" s="280"/>
      <c r="H60" s="281">
        <v>58.5</v>
      </c>
      <c r="I60" s="281">
        <v>58.5</v>
      </c>
      <c r="J60" s="282" t="str">
        <f>IFERROR(_xlfn.XLOOKUP(D60,ISENTOS!A:A,ISENTOS!H:H),"")</f>
        <v/>
      </c>
      <c r="K60" s="282" t="str">
        <f>IFERROR(_xlfn.XLOOKUP(D60,ISENTOS!A:A,ISENTOS!I:I),"")</f>
        <v/>
      </c>
      <c r="L60" s="283">
        <f>IF(_xlfn.XLOOKUP(D60,Peso!A:A,Peso!D:D),_xlfn.XLOOKUP(D60,Peso!A:A,Peso!D:D),"SEM PESO")</f>
        <v>10</v>
      </c>
      <c r="M60" s="283" t="str">
        <f>_xlfn.XLOOKUP(D60,Peso!A:A,Peso!C:C)</f>
        <v>CX</v>
      </c>
      <c r="N60" s="283"/>
      <c r="O60" s="284">
        <f t="shared" si="0"/>
        <v>58.5</v>
      </c>
      <c r="P60" s="284" t="str">
        <f t="shared" si="1"/>
        <v/>
      </c>
      <c r="Q60" s="284" t="str">
        <f t="shared" si="2"/>
        <v/>
      </c>
      <c r="R60" s="285" t="str">
        <f>_xlfn.XLOOKUP(D60,CATEGORIA!B:B,CATEGORIA!F:F)</f>
        <v>OLEAGINOSAS</v>
      </c>
      <c r="S60" s="286">
        <f t="shared" si="3"/>
        <v>585</v>
      </c>
      <c r="T60" s="287" t="str">
        <f t="shared" si="4"/>
        <v/>
      </c>
      <c r="U60" s="287" t="str">
        <f t="shared" si="5"/>
        <v/>
      </c>
      <c r="V60" s="287">
        <f t="shared" si="6"/>
        <v>585</v>
      </c>
      <c r="W60" s="288">
        <f>_xlfn.XLOOKUP('LISTA '!D60,BASE!A:A,BASE!G:G)</f>
        <v>1</v>
      </c>
      <c r="X60" s="280" t="str">
        <f t="shared" si="7"/>
        <v/>
      </c>
      <c r="Y60" s="280" t="str">
        <f>IF(X60="ACABOU",(MAX($Y$2:Y59))+1,"")</f>
        <v/>
      </c>
      <c r="Z60" s="280" t="str">
        <f>IF(X60="CHEGOU",(MAX($Z$2:Z59))+1,"")</f>
        <v/>
      </c>
      <c r="AA60" s="48"/>
    </row>
    <row r="61" spans="1:27" s="216" customFormat="1" ht="21.9" customHeight="1" x14ac:dyDescent="0.3">
      <c r="A61" s="72"/>
      <c r="B61" s="72"/>
      <c r="C61" s="73"/>
      <c r="D61" s="278">
        <v>21511</v>
      </c>
      <c r="E61" s="279" t="str">
        <f>_xlfn.XLOOKUP(D61,BASE!A:A,BASE!B:B)</f>
        <v>AMENDOA SEM CASCA CRUA USA 30/32 5,67KG</v>
      </c>
      <c r="F61" s="280"/>
      <c r="G61" s="280"/>
      <c r="H61" s="281">
        <v>63.1</v>
      </c>
      <c r="I61" s="281">
        <v>63.1</v>
      </c>
      <c r="J61" s="282" t="str">
        <f>IFERROR(_xlfn.XLOOKUP(D61,ISENTOS!A:A,ISENTOS!H:H),"")</f>
        <v/>
      </c>
      <c r="K61" s="282" t="str">
        <f>IFERROR(_xlfn.XLOOKUP(D61,ISENTOS!A:A,ISENTOS!I:I),"")</f>
        <v/>
      </c>
      <c r="L61" s="283">
        <f>IF(_xlfn.XLOOKUP(D61,Peso!A:A,Peso!D:D),_xlfn.XLOOKUP(D61,Peso!A:A,Peso!D:D),"SEM PESO")</f>
        <v>5.67</v>
      </c>
      <c r="M61" s="283" t="str">
        <f>_xlfn.XLOOKUP(D61,Peso!A:A,Peso!C:C)</f>
        <v>CX</v>
      </c>
      <c r="N61" s="283"/>
      <c r="O61" s="284">
        <f t="shared" si="0"/>
        <v>63.1</v>
      </c>
      <c r="P61" s="284" t="str">
        <f t="shared" si="1"/>
        <v/>
      </c>
      <c r="Q61" s="284" t="str">
        <f t="shared" si="2"/>
        <v/>
      </c>
      <c r="R61" s="285" t="str">
        <f>_xlfn.XLOOKUP(D61,CATEGORIA!B:B,CATEGORIA!F:F)</f>
        <v>OLEAGINOSAS</v>
      </c>
      <c r="S61" s="286">
        <f t="shared" si="3"/>
        <v>357.77699999999999</v>
      </c>
      <c r="T61" s="287" t="str">
        <f t="shared" si="4"/>
        <v/>
      </c>
      <c r="U61" s="287" t="str">
        <f t="shared" si="5"/>
        <v/>
      </c>
      <c r="V61" s="287">
        <f t="shared" si="6"/>
        <v>357.77699999999999</v>
      </c>
      <c r="W61" s="288">
        <f>_xlfn.XLOOKUP('LISTA '!D61,BASE!A:A,BASE!G:G)</f>
        <v>60</v>
      </c>
      <c r="X61" s="280" t="str">
        <f t="shared" si="7"/>
        <v/>
      </c>
      <c r="Y61" s="280" t="str">
        <f>IF(X61="ACABOU",(MAX($Y$2:Y60))+1,"")</f>
        <v/>
      </c>
      <c r="Z61" s="280" t="str">
        <f>IF(X61="CHEGOU",(MAX($Z$2:Z60))+1,"")</f>
        <v/>
      </c>
    </row>
    <row r="62" spans="1:27" s="216" customFormat="1" ht="21.9" customHeight="1" x14ac:dyDescent="0.3">
      <c r="A62" s="12" t="e">
        <f>IF(#REF!="",0,COUNTIF(#REF!,"x"))</f>
        <v>#REF!</v>
      </c>
      <c r="B62" s="12" t="e">
        <f>IF(#REF!="",0,COUNTIF(#REF!,"x"))</f>
        <v>#REF!</v>
      </c>
      <c r="C62" s="13" t="e">
        <f>IF(#REF!="",0,COUNTIF(#REF!,"X"))</f>
        <v>#REF!</v>
      </c>
      <c r="D62" s="278">
        <v>21452</v>
      </c>
      <c r="E62" s="279" t="str">
        <f>_xlfn.XLOOKUP(D62,BASE!A:A,BASE!B:B)</f>
        <v>AMENDOA SEM CASCA DEFUMADA 2KG (VIDA EM GRAOS)</v>
      </c>
      <c r="F62" s="280"/>
      <c r="G62" s="280" t="s">
        <v>155</v>
      </c>
      <c r="H62" s="281">
        <v>69.900000000000006</v>
      </c>
      <c r="I62" s="281">
        <f>VLOOKUP(D62,FRACIONADOS!$A:$L,8,0)</f>
        <v>69.900000000000006</v>
      </c>
      <c r="J62" s="282" t="str">
        <f>IFERROR(_xlfn.XLOOKUP(D62,ISENTOS!A:A,ISENTOS!H:H),"")</f>
        <v/>
      </c>
      <c r="K62" s="282" t="str">
        <f>IFERROR(_xlfn.XLOOKUP(D62,ISENTOS!A:A,ISENTOS!I:I),"")</f>
        <v/>
      </c>
      <c r="L62" s="283">
        <f>IF(_xlfn.XLOOKUP(D62,Peso!A:A,Peso!D:D),_xlfn.XLOOKUP(D62,Peso!A:A,Peso!D:D),"SEM PESO")</f>
        <v>2</v>
      </c>
      <c r="M62" s="283" t="str">
        <f>_xlfn.XLOOKUP(D62,Peso!A:A,Peso!C:C)</f>
        <v>CX</v>
      </c>
      <c r="N62" s="283"/>
      <c r="O62" s="284">
        <f t="shared" si="0"/>
        <v>69.900000000000006</v>
      </c>
      <c r="P62" s="284" t="str">
        <f t="shared" si="1"/>
        <v/>
      </c>
      <c r="Q62" s="284" t="str">
        <f t="shared" si="2"/>
        <v/>
      </c>
      <c r="R62" s="285" t="str">
        <f>_xlfn.XLOOKUP(D62,CATEGORIA!B:B,CATEGORIA!F:F)</f>
        <v>OLEAGINOSAS</v>
      </c>
      <c r="S62" s="286">
        <f t="shared" si="3"/>
        <v>139.80000000000001</v>
      </c>
      <c r="T62" s="287" t="str">
        <f t="shared" si="4"/>
        <v/>
      </c>
      <c r="U62" s="287" t="str">
        <f t="shared" si="5"/>
        <v/>
      </c>
      <c r="V62" s="287">
        <f t="shared" si="6"/>
        <v>139.80000000000001</v>
      </c>
      <c r="W62" s="288">
        <f>_xlfn.XLOOKUP('LISTA '!D62,BASE!A:A,BASE!G:G)</f>
        <v>2</v>
      </c>
      <c r="X62" s="280" t="str">
        <f t="shared" si="7"/>
        <v/>
      </c>
      <c r="Y62" s="280" t="str">
        <f>IF(X62="ACABOU",(MAX($Y$2:Y61))+1,"")</f>
        <v/>
      </c>
      <c r="Z62" s="280" t="str">
        <f>IF(X62="CHEGOU",(MAX($Z$2:Z61))+1,"")</f>
        <v/>
      </c>
    </row>
    <row r="63" spans="1:27" s="216" customFormat="1" ht="21.9" customHeight="1" x14ac:dyDescent="0.3">
      <c r="A63" s="12" t="e">
        <f>IF(#REF!="",0,COUNTIF(#REF!,"x"))</f>
        <v>#REF!</v>
      </c>
      <c r="B63" s="12" t="e">
        <f>IF(#REF!="",0,COUNTIF(#REF!,"x"))</f>
        <v>#REF!</v>
      </c>
      <c r="C63" s="13" t="e">
        <f>IF(#REF!="",0,COUNTIF(#REF!,"X"))</f>
        <v>#REF!</v>
      </c>
      <c r="D63" s="278">
        <v>20991</v>
      </c>
      <c r="E63" s="279" t="str">
        <f>_xlfn.XLOOKUP(D63,BASE!A:A,BASE!B:B)</f>
        <v>AMENDOA SEM CASCA DEFUMADA 5KG</v>
      </c>
      <c r="F63" s="280"/>
      <c r="G63" s="280" t="s">
        <v>155</v>
      </c>
      <c r="H63" s="281">
        <v>62</v>
      </c>
      <c r="I63" s="281">
        <v>62</v>
      </c>
      <c r="J63" s="282" t="str">
        <f>IFERROR(_xlfn.XLOOKUP(D63,ISENTOS!A:A,ISENTOS!H:H),"")</f>
        <v/>
      </c>
      <c r="K63" s="282" t="str">
        <f>IFERROR(_xlfn.XLOOKUP(D63,ISENTOS!A:A,ISENTOS!I:I),"")</f>
        <v/>
      </c>
      <c r="L63" s="283">
        <f>IF(_xlfn.XLOOKUP(D63,Peso!A:A,Peso!D:D),_xlfn.XLOOKUP(D63,Peso!A:A,Peso!D:D),"SEM PESO")</f>
        <v>5</v>
      </c>
      <c r="M63" s="283" t="str">
        <f>_xlfn.XLOOKUP(D63,Peso!A:A,Peso!C:C)</f>
        <v>CX</v>
      </c>
      <c r="N63" s="283"/>
      <c r="O63" s="284">
        <f t="shared" si="0"/>
        <v>62</v>
      </c>
      <c r="P63" s="284" t="str">
        <f t="shared" si="1"/>
        <v/>
      </c>
      <c r="Q63" s="284" t="str">
        <f t="shared" si="2"/>
        <v/>
      </c>
      <c r="R63" s="285" t="str">
        <f>_xlfn.XLOOKUP(D63,CATEGORIA!B:B,CATEGORIA!F:F)</f>
        <v>OLEAGINOSAS</v>
      </c>
      <c r="S63" s="286">
        <f t="shared" si="3"/>
        <v>310</v>
      </c>
      <c r="T63" s="287" t="str">
        <f t="shared" si="4"/>
        <v/>
      </c>
      <c r="U63" s="287" t="str">
        <f t="shared" si="5"/>
        <v/>
      </c>
      <c r="V63" s="287">
        <f t="shared" si="6"/>
        <v>310</v>
      </c>
      <c r="W63" s="288">
        <f>_xlfn.XLOOKUP('LISTA '!D63,BASE!A:A,BASE!G:G)</f>
        <v>13</v>
      </c>
      <c r="X63" s="280" t="str">
        <f t="shared" si="7"/>
        <v/>
      </c>
      <c r="Y63" s="280" t="str">
        <f>IF(X63="ACABOU",(MAX($Y$2:Y62))+1,"")</f>
        <v/>
      </c>
      <c r="Z63" s="280" t="str">
        <f>IF(X63="CHEGOU",(MAX($Z$2:Z62))+1,"")</f>
        <v/>
      </c>
    </row>
    <row r="64" spans="1:27" s="216" customFormat="1" ht="21.9" customHeight="1" x14ac:dyDescent="0.3">
      <c r="A64" s="12" t="e">
        <f>IF(#REF!="",0,COUNTIF(#REF!,"x"))</f>
        <v>#REF!</v>
      </c>
      <c r="B64" s="12" t="e">
        <f>IF(#REF!="",0,COUNTIF(#REF!,"x"))</f>
        <v>#REF!</v>
      </c>
      <c r="C64" s="13" t="e">
        <f>IF(#REF!="",0,COUNTIF(#REF!,"X"))</f>
        <v>#REF!</v>
      </c>
      <c r="D64" s="278">
        <v>20179</v>
      </c>
      <c r="E64" s="279" t="str">
        <f>_xlfn.XLOOKUP(D64,BASE!A:A,BASE!B:B)</f>
        <v>AMENDOA SEM CASCA TORRADA 10KG</v>
      </c>
      <c r="F64" s="280"/>
      <c r="G64" s="280"/>
      <c r="H64" s="281">
        <v>61</v>
      </c>
      <c r="I64" s="281">
        <v>61</v>
      </c>
      <c r="J64" s="282" t="str">
        <f>IFERROR(_xlfn.XLOOKUP(D64,ISENTOS!A:A,ISENTOS!H:H),"")</f>
        <v/>
      </c>
      <c r="K64" s="282" t="str">
        <f>IFERROR(_xlfn.XLOOKUP(D64,ISENTOS!A:A,ISENTOS!I:I),"")</f>
        <v/>
      </c>
      <c r="L64" s="283">
        <f>IF(_xlfn.XLOOKUP(D64,Peso!A:A,Peso!D:D),_xlfn.XLOOKUP(D64,Peso!A:A,Peso!D:D),"SEM PESO")</f>
        <v>10</v>
      </c>
      <c r="M64" s="283" t="str">
        <f>_xlfn.XLOOKUP(D64,Peso!A:A,Peso!C:C)</f>
        <v>CX</v>
      </c>
      <c r="N64" s="283"/>
      <c r="O64" s="284">
        <f t="shared" si="0"/>
        <v>61</v>
      </c>
      <c r="P64" s="284" t="str">
        <f t="shared" si="1"/>
        <v/>
      </c>
      <c r="Q64" s="284" t="str">
        <f t="shared" si="2"/>
        <v/>
      </c>
      <c r="R64" s="285" t="str">
        <f>_xlfn.XLOOKUP(D64,CATEGORIA!B:B,CATEGORIA!F:F)</f>
        <v>OLEAGINOSAS</v>
      </c>
      <c r="S64" s="286">
        <f t="shared" si="3"/>
        <v>610</v>
      </c>
      <c r="T64" s="287" t="str">
        <f t="shared" si="4"/>
        <v/>
      </c>
      <c r="U64" s="287" t="str">
        <f t="shared" si="5"/>
        <v/>
      </c>
      <c r="V64" s="287">
        <f t="shared" si="6"/>
        <v>610</v>
      </c>
      <c r="W64" s="288">
        <f>_xlfn.XLOOKUP('LISTA '!D64,BASE!A:A,BASE!G:G)</f>
        <v>689</v>
      </c>
      <c r="X64" s="280" t="str">
        <f t="shared" si="7"/>
        <v/>
      </c>
      <c r="Y64" s="280" t="str">
        <f>IF(X64="ACABOU",(MAX($Y$2:Y63))+1,"")</f>
        <v/>
      </c>
      <c r="Z64" s="280" t="str">
        <f>IF(X64="CHEGOU",(MAX($Z$2:Z63))+1,"")</f>
        <v/>
      </c>
    </row>
    <row r="65" spans="1:26" s="216" customFormat="1" ht="21.9" customHeight="1" x14ac:dyDescent="0.3">
      <c r="A65" s="12" t="e">
        <f>IF(#REF!="",0,COUNTIF(#REF!,"x"))</f>
        <v>#REF!</v>
      </c>
      <c r="B65" s="12" t="e">
        <f>IF(#REF!="",0,COUNTIF(#REF!,"x"))</f>
        <v>#REF!</v>
      </c>
      <c r="C65" s="13" t="e">
        <f>IF(#REF!="",0,COUNTIF(#REF!,"X"))</f>
        <v>#REF!</v>
      </c>
      <c r="D65" s="278">
        <v>21395</v>
      </c>
      <c r="E65" s="279" t="str">
        <f>_xlfn.XLOOKUP(D65,BASE!A:A,BASE!B:B)</f>
        <v>AMENDOA SEM CASCA TORRADA 2KG (VIDA EM GRAOS)</v>
      </c>
      <c r="F65" s="280"/>
      <c r="G65" s="280" t="s">
        <v>155</v>
      </c>
      <c r="H65" s="281">
        <v>67.900000000000006</v>
      </c>
      <c r="I65" s="281">
        <f>VLOOKUP(D65,FRACIONADOS!$A:$L,8,0)</f>
        <v>67.900000000000006</v>
      </c>
      <c r="J65" s="282" t="str">
        <f>IFERROR(_xlfn.XLOOKUP(D65,ISENTOS!A:A,ISENTOS!H:H),"")</f>
        <v/>
      </c>
      <c r="K65" s="282" t="str">
        <f>IFERROR(_xlfn.XLOOKUP(D65,ISENTOS!A:A,ISENTOS!I:I),"")</f>
        <v/>
      </c>
      <c r="L65" s="283">
        <f>IF(_xlfn.XLOOKUP(D65,Peso!A:A,Peso!D:D),_xlfn.XLOOKUP(D65,Peso!A:A,Peso!D:D),"SEM PESO")</f>
        <v>2</v>
      </c>
      <c r="M65" s="283" t="str">
        <f>_xlfn.XLOOKUP(D65,Peso!A:A,Peso!C:C)</f>
        <v>CX</v>
      </c>
      <c r="N65" s="283"/>
      <c r="O65" s="284">
        <f t="shared" si="0"/>
        <v>67.900000000000006</v>
      </c>
      <c r="P65" s="284" t="str">
        <f t="shared" si="1"/>
        <v/>
      </c>
      <c r="Q65" s="284" t="str">
        <f t="shared" si="2"/>
        <v/>
      </c>
      <c r="R65" s="285" t="str">
        <f>_xlfn.XLOOKUP(D65,CATEGORIA!B:B,CATEGORIA!F:F)</f>
        <v>OLEAGINOSAS</v>
      </c>
      <c r="S65" s="286">
        <f t="shared" si="3"/>
        <v>135.80000000000001</v>
      </c>
      <c r="T65" s="287" t="str">
        <f t="shared" si="4"/>
        <v/>
      </c>
      <c r="U65" s="287" t="str">
        <f t="shared" si="5"/>
        <v/>
      </c>
      <c r="V65" s="287">
        <f t="shared" si="6"/>
        <v>135.80000000000001</v>
      </c>
      <c r="W65" s="288">
        <f>_xlfn.XLOOKUP('LISTA '!D65,BASE!A:A,BASE!G:G)</f>
        <v>87</v>
      </c>
      <c r="X65" s="280" t="str">
        <f t="shared" si="7"/>
        <v/>
      </c>
      <c r="Y65" s="280" t="str">
        <f>IF(X65="ACABOU",(MAX($Y$2:Y64))+1,"")</f>
        <v/>
      </c>
      <c r="Z65" s="280" t="str">
        <f>IF(X65="CHEGOU",(MAX($Z$2:Z64))+1,"")</f>
        <v/>
      </c>
    </row>
    <row r="66" spans="1:26" s="216" customFormat="1" ht="21.9" customHeight="1" x14ac:dyDescent="0.3">
      <c r="A66" s="12" t="e">
        <f>IF(#REF!="",0,COUNTIF(#REF!,"x"))</f>
        <v>#REF!</v>
      </c>
      <c r="B66" s="12" t="e">
        <f>IF(#REF!="",0,COUNTIF(#REF!,"x"))</f>
        <v>#REF!</v>
      </c>
      <c r="C66" s="13" t="e">
        <f>IF(#REF!="",0,COUNTIF(#REF!,"X"))</f>
        <v>#REF!</v>
      </c>
      <c r="D66" s="278">
        <v>20428</v>
      </c>
      <c r="E66" s="279" t="str">
        <f>_xlfn.XLOOKUP(D66,BASE!A:A,BASE!B:B)</f>
        <v>AMENDOA SEM CASCA TORRADA 5KG (VIDA EM GRAOS)</v>
      </c>
      <c r="F66" s="280"/>
      <c r="G66" s="280" t="s">
        <v>155</v>
      </c>
      <c r="H66" s="281">
        <v>65</v>
      </c>
      <c r="I66" s="281">
        <f>VLOOKUP(D66,FRACIONADOS!$A:$L,8,0)</f>
        <v>65</v>
      </c>
      <c r="J66" s="282" t="str">
        <f>IFERROR(_xlfn.XLOOKUP(D66,ISENTOS!A:A,ISENTOS!H:H),"")</f>
        <v/>
      </c>
      <c r="K66" s="282" t="str">
        <f>IFERROR(_xlfn.XLOOKUP(D66,ISENTOS!A:A,ISENTOS!I:I),"")</f>
        <v/>
      </c>
      <c r="L66" s="283">
        <f>IF(_xlfn.XLOOKUP(D66,Peso!A:A,Peso!D:D),_xlfn.XLOOKUP(D66,Peso!A:A,Peso!D:D),"SEM PESO")</f>
        <v>5</v>
      </c>
      <c r="M66" s="283" t="str">
        <f>_xlfn.XLOOKUP(D66,Peso!A:A,Peso!C:C)</f>
        <v>CX</v>
      </c>
      <c r="N66" s="283"/>
      <c r="O66" s="284">
        <f t="shared" si="0"/>
        <v>65</v>
      </c>
      <c r="P66" s="284" t="str">
        <f t="shared" si="1"/>
        <v/>
      </c>
      <c r="Q66" s="284" t="str">
        <f t="shared" si="2"/>
        <v/>
      </c>
      <c r="R66" s="285" t="str">
        <f>_xlfn.XLOOKUP(D66,CATEGORIA!B:B,CATEGORIA!F:F)</f>
        <v>OLEAGINOSAS</v>
      </c>
      <c r="S66" s="286">
        <f t="shared" si="3"/>
        <v>325</v>
      </c>
      <c r="T66" s="287" t="str">
        <f t="shared" si="4"/>
        <v/>
      </c>
      <c r="U66" s="287" t="str">
        <f t="shared" si="5"/>
        <v/>
      </c>
      <c r="V66" s="287">
        <f t="shared" si="6"/>
        <v>325</v>
      </c>
      <c r="W66" s="288">
        <f>_xlfn.XLOOKUP('LISTA '!D66,BASE!A:A,BASE!G:G)</f>
        <v>111</v>
      </c>
      <c r="X66" s="280" t="str">
        <f t="shared" si="7"/>
        <v/>
      </c>
      <c r="Y66" s="280" t="str">
        <f>IF(X66="ACABOU",(MAX($Y$2:Y65))+1,"")</f>
        <v/>
      </c>
      <c r="Z66" s="280" t="str">
        <f>IF(X66="CHEGOU",(MAX($Z$2:Z65))+1,"")</f>
        <v/>
      </c>
    </row>
    <row r="67" spans="1:26" s="217" customFormat="1" ht="21.9" customHeight="1" x14ac:dyDescent="0.3">
      <c r="A67" s="12" t="e">
        <f>IF(#REF!="",0,COUNTIF(#REF!,"x"))</f>
        <v>#REF!</v>
      </c>
      <c r="B67" s="12" t="e">
        <f>IF(#REF!="",0,COUNTIF(#REF!,"x"))</f>
        <v>#REF!</v>
      </c>
      <c r="C67" s="13" t="e">
        <f>IF(#REF!="",0,COUNTIF(#REF!,"X"))</f>
        <v>#REF!</v>
      </c>
      <c r="D67" s="278">
        <v>20149</v>
      </c>
      <c r="E67" s="279" t="str">
        <f>_xlfn.XLOOKUP(D67,BASE!A:A,BASE!B:B)</f>
        <v>AMENDOA SEM CASCA TORRADA E SALGADA 10KG</v>
      </c>
      <c r="F67" s="280"/>
      <c r="G67" s="280"/>
      <c r="H67" s="281">
        <v>61</v>
      </c>
      <c r="I67" s="281">
        <v>61</v>
      </c>
      <c r="J67" s="282" t="str">
        <f>IFERROR(_xlfn.XLOOKUP(D67,ISENTOS!A:A,ISENTOS!H:H),"")</f>
        <v/>
      </c>
      <c r="K67" s="282" t="str">
        <f>IFERROR(_xlfn.XLOOKUP(D67,ISENTOS!A:A,ISENTOS!I:I),"")</f>
        <v/>
      </c>
      <c r="L67" s="283">
        <f>IF(_xlfn.XLOOKUP(D67,Peso!A:A,Peso!D:D),_xlfn.XLOOKUP(D67,Peso!A:A,Peso!D:D),"SEM PESO")</f>
        <v>10</v>
      </c>
      <c r="M67" s="283" t="str">
        <f>_xlfn.XLOOKUP(D67,Peso!A:A,Peso!C:C)</f>
        <v>CX</v>
      </c>
      <c r="N67" s="283"/>
      <c r="O67" s="284">
        <f t="shared" si="0"/>
        <v>61</v>
      </c>
      <c r="P67" s="284" t="str">
        <f t="shared" si="1"/>
        <v/>
      </c>
      <c r="Q67" s="284" t="str">
        <f t="shared" si="2"/>
        <v/>
      </c>
      <c r="R67" s="285" t="str">
        <f>_xlfn.XLOOKUP(D67,CATEGORIA!B:B,CATEGORIA!F:F)</f>
        <v>OLEAGINOSAS</v>
      </c>
      <c r="S67" s="286">
        <f t="shared" si="3"/>
        <v>610</v>
      </c>
      <c r="T67" s="287" t="str">
        <f t="shared" si="4"/>
        <v/>
      </c>
      <c r="U67" s="287" t="str">
        <f t="shared" si="5"/>
        <v/>
      </c>
      <c r="V67" s="287">
        <f t="shared" si="6"/>
        <v>610</v>
      </c>
      <c r="W67" s="288">
        <f>_xlfn.XLOOKUP('LISTA '!D67,BASE!A:A,BASE!G:G)</f>
        <v>281</v>
      </c>
      <c r="X67" s="280" t="str">
        <f t="shared" si="7"/>
        <v/>
      </c>
      <c r="Y67" s="280" t="str">
        <f>IF(X67="ACABOU",(MAX($Y$2:Y66))+1,"")</f>
        <v/>
      </c>
      <c r="Z67" s="280" t="str">
        <f>IF(X67="CHEGOU",(MAX($Z$2:Z66))+1,"")</f>
        <v/>
      </c>
    </row>
    <row r="68" spans="1:26" s="217" customFormat="1" ht="21.9" customHeight="1" x14ac:dyDescent="0.3">
      <c r="A68" s="12" t="e">
        <f>IF(#REF!="",0,COUNTIF(#REF!,"x"))</f>
        <v>#REF!</v>
      </c>
      <c r="B68" s="12" t="e">
        <f>IF(#REF!="",0,COUNTIF(#REF!,"x"))</f>
        <v>#REF!</v>
      </c>
      <c r="C68" s="13" t="e">
        <f>IF(#REF!="",0,COUNTIF(#REF!,"X"))</f>
        <v>#REF!</v>
      </c>
      <c r="D68" s="278">
        <v>21396</v>
      </c>
      <c r="E68" s="279" t="str">
        <f>_xlfn.XLOOKUP(D68,BASE!A:A,BASE!B:B)</f>
        <v>AMENDOA SEM CASCA TORRADA E SALGADA 2KG (VIDA EM GRAOS)</v>
      </c>
      <c r="F68" s="280"/>
      <c r="G68" s="280" t="s">
        <v>155</v>
      </c>
      <c r="H68" s="281">
        <v>68.8</v>
      </c>
      <c r="I68" s="281">
        <f>VLOOKUP(D68,FRACIONADOS!$A:$L,8,0)</f>
        <v>68.8</v>
      </c>
      <c r="J68" s="282" t="str">
        <f>IFERROR(_xlfn.XLOOKUP(D68,ISENTOS!A:A,ISENTOS!H:H),"")</f>
        <v/>
      </c>
      <c r="K68" s="282" t="str">
        <f>IFERROR(_xlfn.XLOOKUP(D68,ISENTOS!A:A,ISENTOS!I:I),"")</f>
        <v/>
      </c>
      <c r="L68" s="283">
        <f>IF(_xlfn.XLOOKUP(D68,Peso!A:A,Peso!D:D),_xlfn.XLOOKUP(D68,Peso!A:A,Peso!D:D),"SEM PESO")</f>
        <v>2</v>
      </c>
      <c r="M68" s="283" t="str">
        <f>_xlfn.XLOOKUP(D68,Peso!A:A,Peso!C:C)</f>
        <v>CX</v>
      </c>
      <c r="N68" s="283"/>
      <c r="O68" s="284">
        <f t="shared" ref="O68:O130" si="8" xml:space="preserve"> ROUNDUP((I68*$M$1),1)</f>
        <v>68.8</v>
      </c>
      <c r="P68" s="284" t="str">
        <f t="shared" ref="P68:P130" si="9">IFERROR(ROUNDUP((($O68*J68)+$O68),1),"")</f>
        <v/>
      </c>
      <c r="Q68" s="284" t="str">
        <f t="shared" ref="Q68:Q130" si="10">IFERROR(ROUNDUP((($O68*K68)+$O68),1),"")</f>
        <v/>
      </c>
      <c r="R68" s="285" t="str">
        <f>_xlfn.XLOOKUP(D68,CATEGORIA!B:B,CATEGORIA!F:F)</f>
        <v>OLEAGINOSAS</v>
      </c>
      <c r="S68" s="286">
        <f t="shared" ref="S68:S130" si="11">O68*L68</f>
        <v>137.6</v>
      </c>
      <c r="T68" s="287" t="str">
        <f t="shared" ref="T68:T130" si="12">IFERROR(ROUNDUP((($S68*J68)+$S68),1),"")</f>
        <v/>
      </c>
      <c r="U68" s="287" t="str">
        <f t="shared" ref="U68:U130" si="13">IFERROR(ROUNDUP((($S68*K68)+$S68),1),"")</f>
        <v/>
      </c>
      <c r="V68" s="287">
        <f t="shared" ref="V68:V130" si="14">S68</f>
        <v>137.6</v>
      </c>
      <c r="W68" s="288">
        <f>_xlfn.XLOOKUP('LISTA '!D68,BASE!A:A,BASE!G:G)</f>
        <v>11</v>
      </c>
      <c r="X68" s="280" t="str">
        <f t="shared" ref="X68:X130" si="15">IF(AND(W68&gt;0,I68=0),"CHEGOU",IF(AND(W68&lt;=0,I68&gt;0),"ACABOU",""))</f>
        <v/>
      </c>
      <c r="Y68" s="280" t="str">
        <f>IF(X68="ACABOU",(MAX($Y$2:Y67))+1,"")</f>
        <v/>
      </c>
      <c r="Z68" s="280" t="str">
        <f>IF(X68="CHEGOU",(MAX($Z$2:Z67))+1,"")</f>
        <v/>
      </c>
    </row>
    <row r="69" spans="1:26" s="216" customFormat="1" ht="21.9" customHeight="1" x14ac:dyDescent="0.3">
      <c r="A69" s="19" t="e">
        <f>IF(#REF!="",0,COUNTIF(#REF!,"x"))</f>
        <v>#REF!</v>
      </c>
      <c r="B69" s="19" t="e">
        <f>IF(#REF!="",0,COUNTIF(#REF!,"x"))</f>
        <v>#REF!</v>
      </c>
      <c r="C69" s="16" t="e">
        <f>IF(#REF!="",0,COUNTIF(#REF!,"X"))</f>
        <v>#REF!</v>
      </c>
      <c r="D69" s="278">
        <v>20427</v>
      </c>
      <c r="E69" s="279" t="str">
        <f>_xlfn.XLOOKUP(D69,BASE!A:A,BASE!B:B)</f>
        <v>AMENDOA SEM CASCA TORRADA E SALGADA 5KG (VIDA EM GRAOS)</v>
      </c>
      <c r="F69" s="280"/>
      <c r="G69" s="280" t="s">
        <v>155</v>
      </c>
      <c r="H69" s="281">
        <v>65.2</v>
      </c>
      <c r="I69" s="281">
        <f>VLOOKUP(D69,FRACIONADOS!$A:$L,8,0)</f>
        <v>65.2</v>
      </c>
      <c r="J69" s="282" t="str">
        <f>IFERROR(_xlfn.XLOOKUP(D69,ISENTOS!A:A,ISENTOS!H:H),"")</f>
        <v/>
      </c>
      <c r="K69" s="282" t="str">
        <f>IFERROR(_xlfn.XLOOKUP(D69,ISENTOS!A:A,ISENTOS!I:I),"")</f>
        <v/>
      </c>
      <c r="L69" s="283">
        <f>IF(_xlfn.XLOOKUP(D69,Peso!A:A,Peso!D:D),_xlfn.XLOOKUP(D69,Peso!A:A,Peso!D:D),"SEM PESO")</f>
        <v>5</v>
      </c>
      <c r="M69" s="283" t="str">
        <f>_xlfn.XLOOKUP(D69,Peso!A:A,Peso!C:C)</f>
        <v>CX</v>
      </c>
      <c r="N69" s="283"/>
      <c r="O69" s="284">
        <f t="shared" si="8"/>
        <v>65.2</v>
      </c>
      <c r="P69" s="284" t="str">
        <f t="shared" si="9"/>
        <v/>
      </c>
      <c r="Q69" s="284" t="str">
        <f t="shared" si="10"/>
        <v/>
      </c>
      <c r="R69" s="285" t="str">
        <f>_xlfn.XLOOKUP(D69,CATEGORIA!B:B,CATEGORIA!F:F)</f>
        <v>OLEAGINOSAS</v>
      </c>
      <c r="S69" s="286">
        <f t="shared" si="11"/>
        <v>326</v>
      </c>
      <c r="T69" s="287" t="str">
        <f t="shared" si="12"/>
        <v/>
      </c>
      <c r="U69" s="287" t="str">
        <f t="shared" si="13"/>
        <v/>
      </c>
      <c r="V69" s="287">
        <f t="shared" si="14"/>
        <v>326</v>
      </c>
      <c r="W69" s="288">
        <f>_xlfn.XLOOKUP('LISTA '!D69,BASE!A:A,BASE!G:G)</f>
        <v>63</v>
      </c>
      <c r="X69" s="280" t="str">
        <f t="shared" si="15"/>
        <v/>
      </c>
      <c r="Y69" s="280" t="str">
        <f>IF(X69="ACABOU",(MAX($Y$2:Y68))+1,"")</f>
        <v/>
      </c>
      <c r="Z69" s="280" t="str">
        <f>IF(X69="CHEGOU",(MAX($Z$2:Z68))+1,"")</f>
        <v/>
      </c>
    </row>
    <row r="70" spans="1:26" s="216" customFormat="1" ht="21.9" customHeight="1" x14ac:dyDescent="0.3">
      <c r="A70" s="12" t="e">
        <f>IF(#REF!="",0,COUNTIF(#REF!,"x"))</f>
        <v>#REF!</v>
      </c>
      <c r="B70" s="12" t="e">
        <f>IF(#REF!="",0,COUNTIF(#REF!,"x"))</f>
        <v>#REF!</v>
      </c>
      <c r="C70" s="13" t="e">
        <f>IF(#REF!="",0,COUNTIF(#REF!,"X"))</f>
        <v>#REF!</v>
      </c>
      <c r="D70" s="278">
        <v>1615</v>
      </c>
      <c r="E70" s="279" t="str">
        <f>_xlfn.XLOOKUP(D70,BASE!A:A,BASE!B:B)</f>
        <v>AMENDOIM CONFEITADO CHOCOLATE 24X400GR (KUKY)</v>
      </c>
      <c r="F70" s="280"/>
      <c r="G70" s="280"/>
      <c r="H70" s="281">
        <v>7.9</v>
      </c>
      <c r="I70" s="281">
        <v>7.9</v>
      </c>
      <c r="J70" s="282" t="str">
        <f>IFERROR(_xlfn.XLOOKUP(D70,ISENTOS!A:A,ISENTOS!H:H),"")</f>
        <v/>
      </c>
      <c r="K70" s="282" t="str">
        <f>IFERROR(_xlfn.XLOOKUP(D70,ISENTOS!A:A,ISENTOS!I:I),"")</f>
        <v/>
      </c>
      <c r="L70" s="283">
        <f>IF(_xlfn.XLOOKUP(D70,Peso!A:A,Peso!D:D),_xlfn.XLOOKUP(D70,Peso!A:A,Peso!D:D),"SEM PESO")</f>
        <v>24</v>
      </c>
      <c r="M70" s="283" t="str">
        <f>_xlfn.XLOOKUP(D70,Peso!A:A,Peso!C:C)</f>
        <v>CX</v>
      </c>
      <c r="N70" s="283"/>
      <c r="O70" s="284">
        <f t="shared" si="8"/>
        <v>7.9</v>
      </c>
      <c r="P70" s="284" t="str">
        <f t="shared" si="9"/>
        <v/>
      </c>
      <c r="Q70" s="284" t="str">
        <f t="shared" si="10"/>
        <v/>
      </c>
      <c r="R70" s="285" t="str">
        <f>_xlfn.XLOOKUP(D70,CATEGORIA!B:B,CATEGORIA!F:F)</f>
        <v>BOMBONIERE</v>
      </c>
      <c r="S70" s="286">
        <f t="shared" si="11"/>
        <v>189.60000000000002</v>
      </c>
      <c r="T70" s="287" t="str">
        <f t="shared" si="12"/>
        <v/>
      </c>
      <c r="U70" s="287" t="str">
        <f t="shared" si="13"/>
        <v/>
      </c>
      <c r="V70" s="287">
        <f t="shared" si="14"/>
        <v>189.60000000000002</v>
      </c>
      <c r="W70" s="288">
        <f>_xlfn.XLOOKUP('LISTA '!D70,BASE!A:A,BASE!G:G)</f>
        <v>38</v>
      </c>
      <c r="X70" s="280" t="str">
        <f t="shared" si="15"/>
        <v/>
      </c>
      <c r="Y70" s="280" t="str">
        <f>IF(X70="ACABOU",(MAX($Y$2:Y69))+1,"")</f>
        <v/>
      </c>
      <c r="Z70" s="280" t="str">
        <f>IF(X70="CHEGOU",(MAX($Z$2:Z69))+1,"")</f>
        <v/>
      </c>
    </row>
    <row r="71" spans="1:26" s="216" customFormat="1" ht="21.9" customHeight="1" x14ac:dyDescent="0.3">
      <c r="A71" s="12" t="e">
        <f>IF(#REF!="",0,COUNTIF(#REF!,"x"))</f>
        <v>#REF!</v>
      </c>
      <c r="B71" s="12" t="e">
        <f>IF(#REF!="",0,COUNTIF(#REF!,"x"))</f>
        <v>#REF!</v>
      </c>
      <c r="C71" s="13" t="e">
        <f>IF(#REF!="",0,COUNTIF(#REF!,"X"))</f>
        <v>#REF!</v>
      </c>
      <c r="D71" s="278">
        <v>1625</v>
      </c>
      <c r="E71" s="279" t="str">
        <f>_xlfn.XLOOKUP(D71,BASE!A:A,BASE!B:B)</f>
        <v>AMENDOIM CONFEITADO CHOCOLATE 4X400GR (VIDA EM GRAOS)</v>
      </c>
      <c r="F71" s="280" t="s">
        <v>155</v>
      </c>
      <c r="G71" s="280" t="s">
        <v>155</v>
      </c>
      <c r="H71" s="281">
        <v>9.4</v>
      </c>
      <c r="I71" s="281">
        <f>VLOOKUP(D71,FRACIONADOS!$A:$L,8,0)</f>
        <v>9.4</v>
      </c>
      <c r="J71" s="282" t="str">
        <f>IFERROR(_xlfn.XLOOKUP(D71,ISENTOS!A:A,ISENTOS!H:H),"")</f>
        <v/>
      </c>
      <c r="K71" s="282" t="str">
        <f>IFERROR(_xlfn.XLOOKUP(D71,ISENTOS!A:A,ISENTOS!I:I),"")</f>
        <v/>
      </c>
      <c r="L71" s="283">
        <f>IF(_xlfn.XLOOKUP(D71,Peso!A:A,Peso!D:D),_xlfn.XLOOKUP(D71,Peso!A:A,Peso!D:D),"SEM PESO")</f>
        <v>4</v>
      </c>
      <c r="M71" s="283" t="str">
        <f>_xlfn.XLOOKUP(D71,Peso!A:A,Peso!C:C)</f>
        <v>PCT</v>
      </c>
      <c r="N71" s="283"/>
      <c r="O71" s="284">
        <f t="shared" si="8"/>
        <v>9.4</v>
      </c>
      <c r="P71" s="284" t="str">
        <f t="shared" si="9"/>
        <v/>
      </c>
      <c r="Q71" s="284" t="str">
        <f t="shared" si="10"/>
        <v/>
      </c>
      <c r="R71" s="285" t="str">
        <f>_xlfn.XLOOKUP(D71,CATEGORIA!B:B,CATEGORIA!F:F)</f>
        <v>BOMBONIERE</v>
      </c>
      <c r="S71" s="286">
        <f t="shared" si="11"/>
        <v>37.6</v>
      </c>
      <c r="T71" s="287" t="str">
        <f t="shared" si="12"/>
        <v/>
      </c>
      <c r="U71" s="287" t="str">
        <f t="shared" si="13"/>
        <v/>
      </c>
      <c r="V71" s="287">
        <f t="shared" si="14"/>
        <v>37.6</v>
      </c>
      <c r="W71" s="288">
        <f>_xlfn.XLOOKUP('LISTA '!D71,BASE!A:A,BASE!G:G)</f>
        <v>11</v>
      </c>
      <c r="X71" s="280" t="str">
        <f t="shared" si="15"/>
        <v/>
      </c>
      <c r="Y71" s="280" t="str">
        <f>IF(X71="ACABOU",(MAX($Y$2:Y70))+1,"")</f>
        <v/>
      </c>
      <c r="Z71" s="280" t="str">
        <f>IF(X71="CHEGOU",(MAX($Z$2:Z70))+1,"")</f>
        <v/>
      </c>
    </row>
    <row r="72" spans="1:26" s="216" customFormat="1" ht="21.9" customHeight="1" x14ac:dyDescent="0.3">
      <c r="A72" s="11" t="e">
        <f>IF(#REF!="",0,COUNTIF(#REF!,"x"))</f>
        <v>#REF!</v>
      </c>
      <c r="B72" s="11" t="e">
        <f>IF(#REF!="",0,COUNTIF(#REF!,"x"))</f>
        <v>#REF!</v>
      </c>
      <c r="C72" s="10" t="e">
        <f>IF(#REF!="",0,COUNTIF(#REF!,"X"))</f>
        <v>#REF!</v>
      </c>
      <c r="D72" s="278">
        <v>1614</v>
      </c>
      <c r="E72" s="279" t="str">
        <f>_xlfn.XLOOKUP(D72,BASE!A:A,BASE!B:B)</f>
        <v>AMENDOIM CONFEITADO COLORIDO 24X400GR (KUKY)</v>
      </c>
      <c r="F72" s="280"/>
      <c r="G72" s="280"/>
      <c r="H72" s="281">
        <v>7.9</v>
      </c>
      <c r="I72" s="281">
        <v>7.9</v>
      </c>
      <c r="J72" s="282" t="str">
        <f>IFERROR(_xlfn.XLOOKUP(D72,ISENTOS!A:A,ISENTOS!H:H),"")</f>
        <v/>
      </c>
      <c r="K72" s="282" t="str">
        <f>IFERROR(_xlfn.XLOOKUP(D72,ISENTOS!A:A,ISENTOS!I:I),"")</f>
        <v/>
      </c>
      <c r="L72" s="283">
        <f>IF(_xlfn.XLOOKUP(D72,Peso!A:A,Peso!D:D),_xlfn.XLOOKUP(D72,Peso!A:A,Peso!D:D),"SEM PESO")</f>
        <v>24</v>
      </c>
      <c r="M72" s="283" t="str">
        <f>_xlfn.XLOOKUP(D72,Peso!A:A,Peso!C:C)</f>
        <v>CX</v>
      </c>
      <c r="N72" s="283"/>
      <c r="O72" s="284">
        <f t="shared" si="8"/>
        <v>7.9</v>
      </c>
      <c r="P72" s="284" t="str">
        <f t="shared" si="9"/>
        <v/>
      </c>
      <c r="Q72" s="284" t="str">
        <f t="shared" si="10"/>
        <v/>
      </c>
      <c r="R72" s="285" t="str">
        <f>_xlfn.XLOOKUP(D72,CATEGORIA!B:B,CATEGORIA!F:F)</f>
        <v>BOMBONIERE</v>
      </c>
      <c r="S72" s="286">
        <f t="shared" si="11"/>
        <v>189.60000000000002</v>
      </c>
      <c r="T72" s="287" t="str">
        <f t="shared" si="12"/>
        <v/>
      </c>
      <c r="U72" s="287" t="str">
        <f t="shared" si="13"/>
        <v/>
      </c>
      <c r="V72" s="287">
        <f t="shared" si="14"/>
        <v>189.60000000000002</v>
      </c>
      <c r="W72" s="288">
        <f>_xlfn.XLOOKUP('LISTA '!D72,BASE!A:A,BASE!G:G)</f>
        <v>29</v>
      </c>
      <c r="X72" s="280" t="str">
        <f t="shared" si="15"/>
        <v/>
      </c>
      <c r="Y72" s="280" t="str">
        <f>IF(X72="ACABOU",(MAX($Y$2:Y71))+1,"")</f>
        <v/>
      </c>
      <c r="Z72" s="280" t="str">
        <f>IF(X72="CHEGOU",(MAX($Z$2:Z71))+1,"")</f>
        <v/>
      </c>
    </row>
    <row r="73" spans="1:26" s="216" customFormat="1" ht="21.9" customHeight="1" x14ac:dyDescent="0.3">
      <c r="A73" s="11" t="e">
        <f>IF(#REF!="",0,COUNTIF(#REF!,"x"))</f>
        <v>#REF!</v>
      </c>
      <c r="B73" s="11" t="e">
        <f>IF(#REF!="",0,COUNTIF(#REF!,"x"))</f>
        <v>#REF!</v>
      </c>
      <c r="C73" s="10" t="e">
        <f>IF(#REF!="",0,COUNTIF(#REF!,"X"))</f>
        <v>#REF!</v>
      </c>
      <c r="D73" s="278">
        <v>1624</v>
      </c>
      <c r="E73" s="279" t="str">
        <f>_xlfn.XLOOKUP(D73,BASE!A:A,BASE!B:B)</f>
        <v>AMENDOIM CONFEITADO COLORIDO 4X400GR (VIDA EM GRAOS)</v>
      </c>
      <c r="F73" s="280" t="s">
        <v>155</v>
      </c>
      <c r="G73" s="280" t="s">
        <v>155</v>
      </c>
      <c r="H73" s="281">
        <v>9.4</v>
      </c>
      <c r="I73" s="281">
        <f>VLOOKUP(D73,FRACIONADOS!$A:$L,8,0)</f>
        <v>9.4</v>
      </c>
      <c r="J73" s="282" t="str">
        <f>IFERROR(_xlfn.XLOOKUP(D73,ISENTOS!A:A,ISENTOS!H:H),"")</f>
        <v/>
      </c>
      <c r="K73" s="282" t="str">
        <f>IFERROR(_xlfn.XLOOKUP(D73,ISENTOS!A:A,ISENTOS!I:I),"")</f>
        <v/>
      </c>
      <c r="L73" s="283">
        <f>IF(_xlfn.XLOOKUP(D73,Peso!A:A,Peso!D:D),_xlfn.XLOOKUP(D73,Peso!A:A,Peso!D:D),"SEM PESO")</f>
        <v>4</v>
      </c>
      <c r="M73" s="283" t="str">
        <f>_xlfn.XLOOKUP(D73,Peso!A:A,Peso!C:C)</f>
        <v>PCT</v>
      </c>
      <c r="N73" s="283"/>
      <c r="O73" s="284">
        <f t="shared" si="8"/>
        <v>9.4</v>
      </c>
      <c r="P73" s="284" t="str">
        <f t="shared" si="9"/>
        <v/>
      </c>
      <c r="Q73" s="284" t="str">
        <f t="shared" si="10"/>
        <v/>
      </c>
      <c r="R73" s="285" t="str">
        <f>_xlfn.XLOOKUP(D73,CATEGORIA!B:B,CATEGORIA!F:F)</f>
        <v>BOMBONIERE</v>
      </c>
      <c r="S73" s="286">
        <f t="shared" si="11"/>
        <v>37.6</v>
      </c>
      <c r="T73" s="287" t="str">
        <f t="shared" si="12"/>
        <v/>
      </c>
      <c r="U73" s="287" t="str">
        <f t="shared" si="13"/>
        <v/>
      </c>
      <c r="V73" s="287">
        <f t="shared" si="14"/>
        <v>37.6</v>
      </c>
      <c r="W73" s="288">
        <f>_xlfn.XLOOKUP('LISTA '!D73,BASE!A:A,BASE!G:G)</f>
        <v>37</v>
      </c>
      <c r="X73" s="280" t="str">
        <f t="shared" si="15"/>
        <v/>
      </c>
      <c r="Y73" s="280" t="str">
        <f>IF(X73="ACABOU",(MAX($Y$2:Y72))+1,"")</f>
        <v/>
      </c>
      <c r="Z73" s="280" t="str">
        <f>IF(X73="CHEGOU",(MAX($Z$2:Z72))+1,"")</f>
        <v/>
      </c>
    </row>
    <row r="74" spans="1:26" s="216" customFormat="1" ht="21.9" customHeight="1" x14ac:dyDescent="0.3">
      <c r="A74" s="12" t="e">
        <f>IF(#REF!="",0,COUNTIF(#REF!,"x"))</f>
        <v>#REF!</v>
      </c>
      <c r="B74" s="12" t="e">
        <f>IF(#REF!="",0,COUNTIF(#REF!,"x"))</f>
        <v>#REF!</v>
      </c>
      <c r="C74" s="13" t="e">
        <f>IF(#REF!="",0,COUNTIF(#REF!,"X"))</f>
        <v>#REF!</v>
      </c>
      <c r="D74" s="278">
        <v>115</v>
      </c>
      <c r="E74" s="279" t="str">
        <f>_xlfn.XLOOKUP(D74,BASE!A:A,BASE!B:B)</f>
        <v>AMENDOIM CROCANTE CEBOLA E SALSA 10KG</v>
      </c>
      <c r="F74" s="280"/>
      <c r="G74" s="280"/>
      <c r="H74" s="281">
        <v>14.3</v>
      </c>
      <c r="I74" s="281">
        <v>14.3</v>
      </c>
      <c r="J74" s="282" t="str">
        <f>IFERROR(_xlfn.XLOOKUP(D74,ISENTOS!A:A,ISENTOS!H:H),"")</f>
        <v/>
      </c>
      <c r="K74" s="282" t="str">
        <f>IFERROR(_xlfn.XLOOKUP(D74,ISENTOS!A:A,ISENTOS!I:I),"")</f>
        <v/>
      </c>
      <c r="L74" s="283">
        <f>IF(_xlfn.XLOOKUP(D74,Peso!A:A,Peso!D:D),_xlfn.XLOOKUP(D74,Peso!A:A,Peso!D:D),"SEM PESO")</f>
        <v>10</v>
      </c>
      <c r="M74" s="283" t="str">
        <f>_xlfn.XLOOKUP(D74,Peso!A:A,Peso!C:C)</f>
        <v>CX</v>
      </c>
      <c r="N74" s="283"/>
      <c r="O74" s="284">
        <f t="shared" si="8"/>
        <v>14.3</v>
      </c>
      <c r="P74" s="284" t="str">
        <f t="shared" si="9"/>
        <v/>
      </c>
      <c r="Q74" s="284" t="str">
        <f t="shared" si="10"/>
        <v/>
      </c>
      <c r="R74" s="285" t="str">
        <f>_xlfn.XLOOKUP(D74,CATEGORIA!B:B,CATEGORIA!F:F)</f>
        <v>APERITIVOS</v>
      </c>
      <c r="S74" s="286">
        <f t="shared" si="11"/>
        <v>143</v>
      </c>
      <c r="T74" s="287" t="str">
        <f t="shared" si="12"/>
        <v/>
      </c>
      <c r="U74" s="287" t="str">
        <f t="shared" si="13"/>
        <v/>
      </c>
      <c r="V74" s="287">
        <f t="shared" si="14"/>
        <v>143</v>
      </c>
      <c r="W74" s="288">
        <f>_xlfn.XLOOKUP('LISTA '!D74,BASE!A:A,BASE!G:G)</f>
        <v>8</v>
      </c>
      <c r="X74" s="280" t="str">
        <f t="shared" si="15"/>
        <v/>
      </c>
      <c r="Y74" s="280" t="str">
        <f>IF(X74="ACABOU",(MAX($Y$2:Y73))+1,"")</f>
        <v/>
      </c>
      <c r="Z74" s="280" t="str">
        <f>IF(X74="CHEGOU",(MAX($Z$2:Z73))+1,"")</f>
        <v/>
      </c>
    </row>
    <row r="75" spans="1:26" s="216" customFormat="1" ht="21.9" customHeight="1" x14ac:dyDescent="0.3">
      <c r="A75" s="12"/>
      <c r="B75" s="12"/>
      <c r="C75" s="13"/>
      <c r="D75" s="278">
        <v>1044</v>
      </c>
      <c r="E75" s="279" t="str">
        <f>_xlfn.XLOOKUP(D75,BASE!A:A,BASE!B:B)</f>
        <v>AMENDOIM CROCANTE CEBOLA E SALSA 5KG (VIDA EM GRAOS)</v>
      </c>
      <c r="F75" s="280" t="s">
        <v>155</v>
      </c>
      <c r="G75" s="280" t="s">
        <v>155</v>
      </c>
      <c r="H75" s="281">
        <v>16.7</v>
      </c>
      <c r="I75" s="281">
        <f>VLOOKUP(D75,FRACIONADOS!$A:$L,8,0)</f>
        <v>16.7</v>
      </c>
      <c r="J75" s="282" t="str">
        <f>IFERROR(_xlfn.XLOOKUP(D75,ISENTOS!A:A,ISENTOS!H:H),"")</f>
        <v/>
      </c>
      <c r="K75" s="282" t="str">
        <f>IFERROR(_xlfn.XLOOKUP(D75,ISENTOS!A:A,ISENTOS!I:I),"")</f>
        <v/>
      </c>
      <c r="L75" s="283">
        <f>IF(_xlfn.XLOOKUP(D75,Peso!A:A,Peso!D:D),_xlfn.XLOOKUP(D75,Peso!A:A,Peso!D:D),"SEM PESO")</f>
        <v>5</v>
      </c>
      <c r="M75" s="283" t="str">
        <f>_xlfn.XLOOKUP(D75,Peso!A:A,Peso!C:C)</f>
        <v>CX</v>
      </c>
      <c r="N75" s="283"/>
      <c r="O75" s="284">
        <f t="shared" si="8"/>
        <v>16.7</v>
      </c>
      <c r="P75" s="284" t="str">
        <f t="shared" si="9"/>
        <v/>
      </c>
      <c r="Q75" s="284" t="str">
        <f t="shared" si="10"/>
        <v/>
      </c>
      <c r="R75" s="285" t="str">
        <f>_xlfn.XLOOKUP(D75,CATEGORIA!B:B,CATEGORIA!F:F)</f>
        <v>APERITIVOS</v>
      </c>
      <c r="S75" s="286">
        <f t="shared" si="11"/>
        <v>83.5</v>
      </c>
      <c r="T75" s="287" t="str">
        <f t="shared" si="12"/>
        <v/>
      </c>
      <c r="U75" s="287" t="str">
        <f t="shared" si="13"/>
        <v/>
      </c>
      <c r="V75" s="287">
        <f t="shared" si="14"/>
        <v>83.5</v>
      </c>
      <c r="W75" s="288">
        <f>_xlfn.XLOOKUP('LISTA '!D75,BASE!A:A,BASE!G:G)</f>
        <v>17</v>
      </c>
      <c r="X75" s="280" t="str">
        <f t="shared" si="15"/>
        <v/>
      </c>
      <c r="Y75" s="280" t="str">
        <f>IF(X75="ACABOU",(MAX($Y$2:Y74))+1,"")</f>
        <v/>
      </c>
      <c r="Z75" s="280" t="str">
        <f>IF(X75="CHEGOU",(MAX($Z$2:Z74))+1,"")</f>
        <v/>
      </c>
    </row>
    <row r="76" spans="1:26" s="216" customFormat="1" ht="21.9" customHeight="1" x14ac:dyDescent="0.3">
      <c r="A76" s="12" t="e">
        <f>IF(#REF!="",0,COUNTIF(#REF!,"x"))</f>
        <v>#REF!</v>
      </c>
      <c r="B76" s="12" t="e">
        <f>IF(#REF!="",0,COUNTIF(#REF!,"x"))</f>
        <v>#REF!</v>
      </c>
      <c r="C76" s="13" t="e">
        <f>IF(#REF!="",0,COUNTIF(#REF!,"X"))</f>
        <v>#REF!</v>
      </c>
      <c r="D76" s="278">
        <v>114</v>
      </c>
      <c r="E76" s="279" t="str">
        <f>_xlfn.XLOOKUP(D76,BASE!A:A,BASE!B:B)</f>
        <v>AMENDOIM CROCANTE CHURRASCO 10KG</v>
      </c>
      <c r="F76" s="280"/>
      <c r="G76" s="280"/>
      <c r="H76" s="281">
        <v>14.3</v>
      </c>
      <c r="I76" s="281">
        <v>14.3</v>
      </c>
      <c r="J76" s="282" t="str">
        <f>IFERROR(_xlfn.XLOOKUP(D76,ISENTOS!A:A,ISENTOS!H:H),"")</f>
        <v/>
      </c>
      <c r="K76" s="282" t="str">
        <f>IFERROR(_xlfn.XLOOKUP(D76,ISENTOS!A:A,ISENTOS!I:I),"")</f>
        <v/>
      </c>
      <c r="L76" s="283">
        <f>IF(_xlfn.XLOOKUP(D76,Peso!A:A,Peso!D:D),_xlfn.XLOOKUP(D76,Peso!A:A,Peso!D:D),"SEM PESO")</f>
        <v>10</v>
      </c>
      <c r="M76" s="283" t="str">
        <f>_xlfn.XLOOKUP(D76,Peso!A:A,Peso!C:C)</f>
        <v>CX</v>
      </c>
      <c r="N76" s="283"/>
      <c r="O76" s="284">
        <f t="shared" si="8"/>
        <v>14.3</v>
      </c>
      <c r="P76" s="284" t="str">
        <f t="shared" si="9"/>
        <v/>
      </c>
      <c r="Q76" s="284" t="str">
        <f t="shared" si="10"/>
        <v/>
      </c>
      <c r="R76" s="285" t="str">
        <f>_xlfn.XLOOKUP(D76,CATEGORIA!B:B,CATEGORIA!F:F)</f>
        <v>APERITIVOS</v>
      </c>
      <c r="S76" s="286">
        <f t="shared" si="11"/>
        <v>143</v>
      </c>
      <c r="T76" s="287" t="str">
        <f t="shared" si="12"/>
        <v/>
      </c>
      <c r="U76" s="287" t="str">
        <f t="shared" si="13"/>
        <v/>
      </c>
      <c r="V76" s="287">
        <f t="shared" si="14"/>
        <v>143</v>
      </c>
      <c r="W76" s="288">
        <f>_xlfn.XLOOKUP('LISTA '!D76,BASE!A:A,BASE!G:G)</f>
        <v>1</v>
      </c>
      <c r="X76" s="280" t="str">
        <f t="shared" si="15"/>
        <v/>
      </c>
      <c r="Y76" s="280" t="str">
        <f>IF(X76="ACABOU",(MAX($Y$2:Y75))+1,"")</f>
        <v/>
      </c>
      <c r="Z76" s="280" t="str">
        <f>IF(X76="CHEGOU",(MAX($Z$2:Z75))+1,"")</f>
        <v/>
      </c>
    </row>
    <row r="77" spans="1:26" s="216" customFormat="1" ht="21.9" customHeight="1" x14ac:dyDescent="0.3">
      <c r="A77" s="12" t="e">
        <f>IF(#REF!="",0,COUNTIF(#REF!,"x"))</f>
        <v>#REF!</v>
      </c>
      <c r="B77" s="12" t="e">
        <f>IF(#REF!="",0,COUNTIF(#REF!,"x"))</f>
        <v>#REF!</v>
      </c>
      <c r="C77" s="13" t="e">
        <f>IF(#REF!="",0,COUNTIF(#REF!,"X"))</f>
        <v>#REF!</v>
      </c>
      <c r="D77" s="278">
        <v>1045</v>
      </c>
      <c r="E77" s="279" t="str">
        <f>_xlfn.XLOOKUP(D77,BASE!A:A,BASE!B:B)</f>
        <v>AMENDOIM CROCANTE CHURRASCO 5KG (VIDA EM GRAOS)</v>
      </c>
      <c r="F77" s="280" t="s">
        <v>155</v>
      </c>
      <c r="G77" s="280" t="s">
        <v>155</v>
      </c>
      <c r="H77" s="281">
        <v>16.7</v>
      </c>
      <c r="I77" s="281">
        <v>16.7</v>
      </c>
      <c r="J77" s="282" t="str">
        <f>IFERROR(_xlfn.XLOOKUP(D77,ISENTOS!A:A,ISENTOS!H:H),"")</f>
        <v/>
      </c>
      <c r="K77" s="282" t="str">
        <f>IFERROR(_xlfn.XLOOKUP(D77,ISENTOS!A:A,ISENTOS!I:I),"")</f>
        <v/>
      </c>
      <c r="L77" s="283">
        <f>IF(_xlfn.XLOOKUP(D77,Peso!A:A,Peso!D:D),_xlfn.XLOOKUP(D77,Peso!A:A,Peso!D:D),"SEM PESO")</f>
        <v>5</v>
      </c>
      <c r="M77" s="283" t="str">
        <f>_xlfn.XLOOKUP(D77,Peso!A:A,Peso!C:C)</f>
        <v>CX</v>
      </c>
      <c r="N77" s="283"/>
      <c r="O77" s="284">
        <f t="shared" si="8"/>
        <v>16.7</v>
      </c>
      <c r="P77" s="284" t="str">
        <f t="shared" si="9"/>
        <v/>
      </c>
      <c r="Q77" s="284" t="str">
        <f t="shared" si="10"/>
        <v/>
      </c>
      <c r="R77" s="285" t="str">
        <f>_xlfn.XLOOKUP(D77,CATEGORIA!B:B,CATEGORIA!F:F)</f>
        <v>APERITIVOS</v>
      </c>
      <c r="S77" s="286">
        <f t="shared" si="11"/>
        <v>83.5</v>
      </c>
      <c r="T77" s="287" t="str">
        <f t="shared" si="12"/>
        <v/>
      </c>
      <c r="U77" s="287" t="str">
        <f t="shared" si="13"/>
        <v/>
      </c>
      <c r="V77" s="287">
        <f t="shared" si="14"/>
        <v>83.5</v>
      </c>
      <c r="W77" s="288">
        <f>_xlfn.XLOOKUP('LISTA '!D77,BASE!A:A,BASE!G:G)</f>
        <v>1</v>
      </c>
      <c r="X77" s="280" t="str">
        <f t="shared" si="15"/>
        <v/>
      </c>
      <c r="Y77" s="280" t="str">
        <f>IF(X77="ACABOU",(MAX($Y$2:Y76))+1,"")</f>
        <v/>
      </c>
      <c r="Z77" s="280" t="str">
        <f>IF(X77="CHEGOU",(MAX($Z$2:Z76))+1,"")</f>
        <v/>
      </c>
    </row>
    <row r="78" spans="1:26" s="216" customFormat="1" ht="21.9" customHeight="1" x14ac:dyDescent="0.3">
      <c r="A78" s="25" t="e">
        <f>IF(#REF!="",0,COUNTIF(#REF!,"x"))</f>
        <v>#REF!</v>
      </c>
      <c r="B78" s="25" t="e">
        <f>IF(#REF!="",0,COUNTIF(#REF!,"x"))</f>
        <v>#REF!</v>
      </c>
      <c r="C78" s="13" t="e">
        <f>IF(#REF!="",0,COUNTIF(#REF!,"X"))</f>
        <v>#REF!</v>
      </c>
      <c r="D78" s="278">
        <v>113</v>
      </c>
      <c r="E78" s="279" t="str">
        <f>_xlfn.XLOOKUP(D78,BASE!A:A,BASE!B:B)</f>
        <v>AMENDOIM CROCANTE JAPONES 10KG</v>
      </c>
      <c r="F78" s="280"/>
      <c r="G78" s="280"/>
      <c r="H78" s="281">
        <v>14.3</v>
      </c>
      <c r="I78" s="281">
        <v>0</v>
      </c>
      <c r="J78" s="282" t="str">
        <f>IFERROR(_xlfn.XLOOKUP(D78,ISENTOS!A:A,ISENTOS!H:H),"")</f>
        <v/>
      </c>
      <c r="K78" s="282" t="str">
        <f>IFERROR(_xlfn.XLOOKUP(D78,ISENTOS!A:A,ISENTOS!I:I),"")</f>
        <v/>
      </c>
      <c r="L78" s="283">
        <f>IF(_xlfn.XLOOKUP(D78,Peso!A:A,Peso!D:D),_xlfn.XLOOKUP(D78,Peso!A:A,Peso!D:D),"SEM PESO")</f>
        <v>10</v>
      </c>
      <c r="M78" s="283" t="str">
        <f>_xlfn.XLOOKUP(D78,Peso!A:A,Peso!C:C)</f>
        <v>CX</v>
      </c>
      <c r="N78" s="283"/>
      <c r="O78" s="284">
        <f t="shared" si="8"/>
        <v>0</v>
      </c>
      <c r="P78" s="284" t="str">
        <f t="shared" si="9"/>
        <v/>
      </c>
      <c r="Q78" s="284" t="str">
        <f t="shared" si="10"/>
        <v/>
      </c>
      <c r="R78" s="285" t="str">
        <f>_xlfn.XLOOKUP(D78,CATEGORIA!B:B,CATEGORIA!F:F)</f>
        <v>APERITIVOS</v>
      </c>
      <c r="S78" s="286">
        <f t="shared" si="11"/>
        <v>0</v>
      </c>
      <c r="T78" s="287" t="str">
        <f t="shared" si="12"/>
        <v/>
      </c>
      <c r="U78" s="287" t="str">
        <f t="shared" si="13"/>
        <v/>
      </c>
      <c r="V78" s="287">
        <f t="shared" si="14"/>
        <v>0</v>
      </c>
      <c r="W78" s="288">
        <f>_xlfn.XLOOKUP('LISTA '!D78,BASE!A:A,BASE!G:G)</f>
        <v>0</v>
      </c>
      <c r="X78" s="280" t="str">
        <f t="shared" si="15"/>
        <v/>
      </c>
      <c r="Y78" s="280" t="str">
        <f>IF(X78="ACABOU",(MAX($Y$2:Y77))+1,"")</f>
        <v/>
      </c>
      <c r="Z78" s="280" t="str">
        <f>IF(X78="CHEGOU",(MAX($Z$2:Z77))+1,"")</f>
        <v/>
      </c>
    </row>
    <row r="79" spans="1:26" s="216" customFormat="1" ht="21.9" customHeight="1" x14ac:dyDescent="0.3">
      <c r="A79" s="25" t="e">
        <f>IF(#REF!="",0,COUNTIF(#REF!,"x"))</f>
        <v>#REF!</v>
      </c>
      <c r="B79" s="25" t="e">
        <f>IF(#REF!="",0,COUNTIF(#REF!,"x"))</f>
        <v>#REF!</v>
      </c>
      <c r="C79" s="13" t="e">
        <f>IF(#REF!="",0,COUNTIF(#REF!,"X"))</f>
        <v>#REF!</v>
      </c>
      <c r="D79" s="278">
        <v>1046</v>
      </c>
      <c r="E79" s="279" t="str">
        <f>_xlfn.XLOOKUP(D79,BASE!A:A,BASE!B:B)</f>
        <v>AMENDOIM CROCANTE JAPONES 5KG (VIDA EM GRAOS)</v>
      </c>
      <c r="F79" s="280" t="s">
        <v>155</v>
      </c>
      <c r="G79" s="280" t="s">
        <v>155</v>
      </c>
      <c r="H79" s="281">
        <v>16.7</v>
      </c>
      <c r="I79" s="281">
        <v>16.7</v>
      </c>
      <c r="J79" s="282" t="str">
        <f>IFERROR(_xlfn.XLOOKUP(D79,ISENTOS!A:A,ISENTOS!H:H),"")</f>
        <v/>
      </c>
      <c r="K79" s="282" t="str">
        <f>IFERROR(_xlfn.XLOOKUP(D79,ISENTOS!A:A,ISENTOS!I:I),"")</f>
        <v/>
      </c>
      <c r="L79" s="283">
        <f>IF(_xlfn.XLOOKUP(D79,Peso!A:A,Peso!D:D),_xlfn.XLOOKUP(D79,Peso!A:A,Peso!D:D),"SEM PESO")</f>
        <v>5</v>
      </c>
      <c r="M79" s="283" t="str">
        <f>_xlfn.XLOOKUP(D79,Peso!A:A,Peso!C:C)</f>
        <v>CX</v>
      </c>
      <c r="N79" s="283"/>
      <c r="O79" s="284">
        <f t="shared" si="8"/>
        <v>16.7</v>
      </c>
      <c r="P79" s="284" t="str">
        <f t="shared" si="9"/>
        <v/>
      </c>
      <c r="Q79" s="284" t="str">
        <f t="shared" si="10"/>
        <v/>
      </c>
      <c r="R79" s="285" t="str">
        <f>_xlfn.XLOOKUP(D79,CATEGORIA!B:B,CATEGORIA!F:F)</f>
        <v>APERITIVOS</v>
      </c>
      <c r="S79" s="286">
        <f t="shared" si="11"/>
        <v>83.5</v>
      </c>
      <c r="T79" s="287" t="str">
        <f t="shared" si="12"/>
        <v/>
      </c>
      <c r="U79" s="287" t="str">
        <f t="shared" si="13"/>
        <v/>
      </c>
      <c r="V79" s="287">
        <f t="shared" si="14"/>
        <v>83.5</v>
      </c>
      <c r="W79" s="288">
        <f>_xlfn.XLOOKUP('LISTA '!D79,BASE!A:A,BASE!G:G)</f>
        <v>2</v>
      </c>
      <c r="X79" s="280" t="str">
        <f t="shared" si="15"/>
        <v/>
      </c>
      <c r="Y79" s="280" t="str">
        <f>IF(X79="ACABOU",(MAX($Y$2:Y78))+1,"")</f>
        <v/>
      </c>
      <c r="Z79" s="280" t="str">
        <f>IF(X79="CHEGOU",(MAX($Z$2:Z78))+1,"")</f>
        <v/>
      </c>
    </row>
    <row r="80" spans="1:26" s="216" customFormat="1" ht="21.9" customHeight="1" x14ac:dyDescent="0.3">
      <c r="A80" s="25" t="e">
        <f>IF(#REF!="",0,COUNTIF(#REF!,"x"))</f>
        <v>#REF!</v>
      </c>
      <c r="B80" s="25" t="e">
        <f>IF(#REF!="",0,COUNTIF(#REF!,"x"))</f>
        <v>#REF!</v>
      </c>
      <c r="C80" s="13" t="e">
        <f>IF(#REF!="",0,COUNTIF(#REF!,"X"))</f>
        <v>#REF!</v>
      </c>
      <c r="D80" s="278">
        <v>1305</v>
      </c>
      <c r="E80" s="279" t="str">
        <f>_xlfn.XLOOKUP(D80,BASE!A:A,BASE!B:B)</f>
        <v>AMENDOIM CROCANTE MOSTARDA E MEL 10KG</v>
      </c>
      <c r="F80" s="280"/>
      <c r="G80" s="280"/>
      <c r="H80" s="281">
        <v>14.3</v>
      </c>
      <c r="I80" s="281">
        <v>0</v>
      </c>
      <c r="J80" s="282" t="str">
        <f>IFERROR(_xlfn.XLOOKUP(D80,ISENTOS!A:A,ISENTOS!H:H),"")</f>
        <v/>
      </c>
      <c r="K80" s="282" t="str">
        <f>IFERROR(_xlfn.XLOOKUP(D80,ISENTOS!A:A,ISENTOS!I:I),"")</f>
        <v/>
      </c>
      <c r="L80" s="283">
        <f>IF(_xlfn.XLOOKUP(D80,Peso!A:A,Peso!D:D),_xlfn.XLOOKUP(D80,Peso!A:A,Peso!D:D),"SEM PESO")</f>
        <v>10</v>
      </c>
      <c r="M80" s="283" t="str">
        <f>_xlfn.XLOOKUP(D80,Peso!A:A,Peso!C:C)</f>
        <v>CX</v>
      </c>
      <c r="N80" s="283"/>
      <c r="O80" s="284">
        <f t="shared" si="8"/>
        <v>0</v>
      </c>
      <c r="P80" s="284" t="str">
        <f t="shared" si="9"/>
        <v/>
      </c>
      <c r="Q80" s="284" t="str">
        <f t="shared" si="10"/>
        <v/>
      </c>
      <c r="R80" s="285" t="str">
        <f>_xlfn.XLOOKUP(D80,CATEGORIA!B:B,CATEGORIA!F:F)</f>
        <v>APERITIVOS</v>
      </c>
      <c r="S80" s="286">
        <f t="shared" si="11"/>
        <v>0</v>
      </c>
      <c r="T80" s="287" t="str">
        <f t="shared" si="12"/>
        <v/>
      </c>
      <c r="U80" s="287" t="str">
        <f t="shared" si="13"/>
        <v/>
      </c>
      <c r="V80" s="287">
        <f t="shared" si="14"/>
        <v>0</v>
      </c>
      <c r="W80" s="288">
        <f>_xlfn.XLOOKUP('LISTA '!D80,BASE!A:A,BASE!G:G)</f>
        <v>0</v>
      </c>
      <c r="X80" s="280" t="str">
        <f t="shared" si="15"/>
        <v/>
      </c>
      <c r="Y80" s="280" t="str">
        <f>IF(X80="ACABOU",(MAX($Y$2:Y79))+1,"")</f>
        <v/>
      </c>
      <c r="Z80" s="280" t="str">
        <f>IF(X80="CHEGOU",(MAX($Z$2:Z79))+1,"")</f>
        <v/>
      </c>
    </row>
    <row r="81" spans="1:26" s="216" customFormat="1" ht="21.9" customHeight="1" x14ac:dyDescent="0.3">
      <c r="A81" s="25"/>
      <c r="B81" s="25"/>
      <c r="C81" s="13"/>
      <c r="D81" s="278">
        <v>1306</v>
      </c>
      <c r="E81" s="279" t="str">
        <f>_xlfn.XLOOKUP(D81,BASE!A:A,BASE!B:B)</f>
        <v>AMENDOIM CROCANTE MOSTARDA E MEL 5KG (VIDA EM GRAOS)</v>
      </c>
      <c r="F81" s="280" t="s">
        <v>155</v>
      </c>
      <c r="G81" s="280" t="s">
        <v>155</v>
      </c>
      <c r="H81" s="281">
        <v>16.7</v>
      </c>
      <c r="I81" s="281">
        <v>16.7</v>
      </c>
      <c r="J81" s="282" t="str">
        <f>IFERROR(_xlfn.XLOOKUP(D81,ISENTOS!A:A,ISENTOS!H:H),"")</f>
        <v/>
      </c>
      <c r="K81" s="282" t="str">
        <f>IFERROR(_xlfn.XLOOKUP(D81,ISENTOS!A:A,ISENTOS!I:I),"")</f>
        <v/>
      </c>
      <c r="L81" s="283">
        <f>IF(_xlfn.XLOOKUP(D81,Peso!A:A,Peso!D:D),_xlfn.XLOOKUP(D81,Peso!A:A,Peso!D:D),"SEM PESO")</f>
        <v>5</v>
      </c>
      <c r="M81" s="283" t="str">
        <f>_xlfn.XLOOKUP(D81,Peso!A:A,Peso!C:C)</f>
        <v>CX</v>
      </c>
      <c r="N81" s="283"/>
      <c r="O81" s="284">
        <f t="shared" si="8"/>
        <v>16.7</v>
      </c>
      <c r="P81" s="284" t="str">
        <f t="shared" si="9"/>
        <v/>
      </c>
      <c r="Q81" s="284" t="str">
        <f t="shared" si="10"/>
        <v/>
      </c>
      <c r="R81" s="285" t="str">
        <f>_xlfn.XLOOKUP(D81,CATEGORIA!B:B,CATEGORIA!F:F)</f>
        <v>APERITIVOS</v>
      </c>
      <c r="S81" s="286">
        <f t="shared" si="11"/>
        <v>83.5</v>
      </c>
      <c r="T81" s="287" t="str">
        <f t="shared" si="12"/>
        <v/>
      </c>
      <c r="U81" s="287" t="str">
        <f t="shared" si="13"/>
        <v/>
      </c>
      <c r="V81" s="287">
        <f t="shared" si="14"/>
        <v>83.5</v>
      </c>
      <c r="W81" s="288">
        <f>_xlfn.XLOOKUP('LISTA '!D81,BASE!A:A,BASE!G:G)</f>
        <v>1</v>
      </c>
      <c r="X81" s="280" t="str">
        <f t="shared" si="15"/>
        <v/>
      </c>
      <c r="Y81" s="280" t="str">
        <f>IF(X81="ACABOU",(MAX($Y$2:Y80))+1,"")</f>
        <v/>
      </c>
      <c r="Z81" s="280" t="str">
        <f>IF(X81="CHEGOU",(MAX($Z$2:Z80))+1,"")</f>
        <v/>
      </c>
    </row>
    <row r="82" spans="1:26" s="216" customFormat="1" ht="21.9" customHeight="1" x14ac:dyDescent="0.3">
      <c r="A82" s="25"/>
      <c r="B82" s="25"/>
      <c r="C82" s="13"/>
      <c r="D82" s="278">
        <v>122</v>
      </c>
      <c r="E82" s="279" t="str">
        <f>_xlfn.XLOOKUP(D82,BASE!A:A,BASE!B:B)</f>
        <v>AMENDOIM CROCANTE NATURAL 10KG</v>
      </c>
      <c r="F82" s="280"/>
      <c r="G82" s="280"/>
      <c r="H82" s="281">
        <v>14.3</v>
      </c>
      <c r="I82" s="281">
        <v>14.3</v>
      </c>
      <c r="J82" s="282" t="str">
        <f>IFERROR(_xlfn.XLOOKUP(D82,ISENTOS!A:A,ISENTOS!H:H),"")</f>
        <v/>
      </c>
      <c r="K82" s="282" t="str">
        <f>IFERROR(_xlfn.XLOOKUP(D82,ISENTOS!A:A,ISENTOS!I:I),"")</f>
        <v/>
      </c>
      <c r="L82" s="283">
        <f>IF(_xlfn.XLOOKUP(D82,Peso!A:A,Peso!D:D),_xlfn.XLOOKUP(D82,Peso!A:A,Peso!D:D),"SEM PESO")</f>
        <v>10</v>
      </c>
      <c r="M82" s="283" t="str">
        <f>_xlfn.XLOOKUP(D82,Peso!A:A,Peso!C:C)</f>
        <v>CX</v>
      </c>
      <c r="N82" s="283"/>
      <c r="O82" s="284">
        <f t="shared" si="8"/>
        <v>14.3</v>
      </c>
      <c r="P82" s="284" t="str">
        <f t="shared" si="9"/>
        <v/>
      </c>
      <c r="Q82" s="284" t="str">
        <f t="shared" si="10"/>
        <v/>
      </c>
      <c r="R82" s="285" t="str">
        <f>_xlfn.XLOOKUP(D82,CATEGORIA!B:B,CATEGORIA!F:F)</f>
        <v>APERITIVOS</v>
      </c>
      <c r="S82" s="286">
        <f t="shared" si="11"/>
        <v>143</v>
      </c>
      <c r="T82" s="287" t="str">
        <f t="shared" si="12"/>
        <v/>
      </c>
      <c r="U82" s="287" t="str">
        <f t="shared" si="13"/>
        <v/>
      </c>
      <c r="V82" s="287">
        <f t="shared" si="14"/>
        <v>143</v>
      </c>
      <c r="W82" s="288">
        <f>_xlfn.XLOOKUP('LISTA '!D82,BASE!A:A,BASE!G:G)</f>
        <v>28</v>
      </c>
      <c r="X82" s="280" t="str">
        <f t="shared" si="15"/>
        <v/>
      </c>
      <c r="Y82" s="280" t="str">
        <f>IF(X82="ACABOU",(MAX($Y$2:Y81))+1,"")</f>
        <v/>
      </c>
      <c r="Z82" s="280" t="str">
        <f>IF(X82="CHEGOU",(MAX($Z$2:Z81))+1,"")</f>
        <v/>
      </c>
    </row>
    <row r="83" spans="1:26" s="216" customFormat="1" ht="21.9" customHeight="1" x14ac:dyDescent="0.3">
      <c r="A83" s="25"/>
      <c r="B83" s="25"/>
      <c r="C83" s="13"/>
      <c r="D83" s="278">
        <v>1047</v>
      </c>
      <c r="E83" s="279" t="str">
        <f>_xlfn.XLOOKUP(D83,BASE!A:A,BASE!B:B)</f>
        <v>AMENDOIM CROCANTE NATURAL 5KG (VIDA EM GRAOS)</v>
      </c>
      <c r="F83" s="280" t="s">
        <v>155</v>
      </c>
      <c r="G83" s="280" t="s">
        <v>155</v>
      </c>
      <c r="H83" s="281">
        <v>16.7</v>
      </c>
      <c r="I83" s="281">
        <f>VLOOKUP(D83,FRACIONADOS!$A:$L,8,0)</f>
        <v>16.7</v>
      </c>
      <c r="J83" s="282" t="str">
        <f>IFERROR(_xlfn.XLOOKUP(D83,ISENTOS!A:A,ISENTOS!H:H),"")</f>
        <v/>
      </c>
      <c r="K83" s="282" t="str">
        <f>IFERROR(_xlfn.XLOOKUP(D83,ISENTOS!A:A,ISENTOS!I:I),"")</f>
        <v/>
      </c>
      <c r="L83" s="283">
        <f>IF(_xlfn.XLOOKUP(D83,Peso!A:A,Peso!D:D),_xlfn.XLOOKUP(D83,Peso!A:A,Peso!D:D),"SEM PESO")</f>
        <v>5</v>
      </c>
      <c r="M83" s="283" t="str">
        <f>_xlfn.XLOOKUP(D83,Peso!A:A,Peso!C:C)</f>
        <v>CX</v>
      </c>
      <c r="N83" s="283"/>
      <c r="O83" s="284">
        <f t="shared" si="8"/>
        <v>16.7</v>
      </c>
      <c r="P83" s="284" t="str">
        <f t="shared" si="9"/>
        <v/>
      </c>
      <c r="Q83" s="284" t="str">
        <f t="shared" si="10"/>
        <v/>
      </c>
      <c r="R83" s="285" t="str">
        <f>_xlfn.XLOOKUP(D83,CATEGORIA!B:B,CATEGORIA!F:F)</f>
        <v>APERITIVOS</v>
      </c>
      <c r="S83" s="286">
        <f t="shared" si="11"/>
        <v>83.5</v>
      </c>
      <c r="T83" s="287" t="str">
        <f t="shared" si="12"/>
        <v/>
      </c>
      <c r="U83" s="287" t="str">
        <f t="shared" si="13"/>
        <v/>
      </c>
      <c r="V83" s="287">
        <f t="shared" si="14"/>
        <v>83.5</v>
      </c>
      <c r="W83" s="288">
        <f>_xlfn.XLOOKUP('LISTA '!D83,BASE!A:A,BASE!G:G)</f>
        <v>37</v>
      </c>
      <c r="X83" s="280" t="str">
        <f t="shared" si="15"/>
        <v/>
      </c>
      <c r="Y83" s="280" t="str">
        <f>IF(X83="ACABOU",(MAX($Y$2:Y82))+1,"")</f>
        <v/>
      </c>
      <c r="Z83" s="280" t="str">
        <f>IF(X83="CHEGOU",(MAX($Z$2:Z82))+1,"")</f>
        <v/>
      </c>
    </row>
    <row r="84" spans="1:26" s="216" customFormat="1" ht="21.9" customHeight="1" x14ac:dyDescent="0.3">
      <c r="A84" s="11" t="e">
        <f>IF(#REF!="",0,COUNTIF(#REF!,"x"))</f>
        <v>#REF!</v>
      </c>
      <c r="B84" s="11" t="e">
        <f>IF(#REF!="",0,COUNTIF(#REF!,"x"))</f>
        <v>#REF!</v>
      </c>
      <c r="C84" s="10" t="e">
        <f>IF(#REF!="",0,COUNTIF(#REF!,"X"))</f>
        <v>#REF!</v>
      </c>
      <c r="D84" s="278">
        <v>116</v>
      </c>
      <c r="E84" s="279" t="str">
        <f>_xlfn.XLOOKUP(D84,BASE!A:A,BASE!B:B)</f>
        <v>AMENDOIM CROCANTE PICANTE 10KG</v>
      </c>
      <c r="F84" s="280"/>
      <c r="G84" s="280"/>
      <c r="H84" s="281">
        <v>14.3</v>
      </c>
      <c r="I84" s="281">
        <v>14.3</v>
      </c>
      <c r="J84" s="282" t="str">
        <f>IFERROR(_xlfn.XLOOKUP(D84,ISENTOS!A:A,ISENTOS!H:H),"")</f>
        <v/>
      </c>
      <c r="K84" s="282" t="str">
        <f>IFERROR(_xlfn.XLOOKUP(D84,ISENTOS!A:A,ISENTOS!I:I),"")</f>
        <v/>
      </c>
      <c r="L84" s="283">
        <f>IF(_xlfn.XLOOKUP(D84,Peso!A:A,Peso!D:D),_xlfn.XLOOKUP(D84,Peso!A:A,Peso!D:D),"SEM PESO")</f>
        <v>10</v>
      </c>
      <c r="M84" s="283" t="str">
        <f>_xlfn.XLOOKUP(D84,Peso!A:A,Peso!C:C)</f>
        <v>CX</v>
      </c>
      <c r="N84" s="283"/>
      <c r="O84" s="284">
        <f t="shared" si="8"/>
        <v>14.3</v>
      </c>
      <c r="P84" s="284" t="str">
        <f t="shared" si="9"/>
        <v/>
      </c>
      <c r="Q84" s="284" t="str">
        <f t="shared" si="10"/>
        <v/>
      </c>
      <c r="R84" s="285" t="str">
        <f>_xlfn.XLOOKUP(D84,CATEGORIA!B:B,CATEGORIA!F:F)</f>
        <v>APERITIVOS</v>
      </c>
      <c r="S84" s="286">
        <f t="shared" si="11"/>
        <v>143</v>
      </c>
      <c r="T84" s="287" t="str">
        <f t="shared" si="12"/>
        <v/>
      </c>
      <c r="U84" s="287" t="str">
        <f t="shared" si="13"/>
        <v/>
      </c>
      <c r="V84" s="287">
        <f t="shared" si="14"/>
        <v>143</v>
      </c>
      <c r="W84" s="288">
        <f>_xlfn.XLOOKUP('LISTA '!D84,BASE!A:A,BASE!G:G)</f>
        <v>28</v>
      </c>
      <c r="X84" s="280" t="str">
        <f t="shared" si="15"/>
        <v/>
      </c>
      <c r="Y84" s="280" t="str">
        <f>IF(X84="ACABOU",(MAX($Y$2:Y83))+1,"")</f>
        <v/>
      </c>
      <c r="Z84" s="280" t="str">
        <f>IF(X84="CHEGOU",(MAX($Z$2:Z83))+1,"")</f>
        <v/>
      </c>
    </row>
    <row r="85" spans="1:26" s="216" customFormat="1" ht="21.9" customHeight="1" x14ac:dyDescent="0.3">
      <c r="A85" s="11" t="e">
        <f>IF(#REF!="",0,COUNTIF(#REF!,"x"))</f>
        <v>#REF!</v>
      </c>
      <c r="B85" s="11" t="e">
        <f>IF(#REF!="",0,COUNTIF(#REF!,"x"))</f>
        <v>#REF!</v>
      </c>
      <c r="C85" s="10" t="e">
        <f>IF(#REF!="",0,COUNTIF(#REF!,"X"))</f>
        <v>#REF!</v>
      </c>
      <c r="D85" s="278">
        <v>1048</v>
      </c>
      <c r="E85" s="279" t="str">
        <f>_xlfn.XLOOKUP(D85,BASE!A:A,BASE!B:B)</f>
        <v>AMENDOIM CROCANTE PICANTE 5KG (VIDA EM GRAOS)</v>
      </c>
      <c r="F85" s="280" t="s">
        <v>155</v>
      </c>
      <c r="G85" s="280" t="s">
        <v>155</v>
      </c>
      <c r="H85" s="281">
        <v>16.7</v>
      </c>
      <c r="I85" s="281">
        <f>VLOOKUP(D85,FRACIONADOS!$A:$L,8,0)</f>
        <v>16.7</v>
      </c>
      <c r="J85" s="282" t="str">
        <f>IFERROR(_xlfn.XLOOKUP(D85,ISENTOS!A:A,ISENTOS!H:H),"")</f>
        <v/>
      </c>
      <c r="K85" s="282" t="str">
        <f>IFERROR(_xlfn.XLOOKUP(D85,ISENTOS!A:A,ISENTOS!I:I),"")</f>
        <v/>
      </c>
      <c r="L85" s="283">
        <f>IF(_xlfn.XLOOKUP(D85,Peso!A:A,Peso!D:D),_xlfn.XLOOKUP(D85,Peso!A:A,Peso!D:D),"SEM PESO")</f>
        <v>5</v>
      </c>
      <c r="M85" s="283" t="str">
        <f>_xlfn.XLOOKUP(D85,Peso!A:A,Peso!C:C)</f>
        <v>CX</v>
      </c>
      <c r="N85" s="283"/>
      <c r="O85" s="284">
        <f t="shared" si="8"/>
        <v>16.7</v>
      </c>
      <c r="P85" s="284" t="str">
        <f t="shared" si="9"/>
        <v/>
      </c>
      <c r="Q85" s="284" t="str">
        <f t="shared" si="10"/>
        <v/>
      </c>
      <c r="R85" s="285" t="str">
        <f>_xlfn.XLOOKUP(D85,CATEGORIA!B:B,CATEGORIA!F:F)</f>
        <v>APERITIVOS</v>
      </c>
      <c r="S85" s="286">
        <f t="shared" si="11"/>
        <v>83.5</v>
      </c>
      <c r="T85" s="287" t="str">
        <f t="shared" si="12"/>
        <v/>
      </c>
      <c r="U85" s="287" t="str">
        <f t="shared" si="13"/>
        <v/>
      </c>
      <c r="V85" s="287">
        <f t="shared" si="14"/>
        <v>83.5</v>
      </c>
      <c r="W85" s="288">
        <f>_xlfn.XLOOKUP('LISTA '!D85,BASE!A:A,BASE!G:G)</f>
        <v>18</v>
      </c>
      <c r="X85" s="280" t="str">
        <f t="shared" si="15"/>
        <v/>
      </c>
      <c r="Y85" s="280" t="str">
        <f>IF(X85="ACABOU",(MAX($Y$2:Y84))+1,"")</f>
        <v/>
      </c>
      <c r="Z85" s="280" t="str">
        <f>IF(X85="CHEGOU",(MAX($Z$2:Z84))+1,"")</f>
        <v/>
      </c>
    </row>
    <row r="86" spans="1:26" s="216" customFormat="1" ht="21.9" customHeight="1" x14ac:dyDescent="0.3">
      <c r="A86" s="11"/>
      <c r="B86" s="11"/>
      <c r="C86" s="10"/>
      <c r="D86" s="278">
        <v>2376</v>
      </c>
      <c r="E86" s="279" t="str">
        <f>_xlfn.XLOOKUP(D86,BASE!A:A,BASE!B:B)</f>
        <v>AMENDOIM DOCE CARAMELIZADO 10KG</v>
      </c>
      <c r="F86" s="280"/>
      <c r="G86" s="280"/>
      <c r="H86" s="281">
        <v>0</v>
      </c>
      <c r="I86" s="281">
        <v>0</v>
      </c>
      <c r="J86" s="282" t="str">
        <f>IFERROR(_xlfn.XLOOKUP(D86,ISENTOS!A:A,ISENTOS!H:H),"")</f>
        <v/>
      </c>
      <c r="K86" s="282" t="str">
        <f>IFERROR(_xlfn.XLOOKUP(D86,ISENTOS!A:A,ISENTOS!I:I),"")</f>
        <v/>
      </c>
      <c r="L86" s="283">
        <f>IF(_xlfn.XLOOKUP(D86,Peso!A:A,Peso!D:D),_xlfn.XLOOKUP(D86,Peso!A:A,Peso!D:D),"SEM PESO")</f>
        <v>10</v>
      </c>
      <c r="M86" s="283" t="str">
        <f>_xlfn.XLOOKUP(D86,Peso!A:A,Peso!C:C)</f>
        <v>CX</v>
      </c>
      <c r="N86" s="283"/>
      <c r="O86" s="284">
        <f t="shared" si="8"/>
        <v>0</v>
      </c>
      <c r="P86" s="284" t="str">
        <f t="shared" si="9"/>
        <v/>
      </c>
      <c r="Q86" s="284" t="str">
        <f t="shared" si="10"/>
        <v/>
      </c>
      <c r="R86" s="285" t="str">
        <f>_xlfn.XLOOKUP(D86,CATEGORIA!B:B,CATEGORIA!F:F)</f>
        <v>APERITIVOS</v>
      </c>
      <c r="S86" s="286">
        <f t="shared" si="11"/>
        <v>0</v>
      </c>
      <c r="T86" s="287" t="str">
        <f t="shared" si="12"/>
        <v/>
      </c>
      <c r="U86" s="287" t="str">
        <f t="shared" si="13"/>
        <v/>
      </c>
      <c r="V86" s="287">
        <f t="shared" si="14"/>
        <v>0</v>
      </c>
      <c r="W86" s="288">
        <f>_xlfn.XLOOKUP('LISTA '!D86,BASE!A:A,BASE!G:G)</f>
        <v>0</v>
      </c>
      <c r="X86" s="280" t="str">
        <f t="shared" si="15"/>
        <v/>
      </c>
      <c r="Y86" s="280" t="str">
        <f>IF(X86="ACABOU",(MAX($Y$2:Y85))+1,"")</f>
        <v/>
      </c>
      <c r="Z86" s="280" t="str">
        <f>IF(X86="CHEGOU",(MAX($Z$2:Z85))+1,"")</f>
        <v/>
      </c>
    </row>
    <row r="87" spans="1:26" s="216" customFormat="1" ht="21.9" customHeight="1" x14ac:dyDescent="0.3">
      <c r="A87" s="11"/>
      <c r="B87" s="11"/>
      <c r="C87" s="10"/>
      <c r="D87" s="278">
        <v>2379</v>
      </c>
      <c r="E87" s="279" t="str">
        <f>_xlfn.XLOOKUP(D87,BASE!A:A,BASE!B:B)</f>
        <v>AMENDOIM DOCE CARAMELIZADO 2KG</v>
      </c>
      <c r="F87" s="280" t="s">
        <v>155</v>
      </c>
      <c r="G87" s="280" t="s">
        <v>155</v>
      </c>
      <c r="H87" s="281">
        <v>19.3</v>
      </c>
      <c r="I87" s="281">
        <v>19.3</v>
      </c>
      <c r="J87" s="282" t="str">
        <f>IFERROR(_xlfn.XLOOKUP(D87,ISENTOS!A:A,ISENTOS!H:H),"")</f>
        <v/>
      </c>
      <c r="K87" s="282" t="str">
        <f>IFERROR(_xlfn.XLOOKUP(D87,ISENTOS!A:A,ISENTOS!I:I),"")</f>
        <v/>
      </c>
      <c r="L87" s="283">
        <f>IF(_xlfn.XLOOKUP(D87,Peso!A:A,Peso!D:D),_xlfn.XLOOKUP(D87,Peso!A:A,Peso!D:D),"SEM PESO")</f>
        <v>2</v>
      </c>
      <c r="M87" s="283" t="str">
        <f>_xlfn.XLOOKUP(D87,Peso!A:A,Peso!C:C)</f>
        <v>CX</v>
      </c>
      <c r="N87" s="283"/>
      <c r="O87" s="284">
        <f t="shared" si="8"/>
        <v>19.3</v>
      </c>
      <c r="P87" s="284" t="str">
        <f t="shared" si="9"/>
        <v/>
      </c>
      <c r="Q87" s="284" t="str">
        <f t="shared" si="10"/>
        <v/>
      </c>
      <c r="R87" s="285" t="str">
        <f>_xlfn.XLOOKUP(D87,CATEGORIA!B:B,CATEGORIA!F:F)</f>
        <v>APERITIVOS</v>
      </c>
      <c r="S87" s="286">
        <f t="shared" si="11"/>
        <v>38.6</v>
      </c>
      <c r="T87" s="287" t="str">
        <f t="shared" si="12"/>
        <v/>
      </c>
      <c r="U87" s="287" t="str">
        <f t="shared" si="13"/>
        <v/>
      </c>
      <c r="V87" s="287">
        <f t="shared" si="14"/>
        <v>38.6</v>
      </c>
      <c r="W87" s="288">
        <f>_xlfn.XLOOKUP('LISTA '!D87,BASE!A:A,BASE!G:G)</f>
        <v>4</v>
      </c>
      <c r="X87" s="280" t="str">
        <f t="shared" si="15"/>
        <v/>
      </c>
      <c r="Y87" s="280" t="str">
        <f>IF(X87="ACABOU",(MAX($Y$2:Y86))+1,"")</f>
        <v/>
      </c>
      <c r="Z87" s="280" t="str">
        <f>IF(X87="CHEGOU",(MAX($Z$2:Z86))+1,"")</f>
        <v/>
      </c>
    </row>
    <row r="88" spans="1:26" s="216" customFormat="1" ht="21.9" customHeight="1" x14ac:dyDescent="0.3">
      <c r="A88" s="11" t="e">
        <f>IF(#REF!="",0,COUNTIF(#REF!,"x"))</f>
        <v>#REF!</v>
      </c>
      <c r="B88" s="11" t="e">
        <f>IF(#REF!="",0,COUNTIF(#REF!,"x"))</f>
        <v>#REF!</v>
      </c>
      <c r="C88" s="10" t="e">
        <f>IF(#REF!="",0,COUNTIF(#REF!,"X"))</f>
        <v>#REF!</v>
      </c>
      <c r="D88" s="278">
        <v>1626</v>
      </c>
      <c r="E88" s="279" t="str">
        <f>_xlfn.XLOOKUP(D88,BASE!A:A,BASE!B:B)</f>
        <v>AMENDOIM OVINHO 2X1,005KG (VIDA EM GRAOS)</v>
      </c>
      <c r="F88" s="280" t="s">
        <v>155</v>
      </c>
      <c r="G88" s="280" t="s">
        <v>155</v>
      </c>
      <c r="H88" s="281">
        <v>22.9</v>
      </c>
      <c r="I88" s="281">
        <v>22.9</v>
      </c>
      <c r="J88" s="282" t="str">
        <f>IFERROR(_xlfn.XLOOKUP(D88,ISENTOS!A:A,ISENTOS!H:H),"")</f>
        <v/>
      </c>
      <c r="K88" s="282" t="str">
        <f>IFERROR(_xlfn.XLOOKUP(D88,ISENTOS!A:A,ISENTOS!I:I),"")</f>
        <v/>
      </c>
      <c r="L88" s="283">
        <f>IF(_xlfn.XLOOKUP(D88,Peso!A:A,Peso!D:D),_xlfn.XLOOKUP(D88,Peso!A:A,Peso!D:D),"SEM PESO")</f>
        <v>2</v>
      </c>
      <c r="M88" s="283" t="str">
        <f>_xlfn.XLOOKUP(D88,Peso!A:A,Peso!C:C)</f>
        <v>CX</v>
      </c>
      <c r="N88" s="283"/>
      <c r="O88" s="284">
        <f t="shared" si="8"/>
        <v>22.9</v>
      </c>
      <c r="P88" s="284" t="str">
        <f t="shared" si="9"/>
        <v/>
      </c>
      <c r="Q88" s="284" t="str">
        <f t="shared" si="10"/>
        <v/>
      </c>
      <c r="R88" s="285" t="str">
        <f>_xlfn.XLOOKUP(D88,CATEGORIA!B:B,CATEGORIA!F:F)</f>
        <v>APERITIVOS</v>
      </c>
      <c r="S88" s="286">
        <f t="shared" si="11"/>
        <v>45.8</v>
      </c>
      <c r="T88" s="287" t="str">
        <f t="shared" si="12"/>
        <v/>
      </c>
      <c r="U88" s="287" t="str">
        <f t="shared" si="13"/>
        <v/>
      </c>
      <c r="V88" s="287">
        <f t="shared" si="14"/>
        <v>45.8</v>
      </c>
      <c r="W88" s="288">
        <f>_xlfn.XLOOKUP('LISTA '!D88,BASE!A:A,BASE!G:G)</f>
        <v>11</v>
      </c>
      <c r="X88" s="280" t="str">
        <f t="shared" si="15"/>
        <v/>
      </c>
      <c r="Y88" s="280" t="str">
        <f>IF(X88="ACABOU",(MAX($Y$2:Y87))+1,"")</f>
        <v/>
      </c>
      <c r="Z88" s="280" t="str">
        <f>IF(X88="CHEGOU",(MAX($Z$2:Z87))+1,"")</f>
        <v/>
      </c>
    </row>
    <row r="89" spans="1:26" s="216" customFormat="1" ht="21.9" customHeight="1" x14ac:dyDescent="0.3">
      <c r="A89" s="11"/>
      <c r="B89" s="11"/>
      <c r="C89" s="10"/>
      <c r="D89" s="278">
        <v>1292</v>
      </c>
      <c r="E89" s="279" t="str">
        <f>_xlfn.XLOOKUP(D89,BASE!A:A,BASE!B:B)</f>
        <v>AMENDOIM RUNNER 5KG (VIDA EM GRAOS)</v>
      </c>
      <c r="F89" s="280" t="s">
        <v>155</v>
      </c>
      <c r="G89" s="280" t="s">
        <v>155</v>
      </c>
      <c r="H89" s="281">
        <v>8.9</v>
      </c>
      <c r="I89" s="281">
        <f>VLOOKUP(D89,FRACIONADOS!$A:$L,8,0)</f>
        <v>8.9</v>
      </c>
      <c r="J89" s="282" t="str">
        <f>IFERROR(_xlfn.XLOOKUP(D89,ISENTOS!A:A,ISENTOS!H:H),"")</f>
        <v/>
      </c>
      <c r="K89" s="282" t="str">
        <f>IFERROR(_xlfn.XLOOKUP(D89,ISENTOS!A:A,ISENTOS!I:I),"")</f>
        <v/>
      </c>
      <c r="L89" s="283">
        <f>IF(_xlfn.XLOOKUP(D89,Peso!A:A,Peso!D:D),_xlfn.XLOOKUP(D89,Peso!A:A,Peso!D:D),"SEM PESO")</f>
        <v>5</v>
      </c>
      <c r="M89" s="283" t="str">
        <f>_xlfn.XLOOKUP(D89,Peso!A:A,Peso!C:C)</f>
        <v>SC</v>
      </c>
      <c r="N89" s="283"/>
      <c r="O89" s="284">
        <f t="shared" si="8"/>
        <v>8.9</v>
      </c>
      <c r="P89" s="284" t="str">
        <f t="shared" si="9"/>
        <v/>
      </c>
      <c r="Q89" s="284" t="str">
        <f t="shared" si="10"/>
        <v/>
      </c>
      <c r="R89" s="285" t="str">
        <f>_xlfn.XLOOKUP(D89,CATEGORIA!B:B,CATEGORIA!F:F)</f>
        <v>OLEAGINOSAS</v>
      </c>
      <c r="S89" s="286">
        <f t="shared" si="11"/>
        <v>44.5</v>
      </c>
      <c r="T89" s="287" t="str">
        <f t="shared" si="12"/>
        <v/>
      </c>
      <c r="U89" s="287" t="str">
        <f t="shared" si="13"/>
        <v/>
      </c>
      <c r="V89" s="287">
        <f t="shared" si="14"/>
        <v>44.5</v>
      </c>
      <c r="W89" s="288">
        <f>_xlfn.XLOOKUP('LISTA '!D89,BASE!A:A,BASE!G:G)</f>
        <v>62</v>
      </c>
      <c r="X89" s="280" t="str">
        <f t="shared" si="15"/>
        <v/>
      </c>
      <c r="Y89" s="280" t="str">
        <f>IF(X89="ACABOU",(MAX($Y$2:Y88))+1,"")</f>
        <v/>
      </c>
      <c r="Z89" s="280" t="str">
        <f>IF(X89="CHEGOU",(MAX($Z$2:Z88))+1,"")</f>
        <v/>
      </c>
    </row>
    <row r="90" spans="1:26" s="216" customFormat="1" ht="21.9" customHeight="1" x14ac:dyDescent="0.3">
      <c r="A90" s="12" t="e">
        <f>IF(#REF!="",0,COUNTIF(#REF!,"x"))</f>
        <v>#REF!</v>
      </c>
      <c r="B90" s="12" t="e">
        <f>IF(#REF!="",0,COUNTIF(#REF!,"x"))</f>
        <v>#REF!</v>
      </c>
      <c r="C90" s="13" t="e">
        <f>IF(#REF!="",0,COUNTIF(#REF!,"X"))</f>
        <v>#REF!</v>
      </c>
      <c r="D90" s="278">
        <v>1262</v>
      </c>
      <c r="E90" s="279" t="str">
        <f>_xlfn.XLOOKUP(D90,BASE!A:A,BASE!B:B)</f>
        <v>AMENDOIM SEM PELE FRITO SALGADO E COM ALHO 2X5KG</v>
      </c>
      <c r="F90" s="280"/>
      <c r="G90" s="280"/>
      <c r="H90" s="281">
        <v>21</v>
      </c>
      <c r="I90" s="281">
        <v>21</v>
      </c>
      <c r="J90" s="282" t="str">
        <f>IFERROR(_xlfn.XLOOKUP(D90,ISENTOS!A:A,ISENTOS!H:H),"")</f>
        <v/>
      </c>
      <c r="K90" s="282" t="str">
        <f>IFERROR(_xlfn.XLOOKUP(D90,ISENTOS!A:A,ISENTOS!I:I),"")</f>
        <v/>
      </c>
      <c r="L90" s="283">
        <f>IF(_xlfn.XLOOKUP(D90,Peso!A:A,Peso!D:D),_xlfn.XLOOKUP(D90,Peso!A:A,Peso!D:D),"SEM PESO")</f>
        <v>10</v>
      </c>
      <c r="M90" s="283" t="str">
        <f>_xlfn.XLOOKUP(D90,Peso!A:A,Peso!C:C)</f>
        <v>CX</v>
      </c>
      <c r="N90" s="283"/>
      <c r="O90" s="284">
        <f t="shared" si="8"/>
        <v>21</v>
      </c>
      <c r="P90" s="284" t="str">
        <f t="shared" si="9"/>
        <v/>
      </c>
      <c r="Q90" s="284" t="str">
        <f t="shared" si="10"/>
        <v/>
      </c>
      <c r="R90" s="285" t="str">
        <f>_xlfn.XLOOKUP(D90,CATEGORIA!B:B,CATEGORIA!F:F)</f>
        <v>APERITIVOS</v>
      </c>
      <c r="S90" s="286">
        <f t="shared" si="11"/>
        <v>210</v>
      </c>
      <c r="T90" s="287" t="str">
        <f t="shared" si="12"/>
        <v/>
      </c>
      <c r="U90" s="287" t="str">
        <f t="shared" si="13"/>
        <v/>
      </c>
      <c r="V90" s="287">
        <f t="shared" si="14"/>
        <v>210</v>
      </c>
      <c r="W90" s="288">
        <f>_xlfn.XLOOKUP('LISTA '!D90,BASE!A:A,BASE!G:G)</f>
        <v>11</v>
      </c>
      <c r="X90" s="280" t="str">
        <f t="shared" si="15"/>
        <v/>
      </c>
      <c r="Y90" s="280" t="str">
        <f>IF(X90="ACABOU",(MAX($Y$2:Y89))+1,"")</f>
        <v/>
      </c>
      <c r="Z90" s="280" t="str">
        <f>IF(X90="CHEGOU",(MAX($Z$2:Z89))+1,"")</f>
        <v/>
      </c>
    </row>
    <row r="91" spans="1:26" s="216" customFormat="1" ht="21.9" customHeight="1" x14ac:dyDescent="0.3">
      <c r="A91" s="12" t="e">
        <f>IF(#REF!="",0,COUNTIF(#REF!,"x"))</f>
        <v>#REF!</v>
      </c>
      <c r="B91" s="12" t="e">
        <f>IF(#REF!="",0,COUNTIF(#REF!,"x"))</f>
        <v>#REF!</v>
      </c>
      <c r="C91" s="13" t="e">
        <f>IF(#REF!="",0,COUNTIF(#REF!,"X"))</f>
        <v>#REF!</v>
      </c>
      <c r="D91" s="278">
        <v>1263</v>
      </c>
      <c r="E91" s="279" t="str">
        <f>_xlfn.XLOOKUP(D91,BASE!A:A,BASE!B:B)</f>
        <v>AMENDOIM SEM PELE FRITO SALGADO E COM ALHO 5KG (VIDA EM GRAOS)</v>
      </c>
      <c r="F91" s="280" t="s">
        <v>155</v>
      </c>
      <c r="G91" s="280" t="s">
        <v>155</v>
      </c>
      <c r="H91" s="281">
        <v>22.8</v>
      </c>
      <c r="I91" s="281">
        <f>VLOOKUP(D91,FRACIONADOS!$A:$L,8,0)</f>
        <v>22.8</v>
      </c>
      <c r="J91" s="282" t="str">
        <f>IFERROR(_xlfn.XLOOKUP(D91,ISENTOS!A:A,ISENTOS!H:H),"")</f>
        <v/>
      </c>
      <c r="K91" s="282" t="str">
        <f>IFERROR(_xlfn.XLOOKUP(D91,ISENTOS!A:A,ISENTOS!I:I),"")</f>
        <v/>
      </c>
      <c r="L91" s="283">
        <f>IF(_xlfn.XLOOKUP(D91,Peso!A:A,Peso!D:D),_xlfn.XLOOKUP(D91,Peso!A:A,Peso!D:D),"SEM PESO")</f>
        <v>5</v>
      </c>
      <c r="M91" s="283" t="str">
        <f>_xlfn.XLOOKUP(D91,Peso!A:A,Peso!C:C)</f>
        <v>CX</v>
      </c>
      <c r="N91" s="283"/>
      <c r="O91" s="284">
        <f t="shared" si="8"/>
        <v>22.8</v>
      </c>
      <c r="P91" s="284" t="str">
        <f t="shared" si="9"/>
        <v/>
      </c>
      <c r="Q91" s="284" t="str">
        <f t="shared" si="10"/>
        <v/>
      </c>
      <c r="R91" s="285" t="str">
        <f>_xlfn.XLOOKUP(D91,CATEGORIA!B:B,CATEGORIA!F:F)</f>
        <v>APERITIVOS</v>
      </c>
      <c r="S91" s="286">
        <f t="shared" si="11"/>
        <v>114</v>
      </c>
      <c r="T91" s="287" t="str">
        <f t="shared" si="12"/>
        <v/>
      </c>
      <c r="U91" s="287" t="str">
        <f t="shared" si="13"/>
        <v/>
      </c>
      <c r="V91" s="287">
        <f t="shared" si="14"/>
        <v>114</v>
      </c>
      <c r="W91" s="288">
        <f>_xlfn.XLOOKUP('LISTA '!D91,BASE!A:A,BASE!G:G)</f>
        <v>46</v>
      </c>
      <c r="X91" s="280" t="str">
        <f t="shared" si="15"/>
        <v/>
      </c>
      <c r="Y91" s="280" t="str">
        <f>IF(X91="ACABOU",(MAX($Y$2:Y90))+1,"")</f>
        <v/>
      </c>
      <c r="Z91" s="280" t="str">
        <f>IF(X91="CHEGOU",(MAX($Z$2:Z90))+1,"")</f>
        <v/>
      </c>
    </row>
    <row r="92" spans="1:26" s="216" customFormat="1" ht="21.9" customHeight="1" x14ac:dyDescent="0.3">
      <c r="A92" s="12" t="e">
        <f>IF(#REF!="",0,COUNTIF(#REF!,"x"))</f>
        <v>#REF!</v>
      </c>
      <c r="B92" s="12" t="e">
        <f>IF(#REF!="",0,COUNTIF(#REF!,"x"))</f>
        <v>#REF!</v>
      </c>
      <c r="C92" s="13" t="e">
        <f>IF(#REF!="",0,COUNTIF(#REF!,"X"))</f>
        <v>#REF!</v>
      </c>
      <c r="D92" s="278">
        <v>1042</v>
      </c>
      <c r="E92" s="279" t="str">
        <f>_xlfn.XLOOKUP(D92,BASE!A:A,BASE!B:B)</f>
        <v>AMENDOIM SEM PELE TORRADO 5KG (VIDA EM GRAOS)</v>
      </c>
      <c r="F92" s="280" t="s">
        <v>155</v>
      </c>
      <c r="G92" s="280" t="s">
        <v>155</v>
      </c>
      <c r="H92" s="281">
        <v>14.1</v>
      </c>
      <c r="I92" s="281">
        <v>14.1</v>
      </c>
      <c r="J92" s="282" t="str">
        <f>IFERROR(_xlfn.XLOOKUP(D92,ISENTOS!A:A,ISENTOS!H:H),"")</f>
        <v/>
      </c>
      <c r="K92" s="282" t="str">
        <f>IFERROR(_xlfn.XLOOKUP(D92,ISENTOS!A:A,ISENTOS!I:I),"")</f>
        <v/>
      </c>
      <c r="L92" s="283">
        <f>IF(_xlfn.XLOOKUP(D92,Peso!A:A,Peso!D:D),_xlfn.XLOOKUP(D92,Peso!A:A,Peso!D:D),"SEM PESO")</f>
        <v>5</v>
      </c>
      <c r="M92" s="283" t="str">
        <f>_xlfn.XLOOKUP(D92,Peso!A:A,Peso!C:C)</f>
        <v>CX</v>
      </c>
      <c r="N92" s="283"/>
      <c r="O92" s="284">
        <f t="shared" si="8"/>
        <v>14.1</v>
      </c>
      <c r="P92" s="284" t="str">
        <f t="shared" si="9"/>
        <v/>
      </c>
      <c r="Q92" s="284" t="str">
        <f t="shared" si="10"/>
        <v/>
      </c>
      <c r="R92" s="285" t="str">
        <f>_xlfn.XLOOKUP(D92,CATEGORIA!B:B,CATEGORIA!F:F)</f>
        <v>APERITIVOS</v>
      </c>
      <c r="S92" s="286">
        <f t="shared" si="11"/>
        <v>70.5</v>
      </c>
      <c r="T92" s="287" t="str">
        <f t="shared" si="12"/>
        <v/>
      </c>
      <c r="U92" s="287" t="str">
        <f t="shared" si="13"/>
        <v/>
      </c>
      <c r="V92" s="287">
        <f t="shared" si="14"/>
        <v>70.5</v>
      </c>
      <c r="W92" s="288">
        <f>_xlfn.XLOOKUP('LISTA '!D92,BASE!A:A,BASE!G:G)</f>
        <v>102</v>
      </c>
      <c r="X92" s="280" t="str">
        <f t="shared" si="15"/>
        <v/>
      </c>
      <c r="Y92" s="280" t="str">
        <f>IF(X92="ACABOU",(MAX($Y$2:Y91))+1,"")</f>
        <v/>
      </c>
      <c r="Z92" s="280" t="str">
        <f>IF(X92="CHEGOU",(MAX($Z$2:Z91))+1,"")</f>
        <v/>
      </c>
    </row>
    <row r="93" spans="1:26" s="216" customFormat="1" ht="21.9" customHeight="1" x14ac:dyDescent="0.3">
      <c r="A93" s="12" t="e">
        <f>IF(#REF!="",0,COUNTIF(#REF!,"x"))</f>
        <v>#REF!</v>
      </c>
      <c r="B93" s="12" t="e">
        <f>IF(#REF!="",0,COUNTIF(#REF!,"x"))</f>
        <v>#REF!</v>
      </c>
      <c r="C93" s="13" t="e">
        <f>IF(#REF!="",0,COUNTIF(#REF!,"X"))</f>
        <v>#REF!</v>
      </c>
      <c r="D93" s="278">
        <v>2801</v>
      </c>
      <c r="E93" s="279" t="str">
        <f>_xlfn.XLOOKUP(D93,BASE!A:A,BASE!B:B)</f>
        <v>AMENDOIM SEM PELE TORRADO 5X5KG</v>
      </c>
      <c r="F93" s="280"/>
      <c r="G93" s="280"/>
      <c r="H93" s="281">
        <v>12</v>
      </c>
      <c r="I93" s="281">
        <v>12</v>
      </c>
      <c r="J93" s="282" t="str">
        <f>IFERROR(_xlfn.XLOOKUP(D93,ISENTOS!A:A,ISENTOS!H:H),"")</f>
        <v/>
      </c>
      <c r="K93" s="282" t="str">
        <f>IFERROR(_xlfn.XLOOKUP(D93,ISENTOS!A:A,ISENTOS!I:I),"")</f>
        <v/>
      </c>
      <c r="L93" s="283">
        <f>IF(_xlfn.XLOOKUP(D93,Peso!A:A,Peso!D:D),_xlfn.XLOOKUP(D93,Peso!A:A,Peso!D:D),"SEM PESO")</f>
        <v>25</v>
      </c>
      <c r="M93" s="283" t="str">
        <f>_xlfn.XLOOKUP(D93,Peso!A:A,Peso!C:C)</f>
        <v>CX</v>
      </c>
      <c r="N93" s="283"/>
      <c r="O93" s="284">
        <f t="shared" si="8"/>
        <v>12</v>
      </c>
      <c r="P93" s="284" t="str">
        <f t="shared" si="9"/>
        <v/>
      </c>
      <c r="Q93" s="284" t="str">
        <f t="shared" si="10"/>
        <v/>
      </c>
      <c r="R93" s="285" t="str">
        <f>_xlfn.XLOOKUP(D93,CATEGORIA!B:B,CATEGORIA!F:F)</f>
        <v>APERITIVOS</v>
      </c>
      <c r="S93" s="286">
        <f t="shared" si="11"/>
        <v>300</v>
      </c>
      <c r="T93" s="287" t="str">
        <f t="shared" si="12"/>
        <v/>
      </c>
      <c r="U93" s="287" t="str">
        <f t="shared" si="13"/>
        <v/>
      </c>
      <c r="V93" s="287">
        <f t="shared" si="14"/>
        <v>300</v>
      </c>
      <c r="W93" s="288">
        <f>_xlfn.XLOOKUP('LISTA '!D93,BASE!A:A,BASE!G:G)</f>
        <v>21</v>
      </c>
      <c r="X93" s="280" t="str">
        <f t="shared" si="15"/>
        <v/>
      </c>
      <c r="Y93" s="280" t="str">
        <f>IF(X93="ACABOU",(MAX($Y$2:Y92))+1,"")</f>
        <v/>
      </c>
      <c r="Z93" s="280" t="str">
        <f>IF(X93="CHEGOU",(MAX($Z$2:Z92))+1,"")</f>
        <v/>
      </c>
    </row>
    <row r="94" spans="1:26" s="216" customFormat="1" ht="21.9" customHeight="1" x14ac:dyDescent="0.3">
      <c r="A94" s="12" t="e">
        <f>IF(#REF!="",0,COUNTIF(#REF!,"x"))</f>
        <v>#REF!</v>
      </c>
      <c r="B94" s="12" t="e">
        <f>IF(#REF!="",0,COUNTIF(#REF!,"x"))</f>
        <v>#REF!</v>
      </c>
      <c r="C94" s="13" t="e">
        <f>IF(#REF!="",0,COUNTIF(#REF!,"X"))</f>
        <v>#REF!</v>
      </c>
      <c r="D94" s="278">
        <v>1043</v>
      </c>
      <c r="E94" s="279" t="str">
        <f>_xlfn.XLOOKUP(D94,BASE!A:A,BASE!B:B)</f>
        <v>AMENDOIM SEM PELE TORRADO E SALGADO 5KG (VIDA EM GRAOS)</v>
      </c>
      <c r="F94" s="280" t="s">
        <v>155</v>
      </c>
      <c r="G94" s="280" t="s">
        <v>155</v>
      </c>
      <c r="H94" s="281">
        <v>13</v>
      </c>
      <c r="I94" s="281">
        <v>13</v>
      </c>
      <c r="J94" s="282" t="str">
        <f>IFERROR(_xlfn.XLOOKUP(D94,ISENTOS!A:A,ISENTOS!H:H),"")</f>
        <v/>
      </c>
      <c r="K94" s="282" t="str">
        <f>IFERROR(_xlfn.XLOOKUP(D94,ISENTOS!A:A,ISENTOS!I:I),"")</f>
        <v/>
      </c>
      <c r="L94" s="283">
        <f>IF(_xlfn.XLOOKUP(D94,Peso!A:A,Peso!D:D),_xlfn.XLOOKUP(D94,Peso!A:A,Peso!D:D),"SEM PESO")</f>
        <v>5</v>
      </c>
      <c r="M94" s="283" t="str">
        <f>_xlfn.XLOOKUP(D94,Peso!A:A,Peso!C:C)</f>
        <v>CX</v>
      </c>
      <c r="N94" s="283"/>
      <c r="O94" s="284">
        <f t="shared" si="8"/>
        <v>13</v>
      </c>
      <c r="P94" s="284" t="str">
        <f t="shared" si="9"/>
        <v/>
      </c>
      <c r="Q94" s="284" t="str">
        <f t="shared" si="10"/>
        <v/>
      </c>
      <c r="R94" s="285" t="str">
        <f>_xlfn.XLOOKUP(D94,CATEGORIA!B:B,CATEGORIA!F:F)</f>
        <v>APERITIVOS</v>
      </c>
      <c r="S94" s="286">
        <f t="shared" si="11"/>
        <v>65</v>
      </c>
      <c r="T94" s="287" t="str">
        <f t="shared" si="12"/>
        <v/>
      </c>
      <c r="U94" s="287" t="str">
        <f t="shared" si="13"/>
        <v/>
      </c>
      <c r="V94" s="287">
        <f t="shared" si="14"/>
        <v>65</v>
      </c>
      <c r="W94" s="288">
        <f>_xlfn.XLOOKUP('LISTA '!D94,BASE!A:A,BASE!G:G)</f>
        <v>31</v>
      </c>
      <c r="X94" s="280" t="str">
        <f t="shared" si="15"/>
        <v/>
      </c>
      <c r="Y94" s="280" t="str">
        <f>IF(X94="ACABOU",(MAX($Y$2:Y93))+1,"")</f>
        <v/>
      </c>
      <c r="Z94" s="280" t="str">
        <f>IF(X94="CHEGOU",(MAX($Z$2:Z93))+1,"")</f>
        <v/>
      </c>
    </row>
    <row r="95" spans="1:26" s="216" customFormat="1" ht="21.9" customHeight="1" x14ac:dyDescent="0.3">
      <c r="A95" s="12" t="e">
        <f>IF(#REF!="",0,COUNTIF(#REF!,"x"))</f>
        <v>#REF!</v>
      </c>
      <c r="B95" s="12" t="e">
        <f>IF(#REF!="",0,COUNTIF(#REF!,"x"))</f>
        <v>#REF!</v>
      </c>
      <c r="C95" s="13" t="e">
        <f>IF(#REF!="",0,COUNTIF(#REF!,"X"))</f>
        <v>#REF!</v>
      </c>
      <c r="D95" s="278">
        <v>2802</v>
      </c>
      <c r="E95" s="279" t="str">
        <f>_xlfn.XLOOKUP(D95,BASE!A:A,BASE!B:B)</f>
        <v>AMENDOIM SEM PELE TORRADO E SALGADO 5X5KG</v>
      </c>
      <c r="F95" s="280"/>
      <c r="G95" s="280"/>
      <c r="H95" s="281">
        <v>12.5</v>
      </c>
      <c r="I95" s="281">
        <v>12.5</v>
      </c>
      <c r="J95" s="282" t="str">
        <f>IFERROR(_xlfn.XLOOKUP(D95,ISENTOS!A:A,ISENTOS!H:H),"")</f>
        <v/>
      </c>
      <c r="K95" s="282" t="str">
        <f>IFERROR(_xlfn.XLOOKUP(D95,ISENTOS!A:A,ISENTOS!I:I),"")</f>
        <v/>
      </c>
      <c r="L95" s="283">
        <f>IF(_xlfn.XLOOKUP(D95,Peso!A:A,Peso!D:D),_xlfn.XLOOKUP(D95,Peso!A:A,Peso!D:D),"SEM PESO")</f>
        <v>25</v>
      </c>
      <c r="M95" s="283" t="str">
        <f>_xlfn.XLOOKUP(D95,Peso!A:A,Peso!C:C)</f>
        <v>CX</v>
      </c>
      <c r="N95" s="283"/>
      <c r="O95" s="284">
        <f t="shared" si="8"/>
        <v>12.5</v>
      </c>
      <c r="P95" s="284" t="str">
        <f t="shared" si="9"/>
        <v/>
      </c>
      <c r="Q95" s="284" t="str">
        <f t="shared" si="10"/>
        <v/>
      </c>
      <c r="R95" s="285" t="str">
        <f>_xlfn.XLOOKUP(D95,CATEGORIA!B:B,CATEGORIA!F:F)</f>
        <v>APERITIVOS</v>
      </c>
      <c r="S95" s="286">
        <f t="shared" si="11"/>
        <v>312.5</v>
      </c>
      <c r="T95" s="287" t="str">
        <f t="shared" si="12"/>
        <v/>
      </c>
      <c r="U95" s="287" t="str">
        <f t="shared" si="13"/>
        <v/>
      </c>
      <c r="V95" s="287">
        <f t="shared" si="14"/>
        <v>312.5</v>
      </c>
      <c r="W95" s="288">
        <f>_xlfn.XLOOKUP('LISTA '!D95,BASE!A:A,BASE!G:G)</f>
        <v>30</v>
      </c>
      <c r="X95" s="280" t="str">
        <f t="shared" si="15"/>
        <v/>
      </c>
      <c r="Y95" s="280" t="str">
        <f>IF(X95="ACABOU",(MAX($Y$2:Y94))+1,"")</f>
        <v/>
      </c>
      <c r="Z95" s="280" t="str">
        <f>IF(X95="CHEGOU",(MAX($Z$2:Z94))+1,"")</f>
        <v/>
      </c>
    </row>
    <row r="96" spans="1:26" s="216" customFormat="1" ht="21.9" customHeight="1" x14ac:dyDescent="0.3">
      <c r="A96" s="11"/>
      <c r="B96" s="11"/>
      <c r="C96" s="10"/>
      <c r="D96" s="278">
        <v>2375</v>
      </c>
      <c r="E96" s="279" t="str">
        <f>_xlfn.XLOOKUP(D96,BASE!A:A,BASE!B:B)</f>
        <v>AMENDOIM TORRADO COM ALHO 2KG (VIDA EM GRÃOS)</v>
      </c>
      <c r="F96" s="280"/>
      <c r="G96" s="280"/>
      <c r="H96" s="281">
        <v>18.7</v>
      </c>
      <c r="I96" s="281">
        <v>18.7</v>
      </c>
      <c r="J96" s="282" t="str">
        <f>IFERROR(_xlfn.XLOOKUP(D96,ISENTOS!A:A,ISENTOS!H:H),"")</f>
        <v/>
      </c>
      <c r="K96" s="282" t="str">
        <f>IFERROR(_xlfn.XLOOKUP(D96,ISENTOS!A:A,ISENTOS!I:I),"")</f>
        <v/>
      </c>
      <c r="L96" s="283">
        <f>IF(_xlfn.XLOOKUP(D96,Peso!A:A,Peso!D:D),_xlfn.XLOOKUP(D96,Peso!A:A,Peso!D:D),"SEM PESO")</f>
        <v>2</v>
      </c>
      <c r="M96" s="283" t="str">
        <f>_xlfn.XLOOKUP(D96,Peso!A:A,Peso!C:C)</f>
        <v>UN</v>
      </c>
      <c r="N96" s="283"/>
      <c r="O96" s="284">
        <f t="shared" si="8"/>
        <v>18.7</v>
      </c>
      <c r="P96" s="284" t="str">
        <f t="shared" si="9"/>
        <v/>
      </c>
      <c r="Q96" s="284" t="str">
        <f t="shared" si="10"/>
        <v/>
      </c>
      <c r="R96" s="285" t="str">
        <f>_xlfn.XLOOKUP(D96,CATEGORIA!B:B,CATEGORIA!F:F)</f>
        <v>APERITIVOS</v>
      </c>
      <c r="S96" s="286">
        <f t="shared" si="11"/>
        <v>37.4</v>
      </c>
      <c r="T96" s="287" t="str">
        <f t="shared" si="12"/>
        <v/>
      </c>
      <c r="U96" s="287" t="str">
        <f t="shared" si="13"/>
        <v/>
      </c>
      <c r="V96" s="287">
        <f t="shared" si="14"/>
        <v>37.4</v>
      </c>
      <c r="W96" s="288">
        <f>_xlfn.XLOOKUP('LISTA '!D96,BASE!A:A,BASE!G:G)</f>
        <v>5</v>
      </c>
      <c r="X96" s="280" t="str">
        <f t="shared" si="15"/>
        <v/>
      </c>
      <c r="Y96" s="280" t="str">
        <f>IF(X96="ACABOU",(MAX($Y$2:Y95))+1,"")</f>
        <v/>
      </c>
      <c r="Z96" s="280" t="str">
        <f>IF(X96="CHEGOU",(MAX($Z$2:Z95))+1,"")</f>
        <v/>
      </c>
    </row>
    <row r="97" spans="1:26" s="216" customFormat="1" ht="21.9" customHeight="1" x14ac:dyDescent="0.3">
      <c r="A97" s="11" t="e">
        <f>IF(#REF!="",0,COUNTIF(#REF!,"x"))</f>
        <v>#REF!</v>
      </c>
      <c r="B97" s="11" t="e">
        <f>IF(#REF!="",0,COUNTIF(#REF!,"x"))</f>
        <v>#REF!</v>
      </c>
      <c r="C97" s="10" t="e">
        <f>IF(#REF!="",0,COUNTIF(#REF!,"X"))</f>
        <v>#REF!</v>
      </c>
      <c r="D97" s="278">
        <v>174</v>
      </c>
      <c r="E97" s="279" t="str">
        <f>_xlfn.XLOOKUP(D97,BASE!A:A,BASE!B:B)</f>
        <v>AMIDO DE MILHO 25KG</v>
      </c>
      <c r="F97" s="280"/>
      <c r="G97" s="280"/>
      <c r="H97" s="281">
        <v>3.9</v>
      </c>
      <c r="I97" s="281">
        <v>3.9</v>
      </c>
      <c r="J97" s="282" t="str">
        <f>IFERROR(_xlfn.XLOOKUP(D97,ISENTOS!A:A,ISENTOS!H:H),"")</f>
        <v/>
      </c>
      <c r="K97" s="282" t="str">
        <f>IFERROR(_xlfn.XLOOKUP(D97,ISENTOS!A:A,ISENTOS!I:I),"")</f>
        <v/>
      </c>
      <c r="L97" s="283">
        <f>IF(_xlfn.XLOOKUP(D97,Peso!A:A,Peso!D:D),_xlfn.XLOOKUP(D97,Peso!A:A,Peso!D:D),"SEM PESO")</f>
        <v>25</v>
      </c>
      <c r="M97" s="283" t="str">
        <f>_xlfn.XLOOKUP(D97,Peso!A:A,Peso!C:C)</f>
        <v>SC</v>
      </c>
      <c r="N97" s="283"/>
      <c r="O97" s="284">
        <f t="shared" si="8"/>
        <v>3.9</v>
      </c>
      <c r="P97" s="284" t="str">
        <f t="shared" si="9"/>
        <v/>
      </c>
      <c r="Q97" s="284" t="str">
        <f t="shared" si="10"/>
        <v/>
      </c>
      <c r="R97" s="285" t="str">
        <f>_xlfn.XLOOKUP(D97,CATEGORIA!B:B,CATEGORIA!F:F)</f>
        <v>FARINHAS FUNCIONAIS</v>
      </c>
      <c r="S97" s="286">
        <f t="shared" si="11"/>
        <v>97.5</v>
      </c>
      <c r="T97" s="287" t="str">
        <f t="shared" si="12"/>
        <v/>
      </c>
      <c r="U97" s="287" t="str">
        <f t="shared" si="13"/>
        <v/>
      </c>
      <c r="V97" s="287">
        <f t="shared" si="14"/>
        <v>97.5</v>
      </c>
      <c r="W97" s="288">
        <f>_xlfn.XLOOKUP('LISTA '!D97,BASE!A:A,BASE!G:G)</f>
        <v>320</v>
      </c>
      <c r="X97" s="280" t="str">
        <f t="shared" si="15"/>
        <v/>
      </c>
      <c r="Y97" s="280" t="str">
        <f>IF(X97="ACABOU",(MAX($Y$2:Y96))+1,"")</f>
        <v/>
      </c>
      <c r="Z97" s="280" t="str">
        <f>IF(X97="CHEGOU",(MAX($Z$2:Z96))+1,"")</f>
        <v/>
      </c>
    </row>
    <row r="98" spans="1:26" s="215" customFormat="1" ht="21.9" customHeight="1" x14ac:dyDescent="0.3">
      <c r="A98" s="11" t="e">
        <f>IF(#REF!="",0,COUNTIF(#REF!,"x"))</f>
        <v>#REF!</v>
      </c>
      <c r="B98" s="11" t="e">
        <f>IF(#REF!="",0,COUNTIF(#REF!,"x"))</f>
        <v>#REF!</v>
      </c>
      <c r="C98" s="10" t="e">
        <f>IF(#REF!="",0,COUNTIF(#REF!,"X"))</f>
        <v>#REF!</v>
      </c>
      <c r="D98" s="278">
        <v>1023</v>
      </c>
      <c r="E98" s="279" t="str">
        <f>_xlfn.XLOOKUP(D98,BASE!A:A,BASE!B:B)</f>
        <v>AMIDO DE MILHO 5KG (VIDA EM GRAOS)</v>
      </c>
      <c r="F98" s="280" t="s">
        <v>155</v>
      </c>
      <c r="G98" s="280" t="s">
        <v>155</v>
      </c>
      <c r="H98" s="281">
        <v>4.9000000000000004</v>
      </c>
      <c r="I98" s="281">
        <f>VLOOKUP(D98,FRACIONADOS!$A:$L,8,0)</f>
        <v>4.9000000000000004</v>
      </c>
      <c r="J98" s="282" t="str">
        <f>IFERROR(_xlfn.XLOOKUP(D98,ISENTOS!A:A,ISENTOS!H:H),"")</f>
        <v/>
      </c>
      <c r="K98" s="282" t="str">
        <f>IFERROR(_xlfn.XLOOKUP(D98,ISENTOS!A:A,ISENTOS!I:I),"")</f>
        <v/>
      </c>
      <c r="L98" s="283">
        <f>IF(_xlfn.XLOOKUP(D98,Peso!A:A,Peso!D:D),_xlfn.XLOOKUP(D98,Peso!A:A,Peso!D:D),"SEM PESO")</f>
        <v>5</v>
      </c>
      <c r="M98" s="283" t="str">
        <f>_xlfn.XLOOKUP(D98,Peso!A:A,Peso!C:C)</f>
        <v>SC</v>
      </c>
      <c r="N98" s="283"/>
      <c r="O98" s="284">
        <f t="shared" si="8"/>
        <v>4.9000000000000004</v>
      </c>
      <c r="P98" s="284" t="str">
        <f t="shared" si="9"/>
        <v/>
      </c>
      <c r="Q98" s="284" t="str">
        <f t="shared" si="10"/>
        <v/>
      </c>
      <c r="R98" s="285" t="str">
        <f>_xlfn.XLOOKUP(D98,CATEGORIA!B:B,CATEGORIA!F:F)</f>
        <v>FARINHAS FUNCIONAIS</v>
      </c>
      <c r="S98" s="286">
        <f t="shared" si="11"/>
        <v>24.5</v>
      </c>
      <c r="T98" s="287" t="str">
        <f t="shared" si="12"/>
        <v/>
      </c>
      <c r="U98" s="287" t="str">
        <f t="shared" si="13"/>
        <v/>
      </c>
      <c r="V98" s="287">
        <f t="shared" si="14"/>
        <v>24.5</v>
      </c>
      <c r="W98" s="288">
        <f>_xlfn.XLOOKUP('LISTA '!D98,BASE!A:A,BASE!G:G)</f>
        <v>52</v>
      </c>
      <c r="X98" s="280" t="str">
        <f t="shared" si="15"/>
        <v/>
      </c>
      <c r="Y98" s="280" t="str">
        <f>IF(X98="ACABOU",(MAX($Y$2:Y97))+1,"")</f>
        <v/>
      </c>
      <c r="Z98" s="280" t="str">
        <f>IF(X98="CHEGOU",(MAX($Z$2:Z97))+1,"")</f>
        <v/>
      </c>
    </row>
    <row r="99" spans="1:26" s="215" customFormat="1" ht="21.9" customHeight="1" x14ac:dyDescent="0.3">
      <c r="A99" s="11"/>
      <c r="B99" s="11"/>
      <c r="C99" s="10"/>
      <c r="D99" s="278">
        <v>20205</v>
      </c>
      <c r="E99" s="279" t="str">
        <f>_xlfn.XLOOKUP(D99,BASE!A:A,BASE!B:B)</f>
        <v>ANIS ESTRELADO 10KG</v>
      </c>
      <c r="F99" s="280"/>
      <c r="G99" s="280"/>
      <c r="H99" s="281">
        <v>0</v>
      </c>
      <c r="I99" s="281">
        <v>0</v>
      </c>
      <c r="J99" s="282">
        <f>IFERROR(_xlfn.XLOOKUP(D99,ISENTOS!A:A,ISENTOS!H:H),"")</f>
        <v>0.04</v>
      </c>
      <c r="K99" s="282">
        <f>IFERROR(_xlfn.XLOOKUP(D99,ISENTOS!A:A,ISENTOS!I:I),"")</f>
        <v>0.12</v>
      </c>
      <c r="L99" s="283">
        <f>IF(_xlfn.XLOOKUP(D99,Peso!A:A,Peso!D:D),_xlfn.XLOOKUP(D99,Peso!A:A,Peso!D:D),"SEM PESO")</f>
        <v>10</v>
      </c>
      <c r="M99" s="283" t="str">
        <f>_xlfn.XLOOKUP(D99,Peso!A:A,Peso!C:C)</f>
        <v>SC</v>
      </c>
      <c r="N99" s="283"/>
      <c r="O99" s="284">
        <f t="shared" si="8"/>
        <v>0</v>
      </c>
      <c r="P99" s="284">
        <f t="shared" si="9"/>
        <v>0</v>
      </c>
      <c r="Q99" s="284">
        <f t="shared" si="10"/>
        <v>0</v>
      </c>
      <c r="R99" s="285" t="str">
        <f>_xlfn.XLOOKUP(D99,CATEGORIA!B:B,CATEGORIA!F:F)</f>
        <v>TEMPEROS / ESPECIARIAS</v>
      </c>
      <c r="S99" s="286">
        <f t="shared" si="11"/>
        <v>0</v>
      </c>
      <c r="T99" s="287">
        <f t="shared" si="12"/>
        <v>0</v>
      </c>
      <c r="U99" s="287">
        <f t="shared" si="13"/>
        <v>0</v>
      </c>
      <c r="V99" s="287">
        <f t="shared" si="14"/>
        <v>0</v>
      </c>
      <c r="W99" s="288">
        <f>_xlfn.XLOOKUP('LISTA '!D99,BASE!A:A,BASE!G:G)</f>
        <v>0</v>
      </c>
      <c r="X99" s="280" t="str">
        <f t="shared" si="15"/>
        <v/>
      </c>
      <c r="Y99" s="280" t="str">
        <f>IF(X99="ACABOU",(MAX($Y$2:Y98))+1,"")</f>
        <v/>
      </c>
      <c r="Z99" s="280" t="str">
        <f>IF(X99="CHEGOU",(MAX($Z$2:Z98))+1,"")</f>
        <v/>
      </c>
    </row>
    <row r="100" spans="1:26" s="216" customFormat="1" ht="21.9" customHeight="1" x14ac:dyDescent="0.3">
      <c r="A100" s="11" t="e">
        <f>IF(#REF!="",0,COUNTIF(#REF!,"x"))</f>
        <v>#REF!</v>
      </c>
      <c r="B100" s="11" t="e">
        <f>IF(#REF!="",0,COUNTIF(#REF!,"x"))</f>
        <v>#REF!</v>
      </c>
      <c r="C100" s="10" t="e">
        <f>IF(#REF!="",0,COUNTIF(#REF!,"X"))</f>
        <v>#REF!</v>
      </c>
      <c r="D100" s="278">
        <v>21365</v>
      </c>
      <c r="E100" s="279" t="str">
        <f>_xlfn.XLOOKUP(D100,BASE!A:A,BASE!B:B)</f>
        <v>ANIS ESTRELADO 2KG (VIDA EM GRAOS)</v>
      </c>
      <c r="F100" s="280" t="s">
        <v>155</v>
      </c>
      <c r="G100" s="280" t="s">
        <v>155</v>
      </c>
      <c r="H100" s="281">
        <v>42.7</v>
      </c>
      <c r="I100" s="281">
        <v>42.7</v>
      </c>
      <c r="J100" s="282">
        <f>IFERROR(_xlfn.XLOOKUP(D100,ISENTOS!A:A,ISENTOS!H:H),"")</f>
        <v>0.04</v>
      </c>
      <c r="K100" s="282">
        <f>IFERROR(_xlfn.XLOOKUP(D100,ISENTOS!A:A,ISENTOS!I:I),"")</f>
        <v>0.12</v>
      </c>
      <c r="L100" s="283">
        <f>IF(_xlfn.XLOOKUP(D100,Peso!A:A,Peso!D:D),_xlfn.XLOOKUP(D100,Peso!A:A,Peso!D:D),"SEM PESO")</f>
        <v>2</v>
      </c>
      <c r="M100" s="283" t="str">
        <f>_xlfn.XLOOKUP(D100,Peso!A:A,Peso!C:C)</f>
        <v>SC</v>
      </c>
      <c r="N100" s="283"/>
      <c r="O100" s="284">
        <f t="shared" si="8"/>
        <v>42.7</v>
      </c>
      <c r="P100" s="284">
        <f t="shared" si="9"/>
        <v>44.5</v>
      </c>
      <c r="Q100" s="284">
        <f t="shared" si="10"/>
        <v>47.9</v>
      </c>
      <c r="R100" s="285" t="str">
        <f>_xlfn.XLOOKUP(D100,CATEGORIA!B:B,CATEGORIA!F:F)</f>
        <v>TEMPEROS / ESPECIARIAS</v>
      </c>
      <c r="S100" s="286">
        <f t="shared" si="11"/>
        <v>85.4</v>
      </c>
      <c r="T100" s="287">
        <f t="shared" si="12"/>
        <v>88.899999999999991</v>
      </c>
      <c r="U100" s="287">
        <f t="shared" si="13"/>
        <v>95.699999999999989</v>
      </c>
      <c r="V100" s="287">
        <f t="shared" si="14"/>
        <v>85.4</v>
      </c>
      <c r="W100" s="288">
        <f>_xlfn.XLOOKUP('LISTA '!D100,BASE!A:A,BASE!G:G)</f>
        <v>0</v>
      </c>
      <c r="X100" s="280" t="str">
        <f t="shared" si="15"/>
        <v>ACABOU</v>
      </c>
      <c r="Y100" s="280">
        <f>IF(X100="ACABOU",(MAX($Y$2:Y99))+1,"")</f>
        <v>3</v>
      </c>
      <c r="Z100" s="280" t="str">
        <f>IF(X100="CHEGOU",(MAX($Z$2:Z99))+1,"")</f>
        <v/>
      </c>
    </row>
    <row r="101" spans="1:26" s="216" customFormat="1" ht="21.9" customHeight="1" x14ac:dyDescent="0.3">
      <c r="A101" s="11"/>
      <c r="B101" s="11"/>
      <c r="C101" s="10"/>
      <c r="D101" s="278">
        <v>21038</v>
      </c>
      <c r="E101" s="279" t="str">
        <f>_xlfn.XLOOKUP(D101,BASE!A:A,BASE!B:B)</f>
        <v>ANIS ESTRELADO 4KG (VIDA EM GRAOS)</v>
      </c>
      <c r="F101" s="280" t="s">
        <v>155</v>
      </c>
      <c r="G101" s="280" t="s">
        <v>155</v>
      </c>
      <c r="H101" s="281">
        <v>42.1</v>
      </c>
      <c r="I101" s="281">
        <v>42.1</v>
      </c>
      <c r="J101" s="282">
        <f>IFERROR(_xlfn.XLOOKUP(D101,ISENTOS!A:A,ISENTOS!H:H),"")</f>
        <v>0.04</v>
      </c>
      <c r="K101" s="282">
        <f>IFERROR(_xlfn.XLOOKUP(D101,ISENTOS!A:A,ISENTOS!I:I),"")</f>
        <v>0.12</v>
      </c>
      <c r="L101" s="283">
        <f>IF(_xlfn.XLOOKUP(D101,Peso!A:A,Peso!D:D),_xlfn.XLOOKUP(D101,Peso!A:A,Peso!D:D),"SEM PESO")</f>
        <v>4</v>
      </c>
      <c r="M101" s="283" t="str">
        <f>_xlfn.XLOOKUP(D101,Peso!A:A,Peso!C:C)</f>
        <v>SC</v>
      </c>
      <c r="N101" s="283"/>
      <c r="O101" s="284">
        <f t="shared" si="8"/>
        <v>42.1</v>
      </c>
      <c r="P101" s="284">
        <f t="shared" si="9"/>
        <v>43.800000000000004</v>
      </c>
      <c r="Q101" s="284">
        <f t="shared" si="10"/>
        <v>47.2</v>
      </c>
      <c r="R101" s="285" t="str">
        <f>_xlfn.XLOOKUP(D101,CATEGORIA!B:B,CATEGORIA!F:F)</f>
        <v>TEMPEROS / ESPECIARIAS</v>
      </c>
      <c r="S101" s="286">
        <f t="shared" si="11"/>
        <v>168.4</v>
      </c>
      <c r="T101" s="287">
        <f t="shared" si="12"/>
        <v>175.2</v>
      </c>
      <c r="U101" s="287">
        <f t="shared" si="13"/>
        <v>188.7</v>
      </c>
      <c r="V101" s="287">
        <f t="shared" si="14"/>
        <v>168.4</v>
      </c>
      <c r="W101" s="288">
        <f>_xlfn.XLOOKUP('LISTA '!D101,BASE!A:A,BASE!G:G)</f>
        <v>4</v>
      </c>
      <c r="X101" s="280" t="str">
        <f t="shared" si="15"/>
        <v/>
      </c>
      <c r="Y101" s="280" t="str">
        <f>IF(X101="ACABOU",(MAX($Y$2:Y100))+1,"")</f>
        <v/>
      </c>
      <c r="Z101" s="280" t="str">
        <f>IF(X101="CHEGOU",(MAX($Z$2:Z100))+1,"")</f>
        <v/>
      </c>
    </row>
    <row r="102" spans="1:26" s="216" customFormat="1" ht="21.9" customHeight="1" x14ac:dyDescent="0.3">
      <c r="A102" s="12"/>
      <c r="B102" s="12"/>
      <c r="C102" s="13"/>
      <c r="D102" s="278">
        <v>2760</v>
      </c>
      <c r="E102" s="279" t="str">
        <f>_xlfn.XLOOKUP(D102,BASE!A:A,BASE!B:B)</f>
        <v>AROEIRA CASCA 5KG</v>
      </c>
      <c r="F102" s="280"/>
      <c r="G102" s="280"/>
      <c r="H102" s="281">
        <v>14.5</v>
      </c>
      <c r="I102" s="281">
        <v>14.5</v>
      </c>
      <c r="J102" s="282" t="str">
        <f>IFERROR(_xlfn.XLOOKUP(D102,ISENTOS!A:A,ISENTOS!H:H),"")</f>
        <v/>
      </c>
      <c r="K102" s="282" t="str">
        <f>IFERROR(_xlfn.XLOOKUP(D102,ISENTOS!A:A,ISENTOS!I:I),"")</f>
        <v/>
      </c>
      <c r="L102" s="283">
        <f>IF(_xlfn.XLOOKUP(D102,Peso!A:A,Peso!D:D),_xlfn.XLOOKUP(D102,Peso!A:A,Peso!D:D),"SEM PESO")</f>
        <v>5</v>
      </c>
      <c r="M102" s="283" t="str">
        <f>_xlfn.XLOOKUP(D102,Peso!A:A,Peso!C:C)</f>
        <v>SC</v>
      </c>
      <c r="N102" s="283"/>
      <c r="O102" s="284">
        <f t="shared" si="8"/>
        <v>14.5</v>
      </c>
      <c r="P102" s="284" t="str">
        <f t="shared" si="9"/>
        <v/>
      </c>
      <c r="Q102" s="284" t="str">
        <f t="shared" si="10"/>
        <v/>
      </c>
      <c r="R102" s="285" t="str">
        <f>_xlfn.XLOOKUP(D102,CATEGORIA!B:B,CATEGORIA!F:F)</f>
        <v>CHAS</v>
      </c>
      <c r="S102" s="286">
        <f t="shared" si="11"/>
        <v>72.5</v>
      </c>
      <c r="T102" s="287" t="str">
        <f t="shared" si="12"/>
        <v/>
      </c>
      <c r="U102" s="287" t="str">
        <f t="shared" si="13"/>
        <v/>
      </c>
      <c r="V102" s="287">
        <f t="shared" si="14"/>
        <v>72.5</v>
      </c>
      <c r="W102" s="288">
        <f>_xlfn.XLOOKUP('LISTA '!D102,BASE!A:A,BASE!G:G)</f>
        <v>52</v>
      </c>
      <c r="X102" s="280" t="str">
        <f t="shared" si="15"/>
        <v/>
      </c>
      <c r="Y102" s="280" t="str">
        <f>IF(X102="ACABOU",(MAX($Y$2:Y101))+1,"")</f>
        <v/>
      </c>
      <c r="Z102" s="280" t="str">
        <f>IF(X102="CHEGOU",(MAX($Z$2:Z101))+1,"")</f>
        <v/>
      </c>
    </row>
    <row r="103" spans="1:26" s="216" customFormat="1" ht="21.9" customHeight="1" x14ac:dyDescent="0.3">
      <c r="A103" s="12" t="e">
        <f>IF(#REF!="",0,COUNTIF(#REF!,"x"))</f>
        <v>#REF!</v>
      </c>
      <c r="B103" s="12" t="e">
        <f>IF(#REF!="",0,COUNTIF(#REF!,"x"))</f>
        <v>#REF!</v>
      </c>
      <c r="C103" s="13" t="e">
        <f>IF(#REF!="",0,COUNTIF(#REF!,"X"))</f>
        <v>#REF!</v>
      </c>
      <c r="D103" s="278">
        <v>1895</v>
      </c>
      <c r="E103" s="279" t="str">
        <f>_xlfn.XLOOKUP(D103,BASE!A:A,BASE!B:B)</f>
        <v>AROEIRA EM FOLHA 1KG (VIDA EM GRAOS)</v>
      </c>
      <c r="F103" s="280" t="s">
        <v>155</v>
      </c>
      <c r="G103" s="280" t="s">
        <v>155</v>
      </c>
      <c r="H103" s="281">
        <v>17.7</v>
      </c>
      <c r="I103" s="281">
        <f>VLOOKUP(D103,FRACIONADOS!$A:$L,8,0)</f>
        <v>17.7</v>
      </c>
      <c r="J103" s="282" t="str">
        <f>IFERROR(_xlfn.XLOOKUP(D103,ISENTOS!A:A,ISENTOS!H:H),"")</f>
        <v/>
      </c>
      <c r="K103" s="282" t="str">
        <f>IFERROR(_xlfn.XLOOKUP(D103,ISENTOS!A:A,ISENTOS!I:I),"")</f>
        <v/>
      </c>
      <c r="L103" s="283">
        <f>IF(_xlfn.XLOOKUP(D103,Peso!A:A,Peso!D:D),_xlfn.XLOOKUP(D103,Peso!A:A,Peso!D:D),"SEM PESO")</f>
        <v>1</v>
      </c>
      <c r="M103" s="283" t="str">
        <f>_xlfn.XLOOKUP(D103,Peso!A:A,Peso!C:C)</f>
        <v>SC</v>
      </c>
      <c r="N103" s="283"/>
      <c r="O103" s="284">
        <f t="shared" si="8"/>
        <v>17.7</v>
      </c>
      <c r="P103" s="284" t="str">
        <f t="shared" si="9"/>
        <v/>
      </c>
      <c r="Q103" s="284" t="str">
        <f t="shared" si="10"/>
        <v/>
      </c>
      <c r="R103" s="285" t="str">
        <f>_xlfn.XLOOKUP(D103,CATEGORIA!B:B,CATEGORIA!F:F)</f>
        <v>CHAS</v>
      </c>
      <c r="S103" s="286">
        <f t="shared" si="11"/>
        <v>17.7</v>
      </c>
      <c r="T103" s="287" t="str">
        <f t="shared" si="12"/>
        <v/>
      </c>
      <c r="U103" s="287" t="str">
        <f t="shared" si="13"/>
        <v/>
      </c>
      <c r="V103" s="287">
        <f t="shared" si="14"/>
        <v>17.7</v>
      </c>
      <c r="W103" s="288">
        <f>_xlfn.XLOOKUP('LISTA '!D103,BASE!A:A,BASE!G:G)</f>
        <v>14</v>
      </c>
      <c r="X103" s="280" t="str">
        <f t="shared" si="15"/>
        <v/>
      </c>
      <c r="Y103" s="280" t="str">
        <f>IF(X103="ACABOU",(MAX($Y$2:Y102))+1,"")</f>
        <v/>
      </c>
      <c r="Z103" s="280" t="str">
        <f>IF(X103="CHEGOU",(MAX($Z$2:Z102))+1,"")</f>
        <v/>
      </c>
    </row>
    <row r="104" spans="1:26" s="216" customFormat="1" ht="21.9" customHeight="1" x14ac:dyDescent="0.3">
      <c r="A104" s="12" t="e">
        <f>IF(#REF!="",0,COUNTIF(#REF!,"x"))</f>
        <v>#REF!</v>
      </c>
      <c r="B104" s="12" t="e">
        <f>IF(#REF!="",0,COUNTIF(#REF!,"x"))</f>
        <v>#REF!</v>
      </c>
      <c r="C104" s="13" t="e">
        <f>IF(#REF!="",0,COUNTIF(#REF!,"X"))</f>
        <v>#REF!</v>
      </c>
      <c r="D104" s="278">
        <v>1101</v>
      </c>
      <c r="E104" s="279" t="str">
        <f>_xlfn.XLOOKUP(D104,BASE!A:A,BASE!B:B)</f>
        <v>AROEIRA EM FOLHA 5KG</v>
      </c>
      <c r="F104" s="280"/>
      <c r="G104" s="280"/>
      <c r="H104" s="281">
        <v>14.1</v>
      </c>
      <c r="I104" s="281">
        <v>14.1</v>
      </c>
      <c r="J104" s="282" t="str">
        <f>IFERROR(_xlfn.XLOOKUP(D104,ISENTOS!A:A,ISENTOS!H:H),"")</f>
        <v/>
      </c>
      <c r="K104" s="282" t="str">
        <f>IFERROR(_xlfn.XLOOKUP(D104,ISENTOS!A:A,ISENTOS!I:I),"")</f>
        <v/>
      </c>
      <c r="L104" s="283">
        <f>IF(_xlfn.XLOOKUP(D104,Peso!A:A,Peso!D:D),_xlfn.XLOOKUP(D104,Peso!A:A,Peso!D:D),"SEM PESO")</f>
        <v>5</v>
      </c>
      <c r="M104" s="283" t="str">
        <f>_xlfn.XLOOKUP(D104,Peso!A:A,Peso!C:C)</f>
        <v>SC</v>
      </c>
      <c r="N104" s="283"/>
      <c r="O104" s="284">
        <f t="shared" si="8"/>
        <v>14.1</v>
      </c>
      <c r="P104" s="284" t="str">
        <f t="shared" si="9"/>
        <v/>
      </c>
      <c r="Q104" s="284" t="str">
        <f t="shared" si="10"/>
        <v/>
      </c>
      <c r="R104" s="285" t="str">
        <f>_xlfn.XLOOKUP(D104,CATEGORIA!B:B,CATEGORIA!F:F)</f>
        <v>CHAS</v>
      </c>
      <c r="S104" s="286">
        <f t="shared" si="11"/>
        <v>70.5</v>
      </c>
      <c r="T104" s="287" t="str">
        <f t="shared" si="12"/>
        <v/>
      </c>
      <c r="U104" s="287" t="str">
        <f t="shared" si="13"/>
        <v/>
      </c>
      <c r="V104" s="287">
        <f t="shared" si="14"/>
        <v>70.5</v>
      </c>
      <c r="W104" s="288">
        <f>_xlfn.XLOOKUP('LISTA '!D104,BASE!A:A,BASE!G:G)</f>
        <v>31</v>
      </c>
      <c r="X104" s="280" t="str">
        <f t="shared" si="15"/>
        <v/>
      </c>
      <c r="Y104" s="280" t="str">
        <f>IF(X104="ACABOU",(MAX($Y$2:Y103))+1,"")</f>
        <v/>
      </c>
      <c r="Z104" s="280" t="str">
        <f>IF(X104="CHEGOU",(MAX($Z$2:Z103))+1,"")</f>
        <v/>
      </c>
    </row>
    <row r="105" spans="1:26" s="216" customFormat="1" ht="21.9" customHeight="1" x14ac:dyDescent="0.3">
      <c r="A105" s="12"/>
      <c r="B105" s="12"/>
      <c r="C105" s="13"/>
      <c r="D105" s="278">
        <v>127</v>
      </c>
      <c r="E105" s="279" t="str">
        <f>_xlfn.XLOOKUP(D105,BASE!A:A,BASE!B:B)</f>
        <v>ARROZ 12 GRAOS SELECAO 6X500GR (GRINGS)</v>
      </c>
      <c r="F105" s="280"/>
      <c r="G105" s="280"/>
      <c r="H105" s="281">
        <v>8.9</v>
      </c>
      <c r="I105" s="281">
        <v>8.9</v>
      </c>
      <c r="J105" s="282" t="str">
        <f>IFERROR(_xlfn.XLOOKUP(D105,ISENTOS!A:A,ISENTOS!H:H),"")</f>
        <v/>
      </c>
      <c r="K105" s="282" t="str">
        <f>IFERROR(_xlfn.XLOOKUP(D105,ISENTOS!A:A,ISENTOS!I:I),"")</f>
        <v/>
      </c>
      <c r="L105" s="283">
        <f>IF(_xlfn.XLOOKUP(D105,Peso!A:A,Peso!D:D),_xlfn.XLOOKUP(D105,Peso!A:A,Peso!D:D),"SEM PESO")</f>
        <v>6</v>
      </c>
      <c r="M105" s="283" t="str">
        <f>_xlfn.XLOOKUP(D105,Peso!A:A,Peso!C:C)</f>
        <v>FD</v>
      </c>
      <c r="N105" s="283"/>
      <c r="O105" s="284">
        <f t="shared" si="8"/>
        <v>8.9</v>
      </c>
      <c r="P105" s="284" t="str">
        <f t="shared" si="9"/>
        <v/>
      </c>
      <c r="Q105" s="284" t="str">
        <f t="shared" si="10"/>
        <v/>
      </c>
      <c r="R105" s="285" t="str">
        <f>_xlfn.XLOOKUP(D105,CATEGORIA!B:B,CATEGORIA!F:F)</f>
        <v>GRAOS / SEMENTES</v>
      </c>
      <c r="S105" s="286">
        <f t="shared" si="11"/>
        <v>53.400000000000006</v>
      </c>
      <c r="T105" s="287" t="str">
        <f t="shared" si="12"/>
        <v/>
      </c>
      <c r="U105" s="287" t="str">
        <f t="shared" si="13"/>
        <v/>
      </c>
      <c r="V105" s="287">
        <f t="shared" si="14"/>
        <v>53.400000000000006</v>
      </c>
      <c r="W105" s="288">
        <f>_xlfn.XLOOKUP('LISTA '!D105,BASE!A:A,BASE!G:G)</f>
        <v>25</v>
      </c>
      <c r="X105" s="280" t="str">
        <f t="shared" si="15"/>
        <v/>
      </c>
      <c r="Y105" s="280" t="str">
        <f>IF(X105="ACABOU",(MAX($Y$2:Y104))+1,"")</f>
        <v/>
      </c>
      <c r="Z105" s="280" t="str">
        <f>IF(X105="CHEGOU",(MAX($Z$2:Z104))+1,"")</f>
        <v/>
      </c>
    </row>
    <row r="106" spans="1:26" s="216" customFormat="1" ht="21.9" customHeight="1" x14ac:dyDescent="0.3">
      <c r="A106" s="19" t="e">
        <f>IF(#REF!="",0,COUNTIF(#REF!,"x"))</f>
        <v>#REF!</v>
      </c>
      <c r="B106" s="19" t="e">
        <f>IF(#REF!="",0,COUNTIF(#REF!,"x"))</f>
        <v>#REF!</v>
      </c>
      <c r="C106" s="13" t="e">
        <f>IF(#REF!="",0,COUNTIF(#REF!,"X"))</f>
        <v>#REF!</v>
      </c>
      <c r="D106" s="278">
        <v>214</v>
      </c>
      <c r="E106" s="279" t="str">
        <f>_xlfn.XLOOKUP(D106,BASE!A:A,BASE!B:B)</f>
        <v>ARROZ 12 GRÃOS TRADICÃO NOBRES CEREAIS 6X500G (GRINGS)</v>
      </c>
      <c r="F106" s="280"/>
      <c r="G106" s="280"/>
      <c r="H106" s="281">
        <v>8.9</v>
      </c>
      <c r="I106" s="281">
        <v>8.9</v>
      </c>
      <c r="J106" s="282" t="str">
        <f>IFERROR(_xlfn.XLOOKUP(D106,ISENTOS!A:A,ISENTOS!H:H),"")</f>
        <v/>
      </c>
      <c r="K106" s="282" t="str">
        <f>IFERROR(_xlfn.XLOOKUP(D106,ISENTOS!A:A,ISENTOS!I:I),"")</f>
        <v/>
      </c>
      <c r="L106" s="283">
        <f>IF(_xlfn.XLOOKUP(D106,Peso!A:A,Peso!D:D),_xlfn.XLOOKUP(D106,Peso!A:A,Peso!D:D),"SEM PESO")</f>
        <v>6</v>
      </c>
      <c r="M106" s="283" t="str">
        <f>_xlfn.XLOOKUP(D106,Peso!A:A,Peso!C:C)</f>
        <v>FD</v>
      </c>
      <c r="N106" s="283"/>
      <c r="O106" s="284">
        <f t="shared" si="8"/>
        <v>8.9</v>
      </c>
      <c r="P106" s="284" t="str">
        <f t="shared" si="9"/>
        <v/>
      </c>
      <c r="Q106" s="284" t="str">
        <f t="shared" si="10"/>
        <v/>
      </c>
      <c r="R106" s="285" t="str">
        <f>_xlfn.XLOOKUP(D106,CATEGORIA!B:B,CATEGORIA!F:F)</f>
        <v>GRAOS / SEMENTES</v>
      </c>
      <c r="S106" s="286">
        <f t="shared" si="11"/>
        <v>53.400000000000006</v>
      </c>
      <c r="T106" s="287" t="str">
        <f t="shared" si="12"/>
        <v/>
      </c>
      <c r="U106" s="287" t="str">
        <f t="shared" si="13"/>
        <v/>
      </c>
      <c r="V106" s="287">
        <f t="shared" si="14"/>
        <v>53.400000000000006</v>
      </c>
      <c r="W106" s="288">
        <f>_xlfn.XLOOKUP('LISTA '!D106,BASE!A:A,BASE!G:G)</f>
        <v>22</v>
      </c>
      <c r="X106" s="280" t="str">
        <f t="shared" si="15"/>
        <v/>
      </c>
      <c r="Y106" s="280" t="str">
        <f>IF(X106="ACABOU",(MAX($Y$2:Y105))+1,"")</f>
        <v/>
      </c>
      <c r="Z106" s="280" t="str">
        <f>IF(X106="CHEGOU",(MAX($Z$2:Z105))+1,"")</f>
        <v/>
      </c>
    </row>
    <row r="107" spans="1:26" s="216" customFormat="1" ht="21.9" customHeight="1" x14ac:dyDescent="0.3">
      <c r="A107" s="12" t="e">
        <f>IF(#REF!="",0,COUNTIF(#REF!,"x"))</f>
        <v>#REF!</v>
      </c>
      <c r="B107" s="12" t="e">
        <f>IF(#REF!="",0,COUNTIF(#REF!,"x"))</f>
        <v>#REF!</v>
      </c>
      <c r="C107" s="13" t="e">
        <f>IF(#REF!="",0,COUNTIF(#REF!,"X"))</f>
        <v>#REF!</v>
      </c>
      <c r="D107" s="278">
        <v>243</v>
      </c>
      <c r="E107" s="279" t="str">
        <f>_xlfn.XLOOKUP(D107,BASE!A:A,BASE!B:B)</f>
        <v>ARROZ ARBORIO 10X1KG (MANINHO)</v>
      </c>
      <c r="F107" s="280"/>
      <c r="G107" s="280"/>
      <c r="H107" s="281">
        <v>19</v>
      </c>
      <c r="I107" s="281">
        <v>19</v>
      </c>
      <c r="J107" s="282" t="str">
        <f>IFERROR(_xlfn.XLOOKUP(D107,ISENTOS!A:A,ISENTOS!H:H),"")</f>
        <v/>
      </c>
      <c r="K107" s="282" t="str">
        <f>IFERROR(_xlfn.XLOOKUP(D107,ISENTOS!A:A,ISENTOS!I:I),"")</f>
        <v/>
      </c>
      <c r="L107" s="283">
        <f>IF(_xlfn.XLOOKUP(D107,Peso!A:A,Peso!D:D),_xlfn.XLOOKUP(D107,Peso!A:A,Peso!D:D),"SEM PESO")</f>
        <v>10</v>
      </c>
      <c r="M107" s="283" t="str">
        <f>_xlfn.XLOOKUP(D107,Peso!A:A,Peso!C:C)</f>
        <v>SC</v>
      </c>
      <c r="N107" s="283"/>
      <c r="O107" s="284">
        <f t="shared" si="8"/>
        <v>19</v>
      </c>
      <c r="P107" s="284" t="str">
        <f t="shared" si="9"/>
        <v/>
      </c>
      <c r="Q107" s="284" t="str">
        <f t="shared" si="10"/>
        <v/>
      </c>
      <c r="R107" s="285" t="str">
        <f>_xlfn.XLOOKUP(D107,CATEGORIA!B:B,CATEGORIA!F:F)</f>
        <v>GRAOS / SEMENTES</v>
      </c>
      <c r="S107" s="286">
        <f t="shared" si="11"/>
        <v>190</v>
      </c>
      <c r="T107" s="287" t="str">
        <f t="shared" si="12"/>
        <v/>
      </c>
      <c r="U107" s="287" t="str">
        <f t="shared" si="13"/>
        <v/>
      </c>
      <c r="V107" s="287">
        <f t="shared" si="14"/>
        <v>190</v>
      </c>
      <c r="W107" s="288">
        <f>_xlfn.XLOOKUP('LISTA '!D107,BASE!A:A,BASE!G:G)</f>
        <v>20</v>
      </c>
      <c r="X107" s="280" t="str">
        <f t="shared" si="15"/>
        <v/>
      </c>
      <c r="Y107" s="280" t="str">
        <f>IF(X107="ACABOU",(MAX($Y$2:Y106))+1,"")</f>
        <v/>
      </c>
      <c r="Z107" s="280" t="str">
        <f>IF(X107="CHEGOU",(MAX($Z$2:Z106))+1,"")</f>
        <v/>
      </c>
    </row>
    <row r="108" spans="1:26" s="216" customFormat="1" ht="21.9" customHeight="1" x14ac:dyDescent="0.3">
      <c r="A108" s="12"/>
      <c r="B108" s="12"/>
      <c r="C108" s="13"/>
      <c r="D108" s="278">
        <v>1051</v>
      </c>
      <c r="E108" s="279" t="str">
        <f>_xlfn.XLOOKUP(D108,BASE!A:A,BASE!B:B)</f>
        <v>ARROZ ARBORIO 5X1KG (VIDA EM GRAOS)</v>
      </c>
      <c r="F108" s="280" t="s">
        <v>155</v>
      </c>
      <c r="G108" s="280" t="s">
        <v>155</v>
      </c>
      <c r="H108" s="281">
        <v>21.5</v>
      </c>
      <c r="I108" s="281">
        <f>VLOOKUP(D108,FRACIONADOS!$A:$L,8,0)</f>
        <v>21.5</v>
      </c>
      <c r="J108" s="282" t="str">
        <f>IFERROR(_xlfn.XLOOKUP(D108,ISENTOS!A:A,ISENTOS!H:H),"")</f>
        <v/>
      </c>
      <c r="K108" s="282" t="str">
        <f>IFERROR(_xlfn.XLOOKUP(D108,ISENTOS!A:A,ISENTOS!I:I),"")</f>
        <v/>
      </c>
      <c r="L108" s="283">
        <f>IF(_xlfn.XLOOKUP(D108,Peso!A:A,Peso!D:D),_xlfn.XLOOKUP(D108,Peso!A:A,Peso!D:D),"SEM PESO")</f>
        <v>5</v>
      </c>
      <c r="M108" s="283" t="str">
        <f>_xlfn.XLOOKUP(D108,Peso!A:A,Peso!C:C)</f>
        <v>SC</v>
      </c>
      <c r="N108" s="283"/>
      <c r="O108" s="284">
        <f t="shared" si="8"/>
        <v>21.5</v>
      </c>
      <c r="P108" s="284" t="str">
        <f t="shared" si="9"/>
        <v/>
      </c>
      <c r="Q108" s="284" t="str">
        <f t="shared" si="10"/>
        <v/>
      </c>
      <c r="R108" s="285" t="str">
        <f>_xlfn.XLOOKUP(D108,CATEGORIA!B:B,CATEGORIA!F:F)</f>
        <v>GRAOS / SEMENTES</v>
      </c>
      <c r="S108" s="286">
        <f t="shared" si="11"/>
        <v>107.5</v>
      </c>
      <c r="T108" s="287" t="str">
        <f t="shared" si="12"/>
        <v/>
      </c>
      <c r="U108" s="287" t="str">
        <f t="shared" si="13"/>
        <v/>
      </c>
      <c r="V108" s="287">
        <f t="shared" si="14"/>
        <v>107.5</v>
      </c>
      <c r="W108" s="288">
        <f>_xlfn.XLOOKUP('LISTA '!D108,BASE!A:A,BASE!G:G)</f>
        <v>17</v>
      </c>
      <c r="X108" s="280" t="str">
        <f t="shared" si="15"/>
        <v/>
      </c>
      <c r="Y108" s="280" t="str">
        <f>IF(X108="ACABOU",(MAX($Y$2:Y107))+1,"")</f>
        <v/>
      </c>
      <c r="Z108" s="280" t="str">
        <f>IF(X108="CHEGOU",(MAX($Z$2:Z107))+1,"")</f>
        <v/>
      </c>
    </row>
    <row r="109" spans="1:26" s="216" customFormat="1" ht="21.9" customHeight="1" x14ac:dyDescent="0.3">
      <c r="A109" s="12"/>
      <c r="B109" s="12"/>
      <c r="C109" s="13"/>
      <c r="D109" s="278">
        <v>2403</v>
      </c>
      <c r="E109" s="279" t="str">
        <f>_xlfn.XLOOKUP(D109,BASE!A:A,BASE!B:B)</f>
        <v>ARROZ BASMATI SEM GLUTEN 25KG (URBANO)</v>
      </c>
      <c r="F109" s="280"/>
      <c r="G109" s="280"/>
      <c r="H109" s="281">
        <v>14</v>
      </c>
      <c r="I109" s="281">
        <v>14</v>
      </c>
      <c r="J109" s="282" t="str">
        <f>IFERROR(_xlfn.XLOOKUP(D109,ISENTOS!A:A,ISENTOS!H:H),"")</f>
        <v/>
      </c>
      <c r="K109" s="282" t="str">
        <f>IFERROR(_xlfn.XLOOKUP(D109,ISENTOS!A:A,ISENTOS!I:I),"")</f>
        <v/>
      </c>
      <c r="L109" s="283">
        <f>IF(_xlfn.XLOOKUP(D109,Peso!A:A,Peso!D:D),_xlfn.XLOOKUP(D109,Peso!A:A,Peso!D:D),"SEM PESO")</f>
        <v>25</v>
      </c>
      <c r="M109" s="283" t="str">
        <f>_xlfn.XLOOKUP(D109,Peso!A:A,Peso!C:C)</f>
        <v>SC</v>
      </c>
      <c r="N109" s="283"/>
      <c r="O109" s="284">
        <f t="shared" si="8"/>
        <v>14</v>
      </c>
      <c r="P109" s="284" t="str">
        <f t="shared" si="9"/>
        <v/>
      </c>
      <c r="Q109" s="284" t="str">
        <f t="shared" si="10"/>
        <v/>
      </c>
      <c r="R109" s="285" t="str">
        <f>_xlfn.XLOOKUP(D109,CATEGORIA!B:B,CATEGORIA!F:F)</f>
        <v>GRAOS / SEMENTES</v>
      </c>
      <c r="S109" s="286">
        <f t="shared" si="11"/>
        <v>350</v>
      </c>
      <c r="T109" s="287" t="str">
        <f t="shared" si="12"/>
        <v/>
      </c>
      <c r="U109" s="287" t="str">
        <f t="shared" si="13"/>
        <v/>
      </c>
      <c r="V109" s="287">
        <f t="shared" si="14"/>
        <v>350</v>
      </c>
      <c r="W109" s="288">
        <f>_xlfn.XLOOKUP('LISTA '!D109,BASE!A:A,BASE!G:G)</f>
        <v>19</v>
      </c>
      <c r="X109" s="280" t="str">
        <f t="shared" si="15"/>
        <v/>
      </c>
      <c r="Y109" s="280" t="str">
        <f>IF(X109="ACABOU",(MAX($Y$2:Y108))+1,"")</f>
        <v/>
      </c>
      <c r="Z109" s="280" t="str">
        <f>IF(X109="CHEGOU",(MAX($Z$2:Z108))+1,"")</f>
        <v/>
      </c>
    </row>
    <row r="110" spans="1:26" s="216" customFormat="1" ht="21.9" customHeight="1" x14ac:dyDescent="0.3">
      <c r="A110" s="19" t="e">
        <f>IF(#REF!="",0,COUNTIF(#REF!,"x"))</f>
        <v>#REF!</v>
      </c>
      <c r="B110" s="19" t="e">
        <f>IF(#REF!="",0,COUNTIF(#REF!,"x"))</f>
        <v>#REF!</v>
      </c>
      <c r="C110" s="13" t="e">
        <f>IF(#REF!="",0,COUNTIF(#REF!,"X"))</f>
        <v>#REF!</v>
      </c>
      <c r="D110" s="278">
        <v>1329</v>
      </c>
      <c r="E110" s="279" t="str">
        <f>_xlfn.XLOOKUP(D110,BASE!A:A,BASE!B:B)</f>
        <v>ARROZ BASMATI SEM GLUTEN 6X1KG (URBANO)</v>
      </c>
      <c r="F110" s="280"/>
      <c r="G110" s="280"/>
      <c r="H110" s="281">
        <v>22.5</v>
      </c>
      <c r="I110" s="281">
        <v>22.5</v>
      </c>
      <c r="J110" s="282" t="str">
        <f>IFERROR(_xlfn.XLOOKUP(D110,ISENTOS!A:A,ISENTOS!H:H),"")</f>
        <v/>
      </c>
      <c r="K110" s="282" t="str">
        <f>IFERROR(_xlfn.XLOOKUP(D110,ISENTOS!A:A,ISENTOS!I:I),"")</f>
        <v/>
      </c>
      <c r="L110" s="283">
        <f>IF(_xlfn.XLOOKUP(D110,Peso!A:A,Peso!D:D),_xlfn.XLOOKUP(D110,Peso!A:A,Peso!D:D),"SEM PESO")</f>
        <v>6</v>
      </c>
      <c r="M110" s="283" t="str">
        <f>_xlfn.XLOOKUP(D110,Peso!A:A,Peso!C:C)</f>
        <v>FD</v>
      </c>
      <c r="N110" s="283"/>
      <c r="O110" s="284">
        <f t="shared" si="8"/>
        <v>22.5</v>
      </c>
      <c r="P110" s="284" t="str">
        <f t="shared" si="9"/>
        <v/>
      </c>
      <c r="Q110" s="284" t="str">
        <f t="shared" si="10"/>
        <v/>
      </c>
      <c r="R110" s="285" t="str">
        <f>_xlfn.XLOOKUP(D110,CATEGORIA!B:B,CATEGORIA!F:F)</f>
        <v>GRAOS / SEMENTES</v>
      </c>
      <c r="S110" s="286">
        <f t="shared" si="11"/>
        <v>135</v>
      </c>
      <c r="T110" s="287" t="str">
        <f t="shared" si="12"/>
        <v/>
      </c>
      <c r="U110" s="287" t="str">
        <f t="shared" si="13"/>
        <v/>
      </c>
      <c r="V110" s="287">
        <f t="shared" si="14"/>
        <v>135</v>
      </c>
      <c r="W110" s="288">
        <f>_xlfn.XLOOKUP('LISTA '!D110,BASE!A:A,BASE!G:G)</f>
        <v>186</v>
      </c>
      <c r="X110" s="280" t="str">
        <f t="shared" si="15"/>
        <v/>
      </c>
      <c r="Y110" s="280" t="str">
        <f>IF(X110="ACABOU",(MAX($Y$2:Y109))+1,"")</f>
        <v/>
      </c>
      <c r="Z110" s="280" t="str">
        <f>IF(X110="CHEGOU",(MAX($Z$2:Z109))+1,"")</f>
        <v/>
      </c>
    </row>
    <row r="111" spans="1:26" s="216" customFormat="1" ht="21.9" customHeight="1" x14ac:dyDescent="0.3">
      <c r="A111" s="12" t="e">
        <f>IF(#REF!="",0,COUNTIF(#REF!,"x"))</f>
        <v>#REF!</v>
      </c>
      <c r="B111" s="12" t="e">
        <f>IF(#REF!="",0,COUNTIF(#REF!,"x"))</f>
        <v>#REF!</v>
      </c>
      <c r="C111" s="13" t="e">
        <f>IF(#REF!="",0,COUNTIF(#REF!,"X"))</f>
        <v>#REF!</v>
      </c>
      <c r="D111" s="278">
        <v>543</v>
      </c>
      <c r="E111" s="279" t="str">
        <f>_xlfn.XLOOKUP(D111,BASE!A:A,BASE!B:B)</f>
        <v>ARROZ INTEGRAL CATETO COM VERMELHO 10KG (VIDA EM GRAOS)</v>
      </c>
      <c r="F111" s="280" t="s">
        <v>155</v>
      </c>
      <c r="G111" s="280" t="s">
        <v>155</v>
      </c>
      <c r="H111" s="281">
        <v>16.8</v>
      </c>
      <c r="I111" s="281">
        <f>VLOOKUP(D111,FRACIONADOS!$A:$L,8,0)</f>
        <v>16.8</v>
      </c>
      <c r="J111" s="282" t="str">
        <f>IFERROR(_xlfn.XLOOKUP(D111,ISENTOS!A:A,ISENTOS!H:H),"")</f>
        <v/>
      </c>
      <c r="K111" s="282" t="str">
        <f>IFERROR(_xlfn.XLOOKUP(D111,ISENTOS!A:A,ISENTOS!I:I),"")</f>
        <v/>
      </c>
      <c r="L111" s="283">
        <f>IF(_xlfn.XLOOKUP(D111,Peso!A:A,Peso!D:D),_xlfn.XLOOKUP(D111,Peso!A:A,Peso!D:D),"SEM PESO")</f>
        <v>10</v>
      </c>
      <c r="M111" s="283" t="str">
        <f>_xlfn.XLOOKUP(D111,Peso!A:A,Peso!C:C)</f>
        <v>SC</v>
      </c>
      <c r="N111" s="283"/>
      <c r="O111" s="284">
        <f t="shared" si="8"/>
        <v>16.8</v>
      </c>
      <c r="P111" s="284" t="str">
        <f t="shared" si="9"/>
        <v/>
      </c>
      <c r="Q111" s="284" t="str">
        <f t="shared" si="10"/>
        <v/>
      </c>
      <c r="R111" s="285" t="str">
        <f>_xlfn.XLOOKUP(D111,CATEGORIA!B:B,CATEGORIA!F:F)</f>
        <v>GRAOS / SEMENTES</v>
      </c>
      <c r="S111" s="286">
        <f t="shared" si="11"/>
        <v>168</v>
      </c>
      <c r="T111" s="287" t="str">
        <f t="shared" si="12"/>
        <v/>
      </c>
      <c r="U111" s="287" t="str">
        <f t="shared" si="13"/>
        <v/>
      </c>
      <c r="V111" s="287">
        <f t="shared" si="14"/>
        <v>168</v>
      </c>
      <c r="W111" s="288">
        <f>_xlfn.XLOOKUP('LISTA '!D111,BASE!A:A,BASE!G:G)</f>
        <v>24</v>
      </c>
      <c r="X111" s="280" t="str">
        <f t="shared" si="15"/>
        <v/>
      </c>
      <c r="Y111" s="280" t="str">
        <f>IF(X111="ACABOU",(MAX($Y$2:Y110))+1,"")</f>
        <v/>
      </c>
      <c r="Z111" s="280" t="str">
        <f>IF(X111="CHEGOU",(MAX($Z$2:Z110))+1,"")</f>
        <v/>
      </c>
    </row>
    <row r="112" spans="1:26" s="216" customFormat="1" ht="21.9" customHeight="1" x14ac:dyDescent="0.3">
      <c r="A112" s="12" t="e">
        <f>IF(#REF!="",0,COUNTIF(#REF!,"x"))</f>
        <v>#REF!</v>
      </c>
      <c r="B112" s="12" t="e">
        <f>IF(#REF!="",0,COUNTIF(#REF!,"x"))</f>
        <v>#REF!</v>
      </c>
      <c r="C112" s="13" t="e">
        <f>IF(#REF!="",0,COUNTIF(#REF!,"X"))</f>
        <v>#REF!</v>
      </c>
      <c r="D112" s="278">
        <v>1019</v>
      </c>
      <c r="E112" s="279" t="str">
        <f>_xlfn.XLOOKUP(D112,BASE!A:A,BASE!B:B)</f>
        <v>ARROZ INTEGRAL CATETO COM VERMELHO 25KG (MANINHO)</v>
      </c>
      <c r="F112" s="280"/>
      <c r="G112" s="280"/>
      <c r="H112" s="281">
        <v>14.7</v>
      </c>
      <c r="I112" s="281">
        <v>14.7</v>
      </c>
      <c r="J112" s="282" t="str">
        <f>IFERROR(_xlfn.XLOOKUP(D112,ISENTOS!A:A,ISENTOS!H:H),"")</f>
        <v/>
      </c>
      <c r="K112" s="282" t="str">
        <f>IFERROR(_xlfn.XLOOKUP(D112,ISENTOS!A:A,ISENTOS!I:I),"")</f>
        <v/>
      </c>
      <c r="L112" s="283">
        <f>IF(_xlfn.XLOOKUP(D112,Peso!A:A,Peso!D:D),_xlfn.XLOOKUP(D112,Peso!A:A,Peso!D:D),"SEM PESO")</f>
        <v>25</v>
      </c>
      <c r="M112" s="283" t="str">
        <f>_xlfn.XLOOKUP(D112,Peso!A:A,Peso!C:C)</f>
        <v>SC</v>
      </c>
      <c r="N112" s="283"/>
      <c r="O112" s="284">
        <f t="shared" si="8"/>
        <v>14.7</v>
      </c>
      <c r="P112" s="284" t="str">
        <f t="shared" si="9"/>
        <v/>
      </c>
      <c r="Q112" s="284" t="str">
        <f t="shared" si="10"/>
        <v/>
      </c>
      <c r="R112" s="285" t="str">
        <f>_xlfn.XLOOKUP(D112,CATEGORIA!B:B,CATEGORIA!F:F)</f>
        <v>GRAOS / SEMENTES</v>
      </c>
      <c r="S112" s="286">
        <f t="shared" si="11"/>
        <v>367.5</v>
      </c>
      <c r="T112" s="287" t="str">
        <f t="shared" si="12"/>
        <v/>
      </c>
      <c r="U112" s="287" t="str">
        <f t="shared" si="13"/>
        <v/>
      </c>
      <c r="V112" s="287">
        <f t="shared" si="14"/>
        <v>367.5</v>
      </c>
      <c r="W112" s="288">
        <f>_xlfn.XLOOKUP('LISTA '!D112,BASE!A:A,BASE!G:G)</f>
        <v>31</v>
      </c>
      <c r="X112" s="280" t="str">
        <f t="shared" si="15"/>
        <v/>
      </c>
      <c r="Y112" s="280" t="str">
        <f>IF(X112="ACABOU",(MAX($Y$2:Y111))+1,"")</f>
        <v/>
      </c>
      <c r="Z112" s="280" t="str">
        <f>IF(X112="CHEGOU",(MAX($Z$2:Z111))+1,"")</f>
        <v/>
      </c>
    </row>
    <row r="113" spans="1:27" s="216" customFormat="1" ht="21.9" customHeight="1" x14ac:dyDescent="0.3">
      <c r="A113" s="12" t="e">
        <f>IF(#REF!="",0,COUNTIF(#REF!,"x"))</f>
        <v>#REF!</v>
      </c>
      <c r="B113" s="12" t="e">
        <f>IF(#REF!="",0,COUNTIF(#REF!,"x"))</f>
        <v>#REF!</v>
      </c>
      <c r="C113" s="13" t="e">
        <f>IF(#REF!="",0,COUNTIF(#REF!,"X"))</f>
        <v>#REF!</v>
      </c>
      <c r="D113" s="278">
        <v>545</v>
      </c>
      <c r="E113" s="279" t="str">
        <f>_xlfn.XLOOKUP(D113,BASE!A:A,BASE!B:B)</f>
        <v>ARROZ INTEGRAL CATETO PURO 10KG (VIDA EM GRAOS)</v>
      </c>
      <c r="F113" s="280" t="s">
        <v>155</v>
      </c>
      <c r="G113" s="280" t="s">
        <v>155</v>
      </c>
      <c r="H113" s="281">
        <v>14.4</v>
      </c>
      <c r="I113" s="281">
        <f>VLOOKUP(D113,FRACIONADOS!$A:$L,8,0)</f>
        <v>14.4</v>
      </c>
      <c r="J113" s="282" t="str">
        <f>IFERROR(_xlfn.XLOOKUP(D113,ISENTOS!A:A,ISENTOS!H:H),"")</f>
        <v/>
      </c>
      <c r="K113" s="282" t="str">
        <f>IFERROR(_xlfn.XLOOKUP(D113,ISENTOS!A:A,ISENTOS!I:I),"")</f>
        <v/>
      </c>
      <c r="L113" s="283">
        <f>IF(_xlfn.XLOOKUP(D113,Peso!A:A,Peso!D:D),_xlfn.XLOOKUP(D113,Peso!A:A,Peso!D:D),"SEM PESO")</f>
        <v>10</v>
      </c>
      <c r="M113" s="283" t="str">
        <f>_xlfn.XLOOKUP(D113,Peso!A:A,Peso!C:C)</f>
        <v>SC</v>
      </c>
      <c r="N113" s="283"/>
      <c r="O113" s="284">
        <f t="shared" si="8"/>
        <v>14.4</v>
      </c>
      <c r="P113" s="284" t="str">
        <f t="shared" si="9"/>
        <v/>
      </c>
      <c r="Q113" s="284" t="str">
        <f t="shared" si="10"/>
        <v/>
      </c>
      <c r="R113" s="285" t="str">
        <f>_xlfn.XLOOKUP(D113,CATEGORIA!B:B,CATEGORIA!F:F)</f>
        <v>GRAOS / SEMENTES</v>
      </c>
      <c r="S113" s="286">
        <f t="shared" si="11"/>
        <v>144</v>
      </c>
      <c r="T113" s="287" t="str">
        <f t="shared" si="12"/>
        <v/>
      </c>
      <c r="U113" s="287" t="str">
        <f t="shared" si="13"/>
        <v/>
      </c>
      <c r="V113" s="287">
        <f t="shared" si="14"/>
        <v>144</v>
      </c>
      <c r="W113" s="288">
        <f>_xlfn.XLOOKUP('LISTA '!D113,BASE!A:A,BASE!G:G)</f>
        <v>39</v>
      </c>
      <c r="X113" s="280" t="str">
        <f t="shared" si="15"/>
        <v/>
      </c>
      <c r="Y113" s="280" t="str">
        <f>IF(X113="ACABOU",(MAX($Y$2:Y112))+1,"")</f>
        <v/>
      </c>
      <c r="Z113" s="280" t="str">
        <f>IF(X113="CHEGOU",(MAX($Z$2:Z112))+1,"")</f>
        <v/>
      </c>
    </row>
    <row r="114" spans="1:27" s="216" customFormat="1" ht="21.9" customHeight="1" x14ac:dyDescent="0.3">
      <c r="A114" s="12" t="e">
        <f>IF(#REF!="",0,COUNTIF(#REF!,"x"))</f>
        <v>#REF!</v>
      </c>
      <c r="B114" s="12" t="e">
        <f>IF(#REF!="",0,COUNTIF(#REF!,"x"))</f>
        <v>#REF!</v>
      </c>
      <c r="C114" s="13" t="e">
        <f>IF(#REF!="",0,COUNTIF(#REF!,"X"))</f>
        <v>#REF!</v>
      </c>
      <c r="D114" s="278">
        <v>1011</v>
      </c>
      <c r="E114" s="279" t="str">
        <f>_xlfn.XLOOKUP(D114,BASE!A:A,BASE!B:B)</f>
        <v>ARROZ INTEGRAL CATETO PURO 25KG (MANINHO)</v>
      </c>
      <c r="F114" s="280"/>
      <c r="G114" s="280"/>
      <c r="H114" s="281">
        <v>12.5</v>
      </c>
      <c r="I114" s="281">
        <v>12.5</v>
      </c>
      <c r="J114" s="282" t="str">
        <f>IFERROR(_xlfn.XLOOKUP(D114,ISENTOS!A:A,ISENTOS!H:H),"")</f>
        <v/>
      </c>
      <c r="K114" s="282" t="str">
        <f>IFERROR(_xlfn.XLOOKUP(D114,ISENTOS!A:A,ISENTOS!I:I),"")</f>
        <v/>
      </c>
      <c r="L114" s="283">
        <f>IF(_xlfn.XLOOKUP(D114,Peso!A:A,Peso!D:D),_xlfn.XLOOKUP(D114,Peso!A:A,Peso!D:D),"SEM PESO")</f>
        <v>25</v>
      </c>
      <c r="M114" s="283" t="str">
        <f>_xlfn.XLOOKUP(D114,Peso!A:A,Peso!C:C)</f>
        <v>SC</v>
      </c>
      <c r="N114" s="283"/>
      <c r="O114" s="284">
        <f t="shared" si="8"/>
        <v>12.5</v>
      </c>
      <c r="P114" s="284" t="str">
        <f t="shared" si="9"/>
        <v/>
      </c>
      <c r="Q114" s="284" t="str">
        <f t="shared" si="10"/>
        <v/>
      </c>
      <c r="R114" s="285" t="str">
        <f>_xlfn.XLOOKUP(D114,CATEGORIA!B:B,CATEGORIA!F:F)</f>
        <v>GRAOS / SEMENTES</v>
      </c>
      <c r="S114" s="286">
        <f t="shared" si="11"/>
        <v>312.5</v>
      </c>
      <c r="T114" s="287" t="str">
        <f t="shared" si="12"/>
        <v/>
      </c>
      <c r="U114" s="287" t="str">
        <f t="shared" si="13"/>
        <v/>
      </c>
      <c r="V114" s="287">
        <f t="shared" si="14"/>
        <v>312.5</v>
      </c>
      <c r="W114" s="288">
        <f>_xlfn.XLOOKUP('LISTA '!D114,BASE!A:A,BASE!G:G)</f>
        <v>16</v>
      </c>
      <c r="X114" s="280" t="str">
        <f t="shared" si="15"/>
        <v/>
      </c>
      <c r="Y114" s="280" t="str">
        <f>IF(X114="ACABOU",(MAX($Y$2:Y113))+1,"")</f>
        <v/>
      </c>
      <c r="Z114" s="280" t="str">
        <f>IF(X114="CHEGOU",(MAX($Z$2:Z113))+1,"")</f>
        <v/>
      </c>
    </row>
    <row r="115" spans="1:27" s="216" customFormat="1" ht="21.9" customHeight="1" x14ac:dyDescent="0.3">
      <c r="A115" s="12" t="e">
        <f>IF(#REF!="",0,COUNTIF(#REF!,"x"))</f>
        <v>#REF!</v>
      </c>
      <c r="B115" s="12" t="e">
        <f>IF(#REF!="",0,COUNTIF(#REF!,"x"))</f>
        <v>#REF!</v>
      </c>
      <c r="C115" s="13" t="e">
        <f>IF(#REF!="",0,COUNTIF(#REF!,"X"))</f>
        <v>#REF!</v>
      </c>
      <c r="D115" s="278">
        <v>544</v>
      </c>
      <c r="E115" s="279" t="str">
        <f>_xlfn.XLOOKUP(D115,BASE!A:A,BASE!B:B)</f>
        <v>ARROZ INTEGRAL LONGO COM VERMELHO 10KG (VIDA EM GRAOS)</v>
      </c>
      <c r="F115" s="280" t="s">
        <v>155</v>
      </c>
      <c r="G115" s="280" t="s">
        <v>155</v>
      </c>
      <c r="H115" s="281">
        <v>12.7</v>
      </c>
      <c r="I115" s="281">
        <v>12.7</v>
      </c>
      <c r="J115" s="282" t="str">
        <f>IFERROR(_xlfn.XLOOKUP(D115,ISENTOS!A:A,ISENTOS!H:H),"")</f>
        <v/>
      </c>
      <c r="K115" s="282" t="str">
        <f>IFERROR(_xlfn.XLOOKUP(D115,ISENTOS!A:A,ISENTOS!I:I),"")</f>
        <v/>
      </c>
      <c r="L115" s="283">
        <f>IF(_xlfn.XLOOKUP(D115,Peso!A:A,Peso!D:D),_xlfn.XLOOKUP(D115,Peso!A:A,Peso!D:D),"SEM PESO")</f>
        <v>10</v>
      </c>
      <c r="M115" s="283" t="str">
        <f>_xlfn.XLOOKUP(D115,Peso!A:A,Peso!C:C)</f>
        <v>SC</v>
      </c>
      <c r="N115" s="283"/>
      <c r="O115" s="284">
        <f t="shared" si="8"/>
        <v>12.7</v>
      </c>
      <c r="P115" s="284" t="str">
        <f t="shared" si="9"/>
        <v/>
      </c>
      <c r="Q115" s="284" t="str">
        <f t="shared" si="10"/>
        <v/>
      </c>
      <c r="R115" s="285" t="str">
        <f>_xlfn.XLOOKUP(D115,CATEGORIA!B:B,CATEGORIA!F:F)</f>
        <v>GRAOS / SEMENTES</v>
      </c>
      <c r="S115" s="286">
        <f t="shared" si="11"/>
        <v>127</v>
      </c>
      <c r="T115" s="287" t="str">
        <f t="shared" si="12"/>
        <v/>
      </c>
      <c r="U115" s="287" t="str">
        <f t="shared" si="13"/>
        <v/>
      </c>
      <c r="V115" s="287">
        <f t="shared" si="14"/>
        <v>127</v>
      </c>
      <c r="W115" s="288">
        <f>_xlfn.XLOOKUP('LISTA '!D115,BASE!A:A,BASE!G:G)</f>
        <v>6</v>
      </c>
      <c r="X115" s="280" t="str">
        <f t="shared" si="15"/>
        <v/>
      </c>
      <c r="Y115" s="280" t="str">
        <f>IF(X115="ACABOU",(MAX($Y$2:Y114))+1,"")</f>
        <v/>
      </c>
      <c r="Z115" s="280" t="str">
        <f>IF(X115="CHEGOU",(MAX($Z$2:Z114))+1,"")</f>
        <v/>
      </c>
    </row>
    <row r="116" spans="1:27" s="216" customFormat="1" ht="21.9" customHeight="1" x14ac:dyDescent="0.3">
      <c r="A116" s="12" t="e">
        <f>IF(#REF!="",0,COUNTIF(#REF!,"x"))</f>
        <v>#REF!</v>
      </c>
      <c r="B116" s="12" t="e">
        <f>IF(#REF!="",0,COUNTIF(#REF!,"x"))</f>
        <v>#REF!</v>
      </c>
      <c r="C116" s="13" t="e">
        <f>IF(#REF!="",0,COUNTIF(#REF!,"X"))</f>
        <v>#REF!</v>
      </c>
      <c r="D116" s="278">
        <v>1009</v>
      </c>
      <c r="E116" s="279" t="str">
        <f>_xlfn.XLOOKUP(D116,BASE!A:A,BASE!B:B)</f>
        <v>ARROZ INTEGRAL LONGO COM VERMELHO 25KG (MANINHO)</v>
      </c>
      <c r="F116" s="280"/>
      <c r="G116" s="280"/>
      <c r="H116" s="281">
        <v>11</v>
      </c>
      <c r="I116" s="281">
        <v>11</v>
      </c>
      <c r="J116" s="282" t="str">
        <f>IFERROR(_xlfn.XLOOKUP(D116,ISENTOS!A:A,ISENTOS!H:H),"")</f>
        <v/>
      </c>
      <c r="K116" s="282" t="str">
        <f>IFERROR(_xlfn.XLOOKUP(D116,ISENTOS!A:A,ISENTOS!I:I),"")</f>
        <v/>
      </c>
      <c r="L116" s="283">
        <f>IF(_xlfn.XLOOKUP(D116,Peso!A:A,Peso!D:D),_xlfn.XLOOKUP(D116,Peso!A:A,Peso!D:D),"SEM PESO")</f>
        <v>25</v>
      </c>
      <c r="M116" s="283" t="str">
        <f>_xlfn.XLOOKUP(D116,Peso!A:A,Peso!C:C)</f>
        <v>SC</v>
      </c>
      <c r="N116" s="283"/>
      <c r="O116" s="284">
        <f t="shared" si="8"/>
        <v>11</v>
      </c>
      <c r="P116" s="284" t="str">
        <f t="shared" si="9"/>
        <v/>
      </c>
      <c r="Q116" s="284" t="str">
        <f t="shared" si="10"/>
        <v/>
      </c>
      <c r="R116" s="285" t="str">
        <f>_xlfn.XLOOKUP(D116,CATEGORIA!B:B,CATEGORIA!F:F)</f>
        <v>GRAOS / SEMENTES</v>
      </c>
      <c r="S116" s="286">
        <f t="shared" si="11"/>
        <v>275</v>
      </c>
      <c r="T116" s="287" t="str">
        <f t="shared" si="12"/>
        <v/>
      </c>
      <c r="U116" s="287" t="str">
        <f t="shared" si="13"/>
        <v/>
      </c>
      <c r="V116" s="287">
        <f t="shared" si="14"/>
        <v>275</v>
      </c>
      <c r="W116" s="288">
        <f>_xlfn.XLOOKUP('LISTA '!D116,BASE!A:A,BASE!G:G)</f>
        <v>9</v>
      </c>
      <c r="X116" s="280" t="str">
        <f t="shared" si="15"/>
        <v/>
      </c>
      <c r="Y116" s="280" t="str">
        <f>IF(X116="ACABOU",(MAX($Y$2:Y115))+1,"")</f>
        <v/>
      </c>
      <c r="Z116" s="280" t="str">
        <f>IF(X116="CHEGOU",(MAX($Z$2:Z115))+1,"")</f>
        <v/>
      </c>
    </row>
    <row r="117" spans="1:27" s="216" customFormat="1" ht="21.9" customHeight="1" x14ac:dyDescent="0.3">
      <c r="A117" s="12" t="e">
        <f>IF(#REF!="",0,COUNTIF(#REF!,"x"))</f>
        <v>#REF!</v>
      </c>
      <c r="B117" s="12" t="e">
        <f>IF(#REF!="",0,COUNTIF(#REF!,"x"))</f>
        <v>#REF!</v>
      </c>
      <c r="C117" s="13" t="e">
        <f>IF(#REF!="",0,COUNTIF(#REF!,"X"))</f>
        <v>#REF!</v>
      </c>
      <c r="D117" s="278">
        <v>546</v>
      </c>
      <c r="E117" s="279" t="str">
        <f>_xlfn.XLOOKUP(D117,BASE!A:A,BASE!B:B)</f>
        <v>ARROZ INTEGRAL LONGO PURO 10KG (VIDA EM GRAOS)</v>
      </c>
      <c r="F117" s="280" t="s">
        <v>155</v>
      </c>
      <c r="G117" s="280" t="s">
        <v>155</v>
      </c>
      <c r="H117" s="281">
        <v>9.6</v>
      </c>
      <c r="I117" s="281">
        <f>VLOOKUP(D117,FRACIONADOS!$A:$L,8,0)</f>
        <v>9.6</v>
      </c>
      <c r="J117" s="282" t="str">
        <f>IFERROR(_xlfn.XLOOKUP(D117,ISENTOS!A:A,ISENTOS!H:H),"")</f>
        <v/>
      </c>
      <c r="K117" s="282" t="str">
        <f>IFERROR(_xlfn.XLOOKUP(D117,ISENTOS!A:A,ISENTOS!I:I),"")</f>
        <v/>
      </c>
      <c r="L117" s="283">
        <f>IF(_xlfn.XLOOKUP(D117,Peso!A:A,Peso!D:D),_xlfn.XLOOKUP(D117,Peso!A:A,Peso!D:D),"SEM PESO")</f>
        <v>10</v>
      </c>
      <c r="M117" s="283" t="str">
        <f>_xlfn.XLOOKUP(D117,Peso!A:A,Peso!C:C)</f>
        <v>SC</v>
      </c>
      <c r="N117" s="283"/>
      <c r="O117" s="284">
        <f t="shared" si="8"/>
        <v>9.6</v>
      </c>
      <c r="P117" s="284" t="str">
        <f t="shared" si="9"/>
        <v/>
      </c>
      <c r="Q117" s="284" t="str">
        <f t="shared" si="10"/>
        <v/>
      </c>
      <c r="R117" s="285" t="str">
        <f>_xlfn.XLOOKUP(D117,CATEGORIA!B:B,CATEGORIA!F:F)</f>
        <v>GRAOS / SEMENTES</v>
      </c>
      <c r="S117" s="286">
        <f t="shared" si="11"/>
        <v>96</v>
      </c>
      <c r="T117" s="287" t="str">
        <f t="shared" si="12"/>
        <v/>
      </c>
      <c r="U117" s="287" t="str">
        <f t="shared" si="13"/>
        <v/>
      </c>
      <c r="V117" s="287">
        <f t="shared" si="14"/>
        <v>96</v>
      </c>
      <c r="W117" s="288">
        <f>_xlfn.XLOOKUP('LISTA '!D117,BASE!A:A,BASE!G:G)</f>
        <v>20</v>
      </c>
      <c r="X117" s="280" t="str">
        <f t="shared" si="15"/>
        <v/>
      </c>
      <c r="Y117" s="280" t="str">
        <f>IF(X117="ACABOU",(MAX($Y$2:Y116))+1,"")</f>
        <v/>
      </c>
      <c r="Z117" s="280" t="str">
        <f>IF(X117="CHEGOU",(MAX($Z$2:Z116))+1,"")</f>
        <v/>
      </c>
    </row>
    <row r="118" spans="1:27" s="216" customFormat="1" ht="21.9" customHeight="1" x14ac:dyDescent="0.3">
      <c r="A118" s="12" t="e">
        <f>IF(#REF!="",0,COUNTIF(#REF!,"x"))</f>
        <v>#REF!</v>
      </c>
      <c r="B118" s="12" t="e">
        <f>IF(#REF!="",0,COUNTIF(#REF!,"x"))</f>
        <v>#REF!</v>
      </c>
      <c r="C118" s="13" t="e">
        <f>IF(#REF!="",0,COUNTIF(#REF!,"X"))</f>
        <v>#REF!</v>
      </c>
      <c r="D118" s="278">
        <v>915</v>
      </c>
      <c r="E118" s="279" t="str">
        <f>_xlfn.XLOOKUP(D118,BASE!A:A,BASE!B:B)</f>
        <v>ARROZ INTEGRAL LONGO PURO 25KG (MANINHO)</v>
      </c>
      <c r="F118" s="280"/>
      <c r="G118" s="280"/>
      <c r="H118" s="281">
        <v>8.3000000000000007</v>
      </c>
      <c r="I118" s="281">
        <v>8.3000000000000007</v>
      </c>
      <c r="J118" s="282" t="str">
        <f>IFERROR(_xlfn.XLOOKUP(D118,ISENTOS!A:A,ISENTOS!H:H),"")</f>
        <v/>
      </c>
      <c r="K118" s="282" t="str">
        <f>IFERROR(_xlfn.XLOOKUP(D118,ISENTOS!A:A,ISENTOS!I:I),"")</f>
        <v/>
      </c>
      <c r="L118" s="283">
        <f>IF(_xlfn.XLOOKUP(D118,Peso!A:A,Peso!D:D),_xlfn.XLOOKUP(D118,Peso!A:A,Peso!D:D),"SEM PESO")</f>
        <v>25</v>
      </c>
      <c r="M118" s="283" t="str">
        <f>_xlfn.XLOOKUP(D118,Peso!A:A,Peso!C:C)</f>
        <v>SC</v>
      </c>
      <c r="N118" s="283"/>
      <c r="O118" s="284">
        <f t="shared" si="8"/>
        <v>8.3000000000000007</v>
      </c>
      <c r="P118" s="284" t="str">
        <f t="shared" si="9"/>
        <v/>
      </c>
      <c r="Q118" s="284" t="str">
        <f t="shared" si="10"/>
        <v/>
      </c>
      <c r="R118" s="285" t="str">
        <f>_xlfn.XLOOKUP(D118,CATEGORIA!B:B,CATEGORIA!F:F)</f>
        <v>GRAOS / SEMENTES</v>
      </c>
      <c r="S118" s="286">
        <f t="shared" si="11"/>
        <v>207.50000000000003</v>
      </c>
      <c r="T118" s="287" t="str">
        <f t="shared" si="12"/>
        <v/>
      </c>
      <c r="U118" s="287" t="str">
        <f t="shared" si="13"/>
        <v/>
      </c>
      <c r="V118" s="287">
        <f t="shared" si="14"/>
        <v>207.50000000000003</v>
      </c>
      <c r="W118" s="288">
        <f>_xlfn.XLOOKUP('LISTA '!D118,BASE!A:A,BASE!G:G)</f>
        <v>10</v>
      </c>
      <c r="X118" s="280" t="str">
        <f t="shared" si="15"/>
        <v/>
      </c>
      <c r="Y118" s="280" t="str">
        <f>IF(X118="ACABOU",(MAX($Y$2:Y117))+1,"")</f>
        <v/>
      </c>
      <c r="Z118" s="280" t="str">
        <f>IF(X118="CHEGOU",(MAX($Z$2:Z117))+1,"")</f>
        <v/>
      </c>
    </row>
    <row r="119" spans="1:27" s="216" customFormat="1" ht="21.9" customHeight="1" x14ac:dyDescent="0.3">
      <c r="A119" s="12" t="e">
        <f>IF(#REF!="",0,COUNTIF(#REF!,"x"))</f>
        <v>#REF!</v>
      </c>
      <c r="B119" s="12" t="e">
        <f>IF(#REF!="",0,COUNTIF(#REF!,"x"))</f>
        <v>#REF!</v>
      </c>
      <c r="C119" s="13" t="e">
        <f>IF(#REF!="",0,COUNTIF(#REF!,"X"))</f>
        <v>#REF!</v>
      </c>
      <c r="D119" s="278">
        <v>1328</v>
      </c>
      <c r="E119" s="279" t="str">
        <f>_xlfn.XLOOKUP(D119,BASE!A:A,BASE!B:B)</f>
        <v>ARROZ INTEGRAL PRETO SEM GLUTEN 10X500GR (URBANO)</v>
      </c>
      <c r="F119" s="280"/>
      <c r="G119" s="280"/>
      <c r="H119" s="281">
        <v>14</v>
      </c>
      <c r="I119" s="281">
        <v>14</v>
      </c>
      <c r="J119" s="282" t="str">
        <f>IFERROR(_xlfn.XLOOKUP(D119,ISENTOS!A:A,ISENTOS!H:H),"")</f>
        <v/>
      </c>
      <c r="K119" s="282" t="str">
        <f>IFERROR(_xlfn.XLOOKUP(D119,ISENTOS!A:A,ISENTOS!I:I),"")</f>
        <v/>
      </c>
      <c r="L119" s="283">
        <f>IF(_xlfn.XLOOKUP(D119,Peso!A:A,Peso!D:D),_xlfn.XLOOKUP(D119,Peso!A:A,Peso!D:D),"SEM PESO")</f>
        <v>10</v>
      </c>
      <c r="M119" s="283" t="str">
        <f>_xlfn.XLOOKUP(D119,Peso!A:A,Peso!C:C)</f>
        <v>FD</v>
      </c>
      <c r="N119" s="283"/>
      <c r="O119" s="284">
        <f t="shared" si="8"/>
        <v>14</v>
      </c>
      <c r="P119" s="284" t="str">
        <f t="shared" si="9"/>
        <v/>
      </c>
      <c r="Q119" s="284" t="str">
        <f t="shared" si="10"/>
        <v/>
      </c>
      <c r="R119" s="285" t="str">
        <f>_xlfn.XLOOKUP(D119,CATEGORIA!B:B,CATEGORIA!F:F)</f>
        <v>GRAOS / SEMENTES</v>
      </c>
      <c r="S119" s="286">
        <f t="shared" si="11"/>
        <v>140</v>
      </c>
      <c r="T119" s="287" t="str">
        <f t="shared" si="12"/>
        <v/>
      </c>
      <c r="U119" s="287" t="str">
        <f t="shared" si="13"/>
        <v/>
      </c>
      <c r="V119" s="287">
        <f t="shared" si="14"/>
        <v>140</v>
      </c>
      <c r="W119" s="288">
        <f>_xlfn.XLOOKUP('LISTA '!D119,BASE!A:A,BASE!G:G)</f>
        <v>31</v>
      </c>
      <c r="X119" s="280" t="str">
        <f t="shared" si="15"/>
        <v/>
      </c>
      <c r="Y119" s="280" t="str">
        <f>IF(X119="ACABOU",(MAX($Y$2:Y118))+1,"")</f>
        <v/>
      </c>
      <c r="Z119" s="280" t="str">
        <f>IF(X119="CHEGOU",(MAX($Z$2:Z118))+1,"")</f>
        <v/>
      </c>
    </row>
    <row r="120" spans="1:27" s="216" customFormat="1" ht="21.9" customHeight="1" x14ac:dyDescent="0.3">
      <c r="A120" s="12" t="e">
        <f>IF(#REF!="",0,COUNTIF(#REF!,"x"))</f>
        <v>#REF!</v>
      </c>
      <c r="B120" s="12" t="e">
        <f>IF(#REF!="",0,COUNTIF(#REF!,"x"))</f>
        <v>#REF!</v>
      </c>
      <c r="C120" s="13" t="e">
        <f>IF(#REF!="",0,COUNTIF(#REF!,"X"))</f>
        <v>#REF!</v>
      </c>
      <c r="D120" s="278">
        <v>1330</v>
      </c>
      <c r="E120" s="279" t="str">
        <f>_xlfn.XLOOKUP(D120,BASE!A:A,BASE!B:B)</f>
        <v>ARROZ INTEGRAL SETE GRAOS SEM GLUTEN 6X1KG (URBANO)</v>
      </c>
      <c r="F120" s="280"/>
      <c r="G120" s="280"/>
      <c r="H120" s="281">
        <v>14</v>
      </c>
      <c r="I120" s="281">
        <v>14</v>
      </c>
      <c r="J120" s="282" t="str">
        <f>IFERROR(_xlfn.XLOOKUP(D120,ISENTOS!A:A,ISENTOS!H:H),"")</f>
        <v/>
      </c>
      <c r="K120" s="282" t="str">
        <f>IFERROR(_xlfn.XLOOKUP(D120,ISENTOS!A:A,ISENTOS!I:I),"")</f>
        <v/>
      </c>
      <c r="L120" s="283">
        <f>IF(_xlfn.XLOOKUP(D120,Peso!A:A,Peso!D:D),_xlfn.XLOOKUP(D120,Peso!A:A,Peso!D:D),"SEM PESO")</f>
        <v>6</v>
      </c>
      <c r="M120" s="283" t="str">
        <f>_xlfn.XLOOKUP(D120,Peso!A:A,Peso!C:C)</f>
        <v>FD</v>
      </c>
      <c r="N120" s="283"/>
      <c r="O120" s="284">
        <f t="shared" si="8"/>
        <v>14</v>
      </c>
      <c r="P120" s="284" t="str">
        <f t="shared" si="9"/>
        <v/>
      </c>
      <c r="Q120" s="284" t="str">
        <f t="shared" si="10"/>
        <v/>
      </c>
      <c r="R120" s="285" t="str">
        <f>_xlfn.XLOOKUP(D120,CATEGORIA!B:B,CATEGORIA!F:F)</f>
        <v>GRAOS / SEMENTES</v>
      </c>
      <c r="S120" s="286">
        <f t="shared" si="11"/>
        <v>84</v>
      </c>
      <c r="T120" s="287" t="str">
        <f t="shared" si="12"/>
        <v/>
      </c>
      <c r="U120" s="287" t="str">
        <f t="shared" si="13"/>
        <v/>
      </c>
      <c r="V120" s="287">
        <f t="shared" si="14"/>
        <v>84</v>
      </c>
      <c r="W120" s="288">
        <f>_xlfn.XLOOKUP('LISTA '!D120,BASE!A:A,BASE!G:G)</f>
        <v>57</v>
      </c>
      <c r="X120" s="280" t="str">
        <f t="shared" si="15"/>
        <v/>
      </c>
      <c r="Y120" s="280" t="str">
        <f>IF(X120="ACABOU",(MAX($Y$2:Y119))+1,"")</f>
        <v/>
      </c>
      <c r="Z120" s="280" t="str">
        <f>IF(X120="CHEGOU",(MAX($Z$2:Z119))+1,"")</f>
        <v/>
      </c>
    </row>
    <row r="121" spans="1:27" s="216" customFormat="1" ht="21.9" customHeight="1" x14ac:dyDescent="0.3">
      <c r="A121" s="12" t="e">
        <f>IF(#REF!="",0,COUNTIF(#REF!,"x"))</f>
        <v>#REF!</v>
      </c>
      <c r="B121" s="12" t="e">
        <f>IF(#REF!="",0,COUNTIF(#REF!,"x"))</f>
        <v>#REF!</v>
      </c>
      <c r="C121" s="13" t="e">
        <f>IF(#REF!="",0,COUNTIF(#REF!,"X"))</f>
        <v>#REF!</v>
      </c>
      <c r="D121" s="278">
        <v>916</v>
      </c>
      <c r="E121" s="279" t="str">
        <f>_xlfn.XLOOKUP(D121,BASE!A:A,BASE!B:B)</f>
        <v>ARROZ INTEGRAL VERMELHO PURO 25KG (MANINHO)</v>
      </c>
      <c r="F121" s="280"/>
      <c r="G121" s="280"/>
      <c r="H121" s="281">
        <v>17</v>
      </c>
      <c r="I121" s="281">
        <v>17</v>
      </c>
      <c r="J121" s="282" t="str">
        <f>IFERROR(_xlfn.XLOOKUP(D121,ISENTOS!A:A,ISENTOS!H:H),"")</f>
        <v/>
      </c>
      <c r="K121" s="282" t="str">
        <f>IFERROR(_xlfn.XLOOKUP(D121,ISENTOS!A:A,ISENTOS!I:I),"")</f>
        <v/>
      </c>
      <c r="L121" s="283">
        <f>IF(_xlfn.XLOOKUP(D121,Peso!A:A,Peso!D:D),_xlfn.XLOOKUP(D121,Peso!A:A,Peso!D:D),"SEM PESO")</f>
        <v>25</v>
      </c>
      <c r="M121" s="283" t="str">
        <f>_xlfn.XLOOKUP(D121,Peso!A:A,Peso!C:C)</f>
        <v>SC</v>
      </c>
      <c r="N121" s="283"/>
      <c r="O121" s="284">
        <f t="shared" si="8"/>
        <v>17</v>
      </c>
      <c r="P121" s="284" t="str">
        <f t="shared" si="9"/>
        <v/>
      </c>
      <c r="Q121" s="284" t="str">
        <f t="shared" si="10"/>
        <v/>
      </c>
      <c r="R121" s="285" t="str">
        <f>_xlfn.XLOOKUP(D121,CATEGORIA!B:B,CATEGORIA!F:F)</f>
        <v>GRAOS / SEMENTES</v>
      </c>
      <c r="S121" s="286">
        <f t="shared" si="11"/>
        <v>425</v>
      </c>
      <c r="T121" s="287" t="str">
        <f t="shared" si="12"/>
        <v/>
      </c>
      <c r="U121" s="287" t="str">
        <f t="shared" si="13"/>
        <v/>
      </c>
      <c r="V121" s="287">
        <f t="shared" si="14"/>
        <v>425</v>
      </c>
      <c r="W121" s="288">
        <f>_xlfn.XLOOKUP('LISTA '!D121,BASE!A:A,BASE!G:G)</f>
        <v>11</v>
      </c>
      <c r="X121" s="280" t="str">
        <f t="shared" si="15"/>
        <v/>
      </c>
      <c r="Y121" s="280" t="str">
        <f>IF(X121="ACABOU",(MAX($Y$2:Y120))+1,"")</f>
        <v/>
      </c>
      <c r="Z121" s="280" t="str">
        <f>IF(X121="CHEGOU",(MAX($Z$2:Z120))+1,"")</f>
        <v/>
      </c>
    </row>
    <row r="122" spans="1:27" s="216" customFormat="1" ht="21.9" customHeight="1" x14ac:dyDescent="0.3">
      <c r="A122" s="12" t="e">
        <f>IF(#REF!="",0,COUNTIF(#REF!,"x"))</f>
        <v>#REF!</v>
      </c>
      <c r="B122" s="12" t="e">
        <f>IF(#REF!="",0,COUNTIF(#REF!,"x"))</f>
        <v>#REF!</v>
      </c>
      <c r="C122" s="13" t="e">
        <f>IF(#REF!="",0,COUNTIF(#REF!,"X"))</f>
        <v>#REF!</v>
      </c>
      <c r="D122" s="278">
        <v>1741</v>
      </c>
      <c r="E122" s="279" t="str">
        <f>_xlfn.XLOOKUP(D122,BASE!A:A,BASE!B:B)</f>
        <v>ARROZ INTEGRAL VERMELHO PURO 5KG (VIDA EM GRAOS)</v>
      </c>
      <c r="F122" s="280" t="s">
        <v>155</v>
      </c>
      <c r="G122" s="280" t="s">
        <v>155</v>
      </c>
      <c r="H122" s="281">
        <v>19.600000000000001</v>
      </c>
      <c r="I122" s="281">
        <v>19.600000000000001</v>
      </c>
      <c r="J122" s="282" t="str">
        <f>IFERROR(_xlfn.XLOOKUP(D122,ISENTOS!A:A,ISENTOS!H:H),"")</f>
        <v/>
      </c>
      <c r="K122" s="282" t="str">
        <f>IFERROR(_xlfn.XLOOKUP(D122,ISENTOS!A:A,ISENTOS!I:I),"")</f>
        <v/>
      </c>
      <c r="L122" s="283">
        <f>IF(_xlfn.XLOOKUP(D122,Peso!A:A,Peso!D:D),_xlfn.XLOOKUP(D122,Peso!A:A,Peso!D:D),"SEM PESO")</f>
        <v>5</v>
      </c>
      <c r="M122" s="283" t="str">
        <f>_xlfn.XLOOKUP(D122,Peso!A:A,Peso!C:C)</f>
        <v>SC</v>
      </c>
      <c r="N122" s="283"/>
      <c r="O122" s="284">
        <f t="shared" si="8"/>
        <v>19.600000000000001</v>
      </c>
      <c r="P122" s="284" t="str">
        <f t="shared" si="9"/>
        <v/>
      </c>
      <c r="Q122" s="284" t="str">
        <f t="shared" si="10"/>
        <v/>
      </c>
      <c r="R122" s="285" t="str">
        <f>_xlfn.XLOOKUP(D122,CATEGORIA!B:B,CATEGORIA!F:F)</f>
        <v>GRAOS / SEMENTES</v>
      </c>
      <c r="S122" s="286">
        <f t="shared" si="11"/>
        <v>98</v>
      </c>
      <c r="T122" s="287" t="str">
        <f t="shared" si="12"/>
        <v/>
      </c>
      <c r="U122" s="287" t="str">
        <f t="shared" si="13"/>
        <v/>
      </c>
      <c r="V122" s="287">
        <f t="shared" si="14"/>
        <v>98</v>
      </c>
      <c r="W122" s="288">
        <f>_xlfn.XLOOKUP('LISTA '!D122,BASE!A:A,BASE!G:G)</f>
        <v>25</v>
      </c>
      <c r="X122" s="280" t="str">
        <f t="shared" si="15"/>
        <v/>
      </c>
      <c r="Y122" s="280" t="str">
        <f>IF(X122="ACABOU",(MAX($Y$2:Y121))+1,"")</f>
        <v/>
      </c>
      <c r="Z122" s="280" t="str">
        <f>IF(X122="CHEGOU",(MAX($Z$2:Z121))+1,"")</f>
        <v/>
      </c>
    </row>
    <row r="123" spans="1:27" s="216" customFormat="1" ht="21.9" customHeight="1" x14ac:dyDescent="0.3">
      <c r="A123" s="12" t="e">
        <f>IF(#REF!="",0,COUNTIF(#REF!,"x"))</f>
        <v>#REF!</v>
      </c>
      <c r="B123" s="12" t="e">
        <f>IF(#REF!="",0,COUNTIF(#REF!,"x"))</f>
        <v>#REF!</v>
      </c>
      <c r="C123" s="13" t="e">
        <f>IF(#REF!="",0,COUNTIF(#REF!,"X"))</f>
        <v>#REF!</v>
      </c>
      <c r="D123" s="278">
        <v>1325</v>
      </c>
      <c r="E123" s="279" t="str">
        <f>_xlfn.XLOOKUP(D123,BASE!A:A,BASE!B:B)</f>
        <v>ARROZ PARA SUSHI SEM GLUTEN 6X1KG (URBANO)</v>
      </c>
      <c r="F123" s="280"/>
      <c r="G123" s="280"/>
      <c r="H123" s="281">
        <v>16.5</v>
      </c>
      <c r="I123" s="281">
        <v>16.5</v>
      </c>
      <c r="J123" s="282" t="str">
        <f>IFERROR(_xlfn.XLOOKUP(D123,ISENTOS!A:A,ISENTOS!H:H),"")</f>
        <v/>
      </c>
      <c r="K123" s="282" t="str">
        <f>IFERROR(_xlfn.XLOOKUP(D123,ISENTOS!A:A,ISENTOS!I:I),"")</f>
        <v/>
      </c>
      <c r="L123" s="283">
        <f>IF(_xlfn.XLOOKUP(D123,Peso!A:A,Peso!D:D),_xlfn.XLOOKUP(D123,Peso!A:A,Peso!D:D),"SEM PESO")</f>
        <v>6</v>
      </c>
      <c r="M123" s="283" t="str">
        <f>_xlfn.XLOOKUP(D123,Peso!A:A,Peso!C:C)</f>
        <v>FD</v>
      </c>
      <c r="N123" s="283"/>
      <c r="O123" s="284">
        <f t="shared" si="8"/>
        <v>16.5</v>
      </c>
      <c r="P123" s="284" t="str">
        <f t="shared" si="9"/>
        <v/>
      </c>
      <c r="Q123" s="284" t="str">
        <f t="shared" si="10"/>
        <v/>
      </c>
      <c r="R123" s="285" t="str">
        <f>_xlfn.XLOOKUP(D123,CATEGORIA!B:B,CATEGORIA!F:F)</f>
        <v>GRAOS / SEMENTES</v>
      </c>
      <c r="S123" s="286">
        <f t="shared" si="11"/>
        <v>99</v>
      </c>
      <c r="T123" s="287" t="str">
        <f t="shared" si="12"/>
        <v/>
      </c>
      <c r="U123" s="287" t="str">
        <f t="shared" si="13"/>
        <v/>
      </c>
      <c r="V123" s="287">
        <f t="shared" si="14"/>
        <v>99</v>
      </c>
      <c r="W123" s="288">
        <f>_xlfn.XLOOKUP('LISTA '!D123,BASE!A:A,BASE!G:G)</f>
        <v>32</v>
      </c>
      <c r="X123" s="280" t="str">
        <f t="shared" si="15"/>
        <v/>
      </c>
      <c r="Y123" s="280" t="str">
        <f>IF(X123="ACABOU",(MAX($Y$2:Y122))+1,"")</f>
        <v/>
      </c>
      <c r="Z123" s="280" t="str">
        <f>IF(X123="CHEGOU",(MAX($Z$2:Z122))+1,"")</f>
        <v/>
      </c>
    </row>
    <row r="124" spans="1:27" s="216" customFormat="1" ht="21.9" customHeight="1" x14ac:dyDescent="0.3">
      <c r="A124" s="12" t="e">
        <f>IF(#REF!="",0,COUNTIF(#REF!,"x"))</f>
        <v>#REF!</v>
      </c>
      <c r="B124" s="12" t="e">
        <f>IF(#REF!="",0,COUNTIF(#REF!,"x"))</f>
        <v>#REF!</v>
      </c>
      <c r="C124" s="13" t="e">
        <f>IF(#REF!="",0,COUNTIF(#REF!,"X"))</f>
        <v>#REF!</v>
      </c>
      <c r="D124" s="278">
        <v>2769</v>
      </c>
      <c r="E124" s="279" t="str">
        <f>_xlfn.XLOOKUP(D124,BASE!A:A,BASE!B:B)</f>
        <v>ARRUDA FOLHA 5KG</v>
      </c>
      <c r="F124" s="280"/>
      <c r="G124" s="280"/>
      <c r="H124" s="281">
        <v>67</v>
      </c>
      <c r="I124" s="281">
        <v>67</v>
      </c>
      <c r="J124" s="282" t="str">
        <f>IFERROR(_xlfn.XLOOKUP(D124,ISENTOS!A:A,ISENTOS!H:H),"")</f>
        <v/>
      </c>
      <c r="K124" s="282" t="str">
        <f>IFERROR(_xlfn.XLOOKUP(D124,ISENTOS!A:A,ISENTOS!I:I),"")</f>
        <v/>
      </c>
      <c r="L124" s="283">
        <f>IF(_xlfn.XLOOKUP(D124,Peso!A:A,Peso!D:D),_xlfn.XLOOKUP(D124,Peso!A:A,Peso!D:D),"SEM PESO")</f>
        <v>5</v>
      </c>
      <c r="M124" s="283" t="str">
        <f>_xlfn.XLOOKUP(D124,Peso!A:A,Peso!C:C)</f>
        <v>SC</v>
      </c>
      <c r="N124" s="283"/>
      <c r="O124" s="284">
        <f t="shared" si="8"/>
        <v>67</v>
      </c>
      <c r="P124" s="284" t="str">
        <f t="shared" si="9"/>
        <v/>
      </c>
      <c r="Q124" s="284" t="str">
        <f t="shared" si="10"/>
        <v/>
      </c>
      <c r="R124" s="285" t="str">
        <f>_xlfn.XLOOKUP(D124,CATEGORIA!B:B,CATEGORIA!F:F)</f>
        <v>CHAS</v>
      </c>
      <c r="S124" s="286">
        <f t="shared" si="11"/>
        <v>335</v>
      </c>
      <c r="T124" s="287" t="str">
        <f t="shared" si="12"/>
        <v/>
      </c>
      <c r="U124" s="287" t="str">
        <f t="shared" si="13"/>
        <v/>
      </c>
      <c r="V124" s="287">
        <f t="shared" si="14"/>
        <v>335</v>
      </c>
      <c r="W124" s="288">
        <f>_xlfn.XLOOKUP('LISTA '!D124,BASE!A:A,BASE!G:G)</f>
        <v>18</v>
      </c>
      <c r="X124" s="280" t="str">
        <f t="shared" si="15"/>
        <v/>
      </c>
      <c r="Y124" s="280" t="str">
        <f>IF(X124="ACABOU",(MAX($Y$2:Y123))+1,"")</f>
        <v/>
      </c>
      <c r="Z124" s="280" t="str">
        <f>IF(X124="CHEGOU",(MAX($Z$2:Z123))+1,"")</f>
        <v/>
      </c>
    </row>
    <row r="125" spans="1:27" s="216" customFormat="1" ht="21.9" customHeight="1" x14ac:dyDescent="0.3">
      <c r="A125" s="12" t="e">
        <f>IF(#REF!="",0,COUNTIF(#REF!,"x"))</f>
        <v>#REF!</v>
      </c>
      <c r="B125" s="12" t="e">
        <f>IF(#REF!="",0,COUNTIF(#REF!,"x"))</f>
        <v>#REF!</v>
      </c>
      <c r="C125" s="13" t="e">
        <f>IF(#REF!="",0,COUNTIF(#REF!,"X"))</f>
        <v>#REF!</v>
      </c>
      <c r="D125" s="278">
        <v>30</v>
      </c>
      <c r="E125" s="279" t="str">
        <f>_xlfn.XLOOKUP(D125,BASE!A:A,BASE!B:B)</f>
        <v>AVEIA EM FLOCOS FINOS 25KG (DUBAI)</v>
      </c>
      <c r="F125" s="280"/>
      <c r="G125" s="280"/>
      <c r="H125" s="281">
        <v>5.4</v>
      </c>
      <c r="I125" s="281">
        <v>5.4</v>
      </c>
      <c r="J125" s="282" t="str">
        <f>IFERROR(_xlfn.XLOOKUP(D125,ISENTOS!A:A,ISENTOS!H:H),"")</f>
        <v/>
      </c>
      <c r="K125" s="282" t="str">
        <f>IFERROR(_xlfn.XLOOKUP(D125,ISENTOS!A:A,ISENTOS!I:I),"")</f>
        <v/>
      </c>
      <c r="L125" s="283">
        <f>IF(_xlfn.XLOOKUP(D125,Peso!A:A,Peso!D:D),_xlfn.XLOOKUP(D125,Peso!A:A,Peso!D:D),"SEM PESO")</f>
        <v>25</v>
      </c>
      <c r="M125" s="283" t="str">
        <f>_xlfn.XLOOKUP(D125,Peso!A:A,Peso!C:C)</f>
        <v>SC</v>
      </c>
      <c r="N125" s="283"/>
      <c r="O125" s="284">
        <f t="shared" si="8"/>
        <v>5.4</v>
      </c>
      <c r="P125" s="284" t="str">
        <f t="shared" si="9"/>
        <v/>
      </c>
      <c r="Q125" s="284" t="str">
        <f t="shared" si="10"/>
        <v/>
      </c>
      <c r="R125" s="285" t="str">
        <f>_xlfn.XLOOKUP(D125,CATEGORIA!B:B,CATEGORIA!F:F)</f>
        <v>CEREAIS</v>
      </c>
      <c r="S125" s="286">
        <f t="shared" si="11"/>
        <v>135</v>
      </c>
      <c r="T125" s="287" t="str">
        <f t="shared" si="12"/>
        <v/>
      </c>
      <c r="U125" s="287" t="str">
        <f t="shared" si="13"/>
        <v/>
      </c>
      <c r="V125" s="287">
        <f t="shared" si="14"/>
        <v>135</v>
      </c>
      <c r="W125" s="288">
        <f>_xlfn.XLOOKUP('LISTA '!D125,BASE!A:A,BASE!G:G)</f>
        <v>397</v>
      </c>
      <c r="X125" s="280" t="str">
        <f t="shared" si="15"/>
        <v/>
      </c>
      <c r="Y125" s="280" t="str">
        <f>IF(X125="ACABOU",(MAX($Y$2:Y124))+1,"")</f>
        <v/>
      </c>
      <c r="Z125" s="280" t="str">
        <f>IF(X125="CHEGOU",(MAX($Z$2:Z124))+1,"")</f>
        <v/>
      </c>
    </row>
    <row r="126" spans="1:27" s="216" customFormat="1" ht="21.9" customHeight="1" x14ac:dyDescent="0.3">
      <c r="A126" s="12" t="e">
        <f>IF(#REF!="",0,COUNTIF(#REF!,"x"))</f>
        <v>#REF!</v>
      </c>
      <c r="B126" s="12" t="e">
        <f>IF(#REF!="",0,COUNTIF(#REF!,"x"))</f>
        <v>#REF!</v>
      </c>
      <c r="C126" s="13" t="e">
        <f>IF(#REF!="",0,COUNTIF(#REF!,"X"))</f>
        <v>#REF!</v>
      </c>
      <c r="D126" s="278">
        <v>62</v>
      </c>
      <c r="E126" s="279" t="str">
        <f>_xlfn.XLOOKUP(D126,BASE!A:A,BASE!B:B)</f>
        <v>AVEIA EM FLOCOS FINOS 25KG (NATURALE)</v>
      </c>
      <c r="F126" s="280"/>
      <c r="G126" s="280"/>
      <c r="H126" s="281">
        <v>4.9000000000000004</v>
      </c>
      <c r="I126" s="281">
        <v>4.9000000000000004</v>
      </c>
      <c r="J126" s="282" t="str">
        <f>IFERROR(_xlfn.XLOOKUP(D126,ISENTOS!A:A,ISENTOS!H:H),"")</f>
        <v/>
      </c>
      <c r="K126" s="282" t="str">
        <f>IFERROR(_xlfn.XLOOKUP(D126,ISENTOS!A:A,ISENTOS!I:I),"")</f>
        <v/>
      </c>
      <c r="L126" s="283">
        <f>IF(_xlfn.XLOOKUP(D126,Peso!A:A,Peso!D:D),_xlfn.XLOOKUP(D126,Peso!A:A,Peso!D:D),"SEM PESO")</f>
        <v>25</v>
      </c>
      <c r="M126" s="283" t="str">
        <f>_xlfn.XLOOKUP(D126,Peso!A:A,Peso!C:C)</f>
        <v>SC</v>
      </c>
      <c r="N126" s="283"/>
      <c r="O126" s="284">
        <f t="shared" si="8"/>
        <v>4.9000000000000004</v>
      </c>
      <c r="P126" s="284" t="str">
        <f t="shared" si="9"/>
        <v/>
      </c>
      <c r="Q126" s="284" t="str">
        <f t="shared" si="10"/>
        <v/>
      </c>
      <c r="R126" s="285" t="str">
        <f>_xlfn.XLOOKUP(D126,CATEGORIA!B:B,CATEGORIA!F:F)</f>
        <v>CEREAIS</v>
      </c>
      <c r="S126" s="286">
        <f t="shared" si="11"/>
        <v>122.50000000000001</v>
      </c>
      <c r="T126" s="287" t="str">
        <f t="shared" si="12"/>
        <v/>
      </c>
      <c r="U126" s="287" t="str">
        <f t="shared" si="13"/>
        <v/>
      </c>
      <c r="V126" s="287">
        <f t="shared" si="14"/>
        <v>122.50000000000001</v>
      </c>
      <c r="W126" s="288">
        <f>_xlfn.XLOOKUP('LISTA '!D126,BASE!A:A,BASE!G:G)</f>
        <v>407</v>
      </c>
      <c r="X126" s="280" t="str">
        <f t="shared" si="15"/>
        <v/>
      </c>
      <c r="Y126" s="280" t="str">
        <f>IF(X126="ACABOU",(MAX($Y$2:Y125))+1,"")</f>
        <v/>
      </c>
      <c r="Z126" s="280" t="str">
        <f>IF(X126="CHEGOU",(MAX($Z$2:Z125))+1,"")</f>
        <v/>
      </c>
      <c r="AA126" s="48"/>
    </row>
    <row r="127" spans="1:27" s="217" customFormat="1" ht="21.9" customHeight="1" x14ac:dyDescent="0.3">
      <c r="A127" s="12" t="e">
        <f>IF(#REF!="",0,COUNTIF(#REF!,"x"))</f>
        <v>#REF!</v>
      </c>
      <c r="B127" s="12" t="e">
        <f>IF(#REF!="",0,COUNTIF(#REF!,"x"))</f>
        <v>#REF!</v>
      </c>
      <c r="C127" s="13" t="e">
        <f>IF(#REF!="",0,COUNTIF(#REF!,"X"))</f>
        <v>#REF!</v>
      </c>
      <c r="D127" s="278">
        <v>983</v>
      </c>
      <c r="E127" s="279" t="str">
        <f>_xlfn.XLOOKUP(D127,BASE!A:A,BASE!B:B)</f>
        <v>AVEIA EM FLOCOS FINOS 5KG (NATURALE)</v>
      </c>
      <c r="F127" s="280" t="s">
        <v>155</v>
      </c>
      <c r="G127" s="280" t="s">
        <v>155</v>
      </c>
      <c r="H127" s="281">
        <v>6.1</v>
      </c>
      <c r="I127" s="281">
        <f>VLOOKUP(D127,FRACIONADOS!$A:$L,8,0)</f>
        <v>6.1</v>
      </c>
      <c r="J127" s="282" t="str">
        <f>IFERROR(_xlfn.XLOOKUP(D127,ISENTOS!A:A,ISENTOS!H:H),"")</f>
        <v/>
      </c>
      <c r="K127" s="282" t="str">
        <f>IFERROR(_xlfn.XLOOKUP(D127,ISENTOS!A:A,ISENTOS!I:I),"")</f>
        <v/>
      </c>
      <c r="L127" s="283">
        <f>IF(_xlfn.XLOOKUP(D127,Peso!A:A,Peso!D:D),_xlfn.XLOOKUP(D127,Peso!A:A,Peso!D:D),"SEM PESO")</f>
        <v>5</v>
      </c>
      <c r="M127" s="283" t="str">
        <f>_xlfn.XLOOKUP(D127,Peso!A:A,Peso!C:C)</f>
        <v>SC</v>
      </c>
      <c r="N127" s="283"/>
      <c r="O127" s="284">
        <f t="shared" si="8"/>
        <v>6.1</v>
      </c>
      <c r="P127" s="284" t="str">
        <f t="shared" si="9"/>
        <v/>
      </c>
      <c r="Q127" s="284" t="str">
        <f t="shared" si="10"/>
        <v/>
      </c>
      <c r="R127" s="285" t="str">
        <f>_xlfn.XLOOKUP(D127,CATEGORIA!B:B,CATEGORIA!F:F)</f>
        <v>CEREAIS</v>
      </c>
      <c r="S127" s="286">
        <f t="shared" si="11"/>
        <v>30.5</v>
      </c>
      <c r="T127" s="287" t="str">
        <f t="shared" si="12"/>
        <v/>
      </c>
      <c r="U127" s="287" t="str">
        <f t="shared" si="13"/>
        <v/>
      </c>
      <c r="V127" s="287">
        <f t="shared" si="14"/>
        <v>30.5</v>
      </c>
      <c r="W127" s="288">
        <f>_xlfn.XLOOKUP('LISTA '!D127,BASE!A:A,BASE!G:G)</f>
        <v>76</v>
      </c>
      <c r="X127" s="280" t="str">
        <f t="shared" si="15"/>
        <v/>
      </c>
      <c r="Y127" s="280" t="str">
        <f>IF(X127="ACABOU",(MAX($Y$2:Y126))+1,"")</f>
        <v/>
      </c>
      <c r="Z127" s="280" t="str">
        <f>IF(X127="CHEGOU",(MAX($Z$2:Z126))+1,"")</f>
        <v/>
      </c>
      <c r="AA127" s="48"/>
    </row>
    <row r="128" spans="1:27" s="216" customFormat="1" ht="21.9" customHeight="1" x14ac:dyDescent="0.3">
      <c r="A128" s="12" t="e">
        <f>IF(#REF!="",0,COUNTIF(#REF!,"x"))</f>
        <v>#REF!</v>
      </c>
      <c r="B128" s="12" t="e">
        <f>IF(#REF!="",0,COUNTIF(#REF!,"x"))</f>
        <v>#REF!</v>
      </c>
      <c r="C128" s="13" t="e">
        <f>IF(#REF!="",0,COUNTIF(#REF!,"X"))</f>
        <v>#REF!</v>
      </c>
      <c r="D128" s="278">
        <v>2358</v>
      </c>
      <c r="E128" s="279" t="str">
        <f>_xlfn.XLOOKUP(D128,BASE!A:A,BASE!B:B)</f>
        <v>AVEIA EM FLOCOS FINOS SEM GLUTEN 10KG (DUBAI)</v>
      </c>
      <c r="F128" s="280"/>
      <c r="G128" s="280"/>
      <c r="H128" s="281">
        <v>8.9</v>
      </c>
      <c r="I128" s="281">
        <v>8.9</v>
      </c>
      <c r="J128" s="282" t="str">
        <f>IFERROR(_xlfn.XLOOKUP(D128,ISENTOS!A:A,ISENTOS!H:H),"")</f>
        <v/>
      </c>
      <c r="K128" s="282" t="str">
        <f>IFERROR(_xlfn.XLOOKUP(D128,ISENTOS!A:A,ISENTOS!I:I),"")</f>
        <v/>
      </c>
      <c r="L128" s="283">
        <f>IF(_xlfn.XLOOKUP(D128,Peso!A:A,Peso!D:D),_xlfn.XLOOKUP(D128,Peso!A:A,Peso!D:D),"SEM PESO")</f>
        <v>10</v>
      </c>
      <c r="M128" s="283" t="str">
        <f>_xlfn.XLOOKUP(D128,Peso!A:A,Peso!C:C)</f>
        <v>SC</v>
      </c>
      <c r="N128" s="283"/>
      <c r="O128" s="284">
        <f t="shared" si="8"/>
        <v>8.9</v>
      </c>
      <c r="P128" s="284" t="str">
        <f t="shared" si="9"/>
        <v/>
      </c>
      <c r="Q128" s="284" t="str">
        <f t="shared" si="10"/>
        <v/>
      </c>
      <c r="R128" s="285" t="str">
        <f>_xlfn.XLOOKUP(D128,CATEGORIA!B:B,CATEGORIA!F:F)</f>
        <v>CEREAIS</v>
      </c>
      <c r="S128" s="286">
        <f t="shared" si="11"/>
        <v>89</v>
      </c>
      <c r="T128" s="287" t="str">
        <f t="shared" si="12"/>
        <v/>
      </c>
      <c r="U128" s="287" t="str">
        <f t="shared" si="13"/>
        <v/>
      </c>
      <c r="V128" s="287">
        <f t="shared" si="14"/>
        <v>89</v>
      </c>
      <c r="W128" s="288">
        <f>_xlfn.XLOOKUP('LISTA '!D128,BASE!A:A,BASE!G:G)</f>
        <v>132</v>
      </c>
      <c r="X128" s="280" t="str">
        <f t="shared" si="15"/>
        <v/>
      </c>
      <c r="Y128" s="280" t="str">
        <f>IF(X128="ACABOU",(MAX($Y$2:Y127))+1,"")</f>
        <v/>
      </c>
      <c r="Z128" s="280" t="str">
        <f>IF(X128="CHEGOU",(MAX($Z$2:Z127))+1,"")</f>
        <v/>
      </c>
    </row>
    <row r="129" spans="1:27" s="216" customFormat="1" ht="21.9" customHeight="1" x14ac:dyDescent="0.3">
      <c r="A129" s="12" t="e">
        <f>IF(#REF!="",0,COUNTIF(#REF!,"x"))</f>
        <v>#REF!</v>
      </c>
      <c r="B129" s="12" t="e">
        <f>IF(#REF!="",0,COUNTIF(#REF!,"x"))</f>
        <v>#REF!</v>
      </c>
      <c r="C129" s="13" t="e">
        <f>IF(#REF!="",0,COUNTIF(#REF!,"X"))</f>
        <v>#REF!</v>
      </c>
      <c r="D129" s="278">
        <v>31</v>
      </c>
      <c r="E129" s="279" t="str">
        <f>_xlfn.XLOOKUP(D129,BASE!A:A,BASE!B:B)</f>
        <v>AVEIA EM FLOCOS GROSSOS 25KG ( DUBAI)</v>
      </c>
      <c r="F129" s="280"/>
      <c r="G129" s="280"/>
      <c r="H129" s="281">
        <v>5.4</v>
      </c>
      <c r="I129" s="281">
        <v>5.4</v>
      </c>
      <c r="J129" s="282" t="str">
        <f>IFERROR(_xlfn.XLOOKUP(D129,ISENTOS!A:A,ISENTOS!H:H),"")</f>
        <v/>
      </c>
      <c r="K129" s="282" t="str">
        <f>IFERROR(_xlfn.XLOOKUP(D129,ISENTOS!A:A,ISENTOS!I:I),"")</f>
        <v/>
      </c>
      <c r="L129" s="283">
        <f>IF(_xlfn.XLOOKUP(D129,Peso!A:A,Peso!D:D),_xlfn.XLOOKUP(D129,Peso!A:A,Peso!D:D),"SEM PESO")</f>
        <v>25</v>
      </c>
      <c r="M129" s="283" t="str">
        <f>_xlfn.XLOOKUP(D129,Peso!A:A,Peso!C:C)</f>
        <v>SC</v>
      </c>
      <c r="N129" s="283"/>
      <c r="O129" s="284">
        <f t="shared" si="8"/>
        <v>5.4</v>
      </c>
      <c r="P129" s="284" t="str">
        <f t="shared" si="9"/>
        <v/>
      </c>
      <c r="Q129" s="284" t="str">
        <f t="shared" si="10"/>
        <v/>
      </c>
      <c r="R129" s="285" t="str">
        <f>_xlfn.XLOOKUP(D129,CATEGORIA!B:B,CATEGORIA!F:F)</f>
        <v>CEREAIS</v>
      </c>
      <c r="S129" s="286">
        <f t="shared" si="11"/>
        <v>135</v>
      </c>
      <c r="T129" s="287" t="str">
        <f t="shared" si="12"/>
        <v/>
      </c>
      <c r="U129" s="287" t="str">
        <f t="shared" si="13"/>
        <v/>
      </c>
      <c r="V129" s="287">
        <f t="shared" si="14"/>
        <v>135</v>
      </c>
      <c r="W129" s="288">
        <f>_xlfn.XLOOKUP('LISTA '!D129,BASE!A:A,BASE!G:G)</f>
        <v>76</v>
      </c>
      <c r="X129" s="280" t="str">
        <f t="shared" si="15"/>
        <v/>
      </c>
      <c r="Y129" s="280" t="str">
        <f>IF(X129="ACABOU",(MAX($Y$2:Y128))+1,"")</f>
        <v/>
      </c>
      <c r="Z129" s="280" t="str">
        <f>IF(X129="CHEGOU",(MAX($Z$2:Z128))+1,"")</f>
        <v/>
      </c>
    </row>
    <row r="130" spans="1:27" s="216" customFormat="1" ht="21.9" customHeight="1" x14ac:dyDescent="0.3">
      <c r="A130" s="12" t="e">
        <f>IF(#REF!="",0,COUNTIF(#REF!,"x"))</f>
        <v>#REF!</v>
      </c>
      <c r="B130" s="12" t="e">
        <f>IF(#REF!="",0,COUNTIF(#REF!,"x"))</f>
        <v>#REF!</v>
      </c>
      <c r="C130" s="13" t="e">
        <f>IF(#REF!="",0,COUNTIF(#REF!,"X"))</f>
        <v>#REF!</v>
      </c>
      <c r="D130" s="278">
        <v>63</v>
      </c>
      <c r="E130" s="279" t="str">
        <f>_xlfn.XLOOKUP(D130,BASE!A:A,BASE!B:B)</f>
        <v>AVEIA EM FLOCOS GROSSOS 25KG (NATURALE)</v>
      </c>
      <c r="F130" s="280"/>
      <c r="G130" s="280"/>
      <c r="H130" s="281">
        <v>4.9000000000000004</v>
      </c>
      <c r="I130" s="281">
        <v>4.9000000000000004</v>
      </c>
      <c r="J130" s="282" t="str">
        <f>IFERROR(_xlfn.XLOOKUP(D130,ISENTOS!A:A,ISENTOS!H:H),"")</f>
        <v/>
      </c>
      <c r="K130" s="282" t="str">
        <f>IFERROR(_xlfn.XLOOKUP(D130,ISENTOS!A:A,ISENTOS!I:I),"")</f>
        <v/>
      </c>
      <c r="L130" s="283">
        <f>IF(_xlfn.XLOOKUP(D130,Peso!A:A,Peso!D:D),_xlfn.XLOOKUP(D130,Peso!A:A,Peso!D:D),"SEM PESO")</f>
        <v>25</v>
      </c>
      <c r="M130" s="283" t="str">
        <f>_xlfn.XLOOKUP(D130,Peso!A:A,Peso!C:C)</f>
        <v>SC</v>
      </c>
      <c r="N130" s="283"/>
      <c r="O130" s="284">
        <f t="shared" si="8"/>
        <v>4.9000000000000004</v>
      </c>
      <c r="P130" s="284" t="str">
        <f t="shared" si="9"/>
        <v/>
      </c>
      <c r="Q130" s="284" t="str">
        <f t="shared" si="10"/>
        <v/>
      </c>
      <c r="R130" s="285" t="str">
        <f>_xlfn.XLOOKUP(D130,CATEGORIA!B:B,CATEGORIA!F:F)</f>
        <v>CEREAIS</v>
      </c>
      <c r="S130" s="286">
        <f t="shared" si="11"/>
        <v>122.50000000000001</v>
      </c>
      <c r="T130" s="287" t="str">
        <f t="shared" si="12"/>
        <v/>
      </c>
      <c r="U130" s="287" t="str">
        <f t="shared" si="13"/>
        <v/>
      </c>
      <c r="V130" s="287">
        <f t="shared" si="14"/>
        <v>122.50000000000001</v>
      </c>
      <c r="W130" s="288">
        <f>_xlfn.XLOOKUP('LISTA '!D130,BASE!A:A,BASE!G:G)</f>
        <v>319</v>
      </c>
      <c r="X130" s="280" t="str">
        <f t="shared" si="15"/>
        <v/>
      </c>
      <c r="Y130" s="280" t="str">
        <f>IF(X130="ACABOU",(MAX($Y$2:Y129))+1,"")</f>
        <v/>
      </c>
      <c r="Z130" s="280" t="str">
        <f>IF(X130="CHEGOU",(MAX($Z$2:Z129))+1,"")</f>
        <v/>
      </c>
      <c r="AA130" s="48"/>
    </row>
    <row r="131" spans="1:27" s="216" customFormat="1" ht="21.9" customHeight="1" x14ac:dyDescent="0.3">
      <c r="A131" s="12" t="e">
        <f>IF(#REF!="",0,COUNTIF(#REF!,"x"))</f>
        <v>#REF!</v>
      </c>
      <c r="B131" s="12" t="e">
        <f>IF(#REF!="",0,COUNTIF(#REF!,"x"))</f>
        <v>#REF!</v>
      </c>
      <c r="C131" s="13" t="e">
        <f>IF(#REF!="",0,COUNTIF(#REF!,"X"))</f>
        <v>#REF!</v>
      </c>
      <c r="D131" s="278">
        <v>1027</v>
      </c>
      <c r="E131" s="279" t="str">
        <f>_xlfn.XLOOKUP(D131,BASE!A:A,BASE!B:B)</f>
        <v>AVEIA EM FLOCOS GROSSOS 5KG (NATURALE)</v>
      </c>
      <c r="F131" s="280" t="s">
        <v>155</v>
      </c>
      <c r="G131" s="280" t="s">
        <v>155</v>
      </c>
      <c r="H131" s="281">
        <v>6.1</v>
      </c>
      <c r="I131" s="281">
        <f>VLOOKUP(D131,FRACIONADOS!$A:$L,8,0)</f>
        <v>6.1</v>
      </c>
      <c r="J131" s="282" t="str">
        <f>IFERROR(_xlfn.XLOOKUP(D131,ISENTOS!A:A,ISENTOS!H:H),"")</f>
        <v/>
      </c>
      <c r="K131" s="282" t="str">
        <f>IFERROR(_xlfn.XLOOKUP(D131,ISENTOS!A:A,ISENTOS!I:I),"")</f>
        <v/>
      </c>
      <c r="L131" s="283">
        <f>IF(_xlfn.XLOOKUP(D131,Peso!A:A,Peso!D:D),_xlfn.XLOOKUP(D131,Peso!A:A,Peso!D:D),"SEM PESO")</f>
        <v>5</v>
      </c>
      <c r="M131" s="283" t="str">
        <f>_xlfn.XLOOKUP(D131,Peso!A:A,Peso!C:C)</f>
        <v>SC</v>
      </c>
      <c r="N131" s="283"/>
      <c r="O131" s="284">
        <f t="shared" ref="O131:O192" si="16" xml:space="preserve"> ROUNDUP((I131*$M$1),1)</f>
        <v>6.1</v>
      </c>
      <c r="P131" s="284" t="str">
        <f t="shared" ref="P131:P192" si="17">IFERROR(ROUNDUP((($O131*J131)+$O131),1),"")</f>
        <v/>
      </c>
      <c r="Q131" s="284" t="str">
        <f t="shared" ref="Q131:Q192" si="18">IFERROR(ROUNDUP((($O131*K131)+$O131),1),"")</f>
        <v/>
      </c>
      <c r="R131" s="285" t="str">
        <f>_xlfn.XLOOKUP(D131,CATEGORIA!B:B,CATEGORIA!F:F)</f>
        <v>CEREAIS</v>
      </c>
      <c r="S131" s="286">
        <f t="shared" ref="S131:S192" si="19">O131*L131</f>
        <v>30.5</v>
      </c>
      <c r="T131" s="287" t="str">
        <f t="shared" ref="T131:T192" si="20">IFERROR(ROUNDUP((($S131*J131)+$S131),1),"")</f>
        <v/>
      </c>
      <c r="U131" s="287" t="str">
        <f t="shared" ref="U131:U192" si="21">IFERROR(ROUNDUP((($S131*K131)+$S131),1),"")</f>
        <v/>
      </c>
      <c r="V131" s="287">
        <f t="shared" ref="V131:V192" si="22">S131</f>
        <v>30.5</v>
      </c>
      <c r="W131" s="288">
        <f>_xlfn.XLOOKUP('LISTA '!D131,BASE!A:A,BASE!G:G)</f>
        <v>97</v>
      </c>
      <c r="X131" s="280" t="str">
        <f t="shared" ref="X131:X192" si="23">IF(AND(W131&gt;0,I131=0),"CHEGOU",IF(AND(W131&lt;=0,I131&gt;0),"ACABOU",""))</f>
        <v/>
      </c>
      <c r="Y131" s="280" t="str">
        <f>IF(X131="ACABOU",(MAX($Y$2:Y130))+1,"")</f>
        <v/>
      </c>
      <c r="Z131" s="280" t="str">
        <f>IF(X131="CHEGOU",(MAX($Z$2:Z130))+1,"")</f>
        <v/>
      </c>
      <c r="AA131" s="48"/>
    </row>
    <row r="132" spans="1:27" s="216" customFormat="1" ht="21.9" customHeight="1" x14ac:dyDescent="0.3">
      <c r="A132" s="12" t="e">
        <f>IF(#REF!="",0,COUNTIF(#REF!,"x"))</f>
        <v>#REF!</v>
      </c>
      <c r="B132" s="12" t="e">
        <f>IF(#REF!="",0,COUNTIF(#REF!,"x"))</f>
        <v>#REF!</v>
      </c>
      <c r="C132" s="13" t="e">
        <f>IF(#REF!="",0,COUNTIF(#REF!,"X"))</f>
        <v>#REF!</v>
      </c>
      <c r="D132" s="278">
        <v>2357</v>
      </c>
      <c r="E132" s="279" t="str">
        <f>_xlfn.XLOOKUP(D132,BASE!A:A,BASE!B:B)</f>
        <v>AVEIA EM FLOCOS GROSSOS SEM GLUTEN 10KG (DUBAI)</v>
      </c>
      <c r="F132" s="280"/>
      <c r="G132" s="280"/>
      <c r="H132" s="281">
        <v>8.6</v>
      </c>
      <c r="I132" s="281">
        <v>8.6</v>
      </c>
      <c r="J132" s="282" t="str">
        <f>IFERROR(_xlfn.XLOOKUP(D132,ISENTOS!A:A,ISENTOS!H:H),"")</f>
        <v/>
      </c>
      <c r="K132" s="282" t="str">
        <f>IFERROR(_xlfn.XLOOKUP(D132,ISENTOS!A:A,ISENTOS!I:I),"")</f>
        <v/>
      </c>
      <c r="L132" s="283">
        <f>IF(_xlfn.XLOOKUP(D132,Peso!A:A,Peso!D:D),_xlfn.XLOOKUP(D132,Peso!A:A,Peso!D:D),"SEM PESO")</f>
        <v>10</v>
      </c>
      <c r="M132" s="283" t="str">
        <f>_xlfn.XLOOKUP(D132,Peso!A:A,Peso!C:C)</f>
        <v>SC</v>
      </c>
      <c r="N132" s="283"/>
      <c r="O132" s="284">
        <f t="shared" si="16"/>
        <v>8.6</v>
      </c>
      <c r="P132" s="284" t="str">
        <f t="shared" si="17"/>
        <v/>
      </c>
      <c r="Q132" s="284" t="str">
        <f t="shared" si="18"/>
        <v/>
      </c>
      <c r="R132" s="285" t="str">
        <f>_xlfn.XLOOKUP(D132,CATEGORIA!B:B,CATEGORIA!F:F)</f>
        <v>CEREAIS</v>
      </c>
      <c r="S132" s="286">
        <f t="shared" si="19"/>
        <v>86</v>
      </c>
      <c r="T132" s="287" t="str">
        <f t="shared" si="20"/>
        <v/>
      </c>
      <c r="U132" s="287" t="str">
        <f t="shared" si="21"/>
        <v/>
      </c>
      <c r="V132" s="287">
        <f t="shared" si="22"/>
        <v>86</v>
      </c>
      <c r="W132" s="288">
        <f>_xlfn.XLOOKUP('LISTA '!D132,BASE!A:A,BASE!G:G)</f>
        <v>49</v>
      </c>
      <c r="X132" s="280" t="str">
        <f t="shared" si="23"/>
        <v/>
      </c>
      <c r="Y132" s="280" t="str">
        <f>IF(X132="ACABOU",(MAX($Y$2:Y131))+1,"")</f>
        <v/>
      </c>
      <c r="Z132" s="280" t="str">
        <f>IF(X132="CHEGOU",(MAX($Z$2:Z131))+1,"")</f>
        <v/>
      </c>
    </row>
    <row r="133" spans="1:27" s="216" customFormat="1" ht="30" customHeight="1" x14ac:dyDescent="0.3">
      <c r="A133" s="12" t="e">
        <f>IF(#REF!="",0,COUNTIF(#REF!,"x"))</f>
        <v>#REF!</v>
      </c>
      <c r="B133" s="12" t="e">
        <f>IF(#REF!="",0,COUNTIF(#REF!,"x"))</f>
        <v>#REF!</v>
      </c>
      <c r="C133" s="13" t="e">
        <f>IF(#REF!="",0,COUNTIF(#REF!,"X"))</f>
        <v>#REF!</v>
      </c>
      <c r="D133" s="230">
        <v>21751</v>
      </c>
      <c r="E133" s="231" t="str">
        <f>_xlfn.XLOOKUP(D133,BASE!A:A,BASE!B:B)</f>
        <v>AVELA SEM CASCA COM PELE CRUA 10KG (HASATA)</v>
      </c>
      <c r="F133" s="232">
        <v>3</v>
      </c>
      <c r="G133" s="232"/>
      <c r="H133" s="233">
        <v>93</v>
      </c>
      <c r="I133" s="233">
        <v>93</v>
      </c>
      <c r="J133" s="271" t="str">
        <f>IFERROR(_xlfn.XLOOKUP(D133,ISENTOS!A:A,ISENTOS!H:H),"")</f>
        <v/>
      </c>
      <c r="K133" s="271" t="str">
        <f>IFERROR(_xlfn.XLOOKUP(D133,ISENTOS!A:A,ISENTOS!I:I),"")</f>
        <v/>
      </c>
      <c r="L133" s="272">
        <f>IF(_xlfn.XLOOKUP(D133,Peso!A:A,Peso!D:D),_xlfn.XLOOKUP(D133,Peso!A:A,Peso!D:D),"SEM PESO")</f>
        <v>10</v>
      </c>
      <c r="M133" s="272" t="str">
        <f>_xlfn.XLOOKUP(D133,Peso!A:A,Peso!C:C)</f>
        <v>CX</v>
      </c>
      <c r="N133" s="272"/>
      <c r="O133" s="273">
        <f t="shared" si="16"/>
        <v>93</v>
      </c>
      <c r="P133" s="273" t="str">
        <f t="shared" si="17"/>
        <v/>
      </c>
      <c r="Q133" s="273" t="str">
        <f t="shared" si="18"/>
        <v/>
      </c>
      <c r="R133" s="274" t="str">
        <f>_xlfn.XLOOKUP(D133,CATEGORIA!B:B,CATEGORIA!F:F)</f>
        <v>OLEAGINOSAS</v>
      </c>
      <c r="S133" s="275">
        <f t="shared" si="19"/>
        <v>930</v>
      </c>
      <c r="T133" s="276" t="str">
        <f t="shared" si="20"/>
        <v/>
      </c>
      <c r="U133" s="276" t="str">
        <f t="shared" si="21"/>
        <v/>
      </c>
      <c r="V133" s="276">
        <f t="shared" si="22"/>
        <v>930</v>
      </c>
      <c r="W133" s="277">
        <f>_xlfn.XLOOKUP('LISTA '!D133,BASE!A:A,BASE!G:G)</f>
        <v>65</v>
      </c>
      <c r="X133" s="227" t="str">
        <f t="shared" si="23"/>
        <v/>
      </c>
      <c r="Y133" s="227" t="str">
        <f>IF(X133="ACABOU",(MAX($Y$2:Y132))+1,"")</f>
        <v/>
      </c>
      <c r="Z133" s="227" t="str">
        <f>IF(X133="CHEGOU",(MAX($Z$2:Z132))+1,"")</f>
        <v/>
      </c>
      <c r="AA133" s="48"/>
    </row>
    <row r="134" spans="1:27" s="216" customFormat="1" ht="30" customHeight="1" x14ac:dyDescent="0.3">
      <c r="A134" s="12" t="e">
        <f>IF(#REF!="",0,COUNTIF(#REF!,"x"))</f>
        <v>#REF!</v>
      </c>
      <c r="B134" s="12" t="e">
        <f>IF(#REF!="",0,COUNTIF(#REF!,"x"))</f>
        <v>#REF!</v>
      </c>
      <c r="C134" s="13" t="e">
        <f>IF(#REF!="",0,COUNTIF(#REF!,"X"))</f>
        <v>#REF!</v>
      </c>
      <c r="D134" s="230">
        <v>21371</v>
      </c>
      <c r="E134" s="231" t="str">
        <f>_xlfn.XLOOKUP(D134,BASE!A:A,BASE!B:B)</f>
        <v>AVELA SEM CASCA COM PELE CRUA 2KG (VIDA EM GRAOS)</v>
      </c>
      <c r="F134" s="232">
        <v>3</v>
      </c>
      <c r="G134" s="232" t="s">
        <v>155</v>
      </c>
      <c r="H134" s="233">
        <v>103.1</v>
      </c>
      <c r="I134" s="233">
        <f>VLOOKUP(D134,FRACIONADOS!$A:$L,8,0)</f>
        <v>103.1</v>
      </c>
      <c r="J134" s="271" t="str">
        <f>IFERROR(_xlfn.XLOOKUP(D134,ISENTOS!A:A,ISENTOS!H:H),"")</f>
        <v/>
      </c>
      <c r="K134" s="271" t="str">
        <f>IFERROR(_xlfn.XLOOKUP(D134,ISENTOS!A:A,ISENTOS!I:I),"")</f>
        <v/>
      </c>
      <c r="L134" s="272">
        <f>IF(_xlfn.XLOOKUP(D134,Peso!A:A,Peso!D:D),_xlfn.XLOOKUP(D134,Peso!A:A,Peso!D:D),"SEM PESO")</f>
        <v>2</v>
      </c>
      <c r="M134" s="272" t="str">
        <f>_xlfn.XLOOKUP(D134,Peso!A:A,Peso!C:C)</f>
        <v>CX</v>
      </c>
      <c r="N134" s="272"/>
      <c r="O134" s="273">
        <f t="shared" si="16"/>
        <v>103.1</v>
      </c>
      <c r="P134" s="273" t="str">
        <f t="shared" si="17"/>
        <v/>
      </c>
      <c r="Q134" s="273" t="str">
        <f t="shared" si="18"/>
        <v/>
      </c>
      <c r="R134" s="274" t="str">
        <f>_xlfn.XLOOKUP(D134,CATEGORIA!B:B,CATEGORIA!F:F)</f>
        <v>OLEAGINOSAS</v>
      </c>
      <c r="S134" s="275">
        <f t="shared" si="19"/>
        <v>206.2</v>
      </c>
      <c r="T134" s="276" t="str">
        <f t="shared" si="20"/>
        <v/>
      </c>
      <c r="U134" s="276" t="str">
        <f t="shared" si="21"/>
        <v/>
      </c>
      <c r="V134" s="276">
        <f t="shared" si="22"/>
        <v>206.2</v>
      </c>
      <c r="W134" s="277">
        <f>_xlfn.XLOOKUP('LISTA '!D134,BASE!A:A,BASE!G:G)</f>
        <v>63</v>
      </c>
      <c r="X134" s="227" t="str">
        <f t="shared" si="23"/>
        <v/>
      </c>
      <c r="Y134" s="227" t="str">
        <f>IF(X134="ACABOU",(MAX($Y$2:Y133))+1,"")</f>
        <v/>
      </c>
      <c r="Z134" s="227" t="str">
        <f>IF(X134="CHEGOU",(MAX($Z$2:Z133))+1,"")</f>
        <v/>
      </c>
      <c r="AA134" s="48"/>
    </row>
    <row r="135" spans="1:27" s="216" customFormat="1" ht="30" customHeight="1" x14ac:dyDescent="0.3">
      <c r="A135" s="12" t="e">
        <f>IF(#REF!="",0,COUNTIF(#REF!,"x"))</f>
        <v>#REF!</v>
      </c>
      <c r="B135" s="12" t="e">
        <f>IF(#REF!="",0,COUNTIF(#REF!,"x"))</f>
        <v>#REF!</v>
      </c>
      <c r="C135" s="13" t="e">
        <f>IF(#REF!="",0,COUNTIF(#REF!,"X"))</f>
        <v>#REF!</v>
      </c>
      <c r="D135" s="230">
        <v>21007</v>
      </c>
      <c r="E135" s="231" t="str">
        <f>_xlfn.XLOOKUP(D135,BASE!A:A,BASE!B:B)</f>
        <v>AVELA SEM CASCA COM PELE CRUA 5KG (VIDA EM GRAOS)</v>
      </c>
      <c r="F135" s="232">
        <v>3</v>
      </c>
      <c r="G135" s="232" t="s">
        <v>155</v>
      </c>
      <c r="H135" s="233">
        <v>99.1</v>
      </c>
      <c r="I135" s="233">
        <f>VLOOKUP(D135,FRACIONADOS!$A:$L,8,0)</f>
        <v>99.1</v>
      </c>
      <c r="J135" s="271" t="str">
        <f>IFERROR(_xlfn.XLOOKUP(D135,ISENTOS!A:A,ISENTOS!H:H),"")</f>
        <v/>
      </c>
      <c r="K135" s="271" t="str">
        <f>IFERROR(_xlfn.XLOOKUP(D135,ISENTOS!A:A,ISENTOS!I:I),"")</f>
        <v/>
      </c>
      <c r="L135" s="272">
        <f>IF(_xlfn.XLOOKUP(D135,Peso!A:A,Peso!D:D),_xlfn.XLOOKUP(D135,Peso!A:A,Peso!D:D),"SEM PESO")</f>
        <v>5</v>
      </c>
      <c r="M135" s="272" t="str">
        <f>_xlfn.XLOOKUP(D135,Peso!A:A,Peso!C:C)</f>
        <v>CX</v>
      </c>
      <c r="N135" s="272"/>
      <c r="O135" s="273">
        <f t="shared" si="16"/>
        <v>99.1</v>
      </c>
      <c r="P135" s="273" t="str">
        <f t="shared" si="17"/>
        <v/>
      </c>
      <c r="Q135" s="273" t="str">
        <f t="shared" si="18"/>
        <v/>
      </c>
      <c r="R135" s="274" t="str">
        <f>_xlfn.XLOOKUP(D135,CATEGORIA!B:B,CATEGORIA!F:F)</f>
        <v>OLEAGINOSAS</v>
      </c>
      <c r="S135" s="275">
        <f t="shared" si="19"/>
        <v>495.5</v>
      </c>
      <c r="T135" s="276" t="str">
        <f t="shared" si="20"/>
        <v/>
      </c>
      <c r="U135" s="276" t="str">
        <f t="shared" si="21"/>
        <v/>
      </c>
      <c r="V135" s="276">
        <f t="shared" si="22"/>
        <v>495.5</v>
      </c>
      <c r="W135" s="277">
        <f>_xlfn.XLOOKUP('LISTA '!D135,BASE!A:A,BASE!G:G)</f>
        <v>33</v>
      </c>
      <c r="X135" s="227" t="str">
        <f t="shared" si="23"/>
        <v/>
      </c>
      <c r="Y135" s="227" t="str">
        <f>IF(X135="ACABOU",(MAX($Y$2:Y134))+1,"")</f>
        <v/>
      </c>
      <c r="Z135" s="227" t="str">
        <f>IF(X135="CHEGOU",(MAX($Z$2:Z134))+1,"")</f>
        <v/>
      </c>
      <c r="AA135" s="48"/>
    </row>
    <row r="136" spans="1:27" s="216" customFormat="1" ht="30" customHeight="1" x14ac:dyDescent="0.3">
      <c r="A136" s="12" t="e">
        <f>IF(#REF!="",0,COUNTIF(#REF!,"x"))</f>
        <v>#REF!</v>
      </c>
      <c r="B136" s="12" t="e">
        <f>IF(#REF!="",0,COUNTIF(#REF!,"x"))</f>
        <v>#REF!</v>
      </c>
      <c r="C136" s="13" t="e">
        <f>IF(#REF!="",0,COUNTIF(#REF!,"X"))</f>
        <v>#REF!</v>
      </c>
      <c r="D136" s="225">
        <v>21372</v>
      </c>
      <c r="E136" s="226" t="str">
        <f>_xlfn.XLOOKUP(D136,BASE!A:A,BASE!B:B)</f>
        <v>AVELA SEM CASCA COM PELE TORRADA 2KG (VIDA EM GRAOS)</v>
      </c>
      <c r="F136" s="227">
        <v>3</v>
      </c>
      <c r="G136" s="227" t="s">
        <v>155</v>
      </c>
      <c r="H136" s="228">
        <v>105.3</v>
      </c>
      <c r="I136" s="228">
        <f>VLOOKUP(D136,FRACIONADOS!$A:$L,8,0)</f>
        <v>105.3</v>
      </c>
      <c r="J136" s="271" t="str">
        <f>IFERROR(_xlfn.XLOOKUP(D136,ISENTOS!A:A,ISENTOS!H:H),"")</f>
        <v/>
      </c>
      <c r="K136" s="271" t="str">
        <f>IFERROR(_xlfn.XLOOKUP(D136,ISENTOS!A:A,ISENTOS!I:I),"")</f>
        <v/>
      </c>
      <c r="L136" s="272">
        <f>IF(_xlfn.XLOOKUP(D136,Peso!A:A,Peso!D:D),_xlfn.XLOOKUP(D136,Peso!A:A,Peso!D:D),"SEM PESO")</f>
        <v>2</v>
      </c>
      <c r="M136" s="272" t="str">
        <f>_xlfn.XLOOKUP(D136,Peso!A:A,Peso!C:C)</f>
        <v>CX</v>
      </c>
      <c r="N136" s="272"/>
      <c r="O136" s="273">
        <f t="shared" si="16"/>
        <v>105.3</v>
      </c>
      <c r="P136" s="273" t="str">
        <f t="shared" si="17"/>
        <v/>
      </c>
      <c r="Q136" s="273" t="str">
        <f t="shared" si="18"/>
        <v/>
      </c>
      <c r="R136" s="274" t="str">
        <f>_xlfn.XLOOKUP(D136,CATEGORIA!B:B,CATEGORIA!F:F)</f>
        <v>OLEAGINOSAS</v>
      </c>
      <c r="S136" s="275">
        <f t="shared" si="19"/>
        <v>210.6</v>
      </c>
      <c r="T136" s="276" t="str">
        <f t="shared" si="20"/>
        <v/>
      </c>
      <c r="U136" s="276" t="str">
        <f t="shared" si="21"/>
        <v/>
      </c>
      <c r="V136" s="276">
        <f t="shared" si="22"/>
        <v>210.6</v>
      </c>
      <c r="W136" s="277">
        <f>_xlfn.XLOOKUP('LISTA '!D136,BASE!A:A,BASE!G:G)</f>
        <v>40</v>
      </c>
      <c r="X136" s="227" t="str">
        <f t="shared" si="23"/>
        <v/>
      </c>
      <c r="Y136" s="227" t="str">
        <f>IF(X136="ACABOU",(MAX($Y$2:Y135))+1,"")</f>
        <v/>
      </c>
      <c r="Z136" s="227" t="str">
        <f>IF(X136="CHEGOU",(MAX($Z$2:Z135))+1,"")</f>
        <v/>
      </c>
    </row>
    <row r="137" spans="1:27" s="216" customFormat="1" ht="30" customHeight="1" x14ac:dyDescent="0.3">
      <c r="A137" s="12" t="e">
        <f>IF(#REF!="",0,COUNTIF(#REF!,"x"))</f>
        <v>#REF!</v>
      </c>
      <c r="B137" s="12" t="e">
        <f>IF(#REF!="",0,COUNTIF(#REF!,"x"))</f>
        <v>#REF!</v>
      </c>
      <c r="C137" s="13" t="e">
        <f>IF(#REF!="",0,COUNTIF(#REF!,"X"))</f>
        <v>#REF!</v>
      </c>
      <c r="D137" s="225">
        <v>21220</v>
      </c>
      <c r="E137" s="226" t="str">
        <f>_xlfn.XLOOKUP(D137,BASE!A:A,BASE!B:B)</f>
        <v>AVELA SEM CASCA COM PELE TORRADA 5KG</v>
      </c>
      <c r="F137" s="227">
        <v>3</v>
      </c>
      <c r="G137" s="227"/>
      <c r="H137" s="228">
        <v>95</v>
      </c>
      <c r="I137" s="228">
        <v>95</v>
      </c>
      <c r="J137" s="271" t="str">
        <f>IFERROR(_xlfn.XLOOKUP(D137,ISENTOS!A:A,ISENTOS!H:H),"")</f>
        <v/>
      </c>
      <c r="K137" s="271" t="str">
        <f>IFERROR(_xlfn.XLOOKUP(D137,ISENTOS!A:A,ISENTOS!I:I),"")</f>
        <v/>
      </c>
      <c r="L137" s="272">
        <f>IF(_xlfn.XLOOKUP(D137,Peso!A:A,Peso!D:D),_xlfn.XLOOKUP(D137,Peso!A:A,Peso!D:D),"SEM PESO")</f>
        <v>5</v>
      </c>
      <c r="M137" s="272" t="str">
        <f>_xlfn.XLOOKUP(D137,Peso!A:A,Peso!C:C)</f>
        <v>CX</v>
      </c>
      <c r="N137" s="272"/>
      <c r="O137" s="273">
        <f t="shared" si="16"/>
        <v>95</v>
      </c>
      <c r="P137" s="273" t="str">
        <f t="shared" si="17"/>
        <v/>
      </c>
      <c r="Q137" s="273" t="str">
        <f t="shared" si="18"/>
        <v/>
      </c>
      <c r="R137" s="274" t="str">
        <f>_xlfn.XLOOKUP(D137,CATEGORIA!B:B,CATEGORIA!F:F)</f>
        <v>OLEAGINOSAS</v>
      </c>
      <c r="S137" s="275">
        <f t="shared" si="19"/>
        <v>475</v>
      </c>
      <c r="T137" s="276" t="str">
        <f t="shared" si="20"/>
        <v/>
      </c>
      <c r="U137" s="276" t="str">
        <f t="shared" si="21"/>
        <v/>
      </c>
      <c r="V137" s="276">
        <f t="shared" si="22"/>
        <v>475</v>
      </c>
      <c r="W137" s="277">
        <f>_xlfn.XLOOKUP('LISTA '!D137,BASE!A:A,BASE!G:G)</f>
        <v>19</v>
      </c>
      <c r="X137" s="227" t="str">
        <f t="shared" si="23"/>
        <v/>
      </c>
      <c r="Y137" s="227" t="str">
        <f>IF(X137="ACABOU",(MAX($Y$2:Y136))+1,"")</f>
        <v/>
      </c>
      <c r="Z137" s="227" t="str">
        <f>IF(X137="CHEGOU",(MAX($Z$2:Z136))+1,"")</f>
        <v/>
      </c>
    </row>
    <row r="138" spans="1:27" s="216" customFormat="1" ht="30" customHeight="1" x14ac:dyDescent="0.3">
      <c r="A138" s="12"/>
      <c r="B138" s="12"/>
      <c r="C138" s="13"/>
      <c r="D138" s="225">
        <v>21757</v>
      </c>
      <c r="E138" s="226" t="str">
        <f>_xlfn.XLOOKUP(D138,BASE!A:A,BASE!B:B)</f>
        <v>AVELA SEM CASCA COM PELE TORRADA E SALGADA 5KG</v>
      </c>
      <c r="F138" s="227">
        <v>3</v>
      </c>
      <c r="G138" s="227" t="s">
        <v>155</v>
      </c>
      <c r="H138" s="228">
        <v>95</v>
      </c>
      <c r="I138" s="228">
        <v>95</v>
      </c>
      <c r="J138" s="271" t="str">
        <f>IFERROR(_xlfn.XLOOKUP(D138,ISENTOS!A:A,ISENTOS!H:H),"")</f>
        <v/>
      </c>
      <c r="K138" s="271" t="str">
        <f>IFERROR(_xlfn.XLOOKUP(D138,ISENTOS!A:A,ISENTOS!I:I),"")</f>
        <v/>
      </c>
      <c r="L138" s="272">
        <f>IF(_xlfn.XLOOKUP(D138,Peso!A:A,Peso!D:D),_xlfn.XLOOKUP(D138,Peso!A:A,Peso!D:D),"SEM PESO")</f>
        <v>5</v>
      </c>
      <c r="M138" s="272" t="str">
        <f>_xlfn.XLOOKUP(D138,Peso!A:A,Peso!C:C)</f>
        <v>SC</v>
      </c>
      <c r="N138" s="272"/>
      <c r="O138" s="273">
        <f t="shared" si="16"/>
        <v>95</v>
      </c>
      <c r="P138" s="273" t="str">
        <f t="shared" si="17"/>
        <v/>
      </c>
      <c r="Q138" s="273" t="str">
        <f t="shared" si="18"/>
        <v/>
      </c>
      <c r="R138" s="274" t="str">
        <f>_xlfn.XLOOKUP(D138,CATEGORIA!B:B,CATEGORIA!F:F)</f>
        <v>OLEAGINOSAS</v>
      </c>
      <c r="S138" s="275">
        <f t="shared" si="19"/>
        <v>475</v>
      </c>
      <c r="T138" s="276" t="str">
        <f t="shared" si="20"/>
        <v/>
      </c>
      <c r="U138" s="276" t="str">
        <f t="shared" si="21"/>
        <v/>
      </c>
      <c r="V138" s="276">
        <f t="shared" si="22"/>
        <v>475</v>
      </c>
      <c r="W138" s="277">
        <f>_xlfn.XLOOKUP('LISTA '!D138,BASE!A:A,BASE!G:G)</f>
        <v>37</v>
      </c>
      <c r="X138" s="227" t="str">
        <f t="shared" si="23"/>
        <v/>
      </c>
      <c r="Y138" s="227" t="str">
        <f>IF(X138="ACABOU",(MAX($Y$2:Y137))+1,"")</f>
        <v/>
      </c>
      <c r="Z138" s="227" t="str">
        <f>IF(X138="CHEGOU",(MAX($Z$2:Z137))+1,"")</f>
        <v/>
      </c>
    </row>
    <row r="139" spans="1:27" s="216" customFormat="1" ht="30" customHeight="1" x14ac:dyDescent="0.3">
      <c r="A139" s="12" t="e">
        <f>IF(#REF!="",0,COUNTIF(#REF!,"x"))</f>
        <v>#REF!</v>
      </c>
      <c r="B139" s="12" t="e">
        <f>IF(#REF!="",0,COUNTIF(#REF!,"x"))</f>
        <v>#REF!</v>
      </c>
      <c r="C139" s="13" t="e">
        <f>IF(#REF!="",0,COUNTIF(#REF!,"X"))</f>
        <v>#REF!</v>
      </c>
      <c r="D139" s="225">
        <v>21750</v>
      </c>
      <c r="E139" s="226" t="str">
        <f>_xlfn.XLOOKUP(D139,BASE!A:A,BASE!B:B)</f>
        <v>AVELA SEM CASCA CRUA SEM PELE 10KG (AYDIN)</v>
      </c>
      <c r="F139" s="227">
        <v>3</v>
      </c>
      <c r="G139" s="227"/>
      <c r="H139" s="228">
        <v>105</v>
      </c>
      <c r="I139" s="228">
        <v>105</v>
      </c>
      <c r="J139" s="271" t="str">
        <f>IFERROR(_xlfn.XLOOKUP(D139,ISENTOS!A:A,ISENTOS!H:H),"")</f>
        <v/>
      </c>
      <c r="K139" s="271" t="str">
        <f>IFERROR(_xlfn.XLOOKUP(D139,ISENTOS!A:A,ISENTOS!I:I),"")</f>
        <v/>
      </c>
      <c r="L139" s="272">
        <f>IF(_xlfn.XLOOKUP(D139,Peso!A:A,Peso!D:D),_xlfn.XLOOKUP(D139,Peso!A:A,Peso!D:D),"SEM PESO")</f>
        <v>10</v>
      </c>
      <c r="M139" s="272" t="str">
        <f>_xlfn.XLOOKUP(D139,Peso!A:A,Peso!C:C)</f>
        <v>CX</v>
      </c>
      <c r="N139" s="272"/>
      <c r="O139" s="273">
        <f t="shared" si="16"/>
        <v>105</v>
      </c>
      <c r="P139" s="273" t="str">
        <f t="shared" si="17"/>
        <v/>
      </c>
      <c r="Q139" s="273" t="str">
        <f t="shared" si="18"/>
        <v/>
      </c>
      <c r="R139" s="274" t="str">
        <f>_xlfn.XLOOKUP(D139,CATEGORIA!B:B,CATEGORIA!F:F)</f>
        <v>OLEAGINOSAS</v>
      </c>
      <c r="S139" s="275">
        <f t="shared" si="19"/>
        <v>1050</v>
      </c>
      <c r="T139" s="276" t="str">
        <f t="shared" si="20"/>
        <v/>
      </c>
      <c r="U139" s="276" t="str">
        <f t="shared" si="21"/>
        <v/>
      </c>
      <c r="V139" s="276">
        <f t="shared" si="22"/>
        <v>1050</v>
      </c>
      <c r="W139" s="277">
        <f>_xlfn.XLOOKUP('LISTA '!D139,BASE!A:A,BASE!G:G)</f>
        <v>194</v>
      </c>
      <c r="X139" s="227" t="str">
        <f t="shared" si="23"/>
        <v/>
      </c>
      <c r="Y139" s="227" t="str">
        <f>IF(X139="ACABOU",(MAX($Y$2:Y138))+1,"")</f>
        <v/>
      </c>
      <c r="Z139" s="227" t="str">
        <f>IF(X139="CHEGOU",(MAX($Z$2:Z138))+1,"")</f>
        <v/>
      </c>
    </row>
    <row r="140" spans="1:27" s="216" customFormat="1" ht="30" customHeight="1" x14ac:dyDescent="0.3">
      <c r="A140" s="12" t="e">
        <f>IF(#REF!="",0,COUNTIF(#REF!,"x"))</f>
        <v>#REF!</v>
      </c>
      <c r="B140" s="12" t="e">
        <f>IF(#REF!="",0,COUNTIF(#REF!,"x"))</f>
        <v>#REF!</v>
      </c>
      <c r="C140" s="13" t="e">
        <f>IF(#REF!="",0,COUNTIF(#REF!,"X"))</f>
        <v>#REF!</v>
      </c>
      <c r="D140" s="225">
        <v>21561</v>
      </c>
      <c r="E140" s="226" t="str">
        <f>_xlfn.XLOOKUP(D140,BASE!A:A,BASE!B:B)</f>
        <v>AVELA SEM CASCA SEM PELE 2KG (VIDA EM GRAOS)</v>
      </c>
      <c r="F140" s="227">
        <v>3</v>
      </c>
      <c r="G140" s="227" t="s">
        <v>51</v>
      </c>
      <c r="H140" s="228">
        <v>116.3</v>
      </c>
      <c r="I140" s="228">
        <f>VLOOKUP(D140,FRACIONADOS!$A:$L,8,0)</f>
        <v>116.3</v>
      </c>
      <c r="J140" s="271" t="str">
        <f>IFERROR(_xlfn.XLOOKUP(D140,ISENTOS!A:A,ISENTOS!H:H),"")</f>
        <v/>
      </c>
      <c r="K140" s="271" t="str">
        <f>IFERROR(_xlfn.XLOOKUP(D140,ISENTOS!A:A,ISENTOS!I:I),"")</f>
        <v/>
      </c>
      <c r="L140" s="272">
        <f>IF(_xlfn.XLOOKUP(D140,Peso!A:A,Peso!D:D),_xlfn.XLOOKUP(D140,Peso!A:A,Peso!D:D),"SEM PESO")</f>
        <v>2</v>
      </c>
      <c r="M140" s="272" t="str">
        <f>_xlfn.XLOOKUP(D140,Peso!A:A,Peso!C:C)</f>
        <v>SC</v>
      </c>
      <c r="N140" s="272"/>
      <c r="O140" s="273">
        <f t="shared" si="16"/>
        <v>116.3</v>
      </c>
      <c r="P140" s="273" t="str">
        <f t="shared" si="17"/>
        <v/>
      </c>
      <c r="Q140" s="273" t="str">
        <f t="shared" si="18"/>
        <v/>
      </c>
      <c r="R140" s="274" t="str">
        <f>_xlfn.XLOOKUP(D140,CATEGORIA!B:B,CATEGORIA!F:F)</f>
        <v>OLEAGINOSAS</v>
      </c>
      <c r="S140" s="275">
        <f t="shared" si="19"/>
        <v>232.6</v>
      </c>
      <c r="T140" s="276" t="str">
        <f t="shared" si="20"/>
        <v/>
      </c>
      <c r="U140" s="276" t="str">
        <f t="shared" si="21"/>
        <v/>
      </c>
      <c r="V140" s="276">
        <f t="shared" si="22"/>
        <v>232.6</v>
      </c>
      <c r="W140" s="277">
        <f>_xlfn.XLOOKUP('LISTA '!D140,BASE!A:A,BASE!G:G)</f>
        <v>42</v>
      </c>
      <c r="X140" s="227" t="str">
        <f t="shared" si="23"/>
        <v/>
      </c>
      <c r="Y140" s="227" t="str">
        <f>IF(X140="ACABOU",(MAX($Y$2:Y139))+1,"")</f>
        <v/>
      </c>
      <c r="Z140" s="227" t="str">
        <f>IF(X140="CHEGOU",(MAX($Z$2:Z139))+1,"")</f>
        <v/>
      </c>
    </row>
    <row r="141" spans="1:27" s="216" customFormat="1" ht="30" customHeight="1" x14ac:dyDescent="0.3">
      <c r="A141" s="12" t="e">
        <f>IF(#REF!="",0,COUNTIF(#REF!,"x"))</f>
        <v>#REF!</v>
      </c>
      <c r="B141" s="12" t="e">
        <f>IF(#REF!="",0,COUNTIF(#REF!,"x"))</f>
        <v>#REF!</v>
      </c>
      <c r="C141" s="13" t="e">
        <f>IF(#REF!="",0,COUNTIF(#REF!,"X"))</f>
        <v>#REF!</v>
      </c>
      <c r="D141" s="225">
        <v>21560</v>
      </c>
      <c r="E141" s="226" t="str">
        <f>_xlfn.XLOOKUP(D141,BASE!A:A,BASE!B:B)</f>
        <v>AVELA SEM CASCA SEM PELE 5KG (VIDA EM GRAOS)</v>
      </c>
      <c r="F141" s="227">
        <v>3</v>
      </c>
      <c r="G141" s="227" t="s">
        <v>51</v>
      </c>
      <c r="H141" s="228">
        <v>111.8</v>
      </c>
      <c r="I141" s="228">
        <f>VLOOKUP(D141,FRACIONADOS!$A:$L,8,0)</f>
        <v>111.8</v>
      </c>
      <c r="J141" s="271" t="str">
        <f>IFERROR(_xlfn.XLOOKUP(D141,ISENTOS!A:A,ISENTOS!H:H),"")</f>
        <v/>
      </c>
      <c r="K141" s="271" t="str">
        <f>IFERROR(_xlfn.XLOOKUP(D141,ISENTOS!A:A,ISENTOS!I:I),"")</f>
        <v/>
      </c>
      <c r="L141" s="272">
        <f>IF(_xlfn.XLOOKUP(D141,Peso!A:A,Peso!D:D),_xlfn.XLOOKUP(D141,Peso!A:A,Peso!D:D),"SEM PESO")</f>
        <v>5</v>
      </c>
      <c r="M141" s="272" t="str">
        <f>_xlfn.XLOOKUP(D141,Peso!A:A,Peso!C:C)</f>
        <v>CX</v>
      </c>
      <c r="N141" s="272"/>
      <c r="O141" s="273">
        <f t="shared" si="16"/>
        <v>111.8</v>
      </c>
      <c r="P141" s="273" t="str">
        <f t="shared" si="17"/>
        <v/>
      </c>
      <c r="Q141" s="273" t="str">
        <f t="shared" si="18"/>
        <v/>
      </c>
      <c r="R141" s="274" t="str">
        <f>_xlfn.XLOOKUP(D141,CATEGORIA!B:B,CATEGORIA!F:F)</f>
        <v>OLEAGINOSAS</v>
      </c>
      <c r="S141" s="275">
        <f t="shared" si="19"/>
        <v>559</v>
      </c>
      <c r="T141" s="276" t="str">
        <f t="shared" si="20"/>
        <v/>
      </c>
      <c r="U141" s="276" t="str">
        <f t="shared" si="21"/>
        <v/>
      </c>
      <c r="V141" s="276">
        <f t="shared" si="22"/>
        <v>559</v>
      </c>
      <c r="W141" s="277">
        <f>_xlfn.XLOOKUP('LISTA '!D141,BASE!A:A,BASE!G:G)</f>
        <v>8</v>
      </c>
      <c r="X141" s="227" t="str">
        <f t="shared" si="23"/>
        <v/>
      </c>
      <c r="Y141" s="227" t="str">
        <f>IF(X141="ACABOU",(MAX($Y$2:Y140))+1,"")</f>
        <v/>
      </c>
      <c r="Z141" s="227" t="str">
        <f>IF(X141="CHEGOU",(MAX($Z$2:Z140))+1,"")</f>
        <v/>
      </c>
    </row>
    <row r="142" spans="1:27" s="216" customFormat="1" ht="30" customHeight="1" x14ac:dyDescent="0.3">
      <c r="A142" s="12" t="e">
        <f>IF(#REF!="",0,COUNTIF(#REF!,"x"))</f>
        <v>#REF!</v>
      </c>
      <c r="B142" s="12" t="e">
        <f>IF(#REF!="",0,COUNTIF(#REF!,"x"))</f>
        <v>#REF!</v>
      </c>
      <c r="C142" s="13" t="e">
        <f>IF(#REF!="",0,COUNTIF(#REF!,"X"))</f>
        <v>#REF!</v>
      </c>
      <c r="D142" s="225">
        <v>21672</v>
      </c>
      <c r="E142" s="226" t="str">
        <f>_xlfn.XLOOKUP(D142,BASE!A:A,BASE!B:B)</f>
        <v>AVELA SEM CASCA SEM PELE TORRADA E SALGADA 5KG</v>
      </c>
      <c r="F142" s="227">
        <v>3</v>
      </c>
      <c r="G142" s="227" t="s">
        <v>155</v>
      </c>
      <c r="H142" s="228">
        <v>108</v>
      </c>
      <c r="I142" s="228">
        <v>108</v>
      </c>
      <c r="J142" s="271" t="str">
        <f>IFERROR(_xlfn.XLOOKUP(D142,ISENTOS!A:A,ISENTOS!H:H),"")</f>
        <v/>
      </c>
      <c r="K142" s="271" t="str">
        <f>IFERROR(_xlfn.XLOOKUP(D142,ISENTOS!A:A,ISENTOS!I:I),"")</f>
        <v/>
      </c>
      <c r="L142" s="272">
        <f>IF(_xlfn.XLOOKUP(D142,Peso!A:A,Peso!D:D),_xlfn.XLOOKUP(D142,Peso!A:A,Peso!D:D),"SEM PESO")</f>
        <v>5</v>
      </c>
      <c r="M142" s="272" t="str">
        <f>_xlfn.XLOOKUP(D142,Peso!A:A,Peso!C:C)</f>
        <v>CX</v>
      </c>
      <c r="N142" s="272"/>
      <c r="O142" s="273">
        <f t="shared" si="16"/>
        <v>108</v>
      </c>
      <c r="P142" s="273" t="str">
        <f t="shared" si="17"/>
        <v/>
      </c>
      <c r="Q142" s="273" t="str">
        <f t="shared" si="18"/>
        <v/>
      </c>
      <c r="R142" s="274" t="str">
        <f>_xlfn.XLOOKUP(D142,CATEGORIA!B:B,CATEGORIA!F:F)</f>
        <v>OLEAGINOSAS</v>
      </c>
      <c r="S142" s="275">
        <f t="shared" si="19"/>
        <v>540</v>
      </c>
      <c r="T142" s="276" t="str">
        <f t="shared" si="20"/>
        <v/>
      </c>
      <c r="U142" s="276" t="str">
        <f t="shared" si="21"/>
        <v/>
      </c>
      <c r="V142" s="276">
        <f t="shared" si="22"/>
        <v>540</v>
      </c>
      <c r="W142" s="277">
        <f>_xlfn.XLOOKUP('LISTA '!D142,BASE!A:A,BASE!G:G)</f>
        <v>58</v>
      </c>
      <c r="X142" s="227" t="str">
        <f t="shared" si="23"/>
        <v/>
      </c>
      <c r="Y142" s="227" t="str">
        <f>IF(X142="ACABOU",(MAX($Y$2:Y141))+1,"")</f>
        <v/>
      </c>
      <c r="Z142" s="227" t="str">
        <f>IF(X142="CHEGOU",(MAX($Z$2:Z141))+1,"")</f>
        <v/>
      </c>
    </row>
    <row r="143" spans="1:27" s="216" customFormat="1" ht="21.9" customHeight="1" x14ac:dyDescent="0.3">
      <c r="A143" s="12" t="e">
        <f>IF(#REF!="",0,COUNTIF(#REF!,"x"))</f>
        <v>#REF!</v>
      </c>
      <c r="B143" s="12" t="e">
        <f>IF(#REF!="",0,COUNTIF(#REF!,"x"))</f>
        <v>#REF!</v>
      </c>
      <c r="C143" s="13" t="e">
        <f>IF(#REF!="",0,COUNTIF(#REF!,"X"))</f>
        <v>#REF!</v>
      </c>
      <c r="D143" s="278">
        <v>1612</v>
      </c>
      <c r="E143" s="279" t="str">
        <f>_xlfn.XLOOKUP(D143,BASE!A:A,BASE!B:B)</f>
        <v>BALA DE GOMA ACAI 24X500GR (KUKY)</v>
      </c>
      <c r="F143" s="280"/>
      <c r="G143" s="280"/>
      <c r="H143" s="281">
        <v>6.9</v>
      </c>
      <c r="I143" s="281">
        <v>6.9</v>
      </c>
      <c r="J143" s="282" t="str">
        <f>IFERROR(_xlfn.XLOOKUP(D143,ISENTOS!A:A,ISENTOS!H:H),"")</f>
        <v/>
      </c>
      <c r="K143" s="282" t="str">
        <f>IFERROR(_xlfn.XLOOKUP(D143,ISENTOS!A:A,ISENTOS!I:I),"")</f>
        <v/>
      </c>
      <c r="L143" s="283">
        <f>IF(_xlfn.XLOOKUP(D143,Peso!A:A,Peso!D:D),_xlfn.XLOOKUP(D143,Peso!A:A,Peso!D:D),"SEM PESO")</f>
        <v>24</v>
      </c>
      <c r="M143" s="283" t="str">
        <f>_xlfn.XLOOKUP(D143,Peso!A:A,Peso!C:C)</f>
        <v>CX</v>
      </c>
      <c r="N143" s="283"/>
      <c r="O143" s="284">
        <f t="shared" si="16"/>
        <v>6.9</v>
      </c>
      <c r="P143" s="284" t="str">
        <f t="shared" si="17"/>
        <v/>
      </c>
      <c r="Q143" s="284" t="str">
        <f t="shared" si="18"/>
        <v/>
      </c>
      <c r="R143" s="285" t="str">
        <f>_xlfn.XLOOKUP(D143,CATEGORIA!B:B,CATEGORIA!F:F)</f>
        <v>BOMBONIERE</v>
      </c>
      <c r="S143" s="286">
        <f t="shared" si="19"/>
        <v>165.60000000000002</v>
      </c>
      <c r="T143" s="287" t="str">
        <f t="shared" si="20"/>
        <v/>
      </c>
      <c r="U143" s="287" t="str">
        <f t="shared" si="21"/>
        <v/>
      </c>
      <c r="V143" s="287">
        <f t="shared" si="22"/>
        <v>165.60000000000002</v>
      </c>
      <c r="W143" s="288">
        <f>_xlfn.XLOOKUP('LISTA '!D143,BASE!A:A,BASE!G:G)</f>
        <v>9</v>
      </c>
      <c r="X143" s="280" t="str">
        <f t="shared" si="23"/>
        <v/>
      </c>
      <c r="Y143" s="280" t="str">
        <f>IF(X143="ACABOU",(MAX($Y$2:Y142))+1,"")</f>
        <v/>
      </c>
      <c r="Z143" s="280" t="str">
        <f>IF(X143="CHEGOU",(MAX($Z$2:Z142))+1,"")</f>
        <v/>
      </c>
    </row>
    <row r="144" spans="1:27" s="216" customFormat="1" ht="21.9" customHeight="1" x14ac:dyDescent="0.3">
      <c r="A144" s="12" t="e">
        <f>IF(#REF!="",0,COUNTIF(#REF!,"x"))</f>
        <v>#REF!</v>
      </c>
      <c r="B144" s="12" t="e">
        <f>IF(#REF!="",0,COUNTIF(#REF!,"x"))</f>
        <v>#REF!</v>
      </c>
      <c r="C144" s="13" t="e">
        <f>IF(#REF!="",0,COUNTIF(#REF!,"X"))</f>
        <v>#REF!</v>
      </c>
      <c r="D144" s="278">
        <v>1622</v>
      </c>
      <c r="E144" s="279" t="str">
        <f>_xlfn.XLOOKUP(D144,BASE!A:A,BASE!B:B)</f>
        <v>BALA DE GOMA ACAI 4X500GR (VIDA EM GRAOS)</v>
      </c>
      <c r="F144" s="280" t="s">
        <v>155</v>
      </c>
      <c r="G144" s="280" t="s">
        <v>155</v>
      </c>
      <c r="H144" s="281">
        <v>8.3000000000000007</v>
      </c>
      <c r="I144" s="281">
        <f>VLOOKUP(D144,FRACIONADOS!$A:$L,8,0)</f>
        <v>8.3000000000000007</v>
      </c>
      <c r="J144" s="282" t="str">
        <f>IFERROR(_xlfn.XLOOKUP(D144,ISENTOS!A:A,ISENTOS!H:H),"")</f>
        <v/>
      </c>
      <c r="K144" s="282" t="str">
        <f>IFERROR(_xlfn.XLOOKUP(D144,ISENTOS!A:A,ISENTOS!I:I),"")</f>
        <v/>
      </c>
      <c r="L144" s="283">
        <f>IF(_xlfn.XLOOKUP(D144,Peso!A:A,Peso!D:D),_xlfn.XLOOKUP(D144,Peso!A:A,Peso!D:D),"SEM PESO")</f>
        <v>4</v>
      </c>
      <c r="M144" s="283" t="str">
        <f>_xlfn.XLOOKUP(D144,Peso!A:A,Peso!C:C)</f>
        <v>PCT</v>
      </c>
      <c r="N144" s="283"/>
      <c r="O144" s="284">
        <f t="shared" si="16"/>
        <v>8.3000000000000007</v>
      </c>
      <c r="P144" s="284" t="str">
        <f t="shared" si="17"/>
        <v/>
      </c>
      <c r="Q144" s="284" t="str">
        <f t="shared" si="18"/>
        <v/>
      </c>
      <c r="R144" s="285" t="str">
        <f>_xlfn.XLOOKUP(D144,CATEGORIA!B:B,CATEGORIA!F:F)</f>
        <v>BOMBONIERE</v>
      </c>
      <c r="S144" s="286">
        <f t="shared" si="19"/>
        <v>33.200000000000003</v>
      </c>
      <c r="T144" s="287" t="str">
        <f t="shared" si="20"/>
        <v/>
      </c>
      <c r="U144" s="287" t="str">
        <f t="shared" si="21"/>
        <v/>
      </c>
      <c r="V144" s="287">
        <f t="shared" si="22"/>
        <v>33.200000000000003</v>
      </c>
      <c r="W144" s="288">
        <f>_xlfn.XLOOKUP('LISTA '!D144,BASE!A:A,BASE!G:G)</f>
        <v>13</v>
      </c>
      <c r="X144" s="280" t="str">
        <f t="shared" si="23"/>
        <v/>
      </c>
      <c r="Y144" s="280" t="str">
        <f>IF(X144="ACABOU",(MAX($Y$2:Y143))+1,"")</f>
        <v/>
      </c>
      <c r="Z144" s="280" t="str">
        <f>IF(X144="CHEGOU",(MAX($Z$2:Z143))+1,"")</f>
        <v/>
      </c>
    </row>
    <row r="145" spans="1:27" s="216" customFormat="1" ht="21.9" customHeight="1" x14ac:dyDescent="0.3">
      <c r="A145" s="19" t="e">
        <f>IF(#REF!="",0,COUNTIF(#REF!,"x"))</f>
        <v>#REF!</v>
      </c>
      <c r="B145" s="19" t="e">
        <f>IF(#REF!="",0,COUNTIF(#REF!,"x"))</f>
        <v>#REF!</v>
      </c>
      <c r="C145" s="16" t="e">
        <f>IF(#REF!="",0,COUNTIF(#REF!,"X"))</f>
        <v>#REF!</v>
      </c>
      <c r="D145" s="278">
        <v>1609</v>
      </c>
      <c r="E145" s="279" t="str">
        <f>_xlfn.XLOOKUP(D145,BASE!A:A,BASE!B:B)</f>
        <v>BALA DE GOMA ACIDA CITRUS MINHOCA 20X500GR (KUKY)</v>
      </c>
      <c r="F145" s="280"/>
      <c r="G145" s="280"/>
      <c r="H145" s="281">
        <v>8.9</v>
      </c>
      <c r="I145" s="281">
        <v>8.9</v>
      </c>
      <c r="J145" s="282" t="str">
        <f>IFERROR(_xlfn.XLOOKUP(D145,ISENTOS!A:A,ISENTOS!H:H),"")</f>
        <v/>
      </c>
      <c r="K145" s="282" t="str">
        <f>IFERROR(_xlfn.XLOOKUP(D145,ISENTOS!A:A,ISENTOS!I:I),"")</f>
        <v/>
      </c>
      <c r="L145" s="283">
        <f>IF(_xlfn.XLOOKUP(D145,Peso!A:A,Peso!D:D),_xlfn.XLOOKUP(D145,Peso!A:A,Peso!D:D),"SEM PESO")</f>
        <v>20</v>
      </c>
      <c r="M145" s="283" t="str">
        <f>_xlfn.XLOOKUP(D145,Peso!A:A,Peso!C:C)</f>
        <v>CX</v>
      </c>
      <c r="N145" s="283"/>
      <c r="O145" s="284">
        <f t="shared" si="16"/>
        <v>8.9</v>
      </c>
      <c r="P145" s="284" t="str">
        <f t="shared" si="17"/>
        <v/>
      </c>
      <c r="Q145" s="284" t="str">
        <f t="shared" si="18"/>
        <v/>
      </c>
      <c r="R145" s="285" t="str">
        <f>_xlfn.XLOOKUP(D145,CATEGORIA!B:B,CATEGORIA!F:F)</f>
        <v>BOMBONIERE</v>
      </c>
      <c r="S145" s="286">
        <f t="shared" si="19"/>
        <v>178</v>
      </c>
      <c r="T145" s="287" t="str">
        <f t="shared" si="20"/>
        <v/>
      </c>
      <c r="U145" s="287" t="str">
        <f t="shared" si="21"/>
        <v/>
      </c>
      <c r="V145" s="287">
        <f t="shared" si="22"/>
        <v>178</v>
      </c>
      <c r="W145" s="288">
        <f>_xlfn.XLOOKUP('LISTA '!D145,BASE!A:A,BASE!G:G)</f>
        <v>98</v>
      </c>
      <c r="X145" s="280" t="str">
        <f t="shared" si="23"/>
        <v/>
      </c>
      <c r="Y145" s="280" t="str">
        <f>IF(X145="ACABOU",(MAX($Y$2:Y144))+1,"")</f>
        <v/>
      </c>
      <c r="Z145" s="280" t="str">
        <f>IF(X145="CHEGOU",(MAX($Z$2:Z144))+1,"")</f>
        <v/>
      </c>
    </row>
    <row r="146" spans="1:27" s="216" customFormat="1" ht="21.9" customHeight="1" x14ac:dyDescent="0.3">
      <c r="A146" s="19" t="e">
        <f>IF(#REF!="",0,COUNTIF(#REF!,"x"))</f>
        <v>#REF!</v>
      </c>
      <c r="B146" s="19" t="e">
        <f>IF(#REF!="",0,COUNTIF(#REF!,"x"))</f>
        <v>#REF!</v>
      </c>
      <c r="C146" s="16" t="e">
        <f>IF(#REF!="",0,COUNTIF(#REF!,"X"))</f>
        <v>#REF!</v>
      </c>
      <c r="D146" s="278">
        <v>1619</v>
      </c>
      <c r="E146" s="279" t="str">
        <f>_xlfn.XLOOKUP(D146,BASE!A:A,BASE!B:B)</f>
        <v>BALA DE GOMA ACIDA CITRUS MINHOCA 4X500GR (VIDA EM GRAOS)</v>
      </c>
      <c r="F146" s="280" t="s">
        <v>155</v>
      </c>
      <c r="G146" s="280" t="s">
        <v>155</v>
      </c>
      <c r="H146" s="281">
        <v>10.6</v>
      </c>
      <c r="I146" s="281">
        <f>VLOOKUP(D146,FRACIONADOS!$A:$L,8,0)</f>
        <v>10.6</v>
      </c>
      <c r="J146" s="282" t="str">
        <f>IFERROR(_xlfn.XLOOKUP(D146,ISENTOS!A:A,ISENTOS!H:H),"")</f>
        <v/>
      </c>
      <c r="K146" s="282" t="str">
        <f>IFERROR(_xlfn.XLOOKUP(D146,ISENTOS!A:A,ISENTOS!I:I),"")</f>
        <v/>
      </c>
      <c r="L146" s="283">
        <f>IF(_xlfn.XLOOKUP(D146,Peso!A:A,Peso!D:D),_xlfn.XLOOKUP(D146,Peso!A:A,Peso!D:D),"SEM PESO")</f>
        <v>4</v>
      </c>
      <c r="M146" s="283" t="str">
        <f>_xlfn.XLOOKUP(D146,Peso!A:A,Peso!C:C)</f>
        <v>PCT</v>
      </c>
      <c r="N146" s="283"/>
      <c r="O146" s="284">
        <f t="shared" si="16"/>
        <v>10.6</v>
      </c>
      <c r="P146" s="284" t="str">
        <f t="shared" si="17"/>
        <v/>
      </c>
      <c r="Q146" s="284" t="str">
        <f t="shared" si="18"/>
        <v/>
      </c>
      <c r="R146" s="285" t="str">
        <f>_xlfn.XLOOKUP(D146,CATEGORIA!B:B,CATEGORIA!F:F)</f>
        <v>BOMBONIERE</v>
      </c>
      <c r="S146" s="286">
        <f t="shared" si="19"/>
        <v>42.4</v>
      </c>
      <c r="T146" s="287" t="str">
        <f t="shared" si="20"/>
        <v/>
      </c>
      <c r="U146" s="287" t="str">
        <f t="shared" si="21"/>
        <v/>
      </c>
      <c r="V146" s="287">
        <f t="shared" si="22"/>
        <v>42.4</v>
      </c>
      <c r="W146" s="288">
        <f>_xlfn.XLOOKUP('LISTA '!D146,BASE!A:A,BASE!G:G)</f>
        <v>12</v>
      </c>
      <c r="X146" s="280" t="str">
        <f t="shared" si="23"/>
        <v/>
      </c>
      <c r="Y146" s="280" t="str">
        <f>IF(X146="ACABOU",(MAX($Y$2:Y145))+1,"")</f>
        <v/>
      </c>
      <c r="Z146" s="280" t="str">
        <f>IF(X146="CHEGOU",(MAX($Z$2:Z145))+1,"")</f>
        <v/>
      </c>
    </row>
    <row r="147" spans="1:27" s="216" customFormat="1" ht="21.9" customHeight="1" x14ac:dyDescent="0.3">
      <c r="A147" s="12" t="e">
        <f>IF(#REF!="",0,COUNTIF(#REF!,"x"))</f>
        <v>#REF!</v>
      </c>
      <c r="B147" s="12" t="e">
        <f>IF(#REF!="",0,COUNTIF(#REF!,"x"))</f>
        <v>#REF!</v>
      </c>
      <c r="C147" s="13" t="e">
        <f>IF(#REF!="",0,COUNTIF(#REF!,"X"))</f>
        <v>#REF!</v>
      </c>
      <c r="D147" s="278">
        <v>1605</v>
      </c>
      <c r="E147" s="279" t="str">
        <f>_xlfn.XLOOKUP(D147,BASE!A:A,BASE!B:B)</f>
        <v>BALA DE GOMA FESTA SORTIDA 12X1KG (KUKY)</v>
      </c>
      <c r="F147" s="280"/>
      <c r="G147" s="280"/>
      <c r="H147" s="281">
        <v>14.5</v>
      </c>
      <c r="I147" s="281">
        <v>14.5</v>
      </c>
      <c r="J147" s="282" t="str">
        <f>IFERROR(_xlfn.XLOOKUP(D147,ISENTOS!A:A,ISENTOS!H:H),"")</f>
        <v/>
      </c>
      <c r="K147" s="282" t="str">
        <f>IFERROR(_xlfn.XLOOKUP(D147,ISENTOS!A:A,ISENTOS!I:I),"")</f>
        <v/>
      </c>
      <c r="L147" s="283">
        <f>IF(_xlfn.XLOOKUP(D147,Peso!A:A,Peso!D:D),_xlfn.XLOOKUP(D147,Peso!A:A,Peso!D:D),"SEM PESO")</f>
        <v>12</v>
      </c>
      <c r="M147" s="283" t="str">
        <f>_xlfn.XLOOKUP(D147,Peso!A:A,Peso!C:C)</f>
        <v>CX</v>
      </c>
      <c r="N147" s="283"/>
      <c r="O147" s="284">
        <f t="shared" si="16"/>
        <v>14.5</v>
      </c>
      <c r="P147" s="284" t="str">
        <f t="shared" si="17"/>
        <v/>
      </c>
      <c r="Q147" s="284" t="str">
        <f t="shared" si="18"/>
        <v/>
      </c>
      <c r="R147" s="285" t="str">
        <f>_xlfn.XLOOKUP(D147,CATEGORIA!B:B,CATEGORIA!F:F)</f>
        <v>BOMBONIERE</v>
      </c>
      <c r="S147" s="286">
        <f t="shared" si="19"/>
        <v>174</v>
      </c>
      <c r="T147" s="287" t="str">
        <f t="shared" si="20"/>
        <v/>
      </c>
      <c r="U147" s="287" t="str">
        <f t="shared" si="21"/>
        <v/>
      </c>
      <c r="V147" s="287">
        <f t="shared" si="22"/>
        <v>174</v>
      </c>
      <c r="W147" s="288">
        <f>_xlfn.XLOOKUP('LISTA '!D147,BASE!A:A,BASE!G:G)</f>
        <v>174</v>
      </c>
      <c r="X147" s="280" t="str">
        <f t="shared" si="23"/>
        <v/>
      </c>
      <c r="Y147" s="280" t="str">
        <f>IF(X147="ACABOU",(MAX($Y$2:Y146))+1,"")</f>
        <v/>
      </c>
      <c r="Z147" s="280" t="str">
        <f>IF(X147="CHEGOU",(MAX($Z$2:Z146))+1,"")</f>
        <v/>
      </c>
    </row>
    <row r="148" spans="1:27" s="216" customFormat="1" ht="21.9" customHeight="1" x14ac:dyDescent="0.3">
      <c r="A148" s="12" t="e">
        <f>IF(#REF!="",0,COUNTIF(#REF!,"x"))</f>
        <v>#REF!</v>
      </c>
      <c r="B148" s="12" t="e">
        <f>IF(#REF!="",0,COUNTIF(#REF!,"x"))</f>
        <v>#REF!</v>
      </c>
      <c r="C148" s="13" t="e">
        <f>IF(#REF!="",0,COUNTIF(#REF!,"X"))</f>
        <v>#REF!</v>
      </c>
      <c r="D148" s="278">
        <v>1628</v>
      </c>
      <c r="E148" s="279" t="str">
        <f>_xlfn.XLOOKUP(D148,BASE!A:A,BASE!B:B)</f>
        <v>BALA DE GOMA FESTA SORTIDA 2X1KG (VIDA EM GRAOS)</v>
      </c>
      <c r="F148" s="280" t="s">
        <v>155</v>
      </c>
      <c r="G148" s="280" t="s">
        <v>155</v>
      </c>
      <c r="H148" s="281">
        <v>17.399999999999999</v>
      </c>
      <c r="I148" s="281">
        <f>VLOOKUP(D148,FRACIONADOS!$A:$L,8,0)</f>
        <v>17.399999999999999</v>
      </c>
      <c r="J148" s="282" t="str">
        <f>IFERROR(_xlfn.XLOOKUP(D148,ISENTOS!A:A,ISENTOS!H:H),"")</f>
        <v/>
      </c>
      <c r="K148" s="282" t="str">
        <f>IFERROR(_xlfn.XLOOKUP(D148,ISENTOS!A:A,ISENTOS!I:I),"")</f>
        <v/>
      </c>
      <c r="L148" s="283">
        <f>IF(_xlfn.XLOOKUP(D148,Peso!A:A,Peso!D:D),_xlfn.XLOOKUP(D148,Peso!A:A,Peso!D:D),"SEM PESO")</f>
        <v>2</v>
      </c>
      <c r="M148" s="283" t="str">
        <f>_xlfn.XLOOKUP(D148,Peso!A:A,Peso!C:C)</f>
        <v>PCT</v>
      </c>
      <c r="N148" s="283"/>
      <c r="O148" s="284">
        <f t="shared" si="16"/>
        <v>17.399999999999999</v>
      </c>
      <c r="P148" s="284" t="str">
        <f t="shared" si="17"/>
        <v/>
      </c>
      <c r="Q148" s="284" t="str">
        <f t="shared" si="18"/>
        <v/>
      </c>
      <c r="R148" s="285" t="str">
        <f>_xlfn.XLOOKUP(D148,CATEGORIA!B:B,CATEGORIA!F:F)</f>
        <v>BOMBONIERE</v>
      </c>
      <c r="S148" s="286">
        <f t="shared" si="19"/>
        <v>34.799999999999997</v>
      </c>
      <c r="T148" s="287" t="str">
        <f t="shared" si="20"/>
        <v/>
      </c>
      <c r="U148" s="287" t="str">
        <f t="shared" si="21"/>
        <v/>
      </c>
      <c r="V148" s="287">
        <f t="shared" si="22"/>
        <v>34.799999999999997</v>
      </c>
      <c r="W148" s="288">
        <f>_xlfn.XLOOKUP('LISTA '!D148,BASE!A:A,BASE!G:G)</f>
        <v>47</v>
      </c>
      <c r="X148" s="280" t="str">
        <f t="shared" si="23"/>
        <v/>
      </c>
      <c r="Y148" s="280" t="str">
        <f>IF(X148="ACABOU",(MAX($Y$2:Y147))+1,"")</f>
        <v/>
      </c>
      <c r="Z148" s="280" t="str">
        <f>IF(X148="CHEGOU",(MAX($Z$2:Z147))+1,"")</f>
        <v/>
      </c>
    </row>
    <row r="149" spans="1:27" s="216" customFormat="1" ht="21.9" customHeight="1" x14ac:dyDescent="0.3">
      <c r="A149" s="12" t="e">
        <f>IF(#REF!="",0,COUNTIF(#REF!,"x"))</f>
        <v>#REF!</v>
      </c>
      <c r="B149" s="12" t="e">
        <f>IF(#REF!="",0,COUNTIF(#REF!,"x"))</f>
        <v>#REF!</v>
      </c>
      <c r="C149" s="13" t="e">
        <f>IF(#REF!="",0,COUNTIF(#REF!,"X"))</f>
        <v>#REF!</v>
      </c>
      <c r="D149" s="278">
        <v>1604</v>
      </c>
      <c r="E149" s="279" t="str">
        <f>_xlfn.XLOOKUP(D149,BASE!A:A,BASE!B:B)</f>
        <v>BALA DE GOMA JUJUBA DELIKUKY 12X1KG (KUKY)</v>
      </c>
      <c r="F149" s="280"/>
      <c r="G149" s="280"/>
      <c r="H149" s="281">
        <v>17.5</v>
      </c>
      <c r="I149" s="281">
        <v>17.5</v>
      </c>
      <c r="J149" s="282" t="str">
        <f>IFERROR(_xlfn.XLOOKUP(D149,ISENTOS!A:A,ISENTOS!H:H),"")</f>
        <v/>
      </c>
      <c r="K149" s="282" t="str">
        <f>IFERROR(_xlfn.XLOOKUP(D149,ISENTOS!A:A,ISENTOS!I:I),"")</f>
        <v/>
      </c>
      <c r="L149" s="283">
        <f>IF(_xlfn.XLOOKUP(D149,Peso!A:A,Peso!D:D),_xlfn.XLOOKUP(D149,Peso!A:A,Peso!D:D),"SEM PESO")</f>
        <v>12</v>
      </c>
      <c r="M149" s="283" t="str">
        <f>_xlfn.XLOOKUP(D149,Peso!A:A,Peso!C:C)</f>
        <v>CX</v>
      </c>
      <c r="N149" s="283"/>
      <c r="O149" s="284">
        <f t="shared" si="16"/>
        <v>17.5</v>
      </c>
      <c r="P149" s="284" t="str">
        <f t="shared" si="17"/>
        <v/>
      </c>
      <c r="Q149" s="284" t="str">
        <f t="shared" si="18"/>
        <v/>
      </c>
      <c r="R149" s="285" t="str">
        <f>_xlfn.XLOOKUP(D149,CATEGORIA!B:B,CATEGORIA!F:F)</f>
        <v>BOMBONIERE</v>
      </c>
      <c r="S149" s="286">
        <f t="shared" si="19"/>
        <v>210</v>
      </c>
      <c r="T149" s="287" t="str">
        <f t="shared" si="20"/>
        <v/>
      </c>
      <c r="U149" s="287" t="str">
        <f t="shared" si="21"/>
        <v/>
      </c>
      <c r="V149" s="287">
        <f t="shared" si="22"/>
        <v>210</v>
      </c>
      <c r="W149" s="288">
        <f>_xlfn.XLOOKUP('LISTA '!D149,BASE!A:A,BASE!G:G)</f>
        <v>92</v>
      </c>
      <c r="X149" s="280" t="str">
        <f t="shared" si="23"/>
        <v/>
      </c>
      <c r="Y149" s="280" t="str">
        <f>IF(X149="ACABOU",(MAX($Y$2:Y148))+1,"")</f>
        <v/>
      </c>
      <c r="Z149" s="280" t="str">
        <f>IF(X149="CHEGOU",(MAX($Z$2:Z148))+1,"")</f>
        <v/>
      </c>
    </row>
    <row r="150" spans="1:27" s="216" customFormat="1" ht="21.9" customHeight="1" x14ac:dyDescent="0.3">
      <c r="A150" s="12" t="e">
        <f>IF(#REF!="",0,COUNTIF(#REF!,"x"))</f>
        <v>#REF!</v>
      </c>
      <c r="B150" s="12" t="e">
        <f>IF(#REF!="",0,COUNTIF(#REF!,"x"))</f>
        <v>#REF!</v>
      </c>
      <c r="C150" s="13" t="e">
        <f>IF(#REF!="",0,COUNTIF(#REF!,"X"))</f>
        <v>#REF!</v>
      </c>
      <c r="D150" s="278">
        <v>1627</v>
      </c>
      <c r="E150" s="279" t="str">
        <f>_xlfn.XLOOKUP(D150,BASE!A:A,BASE!B:B)</f>
        <v>BALA DE GOMA JUJUBA DELIKUKY 2X1KG (KUKY)</v>
      </c>
      <c r="F150" s="280" t="s">
        <v>155</v>
      </c>
      <c r="G150" s="280" t="s">
        <v>155</v>
      </c>
      <c r="H150" s="281">
        <v>20.8</v>
      </c>
      <c r="I150" s="281">
        <f>VLOOKUP(D150,FRACIONADOS!$A:$L,8,0)</f>
        <v>20.8</v>
      </c>
      <c r="J150" s="282" t="str">
        <f>IFERROR(_xlfn.XLOOKUP(D150,ISENTOS!A:A,ISENTOS!H:H),"")</f>
        <v/>
      </c>
      <c r="K150" s="282" t="str">
        <f>IFERROR(_xlfn.XLOOKUP(D150,ISENTOS!A:A,ISENTOS!I:I),"")</f>
        <v/>
      </c>
      <c r="L150" s="283">
        <f>IF(_xlfn.XLOOKUP(D150,Peso!A:A,Peso!D:D),_xlfn.XLOOKUP(D150,Peso!A:A,Peso!D:D),"SEM PESO")</f>
        <v>2</v>
      </c>
      <c r="M150" s="283" t="str">
        <f>_xlfn.XLOOKUP(D150,Peso!A:A,Peso!C:C)</f>
        <v>PCT</v>
      </c>
      <c r="N150" s="283"/>
      <c r="O150" s="284">
        <f t="shared" si="16"/>
        <v>20.8</v>
      </c>
      <c r="P150" s="284" t="str">
        <f t="shared" si="17"/>
        <v/>
      </c>
      <c r="Q150" s="284" t="str">
        <f t="shared" si="18"/>
        <v/>
      </c>
      <c r="R150" s="285" t="str">
        <f>_xlfn.XLOOKUP(D150,CATEGORIA!B:B,CATEGORIA!F:F)</f>
        <v>BOMBONIERE</v>
      </c>
      <c r="S150" s="286">
        <f t="shared" si="19"/>
        <v>41.6</v>
      </c>
      <c r="T150" s="287" t="str">
        <f t="shared" si="20"/>
        <v/>
      </c>
      <c r="U150" s="287" t="str">
        <f t="shared" si="21"/>
        <v/>
      </c>
      <c r="V150" s="287">
        <f t="shared" si="22"/>
        <v>41.6</v>
      </c>
      <c r="W150" s="288">
        <f>_xlfn.XLOOKUP('LISTA '!D150,BASE!A:A,BASE!G:G)</f>
        <v>24</v>
      </c>
      <c r="X150" s="280" t="str">
        <f t="shared" si="23"/>
        <v/>
      </c>
      <c r="Y150" s="280" t="str">
        <f>IF(X150="ACABOU",(MAX($Y$2:Y149))+1,"")</f>
        <v/>
      </c>
      <c r="Z150" s="280" t="str">
        <f>IF(X150="CHEGOU",(MAX($Z$2:Z149))+1,"")</f>
        <v/>
      </c>
    </row>
    <row r="151" spans="1:27" s="216" customFormat="1" ht="21.9" customHeight="1" x14ac:dyDescent="0.3">
      <c r="A151" s="12" t="e">
        <f>IF(#REF!="",0,COUNTIF(#REF!,"x"))</f>
        <v>#REF!</v>
      </c>
      <c r="B151" s="12" t="e">
        <f>IF(#REF!="",0,COUNTIF(#REF!,"x"))</f>
        <v>#REF!</v>
      </c>
      <c r="C151" s="13" t="e">
        <f>IF(#REF!="",0,COUNTIF(#REF!,"X"))</f>
        <v>#REF!</v>
      </c>
      <c r="D151" s="278">
        <v>1671</v>
      </c>
      <c r="E151" s="279" t="str">
        <f>_xlfn.XLOOKUP(D151,BASE!A:A,BASE!B:B)</f>
        <v>BANANA CRISTALIZADA 3KG</v>
      </c>
      <c r="F151" s="280"/>
      <c r="G151" s="280"/>
      <c r="H151" s="281">
        <v>26.5</v>
      </c>
      <c r="I151" s="281">
        <v>26.5</v>
      </c>
      <c r="J151" s="282" t="str">
        <f>IFERROR(_xlfn.XLOOKUP(D151,ISENTOS!A:A,ISENTOS!H:H),"")</f>
        <v/>
      </c>
      <c r="K151" s="282" t="str">
        <f>IFERROR(_xlfn.XLOOKUP(D151,ISENTOS!A:A,ISENTOS!I:I),"")</f>
        <v/>
      </c>
      <c r="L151" s="283">
        <f>IF(_xlfn.XLOOKUP(D151,Peso!A:A,Peso!D:D),_xlfn.XLOOKUP(D151,Peso!A:A,Peso!D:D),"SEM PESO")</f>
        <v>3</v>
      </c>
      <c r="M151" s="283" t="str">
        <f>_xlfn.XLOOKUP(D151,Peso!A:A,Peso!C:C)</f>
        <v>CX</v>
      </c>
      <c r="N151" s="283"/>
      <c r="O151" s="284">
        <f t="shared" si="16"/>
        <v>26.5</v>
      </c>
      <c r="P151" s="284" t="str">
        <f t="shared" si="17"/>
        <v/>
      </c>
      <c r="Q151" s="284" t="str">
        <f t="shared" si="18"/>
        <v/>
      </c>
      <c r="R151" s="285" t="str">
        <f>_xlfn.XLOOKUP(D151,CATEGORIA!B:B,CATEGORIA!F:F)</f>
        <v>FRUTAS DESIDRATADAS / CRISTALIZADAS</v>
      </c>
      <c r="S151" s="286">
        <f t="shared" si="19"/>
        <v>79.5</v>
      </c>
      <c r="T151" s="287" t="str">
        <f t="shared" si="20"/>
        <v/>
      </c>
      <c r="U151" s="287" t="str">
        <f t="shared" si="21"/>
        <v/>
      </c>
      <c r="V151" s="287">
        <f t="shared" si="22"/>
        <v>79.5</v>
      </c>
      <c r="W151" s="288">
        <f>_xlfn.XLOOKUP('LISTA '!D151,BASE!A:A,BASE!G:G)</f>
        <v>221</v>
      </c>
      <c r="X151" s="280" t="str">
        <f t="shared" si="23"/>
        <v/>
      </c>
      <c r="Y151" s="280" t="str">
        <f>IF(X151="ACABOU",(MAX($Y$2:Y150))+1,"")</f>
        <v/>
      </c>
      <c r="Z151" s="280" t="str">
        <f>IF(X151="CHEGOU",(MAX($Z$2:Z150))+1,"")</f>
        <v/>
      </c>
      <c r="AA151" s="48"/>
    </row>
    <row r="152" spans="1:27" s="216" customFormat="1" ht="21.9" customHeight="1" x14ac:dyDescent="0.3">
      <c r="A152" s="12" t="e">
        <f>IF(#REF!="",0,COUNTIF(#REF!,"x"))</f>
        <v>#REF!</v>
      </c>
      <c r="B152" s="12" t="e">
        <f>IF(#REF!="",0,COUNTIF(#REF!,"x"))</f>
        <v>#REF!</v>
      </c>
      <c r="C152" s="13" t="e">
        <f>IF(#REF!="",0,COUNTIF(#REF!,"X"))</f>
        <v>#REF!</v>
      </c>
      <c r="D152" s="278">
        <v>183</v>
      </c>
      <c r="E152" s="279" t="str">
        <f>_xlfn.XLOOKUP(D152,BASE!A:A,BASE!B:B)</f>
        <v>BANANA PASSA 10KG</v>
      </c>
      <c r="F152" s="280"/>
      <c r="G152" s="280"/>
      <c r="H152" s="281">
        <v>0</v>
      </c>
      <c r="I152" s="281">
        <v>0</v>
      </c>
      <c r="J152" s="282" t="str">
        <f>IFERROR(_xlfn.XLOOKUP(D152,ISENTOS!A:A,ISENTOS!H:H),"")</f>
        <v/>
      </c>
      <c r="K152" s="282" t="str">
        <f>IFERROR(_xlfn.XLOOKUP(D152,ISENTOS!A:A,ISENTOS!I:I),"")</f>
        <v/>
      </c>
      <c r="L152" s="283">
        <f>IF(_xlfn.XLOOKUP(D152,Peso!A:A,Peso!D:D),_xlfn.XLOOKUP(D152,Peso!A:A,Peso!D:D),"SEM PESO")</f>
        <v>10</v>
      </c>
      <c r="M152" s="283" t="str">
        <f>_xlfn.XLOOKUP(D152,Peso!A:A,Peso!C:C)</f>
        <v>CX</v>
      </c>
      <c r="N152" s="283"/>
      <c r="O152" s="284">
        <f t="shared" si="16"/>
        <v>0</v>
      </c>
      <c r="P152" s="284" t="str">
        <f t="shared" si="17"/>
        <v/>
      </c>
      <c r="Q152" s="284" t="str">
        <f t="shared" si="18"/>
        <v/>
      </c>
      <c r="R152" s="285" t="str">
        <f>_xlfn.XLOOKUP(D152,CATEGORIA!B:B,CATEGORIA!F:F)</f>
        <v>FRUTAS DESIDRATADAS / CRISTALIZADAS</v>
      </c>
      <c r="S152" s="286">
        <f t="shared" si="19"/>
        <v>0</v>
      </c>
      <c r="T152" s="287" t="str">
        <f t="shared" si="20"/>
        <v/>
      </c>
      <c r="U152" s="287" t="str">
        <f t="shared" si="21"/>
        <v/>
      </c>
      <c r="V152" s="287">
        <f t="shared" si="22"/>
        <v>0</v>
      </c>
      <c r="W152" s="288">
        <f>_xlfn.XLOOKUP('LISTA '!D152,BASE!A:A,BASE!G:G)</f>
        <v>0</v>
      </c>
      <c r="X152" s="280" t="str">
        <f t="shared" si="23"/>
        <v/>
      </c>
      <c r="Y152" s="280" t="str">
        <f>IF(X152="ACABOU",(MAX($Y$2:Y151))+1,"")</f>
        <v/>
      </c>
      <c r="Z152" s="280" t="str">
        <f>IF(X152="CHEGOU",(MAX($Z$2:Z151))+1,"")</f>
        <v/>
      </c>
    </row>
    <row r="153" spans="1:27" s="216" customFormat="1" ht="21.9" customHeight="1" x14ac:dyDescent="0.3">
      <c r="A153" s="12" t="e">
        <f>IF(#REF!="",0,COUNTIF(#REF!,"x"))</f>
        <v>#REF!</v>
      </c>
      <c r="B153" s="12" t="e">
        <f>IF(#REF!="",0,COUNTIF(#REF!,"x"))</f>
        <v>#REF!</v>
      </c>
      <c r="C153" s="13" t="e">
        <f>IF(#REF!="",0,COUNTIF(#REF!,"X"))</f>
        <v>#REF!</v>
      </c>
      <c r="D153" s="278">
        <v>2162</v>
      </c>
      <c r="E153" s="279" t="str">
        <f>_xlfn.XLOOKUP(D153,BASE!A:A,BASE!B:B)</f>
        <v>BANCHA 1KG (VIDA EM GRAOS)</v>
      </c>
      <c r="F153" s="280" t="s">
        <v>155</v>
      </c>
      <c r="G153" s="280" t="s">
        <v>155</v>
      </c>
      <c r="H153" s="281">
        <v>17</v>
      </c>
      <c r="I153" s="281">
        <f>VLOOKUP(D153,FRACIONADOS!$A:$L,8,0)</f>
        <v>17</v>
      </c>
      <c r="J153" s="282" t="str">
        <f>IFERROR(_xlfn.XLOOKUP(D153,ISENTOS!A:A,ISENTOS!H:H),"")</f>
        <v/>
      </c>
      <c r="K153" s="282" t="str">
        <f>IFERROR(_xlfn.XLOOKUP(D153,ISENTOS!A:A,ISENTOS!I:I),"")</f>
        <v/>
      </c>
      <c r="L153" s="283">
        <f>IF(_xlfn.XLOOKUP(D153,Peso!A:A,Peso!D:D),_xlfn.XLOOKUP(D153,Peso!A:A,Peso!D:D),"SEM PESO")</f>
        <v>1</v>
      </c>
      <c r="M153" s="283" t="str">
        <f>_xlfn.XLOOKUP(D153,Peso!A:A,Peso!C:C)</f>
        <v>SC</v>
      </c>
      <c r="N153" s="283"/>
      <c r="O153" s="284">
        <f t="shared" si="16"/>
        <v>17</v>
      </c>
      <c r="P153" s="284" t="str">
        <f t="shared" si="17"/>
        <v/>
      </c>
      <c r="Q153" s="284" t="str">
        <f t="shared" si="18"/>
        <v/>
      </c>
      <c r="R153" s="285" t="str">
        <f>_xlfn.XLOOKUP(D153,CATEGORIA!B:B,CATEGORIA!F:F)</f>
        <v>CHAS</v>
      </c>
      <c r="S153" s="286">
        <f t="shared" si="19"/>
        <v>17</v>
      </c>
      <c r="T153" s="287" t="str">
        <f t="shared" si="20"/>
        <v/>
      </c>
      <c r="U153" s="287" t="str">
        <f t="shared" si="21"/>
        <v/>
      </c>
      <c r="V153" s="287">
        <f t="shared" si="22"/>
        <v>17</v>
      </c>
      <c r="W153" s="288">
        <f>_xlfn.XLOOKUP('LISTA '!D153,BASE!A:A,BASE!G:G)</f>
        <v>46</v>
      </c>
      <c r="X153" s="280" t="str">
        <f t="shared" si="23"/>
        <v/>
      </c>
      <c r="Y153" s="280" t="str">
        <f>IF(X153="ACABOU",(MAX($Y$2:Y152))+1,"")</f>
        <v/>
      </c>
      <c r="Z153" s="280" t="str">
        <f>IF(X153="CHEGOU",(MAX($Z$2:Z152))+1,"")</f>
        <v/>
      </c>
    </row>
    <row r="154" spans="1:27" s="216" customFormat="1" ht="21.9" customHeight="1" x14ac:dyDescent="0.3">
      <c r="A154" s="12" t="e">
        <f>IF(#REF!="",0,COUNTIF(#REF!,"x"))</f>
        <v>#REF!</v>
      </c>
      <c r="B154" s="12" t="e">
        <f>IF(#REF!="",0,COUNTIF(#REF!,"x"))</f>
        <v>#REF!</v>
      </c>
      <c r="C154" s="13" t="e">
        <f>IF(#REF!="",0,COUNTIF(#REF!,"X"))</f>
        <v>#REF!</v>
      </c>
      <c r="D154" s="278">
        <v>548</v>
      </c>
      <c r="E154" s="279" t="str">
        <f>_xlfn.XLOOKUP(D154,BASE!A:A,BASE!B:B)</f>
        <v>BANCHA 5KG</v>
      </c>
      <c r="F154" s="280"/>
      <c r="G154" s="280"/>
      <c r="H154" s="281">
        <v>13.5</v>
      </c>
      <c r="I154" s="281">
        <v>13.5</v>
      </c>
      <c r="J154" s="282" t="str">
        <f>IFERROR(_xlfn.XLOOKUP(D154,ISENTOS!A:A,ISENTOS!H:H),"")</f>
        <v/>
      </c>
      <c r="K154" s="282" t="str">
        <f>IFERROR(_xlfn.XLOOKUP(D154,ISENTOS!A:A,ISENTOS!I:I),"")</f>
        <v/>
      </c>
      <c r="L154" s="283">
        <f>IF(_xlfn.XLOOKUP(D154,Peso!A:A,Peso!D:D),_xlfn.XLOOKUP(D154,Peso!A:A,Peso!D:D),"SEM PESO")</f>
        <v>5</v>
      </c>
      <c r="M154" s="283" t="str">
        <f>_xlfn.XLOOKUP(D154,Peso!A:A,Peso!C:C)</f>
        <v>SC</v>
      </c>
      <c r="N154" s="283"/>
      <c r="O154" s="284">
        <f t="shared" si="16"/>
        <v>13.5</v>
      </c>
      <c r="P154" s="284" t="str">
        <f t="shared" si="17"/>
        <v/>
      </c>
      <c r="Q154" s="284" t="str">
        <f t="shared" si="18"/>
        <v/>
      </c>
      <c r="R154" s="285" t="str">
        <f>_xlfn.XLOOKUP(D154,CATEGORIA!B:B,CATEGORIA!F:F)</f>
        <v>CHAS</v>
      </c>
      <c r="S154" s="286">
        <f t="shared" si="19"/>
        <v>67.5</v>
      </c>
      <c r="T154" s="287" t="str">
        <f t="shared" si="20"/>
        <v/>
      </c>
      <c r="U154" s="287" t="str">
        <f t="shared" si="21"/>
        <v/>
      </c>
      <c r="V154" s="287">
        <f t="shared" si="22"/>
        <v>67.5</v>
      </c>
      <c r="W154" s="288">
        <f>_xlfn.XLOOKUP('LISTA '!D154,BASE!A:A,BASE!G:G)</f>
        <v>140</v>
      </c>
      <c r="X154" s="280" t="str">
        <f t="shared" si="23"/>
        <v/>
      </c>
      <c r="Y154" s="280" t="str">
        <f>IF(X154="ACABOU",(MAX($Y$2:Y153))+1,"")</f>
        <v/>
      </c>
      <c r="Z154" s="280" t="str">
        <f>IF(X154="CHEGOU",(MAX($Z$2:Z153))+1,"")</f>
        <v/>
      </c>
    </row>
    <row r="155" spans="1:27" s="215" customFormat="1" ht="21.9" customHeight="1" x14ac:dyDescent="0.3">
      <c r="A155" s="12" t="e">
        <f>IF(#REF!="",0,COUNTIF(#REF!,"x"))</f>
        <v>#REF!</v>
      </c>
      <c r="B155" s="12" t="e">
        <f>IF(#REF!="",0,COUNTIF(#REF!,"x"))</f>
        <v>#REF!</v>
      </c>
      <c r="C155" s="13" t="e">
        <f>IF(#REF!="",0,COUNTIF(#REF!,"X"))</f>
        <v>#REF!</v>
      </c>
      <c r="D155" s="278">
        <v>2163</v>
      </c>
      <c r="E155" s="279" t="str">
        <f>_xlfn.XLOOKUP(D155,BASE!A:A,BASE!B:B)</f>
        <v>BARBATIMAO 1KG</v>
      </c>
      <c r="F155" s="280" t="s">
        <v>155</v>
      </c>
      <c r="G155" s="280" t="s">
        <v>155</v>
      </c>
      <c r="H155" s="281">
        <v>20.8</v>
      </c>
      <c r="I155" s="281">
        <f>VLOOKUP(D155,FRACIONADOS!$A:$L,8,0)</f>
        <v>20.8</v>
      </c>
      <c r="J155" s="282" t="str">
        <f>IFERROR(_xlfn.XLOOKUP(D155,ISENTOS!A:A,ISENTOS!H:H),"")</f>
        <v/>
      </c>
      <c r="K155" s="282" t="str">
        <f>IFERROR(_xlfn.XLOOKUP(D155,ISENTOS!A:A,ISENTOS!I:I),"")</f>
        <v/>
      </c>
      <c r="L155" s="283">
        <f>IF(_xlfn.XLOOKUP(D155,Peso!A:A,Peso!D:D),_xlfn.XLOOKUP(D155,Peso!A:A,Peso!D:D),"SEM PESO")</f>
        <v>1</v>
      </c>
      <c r="M155" s="283" t="str">
        <f>_xlfn.XLOOKUP(D155,Peso!A:A,Peso!C:C)</f>
        <v>SC</v>
      </c>
      <c r="N155" s="283"/>
      <c r="O155" s="284">
        <f t="shared" si="16"/>
        <v>20.8</v>
      </c>
      <c r="P155" s="284" t="str">
        <f t="shared" si="17"/>
        <v/>
      </c>
      <c r="Q155" s="284" t="str">
        <f t="shared" si="18"/>
        <v/>
      </c>
      <c r="R155" s="285" t="str">
        <f>_xlfn.XLOOKUP(D155,CATEGORIA!B:B,CATEGORIA!F:F)</f>
        <v>CHAS</v>
      </c>
      <c r="S155" s="286">
        <f t="shared" si="19"/>
        <v>20.8</v>
      </c>
      <c r="T155" s="287" t="str">
        <f t="shared" si="20"/>
        <v/>
      </c>
      <c r="U155" s="287" t="str">
        <f t="shared" si="21"/>
        <v/>
      </c>
      <c r="V155" s="287">
        <f t="shared" si="22"/>
        <v>20.8</v>
      </c>
      <c r="W155" s="288">
        <f>_xlfn.XLOOKUP('LISTA '!D155,BASE!A:A,BASE!G:G)</f>
        <v>88</v>
      </c>
      <c r="X155" s="280" t="str">
        <f t="shared" si="23"/>
        <v/>
      </c>
      <c r="Y155" s="280" t="str">
        <f>IF(X155="ACABOU",(MAX($Y$2:Y154))+1,"")</f>
        <v/>
      </c>
      <c r="Z155" s="280" t="str">
        <f>IF(X155="CHEGOU",(MAX($Z$2:Z154))+1,"")</f>
        <v/>
      </c>
    </row>
    <row r="156" spans="1:27" s="215" customFormat="1" ht="21.9" customHeight="1" x14ac:dyDescent="0.3">
      <c r="A156" s="12" t="e">
        <f>IF(#REF!="",0,COUNTIF(#REF!,"x"))</f>
        <v>#REF!</v>
      </c>
      <c r="B156" s="12" t="e">
        <f>IF(#REF!="",0,COUNTIF(#REF!,"x"))</f>
        <v>#REF!</v>
      </c>
      <c r="C156" s="13" t="e">
        <f>IF(#REF!="",0,COUNTIF(#REF!,"X"))</f>
        <v>#REF!</v>
      </c>
      <c r="D156" s="278">
        <v>1100</v>
      </c>
      <c r="E156" s="279" t="str">
        <f>_xlfn.XLOOKUP(D156,BASE!A:A,BASE!B:B)</f>
        <v>BARBATIMAO 5KG</v>
      </c>
      <c r="F156" s="280"/>
      <c r="G156" s="280"/>
      <c r="H156" s="281">
        <v>16.8</v>
      </c>
      <c r="I156" s="281">
        <v>16.8</v>
      </c>
      <c r="J156" s="282" t="str">
        <f>IFERROR(_xlfn.XLOOKUP(D156,ISENTOS!A:A,ISENTOS!H:H),"")</f>
        <v/>
      </c>
      <c r="K156" s="282" t="str">
        <f>IFERROR(_xlfn.XLOOKUP(D156,ISENTOS!A:A,ISENTOS!I:I),"")</f>
        <v/>
      </c>
      <c r="L156" s="283">
        <f>IF(_xlfn.XLOOKUP(D156,Peso!A:A,Peso!D:D),_xlfn.XLOOKUP(D156,Peso!A:A,Peso!D:D),"SEM PESO")</f>
        <v>5</v>
      </c>
      <c r="M156" s="283" t="str">
        <f>_xlfn.XLOOKUP(D156,Peso!A:A,Peso!C:C)</f>
        <v>SC</v>
      </c>
      <c r="N156" s="283"/>
      <c r="O156" s="284">
        <f t="shared" si="16"/>
        <v>16.8</v>
      </c>
      <c r="P156" s="284" t="str">
        <f t="shared" si="17"/>
        <v/>
      </c>
      <c r="Q156" s="284" t="str">
        <f t="shared" si="18"/>
        <v/>
      </c>
      <c r="R156" s="285" t="str">
        <f>_xlfn.XLOOKUP(D156,CATEGORIA!B:B,CATEGORIA!F:F)</f>
        <v>CHAS</v>
      </c>
      <c r="S156" s="286">
        <f t="shared" si="19"/>
        <v>84</v>
      </c>
      <c r="T156" s="287" t="str">
        <f t="shared" si="20"/>
        <v/>
      </c>
      <c r="U156" s="287" t="str">
        <f t="shared" si="21"/>
        <v/>
      </c>
      <c r="V156" s="287">
        <f t="shared" si="22"/>
        <v>84</v>
      </c>
      <c r="W156" s="288">
        <f>_xlfn.XLOOKUP('LISTA '!D156,BASE!A:A,BASE!G:G)</f>
        <v>27</v>
      </c>
      <c r="X156" s="280" t="str">
        <f t="shared" si="23"/>
        <v/>
      </c>
      <c r="Y156" s="280" t="str">
        <f>IF(X156="ACABOU",(MAX($Y$2:Y155))+1,"")</f>
        <v/>
      </c>
      <c r="Z156" s="280" t="str">
        <f>IF(X156="CHEGOU",(MAX($Z$2:Z155))+1,"")</f>
        <v/>
      </c>
    </row>
    <row r="157" spans="1:27" s="216" customFormat="1" ht="21.9" customHeight="1" x14ac:dyDescent="0.3">
      <c r="A157" s="12" t="e">
        <f>IF(#REF!="",0,COUNTIF(#REF!,"x"))</f>
        <v>#REF!</v>
      </c>
      <c r="B157" s="12" t="e">
        <f>IF(#REF!="",0,COUNTIF(#REF!,"x"))</f>
        <v>#REF!</v>
      </c>
      <c r="C157" s="13" t="e">
        <f>IF(#REF!="",0,COUNTIF(#REF!,"X"))</f>
        <v>#REF!</v>
      </c>
      <c r="D157" s="278">
        <v>1499</v>
      </c>
      <c r="E157" s="279" t="str">
        <f>_xlfn.XLOOKUP(D157,BASE!A:A,BASE!B:B)</f>
        <v>BARRA DE CEREAIS 7 GRAOS PCT C/2 DISP 24X22GR (NATURALE)</v>
      </c>
      <c r="F157" s="280" t="s">
        <v>155</v>
      </c>
      <c r="G157" s="280" t="s">
        <v>155</v>
      </c>
      <c r="H157" s="281">
        <v>26.4</v>
      </c>
      <c r="I157" s="281">
        <f>VLOOKUP(D157,FRACIONADOS!$A:$L,8,0)</f>
        <v>26.4</v>
      </c>
      <c r="J157" s="282" t="str">
        <f>IFERROR(_xlfn.XLOOKUP(D157,ISENTOS!A:A,ISENTOS!H:H),"")</f>
        <v/>
      </c>
      <c r="K157" s="282" t="str">
        <f>IFERROR(_xlfn.XLOOKUP(D157,ISENTOS!A:A,ISENTOS!I:I),"")</f>
        <v/>
      </c>
      <c r="L157" s="283">
        <f>IF(_xlfn.XLOOKUP(D157,Peso!A:A,Peso!D:D),_xlfn.XLOOKUP(D157,Peso!A:A,Peso!D:D),"SEM PESO")</f>
        <v>2</v>
      </c>
      <c r="M157" s="283" t="str">
        <f>_xlfn.XLOOKUP(D157,Peso!A:A,Peso!C:C)</f>
        <v>EMB</v>
      </c>
      <c r="N157" s="283"/>
      <c r="O157" s="284">
        <f t="shared" si="16"/>
        <v>26.4</v>
      </c>
      <c r="P157" s="284" t="str">
        <f t="shared" si="17"/>
        <v/>
      </c>
      <c r="Q157" s="284" t="str">
        <f t="shared" si="18"/>
        <v/>
      </c>
      <c r="R157" s="285" t="str">
        <f>_xlfn.XLOOKUP(D157,CATEGORIA!B:B,CATEGORIA!F:F)</f>
        <v>CEREAIS</v>
      </c>
      <c r="S157" s="286">
        <f t="shared" si="19"/>
        <v>52.8</v>
      </c>
      <c r="T157" s="287" t="str">
        <f t="shared" si="20"/>
        <v/>
      </c>
      <c r="U157" s="287" t="str">
        <f t="shared" si="21"/>
        <v/>
      </c>
      <c r="V157" s="287">
        <f t="shared" si="22"/>
        <v>52.8</v>
      </c>
      <c r="W157" s="288">
        <f>_xlfn.XLOOKUP('LISTA '!D157,BASE!A:A,BASE!G:G)</f>
        <v>6</v>
      </c>
      <c r="X157" s="280" t="str">
        <f t="shared" si="23"/>
        <v/>
      </c>
      <c r="Y157" s="280" t="str">
        <f>IF(X157="ACABOU",(MAX($Y$2:Y156))+1,"")</f>
        <v/>
      </c>
      <c r="Z157" s="280" t="str">
        <f>IF(X157="CHEGOU",(MAX($Z$2:Z156))+1,"")</f>
        <v/>
      </c>
    </row>
    <row r="158" spans="1:27" s="216" customFormat="1" ht="21.9" customHeight="1" x14ac:dyDescent="0.3">
      <c r="A158" s="12" t="e">
        <f>IF(#REF!="",0,COUNTIF(#REF!,"x"))</f>
        <v>#REF!</v>
      </c>
      <c r="B158" s="12" t="e">
        <f>IF(#REF!="",0,COUNTIF(#REF!,"x"))</f>
        <v>#REF!</v>
      </c>
      <c r="C158" s="13" t="e">
        <f>IF(#REF!="",0,COUNTIF(#REF!,"X"))</f>
        <v>#REF!</v>
      </c>
      <c r="D158" s="278">
        <v>1500</v>
      </c>
      <c r="E158" s="279" t="str">
        <f>_xlfn.XLOOKUP(D158,BASE!A:A,BASE!B:B)</f>
        <v>BARRA DE CEREAIS BANANA PCT C/2 DISP 24X22GR (NATURALE)</v>
      </c>
      <c r="F158" s="280" t="s">
        <v>155</v>
      </c>
      <c r="G158" s="280" t="s">
        <v>155</v>
      </c>
      <c r="H158" s="281">
        <v>26.4</v>
      </c>
      <c r="I158" s="281">
        <f>VLOOKUP(D158,FRACIONADOS!$A:$L,8,0)</f>
        <v>26.4</v>
      </c>
      <c r="J158" s="282" t="str">
        <f>IFERROR(_xlfn.XLOOKUP(D158,ISENTOS!A:A,ISENTOS!H:H),"")</f>
        <v/>
      </c>
      <c r="K158" s="282" t="str">
        <f>IFERROR(_xlfn.XLOOKUP(D158,ISENTOS!A:A,ISENTOS!I:I),"")</f>
        <v/>
      </c>
      <c r="L158" s="283">
        <f>IF(_xlfn.XLOOKUP(D158,Peso!A:A,Peso!D:D),_xlfn.XLOOKUP(D158,Peso!A:A,Peso!D:D),"SEM PESO")</f>
        <v>2</v>
      </c>
      <c r="M158" s="283" t="str">
        <f>_xlfn.XLOOKUP(D158,Peso!A:A,Peso!C:C)</f>
        <v>EMB</v>
      </c>
      <c r="N158" s="283"/>
      <c r="O158" s="284">
        <f t="shared" si="16"/>
        <v>26.4</v>
      </c>
      <c r="P158" s="284" t="str">
        <f t="shared" si="17"/>
        <v/>
      </c>
      <c r="Q158" s="284" t="str">
        <f t="shared" si="18"/>
        <v/>
      </c>
      <c r="R158" s="285" t="str">
        <f>_xlfn.XLOOKUP(D158,CATEGORIA!B:B,CATEGORIA!F:F)</f>
        <v>CEREAIS</v>
      </c>
      <c r="S158" s="286">
        <f t="shared" si="19"/>
        <v>52.8</v>
      </c>
      <c r="T158" s="287" t="str">
        <f t="shared" si="20"/>
        <v/>
      </c>
      <c r="U158" s="287" t="str">
        <f t="shared" si="21"/>
        <v/>
      </c>
      <c r="V158" s="287">
        <f t="shared" si="22"/>
        <v>52.8</v>
      </c>
      <c r="W158" s="288">
        <f>_xlfn.XLOOKUP('LISTA '!D158,BASE!A:A,BASE!G:G)</f>
        <v>11</v>
      </c>
      <c r="X158" s="280" t="str">
        <f t="shared" si="23"/>
        <v/>
      </c>
      <c r="Y158" s="280" t="str">
        <f>IF(X158="ACABOU",(MAX($Y$2:Y157))+1,"")</f>
        <v/>
      </c>
      <c r="Z158" s="280" t="str">
        <f>IF(X158="CHEGOU",(MAX($Z$2:Z157))+1,"")</f>
        <v/>
      </c>
    </row>
    <row r="159" spans="1:27" s="216" customFormat="1" ht="21.9" customHeight="1" x14ac:dyDescent="0.3">
      <c r="A159" s="12" t="e">
        <f>IF(#REF!="",0,COUNTIF(#REF!,"x"))</f>
        <v>#REF!</v>
      </c>
      <c r="B159" s="12" t="e">
        <f>IF(#REF!="",0,COUNTIF(#REF!,"x"))</f>
        <v>#REF!</v>
      </c>
      <c r="C159" s="13" t="e">
        <f>IF(#REF!="",0,COUNTIF(#REF!,"X"))</f>
        <v>#REF!</v>
      </c>
      <c r="D159" s="278">
        <v>1501</v>
      </c>
      <c r="E159" s="279" t="str">
        <f>_xlfn.XLOOKUP(D159,BASE!A:A,BASE!B:B)</f>
        <v>BARRA DE CEREAIS BANANA/AVEIA CHOC PCT C/2 DISP 24X25GR (NATURALE)</v>
      </c>
      <c r="F159" s="280" t="s">
        <v>155</v>
      </c>
      <c r="G159" s="280" t="s">
        <v>155</v>
      </c>
      <c r="H159" s="281">
        <v>26.4</v>
      </c>
      <c r="I159" s="281">
        <f>VLOOKUP(D159,FRACIONADOS!$A:$L,8,0)</f>
        <v>26.4</v>
      </c>
      <c r="J159" s="282" t="str">
        <f>IFERROR(_xlfn.XLOOKUP(D159,ISENTOS!A:A,ISENTOS!H:H),"")</f>
        <v/>
      </c>
      <c r="K159" s="282" t="str">
        <f>IFERROR(_xlfn.XLOOKUP(D159,ISENTOS!A:A,ISENTOS!I:I),"")</f>
        <v/>
      </c>
      <c r="L159" s="283">
        <f>IF(_xlfn.XLOOKUP(D159,Peso!A:A,Peso!D:D),_xlfn.XLOOKUP(D159,Peso!A:A,Peso!D:D),"SEM PESO")</f>
        <v>2</v>
      </c>
      <c r="M159" s="283" t="str">
        <f>_xlfn.XLOOKUP(D159,Peso!A:A,Peso!C:C)</f>
        <v>EMB</v>
      </c>
      <c r="N159" s="283"/>
      <c r="O159" s="284">
        <f t="shared" si="16"/>
        <v>26.4</v>
      </c>
      <c r="P159" s="284" t="str">
        <f t="shared" si="17"/>
        <v/>
      </c>
      <c r="Q159" s="284" t="str">
        <f t="shared" si="18"/>
        <v/>
      </c>
      <c r="R159" s="285" t="str">
        <f>_xlfn.XLOOKUP(D159,CATEGORIA!B:B,CATEGORIA!F:F)</f>
        <v>CEREAIS</v>
      </c>
      <c r="S159" s="286">
        <f t="shared" si="19"/>
        <v>52.8</v>
      </c>
      <c r="T159" s="287" t="str">
        <f t="shared" si="20"/>
        <v/>
      </c>
      <c r="U159" s="287" t="str">
        <f t="shared" si="21"/>
        <v/>
      </c>
      <c r="V159" s="287">
        <f t="shared" si="22"/>
        <v>52.8</v>
      </c>
      <c r="W159" s="288">
        <f>_xlfn.XLOOKUP('LISTA '!D159,BASE!A:A,BASE!G:G)</f>
        <v>27</v>
      </c>
      <c r="X159" s="280" t="str">
        <f t="shared" si="23"/>
        <v/>
      </c>
      <c r="Y159" s="280" t="str">
        <f>IF(X159="ACABOU",(MAX($Y$2:Y158))+1,"")</f>
        <v/>
      </c>
      <c r="Z159" s="280" t="str">
        <f>IF(X159="CHEGOU",(MAX($Z$2:Z158))+1,"")</f>
        <v/>
      </c>
    </row>
    <row r="160" spans="1:27" s="216" customFormat="1" ht="21.9" customHeight="1" x14ac:dyDescent="0.3">
      <c r="A160" s="12" t="e">
        <f>IF(#REF!="",0,COUNTIF(#REF!,"x"))</f>
        <v>#REF!</v>
      </c>
      <c r="B160" s="12" t="e">
        <f>IF(#REF!="",0,COUNTIF(#REF!,"x"))</f>
        <v>#REF!</v>
      </c>
      <c r="C160" s="13" t="e">
        <f>IF(#REF!="",0,COUNTIF(#REF!,"X"))</f>
        <v>#REF!</v>
      </c>
      <c r="D160" s="278">
        <v>2810</v>
      </c>
      <c r="E160" s="279" t="str">
        <f>_xlfn.XLOOKUP(D160,BASE!A:A,BASE!B:B)</f>
        <v>BARRA DE CEREAIS BANOFFEE C/ AVEIA CX C/2 DISP 24X22GR (NATURALE)</v>
      </c>
      <c r="F160" s="280" t="s">
        <v>155</v>
      </c>
      <c r="G160" s="280" t="s">
        <v>155</v>
      </c>
      <c r="H160" s="281">
        <v>25.3</v>
      </c>
      <c r="I160" s="281">
        <f>VLOOKUP(D160,FRACIONADOS!$A:$L,8,0)</f>
        <v>25.3</v>
      </c>
      <c r="J160" s="282" t="str">
        <f>IFERROR(_xlfn.XLOOKUP(D160,ISENTOS!A:A,ISENTOS!H:H),"")</f>
        <v/>
      </c>
      <c r="K160" s="282" t="str">
        <f>IFERROR(_xlfn.XLOOKUP(D160,ISENTOS!A:A,ISENTOS!I:I),"")</f>
        <v/>
      </c>
      <c r="L160" s="283">
        <f>IF(_xlfn.XLOOKUP(D160,Peso!A:A,Peso!D:D),_xlfn.XLOOKUP(D160,Peso!A:A,Peso!D:D),"SEM PESO")</f>
        <v>2</v>
      </c>
      <c r="M160" s="283" t="str">
        <f>_xlfn.XLOOKUP(D160,Peso!A:A,Peso!C:C)</f>
        <v>CX</v>
      </c>
      <c r="N160" s="283"/>
      <c r="O160" s="284">
        <f t="shared" si="16"/>
        <v>25.3</v>
      </c>
      <c r="P160" s="284" t="str">
        <f t="shared" si="17"/>
        <v/>
      </c>
      <c r="Q160" s="284" t="str">
        <f t="shared" si="18"/>
        <v/>
      </c>
      <c r="R160" s="285" t="str">
        <f>_xlfn.XLOOKUP(D160,CATEGORIA!B:B,CATEGORIA!F:F)</f>
        <v>CEREAIS</v>
      </c>
      <c r="S160" s="286">
        <f t="shared" si="19"/>
        <v>50.6</v>
      </c>
      <c r="T160" s="287" t="str">
        <f t="shared" si="20"/>
        <v/>
      </c>
      <c r="U160" s="287" t="str">
        <f t="shared" si="21"/>
        <v/>
      </c>
      <c r="V160" s="287">
        <f t="shared" si="22"/>
        <v>50.6</v>
      </c>
      <c r="W160" s="288">
        <f>_xlfn.XLOOKUP('LISTA '!D160,BASE!A:A,BASE!G:G)</f>
        <v>20</v>
      </c>
      <c r="X160" s="280" t="str">
        <f t="shared" si="23"/>
        <v/>
      </c>
      <c r="Y160" s="280" t="str">
        <f>IF(X160="ACABOU",(MAX($Y$2:Y159))+1,"")</f>
        <v/>
      </c>
      <c r="Z160" s="280" t="str">
        <f>IF(X160="CHEGOU",(MAX($Z$2:Z159))+1,"")</f>
        <v/>
      </c>
    </row>
    <row r="161" spans="1:26" s="216" customFormat="1" ht="21.9" customHeight="1" x14ac:dyDescent="0.3">
      <c r="A161" s="11" t="e">
        <f>IF(#REF!="",0,COUNTIF(#REF!,"x"))</f>
        <v>#REF!</v>
      </c>
      <c r="B161" s="11" t="e">
        <f>IF(#REF!="",0,COUNTIF(#REF!,"x"))</f>
        <v>#REF!</v>
      </c>
      <c r="C161" s="10" t="e">
        <f>IF(#REF!="",0,COUNTIF(#REF!,"X"))</f>
        <v>#REF!</v>
      </c>
      <c r="D161" s="278">
        <v>1502</v>
      </c>
      <c r="E161" s="279" t="str">
        <f>_xlfn.XLOOKUP(D161,BASE!A:A,BASE!B:B)</f>
        <v>BARRA DE CEREAIS BRIGADEIRO/AVEIA/CHOC PCT C/2 DISP 24X25GR (NATURALE)</v>
      </c>
      <c r="F161" s="280" t="s">
        <v>155</v>
      </c>
      <c r="G161" s="280" t="s">
        <v>155</v>
      </c>
      <c r="H161" s="281">
        <v>26.4</v>
      </c>
      <c r="I161" s="281">
        <f>VLOOKUP(D161,FRACIONADOS!$A:$L,8,0)</f>
        <v>26.4</v>
      </c>
      <c r="J161" s="282" t="str">
        <f>IFERROR(_xlfn.XLOOKUP(D161,ISENTOS!A:A,ISENTOS!H:H),"")</f>
        <v/>
      </c>
      <c r="K161" s="282" t="str">
        <f>IFERROR(_xlfn.XLOOKUP(D161,ISENTOS!A:A,ISENTOS!I:I),"")</f>
        <v/>
      </c>
      <c r="L161" s="283">
        <f>IF(_xlfn.XLOOKUP(D161,Peso!A:A,Peso!D:D),_xlfn.XLOOKUP(D161,Peso!A:A,Peso!D:D),"SEM PESO")</f>
        <v>2</v>
      </c>
      <c r="M161" s="283" t="str">
        <f>_xlfn.XLOOKUP(D161,Peso!A:A,Peso!C:C)</f>
        <v>EMB</v>
      </c>
      <c r="N161" s="283"/>
      <c r="O161" s="284">
        <f t="shared" si="16"/>
        <v>26.4</v>
      </c>
      <c r="P161" s="284" t="str">
        <f t="shared" si="17"/>
        <v/>
      </c>
      <c r="Q161" s="284" t="str">
        <f t="shared" si="18"/>
        <v/>
      </c>
      <c r="R161" s="285" t="str">
        <f>_xlfn.XLOOKUP(D161,CATEGORIA!B:B,CATEGORIA!F:F)</f>
        <v>CEREAIS</v>
      </c>
      <c r="S161" s="286">
        <f t="shared" si="19"/>
        <v>52.8</v>
      </c>
      <c r="T161" s="287" t="str">
        <f t="shared" si="20"/>
        <v/>
      </c>
      <c r="U161" s="287" t="str">
        <f t="shared" si="21"/>
        <v/>
      </c>
      <c r="V161" s="287">
        <f t="shared" si="22"/>
        <v>52.8</v>
      </c>
      <c r="W161" s="288">
        <f>_xlfn.XLOOKUP('LISTA '!D161,BASE!A:A,BASE!G:G)</f>
        <v>41</v>
      </c>
      <c r="X161" s="280" t="str">
        <f t="shared" si="23"/>
        <v/>
      </c>
      <c r="Y161" s="280" t="str">
        <f>IF(X161="ACABOU",(MAX($Y$2:Y160))+1,"")</f>
        <v/>
      </c>
      <c r="Z161" s="280" t="str">
        <f>IF(X161="CHEGOU",(MAX($Z$2:Z160))+1,"")</f>
        <v/>
      </c>
    </row>
    <row r="162" spans="1:26" s="216" customFormat="1" ht="21.9" customHeight="1" x14ac:dyDescent="0.3">
      <c r="A162" s="12" t="e">
        <f>IF(#REF!="",0,COUNTIF(#REF!,"x"))</f>
        <v>#REF!</v>
      </c>
      <c r="B162" s="12" t="e">
        <f>IF(#REF!="",0,COUNTIF(#REF!,"x"))</f>
        <v>#REF!</v>
      </c>
      <c r="C162" s="13" t="e">
        <f>IF(#REF!="",0,COUNTIF(#REF!,"X"))</f>
        <v>#REF!</v>
      </c>
      <c r="D162" s="278">
        <v>2807</v>
      </c>
      <c r="E162" s="279" t="str">
        <f>_xlfn.XLOOKUP(D162,BASE!A:A,BASE!B:B)</f>
        <v>BARRA DE CEREAIS CAFE E AVEIA CX C/2 DISP 24X22GR (NATURALE)</v>
      </c>
      <c r="F162" s="280" t="s">
        <v>155</v>
      </c>
      <c r="G162" s="280" t="s">
        <v>155</v>
      </c>
      <c r="H162" s="281">
        <v>26.4</v>
      </c>
      <c r="I162" s="281">
        <f>VLOOKUP(D162,FRACIONADOS!$A:$L,8,0)</f>
        <v>26.4</v>
      </c>
      <c r="J162" s="282" t="str">
        <f>IFERROR(_xlfn.XLOOKUP(D162,ISENTOS!A:A,ISENTOS!H:H),"")</f>
        <v/>
      </c>
      <c r="K162" s="282" t="str">
        <f>IFERROR(_xlfn.XLOOKUP(D162,ISENTOS!A:A,ISENTOS!I:I),"")</f>
        <v/>
      </c>
      <c r="L162" s="283">
        <f>IF(_xlfn.XLOOKUP(D162,Peso!A:A,Peso!D:D),_xlfn.XLOOKUP(D162,Peso!A:A,Peso!D:D),"SEM PESO")</f>
        <v>2</v>
      </c>
      <c r="M162" s="283" t="str">
        <f>_xlfn.XLOOKUP(D162,Peso!A:A,Peso!C:C)</f>
        <v>CX</v>
      </c>
      <c r="N162" s="283"/>
      <c r="O162" s="284">
        <f t="shared" si="16"/>
        <v>26.4</v>
      </c>
      <c r="P162" s="284" t="str">
        <f t="shared" si="17"/>
        <v/>
      </c>
      <c r="Q162" s="284" t="str">
        <f t="shared" si="18"/>
        <v/>
      </c>
      <c r="R162" s="285" t="str">
        <f>_xlfn.XLOOKUP(D162,CATEGORIA!B:B,CATEGORIA!F:F)</f>
        <v>CEREAIS</v>
      </c>
      <c r="S162" s="286">
        <f t="shared" si="19"/>
        <v>52.8</v>
      </c>
      <c r="T162" s="287" t="str">
        <f t="shared" si="20"/>
        <v/>
      </c>
      <c r="U162" s="287" t="str">
        <f t="shared" si="21"/>
        <v/>
      </c>
      <c r="V162" s="287">
        <f t="shared" si="22"/>
        <v>52.8</v>
      </c>
      <c r="W162" s="288">
        <f>_xlfn.XLOOKUP('LISTA '!D162,BASE!A:A,BASE!G:G)</f>
        <v>9</v>
      </c>
      <c r="X162" s="280" t="str">
        <f t="shared" si="23"/>
        <v/>
      </c>
      <c r="Y162" s="280" t="str">
        <f>IF(X162="ACABOU",(MAX($Y$2:Y161))+1,"")</f>
        <v/>
      </c>
      <c r="Z162" s="280" t="str">
        <f>IF(X162="CHEGOU",(MAX($Z$2:Z161))+1,"")</f>
        <v/>
      </c>
    </row>
    <row r="163" spans="1:26" s="216" customFormat="1" ht="21.9" customHeight="1" x14ac:dyDescent="0.3">
      <c r="A163" s="12" t="e">
        <f>IF(#REF!="",0,COUNTIF(#REF!,"x"))</f>
        <v>#REF!</v>
      </c>
      <c r="B163" s="12" t="e">
        <f>IF(#REF!="",0,COUNTIF(#REF!,"x"))</f>
        <v>#REF!</v>
      </c>
      <c r="C163" s="13" t="e">
        <f>IF(#REF!="",0,COUNTIF(#REF!,"X"))</f>
        <v>#REF!</v>
      </c>
      <c r="D163" s="278">
        <v>1503</v>
      </c>
      <c r="E163" s="279" t="str">
        <f>_xlfn.XLOOKUP(D163,BASE!A:A,BASE!B:B)</f>
        <v>BARRA DE CEREAIS CASTANHA AVEIA PCT C/2 DISP 24X25GR (NATURALE)</v>
      </c>
      <c r="F163" s="280" t="s">
        <v>155</v>
      </c>
      <c r="G163" s="280" t="s">
        <v>155</v>
      </c>
      <c r="H163" s="281">
        <v>26.4</v>
      </c>
      <c r="I163" s="281">
        <f>VLOOKUP(D163,FRACIONADOS!$A:$L,8,0)</f>
        <v>26.4</v>
      </c>
      <c r="J163" s="282" t="str">
        <f>IFERROR(_xlfn.XLOOKUP(D163,ISENTOS!A:A,ISENTOS!H:H),"")</f>
        <v/>
      </c>
      <c r="K163" s="282" t="str">
        <f>IFERROR(_xlfn.XLOOKUP(D163,ISENTOS!A:A,ISENTOS!I:I),"")</f>
        <v/>
      </c>
      <c r="L163" s="283">
        <f>IF(_xlfn.XLOOKUP(D163,Peso!A:A,Peso!D:D),_xlfn.XLOOKUP(D163,Peso!A:A,Peso!D:D),"SEM PESO")</f>
        <v>2</v>
      </c>
      <c r="M163" s="283" t="str">
        <f>_xlfn.XLOOKUP(D163,Peso!A:A,Peso!C:C)</f>
        <v>EMB</v>
      </c>
      <c r="N163" s="283"/>
      <c r="O163" s="284">
        <f t="shared" si="16"/>
        <v>26.4</v>
      </c>
      <c r="P163" s="284" t="str">
        <f t="shared" si="17"/>
        <v/>
      </c>
      <c r="Q163" s="284" t="str">
        <f t="shared" si="18"/>
        <v/>
      </c>
      <c r="R163" s="285" t="str">
        <f>_xlfn.XLOOKUP(D163,CATEGORIA!B:B,CATEGORIA!F:F)</f>
        <v>CEREAIS</v>
      </c>
      <c r="S163" s="286">
        <f t="shared" si="19"/>
        <v>52.8</v>
      </c>
      <c r="T163" s="287" t="str">
        <f t="shared" si="20"/>
        <v/>
      </c>
      <c r="U163" s="287" t="str">
        <f t="shared" si="21"/>
        <v/>
      </c>
      <c r="V163" s="287">
        <f t="shared" si="22"/>
        <v>52.8</v>
      </c>
      <c r="W163" s="288">
        <f>_xlfn.XLOOKUP('LISTA '!D163,BASE!A:A,BASE!G:G)</f>
        <v>17</v>
      </c>
      <c r="X163" s="280" t="str">
        <f t="shared" si="23"/>
        <v/>
      </c>
      <c r="Y163" s="280" t="str">
        <f>IF(X163="ACABOU",(MAX($Y$2:Y162))+1,"")</f>
        <v/>
      </c>
      <c r="Z163" s="280" t="str">
        <f>IF(X163="CHEGOU",(MAX($Z$2:Z162))+1,"")</f>
        <v/>
      </c>
    </row>
    <row r="164" spans="1:26" s="215" customFormat="1" ht="21.9" customHeight="1" x14ac:dyDescent="0.3">
      <c r="A164" s="12" t="e">
        <f>IF(#REF!="",0,COUNTIF(#REF!,"x"))</f>
        <v>#REF!</v>
      </c>
      <c r="B164" s="12" t="e">
        <f>IF(#REF!="",0,COUNTIF(#REF!,"x"))</f>
        <v>#REF!</v>
      </c>
      <c r="C164" s="13" t="e">
        <f>IF(#REF!="",0,COUNTIF(#REF!,"X"))</f>
        <v>#REF!</v>
      </c>
      <c r="D164" s="278">
        <v>1504</v>
      </c>
      <c r="E164" s="279" t="str">
        <f>_xlfn.XLOOKUP(D164,BASE!A:A,BASE!B:B)</f>
        <v>BARRA DE CEREAIS CASTANHA C/CHOC PCT C/2 DISP 24X22GR (NATURALE)</v>
      </c>
      <c r="F164" s="280" t="s">
        <v>155</v>
      </c>
      <c r="G164" s="280" t="s">
        <v>155</v>
      </c>
      <c r="H164" s="281">
        <v>26.4</v>
      </c>
      <c r="I164" s="281">
        <f>VLOOKUP(D164,FRACIONADOS!$A:$L,8,0)</f>
        <v>26.4</v>
      </c>
      <c r="J164" s="282" t="str">
        <f>IFERROR(_xlfn.XLOOKUP(D164,ISENTOS!A:A,ISENTOS!H:H),"")</f>
        <v/>
      </c>
      <c r="K164" s="282" t="str">
        <f>IFERROR(_xlfn.XLOOKUP(D164,ISENTOS!A:A,ISENTOS!I:I),"")</f>
        <v/>
      </c>
      <c r="L164" s="283">
        <f>IF(_xlfn.XLOOKUP(D164,Peso!A:A,Peso!D:D),_xlfn.XLOOKUP(D164,Peso!A:A,Peso!D:D),"SEM PESO")</f>
        <v>2</v>
      </c>
      <c r="M164" s="283" t="str">
        <f>_xlfn.XLOOKUP(D164,Peso!A:A,Peso!C:C)</f>
        <v>EMB</v>
      </c>
      <c r="N164" s="283"/>
      <c r="O164" s="284">
        <f t="shared" si="16"/>
        <v>26.4</v>
      </c>
      <c r="P164" s="284" t="str">
        <f t="shared" si="17"/>
        <v/>
      </c>
      <c r="Q164" s="284" t="str">
        <f t="shared" si="18"/>
        <v/>
      </c>
      <c r="R164" s="285" t="str">
        <f>_xlfn.XLOOKUP(D164,CATEGORIA!B:B,CATEGORIA!F:F)</f>
        <v>CEREAIS</v>
      </c>
      <c r="S164" s="286">
        <f t="shared" si="19"/>
        <v>52.8</v>
      </c>
      <c r="T164" s="287" t="str">
        <f t="shared" si="20"/>
        <v/>
      </c>
      <c r="U164" s="287" t="str">
        <f t="shared" si="21"/>
        <v/>
      </c>
      <c r="V164" s="287">
        <f t="shared" si="22"/>
        <v>52.8</v>
      </c>
      <c r="W164" s="288">
        <f>_xlfn.XLOOKUP('LISTA '!D164,BASE!A:A,BASE!G:G)</f>
        <v>15</v>
      </c>
      <c r="X164" s="280" t="str">
        <f t="shared" si="23"/>
        <v/>
      </c>
      <c r="Y164" s="280" t="str">
        <f>IF(X164="ACABOU",(MAX($Y$2:Y163))+1,"")</f>
        <v/>
      </c>
      <c r="Z164" s="280" t="str">
        <f>IF(X164="CHEGOU",(MAX($Z$2:Z163))+1,"")</f>
        <v/>
      </c>
    </row>
    <row r="165" spans="1:26" s="216" customFormat="1" ht="21.9" customHeight="1" x14ac:dyDescent="0.3">
      <c r="A165" s="12" t="e">
        <f>IF(#REF!="",0,COUNTIF(#REF!,"x"))</f>
        <v>#REF!</v>
      </c>
      <c r="B165" s="12" t="e">
        <f>IF(#REF!="",0,COUNTIF(#REF!,"x"))</f>
        <v>#REF!</v>
      </c>
      <c r="C165" s="13" t="e">
        <f>IF(#REF!="",0,COUNTIF(#REF!,"X"))</f>
        <v>#REF!</v>
      </c>
      <c r="D165" s="278">
        <v>1506</v>
      </c>
      <c r="E165" s="279" t="str">
        <f>_xlfn.XLOOKUP(D165,BASE!A:A,BASE!B:B)</f>
        <v>BARRA DE CEREAIS COCO C/ CHOC PCT C/2 DISP 24X22GR (NATURALE)</v>
      </c>
      <c r="F165" s="280" t="s">
        <v>155</v>
      </c>
      <c r="G165" s="280" t="s">
        <v>155</v>
      </c>
      <c r="H165" s="281">
        <v>26.4</v>
      </c>
      <c r="I165" s="281">
        <f>VLOOKUP(D165,FRACIONADOS!$A:$L,8,0)</f>
        <v>26.4</v>
      </c>
      <c r="J165" s="282" t="str">
        <f>IFERROR(_xlfn.XLOOKUP(D165,ISENTOS!A:A,ISENTOS!H:H),"")</f>
        <v/>
      </c>
      <c r="K165" s="282" t="str">
        <f>IFERROR(_xlfn.XLOOKUP(D165,ISENTOS!A:A,ISENTOS!I:I),"")</f>
        <v/>
      </c>
      <c r="L165" s="283">
        <f>IF(_xlfn.XLOOKUP(D165,Peso!A:A,Peso!D:D),_xlfn.XLOOKUP(D165,Peso!A:A,Peso!D:D),"SEM PESO")</f>
        <v>2</v>
      </c>
      <c r="M165" s="283" t="str">
        <f>_xlfn.XLOOKUP(D165,Peso!A:A,Peso!C:C)</f>
        <v>EMB</v>
      </c>
      <c r="N165" s="283"/>
      <c r="O165" s="284">
        <f t="shared" si="16"/>
        <v>26.4</v>
      </c>
      <c r="P165" s="284" t="str">
        <f t="shared" si="17"/>
        <v/>
      </c>
      <c r="Q165" s="284" t="str">
        <f t="shared" si="18"/>
        <v/>
      </c>
      <c r="R165" s="285" t="str">
        <f>_xlfn.XLOOKUP(D165,CATEGORIA!B:B,CATEGORIA!F:F)</f>
        <v>CEREAIS</v>
      </c>
      <c r="S165" s="286">
        <f t="shared" si="19"/>
        <v>52.8</v>
      </c>
      <c r="T165" s="287" t="str">
        <f t="shared" si="20"/>
        <v/>
      </c>
      <c r="U165" s="287" t="str">
        <f t="shared" si="21"/>
        <v/>
      </c>
      <c r="V165" s="287">
        <f t="shared" si="22"/>
        <v>52.8</v>
      </c>
      <c r="W165" s="288">
        <f>_xlfn.XLOOKUP('LISTA '!D165,BASE!A:A,BASE!G:G)</f>
        <v>35</v>
      </c>
      <c r="X165" s="280" t="str">
        <f t="shared" si="23"/>
        <v/>
      </c>
      <c r="Y165" s="280" t="str">
        <f>IF(X165="ACABOU",(MAX($Y$2:Y164))+1,"")</f>
        <v/>
      </c>
      <c r="Z165" s="280" t="str">
        <f>IF(X165="CHEGOU",(MAX($Z$2:Z164))+1,"")</f>
        <v/>
      </c>
    </row>
    <row r="166" spans="1:26" s="216" customFormat="1" ht="21.9" customHeight="1" x14ac:dyDescent="0.3">
      <c r="A166" s="12" t="e">
        <f>IF(#REF!="",0,COUNTIF(#REF!,"x"))</f>
        <v>#REF!</v>
      </c>
      <c r="B166" s="12" t="e">
        <f>IF(#REF!="",0,COUNTIF(#REF!,"x"))</f>
        <v>#REF!</v>
      </c>
      <c r="C166" s="13" t="e">
        <f>IF(#REF!="",0,COUNTIF(#REF!,"X"))</f>
        <v>#REF!</v>
      </c>
      <c r="D166" s="278">
        <v>1505</v>
      </c>
      <c r="E166" s="279" t="str">
        <f>_xlfn.XLOOKUP(D166,BASE!A:A,BASE!B:B)</f>
        <v>BARRA DE CEREAIS COCO E AVEIA PCT C/2 DISP 24X25GR (NATURALE)</v>
      </c>
      <c r="F166" s="280" t="s">
        <v>155</v>
      </c>
      <c r="G166" s="280" t="s">
        <v>155</v>
      </c>
      <c r="H166" s="281">
        <v>26.4</v>
      </c>
      <c r="I166" s="281">
        <f>VLOOKUP(D166,FRACIONADOS!$A:$L,8,0)</f>
        <v>26.4</v>
      </c>
      <c r="J166" s="282" t="str">
        <f>IFERROR(_xlfn.XLOOKUP(D166,ISENTOS!A:A,ISENTOS!H:H),"")</f>
        <v/>
      </c>
      <c r="K166" s="282" t="str">
        <f>IFERROR(_xlfn.XLOOKUP(D166,ISENTOS!A:A,ISENTOS!I:I),"")</f>
        <v/>
      </c>
      <c r="L166" s="283">
        <f>IF(_xlfn.XLOOKUP(D166,Peso!A:A,Peso!D:D),_xlfn.XLOOKUP(D166,Peso!A:A,Peso!D:D),"SEM PESO")</f>
        <v>2</v>
      </c>
      <c r="M166" s="283" t="str">
        <f>_xlfn.XLOOKUP(D166,Peso!A:A,Peso!C:C)</f>
        <v>EMB</v>
      </c>
      <c r="N166" s="283"/>
      <c r="O166" s="284">
        <f t="shared" si="16"/>
        <v>26.4</v>
      </c>
      <c r="P166" s="284" t="str">
        <f t="shared" si="17"/>
        <v/>
      </c>
      <c r="Q166" s="284" t="str">
        <f t="shared" si="18"/>
        <v/>
      </c>
      <c r="R166" s="285" t="str">
        <f>_xlfn.XLOOKUP(D166,CATEGORIA!B:B,CATEGORIA!F:F)</f>
        <v>CEREAIS</v>
      </c>
      <c r="S166" s="286">
        <f t="shared" si="19"/>
        <v>52.8</v>
      </c>
      <c r="T166" s="287" t="str">
        <f t="shared" si="20"/>
        <v/>
      </c>
      <c r="U166" s="287" t="str">
        <f t="shared" si="21"/>
        <v/>
      </c>
      <c r="V166" s="287">
        <f t="shared" si="22"/>
        <v>52.8</v>
      </c>
      <c r="W166" s="288">
        <f>_xlfn.XLOOKUP('LISTA '!D166,BASE!A:A,BASE!G:G)</f>
        <v>12</v>
      </c>
      <c r="X166" s="280" t="str">
        <f t="shared" si="23"/>
        <v/>
      </c>
      <c r="Y166" s="280" t="str">
        <f>IF(X166="ACABOU",(MAX($Y$2:Y165))+1,"")</f>
        <v/>
      </c>
      <c r="Z166" s="280" t="str">
        <f>IF(X166="CHEGOU",(MAX($Z$2:Z165))+1,"")</f>
        <v/>
      </c>
    </row>
    <row r="167" spans="1:26" s="216" customFormat="1" ht="21.9" customHeight="1" x14ac:dyDescent="0.3">
      <c r="A167" s="12"/>
      <c r="B167" s="12"/>
      <c r="C167" s="13"/>
      <c r="D167" s="278">
        <v>2809</v>
      </c>
      <c r="E167" s="279" t="str">
        <f>_xlfn.XLOOKUP(D167,BASE!A:A,BASE!B:B)</f>
        <v>BARRA DE CEREAIS COOKIES &amp; CREAM CX C/2 DISP 24X22GR (NATURALE)</v>
      </c>
      <c r="F167" s="280" t="s">
        <v>155</v>
      </c>
      <c r="G167" s="280" t="s">
        <v>155</v>
      </c>
      <c r="H167" s="281">
        <v>26.4</v>
      </c>
      <c r="I167" s="281">
        <f>VLOOKUP(D167,FRACIONADOS!$A:$L,8,0)</f>
        <v>26.4</v>
      </c>
      <c r="J167" s="282" t="str">
        <f>IFERROR(_xlfn.XLOOKUP(D167,ISENTOS!A:A,ISENTOS!H:H),"")</f>
        <v/>
      </c>
      <c r="K167" s="282" t="str">
        <f>IFERROR(_xlfn.XLOOKUP(D167,ISENTOS!A:A,ISENTOS!I:I),"")</f>
        <v/>
      </c>
      <c r="L167" s="283">
        <f>IF(_xlfn.XLOOKUP(D167,Peso!A:A,Peso!D:D),_xlfn.XLOOKUP(D167,Peso!A:A,Peso!D:D),"SEM PESO")</f>
        <v>2</v>
      </c>
      <c r="M167" s="283" t="str">
        <f>_xlfn.XLOOKUP(D167,Peso!A:A,Peso!C:C)</f>
        <v>CX</v>
      </c>
      <c r="N167" s="283"/>
      <c r="O167" s="284">
        <f t="shared" si="16"/>
        <v>26.4</v>
      </c>
      <c r="P167" s="284" t="str">
        <f t="shared" si="17"/>
        <v/>
      </c>
      <c r="Q167" s="284" t="str">
        <f t="shared" si="18"/>
        <v/>
      </c>
      <c r="R167" s="285" t="str">
        <f>_xlfn.XLOOKUP(D167,CATEGORIA!B:B,CATEGORIA!F:F)</f>
        <v>CEREAIS</v>
      </c>
      <c r="S167" s="286">
        <f t="shared" si="19"/>
        <v>52.8</v>
      </c>
      <c r="T167" s="287" t="str">
        <f t="shared" si="20"/>
        <v/>
      </c>
      <c r="U167" s="287" t="str">
        <f t="shared" si="21"/>
        <v/>
      </c>
      <c r="V167" s="287">
        <f t="shared" si="22"/>
        <v>52.8</v>
      </c>
      <c r="W167" s="288">
        <f>_xlfn.XLOOKUP('LISTA '!D167,BASE!A:A,BASE!G:G)</f>
        <v>13</v>
      </c>
      <c r="X167" s="280" t="str">
        <f t="shared" si="23"/>
        <v/>
      </c>
      <c r="Y167" s="280" t="str">
        <f>IF(X167="ACABOU",(MAX($Y$2:Y166))+1,"")</f>
        <v/>
      </c>
      <c r="Z167" s="280" t="str">
        <f>IF(X167="CHEGOU",(MAX($Z$2:Z166))+1,"")</f>
        <v/>
      </c>
    </row>
    <row r="168" spans="1:26" s="216" customFormat="1" ht="21.9" customHeight="1" x14ac:dyDescent="0.3">
      <c r="A168" s="12" t="e">
        <f>IF(#REF!="",0,COUNTIF(#REF!,"x"))</f>
        <v>#REF!</v>
      </c>
      <c r="B168" s="12" t="e">
        <f>IF(#REF!="",0,COUNTIF(#REF!,"x"))</f>
        <v>#REF!</v>
      </c>
      <c r="C168" s="13" t="e">
        <f>IF(#REF!="",0,COUNTIF(#REF!,"X"))</f>
        <v>#REF!</v>
      </c>
      <c r="D168" s="278">
        <v>1508</v>
      </c>
      <c r="E168" s="279" t="str">
        <f>_xlfn.XLOOKUP(D168,BASE!A:A,BASE!B:B)</f>
        <v>BARRA DE CEREAIS DOCE DE LEITE C/CHOC PCT C/2 DISP 24X22GR (NATURALE)</v>
      </c>
      <c r="F168" s="280" t="s">
        <v>155</v>
      </c>
      <c r="G168" s="280" t="s">
        <v>155</v>
      </c>
      <c r="H168" s="281">
        <v>26.4</v>
      </c>
      <c r="I168" s="281">
        <f>VLOOKUP(D168,FRACIONADOS!$A:$L,8,0)</f>
        <v>26.4</v>
      </c>
      <c r="J168" s="282" t="str">
        <f>IFERROR(_xlfn.XLOOKUP(D168,ISENTOS!A:A,ISENTOS!H:H),"")</f>
        <v/>
      </c>
      <c r="K168" s="282" t="str">
        <f>IFERROR(_xlfn.XLOOKUP(D168,ISENTOS!A:A,ISENTOS!I:I),"")</f>
        <v/>
      </c>
      <c r="L168" s="283">
        <f>IF(_xlfn.XLOOKUP(D168,Peso!A:A,Peso!D:D),_xlfn.XLOOKUP(D168,Peso!A:A,Peso!D:D),"SEM PESO")</f>
        <v>2</v>
      </c>
      <c r="M168" s="283" t="str">
        <f>_xlfn.XLOOKUP(D168,Peso!A:A,Peso!C:C)</f>
        <v>EMB</v>
      </c>
      <c r="N168" s="283"/>
      <c r="O168" s="284">
        <f t="shared" si="16"/>
        <v>26.4</v>
      </c>
      <c r="P168" s="284" t="str">
        <f t="shared" si="17"/>
        <v/>
      </c>
      <c r="Q168" s="284" t="str">
        <f t="shared" si="18"/>
        <v/>
      </c>
      <c r="R168" s="285" t="str">
        <f>_xlfn.XLOOKUP(D168,CATEGORIA!B:B,CATEGORIA!F:F)</f>
        <v>CEREAIS</v>
      </c>
      <c r="S168" s="286">
        <f t="shared" si="19"/>
        <v>52.8</v>
      </c>
      <c r="T168" s="287" t="str">
        <f t="shared" si="20"/>
        <v/>
      </c>
      <c r="U168" s="287" t="str">
        <f t="shared" si="21"/>
        <v/>
      </c>
      <c r="V168" s="287">
        <f t="shared" si="22"/>
        <v>52.8</v>
      </c>
      <c r="W168" s="288">
        <f>_xlfn.XLOOKUP('LISTA '!D168,BASE!A:A,BASE!G:G)</f>
        <v>5</v>
      </c>
      <c r="X168" s="280" t="str">
        <f t="shared" si="23"/>
        <v/>
      </c>
      <c r="Y168" s="280" t="str">
        <f>IF(X168="ACABOU",(MAX($Y$2:Y167))+1,"")</f>
        <v/>
      </c>
      <c r="Z168" s="280" t="str">
        <f>IF(X168="CHEGOU",(MAX($Z$2:Z167))+1,"")</f>
        <v/>
      </c>
    </row>
    <row r="169" spans="1:26" s="216" customFormat="1" ht="21.9" customHeight="1" x14ac:dyDescent="0.3">
      <c r="A169" s="12" t="e">
        <f>IF(#REF!="",0,COUNTIF(#REF!,"x"))</f>
        <v>#REF!</v>
      </c>
      <c r="B169" s="12" t="e">
        <f>IF(#REF!="",0,COUNTIF(#REF!,"x"))</f>
        <v>#REF!</v>
      </c>
      <c r="C169" s="13" t="e">
        <f>IF(#REF!="",0,COUNTIF(#REF!,"X"))</f>
        <v>#REF!</v>
      </c>
      <c r="D169" s="278">
        <v>1510</v>
      </c>
      <c r="E169" s="279" t="str">
        <f>_xlfn.XLOOKUP(D169,BASE!A:A,BASE!B:B)</f>
        <v>BARRA DE CEREAIS MORANGO PCT C/2 DISP 24X22GR (NATURALE)</v>
      </c>
      <c r="F169" s="280" t="s">
        <v>155</v>
      </c>
      <c r="G169" s="280" t="s">
        <v>155</v>
      </c>
      <c r="H169" s="281">
        <v>26.4</v>
      </c>
      <c r="I169" s="281">
        <f>VLOOKUP(D169,FRACIONADOS!$A:$L,8,0)</f>
        <v>26.4</v>
      </c>
      <c r="J169" s="282" t="str">
        <f>IFERROR(_xlfn.XLOOKUP(D169,ISENTOS!A:A,ISENTOS!H:H),"")</f>
        <v/>
      </c>
      <c r="K169" s="282" t="str">
        <f>IFERROR(_xlfn.XLOOKUP(D169,ISENTOS!A:A,ISENTOS!I:I),"")</f>
        <v/>
      </c>
      <c r="L169" s="283">
        <f>IF(_xlfn.XLOOKUP(D169,Peso!A:A,Peso!D:D),_xlfn.XLOOKUP(D169,Peso!A:A,Peso!D:D),"SEM PESO")</f>
        <v>2</v>
      </c>
      <c r="M169" s="283" t="str">
        <f>_xlfn.XLOOKUP(D169,Peso!A:A,Peso!C:C)</f>
        <v>EMB</v>
      </c>
      <c r="N169" s="283"/>
      <c r="O169" s="284">
        <f t="shared" si="16"/>
        <v>26.4</v>
      </c>
      <c r="P169" s="284" t="str">
        <f t="shared" si="17"/>
        <v/>
      </c>
      <c r="Q169" s="284" t="str">
        <f t="shared" si="18"/>
        <v/>
      </c>
      <c r="R169" s="285" t="str">
        <f>_xlfn.XLOOKUP(D169,CATEGORIA!B:B,CATEGORIA!F:F)</f>
        <v>CEREAIS</v>
      </c>
      <c r="S169" s="286">
        <f t="shared" si="19"/>
        <v>52.8</v>
      </c>
      <c r="T169" s="287" t="str">
        <f t="shared" si="20"/>
        <v/>
      </c>
      <c r="U169" s="287" t="str">
        <f t="shared" si="21"/>
        <v/>
      </c>
      <c r="V169" s="287">
        <f t="shared" si="22"/>
        <v>52.8</v>
      </c>
      <c r="W169" s="288">
        <f>_xlfn.XLOOKUP('LISTA '!D169,BASE!A:A,BASE!G:G)</f>
        <v>14</v>
      </c>
      <c r="X169" s="280" t="str">
        <f t="shared" si="23"/>
        <v/>
      </c>
      <c r="Y169" s="280" t="str">
        <f>IF(X169="ACABOU",(MAX($Y$2:Y168))+1,"")</f>
        <v/>
      </c>
      <c r="Z169" s="280" t="str">
        <f>IF(X169="CHEGOU",(MAX($Z$2:Z168))+1,"")</f>
        <v/>
      </c>
    </row>
    <row r="170" spans="1:26" s="216" customFormat="1" ht="21.9" customHeight="1" x14ac:dyDescent="0.3">
      <c r="A170" s="12" t="e">
        <f>IF(#REF!="",0,COUNTIF(#REF!,"x"))</f>
        <v>#REF!</v>
      </c>
      <c r="B170" s="12" t="e">
        <f>IF(#REF!="",0,COUNTIF(#REF!,"x"))</f>
        <v>#REF!</v>
      </c>
      <c r="C170" s="13" t="e">
        <f>IF(#REF!="",0,COUNTIF(#REF!,"X"))</f>
        <v>#REF!</v>
      </c>
      <c r="D170" s="278">
        <v>1511</v>
      </c>
      <c r="E170" s="279" t="str">
        <f>_xlfn.XLOOKUP(D170,BASE!A:A,BASE!B:B)</f>
        <v>BARRA DE CEREAIS MORANGO/AVEIA/CHOC PCT C/2 24X25GR (NATURALE)</v>
      </c>
      <c r="F170" s="280" t="s">
        <v>155</v>
      </c>
      <c r="G170" s="280" t="s">
        <v>155</v>
      </c>
      <c r="H170" s="281">
        <v>26.4</v>
      </c>
      <c r="I170" s="281">
        <f>VLOOKUP(D170,FRACIONADOS!$A:$L,8,0)</f>
        <v>26.4</v>
      </c>
      <c r="J170" s="282" t="str">
        <f>IFERROR(_xlfn.XLOOKUP(D170,ISENTOS!A:A,ISENTOS!H:H),"")</f>
        <v/>
      </c>
      <c r="K170" s="282" t="str">
        <f>IFERROR(_xlfn.XLOOKUP(D170,ISENTOS!A:A,ISENTOS!I:I),"")</f>
        <v/>
      </c>
      <c r="L170" s="283">
        <f>IF(_xlfn.XLOOKUP(D170,Peso!A:A,Peso!D:D),_xlfn.XLOOKUP(D170,Peso!A:A,Peso!D:D),"SEM PESO")</f>
        <v>2</v>
      </c>
      <c r="M170" s="283" t="str">
        <f>_xlfn.XLOOKUP(D170,Peso!A:A,Peso!C:C)</f>
        <v>EMB</v>
      </c>
      <c r="N170" s="283"/>
      <c r="O170" s="284">
        <f t="shared" si="16"/>
        <v>26.4</v>
      </c>
      <c r="P170" s="284" t="str">
        <f t="shared" si="17"/>
        <v/>
      </c>
      <c r="Q170" s="284" t="str">
        <f t="shared" si="18"/>
        <v/>
      </c>
      <c r="R170" s="285" t="str">
        <f>_xlfn.XLOOKUP(D170,CATEGORIA!B:B,CATEGORIA!F:F)</f>
        <v>CEREAIS</v>
      </c>
      <c r="S170" s="286">
        <f t="shared" si="19"/>
        <v>52.8</v>
      </c>
      <c r="T170" s="287" t="str">
        <f t="shared" si="20"/>
        <v/>
      </c>
      <c r="U170" s="287" t="str">
        <f t="shared" si="21"/>
        <v/>
      </c>
      <c r="V170" s="287">
        <f t="shared" si="22"/>
        <v>52.8</v>
      </c>
      <c r="W170" s="288">
        <f>_xlfn.XLOOKUP('LISTA '!D170,BASE!A:A,BASE!G:G)</f>
        <v>16</v>
      </c>
      <c r="X170" s="280" t="str">
        <f t="shared" si="23"/>
        <v/>
      </c>
      <c r="Y170" s="280" t="str">
        <f>IF(X170="ACABOU",(MAX($Y$2:Y169))+1,"")</f>
        <v/>
      </c>
      <c r="Z170" s="280" t="str">
        <f>IF(X170="CHEGOU",(MAX($Z$2:Z169))+1,"")</f>
        <v/>
      </c>
    </row>
    <row r="171" spans="1:26" s="216" customFormat="1" ht="30" customHeight="1" x14ac:dyDescent="0.3">
      <c r="A171" s="12" t="e">
        <f>IF(#REF!="",0,COUNTIF(#REF!,"x"))</f>
        <v>#REF!</v>
      </c>
      <c r="B171" s="12" t="e">
        <f>IF(#REF!="",0,COUNTIF(#REF!,"x"))</f>
        <v>#REF!</v>
      </c>
      <c r="C171" s="13" t="e">
        <f>IF(#REF!="",0,COUNTIF(#REF!,"X"))</f>
        <v>#REF!</v>
      </c>
      <c r="D171" s="225">
        <v>2364</v>
      </c>
      <c r="E171" s="226" t="str">
        <f>_xlfn.XLOOKUP(D171,BASE!A:A,BASE!B:B)</f>
        <v>BARRA DE PROTEINA BROWNIE DE CHOCOLATE 2X12X45G (INTEGRALMEDICA)</v>
      </c>
      <c r="F171" s="227">
        <v>1</v>
      </c>
      <c r="G171" s="227" t="s">
        <v>155</v>
      </c>
      <c r="H171" s="228">
        <v>74.3</v>
      </c>
      <c r="I171" s="228">
        <v>74.3</v>
      </c>
      <c r="J171" s="271">
        <f>IFERROR(_xlfn.XLOOKUP(D171,ISENTOS!A:A,ISENTOS!H:H),"")</f>
        <v>0.04</v>
      </c>
      <c r="K171" s="271">
        <f>IFERROR(_xlfn.XLOOKUP(D171,ISENTOS!A:A,ISENTOS!I:I),"")</f>
        <v>0.12</v>
      </c>
      <c r="L171" s="272">
        <f>IF(_xlfn.XLOOKUP(D171,Peso!A:A,Peso!D:D),_xlfn.XLOOKUP(D171,Peso!A:A,Peso!D:D),"SEM PESO")</f>
        <v>2</v>
      </c>
      <c r="M171" s="272" t="str">
        <f>_xlfn.XLOOKUP(D171,Peso!A:A,Peso!C:C)</f>
        <v>DP</v>
      </c>
      <c r="N171" s="272"/>
      <c r="O171" s="273">
        <f t="shared" si="16"/>
        <v>74.3</v>
      </c>
      <c r="P171" s="273">
        <f t="shared" si="17"/>
        <v>77.3</v>
      </c>
      <c r="Q171" s="273">
        <f t="shared" si="18"/>
        <v>83.3</v>
      </c>
      <c r="R171" s="274" t="str">
        <f>_xlfn.XLOOKUP(D171,CATEGORIA!B:B,CATEGORIA!F:F)</f>
        <v>SUPLEMENTOS</v>
      </c>
      <c r="S171" s="275">
        <f t="shared" si="19"/>
        <v>148.6</v>
      </c>
      <c r="T171" s="276">
        <f t="shared" si="20"/>
        <v>154.6</v>
      </c>
      <c r="U171" s="276">
        <f t="shared" si="21"/>
        <v>166.5</v>
      </c>
      <c r="V171" s="276">
        <f t="shared" si="22"/>
        <v>148.6</v>
      </c>
      <c r="W171" s="277">
        <f>_xlfn.XLOOKUP('LISTA '!D171,BASE!A:A,BASE!G:G)</f>
        <v>9</v>
      </c>
      <c r="X171" s="227" t="str">
        <f t="shared" si="23"/>
        <v/>
      </c>
      <c r="Y171" s="227" t="str">
        <f>IF(X171="ACABOU",(MAX($Y$2:Y170))+1,"")</f>
        <v/>
      </c>
      <c r="Z171" s="227" t="str">
        <f>IF(X171="CHEGOU",(MAX($Z$2:Z170))+1,"")</f>
        <v/>
      </c>
    </row>
    <row r="172" spans="1:26" s="216" customFormat="1" ht="30" customHeight="1" x14ac:dyDescent="0.3">
      <c r="A172" s="12"/>
      <c r="B172" s="12"/>
      <c r="C172" s="13"/>
      <c r="D172" s="225">
        <v>2351</v>
      </c>
      <c r="E172" s="226" t="str">
        <f>_xlfn.XLOOKUP(D172,BASE!A:A,BASE!B:B)</f>
        <v>BARRA DE PROTEINA BROWNIE DE CHOCOLATE 4X12X45G (INTEGRALMEDICA)</v>
      </c>
      <c r="F172" s="227">
        <v>1</v>
      </c>
      <c r="G172" s="227"/>
      <c r="H172" s="228">
        <v>73.3</v>
      </c>
      <c r="I172" s="228">
        <v>73.3</v>
      </c>
      <c r="J172" s="271" t="str">
        <f>IFERROR(_xlfn.XLOOKUP(D172,ISENTOS!A:A,ISENTOS!H:H),"")</f>
        <v/>
      </c>
      <c r="K172" s="271" t="str">
        <f>IFERROR(_xlfn.XLOOKUP(D172,ISENTOS!A:A,ISENTOS!I:I),"")</f>
        <v/>
      </c>
      <c r="L172" s="272">
        <f>IF(_xlfn.XLOOKUP(D172,Peso!A:A,Peso!D:D),_xlfn.XLOOKUP(D172,Peso!A:A,Peso!D:D),"SEM PESO")</f>
        <v>4</v>
      </c>
      <c r="M172" s="272" t="str">
        <f>_xlfn.XLOOKUP(D172,Peso!A:A,Peso!C:C)</f>
        <v>DP</v>
      </c>
      <c r="N172" s="272"/>
      <c r="O172" s="273">
        <f t="shared" si="16"/>
        <v>73.3</v>
      </c>
      <c r="P172" s="273" t="str">
        <f t="shared" si="17"/>
        <v/>
      </c>
      <c r="Q172" s="273" t="str">
        <f t="shared" si="18"/>
        <v/>
      </c>
      <c r="R172" s="274" t="str">
        <f>_xlfn.XLOOKUP(D172,CATEGORIA!B:B,CATEGORIA!F:F)</f>
        <v>SUPLEMENTOS</v>
      </c>
      <c r="S172" s="275">
        <f t="shared" si="19"/>
        <v>293.2</v>
      </c>
      <c r="T172" s="276" t="str">
        <f t="shared" si="20"/>
        <v/>
      </c>
      <c r="U172" s="276" t="str">
        <f t="shared" si="21"/>
        <v/>
      </c>
      <c r="V172" s="276">
        <f t="shared" si="22"/>
        <v>293.2</v>
      </c>
      <c r="W172" s="277">
        <f>_xlfn.XLOOKUP('LISTA '!D172,BASE!A:A,BASE!G:G)</f>
        <v>3</v>
      </c>
      <c r="X172" s="227" t="str">
        <f t="shared" si="23"/>
        <v/>
      </c>
      <c r="Y172" s="227" t="str">
        <f>IF(X172="ACABOU",(MAX($Y$2:Y171))+1,"")</f>
        <v/>
      </c>
      <c r="Z172" s="227" t="str">
        <f>IF(X172="CHEGOU",(MAX($Z$2:Z171))+1,"")</f>
        <v/>
      </c>
    </row>
    <row r="173" spans="1:26" s="216" customFormat="1" ht="30" customHeight="1" x14ac:dyDescent="0.3">
      <c r="A173" s="12" t="e">
        <f>IF(#REF!="",0,COUNTIF(#REF!,"x"))</f>
        <v>#REF!</v>
      </c>
      <c r="B173" s="12" t="e">
        <f>IF(#REF!="",0,COUNTIF(#REF!,"x"))</f>
        <v>#REF!</v>
      </c>
      <c r="C173" s="13" t="e">
        <f>IF(#REF!="",0,COUNTIF(#REF!,"X"))</f>
        <v>#REF!</v>
      </c>
      <c r="D173" s="225">
        <v>2361</v>
      </c>
      <c r="E173" s="226" t="str">
        <f>_xlfn.XLOOKUP(D173,BASE!A:A,BASE!B:B)</f>
        <v>BARRA DE PROTEINA COLLAGEN BAR BROWNIE DE CHOCOLATE 2X10X50G (NUTRIFY)</v>
      </c>
      <c r="F173" s="227">
        <v>2</v>
      </c>
      <c r="G173" s="227" t="s">
        <v>51</v>
      </c>
      <c r="H173" s="228">
        <v>49.8</v>
      </c>
      <c r="I173" s="228">
        <v>49.8</v>
      </c>
      <c r="J173" s="271">
        <f>IFERROR(_xlfn.XLOOKUP(D173,ISENTOS!A:A,ISENTOS!H:H),"")</f>
        <v>0.04</v>
      </c>
      <c r="K173" s="271">
        <f>IFERROR(_xlfn.XLOOKUP(D173,ISENTOS!A:A,ISENTOS!I:I),"")</f>
        <v>0.12</v>
      </c>
      <c r="L173" s="272">
        <f>IF(_xlfn.XLOOKUP(D173,Peso!A:A,Peso!D:D),_xlfn.XLOOKUP(D173,Peso!A:A,Peso!D:D),"SEM PESO")</f>
        <v>2</v>
      </c>
      <c r="M173" s="272" t="str">
        <f>_xlfn.XLOOKUP(D173,Peso!A:A,Peso!C:C)</f>
        <v>DP</v>
      </c>
      <c r="N173" s="272"/>
      <c r="O173" s="273">
        <f t="shared" si="16"/>
        <v>49.8</v>
      </c>
      <c r="P173" s="273">
        <f t="shared" si="17"/>
        <v>51.800000000000004</v>
      </c>
      <c r="Q173" s="273">
        <f t="shared" si="18"/>
        <v>55.800000000000004</v>
      </c>
      <c r="R173" s="274" t="str">
        <f>_xlfn.XLOOKUP(D173,CATEGORIA!B:B,CATEGORIA!F:F)</f>
        <v>SUPLEMENTOS</v>
      </c>
      <c r="S173" s="275">
        <f t="shared" si="19"/>
        <v>99.6</v>
      </c>
      <c r="T173" s="276">
        <f t="shared" si="20"/>
        <v>103.6</v>
      </c>
      <c r="U173" s="276">
        <f t="shared" si="21"/>
        <v>111.6</v>
      </c>
      <c r="V173" s="276">
        <f t="shared" si="22"/>
        <v>99.6</v>
      </c>
      <c r="W173" s="277">
        <f>_xlfn.XLOOKUP('LISTA '!D173,BASE!A:A,BASE!G:G)</f>
        <v>8</v>
      </c>
      <c r="X173" s="227" t="str">
        <f t="shared" si="23"/>
        <v/>
      </c>
      <c r="Y173" s="227" t="str">
        <f>IF(X173="ACABOU",(MAX($Y$2:Y172))+1,"")</f>
        <v/>
      </c>
      <c r="Z173" s="227" t="str">
        <f>IF(X173="CHEGOU",(MAX($Z$2:Z172))+1,"")</f>
        <v/>
      </c>
    </row>
    <row r="174" spans="1:26" s="216" customFormat="1" ht="30" customHeight="1" x14ac:dyDescent="0.3">
      <c r="A174" s="12" t="e">
        <f>IF(#REF!="",0,COUNTIF(#REF!,"x"))</f>
        <v>#REF!</v>
      </c>
      <c r="B174" s="12" t="e">
        <f>IF(#REF!="",0,COUNTIF(#REF!,"x"))</f>
        <v>#REF!</v>
      </c>
      <c r="C174" s="13" t="e">
        <f>IF(#REF!="",0,COUNTIF(#REF!,"X"))</f>
        <v>#REF!</v>
      </c>
      <c r="D174" s="225">
        <v>2362</v>
      </c>
      <c r="E174" s="226" t="str">
        <f>_xlfn.XLOOKUP(D174,BASE!A:A,BASE!B:B)</f>
        <v>BARRA DE PROTEINA COLLAGEN BAR CHEESECAKE FRUTAS VERMELHAS 2X10X50G (NUTRIFY)</v>
      </c>
      <c r="F174" s="227">
        <v>2</v>
      </c>
      <c r="G174" s="227" t="s">
        <v>51</v>
      </c>
      <c r="H174" s="228">
        <v>49.8</v>
      </c>
      <c r="I174" s="228">
        <v>49.8</v>
      </c>
      <c r="J174" s="271">
        <f>IFERROR(_xlfn.XLOOKUP(D174,ISENTOS!A:A,ISENTOS!H:H),"")</f>
        <v>0.04</v>
      </c>
      <c r="K174" s="271">
        <f>IFERROR(_xlfn.XLOOKUP(D174,ISENTOS!A:A,ISENTOS!I:I),"")</f>
        <v>0.12</v>
      </c>
      <c r="L174" s="272">
        <f>IF(_xlfn.XLOOKUP(D174,Peso!A:A,Peso!D:D),_xlfn.XLOOKUP(D174,Peso!A:A,Peso!D:D),"SEM PESO")</f>
        <v>2</v>
      </c>
      <c r="M174" s="272" t="str">
        <f>_xlfn.XLOOKUP(D174,Peso!A:A,Peso!C:C)</f>
        <v>DP</v>
      </c>
      <c r="N174" s="272"/>
      <c r="O174" s="273">
        <f t="shared" si="16"/>
        <v>49.8</v>
      </c>
      <c r="P174" s="273">
        <f t="shared" si="17"/>
        <v>51.800000000000004</v>
      </c>
      <c r="Q174" s="273">
        <f t="shared" si="18"/>
        <v>55.800000000000004</v>
      </c>
      <c r="R174" s="274" t="str">
        <f>_xlfn.XLOOKUP(D174,CATEGORIA!B:B,CATEGORIA!F:F)</f>
        <v>SUPLEMENTOS</v>
      </c>
      <c r="S174" s="275">
        <f t="shared" si="19"/>
        <v>99.6</v>
      </c>
      <c r="T174" s="276">
        <f t="shared" si="20"/>
        <v>103.6</v>
      </c>
      <c r="U174" s="276">
        <f t="shared" si="21"/>
        <v>111.6</v>
      </c>
      <c r="V174" s="276">
        <f t="shared" si="22"/>
        <v>99.6</v>
      </c>
      <c r="W174" s="277">
        <f>_xlfn.XLOOKUP('LISTA '!D174,BASE!A:A,BASE!G:G)</f>
        <v>14</v>
      </c>
      <c r="X174" s="227" t="str">
        <f t="shared" si="23"/>
        <v/>
      </c>
      <c r="Y174" s="227" t="str">
        <f>IF(X174="ACABOU",(MAX($Y$2:Y173))+1,"")</f>
        <v/>
      </c>
      <c r="Z174" s="227" t="str">
        <f>IF(X174="CHEGOU",(MAX($Z$2:Z173))+1,"")</f>
        <v/>
      </c>
    </row>
    <row r="175" spans="1:26" s="216" customFormat="1" ht="30" customHeight="1" x14ac:dyDescent="0.3">
      <c r="A175" s="12" t="e">
        <f>IF(#REF!="",0,COUNTIF(#REF!,"x"))</f>
        <v>#REF!</v>
      </c>
      <c r="B175" s="12" t="e">
        <f>IF(#REF!="",0,COUNTIF(#REF!,"x"))</f>
        <v>#REF!</v>
      </c>
      <c r="C175" s="13" t="e">
        <f>IF(#REF!="",0,COUNTIF(#REF!,"X"))</f>
        <v>#REF!</v>
      </c>
      <c r="D175" s="225">
        <v>2353</v>
      </c>
      <c r="E175" s="226" t="str">
        <f>_xlfn.XLOOKUP(D175,BASE!A:A,BASE!B:B)</f>
        <v>BARRA DE PROTEINA COLLAGEN BAR CHEESECAKE FRUTAS VERMELHAS 4X10X50G (NUTRIFY)</v>
      </c>
      <c r="F175" s="227">
        <v>2</v>
      </c>
      <c r="G175" s="227"/>
      <c r="H175" s="228">
        <v>49.2</v>
      </c>
      <c r="I175" s="228">
        <v>49.2</v>
      </c>
      <c r="J175" s="271" t="str">
        <f>IFERROR(_xlfn.XLOOKUP(D175,ISENTOS!A:A,ISENTOS!H:H),"")</f>
        <v/>
      </c>
      <c r="K175" s="271" t="str">
        <f>IFERROR(_xlfn.XLOOKUP(D175,ISENTOS!A:A,ISENTOS!I:I),"")</f>
        <v/>
      </c>
      <c r="L175" s="272">
        <f>IF(_xlfn.XLOOKUP(D175,Peso!A:A,Peso!D:D),_xlfn.XLOOKUP(D175,Peso!A:A,Peso!D:D),"SEM PESO")</f>
        <v>4</v>
      </c>
      <c r="M175" s="272" t="str">
        <f>_xlfn.XLOOKUP(D175,Peso!A:A,Peso!C:C)</f>
        <v>DP</v>
      </c>
      <c r="N175" s="272"/>
      <c r="O175" s="273">
        <f t="shared" si="16"/>
        <v>49.2</v>
      </c>
      <c r="P175" s="273" t="str">
        <f t="shared" si="17"/>
        <v/>
      </c>
      <c r="Q175" s="273" t="str">
        <f t="shared" si="18"/>
        <v/>
      </c>
      <c r="R175" s="274" t="str">
        <f>_xlfn.XLOOKUP(D175,CATEGORIA!B:B,CATEGORIA!F:F)</f>
        <v>SUPLEMENTOS</v>
      </c>
      <c r="S175" s="275">
        <f t="shared" si="19"/>
        <v>196.8</v>
      </c>
      <c r="T175" s="276" t="str">
        <f t="shared" si="20"/>
        <v/>
      </c>
      <c r="U175" s="276" t="str">
        <f t="shared" si="21"/>
        <v/>
      </c>
      <c r="V175" s="276">
        <f t="shared" si="22"/>
        <v>196.8</v>
      </c>
      <c r="W175" s="277">
        <f>_xlfn.XLOOKUP('LISTA '!D175,BASE!A:A,BASE!G:G)</f>
        <v>3</v>
      </c>
      <c r="X175" s="227" t="str">
        <f t="shared" si="23"/>
        <v/>
      </c>
      <c r="Y175" s="227" t="str">
        <f>IF(X175="ACABOU",(MAX($Y$2:Y174))+1,"")</f>
        <v/>
      </c>
      <c r="Z175" s="227" t="str">
        <f>IF(X175="CHEGOU",(MAX($Z$2:Z174))+1,"")</f>
        <v/>
      </c>
    </row>
    <row r="176" spans="1:26" s="216" customFormat="1" ht="30" customHeight="1" x14ac:dyDescent="0.3">
      <c r="A176" s="19" t="e">
        <f>IF(#REF!="",0,COUNTIF(#REF!,"x"))</f>
        <v>#REF!</v>
      </c>
      <c r="B176" s="19" t="e">
        <f>IF(#REF!="",0,COUNTIF(#REF!,"x"))</f>
        <v>#REF!</v>
      </c>
      <c r="C176" s="16" t="e">
        <f>IF(#REF!="",0,COUNTIF(#REF!,"X"))</f>
        <v>#REF!</v>
      </c>
      <c r="D176" s="225">
        <v>2345</v>
      </c>
      <c r="E176" s="226" t="str">
        <f>_xlfn.XLOOKUP(D176,BASE!A:A,BASE!B:B)</f>
        <v>BARRA DE PROTEINA CREME DE COCO 2X12X45G (INTEGRALMEDICA)</v>
      </c>
      <c r="F176" s="227">
        <v>1</v>
      </c>
      <c r="G176" s="227" t="s">
        <v>51</v>
      </c>
      <c r="H176" s="228">
        <v>74.3</v>
      </c>
      <c r="I176" s="228">
        <v>74.3</v>
      </c>
      <c r="J176" s="271">
        <f>IFERROR(_xlfn.XLOOKUP(D176,ISENTOS!A:A,ISENTOS!H:H),"")</f>
        <v>0.04</v>
      </c>
      <c r="K176" s="271">
        <f>IFERROR(_xlfn.XLOOKUP(D176,ISENTOS!A:A,ISENTOS!I:I),"")</f>
        <v>0.12</v>
      </c>
      <c r="L176" s="272">
        <f>IF(_xlfn.XLOOKUP(D176,Peso!A:A,Peso!D:D),_xlfn.XLOOKUP(D176,Peso!A:A,Peso!D:D),"SEM PESO")</f>
        <v>2</v>
      </c>
      <c r="M176" s="272" t="str">
        <f>_xlfn.XLOOKUP(D176,Peso!A:A,Peso!C:C)</f>
        <v>CX</v>
      </c>
      <c r="N176" s="272"/>
      <c r="O176" s="273">
        <f t="shared" si="16"/>
        <v>74.3</v>
      </c>
      <c r="P176" s="273">
        <f t="shared" si="17"/>
        <v>77.3</v>
      </c>
      <c r="Q176" s="273">
        <f t="shared" si="18"/>
        <v>83.3</v>
      </c>
      <c r="R176" s="274" t="str">
        <f>_xlfn.XLOOKUP(D176,CATEGORIA!B:B,CATEGORIA!F:F)</f>
        <v>SUPLEMENTOS</v>
      </c>
      <c r="S176" s="275">
        <f t="shared" si="19"/>
        <v>148.6</v>
      </c>
      <c r="T176" s="276">
        <f t="shared" si="20"/>
        <v>154.6</v>
      </c>
      <c r="U176" s="276">
        <f t="shared" si="21"/>
        <v>166.5</v>
      </c>
      <c r="V176" s="276">
        <f t="shared" si="22"/>
        <v>148.6</v>
      </c>
      <c r="W176" s="277">
        <f>_xlfn.XLOOKUP('LISTA '!D176,BASE!A:A,BASE!G:G)</f>
        <v>9</v>
      </c>
      <c r="X176" s="227" t="str">
        <f t="shared" si="23"/>
        <v/>
      </c>
      <c r="Y176" s="227" t="str">
        <f>IF(X176="ACABOU",(MAX($Y$2:Y175))+1,"")</f>
        <v/>
      </c>
      <c r="Z176" s="227" t="str">
        <f>IF(X176="CHEGOU",(MAX($Z$2:Z175))+1,"")</f>
        <v/>
      </c>
    </row>
    <row r="177" spans="1:26" s="216" customFormat="1" ht="30" customHeight="1" x14ac:dyDescent="0.3">
      <c r="A177" s="19"/>
      <c r="B177" s="19"/>
      <c r="C177" s="16"/>
      <c r="D177" s="225">
        <v>2337</v>
      </c>
      <c r="E177" s="226" t="str">
        <f>_xlfn.XLOOKUP(D177,BASE!A:A,BASE!B:B)</f>
        <v>BARRA DE PROTEINA CREME DE COCO 4X12X45G (INTEGRALMEDICA)</v>
      </c>
      <c r="F177" s="227">
        <v>1</v>
      </c>
      <c r="G177" s="227"/>
      <c r="H177" s="228">
        <v>73.281000000000006</v>
      </c>
      <c r="I177" s="228">
        <v>73.281000000000006</v>
      </c>
      <c r="J177" s="271" t="str">
        <f>IFERROR(_xlfn.XLOOKUP(D177,ISENTOS!A:A,ISENTOS!H:H),"")</f>
        <v/>
      </c>
      <c r="K177" s="271" t="str">
        <f>IFERROR(_xlfn.XLOOKUP(D177,ISENTOS!A:A,ISENTOS!I:I),"")</f>
        <v/>
      </c>
      <c r="L177" s="272">
        <f>IF(_xlfn.XLOOKUP(D177,Peso!A:A,Peso!D:D),_xlfn.XLOOKUP(D177,Peso!A:A,Peso!D:D),"SEM PESO")</f>
        <v>4</v>
      </c>
      <c r="M177" s="272" t="str">
        <f>_xlfn.XLOOKUP(D177,Peso!A:A,Peso!C:C)</f>
        <v>UN</v>
      </c>
      <c r="N177" s="272"/>
      <c r="O177" s="273">
        <f t="shared" si="16"/>
        <v>73.3</v>
      </c>
      <c r="P177" s="273" t="str">
        <f t="shared" si="17"/>
        <v/>
      </c>
      <c r="Q177" s="273" t="str">
        <f t="shared" si="18"/>
        <v/>
      </c>
      <c r="R177" s="274" t="str">
        <f>_xlfn.XLOOKUP(D177,CATEGORIA!B:B,CATEGORIA!F:F)</f>
        <v>SUPLEMENTOS</v>
      </c>
      <c r="S177" s="275">
        <f t="shared" si="19"/>
        <v>293.2</v>
      </c>
      <c r="T177" s="276" t="str">
        <f t="shared" si="20"/>
        <v/>
      </c>
      <c r="U177" s="276" t="str">
        <f t="shared" si="21"/>
        <v/>
      </c>
      <c r="V177" s="276">
        <f t="shared" si="22"/>
        <v>293.2</v>
      </c>
      <c r="W177" s="277">
        <f>_xlfn.XLOOKUP('LISTA '!D177,BASE!A:A,BASE!G:G)</f>
        <v>6</v>
      </c>
      <c r="X177" s="227" t="str">
        <f t="shared" si="23"/>
        <v/>
      </c>
      <c r="Y177" s="227" t="str">
        <f>IF(X177="ACABOU",(MAX($Y$2:Y176))+1,"")</f>
        <v/>
      </c>
      <c r="Z177" s="227" t="str">
        <f>IF(X177="CHEGOU",(MAX($Z$2:Z176))+1,"")</f>
        <v/>
      </c>
    </row>
    <row r="178" spans="1:26" s="216" customFormat="1" ht="30" customHeight="1" x14ac:dyDescent="0.3">
      <c r="A178" s="12"/>
      <c r="B178" s="12"/>
      <c r="C178" s="13"/>
      <c r="D178" s="225">
        <v>2346</v>
      </c>
      <c r="E178" s="226" t="str">
        <f>_xlfn.XLOOKUP(D178,BASE!A:A,BASE!B:B)</f>
        <v>BARRA DE PROTEINA DUO CRUNCH 2X12X45G (INTEGRALMEDICA)</v>
      </c>
      <c r="F178" s="227">
        <v>1</v>
      </c>
      <c r="G178" s="227" t="s">
        <v>51</v>
      </c>
      <c r="H178" s="228">
        <v>74.3</v>
      </c>
      <c r="I178" s="228">
        <v>74.3</v>
      </c>
      <c r="J178" s="271">
        <f>IFERROR(_xlfn.XLOOKUP(D178,ISENTOS!A:A,ISENTOS!H:H),"")</f>
        <v>0.04</v>
      </c>
      <c r="K178" s="271">
        <f>IFERROR(_xlfn.XLOOKUP(D178,ISENTOS!A:A,ISENTOS!I:I),"")</f>
        <v>0.12</v>
      </c>
      <c r="L178" s="272">
        <f>IF(_xlfn.XLOOKUP(D178,Peso!A:A,Peso!D:D),_xlfn.XLOOKUP(D178,Peso!A:A,Peso!D:D),"SEM PESO")</f>
        <v>2</v>
      </c>
      <c r="M178" s="272" t="str">
        <f>_xlfn.XLOOKUP(D178,Peso!A:A,Peso!C:C)</f>
        <v>CX</v>
      </c>
      <c r="N178" s="272"/>
      <c r="O178" s="273">
        <f t="shared" si="16"/>
        <v>74.3</v>
      </c>
      <c r="P178" s="273">
        <f t="shared" si="17"/>
        <v>77.3</v>
      </c>
      <c r="Q178" s="273">
        <f t="shared" si="18"/>
        <v>83.3</v>
      </c>
      <c r="R178" s="274" t="str">
        <f>_xlfn.XLOOKUP(D178,CATEGORIA!B:B,CATEGORIA!F:F)</f>
        <v>SUPLEMENTOS</v>
      </c>
      <c r="S178" s="275">
        <f t="shared" si="19"/>
        <v>148.6</v>
      </c>
      <c r="T178" s="276">
        <f t="shared" si="20"/>
        <v>154.6</v>
      </c>
      <c r="U178" s="276">
        <f t="shared" si="21"/>
        <v>166.5</v>
      </c>
      <c r="V178" s="276">
        <f t="shared" si="22"/>
        <v>148.6</v>
      </c>
      <c r="W178" s="277">
        <f>_xlfn.XLOOKUP('LISTA '!D178,BASE!A:A,BASE!G:G)</f>
        <v>3</v>
      </c>
      <c r="X178" s="227" t="str">
        <f t="shared" si="23"/>
        <v/>
      </c>
      <c r="Y178" s="227" t="str">
        <f>IF(X178="ACABOU",(MAX($Y$2:Y177))+1,"")</f>
        <v/>
      </c>
      <c r="Z178" s="227" t="str">
        <f>IF(X178="CHEGOU",(MAX($Z$2:Z177))+1,"")</f>
        <v/>
      </c>
    </row>
    <row r="179" spans="1:26" s="216" customFormat="1" ht="30" customHeight="1" x14ac:dyDescent="0.3">
      <c r="A179" s="12"/>
      <c r="B179" s="12"/>
      <c r="C179" s="13"/>
      <c r="D179" s="225">
        <v>2347</v>
      </c>
      <c r="E179" s="226" t="str">
        <f>_xlfn.XLOOKUP(D179,BASE!A:A,BASE!B:B)</f>
        <v>BARRA DE PROTEINA LEITE EM PO COM CREME DE AVELA 2X12X45G (INTEGRALMEDICA)</v>
      </c>
      <c r="F179" s="227">
        <v>1</v>
      </c>
      <c r="G179" s="227" t="s">
        <v>155</v>
      </c>
      <c r="H179" s="228">
        <v>74.3</v>
      </c>
      <c r="I179" s="228">
        <v>74.3</v>
      </c>
      <c r="J179" s="271" t="str">
        <f>IFERROR(_xlfn.XLOOKUP(D179,ISENTOS!A:A,ISENTOS!H:H),"")</f>
        <v/>
      </c>
      <c r="K179" s="271" t="str">
        <f>IFERROR(_xlfn.XLOOKUP(D179,ISENTOS!A:A,ISENTOS!I:I),"")</f>
        <v/>
      </c>
      <c r="L179" s="272">
        <f>IF(_xlfn.XLOOKUP(D179,Peso!A:A,Peso!D:D),_xlfn.XLOOKUP(D179,Peso!A:A,Peso!D:D),"SEM PESO")</f>
        <v>2</v>
      </c>
      <c r="M179" s="272" t="str">
        <f>_xlfn.XLOOKUP(D179,Peso!A:A,Peso!C:C)</f>
        <v>CX</v>
      </c>
      <c r="N179" s="272"/>
      <c r="O179" s="273">
        <f t="shared" si="16"/>
        <v>74.3</v>
      </c>
      <c r="P179" s="273" t="str">
        <f t="shared" si="17"/>
        <v/>
      </c>
      <c r="Q179" s="273" t="str">
        <f t="shared" si="18"/>
        <v/>
      </c>
      <c r="R179" s="274" t="str">
        <f>_xlfn.XLOOKUP(D179,CATEGORIA!B:B,CATEGORIA!F:F)</f>
        <v>SUPLEMENTOS</v>
      </c>
      <c r="S179" s="275">
        <f t="shared" si="19"/>
        <v>148.6</v>
      </c>
      <c r="T179" s="276" t="str">
        <f t="shared" si="20"/>
        <v/>
      </c>
      <c r="U179" s="276" t="str">
        <f t="shared" si="21"/>
        <v/>
      </c>
      <c r="V179" s="276">
        <f t="shared" si="22"/>
        <v>148.6</v>
      </c>
      <c r="W179" s="277">
        <f>_xlfn.XLOOKUP('LISTA '!D179,BASE!A:A,BASE!G:G)</f>
        <v>3</v>
      </c>
      <c r="X179" s="227" t="str">
        <f t="shared" si="23"/>
        <v/>
      </c>
      <c r="Y179" s="227" t="str">
        <f>IF(X179="ACABOU",(MAX($Y$2:Y178))+1,"")</f>
        <v/>
      </c>
      <c r="Z179" s="227" t="str">
        <f>IF(X179="CHEGOU",(MAX($Z$2:Z178))+1,"")</f>
        <v/>
      </c>
    </row>
    <row r="180" spans="1:26" s="216" customFormat="1" ht="30" customHeight="1" x14ac:dyDescent="0.3">
      <c r="A180" s="19"/>
      <c r="B180" s="19"/>
      <c r="C180" s="16"/>
      <c r="D180" s="225">
        <v>2365</v>
      </c>
      <c r="E180" s="226" t="str">
        <f>_xlfn.XLOOKUP(D180,BASE!A:A,BASE!B:B)</f>
        <v>BARRA DE PROTEINA OVOMALTINE 2X12X45G (INTEGRALMEDICA)</v>
      </c>
      <c r="F180" s="227">
        <v>1</v>
      </c>
      <c r="G180" s="227" t="s">
        <v>51</v>
      </c>
      <c r="H180" s="228">
        <v>74.3</v>
      </c>
      <c r="I180" s="228">
        <v>74.3</v>
      </c>
      <c r="J180" s="271">
        <f>IFERROR(_xlfn.XLOOKUP(D180,ISENTOS!A:A,ISENTOS!H:H),"")</f>
        <v>0.04</v>
      </c>
      <c r="K180" s="271">
        <f>IFERROR(_xlfn.XLOOKUP(D180,ISENTOS!A:A,ISENTOS!I:I),"")</f>
        <v>0.12</v>
      </c>
      <c r="L180" s="272">
        <f>IF(_xlfn.XLOOKUP(D180,Peso!A:A,Peso!D:D),_xlfn.XLOOKUP(D180,Peso!A:A,Peso!D:D),"SEM PESO")</f>
        <v>2</v>
      </c>
      <c r="M180" s="272" t="str">
        <f>_xlfn.XLOOKUP(D180,Peso!A:A,Peso!C:C)</f>
        <v>DP</v>
      </c>
      <c r="N180" s="272"/>
      <c r="O180" s="273">
        <f t="shared" si="16"/>
        <v>74.3</v>
      </c>
      <c r="P180" s="273">
        <f t="shared" si="17"/>
        <v>77.3</v>
      </c>
      <c r="Q180" s="273">
        <f t="shared" si="18"/>
        <v>83.3</v>
      </c>
      <c r="R180" s="274" t="str">
        <f>_xlfn.XLOOKUP(D180,CATEGORIA!B:B,CATEGORIA!F:F)</f>
        <v>SUPLEMENTOS</v>
      </c>
      <c r="S180" s="275">
        <f t="shared" si="19"/>
        <v>148.6</v>
      </c>
      <c r="T180" s="276">
        <f t="shared" si="20"/>
        <v>154.6</v>
      </c>
      <c r="U180" s="276">
        <f t="shared" si="21"/>
        <v>166.5</v>
      </c>
      <c r="V180" s="276">
        <f t="shared" si="22"/>
        <v>148.6</v>
      </c>
      <c r="W180" s="277">
        <f>_xlfn.XLOOKUP('LISTA '!D180,BASE!A:A,BASE!G:G)</f>
        <v>25</v>
      </c>
      <c r="X180" s="227" t="str">
        <f t="shared" si="23"/>
        <v/>
      </c>
      <c r="Y180" s="227" t="str">
        <f>IF(X180="ACABOU",(MAX($Y$2:Y179))+1,"")</f>
        <v/>
      </c>
      <c r="Z180" s="227" t="str">
        <f>IF(X180="CHEGOU",(MAX($Z$2:Z179))+1,"")</f>
        <v/>
      </c>
    </row>
    <row r="181" spans="1:26" s="216" customFormat="1" ht="30" customHeight="1" x14ac:dyDescent="0.3">
      <c r="A181" s="12" t="e">
        <f>IF(#REF!="",0,COUNTIF(#REF!,"x"))</f>
        <v>#REF!</v>
      </c>
      <c r="B181" s="12" t="e">
        <f>IF(#REF!="",0,COUNTIF(#REF!,"x"))</f>
        <v>#REF!</v>
      </c>
      <c r="C181" s="13" t="e">
        <f>IF(#REF!="",0,COUNTIF(#REF!,"X"))</f>
        <v>#REF!</v>
      </c>
      <c r="D181" s="225">
        <v>2366</v>
      </c>
      <c r="E181" s="226" t="str">
        <f>_xlfn.XLOOKUP(D181,BASE!A:A,BASE!B:B)</f>
        <v>BARRA DE PROTEINA TRUFA DE AVELA 2X12X45G (INTEGRALMEDICA)</v>
      </c>
      <c r="F181" s="227">
        <v>1</v>
      </c>
      <c r="G181" s="227" t="s">
        <v>51</v>
      </c>
      <c r="H181" s="228">
        <v>74.3</v>
      </c>
      <c r="I181" s="228">
        <v>74.3</v>
      </c>
      <c r="J181" s="271">
        <f>IFERROR(_xlfn.XLOOKUP(D181,ISENTOS!A:A,ISENTOS!H:H),"")</f>
        <v>0.04</v>
      </c>
      <c r="K181" s="271">
        <f>IFERROR(_xlfn.XLOOKUP(D181,ISENTOS!A:A,ISENTOS!I:I),"")</f>
        <v>0.12</v>
      </c>
      <c r="L181" s="272">
        <f>IF(_xlfn.XLOOKUP(D181,Peso!A:A,Peso!D:D),_xlfn.XLOOKUP(D181,Peso!A:A,Peso!D:D),"SEM PESO")</f>
        <v>2</v>
      </c>
      <c r="M181" s="272" t="str">
        <f>_xlfn.XLOOKUP(D181,Peso!A:A,Peso!C:C)</f>
        <v>DP</v>
      </c>
      <c r="N181" s="272"/>
      <c r="O181" s="273">
        <f t="shared" si="16"/>
        <v>74.3</v>
      </c>
      <c r="P181" s="273">
        <f t="shared" si="17"/>
        <v>77.3</v>
      </c>
      <c r="Q181" s="273">
        <f t="shared" si="18"/>
        <v>83.3</v>
      </c>
      <c r="R181" s="274" t="str">
        <f>_xlfn.XLOOKUP(D181,CATEGORIA!B:B,CATEGORIA!F:F)</f>
        <v>SUPLEMENTOS</v>
      </c>
      <c r="S181" s="275">
        <f t="shared" si="19"/>
        <v>148.6</v>
      </c>
      <c r="T181" s="276">
        <f t="shared" si="20"/>
        <v>154.6</v>
      </c>
      <c r="U181" s="276">
        <f t="shared" si="21"/>
        <v>166.5</v>
      </c>
      <c r="V181" s="276">
        <f t="shared" si="22"/>
        <v>148.6</v>
      </c>
      <c r="W181" s="277">
        <f>_xlfn.XLOOKUP('LISTA '!D181,BASE!A:A,BASE!G:G)</f>
        <v>1</v>
      </c>
      <c r="X181" s="227" t="str">
        <f t="shared" si="23"/>
        <v/>
      </c>
      <c r="Y181" s="227" t="str">
        <f>IF(X181="ACABOU",(MAX($Y$2:Y180))+1,"")</f>
        <v/>
      </c>
      <c r="Z181" s="227" t="str">
        <f>IF(X181="CHEGOU",(MAX($Z$2:Z180))+1,"")</f>
        <v/>
      </c>
    </row>
    <row r="182" spans="1:26" s="216" customFormat="1" ht="21.9" customHeight="1" x14ac:dyDescent="0.3">
      <c r="A182" s="12" t="e">
        <f>IF(#REF!="",0,COUNTIF(#REF!,"x"))</f>
        <v>#REF!</v>
      </c>
      <c r="B182" s="12" t="e">
        <f>IF(#REF!="",0,COUNTIF(#REF!,"x"))</f>
        <v>#REF!</v>
      </c>
      <c r="C182" s="13" t="e">
        <f>IF(#REF!="",0,COUNTIF(#REF!,"X"))</f>
        <v>#REF!</v>
      </c>
      <c r="D182" s="278">
        <v>2236</v>
      </c>
      <c r="E182" s="279" t="str">
        <f>_xlfn.XLOOKUP(D182,BASE!A:A,BASE!B:B)</f>
        <v>BATATA MEXICANA BARBECUE 2KG</v>
      </c>
      <c r="F182" s="280"/>
      <c r="G182" s="280"/>
      <c r="H182" s="281">
        <v>99.5</v>
      </c>
      <c r="I182" s="281">
        <v>99.5</v>
      </c>
      <c r="J182" s="282" t="str">
        <f>IFERROR(_xlfn.XLOOKUP(D182,ISENTOS!A:A,ISENTOS!H:H),"")</f>
        <v/>
      </c>
      <c r="K182" s="282" t="str">
        <f>IFERROR(_xlfn.XLOOKUP(D182,ISENTOS!A:A,ISENTOS!I:I),"")</f>
        <v/>
      </c>
      <c r="L182" s="283">
        <f>IF(_xlfn.XLOOKUP(D182,Peso!A:A,Peso!D:D),_xlfn.XLOOKUP(D182,Peso!A:A,Peso!D:D),"SEM PESO")</f>
        <v>2</v>
      </c>
      <c r="M182" s="283" t="str">
        <f>_xlfn.XLOOKUP(D182,Peso!A:A,Peso!C:C)</f>
        <v>CX</v>
      </c>
      <c r="N182" s="283"/>
      <c r="O182" s="284">
        <f t="shared" si="16"/>
        <v>99.5</v>
      </c>
      <c r="P182" s="284" t="str">
        <f t="shared" si="17"/>
        <v/>
      </c>
      <c r="Q182" s="284" t="str">
        <f t="shared" si="18"/>
        <v/>
      </c>
      <c r="R182" s="285" t="str">
        <f>_xlfn.XLOOKUP(D182,CATEGORIA!B:B,CATEGORIA!F:F)</f>
        <v>APERITIVOS</v>
      </c>
      <c r="S182" s="286">
        <f t="shared" si="19"/>
        <v>199</v>
      </c>
      <c r="T182" s="287" t="str">
        <f t="shared" si="20"/>
        <v/>
      </c>
      <c r="U182" s="287" t="str">
        <f t="shared" si="21"/>
        <v/>
      </c>
      <c r="V182" s="287">
        <f t="shared" si="22"/>
        <v>199</v>
      </c>
      <c r="W182" s="288">
        <f>_xlfn.XLOOKUP('LISTA '!D182,BASE!A:A,BASE!G:G)</f>
        <v>51</v>
      </c>
      <c r="X182" s="280" t="str">
        <f t="shared" si="23"/>
        <v/>
      </c>
      <c r="Y182" s="280" t="str">
        <f>IF(X182="ACABOU",(MAX($Y$2:Y181))+1,"")</f>
        <v/>
      </c>
      <c r="Z182" s="280" t="str">
        <f>IF(X182="CHEGOU",(MAX($Z$2:Z181))+1,"")</f>
        <v/>
      </c>
    </row>
    <row r="183" spans="1:26" s="216" customFormat="1" ht="21.9" customHeight="1" x14ac:dyDescent="0.3">
      <c r="A183" s="12" t="e">
        <f>IF(#REF!="",0,COUNTIF(#REF!,"x"))</f>
        <v>#REF!</v>
      </c>
      <c r="B183" s="12" t="e">
        <f>IF(#REF!="",0,COUNTIF(#REF!,"x"))</f>
        <v>#REF!</v>
      </c>
      <c r="C183" s="13" t="e">
        <f>IF(#REF!="",0,COUNTIF(#REF!,"X"))</f>
        <v>#REF!</v>
      </c>
      <c r="D183" s="278">
        <v>2237</v>
      </c>
      <c r="E183" s="279" t="str">
        <f>_xlfn.XLOOKUP(D183,BASE!A:A,BASE!B:B)</f>
        <v>BATATA MEXICANA CEBOLA E SALSA 2KG</v>
      </c>
      <c r="F183" s="280"/>
      <c r="G183" s="280"/>
      <c r="H183" s="281">
        <v>99.5</v>
      </c>
      <c r="I183" s="281">
        <v>99.5</v>
      </c>
      <c r="J183" s="282" t="str">
        <f>IFERROR(_xlfn.XLOOKUP(D183,ISENTOS!A:A,ISENTOS!H:H),"")</f>
        <v/>
      </c>
      <c r="K183" s="282" t="str">
        <f>IFERROR(_xlfn.XLOOKUP(D183,ISENTOS!A:A,ISENTOS!I:I),"")</f>
        <v/>
      </c>
      <c r="L183" s="283">
        <f>IF(_xlfn.XLOOKUP(D183,Peso!A:A,Peso!D:D),_xlfn.XLOOKUP(D183,Peso!A:A,Peso!D:D),"SEM PESO")</f>
        <v>2</v>
      </c>
      <c r="M183" s="283" t="str">
        <f>_xlfn.XLOOKUP(D183,Peso!A:A,Peso!C:C)</f>
        <v>CX</v>
      </c>
      <c r="N183" s="283"/>
      <c r="O183" s="284">
        <f t="shared" si="16"/>
        <v>99.5</v>
      </c>
      <c r="P183" s="284" t="str">
        <f t="shared" si="17"/>
        <v/>
      </c>
      <c r="Q183" s="284" t="str">
        <f t="shared" si="18"/>
        <v/>
      </c>
      <c r="R183" s="285" t="str">
        <f>_xlfn.XLOOKUP(D183,CATEGORIA!B:B,CATEGORIA!F:F)</f>
        <v>APERITIVOS</v>
      </c>
      <c r="S183" s="286">
        <f t="shared" si="19"/>
        <v>199</v>
      </c>
      <c r="T183" s="287" t="str">
        <f t="shared" si="20"/>
        <v/>
      </c>
      <c r="U183" s="287" t="str">
        <f t="shared" si="21"/>
        <v/>
      </c>
      <c r="V183" s="287">
        <f t="shared" si="22"/>
        <v>199</v>
      </c>
      <c r="W183" s="288">
        <f>_xlfn.XLOOKUP('LISTA '!D183,BASE!A:A,BASE!G:G)</f>
        <v>236</v>
      </c>
      <c r="X183" s="280" t="str">
        <f t="shared" si="23"/>
        <v/>
      </c>
      <c r="Y183" s="280" t="str">
        <f>IF(X183="ACABOU",(MAX($Y$2:Y182))+1,"")</f>
        <v/>
      </c>
      <c r="Z183" s="280" t="str">
        <f>IF(X183="CHEGOU",(MAX($Z$2:Z182))+1,"")</f>
        <v/>
      </c>
    </row>
    <row r="184" spans="1:26" s="216" customFormat="1" ht="21.9" customHeight="1" x14ac:dyDescent="0.3">
      <c r="A184" s="12" t="e">
        <f>IF(#REF!="",0,COUNTIF(#REF!,"x"))</f>
        <v>#REF!</v>
      </c>
      <c r="B184" s="12" t="e">
        <f>IF(#REF!="",0,COUNTIF(#REF!,"x"))</f>
        <v>#REF!</v>
      </c>
      <c r="C184" s="13" t="e">
        <f>IF(#REF!="",0,COUNTIF(#REF!,"X"))</f>
        <v>#REF!</v>
      </c>
      <c r="D184" s="278">
        <v>2238</v>
      </c>
      <c r="E184" s="279" t="str">
        <f>_xlfn.XLOOKUP(D184,BASE!A:A,BASE!B:B)</f>
        <v>BATATA MEXICANA CHURRASCO 2KG</v>
      </c>
      <c r="F184" s="280"/>
      <c r="G184" s="280"/>
      <c r="H184" s="281">
        <v>99.5</v>
      </c>
      <c r="I184" s="281">
        <v>99.5</v>
      </c>
      <c r="J184" s="282" t="str">
        <f>IFERROR(_xlfn.XLOOKUP(D184,ISENTOS!A:A,ISENTOS!H:H),"")</f>
        <v/>
      </c>
      <c r="K184" s="282" t="str">
        <f>IFERROR(_xlfn.XLOOKUP(D184,ISENTOS!A:A,ISENTOS!I:I),"")</f>
        <v/>
      </c>
      <c r="L184" s="283">
        <f>IF(_xlfn.XLOOKUP(D184,Peso!A:A,Peso!D:D),_xlfn.XLOOKUP(D184,Peso!A:A,Peso!D:D),"SEM PESO")</f>
        <v>2</v>
      </c>
      <c r="M184" s="283" t="str">
        <f>_xlfn.XLOOKUP(D184,Peso!A:A,Peso!C:C)</f>
        <v>CX</v>
      </c>
      <c r="N184" s="283"/>
      <c r="O184" s="284">
        <f t="shared" si="16"/>
        <v>99.5</v>
      </c>
      <c r="P184" s="284" t="str">
        <f t="shared" si="17"/>
        <v/>
      </c>
      <c r="Q184" s="284" t="str">
        <f t="shared" si="18"/>
        <v/>
      </c>
      <c r="R184" s="285" t="str">
        <f>_xlfn.XLOOKUP(D184,CATEGORIA!B:B,CATEGORIA!F:F)</f>
        <v>APERITIVOS</v>
      </c>
      <c r="S184" s="286">
        <f t="shared" si="19"/>
        <v>199</v>
      </c>
      <c r="T184" s="287" t="str">
        <f t="shared" si="20"/>
        <v/>
      </c>
      <c r="U184" s="287" t="str">
        <f t="shared" si="21"/>
        <v/>
      </c>
      <c r="V184" s="287">
        <f t="shared" si="22"/>
        <v>199</v>
      </c>
      <c r="W184" s="288">
        <f>_xlfn.XLOOKUP('LISTA '!D184,BASE!A:A,BASE!G:G)</f>
        <v>53</v>
      </c>
      <c r="X184" s="280" t="str">
        <f t="shared" si="23"/>
        <v/>
      </c>
      <c r="Y184" s="280" t="str">
        <f>IF(X184="ACABOU",(MAX($Y$2:Y183))+1,"")</f>
        <v/>
      </c>
      <c r="Z184" s="280" t="str">
        <f>IF(X184="CHEGOU",(MAX($Z$2:Z183))+1,"")</f>
        <v/>
      </c>
    </row>
    <row r="185" spans="1:26" s="216" customFormat="1" ht="21.9" customHeight="1" x14ac:dyDescent="0.3">
      <c r="A185" s="12" t="e">
        <f>IF(#REF!="",0,COUNTIF(#REF!,"x"))</f>
        <v>#REF!</v>
      </c>
      <c r="B185" s="12" t="e">
        <f>IF(#REF!="",0,COUNTIF(#REF!,"x"))</f>
        <v>#REF!</v>
      </c>
      <c r="C185" s="13" t="e">
        <f>IF(#REF!="",0,COUNTIF(#REF!,"X"))</f>
        <v>#REF!</v>
      </c>
      <c r="D185" s="278">
        <v>1530</v>
      </c>
      <c r="E185" s="279" t="str">
        <f>_xlfn.XLOOKUP(D185,BASE!A:A,BASE!B:B)</f>
        <v>BCAA 2KG (VIDA EM GRAOS)</v>
      </c>
      <c r="F185" s="280" t="s">
        <v>155</v>
      </c>
      <c r="G185" s="280" t="s">
        <v>155</v>
      </c>
      <c r="H185" s="281">
        <v>74.8</v>
      </c>
      <c r="I185" s="281">
        <v>74.8</v>
      </c>
      <c r="J185" s="282" t="str">
        <f>IFERROR(_xlfn.XLOOKUP(D185,ISENTOS!A:A,ISENTOS!H:H),"")</f>
        <v/>
      </c>
      <c r="K185" s="282" t="str">
        <f>IFERROR(_xlfn.XLOOKUP(D185,ISENTOS!A:A,ISENTOS!I:I),"")</f>
        <v/>
      </c>
      <c r="L185" s="283">
        <f>IF(_xlfn.XLOOKUP(D185,Peso!A:A,Peso!D:D),_xlfn.XLOOKUP(D185,Peso!A:A,Peso!D:D),"SEM PESO")</f>
        <v>2</v>
      </c>
      <c r="M185" s="283" t="str">
        <f>_xlfn.XLOOKUP(D185,Peso!A:A,Peso!C:C)</f>
        <v>SC</v>
      </c>
      <c r="N185" s="283"/>
      <c r="O185" s="284">
        <f t="shared" si="16"/>
        <v>74.8</v>
      </c>
      <c r="P185" s="284" t="str">
        <f t="shared" si="17"/>
        <v/>
      </c>
      <c r="Q185" s="284" t="str">
        <f t="shared" si="18"/>
        <v/>
      </c>
      <c r="R185" s="285" t="str">
        <f>_xlfn.XLOOKUP(D185,CATEGORIA!B:B,CATEGORIA!F:F)</f>
        <v>SUPLEMENTOS</v>
      </c>
      <c r="S185" s="286">
        <f t="shared" si="19"/>
        <v>149.6</v>
      </c>
      <c r="T185" s="287" t="str">
        <f t="shared" si="20"/>
        <v/>
      </c>
      <c r="U185" s="287" t="str">
        <f t="shared" si="21"/>
        <v/>
      </c>
      <c r="V185" s="287">
        <f t="shared" si="22"/>
        <v>149.6</v>
      </c>
      <c r="W185" s="288">
        <f>_xlfn.XLOOKUP('LISTA '!D185,BASE!A:A,BASE!G:G)</f>
        <v>7</v>
      </c>
      <c r="X185" s="280" t="str">
        <f t="shared" si="23"/>
        <v/>
      </c>
      <c r="Y185" s="280" t="str">
        <f>IF(X185="ACABOU",(MAX($Y$2:Y184))+1,"")</f>
        <v/>
      </c>
      <c r="Z185" s="280" t="str">
        <f>IF(X185="CHEGOU",(MAX($Z$2:Z184))+1,"")</f>
        <v/>
      </c>
    </row>
    <row r="186" spans="1:26" s="216" customFormat="1" ht="21.9" customHeight="1" x14ac:dyDescent="0.3">
      <c r="A186" s="12" t="e">
        <f>IF(#REF!="",0,COUNTIF(#REF!,"x"))</f>
        <v>#REF!</v>
      </c>
      <c r="B186" s="12" t="e">
        <f>IF(#REF!="",0,COUNTIF(#REF!,"x"))</f>
        <v>#REF!</v>
      </c>
      <c r="C186" s="13" t="e">
        <f>IF(#REF!="",0,COUNTIF(#REF!,"X"))</f>
        <v>#REF!</v>
      </c>
      <c r="D186" s="278">
        <v>511</v>
      </c>
      <c r="E186" s="279" t="str">
        <f>_xlfn.XLOOKUP(D186,BASE!A:A,BASE!B:B)</f>
        <v>BCAA 5KG (VIDA EM GRAOS)</v>
      </c>
      <c r="F186" s="280" t="s">
        <v>155</v>
      </c>
      <c r="G186" s="280" t="s">
        <v>155</v>
      </c>
      <c r="H186" s="281">
        <v>67.3</v>
      </c>
      <c r="I186" s="281">
        <v>67.3</v>
      </c>
      <c r="J186" s="282" t="str">
        <f>IFERROR(_xlfn.XLOOKUP(D186,ISENTOS!A:A,ISENTOS!H:H),"")</f>
        <v/>
      </c>
      <c r="K186" s="282" t="str">
        <f>IFERROR(_xlfn.XLOOKUP(D186,ISENTOS!A:A,ISENTOS!I:I),"")</f>
        <v/>
      </c>
      <c r="L186" s="283">
        <f>IF(_xlfn.XLOOKUP(D186,Peso!A:A,Peso!D:D),_xlfn.XLOOKUP(D186,Peso!A:A,Peso!D:D),"SEM PESO")</f>
        <v>5</v>
      </c>
      <c r="M186" s="283" t="str">
        <f>_xlfn.XLOOKUP(D186,Peso!A:A,Peso!C:C)</f>
        <v>SC</v>
      </c>
      <c r="N186" s="283"/>
      <c r="O186" s="284">
        <f t="shared" si="16"/>
        <v>67.3</v>
      </c>
      <c r="P186" s="284" t="str">
        <f t="shared" si="17"/>
        <v/>
      </c>
      <c r="Q186" s="284" t="str">
        <f t="shared" si="18"/>
        <v/>
      </c>
      <c r="R186" s="285" t="str">
        <f>_xlfn.XLOOKUP(D186,CATEGORIA!B:B,CATEGORIA!F:F)</f>
        <v>SUPLEMENTOS</v>
      </c>
      <c r="S186" s="286">
        <f t="shared" si="19"/>
        <v>336.5</v>
      </c>
      <c r="T186" s="287" t="str">
        <f t="shared" si="20"/>
        <v/>
      </c>
      <c r="U186" s="287" t="str">
        <f t="shared" si="21"/>
        <v/>
      </c>
      <c r="V186" s="287">
        <f t="shared" si="22"/>
        <v>336.5</v>
      </c>
      <c r="W186" s="288">
        <f>_xlfn.XLOOKUP('LISTA '!D186,BASE!A:A,BASE!G:G)</f>
        <v>19</v>
      </c>
      <c r="X186" s="280" t="str">
        <f t="shared" si="23"/>
        <v/>
      </c>
      <c r="Y186" s="280" t="str">
        <f>IF(X186="ACABOU",(MAX($Y$2:Y185))+1,"")</f>
        <v/>
      </c>
      <c r="Z186" s="280" t="str">
        <f>IF(X186="CHEGOU",(MAX($Z$2:Z185))+1,"")</f>
        <v/>
      </c>
    </row>
    <row r="187" spans="1:26" s="216" customFormat="1" ht="30" customHeight="1" x14ac:dyDescent="0.3">
      <c r="A187" s="12"/>
      <c r="B187" s="12"/>
      <c r="C187" s="13"/>
      <c r="D187" s="225">
        <v>29</v>
      </c>
      <c r="E187" s="226" t="str">
        <f>_xlfn.XLOOKUP(D187,BASE!A:A,BASE!B:B)</f>
        <v>BICARBONATO DE SODIO 25KG (NACIONAL)</v>
      </c>
      <c r="F187" s="227">
        <v>3</v>
      </c>
      <c r="G187" s="227"/>
      <c r="H187" s="228">
        <v>5.5</v>
      </c>
      <c r="I187" s="228">
        <v>5.5</v>
      </c>
      <c r="J187" s="271" t="str">
        <f>IFERROR(_xlfn.XLOOKUP(D187,ISENTOS!A:A,ISENTOS!H:H),"")</f>
        <v/>
      </c>
      <c r="K187" s="271" t="str">
        <f>IFERROR(_xlfn.XLOOKUP(D187,ISENTOS!A:A,ISENTOS!I:I),"")</f>
        <v/>
      </c>
      <c r="L187" s="272">
        <f>IF(_xlfn.XLOOKUP(D187,Peso!A:A,Peso!D:D),_xlfn.XLOOKUP(D187,Peso!A:A,Peso!D:D),"SEM PESO")</f>
        <v>25</v>
      </c>
      <c r="M187" s="272" t="str">
        <f>_xlfn.XLOOKUP(D187,Peso!A:A,Peso!C:C)</f>
        <v>SC</v>
      </c>
      <c r="N187" s="272"/>
      <c r="O187" s="273">
        <f t="shared" si="16"/>
        <v>5.5</v>
      </c>
      <c r="P187" s="273" t="str">
        <f t="shared" si="17"/>
        <v/>
      </c>
      <c r="Q187" s="273" t="str">
        <f t="shared" si="18"/>
        <v/>
      </c>
      <c r="R187" s="274" t="str">
        <f>_xlfn.XLOOKUP(D187,CATEGORIA!B:B,CATEGORIA!F:F)</f>
        <v>ADITIVOS</v>
      </c>
      <c r="S187" s="275">
        <f t="shared" si="19"/>
        <v>137.5</v>
      </c>
      <c r="T187" s="276" t="str">
        <f t="shared" si="20"/>
        <v/>
      </c>
      <c r="U187" s="276" t="str">
        <f t="shared" si="21"/>
        <v/>
      </c>
      <c r="V187" s="276">
        <f t="shared" si="22"/>
        <v>137.5</v>
      </c>
      <c r="W187" s="277">
        <f>_xlfn.XLOOKUP('LISTA '!D187,BASE!A:A,BASE!G:G)</f>
        <v>194</v>
      </c>
      <c r="X187" s="227" t="str">
        <f t="shared" si="23"/>
        <v/>
      </c>
      <c r="Y187" s="227" t="str">
        <f>IF(X187="ACABOU",(MAX($Y$2:Y186))+1,"")</f>
        <v/>
      </c>
      <c r="Z187" s="227" t="str">
        <f>IF(X187="CHEGOU",(MAX($Z$2:Z186))+1,"")</f>
        <v/>
      </c>
    </row>
    <row r="188" spans="1:26" s="216" customFormat="1" ht="30" customHeight="1" x14ac:dyDescent="0.3">
      <c r="A188" s="12"/>
      <c r="B188" s="12"/>
      <c r="C188" s="13"/>
      <c r="D188" s="225">
        <v>948</v>
      </c>
      <c r="E188" s="226" t="str">
        <f>_xlfn.XLOOKUP(D188,BASE!A:A,BASE!B:B)</f>
        <v>BICARBONATO DE SODIO 5KG</v>
      </c>
      <c r="F188" s="227">
        <v>3</v>
      </c>
      <c r="G188" s="227"/>
      <c r="H188" s="228">
        <v>6.7</v>
      </c>
      <c r="I188" s="228">
        <f>VLOOKUP(D188,FRACIONADOS!$A:$L,8,0)</f>
        <v>6.7</v>
      </c>
      <c r="J188" s="271" t="str">
        <f>IFERROR(_xlfn.XLOOKUP(D188,ISENTOS!A:A,ISENTOS!H:H),"")</f>
        <v/>
      </c>
      <c r="K188" s="271" t="str">
        <f>IFERROR(_xlfn.XLOOKUP(D188,ISENTOS!A:A,ISENTOS!I:I),"")</f>
        <v/>
      </c>
      <c r="L188" s="272">
        <f>IF(_xlfn.XLOOKUP(D188,Peso!A:A,Peso!D:D),_xlfn.XLOOKUP(D188,Peso!A:A,Peso!D:D),"SEM PESO")</f>
        <v>5</v>
      </c>
      <c r="M188" s="272" t="str">
        <f>_xlfn.XLOOKUP(D188,Peso!A:A,Peso!C:C)</f>
        <v>SC</v>
      </c>
      <c r="N188" s="272"/>
      <c r="O188" s="273">
        <f t="shared" si="16"/>
        <v>6.7</v>
      </c>
      <c r="P188" s="273" t="str">
        <f t="shared" si="17"/>
        <v/>
      </c>
      <c r="Q188" s="273" t="str">
        <f t="shared" si="18"/>
        <v/>
      </c>
      <c r="R188" s="274" t="str">
        <f>_xlfn.XLOOKUP(D188,CATEGORIA!B:B,CATEGORIA!F:F)</f>
        <v>ADITIVOS</v>
      </c>
      <c r="S188" s="275">
        <f t="shared" si="19"/>
        <v>33.5</v>
      </c>
      <c r="T188" s="276" t="str">
        <f t="shared" si="20"/>
        <v/>
      </c>
      <c r="U188" s="276" t="str">
        <f t="shared" si="21"/>
        <v/>
      </c>
      <c r="V188" s="276">
        <f t="shared" si="22"/>
        <v>33.5</v>
      </c>
      <c r="W188" s="277">
        <f>_xlfn.XLOOKUP('LISTA '!D188,BASE!A:A,BASE!G:G)</f>
        <v>494</v>
      </c>
      <c r="X188" s="227" t="str">
        <f t="shared" si="23"/>
        <v/>
      </c>
      <c r="Y188" s="227" t="str">
        <f>IF(X188="ACABOU",(MAX($Y$2:Y187))+1,"")</f>
        <v/>
      </c>
      <c r="Z188" s="227" t="str">
        <f>IF(X188="CHEGOU",(MAX($Z$2:Z187))+1,"")</f>
        <v/>
      </c>
    </row>
    <row r="189" spans="1:26" s="216" customFormat="1" ht="21.9" customHeight="1" x14ac:dyDescent="0.3">
      <c r="A189" s="12" t="e">
        <f>IF(#REF!="",0,COUNTIF(#REF!,"x"))</f>
        <v>#REF!</v>
      </c>
      <c r="B189" s="12" t="e">
        <f>IF(#REF!="",0,COUNTIF(#REF!,"x"))</f>
        <v>#REF!</v>
      </c>
      <c r="C189" s="13" t="e">
        <f>IF(#REF!="",0,COUNTIF(#REF!,"X"))</f>
        <v>#REF!</v>
      </c>
      <c r="D189" s="278">
        <v>1672</v>
      </c>
      <c r="E189" s="279" t="str">
        <f>_xlfn.XLOOKUP(D189,BASE!A:A,BASE!B:B)</f>
        <v>BIFE DE SOJA EM FATIAS 10KG</v>
      </c>
      <c r="F189" s="280"/>
      <c r="G189" s="280"/>
      <c r="H189" s="281">
        <v>45.5</v>
      </c>
      <c r="I189" s="281">
        <v>45.5</v>
      </c>
      <c r="J189" s="282" t="str">
        <f>IFERROR(_xlfn.XLOOKUP(D189,ISENTOS!A:A,ISENTOS!H:H),"")</f>
        <v/>
      </c>
      <c r="K189" s="282" t="str">
        <f>IFERROR(_xlfn.XLOOKUP(D189,ISENTOS!A:A,ISENTOS!I:I),"")</f>
        <v/>
      </c>
      <c r="L189" s="283">
        <f>IF(_xlfn.XLOOKUP(D189,Peso!A:A,Peso!D:D),_xlfn.XLOOKUP(D189,Peso!A:A,Peso!D:D),"SEM PESO")</f>
        <v>10</v>
      </c>
      <c r="M189" s="283" t="str">
        <f>_xlfn.XLOOKUP(D189,Peso!A:A,Peso!C:C)</f>
        <v>CX</v>
      </c>
      <c r="N189" s="283"/>
      <c r="O189" s="284">
        <f t="shared" si="16"/>
        <v>45.5</v>
      </c>
      <c r="P189" s="284" t="str">
        <f t="shared" si="17"/>
        <v/>
      </c>
      <c r="Q189" s="284" t="str">
        <f t="shared" si="18"/>
        <v/>
      </c>
      <c r="R189" s="285" t="str">
        <f>_xlfn.XLOOKUP(D189,CATEGORIA!B:B,CATEGORIA!F:F)</f>
        <v>CULINARIA</v>
      </c>
      <c r="S189" s="286">
        <f t="shared" si="19"/>
        <v>455</v>
      </c>
      <c r="T189" s="287" t="str">
        <f t="shared" si="20"/>
        <v/>
      </c>
      <c r="U189" s="287" t="str">
        <f t="shared" si="21"/>
        <v/>
      </c>
      <c r="V189" s="287">
        <f t="shared" si="22"/>
        <v>455</v>
      </c>
      <c r="W189" s="288">
        <f>_xlfn.XLOOKUP('LISTA '!D189,BASE!A:A,BASE!G:G)</f>
        <v>7</v>
      </c>
      <c r="X189" s="280" t="str">
        <f t="shared" si="23"/>
        <v/>
      </c>
      <c r="Y189" s="280" t="str">
        <f>IF(X189="ACABOU",(MAX($Y$2:Y188))+1,"")</f>
        <v/>
      </c>
      <c r="Z189" s="280" t="str">
        <f>IF(X189="CHEGOU",(MAX($Z$2:Z188))+1,"")</f>
        <v/>
      </c>
    </row>
    <row r="190" spans="1:26" s="216" customFormat="1" ht="21.9" customHeight="1" x14ac:dyDescent="0.3">
      <c r="A190" s="12" t="e">
        <f>IF(#REF!="",0,COUNTIF(#REF!,"x"))</f>
        <v>#REF!</v>
      </c>
      <c r="B190" s="12" t="e">
        <f>IF(#REF!="",0,COUNTIF(#REF!,"x"))</f>
        <v>#REF!</v>
      </c>
      <c r="C190" s="13" t="e">
        <f>IF(#REF!="",0,COUNTIF(#REF!,"X"))</f>
        <v>#REF!</v>
      </c>
      <c r="D190" s="278">
        <v>192</v>
      </c>
      <c r="E190" s="279" t="str">
        <f>_xlfn.XLOOKUP(D190,BASE!A:A,BASE!B:B)</f>
        <v>BIFE DE SOJA EM FATIAS 5KG (VIDA EM GRAOS)</v>
      </c>
      <c r="F190" s="280" t="s">
        <v>155</v>
      </c>
      <c r="G190" s="280" t="s">
        <v>155</v>
      </c>
      <c r="H190" s="281">
        <v>48.9</v>
      </c>
      <c r="I190" s="281">
        <f>VLOOKUP(D190,FRACIONADOS!$A:$L,8,0)</f>
        <v>48.9</v>
      </c>
      <c r="J190" s="282" t="str">
        <f>IFERROR(_xlfn.XLOOKUP(D190,ISENTOS!A:A,ISENTOS!H:H),"")</f>
        <v/>
      </c>
      <c r="K190" s="282" t="str">
        <f>IFERROR(_xlfn.XLOOKUP(D190,ISENTOS!A:A,ISENTOS!I:I),"")</f>
        <v/>
      </c>
      <c r="L190" s="283">
        <f>IF(_xlfn.XLOOKUP(D190,Peso!A:A,Peso!D:D),_xlfn.XLOOKUP(D190,Peso!A:A,Peso!D:D),"SEM PESO")</f>
        <v>5</v>
      </c>
      <c r="M190" s="283" t="str">
        <f>_xlfn.XLOOKUP(D190,Peso!A:A,Peso!C:C)</f>
        <v>CX</v>
      </c>
      <c r="N190" s="283"/>
      <c r="O190" s="284">
        <f t="shared" si="16"/>
        <v>48.9</v>
      </c>
      <c r="P190" s="284" t="str">
        <f t="shared" si="17"/>
        <v/>
      </c>
      <c r="Q190" s="284" t="str">
        <f t="shared" si="18"/>
        <v/>
      </c>
      <c r="R190" s="285" t="str">
        <f>_xlfn.XLOOKUP(D190,CATEGORIA!B:B,CATEGORIA!F:F)</f>
        <v>CULINARIA</v>
      </c>
      <c r="S190" s="286">
        <f t="shared" si="19"/>
        <v>244.5</v>
      </c>
      <c r="T190" s="287" t="str">
        <f t="shared" si="20"/>
        <v/>
      </c>
      <c r="U190" s="287" t="str">
        <f t="shared" si="21"/>
        <v/>
      </c>
      <c r="V190" s="287">
        <f t="shared" si="22"/>
        <v>244.5</v>
      </c>
      <c r="W190" s="288">
        <f>_xlfn.XLOOKUP('LISTA '!D190,BASE!A:A,BASE!G:G)</f>
        <v>36</v>
      </c>
      <c r="X190" s="280" t="str">
        <f t="shared" si="23"/>
        <v/>
      </c>
      <c r="Y190" s="280" t="str">
        <f>IF(X190="ACABOU",(MAX($Y$2:Y189))+1,"")</f>
        <v/>
      </c>
      <c r="Z190" s="280" t="str">
        <f>IF(X190="CHEGOU",(MAX($Z$2:Z189))+1,"")</f>
        <v/>
      </c>
    </row>
    <row r="191" spans="1:26" s="216" customFormat="1" ht="21.9" customHeight="1" x14ac:dyDescent="0.3">
      <c r="A191" s="12" t="e">
        <f>IF(#REF!="",0,COUNTIF(#REF!,"x"))</f>
        <v>#REF!</v>
      </c>
      <c r="B191" s="12" t="e">
        <f>IF(#REF!="",0,COUNTIF(#REF!,"x"))</f>
        <v>#REF!</v>
      </c>
      <c r="C191" s="13" t="e">
        <f>IF(#REF!="",0,COUNTIF(#REF!,"X"))</f>
        <v>#REF!</v>
      </c>
      <c r="D191" s="278">
        <v>1673</v>
      </c>
      <c r="E191" s="279" t="str">
        <f>_xlfn.XLOOKUP(D191,BASE!A:A,BASE!B:B)</f>
        <v>BIFE DE SOJA EM TIRAS 10KG</v>
      </c>
      <c r="F191" s="280"/>
      <c r="G191" s="280"/>
      <c r="H191" s="281">
        <v>45.5</v>
      </c>
      <c r="I191" s="281">
        <v>45.5</v>
      </c>
      <c r="J191" s="282" t="str">
        <f>IFERROR(_xlfn.XLOOKUP(D191,ISENTOS!A:A,ISENTOS!H:H),"")</f>
        <v/>
      </c>
      <c r="K191" s="282" t="str">
        <f>IFERROR(_xlfn.XLOOKUP(D191,ISENTOS!A:A,ISENTOS!I:I),"")</f>
        <v/>
      </c>
      <c r="L191" s="283">
        <f>IF(_xlfn.XLOOKUP(D191,Peso!A:A,Peso!D:D),_xlfn.XLOOKUP(D191,Peso!A:A,Peso!D:D),"SEM PESO")</f>
        <v>10</v>
      </c>
      <c r="M191" s="283" t="str">
        <f>_xlfn.XLOOKUP(D191,Peso!A:A,Peso!C:C)</f>
        <v>CX</v>
      </c>
      <c r="N191" s="283"/>
      <c r="O191" s="284">
        <f t="shared" si="16"/>
        <v>45.5</v>
      </c>
      <c r="P191" s="284" t="str">
        <f t="shared" si="17"/>
        <v/>
      </c>
      <c r="Q191" s="284" t="str">
        <f t="shared" si="18"/>
        <v/>
      </c>
      <c r="R191" s="285" t="str">
        <f>_xlfn.XLOOKUP(D191,CATEGORIA!B:B,CATEGORIA!F:F)</f>
        <v>CULINARIA</v>
      </c>
      <c r="S191" s="286">
        <f t="shared" si="19"/>
        <v>455</v>
      </c>
      <c r="T191" s="287" t="str">
        <f t="shared" si="20"/>
        <v/>
      </c>
      <c r="U191" s="287" t="str">
        <f t="shared" si="21"/>
        <v/>
      </c>
      <c r="V191" s="287">
        <f t="shared" si="22"/>
        <v>455</v>
      </c>
      <c r="W191" s="288">
        <f>_xlfn.XLOOKUP('LISTA '!D191,BASE!A:A,BASE!G:G)</f>
        <v>35</v>
      </c>
      <c r="X191" s="280" t="str">
        <f t="shared" si="23"/>
        <v/>
      </c>
      <c r="Y191" s="280" t="str">
        <f>IF(X191="ACABOU",(MAX($Y$2:Y190))+1,"")</f>
        <v/>
      </c>
      <c r="Z191" s="280" t="str">
        <f>IF(X191="CHEGOU",(MAX($Z$2:Z190))+1,"")</f>
        <v/>
      </c>
    </row>
    <row r="192" spans="1:26" s="216" customFormat="1" ht="21.9" customHeight="1" x14ac:dyDescent="0.3">
      <c r="A192" s="12" t="e">
        <f>IF(#REF!="",0,COUNTIF(#REF!,"x"))</f>
        <v>#REF!</v>
      </c>
      <c r="B192" s="12" t="e">
        <f>IF(#REF!="",0,COUNTIF(#REF!,"x"))</f>
        <v>#REF!</v>
      </c>
      <c r="C192" s="13" t="e">
        <f>IF(#REF!="",0,COUNTIF(#REF!,"X"))</f>
        <v>#REF!</v>
      </c>
      <c r="D192" s="278">
        <v>1798</v>
      </c>
      <c r="E192" s="279" t="str">
        <f>_xlfn.XLOOKUP(D192,BASE!A:A,BASE!B:B)</f>
        <v>BIFE DE SOJA EM TIRAS 4KG (VIDA EM GRAOS)</v>
      </c>
      <c r="F192" s="280" t="s">
        <v>155</v>
      </c>
      <c r="G192" s="280" t="s">
        <v>155</v>
      </c>
      <c r="H192" s="281">
        <v>50.9</v>
      </c>
      <c r="I192" s="281">
        <f>VLOOKUP(D192,FRACIONADOS!$A:$L,8,0)</f>
        <v>50.9</v>
      </c>
      <c r="J192" s="282" t="str">
        <f>IFERROR(_xlfn.XLOOKUP(D192,ISENTOS!A:A,ISENTOS!H:H),"")</f>
        <v/>
      </c>
      <c r="K192" s="282" t="str">
        <f>IFERROR(_xlfn.XLOOKUP(D192,ISENTOS!A:A,ISENTOS!I:I),"")</f>
        <v/>
      </c>
      <c r="L192" s="283">
        <f>IF(_xlfn.XLOOKUP(D192,Peso!A:A,Peso!D:D),_xlfn.XLOOKUP(D192,Peso!A:A,Peso!D:D),"SEM PESO")</f>
        <v>4</v>
      </c>
      <c r="M192" s="283" t="str">
        <f>_xlfn.XLOOKUP(D192,Peso!A:A,Peso!C:C)</f>
        <v>CX</v>
      </c>
      <c r="N192" s="283"/>
      <c r="O192" s="284">
        <f t="shared" si="16"/>
        <v>50.9</v>
      </c>
      <c r="P192" s="284" t="str">
        <f t="shared" si="17"/>
        <v/>
      </c>
      <c r="Q192" s="284" t="str">
        <f t="shared" si="18"/>
        <v/>
      </c>
      <c r="R192" s="285" t="str">
        <f>_xlfn.XLOOKUP(D192,CATEGORIA!B:B,CATEGORIA!F:F)</f>
        <v>CULINARIA</v>
      </c>
      <c r="S192" s="286">
        <f t="shared" si="19"/>
        <v>203.6</v>
      </c>
      <c r="T192" s="287" t="str">
        <f t="shared" si="20"/>
        <v/>
      </c>
      <c r="U192" s="287" t="str">
        <f t="shared" si="21"/>
        <v/>
      </c>
      <c r="V192" s="287">
        <f t="shared" si="22"/>
        <v>203.6</v>
      </c>
      <c r="W192" s="288">
        <f>_xlfn.XLOOKUP('LISTA '!D192,BASE!A:A,BASE!G:G)</f>
        <v>16</v>
      </c>
      <c r="X192" s="280" t="str">
        <f t="shared" si="23"/>
        <v/>
      </c>
      <c r="Y192" s="280" t="str">
        <f>IF(X192="ACABOU",(MAX($Y$2:Y191))+1,"")</f>
        <v/>
      </c>
      <c r="Z192" s="280" t="str">
        <f>IF(X192="CHEGOU",(MAX($Z$2:Z191))+1,"")</f>
        <v/>
      </c>
    </row>
    <row r="193" spans="1:26" s="216" customFormat="1" ht="21.9" customHeight="1" x14ac:dyDescent="0.3">
      <c r="A193" s="13" t="e">
        <f>IF(#REF!="",0,COUNTIF(#REF!,"x"))</f>
        <v>#REF!</v>
      </c>
      <c r="B193" s="13" t="e">
        <f>IF(#REF!="",0,COUNTIF(#REF!,"x"))</f>
        <v>#REF!</v>
      </c>
      <c r="C193" s="13" t="e">
        <f>IF(#REF!="",0,COUNTIF(#REF!,"X"))</f>
        <v>#REF!</v>
      </c>
      <c r="D193" s="278">
        <v>21140</v>
      </c>
      <c r="E193" s="279" t="str">
        <f>_xlfn.XLOOKUP(D193,BASE!A:A,BASE!B:B)</f>
        <v>BISCOITO DE ARROZ SABOR BARBECUE 2 PCT X 2,5KG</v>
      </c>
      <c r="F193" s="280"/>
      <c r="G193" s="280"/>
      <c r="H193" s="281">
        <v>25.4</v>
      </c>
      <c r="I193" s="281">
        <v>0</v>
      </c>
      <c r="J193" s="282" t="str">
        <f>IFERROR(_xlfn.XLOOKUP(D193,ISENTOS!A:A,ISENTOS!H:H),"")</f>
        <v/>
      </c>
      <c r="K193" s="282" t="str">
        <f>IFERROR(_xlfn.XLOOKUP(D193,ISENTOS!A:A,ISENTOS!I:I),"")</f>
        <v/>
      </c>
      <c r="L193" s="283">
        <f>IF(_xlfn.XLOOKUP(D193,Peso!A:A,Peso!D:D),_xlfn.XLOOKUP(D193,Peso!A:A,Peso!D:D),"SEM PESO")</f>
        <v>5</v>
      </c>
      <c r="M193" s="283" t="str">
        <f>_xlfn.XLOOKUP(D193,Peso!A:A,Peso!C:C)</f>
        <v>CX</v>
      </c>
      <c r="N193" s="283"/>
      <c r="O193" s="284">
        <f t="shared" ref="O193:O253" si="24" xml:space="preserve"> ROUNDUP((I193*$M$1),1)</f>
        <v>0</v>
      </c>
      <c r="P193" s="284" t="str">
        <f t="shared" ref="P193:P253" si="25">IFERROR(ROUNDUP((($O193*J193)+$O193),1),"")</f>
        <v/>
      </c>
      <c r="Q193" s="284" t="str">
        <f t="shared" ref="Q193:Q253" si="26">IFERROR(ROUNDUP((($O193*K193)+$O193),1),"")</f>
        <v/>
      </c>
      <c r="R193" s="285" t="str">
        <f>_xlfn.XLOOKUP(D193,CATEGORIA!B:B,CATEGORIA!F:F)</f>
        <v>APERITIVOS</v>
      </c>
      <c r="S193" s="286">
        <f t="shared" ref="S193:S253" si="27">O193*L193</f>
        <v>0</v>
      </c>
      <c r="T193" s="287" t="str">
        <f t="shared" ref="T193:T253" si="28">IFERROR(ROUNDUP((($S193*J193)+$S193),1),"")</f>
        <v/>
      </c>
      <c r="U193" s="287" t="str">
        <f t="shared" ref="U193:U253" si="29">IFERROR(ROUNDUP((($S193*K193)+$S193),1),"")</f>
        <v/>
      </c>
      <c r="V193" s="287">
        <f t="shared" ref="V193:V253" si="30">S193</f>
        <v>0</v>
      </c>
      <c r="W193" s="288">
        <f>_xlfn.XLOOKUP('LISTA '!D193,BASE!A:A,BASE!G:G)</f>
        <v>0</v>
      </c>
      <c r="X193" s="280" t="str">
        <f t="shared" ref="X193:X253" si="31">IF(AND(W193&gt;0,I193=0),"CHEGOU",IF(AND(W193&lt;=0,I193&gt;0),"ACABOU",""))</f>
        <v/>
      </c>
      <c r="Y193" s="280" t="str">
        <f>IF(X193="ACABOU",(MAX($Y$2:Y192))+1,"")</f>
        <v/>
      </c>
      <c r="Z193" s="280" t="str">
        <f>IF(X193="CHEGOU",(MAX($Z$2:Z192))+1,"")</f>
        <v/>
      </c>
    </row>
    <row r="194" spans="1:26" s="216" customFormat="1" ht="21.9" customHeight="1" x14ac:dyDescent="0.3">
      <c r="A194" s="12" t="e">
        <f>IF(#REF!="",0,COUNTIF(#REF!,"x"))</f>
        <v>#REF!</v>
      </c>
      <c r="B194" s="12" t="e">
        <f>IF(#REF!="",0,COUNTIF(#REF!,"x"))</f>
        <v>#REF!</v>
      </c>
      <c r="C194" s="13" t="e">
        <f>IF(#REF!="",0,COUNTIF(#REF!,"X"))</f>
        <v>#REF!</v>
      </c>
      <c r="D194" s="278">
        <v>21149</v>
      </c>
      <c r="E194" s="279" t="str">
        <f>_xlfn.XLOOKUP(D194,BASE!A:A,BASE!B:B)</f>
        <v>BISCOITO DE ARROZ SABOR CEBOLA E SALSA 2 PCT X 2,5KG (IMPORTADO)</v>
      </c>
      <c r="F194" s="280"/>
      <c r="G194" s="280"/>
      <c r="H194" s="281">
        <v>0</v>
      </c>
      <c r="I194" s="281">
        <v>0</v>
      </c>
      <c r="J194" s="282" t="str">
        <f>IFERROR(_xlfn.XLOOKUP(D194,ISENTOS!A:A,ISENTOS!H:H),"")</f>
        <v/>
      </c>
      <c r="K194" s="282" t="str">
        <f>IFERROR(_xlfn.XLOOKUP(D194,ISENTOS!A:A,ISENTOS!I:I),"")</f>
        <v/>
      </c>
      <c r="L194" s="283">
        <f>IF(_xlfn.XLOOKUP(D194,Peso!A:A,Peso!D:D),_xlfn.XLOOKUP(D194,Peso!A:A,Peso!D:D),"SEM PESO")</f>
        <v>5</v>
      </c>
      <c r="M194" s="283" t="str">
        <f>_xlfn.XLOOKUP(D194,Peso!A:A,Peso!C:C)</f>
        <v>CX</v>
      </c>
      <c r="N194" s="283"/>
      <c r="O194" s="284">
        <f t="shared" si="24"/>
        <v>0</v>
      </c>
      <c r="P194" s="284" t="str">
        <f t="shared" si="25"/>
        <v/>
      </c>
      <c r="Q194" s="284" t="str">
        <f t="shared" si="26"/>
        <v/>
      </c>
      <c r="R194" s="285" t="str">
        <f>_xlfn.XLOOKUP(D194,CATEGORIA!B:B,CATEGORIA!F:F)</f>
        <v>APERITIVOS</v>
      </c>
      <c r="S194" s="286">
        <f t="shared" si="27"/>
        <v>0</v>
      </c>
      <c r="T194" s="287" t="str">
        <f t="shared" si="28"/>
        <v/>
      </c>
      <c r="U194" s="287" t="str">
        <f t="shared" si="29"/>
        <v/>
      </c>
      <c r="V194" s="287">
        <f t="shared" si="30"/>
        <v>0</v>
      </c>
      <c r="W194" s="288">
        <f>_xlfn.XLOOKUP('LISTA '!D194,BASE!A:A,BASE!G:G)</f>
        <v>0</v>
      </c>
      <c r="X194" s="280" t="str">
        <f t="shared" si="31"/>
        <v/>
      </c>
      <c r="Y194" s="280" t="str">
        <f>IF(X194="ACABOU",(MAX($Y$2:Y193))+1,"")</f>
        <v/>
      </c>
      <c r="Z194" s="280" t="str">
        <f>IF(X194="CHEGOU",(MAX($Z$2:Z193))+1,"")</f>
        <v/>
      </c>
    </row>
    <row r="195" spans="1:26" s="216" customFormat="1" ht="21.9" customHeight="1" x14ac:dyDescent="0.3">
      <c r="A195" s="12" t="e">
        <f>IF(#REF!="",0,COUNTIF(#REF!,"x"))</f>
        <v>#REF!</v>
      </c>
      <c r="B195" s="12" t="e">
        <f>IF(#REF!="",0,COUNTIF(#REF!,"x"))</f>
        <v>#REF!</v>
      </c>
      <c r="C195" s="13" t="e">
        <f>IF(#REF!="",0,COUNTIF(#REF!,"X"))</f>
        <v>#REF!</v>
      </c>
      <c r="D195" s="278">
        <v>21171</v>
      </c>
      <c r="E195" s="279" t="str">
        <f>_xlfn.XLOOKUP(D195,BASE!A:A,BASE!B:B)</f>
        <v>BISCOITO DE ARROZ SABOR CEBOLA E SALSA 2,5KG (IMPORTADO)</v>
      </c>
      <c r="F195" s="280"/>
      <c r="G195" s="280" t="s">
        <v>155</v>
      </c>
      <c r="H195" s="281">
        <v>0</v>
      </c>
      <c r="I195" s="281">
        <v>0</v>
      </c>
      <c r="J195" s="282" t="str">
        <f>IFERROR(_xlfn.XLOOKUP(D195,ISENTOS!A:A,ISENTOS!H:H),"")</f>
        <v/>
      </c>
      <c r="K195" s="282" t="str">
        <f>IFERROR(_xlfn.XLOOKUP(D195,ISENTOS!A:A,ISENTOS!I:I),"")</f>
        <v/>
      </c>
      <c r="L195" s="283">
        <f>IF(_xlfn.XLOOKUP(D195,Peso!A:A,Peso!D:D),_xlfn.XLOOKUP(D195,Peso!A:A,Peso!D:D),"SEM PESO")</f>
        <v>2.5</v>
      </c>
      <c r="M195" s="283" t="str">
        <f>_xlfn.XLOOKUP(D195,Peso!A:A,Peso!C:C)</f>
        <v>CX</v>
      </c>
      <c r="N195" s="283"/>
      <c r="O195" s="284">
        <f t="shared" si="24"/>
        <v>0</v>
      </c>
      <c r="P195" s="284" t="str">
        <f t="shared" si="25"/>
        <v/>
      </c>
      <c r="Q195" s="284" t="str">
        <f t="shared" si="26"/>
        <v/>
      </c>
      <c r="R195" s="285" t="str">
        <f>_xlfn.XLOOKUP(D195,CATEGORIA!B:B,CATEGORIA!F:F)</f>
        <v>APERITIVOS</v>
      </c>
      <c r="S195" s="286">
        <f t="shared" si="27"/>
        <v>0</v>
      </c>
      <c r="T195" s="287" t="str">
        <f t="shared" si="28"/>
        <v/>
      </c>
      <c r="U195" s="287" t="str">
        <f t="shared" si="29"/>
        <v/>
      </c>
      <c r="V195" s="287">
        <f t="shared" si="30"/>
        <v>0</v>
      </c>
      <c r="W195" s="288">
        <f>_xlfn.XLOOKUP('LISTA '!D195,BASE!A:A,BASE!G:G)</f>
        <v>0</v>
      </c>
      <c r="X195" s="280" t="str">
        <f t="shared" si="31"/>
        <v/>
      </c>
      <c r="Y195" s="280" t="str">
        <f>IF(X195="ACABOU",(MAX($Y$2:Y194))+1,"")</f>
        <v/>
      </c>
      <c r="Z195" s="280" t="str">
        <f>IF(X195="CHEGOU",(MAX($Z$2:Z194))+1,"")</f>
        <v/>
      </c>
    </row>
    <row r="196" spans="1:26" s="216" customFormat="1" ht="21.9" customHeight="1" x14ac:dyDescent="0.3">
      <c r="A196" s="12" t="e">
        <f>IF(#REF!="",0,COUNTIF(#REF!,"x"))</f>
        <v>#REF!</v>
      </c>
      <c r="B196" s="12" t="e">
        <f>IF(#REF!="",0,COUNTIF(#REF!,"x"))</f>
        <v>#REF!</v>
      </c>
      <c r="C196" s="13" t="e">
        <f>IF(#REF!="",0,COUNTIF(#REF!,"X"))</f>
        <v>#REF!</v>
      </c>
      <c r="D196" s="278">
        <v>21282</v>
      </c>
      <c r="E196" s="279" t="str">
        <f>_xlfn.XLOOKUP(D196,BASE!A:A,BASE!B:B)</f>
        <v>BISCOITO DE ARROZ SABOR CHURRASCO (BBQ) 2,5KG (IMPORTADO)</v>
      </c>
      <c r="F196" s="280"/>
      <c r="G196" s="280" t="s">
        <v>155</v>
      </c>
      <c r="H196" s="281">
        <v>29.1</v>
      </c>
      <c r="I196" s="281">
        <v>0</v>
      </c>
      <c r="J196" s="282" t="str">
        <f>IFERROR(_xlfn.XLOOKUP(D196,ISENTOS!A:A,ISENTOS!H:H),"")</f>
        <v/>
      </c>
      <c r="K196" s="282" t="str">
        <f>IFERROR(_xlfn.XLOOKUP(D196,ISENTOS!A:A,ISENTOS!I:I),"")</f>
        <v/>
      </c>
      <c r="L196" s="283">
        <f>IF(_xlfn.XLOOKUP(D196,Peso!A:A,Peso!D:D),_xlfn.XLOOKUP(D196,Peso!A:A,Peso!D:D),"SEM PESO")</f>
        <v>2.5</v>
      </c>
      <c r="M196" s="283" t="str">
        <f>_xlfn.XLOOKUP(D196,Peso!A:A,Peso!C:C)</f>
        <v>CX</v>
      </c>
      <c r="N196" s="283"/>
      <c r="O196" s="284">
        <f t="shared" si="24"/>
        <v>0</v>
      </c>
      <c r="P196" s="284" t="str">
        <f t="shared" si="25"/>
        <v/>
      </c>
      <c r="Q196" s="284" t="str">
        <f t="shared" si="26"/>
        <v/>
      </c>
      <c r="R196" s="285" t="str">
        <f>_xlfn.XLOOKUP(D196,CATEGORIA!B:B,CATEGORIA!F:F)</f>
        <v>APERITIVOS</v>
      </c>
      <c r="S196" s="286">
        <f t="shared" si="27"/>
        <v>0</v>
      </c>
      <c r="T196" s="287" t="str">
        <f t="shared" si="28"/>
        <v/>
      </c>
      <c r="U196" s="287" t="str">
        <f t="shared" si="29"/>
        <v/>
      </c>
      <c r="V196" s="287">
        <f t="shared" si="30"/>
        <v>0</v>
      </c>
      <c r="W196" s="288">
        <f>_xlfn.XLOOKUP('LISTA '!D196,BASE!A:A,BASE!G:G)</f>
        <v>0</v>
      </c>
      <c r="X196" s="280" t="str">
        <f t="shared" si="31"/>
        <v/>
      </c>
      <c r="Y196" s="280" t="str">
        <f>IF(X196="ACABOU",(MAX($Y$2:Y195))+1,"")</f>
        <v/>
      </c>
      <c r="Z196" s="280" t="str">
        <f>IF(X196="CHEGOU",(MAX($Z$2:Z195))+1,"")</f>
        <v/>
      </c>
    </row>
    <row r="197" spans="1:26" s="216" customFormat="1" ht="21.9" customHeight="1" x14ac:dyDescent="0.3">
      <c r="A197" s="12" t="e">
        <f>IF(#REF!="",0,COUNTIF(#REF!,"x"))</f>
        <v>#REF!</v>
      </c>
      <c r="B197" s="12" t="e">
        <f>IF(#REF!="",0,COUNTIF(#REF!,"x"))</f>
        <v>#REF!</v>
      </c>
      <c r="C197" s="13" t="e">
        <f>IF(#REF!="",0,COUNTIF(#REF!,"X"))</f>
        <v>#REF!</v>
      </c>
      <c r="D197" s="278">
        <v>21442</v>
      </c>
      <c r="E197" s="279" t="str">
        <f>_xlfn.XLOOKUP(D197,BASE!A:A,BASE!B:B)</f>
        <v>BISCOITO DE ARROZ SABOR MOSTARDA E MEL 2 PCT X 2,5KG (IMPORTADO)</v>
      </c>
      <c r="F197" s="280"/>
      <c r="G197" s="280"/>
      <c r="H197" s="281">
        <v>25.4</v>
      </c>
      <c r="I197" s="281">
        <v>0</v>
      </c>
      <c r="J197" s="282" t="str">
        <f>IFERROR(_xlfn.XLOOKUP(D197,ISENTOS!A:A,ISENTOS!H:H),"")</f>
        <v/>
      </c>
      <c r="K197" s="282" t="str">
        <f>IFERROR(_xlfn.XLOOKUP(D197,ISENTOS!A:A,ISENTOS!I:I),"")</f>
        <v/>
      </c>
      <c r="L197" s="283">
        <f>IF(_xlfn.XLOOKUP(D197,Peso!A:A,Peso!D:D),_xlfn.XLOOKUP(D197,Peso!A:A,Peso!D:D),"SEM PESO")</f>
        <v>5</v>
      </c>
      <c r="M197" s="283" t="str">
        <f>_xlfn.XLOOKUP(D197,Peso!A:A,Peso!C:C)</f>
        <v>CX</v>
      </c>
      <c r="N197" s="283"/>
      <c r="O197" s="284">
        <f t="shared" si="24"/>
        <v>0</v>
      </c>
      <c r="P197" s="284" t="str">
        <f t="shared" si="25"/>
        <v/>
      </c>
      <c r="Q197" s="284" t="str">
        <f t="shared" si="26"/>
        <v/>
      </c>
      <c r="R197" s="285" t="str">
        <f>_xlfn.XLOOKUP(D197,CATEGORIA!B:B,CATEGORIA!F:F)</f>
        <v>APERITIVOS</v>
      </c>
      <c r="S197" s="286">
        <f t="shared" si="27"/>
        <v>0</v>
      </c>
      <c r="T197" s="287" t="str">
        <f t="shared" si="28"/>
        <v/>
      </c>
      <c r="U197" s="287" t="str">
        <f t="shared" si="29"/>
        <v/>
      </c>
      <c r="V197" s="287">
        <f t="shared" si="30"/>
        <v>0</v>
      </c>
      <c r="W197" s="288">
        <f>_xlfn.XLOOKUP('LISTA '!D197,BASE!A:A,BASE!G:G)</f>
        <v>0</v>
      </c>
      <c r="X197" s="280" t="str">
        <f t="shared" si="31"/>
        <v/>
      </c>
      <c r="Y197" s="280" t="str">
        <f>IF(X197="ACABOU",(MAX($Y$2:Y196))+1,"")</f>
        <v/>
      </c>
      <c r="Z197" s="280" t="str">
        <f>IF(X197="CHEGOU",(MAX($Z$2:Z196))+1,"")</f>
        <v/>
      </c>
    </row>
    <row r="198" spans="1:26" s="216" customFormat="1" ht="21.9" customHeight="1" x14ac:dyDescent="0.3">
      <c r="A198" s="12" t="e">
        <f>IF(#REF!="",0,COUNTIF(#REF!,"x"))</f>
        <v>#REF!</v>
      </c>
      <c r="B198" s="12" t="e">
        <f>IF(#REF!="",0,COUNTIF(#REF!,"x"))</f>
        <v>#REF!</v>
      </c>
      <c r="C198" s="13" t="e">
        <f>IF(#REF!="",0,COUNTIF(#REF!,"X"))</f>
        <v>#REF!</v>
      </c>
      <c r="D198" s="278">
        <v>21443</v>
      </c>
      <c r="E198" s="279" t="str">
        <f>_xlfn.XLOOKUP(D198,BASE!A:A,BASE!B:B)</f>
        <v>BISCOITO DE ARROZ SABOR MOSTARDA E MEL 2,5KG (VIDA EM GRAOS)</v>
      </c>
      <c r="F198" s="280"/>
      <c r="G198" s="280" t="s">
        <v>155</v>
      </c>
      <c r="H198" s="281">
        <v>0</v>
      </c>
      <c r="I198" s="281">
        <v>30.6</v>
      </c>
      <c r="J198" s="282" t="str">
        <f>IFERROR(_xlfn.XLOOKUP(D198,ISENTOS!A:A,ISENTOS!H:H),"")</f>
        <v/>
      </c>
      <c r="K198" s="282" t="str">
        <f>IFERROR(_xlfn.XLOOKUP(D198,ISENTOS!A:A,ISENTOS!I:I),"")</f>
        <v/>
      </c>
      <c r="L198" s="283">
        <f>IF(_xlfn.XLOOKUP(D198,Peso!A:A,Peso!D:D),_xlfn.XLOOKUP(D198,Peso!A:A,Peso!D:D),"SEM PESO")</f>
        <v>2.5</v>
      </c>
      <c r="M198" s="283" t="str">
        <f>_xlfn.XLOOKUP(D198,Peso!A:A,Peso!C:C)</f>
        <v>CX</v>
      </c>
      <c r="N198" s="283"/>
      <c r="O198" s="284">
        <f t="shared" si="24"/>
        <v>30.6</v>
      </c>
      <c r="P198" s="284" t="str">
        <f t="shared" si="25"/>
        <v/>
      </c>
      <c r="Q198" s="284" t="str">
        <f t="shared" si="26"/>
        <v/>
      </c>
      <c r="R198" s="285" t="str">
        <f>_xlfn.XLOOKUP(D198,CATEGORIA!B:B,CATEGORIA!F:F)</f>
        <v>APERITIVOS</v>
      </c>
      <c r="S198" s="286">
        <f t="shared" si="27"/>
        <v>76.5</v>
      </c>
      <c r="T198" s="287" t="str">
        <f t="shared" si="28"/>
        <v/>
      </c>
      <c r="U198" s="287" t="str">
        <f t="shared" si="29"/>
        <v/>
      </c>
      <c r="V198" s="287">
        <f t="shared" si="30"/>
        <v>76.5</v>
      </c>
      <c r="W198" s="288">
        <f>_xlfn.XLOOKUP('LISTA '!D198,BASE!A:A,BASE!G:G)</f>
        <v>8</v>
      </c>
      <c r="X198" s="280" t="str">
        <f t="shared" si="31"/>
        <v/>
      </c>
      <c r="Y198" s="280" t="str">
        <f>IF(X198="ACABOU",(MAX($Y$2:Y197))+1,"")</f>
        <v/>
      </c>
      <c r="Z198" s="280" t="str">
        <f>IF(X198="CHEGOU",(MAX($Z$2:Z197))+1,"")</f>
        <v/>
      </c>
    </row>
    <row r="199" spans="1:26" s="216" customFormat="1" ht="30" customHeight="1" x14ac:dyDescent="0.3">
      <c r="A199" s="12" t="e">
        <f>IF(#REF!="",0,COUNTIF(#REF!,"x"))</f>
        <v>#REF!</v>
      </c>
      <c r="B199" s="12" t="e">
        <f>IF(#REF!="",0,COUNTIF(#REF!,"x"))</f>
        <v>#REF!</v>
      </c>
      <c r="C199" s="13" t="e">
        <f>IF(#REF!="",0,COUNTIF(#REF!,"X"))</f>
        <v>#REF!</v>
      </c>
      <c r="D199" s="225">
        <v>21742</v>
      </c>
      <c r="E199" s="226" t="str">
        <f>_xlfn.XLOOKUP(D199,BASE!A:A,BASE!B:B)</f>
        <v>BISCOITO DE ARROZ SABOR MOSTARDA E MEL PICANTE 2,5KG (VIDA EM GRAOS)</v>
      </c>
      <c r="F199" s="227">
        <v>2</v>
      </c>
      <c r="G199" s="227" t="s">
        <v>155</v>
      </c>
      <c r="H199" s="228">
        <v>21</v>
      </c>
      <c r="I199" s="228">
        <v>21</v>
      </c>
      <c r="J199" s="271" t="str">
        <f>IFERROR(_xlfn.XLOOKUP(D199,ISENTOS!A:A,ISENTOS!H:H),"")</f>
        <v/>
      </c>
      <c r="K199" s="271" t="str">
        <f>IFERROR(_xlfn.XLOOKUP(D199,ISENTOS!A:A,ISENTOS!I:I),"")</f>
        <v/>
      </c>
      <c r="L199" s="272">
        <f>IF(_xlfn.XLOOKUP(D199,Peso!A:A,Peso!D:D),_xlfn.XLOOKUP(D199,Peso!A:A,Peso!D:D),"SEM PESO")</f>
        <v>2.5</v>
      </c>
      <c r="M199" s="272" t="str">
        <f>_xlfn.XLOOKUP(D199,Peso!A:A,Peso!C:C)</f>
        <v>um</v>
      </c>
      <c r="N199" s="272"/>
      <c r="O199" s="273">
        <f t="shared" si="24"/>
        <v>21</v>
      </c>
      <c r="P199" s="273" t="str">
        <f t="shared" si="25"/>
        <v/>
      </c>
      <c r="Q199" s="273" t="str">
        <f t="shared" si="26"/>
        <v/>
      </c>
      <c r="R199" s="274" t="str">
        <f>_xlfn.XLOOKUP(D199,CATEGORIA!B:B,CATEGORIA!F:F)</f>
        <v>APERITIVOS</v>
      </c>
      <c r="S199" s="275">
        <f t="shared" si="27"/>
        <v>52.5</v>
      </c>
      <c r="T199" s="276" t="str">
        <f t="shared" si="28"/>
        <v/>
      </c>
      <c r="U199" s="276" t="str">
        <f t="shared" si="29"/>
        <v/>
      </c>
      <c r="V199" s="276">
        <f t="shared" si="30"/>
        <v>52.5</v>
      </c>
      <c r="W199" s="277">
        <f>_xlfn.XLOOKUP('LISTA '!D199,BASE!A:A,BASE!G:G)</f>
        <v>14</v>
      </c>
      <c r="X199" s="227" t="str">
        <f t="shared" si="31"/>
        <v/>
      </c>
      <c r="Y199" s="227" t="str">
        <f>IF(X199="ACABOU",(MAX($Y$2:Y198))+1,"")</f>
        <v/>
      </c>
      <c r="Z199" s="227" t="str">
        <f>IF(X199="CHEGOU",(MAX($Z$2:Z198))+1,"")</f>
        <v/>
      </c>
    </row>
    <row r="200" spans="1:26" s="216" customFormat="1" ht="30" customHeight="1" x14ac:dyDescent="0.3">
      <c r="A200" s="12" t="e">
        <f>IF(#REF!="",0,COUNTIF(#REF!,"x"))</f>
        <v>#REF!</v>
      </c>
      <c r="B200" s="12" t="e">
        <f>IF(#REF!="",0,COUNTIF(#REF!,"x"))</f>
        <v>#REF!</v>
      </c>
      <c r="C200" s="13" t="e">
        <f>IF(#REF!="",0,COUNTIF(#REF!,"X"))</f>
        <v>#REF!</v>
      </c>
      <c r="D200" s="225">
        <v>21741</v>
      </c>
      <c r="E200" s="226" t="str">
        <f>_xlfn.XLOOKUP(D200,BASE!A:A,BASE!B:B)</f>
        <v>BISCOITO DE ARROZ SABOR MOSTARDA E MEL PICANTE 5KG -IMPORTADO</v>
      </c>
      <c r="F200" s="227">
        <v>2</v>
      </c>
      <c r="G200" s="227"/>
      <c r="H200" s="228">
        <v>19</v>
      </c>
      <c r="I200" s="228">
        <v>19</v>
      </c>
      <c r="J200" s="271" t="str">
        <f>IFERROR(_xlfn.XLOOKUP(D200,ISENTOS!A:A,ISENTOS!H:H),"")</f>
        <v/>
      </c>
      <c r="K200" s="271" t="str">
        <f>IFERROR(_xlfn.XLOOKUP(D200,ISENTOS!A:A,ISENTOS!I:I),"")</f>
        <v/>
      </c>
      <c r="L200" s="272">
        <f>IF(_xlfn.XLOOKUP(D200,Peso!A:A,Peso!D:D),_xlfn.XLOOKUP(D200,Peso!A:A,Peso!D:D),"SEM PESO")</f>
        <v>5</v>
      </c>
      <c r="M200" s="272" t="str">
        <f>_xlfn.XLOOKUP(D200,Peso!A:A,Peso!C:C)</f>
        <v>CX</v>
      </c>
      <c r="N200" s="272"/>
      <c r="O200" s="273">
        <f t="shared" si="24"/>
        <v>19</v>
      </c>
      <c r="P200" s="273" t="str">
        <f t="shared" si="25"/>
        <v/>
      </c>
      <c r="Q200" s="273" t="str">
        <f t="shared" si="26"/>
        <v/>
      </c>
      <c r="R200" s="274" t="str">
        <f>_xlfn.XLOOKUP(D200,CATEGORIA!B:B,CATEGORIA!F:F)</f>
        <v>APERITIVOS</v>
      </c>
      <c r="S200" s="275">
        <f t="shared" si="27"/>
        <v>95</v>
      </c>
      <c r="T200" s="276" t="str">
        <f t="shared" si="28"/>
        <v/>
      </c>
      <c r="U200" s="276" t="str">
        <f t="shared" si="29"/>
        <v/>
      </c>
      <c r="V200" s="276">
        <f t="shared" si="30"/>
        <v>95</v>
      </c>
      <c r="W200" s="277">
        <f>_xlfn.XLOOKUP('LISTA '!D200,BASE!A:A,BASE!G:G)</f>
        <v>263</v>
      </c>
      <c r="X200" s="227" t="str">
        <f t="shared" si="31"/>
        <v/>
      </c>
      <c r="Y200" s="227" t="str">
        <f>IF(X200="ACABOU",(MAX($Y$2:Y199))+1,"")</f>
        <v/>
      </c>
      <c r="Z200" s="227" t="str">
        <f>IF(X200="CHEGOU",(MAX($Z$2:Z199))+1,"")</f>
        <v/>
      </c>
    </row>
    <row r="201" spans="1:26" s="216" customFormat="1" ht="21.9" customHeight="1" x14ac:dyDescent="0.3">
      <c r="A201" s="12" t="e">
        <f>IF(#REF!="",0,COUNTIF(#REF!,"x"))</f>
        <v>#REF!</v>
      </c>
      <c r="B201" s="12" t="e">
        <f>IF(#REF!="",0,COUNTIF(#REF!,"x"))</f>
        <v>#REF!</v>
      </c>
      <c r="C201" s="13" t="e">
        <f>IF(#REF!="",0,COUNTIF(#REF!,"X"))</f>
        <v>#REF!</v>
      </c>
      <c r="D201" s="278">
        <v>21128</v>
      </c>
      <c r="E201" s="279" t="str">
        <f>_xlfn.XLOOKUP(D201,BASE!A:A,BASE!B:B)</f>
        <v>BISCOITO DE ARROZ SABOR QUEIJO 2 PCT X 2,5KG (IMPORTADO)</v>
      </c>
      <c r="F201" s="280"/>
      <c r="G201" s="280"/>
      <c r="H201" s="281">
        <v>25.4</v>
      </c>
      <c r="I201" s="281">
        <v>0</v>
      </c>
      <c r="J201" s="282" t="str">
        <f>IFERROR(_xlfn.XLOOKUP(D201,ISENTOS!A:A,ISENTOS!H:H),"")</f>
        <v/>
      </c>
      <c r="K201" s="282" t="str">
        <f>IFERROR(_xlfn.XLOOKUP(D201,ISENTOS!A:A,ISENTOS!I:I),"")</f>
        <v/>
      </c>
      <c r="L201" s="283">
        <f>IF(_xlfn.XLOOKUP(D201,Peso!A:A,Peso!D:D),_xlfn.XLOOKUP(D201,Peso!A:A,Peso!D:D),"SEM PESO")</f>
        <v>5</v>
      </c>
      <c r="M201" s="283" t="str">
        <f>_xlfn.XLOOKUP(D201,Peso!A:A,Peso!C:C)</f>
        <v>CX</v>
      </c>
      <c r="N201" s="283"/>
      <c r="O201" s="284">
        <f t="shared" si="24"/>
        <v>0</v>
      </c>
      <c r="P201" s="284" t="str">
        <f t="shared" si="25"/>
        <v/>
      </c>
      <c r="Q201" s="284" t="str">
        <f t="shared" si="26"/>
        <v/>
      </c>
      <c r="R201" s="285" t="str">
        <f>_xlfn.XLOOKUP(D201,CATEGORIA!B:B,CATEGORIA!F:F)</f>
        <v>APERITIVOS</v>
      </c>
      <c r="S201" s="286">
        <f t="shared" si="27"/>
        <v>0</v>
      </c>
      <c r="T201" s="287" t="str">
        <f t="shared" si="28"/>
        <v/>
      </c>
      <c r="U201" s="287" t="str">
        <f t="shared" si="29"/>
        <v/>
      </c>
      <c r="V201" s="287">
        <f t="shared" si="30"/>
        <v>0</v>
      </c>
      <c r="W201" s="288">
        <f>_xlfn.XLOOKUP('LISTA '!D201,BASE!A:A,BASE!G:G)</f>
        <v>0</v>
      </c>
      <c r="X201" s="280" t="str">
        <f t="shared" si="31"/>
        <v/>
      </c>
      <c r="Y201" s="280" t="str">
        <f>IF(X201="ACABOU",(MAX($Y$2:Y200))+1,"")</f>
        <v/>
      </c>
      <c r="Z201" s="280" t="str">
        <f>IF(X201="CHEGOU",(MAX($Z$2:Z200))+1,"")</f>
        <v/>
      </c>
    </row>
    <row r="202" spans="1:26" s="216" customFormat="1" ht="21.9" customHeight="1" x14ac:dyDescent="0.3">
      <c r="A202" s="12" t="e">
        <f>IF(#REF!="",0,COUNTIF(#REF!,"x"))</f>
        <v>#REF!</v>
      </c>
      <c r="B202" s="12" t="e">
        <f>IF(#REF!="",0,COUNTIF(#REF!,"x"))</f>
        <v>#REF!</v>
      </c>
      <c r="C202" s="13" t="e">
        <f>IF(#REF!="",0,COUNTIF(#REF!,"X"))</f>
        <v>#REF!</v>
      </c>
      <c r="D202" s="278">
        <v>21169</v>
      </c>
      <c r="E202" s="279" t="str">
        <f>_xlfn.XLOOKUP(D202,BASE!A:A,BASE!B:B)</f>
        <v>BISCOITO DE ARROZ SABOR QUEIJO 2,5KG (IMPORTADO)</v>
      </c>
      <c r="F202" s="280"/>
      <c r="G202" s="280" t="s">
        <v>51</v>
      </c>
      <c r="H202" s="281">
        <v>29.7</v>
      </c>
      <c r="I202" s="281">
        <v>29.7</v>
      </c>
      <c r="J202" s="282" t="str">
        <f>IFERROR(_xlfn.XLOOKUP(D202,ISENTOS!A:A,ISENTOS!H:H),"")</f>
        <v/>
      </c>
      <c r="K202" s="282" t="str">
        <f>IFERROR(_xlfn.XLOOKUP(D202,ISENTOS!A:A,ISENTOS!I:I),"")</f>
        <v/>
      </c>
      <c r="L202" s="283">
        <f>IF(_xlfn.XLOOKUP(D202,Peso!A:A,Peso!D:D),_xlfn.XLOOKUP(D202,Peso!A:A,Peso!D:D),"SEM PESO")</f>
        <v>2.5</v>
      </c>
      <c r="M202" s="283" t="str">
        <f>_xlfn.XLOOKUP(D202,Peso!A:A,Peso!C:C)</f>
        <v>CX</v>
      </c>
      <c r="N202" s="283"/>
      <c r="O202" s="284">
        <f t="shared" si="24"/>
        <v>29.7</v>
      </c>
      <c r="P202" s="284" t="str">
        <f t="shared" si="25"/>
        <v/>
      </c>
      <c r="Q202" s="284" t="str">
        <f t="shared" si="26"/>
        <v/>
      </c>
      <c r="R202" s="285" t="str">
        <f>_xlfn.XLOOKUP(D202,CATEGORIA!B:B,CATEGORIA!F:F)</f>
        <v>APERITIVOS</v>
      </c>
      <c r="S202" s="286">
        <f t="shared" si="27"/>
        <v>74.25</v>
      </c>
      <c r="T202" s="287" t="str">
        <f t="shared" si="28"/>
        <v/>
      </c>
      <c r="U202" s="287" t="str">
        <f t="shared" si="29"/>
        <v/>
      </c>
      <c r="V202" s="287">
        <f t="shared" si="30"/>
        <v>74.25</v>
      </c>
      <c r="W202" s="288">
        <f>_xlfn.XLOOKUP('LISTA '!D202,BASE!A:A,BASE!G:G)</f>
        <v>33</v>
      </c>
      <c r="X202" s="280" t="str">
        <f t="shared" si="31"/>
        <v/>
      </c>
      <c r="Y202" s="280" t="str">
        <f>IF(X202="ACABOU",(MAX($Y$2:Y201))+1,"")</f>
        <v/>
      </c>
      <c r="Z202" s="280" t="str">
        <f>IF(X202="CHEGOU",(MAX($Z$2:Z201))+1,"")</f>
        <v/>
      </c>
    </row>
    <row r="203" spans="1:26" s="216" customFormat="1" ht="21.9" customHeight="1" x14ac:dyDescent="0.3">
      <c r="A203" s="12" t="e">
        <f>IF(#REF!="",0,COUNTIF(#REF!,"x"))</f>
        <v>#REF!</v>
      </c>
      <c r="B203" s="12" t="e">
        <f>IF(#REF!="",0,COUNTIF(#REF!,"x"))</f>
        <v>#REF!</v>
      </c>
      <c r="C203" s="13" t="e">
        <f>IF(#REF!="",0,COUNTIF(#REF!,"X"))</f>
        <v>#REF!</v>
      </c>
      <c r="D203" s="278">
        <v>20188</v>
      </c>
      <c r="E203" s="279" t="str">
        <f>_xlfn.XLOOKUP(D203,BASE!A:A,BASE!B:B)</f>
        <v>BLUEBERRY 11,34KG</v>
      </c>
      <c r="F203" s="280"/>
      <c r="G203" s="280"/>
      <c r="H203" s="281">
        <v>117.5</v>
      </c>
      <c r="I203" s="281">
        <v>117.5</v>
      </c>
      <c r="J203" s="282" t="str">
        <f>IFERROR(_xlfn.XLOOKUP(D203,ISENTOS!A:A,ISENTOS!H:H),"")</f>
        <v/>
      </c>
      <c r="K203" s="282" t="str">
        <f>IFERROR(_xlfn.XLOOKUP(D203,ISENTOS!A:A,ISENTOS!I:I),"")</f>
        <v/>
      </c>
      <c r="L203" s="283">
        <f>IF(_xlfn.XLOOKUP(D203,Peso!A:A,Peso!D:D),_xlfn.XLOOKUP(D203,Peso!A:A,Peso!D:D),"SEM PESO")</f>
        <v>11.34</v>
      </c>
      <c r="M203" s="283" t="str">
        <f>_xlfn.XLOOKUP(D203,Peso!A:A,Peso!C:C)</f>
        <v>CX</v>
      </c>
      <c r="N203" s="283"/>
      <c r="O203" s="284">
        <f t="shared" si="24"/>
        <v>117.5</v>
      </c>
      <c r="P203" s="284" t="str">
        <f t="shared" si="25"/>
        <v/>
      </c>
      <c r="Q203" s="284" t="str">
        <f t="shared" si="26"/>
        <v/>
      </c>
      <c r="R203" s="285" t="str">
        <f>_xlfn.XLOOKUP(D203,CATEGORIA!B:B,CATEGORIA!F:F)</f>
        <v>FRUTAS DESIDRATADAS / CRISTALIZADAS</v>
      </c>
      <c r="S203" s="286">
        <f t="shared" si="27"/>
        <v>1332.45</v>
      </c>
      <c r="T203" s="287" t="str">
        <f t="shared" si="28"/>
        <v/>
      </c>
      <c r="U203" s="287" t="str">
        <f t="shared" si="29"/>
        <v/>
      </c>
      <c r="V203" s="287">
        <f t="shared" si="30"/>
        <v>1332.45</v>
      </c>
      <c r="W203" s="288">
        <f>_xlfn.XLOOKUP('LISTA '!D203,BASE!A:A,BASE!G:G)</f>
        <v>98</v>
      </c>
      <c r="X203" s="280" t="str">
        <f t="shared" si="31"/>
        <v/>
      </c>
      <c r="Y203" s="280" t="str">
        <f>IF(X203="ACABOU",(MAX($Y$2:Y202))+1,"")</f>
        <v/>
      </c>
      <c r="Z203" s="280" t="str">
        <f>IF(X203="CHEGOU",(MAX($Z$2:Z202))+1,"")</f>
        <v/>
      </c>
    </row>
    <row r="204" spans="1:26" s="215" customFormat="1" ht="21.9" customHeight="1" x14ac:dyDescent="0.3">
      <c r="A204" s="12" t="e">
        <f>IF(#REF!="",0,COUNTIF(#REF!,"x"))</f>
        <v>#REF!</v>
      </c>
      <c r="B204" s="12" t="e">
        <f>IF(#REF!="",0,COUNTIF(#REF!,"x"))</f>
        <v>#REF!</v>
      </c>
      <c r="C204" s="13" t="e">
        <f>IF(#REF!="",0,COUNTIF(#REF!,"X"))</f>
        <v>#REF!</v>
      </c>
      <c r="D204" s="278">
        <v>21366</v>
      </c>
      <c r="E204" s="279" t="str">
        <f>_xlfn.XLOOKUP(D204,BASE!A:A,BASE!B:B)</f>
        <v>BLUEBERRY 2KG (VIDA EM GRAOS)</v>
      </c>
      <c r="F204" s="280" t="s">
        <v>155</v>
      </c>
      <c r="G204" s="280" t="s">
        <v>155</v>
      </c>
      <c r="H204" s="281">
        <v>130</v>
      </c>
      <c r="I204" s="281">
        <f>VLOOKUP(D204,FRACIONADOS!$A:$L,8,0)</f>
        <v>130</v>
      </c>
      <c r="J204" s="282" t="str">
        <f>IFERROR(_xlfn.XLOOKUP(D204,ISENTOS!A:A,ISENTOS!H:H),"")</f>
        <v/>
      </c>
      <c r="K204" s="282" t="str">
        <f>IFERROR(_xlfn.XLOOKUP(D204,ISENTOS!A:A,ISENTOS!I:I),"")</f>
        <v/>
      </c>
      <c r="L204" s="283">
        <f>IF(_xlfn.XLOOKUP(D204,Peso!A:A,Peso!D:D),_xlfn.XLOOKUP(D204,Peso!A:A,Peso!D:D),"SEM PESO")</f>
        <v>2</v>
      </c>
      <c r="M204" s="283" t="str">
        <f>_xlfn.XLOOKUP(D204,Peso!A:A,Peso!C:C)</f>
        <v>SC</v>
      </c>
      <c r="N204" s="283"/>
      <c r="O204" s="284">
        <f t="shared" si="24"/>
        <v>130</v>
      </c>
      <c r="P204" s="284" t="str">
        <f t="shared" si="25"/>
        <v/>
      </c>
      <c r="Q204" s="284" t="str">
        <f t="shared" si="26"/>
        <v/>
      </c>
      <c r="R204" s="285" t="str">
        <f>_xlfn.XLOOKUP(D204,CATEGORIA!B:B,CATEGORIA!F:F)</f>
        <v>FRUTAS DESIDRATADAS / CRISTALIZADAS</v>
      </c>
      <c r="S204" s="286">
        <f t="shared" si="27"/>
        <v>260</v>
      </c>
      <c r="T204" s="287" t="str">
        <f t="shared" si="28"/>
        <v/>
      </c>
      <c r="U204" s="287" t="str">
        <f t="shared" si="29"/>
        <v/>
      </c>
      <c r="V204" s="287">
        <f t="shared" si="30"/>
        <v>260</v>
      </c>
      <c r="W204" s="288">
        <f>_xlfn.XLOOKUP('LISTA '!D204,BASE!A:A,BASE!G:G)</f>
        <v>28</v>
      </c>
      <c r="X204" s="280" t="str">
        <f t="shared" si="31"/>
        <v/>
      </c>
      <c r="Y204" s="280" t="str">
        <f>IF(X204="ACABOU",(MAX($Y$2:Y203))+1,"")</f>
        <v/>
      </c>
      <c r="Z204" s="280" t="str">
        <f>IF(X204="CHEGOU",(MAX($Z$2:Z203))+1,"")</f>
        <v/>
      </c>
    </row>
    <row r="205" spans="1:26" s="216" customFormat="1" ht="21.9" customHeight="1" x14ac:dyDescent="0.3">
      <c r="A205" s="12" t="e">
        <f>IF(#REF!="",0,COUNTIF(#REF!,"x"))</f>
        <v>#REF!</v>
      </c>
      <c r="B205" s="12" t="e">
        <f>IF(#REF!="",0,COUNTIF(#REF!,"x"))</f>
        <v>#REF!</v>
      </c>
      <c r="C205" s="13" t="e">
        <f>IF(#REF!="",0,COUNTIF(#REF!,"X"))</f>
        <v>#REF!</v>
      </c>
      <c r="D205" s="278">
        <v>20407</v>
      </c>
      <c r="E205" s="279" t="str">
        <f>_xlfn.XLOOKUP(D205,BASE!A:A,BASE!B:B)</f>
        <v>BLUEBERRY 5,67KG (VIDA EM GRAOS)</v>
      </c>
      <c r="F205" s="280" t="s">
        <v>155</v>
      </c>
      <c r="G205" s="280" t="s">
        <v>155</v>
      </c>
      <c r="H205" s="281">
        <v>125</v>
      </c>
      <c r="I205" s="281">
        <f>VLOOKUP(D205,FRACIONADOS!$A:$L,8,0)</f>
        <v>125</v>
      </c>
      <c r="J205" s="282" t="str">
        <f>IFERROR(_xlfn.XLOOKUP(D205,ISENTOS!A:A,ISENTOS!H:H),"")</f>
        <v/>
      </c>
      <c r="K205" s="282" t="str">
        <f>IFERROR(_xlfn.XLOOKUP(D205,ISENTOS!A:A,ISENTOS!I:I),"")</f>
        <v/>
      </c>
      <c r="L205" s="283">
        <f>IF(_xlfn.XLOOKUP(D205,Peso!A:A,Peso!D:D),_xlfn.XLOOKUP(D205,Peso!A:A,Peso!D:D),"SEM PESO")</f>
        <v>5.67</v>
      </c>
      <c r="M205" s="283" t="str">
        <f>_xlfn.XLOOKUP(D205,Peso!A:A,Peso!C:C)</f>
        <v>CX</v>
      </c>
      <c r="N205" s="283"/>
      <c r="O205" s="284">
        <f t="shared" si="24"/>
        <v>125</v>
      </c>
      <c r="P205" s="284" t="str">
        <f t="shared" si="25"/>
        <v/>
      </c>
      <c r="Q205" s="284" t="str">
        <f t="shared" si="26"/>
        <v/>
      </c>
      <c r="R205" s="285" t="str">
        <f>_xlfn.XLOOKUP(D205,CATEGORIA!B:B,CATEGORIA!F:F)</f>
        <v>FRUTAS DESIDRATADAS / CRISTALIZADAS</v>
      </c>
      <c r="S205" s="286">
        <f t="shared" si="27"/>
        <v>708.75</v>
      </c>
      <c r="T205" s="287" t="str">
        <f t="shared" si="28"/>
        <v/>
      </c>
      <c r="U205" s="287" t="str">
        <f t="shared" si="29"/>
        <v/>
      </c>
      <c r="V205" s="287">
        <f t="shared" si="30"/>
        <v>708.75</v>
      </c>
      <c r="W205" s="288">
        <f>_xlfn.XLOOKUP('LISTA '!D205,BASE!A:A,BASE!G:G)</f>
        <v>16</v>
      </c>
      <c r="X205" s="280" t="str">
        <f t="shared" si="31"/>
        <v/>
      </c>
      <c r="Y205" s="280" t="str">
        <f>IF(X205="ACABOU",(MAX($Y$2:Y204))+1,"")</f>
        <v/>
      </c>
      <c r="Z205" s="280" t="str">
        <f>IF(X205="CHEGOU",(MAX($Z$2:Z204))+1,"")</f>
        <v/>
      </c>
    </row>
    <row r="206" spans="1:26" s="216" customFormat="1" ht="21.9" customHeight="1" x14ac:dyDescent="0.3">
      <c r="A206" s="12" t="e">
        <f>IF(#REF!="",0,COUNTIF(#REF!,"x"))</f>
        <v>#REF!</v>
      </c>
      <c r="B206" s="12" t="e">
        <f>IF(#REF!="",0,COUNTIF(#REF!,"x"))</f>
        <v>#REF!</v>
      </c>
      <c r="C206" s="13" t="e">
        <f>IF(#REF!="",0,COUNTIF(#REF!,"X"))</f>
        <v>#REF!</v>
      </c>
      <c r="D206" s="278">
        <v>20353</v>
      </c>
      <c r="E206" s="279" t="str">
        <f>_xlfn.XLOOKUP(D206,BASE!A:A,BASE!B:B)</f>
        <v>BOLDO EM FOLHAS 5KG</v>
      </c>
      <c r="F206" s="280"/>
      <c r="G206" s="280"/>
      <c r="H206" s="281">
        <v>24</v>
      </c>
      <c r="I206" s="281">
        <v>24</v>
      </c>
      <c r="J206" s="282">
        <f>IFERROR(_xlfn.XLOOKUP(D206,ISENTOS!A:A,ISENTOS!H:H),"")</f>
        <v>0.04</v>
      </c>
      <c r="K206" s="282">
        <f>IFERROR(_xlfn.XLOOKUP(D206,ISENTOS!A:A,ISENTOS!I:I),"")</f>
        <v>0.12</v>
      </c>
      <c r="L206" s="283">
        <f>IF(_xlfn.XLOOKUP(D206,Peso!A:A,Peso!D:D),_xlfn.XLOOKUP(D206,Peso!A:A,Peso!D:D),"SEM PESO")</f>
        <v>5</v>
      </c>
      <c r="M206" s="283" t="str">
        <f>_xlfn.XLOOKUP(D206,Peso!A:A,Peso!C:C)</f>
        <v>SC</v>
      </c>
      <c r="N206" s="283"/>
      <c r="O206" s="284">
        <f t="shared" si="24"/>
        <v>24</v>
      </c>
      <c r="P206" s="284">
        <f t="shared" si="25"/>
        <v>25</v>
      </c>
      <c r="Q206" s="284">
        <f t="shared" si="26"/>
        <v>26.900000000000002</v>
      </c>
      <c r="R206" s="285" t="str">
        <f>_xlfn.XLOOKUP(D206,CATEGORIA!B:B,CATEGORIA!F:F)</f>
        <v>CHAS</v>
      </c>
      <c r="S206" s="286">
        <f t="shared" si="27"/>
        <v>120</v>
      </c>
      <c r="T206" s="287">
        <f t="shared" si="28"/>
        <v>124.8</v>
      </c>
      <c r="U206" s="287">
        <f t="shared" si="29"/>
        <v>134.4</v>
      </c>
      <c r="V206" s="287">
        <f t="shared" si="30"/>
        <v>120</v>
      </c>
      <c r="W206" s="288">
        <f>_xlfn.XLOOKUP('LISTA '!D206,BASE!A:A,BASE!G:G)</f>
        <v>0</v>
      </c>
      <c r="X206" s="280" t="str">
        <f t="shared" si="31"/>
        <v>ACABOU</v>
      </c>
      <c r="Y206" s="280">
        <f>IF(X206="ACABOU",(MAX($Y$2:Y205))+1,"")</f>
        <v>4</v>
      </c>
      <c r="Z206" s="280" t="str">
        <f>IF(X206="CHEGOU",(MAX($Z$2:Z205))+1,"")</f>
        <v/>
      </c>
    </row>
    <row r="207" spans="1:26" s="216" customFormat="1" ht="21.9" customHeight="1" x14ac:dyDescent="0.3">
      <c r="A207" s="12" t="e">
        <f>IF(#REF!="",0,COUNTIF(#REF!,"x"))</f>
        <v>#REF!</v>
      </c>
      <c r="B207" s="12" t="e">
        <f>IF(#REF!="",0,COUNTIF(#REF!,"x"))</f>
        <v>#REF!</v>
      </c>
      <c r="C207" s="13" t="e">
        <f>IF(#REF!="",0,COUNTIF(#REF!,"X"))</f>
        <v>#REF!</v>
      </c>
      <c r="D207" s="278">
        <v>21548</v>
      </c>
      <c r="E207" s="279" t="str">
        <f>_xlfn.XLOOKUP(D207,BASE!A:A,BASE!B:B)</f>
        <v>BOLDO EM FOLHAS CHILENO 1KG (VIDA EM GRAOS)</v>
      </c>
      <c r="F207" s="280" t="s">
        <v>155</v>
      </c>
      <c r="G207" s="280" t="s">
        <v>155</v>
      </c>
      <c r="H207" s="281">
        <v>27.8</v>
      </c>
      <c r="I207" s="281">
        <f>VLOOKUP(D207,FRACIONADOS!$A:$L,8,0)</f>
        <v>27.8</v>
      </c>
      <c r="J207" s="282">
        <f>IFERROR(_xlfn.XLOOKUP(D207,ISENTOS!A:A,ISENTOS!H:H),"")</f>
        <v>0.04</v>
      </c>
      <c r="K207" s="282">
        <f>IFERROR(_xlfn.XLOOKUP(D207,ISENTOS!A:A,ISENTOS!I:I),"")</f>
        <v>0.12</v>
      </c>
      <c r="L207" s="283">
        <f>IF(_xlfn.XLOOKUP(D207,Peso!A:A,Peso!D:D),_xlfn.XLOOKUP(D207,Peso!A:A,Peso!D:D),"SEM PESO")</f>
        <v>1</v>
      </c>
      <c r="M207" s="283" t="str">
        <f>_xlfn.XLOOKUP(D207,Peso!A:A,Peso!C:C)</f>
        <v>SC</v>
      </c>
      <c r="N207" s="283"/>
      <c r="O207" s="284">
        <f t="shared" si="24"/>
        <v>27.8</v>
      </c>
      <c r="P207" s="284">
        <f t="shared" si="25"/>
        <v>29</v>
      </c>
      <c r="Q207" s="284">
        <f t="shared" si="26"/>
        <v>31.200000000000003</v>
      </c>
      <c r="R207" s="285" t="str">
        <f>_xlfn.XLOOKUP(D207,CATEGORIA!B:B,CATEGORIA!F:F)</f>
        <v>CHAS</v>
      </c>
      <c r="S207" s="286">
        <f t="shared" si="27"/>
        <v>27.8</v>
      </c>
      <c r="T207" s="287">
        <f t="shared" si="28"/>
        <v>29</v>
      </c>
      <c r="U207" s="287">
        <f t="shared" si="29"/>
        <v>31.200000000000003</v>
      </c>
      <c r="V207" s="287">
        <f t="shared" si="30"/>
        <v>27.8</v>
      </c>
      <c r="W207" s="288">
        <f>_xlfn.XLOOKUP('LISTA '!D207,BASE!A:A,BASE!G:G)</f>
        <v>37</v>
      </c>
      <c r="X207" s="280" t="str">
        <f t="shared" si="31"/>
        <v/>
      </c>
      <c r="Y207" s="280" t="str">
        <f>IF(X207="ACABOU",(MAX($Y$2:Y206))+1,"")</f>
        <v/>
      </c>
      <c r="Z207" s="280" t="str">
        <f>IF(X207="CHEGOU",(MAX($Z$2:Z206))+1,"")</f>
        <v/>
      </c>
    </row>
    <row r="208" spans="1:26" s="216" customFormat="1" ht="21.9" customHeight="1" x14ac:dyDescent="0.3">
      <c r="A208" s="12" t="e">
        <f>IF(#REF!="",0,COUNTIF(#REF!,"x"))</f>
        <v>#REF!</v>
      </c>
      <c r="B208" s="12" t="e">
        <f>IF(#REF!="",0,COUNTIF(#REF!,"x"))</f>
        <v>#REF!</v>
      </c>
      <c r="C208" s="13" t="e">
        <f>IF(#REF!="",0,COUNTIF(#REF!,"X"))</f>
        <v>#REF!</v>
      </c>
      <c r="D208" s="278">
        <v>1342</v>
      </c>
      <c r="E208" s="279" t="str">
        <f>_xlfn.XLOOKUP(D208,BASE!A:A,BASE!B:B)</f>
        <v>BUGRE EM FOLHAS 5KG (PORANGABA)</v>
      </c>
      <c r="F208" s="280"/>
      <c r="G208" s="280"/>
      <c r="H208" s="281">
        <v>10</v>
      </c>
      <c r="I208" s="281">
        <v>10</v>
      </c>
      <c r="J208" s="282" t="str">
        <f>IFERROR(_xlfn.XLOOKUP(D208,ISENTOS!A:A,ISENTOS!H:H),"")</f>
        <v/>
      </c>
      <c r="K208" s="282" t="str">
        <f>IFERROR(_xlfn.XLOOKUP(D208,ISENTOS!A:A,ISENTOS!I:I),"")</f>
        <v/>
      </c>
      <c r="L208" s="283">
        <f>IF(_xlfn.XLOOKUP(D208,Peso!A:A,Peso!D:D),_xlfn.XLOOKUP(D208,Peso!A:A,Peso!D:D),"SEM PESO")</f>
        <v>5</v>
      </c>
      <c r="M208" s="283" t="str">
        <f>_xlfn.XLOOKUP(D208,Peso!A:A,Peso!C:C)</f>
        <v>SC</v>
      </c>
      <c r="N208" s="283"/>
      <c r="O208" s="284">
        <f t="shared" si="24"/>
        <v>10</v>
      </c>
      <c r="P208" s="284" t="str">
        <f t="shared" si="25"/>
        <v/>
      </c>
      <c r="Q208" s="284" t="str">
        <f t="shared" si="26"/>
        <v/>
      </c>
      <c r="R208" s="285" t="str">
        <f>_xlfn.XLOOKUP(D208,CATEGORIA!B:B,CATEGORIA!F:F)</f>
        <v>CHAS</v>
      </c>
      <c r="S208" s="286">
        <f t="shared" si="27"/>
        <v>50</v>
      </c>
      <c r="T208" s="287" t="str">
        <f t="shared" si="28"/>
        <v/>
      </c>
      <c r="U208" s="287" t="str">
        <f t="shared" si="29"/>
        <v/>
      </c>
      <c r="V208" s="287">
        <f t="shared" si="30"/>
        <v>50</v>
      </c>
      <c r="W208" s="288">
        <f>_xlfn.XLOOKUP('LISTA '!D208,BASE!A:A,BASE!G:G)</f>
        <v>17</v>
      </c>
      <c r="X208" s="280" t="str">
        <f t="shared" si="31"/>
        <v/>
      </c>
      <c r="Y208" s="280" t="str">
        <f>IF(X208="ACABOU",(MAX($Y$2:Y207))+1,"")</f>
        <v/>
      </c>
      <c r="Z208" s="280" t="str">
        <f>IF(X208="CHEGOU",(MAX($Z$2:Z207))+1,"")</f>
        <v/>
      </c>
    </row>
    <row r="209" spans="1:26" s="216" customFormat="1" ht="21.9" customHeight="1" x14ac:dyDescent="0.3">
      <c r="A209" s="12" t="e">
        <f>IF(#REF!="",0,COUNTIF(#REF!,"x"))</f>
        <v>#REF!</v>
      </c>
      <c r="B209" s="12" t="e">
        <f>IF(#REF!="",0,COUNTIF(#REF!,"x"))</f>
        <v>#REF!</v>
      </c>
      <c r="C209" s="13" t="e">
        <f>IF(#REF!="",0,COUNTIF(#REF!,"X"))</f>
        <v>#REF!</v>
      </c>
      <c r="D209" s="278">
        <v>1896</v>
      </c>
      <c r="E209" s="279" t="str">
        <f>_xlfn.XLOOKUP(D209,BASE!A:A,BASE!B:B)</f>
        <v>BUGRE EM FOLHAS PORANGABA 1KG (VIDA EM GRAOS)</v>
      </c>
      <c r="F209" s="280" t="s">
        <v>155</v>
      </c>
      <c r="G209" s="280" t="s">
        <v>155</v>
      </c>
      <c r="H209" s="281">
        <v>13</v>
      </c>
      <c r="I209" s="281">
        <f>VLOOKUP(D209,FRACIONADOS!$A:$L,8,0)</f>
        <v>13</v>
      </c>
      <c r="J209" s="282" t="str">
        <f>IFERROR(_xlfn.XLOOKUP(D209,ISENTOS!A:A,ISENTOS!H:H),"")</f>
        <v/>
      </c>
      <c r="K209" s="282" t="str">
        <f>IFERROR(_xlfn.XLOOKUP(D209,ISENTOS!A:A,ISENTOS!I:I),"")</f>
        <v/>
      </c>
      <c r="L209" s="283">
        <f>IF(_xlfn.XLOOKUP(D209,Peso!A:A,Peso!D:D),_xlfn.XLOOKUP(D209,Peso!A:A,Peso!D:D),"SEM PESO")</f>
        <v>1</v>
      </c>
      <c r="M209" s="283" t="str">
        <f>_xlfn.XLOOKUP(D209,Peso!A:A,Peso!C:C)</f>
        <v>SC</v>
      </c>
      <c r="N209" s="283"/>
      <c r="O209" s="284">
        <f t="shared" si="24"/>
        <v>13</v>
      </c>
      <c r="P209" s="284" t="str">
        <f t="shared" si="25"/>
        <v/>
      </c>
      <c r="Q209" s="284" t="str">
        <f t="shared" si="26"/>
        <v/>
      </c>
      <c r="R209" s="285" t="str">
        <f>_xlfn.XLOOKUP(D209,CATEGORIA!B:B,CATEGORIA!F:F)</f>
        <v>CHAS</v>
      </c>
      <c r="S209" s="286">
        <f t="shared" si="27"/>
        <v>13</v>
      </c>
      <c r="T209" s="287" t="str">
        <f t="shared" si="28"/>
        <v/>
      </c>
      <c r="U209" s="287" t="str">
        <f t="shared" si="29"/>
        <v/>
      </c>
      <c r="V209" s="287">
        <f t="shared" si="30"/>
        <v>13</v>
      </c>
      <c r="W209" s="288">
        <f>_xlfn.XLOOKUP('LISTA '!D209,BASE!A:A,BASE!G:G)</f>
        <v>31</v>
      </c>
      <c r="X209" s="280" t="str">
        <f t="shared" si="31"/>
        <v/>
      </c>
      <c r="Y209" s="280" t="str">
        <f>IF(X209="ACABOU",(MAX($Y$2:Y208))+1,"")</f>
        <v/>
      </c>
      <c r="Z209" s="280" t="str">
        <f>IF(X209="CHEGOU",(MAX($Z$2:Z208))+1,"")</f>
        <v/>
      </c>
    </row>
    <row r="210" spans="1:26" s="216" customFormat="1" ht="21.9" customHeight="1" x14ac:dyDescent="0.3">
      <c r="A210" s="13" t="e">
        <f>IF(#REF!="",0,COUNTIF(#REF!,"x"))</f>
        <v>#REF!</v>
      </c>
      <c r="B210" s="13" t="e">
        <f>IF(#REF!="",0,COUNTIF(#REF!,"x"))</f>
        <v>#REF!</v>
      </c>
      <c r="C210" s="13" t="e">
        <f>IF(#REF!="",0,COUNTIF(#REF!,"X"))</f>
        <v>#REF!</v>
      </c>
      <c r="D210" s="278">
        <v>14</v>
      </c>
      <c r="E210" s="279" t="str">
        <f>_xlfn.XLOOKUP(D210,BASE!A:A,BASE!B:B)</f>
        <v>CACAU EM PO ALCALINO 25KG (FRALIA)</v>
      </c>
      <c r="F210" s="280"/>
      <c r="G210" s="280"/>
      <c r="H210" s="281">
        <v>55</v>
      </c>
      <c r="I210" s="281">
        <v>55</v>
      </c>
      <c r="J210" s="282" t="str">
        <f>IFERROR(_xlfn.XLOOKUP(D210,ISENTOS!A:A,ISENTOS!H:H),"")</f>
        <v/>
      </c>
      <c r="K210" s="282" t="str">
        <f>IFERROR(_xlfn.XLOOKUP(D210,ISENTOS!A:A,ISENTOS!I:I),"")</f>
        <v/>
      </c>
      <c r="L210" s="283">
        <f>IF(_xlfn.XLOOKUP(D210,Peso!A:A,Peso!D:D),_xlfn.XLOOKUP(D210,Peso!A:A,Peso!D:D),"SEM PESO")</f>
        <v>25</v>
      </c>
      <c r="M210" s="283" t="str">
        <f>_xlfn.XLOOKUP(D210,Peso!A:A,Peso!C:C)</f>
        <v>SC</v>
      </c>
      <c r="N210" s="283"/>
      <c r="O210" s="284">
        <f t="shared" si="24"/>
        <v>55</v>
      </c>
      <c r="P210" s="284" t="str">
        <f t="shared" si="25"/>
        <v/>
      </c>
      <c r="Q210" s="284" t="str">
        <f t="shared" si="26"/>
        <v/>
      </c>
      <c r="R210" s="285" t="str">
        <f>_xlfn.XLOOKUP(D210,CATEGORIA!B:B,CATEGORIA!F:F)</f>
        <v>CULINARIA</v>
      </c>
      <c r="S210" s="286">
        <f t="shared" si="27"/>
        <v>1375</v>
      </c>
      <c r="T210" s="287" t="str">
        <f t="shared" si="28"/>
        <v/>
      </c>
      <c r="U210" s="287" t="str">
        <f t="shared" si="29"/>
        <v/>
      </c>
      <c r="V210" s="287">
        <f t="shared" si="30"/>
        <v>1375</v>
      </c>
      <c r="W210" s="288">
        <f>_xlfn.XLOOKUP('LISTA '!D210,BASE!A:A,BASE!G:G)</f>
        <v>205</v>
      </c>
      <c r="X210" s="280" t="str">
        <f t="shared" si="31"/>
        <v/>
      </c>
      <c r="Y210" s="280" t="str">
        <f>IF(X210="ACABOU",(MAX($Y$2:Y209))+1,"")</f>
        <v/>
      </c>
      <c r="Z210" s="280" t="str">
        <f>IF(X210="CHEGOU",(MAX($Z$2:Z209))+1,"")</f>
        <v/>
      </c>
    </row>
    <row r="211" spans="1:26" s="216" customFormat="1" ht="21.9" customHeight="1" x14ac:dyDescent="0.3">
      <c r="A211" s="12" t="e">
        <f>IF(#REF!="",0,COUNTIF(#REF!,"x"))</f>
        <v>#REF!</v>
      </c>
      <c r="B211" s="12" t="e">
        <f>IF(#REF!="",0,COUNTIF(#REF!,"x"))</f>
        <v>#REF!</v>
      </c>
      <c r="C211" s="13" t="e">
        <f>IF(#REF!="",0,COUNTIF(#REF!,"X"))</f>
        <v>#REF!</v>
      </c>
      <c r="D211" s="278">
        <v>1638</v>
      </c>
      <c r="E211" s="279" t="str">
        <f>_xlfn.XLOOKUP(D211,BASE!A:A,BASE!B:B)</f>
        <v>CACAU EM PO ALCALINO 2KG (VIDA EM GRAOS)</v>
      </c>
      <c r="F211" s="280"/>
      <c r="G211" s="280" t="s">
        <v>155</v>
      </c>
      <c r="H211" s="281">
        <v>61.3</v>
      </c>
      <c r="I211" s="281">
        <f>VLOOKUP(D211,FRACIONADOS!$A:$L,8,0)</f>
        <v>61.3</v>
      </c>
      <c r="J211" s="282" t="str">
        <f>IFERROR(_xlfn.XLOOKUP(D211,ISENTOS!A:A,ISENTOS!H:H),"")</f>
        <v/>
      </c>
      <c r="K211" s="282" t="str">
        <f>IFERROR(_xlfn.XLOOKUP(D211,ISENTOS!A:A,ISENTOS!I:I),"")</f>
        <v/>
      </c>
      <c r="L211" s="283">
        <f>IF(_xlfn.XLOOKUP(D211,Peso!A:A,Peso!D:D),_xlfn.XLOOKUP(D211,Peso!A:A,Peso!D:D),"SEM PESO")</f>
        <v>2</v>
      </c>
      <c r="M211" s="283" t="str">
        <f>_xlfn.XLOOKUP(D211,Peso!A:A,Peso!C:C)</f>
        <v>SC</v>
      </c>
      <c r="N211" s="283"/>
      <c r="O211" s="284">
        <f t="shared" si="24"/>
        <v>61.3</v>
      </c>
      <c r="P211" s="284" t="str">
        <f t="shared" si="25"/>
        <v/>
      </c>
      <c r="Q211" s="284" t="str">
        <f t="shared" si="26"/>
        <v/>
      </c>
      <c r="R211" s="285" t="str">
        <f>_xlfn.XLOOKUP(D211,CATEGORIA!B:B,CATEGORIA!F:F)</f>
        <v>CULINARIA</v>
      </c>
      <c r="S211" s="286">
        <f t="shared" si="27"/>
        <v>122.6</v>
      </c>
      <c r="T211" s="287" t="str">
        <f t="shared" si="28"/>
        <v/>
      </c>
      <c r="U211" s="287" t="str">
        <f t="shared" si="29"/>
        <v/>
      </c>
      <c r="V211" s="287">
        <f t="shared" si="30"/>
        <v>122.6</v>
      </c>
      <c r="W211" s="288">
        <f>_xlfn.XLOOKUP('LISTA '!D211,BASE!A:A,BASE!G:G)</f>
        <v>175</v>
      </c>
      <c r="X211" s="280" t="str">
        <f t="shared" si="31"/>
        <v/>
      </c>
      <c r="Y211" s="280" t="str">
        <f>IF(X211="ACABOU",(MAX($Y$2:Y210))+1,"")</f>
        <v/>
      </c>
      <c r="Z211" s="280" t="str">
        <f>IF(X211="CHEGOU",(MAX($Z$2:Z210))+1,"")</f>
        <v/>
      </c>
    </row>
    <row r="212" spans="1:26" s="216" customFormat="1" ht="21.9" customHeight="1" x14ac:dyDescent="0.3">
      <c r="A212" s="12" t="e">
        <f>IF(#REF!="",0,COUNTIF(#REF!,"x"))</f>
        <v>#REF!</v>
      </c>
      <c r="B212" s="12" t="e">
        <f>IF(#REF!="",0,COUNTIF(#REF!,"x"))</f>
        <v>#REF!</v>
      </c>
      <c r="C212" s="13" t="e">
        <f>IF(#REF!="",0,COUNTIF(#REF!,"X"))</f>
        <v>#REF!</v>
      </c>
      <c r="D212" s="278">
        <v>1188</v>
      </c>
      <c r="E212" s="279" t="str">
        <f>_xlfn.XLOOKUP(D212,BASE!A:A,BASE!B:B)</f>
        <v>CACAU EM PO ALCALINO 5KG (FRALIA)</v>
      </c>
      <c r="F212" s="280"/>
      <c r="G212" s="280" t="s">
        <v>155</v>
      </c>
      <c r="H212" s="281">
        <v>59</v>
      </c>
      <c r="I212" s="281">
        <f>VLOOKUP(D212,FRACIONADOS!$A:$L,8,0)</f>
        <v>59</v>
      </c>
      <c r="J212" s="282" t="str">
        <f>IFERROR(_xlfn.XLOOKUP(D212,ISENTOS!A:A,ISENTOS!H:H),"")</f>
        <v/>
      </c>
      <c r="K212" s="282" t="str">
        <f>IFERROR(_xlfn.XLOOKUP(D212,ISENTOS!A:A,ISENTOS!I:I),"")</f>
        <v/>
      </c>
      <c r="L212" s="283">
        <f>IF(_xlfn.XLOOKUP(D212,Peso!A:A,Peso!D:D),_xlfn.XLOOKUP(D212,Peso!A:A,Peso!D:D),"SEM PESO")</f>
        <v>5</v>
      </c>
      <c r="M212" s="283" t="str">
        <f>_xlfn.XLOOKUP(D212,Peso!A:A,Peso!C:C)</f>
        <v>SC</v>
      </c>
      <c r="N212" s="283"/>
      <c r="O212" s="284">
        <f t="shared" si="24"/>
        <v>59</v>
      </c>
      <c r="P212" s="284" t="str">
        <f t="shared" si="25"/>
        <v/>
      </c>
      <c r="Q212" s="284" t="str">
        <f t="shared" si="26"/>
        <v/>
      </c>
      <c r="R212" s="285" t="str">
        <f>_xlfn.XLOOKUP(D212,CATEGORIA!B:B,CATEGORIA!F:F)</f>
        <v>CULINARIA</v>
      </c>
      <c r="S212" s="286">
        <f t="shared" si="27"/>
        <v>295</v>
      </c>
      <c r="T212" s="287" t="str">
        <f t="shared" si="28"/>
        <v/>
      </c>
      <c r="U212" s="287" t="str">
        <f t="shared" si="29"/>
        <v/>
      </c>
      <c r="V212" s="287">
        <f t="shared" si="30"/>
        <v>295</v>
      </c>
      <c r="W212" s="288">
        <f>_xlfn.XLOOKUP('LISTA '!D212,BASE!A:A,BASE!G:G)</f>
        <v>46</v>
      </c>
      <c r="X212" s="280" t="str">
        <f t="shared" si="31"/>
        <v/>
      </c>
      <c r="Y212" s="280" t="str">
        <f>IF(X212="ACABOU",(MAX($Y$2:Y211))+1,"")</f>
        <v/>
      </c>
      <c r="Z212" s="280" t="str">
        <f>IF(X212="CHEGOU",(MAX($Z$2:Z211))+1,"")</f>
        <v/>
      </c>
    </row>
    <row r="213" spans="1:26" s="216" customFormat="1" ht="21.9" customHeight="1" x14ac:dyDescent="0.3">
      <c r="A213" s="12" t="e">
        <f>IF(#REF!="",0,COUNTIF(#REF!,"x"))</f>
        <v>#REF!</v>
      </c>
      <c r="B213" s="12" t="e">
        <f>IF(#REF!="",0,COUNTIF(#REF!,"x"))</f>
        <v>#REF!</v>
      </c>
      <c r="C213" s="13" t="e">
        <f>IF(#REF!="",0,COUNTIF(#REF!,"X"))</f>
        <v>#REF!</v>
      </c>
      <c r="D213" s="278">
        <v>1813</v>
      </c>
      <c r="E213" s="279" t="str">
        <f>_xlfn.XLOOKUP(D213,BASE!A:A,BASE!B:B)</f>
        <v>CACAU EM PO BLACK IMPERIAL 25KG (FRALIA)</v>
      </c>
      <c r="F213" s="280"/>
      <c r="G213" s="280"/>
      <c r="H213" s="281">
        <v>70</v>
      </c>
      <c r="I213" s="281">
        <v>0</v>
      </c>
      <c r="J213" s="282" t="str">
        <f>IFERROR(_xlfn.XLOOKUP(D213,ISENTOS!A:A,ISENTOS!H:H),"")</f>
        <v/>
      </c>
      <c r="K213" s="282" t="str">
        <f>IFERROR(_xlfn.XLOOKUP(D213,ISENTOS!A:A,ISENTOS!I:I),"")</f>
        <v/>
      </c>
      <c r="L213" s="283">
        <f>IF(_xlfn.XLOOKUP(D213,Peso!A:A,Peso!D:D),_xlfn.XLOOKUP(D213,Peso!A:A,Peso!D:D),"SEM PESO")</f>
        <v>25</v>
      </c>
      <c r="M213" s="283" t="str">
        <f>_xlfn.XLOOKUP(D213,Peso!A:A,Peso!C:C)</f>
        <v>SC</v>
      </c>
      <c r="N213" s="283"/>
      <c r="O213" s="284">
        <f t="shared" si="24"/>
        <v>0</v>
      </c>
      <c r="P213" s="284" t="str">
        <f t="shared" si="25"/>
        <v/>
      </c>
      <c r="Q213" s="284" t="str">
        <f t="shared" si="26"/>
        <v/>
      </c>
      <c r="R213" s="285" t="str">
        <f>_xlfn.XLOOKUP(D213,CATEGORIA!B:B,CATEGORIA!F:F)</f>
        <v>CULINARIA</v>
      </c>
      <c r="S213" s="286">
        <f t="shared" si="27"/>
        <v>0</v>
      </c>
      <c r="T213" s="287" t="str">
        <f t="shared" si="28"/>
        <v/>
      </c>
      <c r="U213" s="287" t="str">
        <f t="shared" si="29"/>
        <v/>
      </c>
      <c r="V213" s="287">
        <f t="shared" si="30"/>
        <v>0</v>
      </c>
      <c r="W213" s="288">
        <f>_xlfn.XLOOKUP('LISTA '!D213,BASE!A:A,BASE!G:G)</f>
        <v>0</v>
      </c>
      <c r="X213" s="280" t="str">
        <f t="shared" si="31"/>
        <v/>
      </c>
      <c r="Y213" s="280" t="str">
        <f>IF(X213="ACABOU",(MAX($Y$2:Y212))+1,"")</f>
        <v/>
      </c>
      <c r="Z213" s="280" t="str">
        <f>IF(X213="CHEGOU",(MAX($Z$2:Z212))+1,"")</f>
        <v/>
      </c>
    </row>
    <row r="214" spans="1:26" s="216" customFormat="1" ht="21.9" customHeight="1" x14ac:dyDescent="0.3">
      <c r="A214" s="13" t="e">
        <f>IF(#REF!="",0,COUNTIF(#REF!,"x"))</f>
        <v>#REF!</v>
      </c>
      <c r="B214" s="13" t="e">
        <f>IF(#REF!="",0,COUNTIF(#REF!,"x"))</f>
        <v>#REF!</v>
      </c>
      <c r="C214" s="13" t="e">
        <f>IF(#REF!="",0,COUNTIF(#REF!,"X"))</f>
        <v>#REF!</v>
      </c>
      <c r="D214" s="278">
        <v>1823</v>
      </c>
      <c r="E214" s="279" t="str">
        <f>_xlfn.XLOOKUP(D214,BASE!A:A,BASE!B:B)</f>
        <v>CACAU EM PO BLACK IMPERIAL 2KG (FRALIA)</v>
      </c>
      <c r="F214" s="280"/>
      <c r="G214" s="280" t="s">
        <v>51</v>
      </c>
      <c r="H214" s="281">
        <v>77.8</v>
      </c>
      <c r="I214" s="281">
        <v>77.8</v>
      </c>
      <c r="J214" s="282" t="str">
        <f>IFERROR(_xlfn.XLOOKUP(D214,ISENTOS!A:A,ISENTOS!H:H),"")</f>
        <v/>
      </c>
      <c r="K214" s="282" t="str">
        <f>IFERROR(_xlfn.XLOOKUP(D214,ISENTOS!A:A,ISENTOS!I:I),"")</f>
        <v/>
      </c>
      <c r="L214" s="283">
        <f>IF(_xlfn.XLOOKUP(D214,Peso!A:A,Peso!D:D),_xlfn.XLOOKUP(D214,Peso!A:A,Peso!D:D),"SEM PESO")</f>
        <v>2</v>
      </c>
      <c r="M214" s="283" t="str">
        <f>_xlfn.XLOOKUP(D214,Peso!A:A,Peso!C:C)</f>
        <v>SC</v>
      </c>
      <c r="N214" s="283"/>
      <c r="O214" s="284">
        <f t="shared" si="24"/>
        <v>77.8</v>
      </c>
      <c r="P214" s="284" t="str">
        <f t="shared" si="25"/>
        <v/>
      </c>
      <c r="Q214" s="284" t="str">
        <f t="shared" si="26"/>
        <v/>
      </c>
      <c r="R214" s="285" t="str">
        <f>_xlfn.XLOOKUP(D214,CATEGORIA!B:B,CATEGORIA!F:F)</f>
        <v>CULINARIA</v>
      </c>
      <c r="S214" s="286">
        <f t="shared" si="27"/>
        <v>155.6</v>
      </c>
      <c r="T214" s="287" t="str">
        <f t="shared" si="28"/>
        <v/>
      </c>
      <c r="U214" s="287" t="str">
        <f t="shared" si="29"/>
        <v/>
      </c>
      <c r="V214" s="287">
        <f t="shared" si="30"/>
        <v>155.6</v>
      </c>
      <c r="W214" s="288">
        <f>_xlfn.XLOOKUP('LISTA '!D214,BASE!A:A,BASE!G:G)</f>
        <v>46</v>
      </c>
      <c r="X214" s="280" t="str">
        <f t="shared" si="31"/>
        <v/>
      </c>
      <c r="Y214" s="280" t="str">
        <f>IF(X214="ACABOU",(MAX($Y$2:Y213))+1,"")</f>
        <v/>
      </c>
      <c r="Z214" s="280" t="str">
        <f>IF(X214="CHEGOU",(MAX($Z$2:Z213))+1,"")</f>
        <v/>
      </c>
    </row>
    <row r="215" spans="1:26" s="216" customFormat="1" ht="21.9" customHeight="1" x14ac:dyDescent="0.3">
      <c r="A215" s="12" t="e">
        <f>IF(#REF!="",0,COUNTIF(#REF!,"x"))</f>
        <v>#REF!</v>
      </c>
      <c r="B215" s="12" t="e">
        <f>IF(#REF!="",0,COUNTIF(#REF!,"x"))</f>
        <v>#REF!</v>
      </c>
      <c r="C215" s="13" t="e">
        <f>IF(#REF!="",0,COUNTIF(#REF!,"X"))</f>
        <v>#REF!</v>
      </c>
      <c r="D215" s="278">
        <v>15</v>
      </c>
      <c r="E215" s="279" t="str">
        <f>_xlfn.XLOOKUP(D215,BASE!A:A,BASE!B:B)</f>
        <v>CACAU EM PO NATURAL 25KG (FRALIA)</v>
      </c>
      <c r="F215" s="280"/>
      <c r="G215" s="280"/>
      <c r="H215" s="281">
        <v>50</v>
      </c>
      <c r="I215" s="281">
        <v>50</v>
      </c>
      <c r="J215" s="282" t="str">
        <f>IFERROR(_xlfn.XLOOKUP(D215,ISENTOS!A:A,ISENTOS!H:H),"")</f>
        <v/>
      </c>
      <c r="K215" s="282" t="str">
        <f>IFERROR(_xlfn.XLOOKUP(D215,ISENTOS!A:A,ISENTOS!I:I),"")</f>
        <v/>
      </c>
      <c r="L215" s="283">
        <f>IF(_xlfn.XLOOKUP(D215,Peso!A:A,Peso!D:D),_xlfn.XLOOKUP(D215,Peso!A:A,Peso!D:D),"SEM PESO")</f>
        <v>25</v>
      </c>
      <c r="M215" s="283" t="str">
        <f>_xlfn.XLOOKUP(D215,Peso!A:A,Peso!C:C)</f>
        <v>SC</v>
      </c>
      <c r="N215" s="283"/>
      <c r="O215" s="284">
        <f t="shared" si="24"/>
        <v>50</v>
      </c>
      <c r="P215" s="284" t="str">
        <f t="shared" si="25"/>
        <v/>
      </c>
      <c r="Q215" s="284" t="str">
        <f t="shared" si="26"/>
        <v/>
      </c>
      <c r="R215" s="285" t="str">
        <f>_xlfn.XLOOKUP(D215,CATEGORIA!B:B,CATEGORIA!F:F)</f>
        <v>CULINARIA</v>
      </c>
      <c r="S215" s="286">
        <f t="shared" si="27"/>
        <v>1250</v>
      </c>
      <c r="T215" s="287" t="str">
        <f t="shared" si="28"/>
        <v/>
      </c>
      <c r="U215" s="287" t="str">
        <f t="shared" si="29"/>
        <v/>
      </c>
      <c r="V215" s="287">
        <f t="shared" si="30"/>
        <v>1250</v>
      </c>
      <c r="W215" s="288">
        <f>_xlfn.XLOOKUP('LISTA '!D215,BASE!A:A,BASE!G:G)</f>
        <v>142</v>
      </c>
      <c r="X215" s="280" t="str">
        <f t="shared" si="31"/>
        <v/>
      </c>
      <c r="Y215" s="280" t="str">
        <f>IF(X215="ACABOU",(MAX($Y$2:Y214))+1,"")</f>
        <v/>
      </c>
      <c r="Z215" s="280" t="str">
        <f>IF(X215="CHEGOU",(MAX($Z$2:Z214))+1,"")</f>
        <v/>
      </c>
    </row>
    <row r="216" spans="1:26" s="216" customFormat="1" ht="21.9" customHeight="1" x14ac:dyDescent="0.3">
      <c r="A216" s="13" t="e">
        <f>IF(#REF!="",0,COUNTIF(#REF!,"x"))</f>
        <v>#REF!</v>
      </c>
      <c r="B216" s="13" t="e">
        <f>IF(#REF!="",0,COUNTIF(#REF!,"x"))</f>
        <v>#REF!</v>
      </c>
      <c r="C216" s="13" t="e">
        <f>IF(#REF!="",0,COUNTIF(#REF!,"X"))</f>
        <v>#REF!</v>
      </c>
      <c r="D216" s="278">
        <v>1639</v>
      </c>
      <c r="E216" s="279" t="str">
        <f>_xlfn.XLOOKUP(D216,BASE!A:A,BASE!B:B)</f>
        <v>CACAU EM PO NATURAL 2KG (FRALIA)</v>
      </c>
      <c r="F216" s="280"/>
      <c r="G216" s="280" t="s">
        <v>155</v>
      </c>
      <c r="H216" s="281">
        <v>55.8</v>
      </c>
      <c r="I216" s="281">
        <f>VLOOKUP(D216,FRACIONADOS!$A:$L,8,0)</f>
        <v>55.8</v>
      </c>
      <c r="J216" s="282" t="str">
        <f>IFERROR(_xlfn.XLOOKUP(D216,ISENTOS!A:A,ISENTOS!H:H),"")</f>
        <v/>
      </c>
      <c r="K216" s="282" t="str">
        <f>IFERROR(_xlfn.XLOOKUP(D216,ISENTOS!A:A,ISENTOS!I:I),"")</f>
        <v/>
      </c>
      <c r="L216" s="283">
        <f>IF(_xlfn.XLOOKUP(D216,Peso!A:A,Peso!D:D),_xlfn.XLOOKUP(D216,Peso!A:A,Peso!D:D),"SEM PESO")</f>
        <v>2</v>
      </c>
      <c r="M216" s="283" t="str">
        <f>_xlfn.XLOOKUP(D216,Peso!A:A,Peso!C:C)</f>
        <v>SC</v>
      </c>
      <c r="N216" s="283"/>
      <c r="O216" s="284">
        <f t="shared" si="24"/>
        <v>55.8</v>
      </c>
      <c r="P216" s="284" t="str">
        <f t="shared" si="25"/>
        <v/>
      </c>
      <c r="Q216" s="284" t="str">
        <f t="shared" si="26"/>
        <v/>
      </c>
      <c r="R216" s="285" t="str">
        <f>_xlfn.XLOOKUP(D216,CATEGORIA!B:B,CATEGORIA!F:F)</f>
        <v>CULINARIA</v>
      </c>
      <c r="S216" s="286">
        <f t="shared" si="27"/>
        <v>111.6</v>
      </c>
      <c r="T216" s="287" t="str">
        <f t="shared" si="28"/>
        <v/>
      </c>
      <c r="U216" s="287" t="str">
        <f t="shared" si="29"/>
        <v/>
      </c>
      <c r="V216" s="287">
        <f t="shared" si="30"/>
        <v>111.6</v>
      </c>
      <c r="W216" s="288">
        <f>_xlfn.XLOOKUP('LISTA '!D216,BASE!A:A,BASE!G:G)</f>
        <v>25</v>
      </c>
      <c r="X216" s="280" t="str">
        <f t="shared" si="31"/>
        <v/>
      </c>
      <c r="Y216" s="280" t="str">
        <f>IF(X216="ACABOU",(MAX($Y$2:Y215))+1,"")</f>
        <v/>
      </c>
      <c r="Z216" s="280" t="str">
        <f>IF(X216="CHEGOU",(MAX($Z$2:Z215))+1,"")</f>
        <v/>
      </c>
    </row>
    <row r="217" spans="1:26" s="215" customFormat="1" ht="21.9" customHeight="1" x14ac:dyDescent="0.3">
      <c r="A217" s="13" t="e">
        <f>IF(#REF!="",0,COUNTIF(#REF!,"x"))</f>
        <v>#REF!</v>
      </c>
      <c r="B217" s="13" t="e">
        <f>IF(#REF!="",0,COUNTIF(#REF!,"x"))</f>
        <v>#REF!</v>
      </c>
      <c r="C217" s="13" t="e">
        <f>IF(#REF!="",0,COUNTIF(#REF!,"X"))</f>
        <v>#REF!</v>
      </c>
      <c r="D217" s="278">
        <v>1184</v>
      </c>
      <c r="E217" s="279" t="str">
        <f>_xlfn.XLOOKUP(D217,BASE!A:A,BASE!B:B)</f>
        <v>CACAU EM PO NATURAL 5KG (FRALIA)</v>
      </c>
      <c r="F217" s="280"/>
      <c r="G217" s="280" t="s">
        <v>155</v>
      </c>
      <c r="H217" s="281">
        <v>53.7</v>
      </c>
      <c r="I217" s="281">
        <f>VLOOKUP(D217,FRACIONADOS!$A:$L,8,0)</f>
        <v>53.7</v>
      </c>
      <c r="J217" s="282" t="str">
        <f>IFERROR(_xlfn.XLOOKUP(D217,ISENTOS!A:A,ISENTOS!H:H),"")</f>
        <v/>
      </c>
      <c r="K217" s="282" t="str">
        <f>IFERROR(_xlfn.XLOOKUP(D217,ISENTOS!A:A,ISENTOS!I:I),"")</f>
        <v/>
      </c>
      <c r="L217" s="283">
        <f>IF(_xlfn.XLOOKUP(D217,Peso!A:A,Peso!D:D),_xlfn.XLOOKUP(D217,Peso!A:A,Peso!D:D),"SEM PESO")</f>
        <v>5</v>
      </c>
      <c r="M217" s="283" t="str">
        <f>_xlfn.XLOOKUP(D217,Peso!A:A,Peso!C:C)</f>
        <v>SC</v>
      </c>
      <c r="N217" s="283"/>
      <c r="O217" s="284">
        <f t="shared" si="24"/>
        <v>53.7</v>
      </c>
      <c r="P217" s="284" t="str">
        <f t="shared" si="25"/>
        <v/>
      </c>
      <c r="Q217" s="284" t="str">
        <f t="shared" si="26"/>
        <v/>
      </c>
      <c r="R217" s="285" t="str">
        <f>_xlfn.XLOOKUP(D217,CATEGORIA!B:B,CATEGORIA!F:F)</f>
        <v>CULINARIA</v>
      </c>
      <c r="S217" s="286">
        <f t="shared" si="27"/>
        <v>268.5</v>
      </c>
      <c r="T217" s="287" t="str">
        <f t="shared" si="28"/>
        <v/>
      </c>
      <c r="U217" s="287" t="str">
        <f t="shared" si="29"/>
        <v/>
      </c>
      <c r="V217" s="287">
        <f t="shared" si="30"/>
        <v>268.5</v>
      </c>
      <c r="W217" s="288">
        <f>_xlfn.XLOOKUP('LISTA '!D217,BASE!A:A,BASE!G:G)</f>
        <v>140</v>
      </c>
      <c r="X217" s="280" t="str">
        <f t="shared" si="31"/>
        <v/>
      </c>
      <c r="Y217" s="280" t="str">
        <f>IF(X217="ACABOU",(MAX($Y$2:Y216))+1,"")</f>
        <v/>
      </c>
      <c r="Z217" s="280" t="str">
        <f>IF(X217="CHEGOU",(MAX($Z$2:Z216))+1,"")</f>
        <v/>
      </c>
    </row>
    <row r="218" spans="1:26" s="216" customFormat="1" ht="21.9" customHeight="1" x14ac:dyDescent="0.3">
      <c r="A218" s="13" t="e">
        <f>IF(#REF!="",0,COUNTIF(#REF!,"x"))</f>
        <v>#REF!</v>
      </c>
      <c r="B218" s="13" t="e">
        <f>IF(#REF!="",0,COUNTIF(#REF!,"x"))</f>
        <v>#REF!</v>
      </c>
      <c r="C218" s="13" t="e">
        <f>IF(#REF!="",0,COUNTIF(#REF!,"X"))</f>
        <v>#REF!</v>
      </c>
      <c r="D218" s="278">
        <v>1890</v>
      </c>
      <c r="E218" s="279" t="str">
        <f>_xlfn.XLOOKUP(D218,BASE!A:A,BASE!B:B)</f>
        <v>CALDO DE BACON S/ GLUTAMATO 2KG (VIDA EM GRAOS)</v>
      </c>
      <c r="F218" s="280" t="s">
        <v>155</v>
      </c>
      <c r="G218" s="280" t="s">
        <v>155</v>
      </c>
      <c r="H218" s="281">
        <v>7.1</v>
      </c>
      <c r="I218" s="281">
        <f>VLOOKUP(D218,FRACIONADOS!$A:$L,8,0)</f>
        <v>7.1</v>
      </c>
      <c r="J218" s="282" t="str">
        <f>IFERROR(_xlfn.XLOOKUP(D218,ISENTOS!A:A,ISENTOS!H:H),"")</f>
        <v/>
      </c>
      <c r="K218" s="282" t="str">
        <f>IFERROR(_xlfn.XLOOKUP(D218,ISENTOS!A:A,ISENTOS!I:I),"")</f>
        <v/>
      </c>
      <c r="L218" s="283">
        <f>IF(_xlfn.XLOOKUP(D218,Peso!A:A,Peso!D:D),_xlfn.XLOOKUP(D218,Peso!A:A,Peso!D:D),"SEM PESO")</f>
        <v>2</v>
      </c>
      <c r="M218" s="283" t="str">
        <f>_xlfn.XLOOKUP(D218,Peso!A:A,Peso!C:C)</f>
        <v>SC</v>
      </c>
      <c r="N218" s="283"/>
      <c r="O218" s="284">
        <f t="shared" si="24"/>
        <v>7.1</v>
      </c>
      <c r="P218" s="284" t="str">
        <f t="shared" si="25"/>
        <v/>
      </c>
      <c r="Q218" s="284" t="str">
        <f t="shared" si="26"/>
        <v/>
      </c>
      <c r="R218" s="285" t="str">
        <f>_xlfn.XLOOKUP(D218,CATEGORIA!B:B,CATEGORIA!F:F)</f>
        <v>TEMPEROS / ESPECIARIAS</v>
      </c>
      <c r="S218" s="286">
        <f t="shared" si="27"/>
        <v>14.2</v>
      </c>
      <c r="T218" s="287" t="str">
        <f t="shared" si="28"/>
        <v/>
      </c>
      <c r="U218" s="287" t="str">
        <f t="shared" si="29"/>
        <v/>
      </c>
      <c r="V218" s="287">
        <f t="shared" si="30"/>
        <v>14.2</v>
      </c>
      <c r="W218" s="288">
        <f>_xlfn.XLOOKUP('LISTA '!D218,BASE!A:A,BASE!G:G)</f>
        <v>31</v>
      </c>
      <c r="X218" s="280" t="str">
        <f t="shared" si="31"/>
        <v/>
      </c>
      <c r="Y218" s="280" t="str">
        <f>IF(X218="ACABOU",(MAX($Y$2:Y217))+1,"")</f>
        <v/>
      </c>
      <c r="Z218" s="280" t="str">
        <f>IF(X218="CHEGOU",(MAX($Z$2:Z217))+1,"")</f>
        <v/>
      </c>
    </row>
    <row r="219" spans="1:26" s="216" customFormat="1" ht="21.9" customHeight="1" x14ac:dyDescent="0.3">
      <c r="A219" s="13" t="e">
        <f>IF(#REF!="",0,COUNTIF(#REF!,"x"))</f>
        <v>#REF!</v>
      </c>
      <c r="B219" s="13" t="e">
        <f>IF(#REF!="",0,COUNTIF(#REF!,"x"))</f>
        <v>#REF!</v>
      </c>
      <c r="C219" s="13" t="e">
        <f>IF(#REF!="",0,COUNTIF(#REF!,"X"))</f>
        <v>#REF!</v>
      </c>
      <c r="D219" s="278">
        <v>1061</v>
      </c>
      <c r="E219" s="279" t="str">
        <f>_xlfn.XLOOKUP(D219,BASE!A:A,BASE!B:B)</f>
        <v>CALDO DE BACON S/ GLUTAMATO 5KG</v>
      </c>
      <c r="F219" s="280"/>
      <c r="G219" s="280"/>
      <c r="H219" s="281">
        <v>5.5</v>
      </c>
      <c r="I219" s="281">
        <v>5.5</v>
      </c>
      <c r="J219" s="282" t="str">
        <f>IFERROR(_xlfn.XLOOKUP(D219,ISENTOS!A:A,ISENTOS!H:H),"")</f>
        <v/>
      </c>
      <c r="K219" s="282" t="str">
        <f>IFERROR(_xlfn.XLOOKUP(D219,ISENTOS!A:A,ISENTOS!I:I),"")</f>
        <v/>
      </c>
      <c r="L219" s="283">
        <f>IF(_xlfn.XLOOKUP(D219,Peso!A:A,Peso!D:D),_xlfn.XLOOKUP(D219,Peso!A:A,Peso!D:D),"SEM PESO")</f>
        <v>5</v>
      </c>
      <c r="M219" s="283" t="str">
        <f>_xlfn.XLOOKUP(D219,Peso!A:A,Peso!C:C)</f>
        <v>SC</v>
      </c>
      <c r="N219" s="283"/>
      <c r="O219" s="284">
        <f t="shared" si="24"/>
        <v>5.5</v>
      </c>
      <c r="P219" s="284" t="str">
        <f t="shared" si="25"/>
        <v/>
      </c>
      <c r="Q219" s="284" t="str">
        <f t="shared" si="26"/>
        <v/>
      </c>
      <c r="R219" s="285" t="str">
        <f>_xlfn.XLOOKUP(D219,CATEGORIA!B:B,CATEGORIA!F:F)</f>
        <v>TEMPEROS / ESPECIARIAS</v>
      </c>
      <c r="S219" s="286">
        <f t="shared" si="27"/>
        <v>27.5</v>
      </c>
      <c r="T219" s="287" t="str">
        <f t="shared" si="28"/>
        <v/>
      </c>
      <c r="U219" s="287" t="str">
        <f t="shared" si="29"/>
        <v/>
      </c>
      <c r="V219" s="287">
        <f t="shared" si="30"/>
        <v>27.5</v>
      </c>
      <c r="W219" s="288">
        <f>_xlfn.XLOOKUP('LISTA '!D219,BASE!A:A,BASE!G:G)</f>
        <v>257</v>
      </c>
      <c r="X219" s="280" t="str">
        <f t="shared" si="31"/>
        <v/>
      </c>
      <c r="Y219" s="280" t="str">
        <f>IF(X219="ACABOU",(MAX($Y$2:Y218))+1,"")</f>
        <v/>
      </c>
      <c r="Z219" s="280" t="str">
        <f>IF(X219="CHEGOU",(MAX($Z$2:Z218))+1,"")</f>
        <v/>
      </c>
    </row>
    <row r="220" spans="1:26" s="216" customFormat="1" ht="21.9" customHeight="1" x14ac:dyDescent="0.3">
      <c r="A220" s="13" t="e">
        <f>IF(#REF!="",0,COUNTIF(#REF!,"x"))</f>
        <v>#REF!</v>
      </c>
      <c r="B220" s="13" t="e">
        <f>IF(#REF!="",0,COUNTIF(#REF!,"x"))</f>
        <v>#REF!</v>
      </c>
      <c r="C220" s="13" t="e">
        <f>IF(#REF!="",0,COUNTIF(#REF!,"X"))</f>
        <v>#REF!</v>
      </c>
      <c r="D220" s="278">
        <v>2263</v>
      </c>
      <c r="E220" s="279" t="str">
        <f>_xlfn.XLOOKUP(D220,BASE!A:A,BASE!B:B)</f>
        <v>CALDO DE CARNE S/ GLUTAMATO 2KG (VIDA EM GRAOS)</v>
      </c>
      <c r="F220" s="280"/>
      <c r="G220" s="280"/>
      <c r="H220" s="281">
        <v>7.1</v>
      </c>
      <c r="I220" s="281">
        <f>VLOOKUP(D220,FRACIONADOS!$A:$L,8,0)</f>
        <v>7.1</v>
      </c>
      <c r="J220" s="282" t="str">
        <f>IFERROR(_xlfn.XLOOKUP(D220,ISENTOS!A:A,ISENTOS!H:H),"")</f>
        <v/>
      </c>
      <c r="K220" s="282" t="str">
        <f>IFERROR(_xlfn.XLOOKUP(D220,ISENTOS!A:A,ISENTOS!I:I),"")</f>
        <v/>
      </c>
      <c r="L220" s="283">
        <f>IF(_xlfn.XLOOKUP(D220,Peso!A:A,Peso!D:D),_xlfn.XLOOKUP(D220,Peso!A:A,Peso!D:D),"SEM PESO")</f>
        <v>2</v>
      </c>
      <c r="M220" s="283" t="str">
        <f>_xlfn.XLOOKUP(D220,Peso!A:A,Peso!C:C)</f>
        <v>SC</v>
      </c>
      <c r="N220" s="283"/>
      <c r="O220" s="284">
        <f t="shared" si="24"/>
        <v>7.1</v>
      </c>
      <c r="P220" s="284" t="str">
        <f t="shared" si="25"/>
        <v/>
      </c>
      <c r="Q220" s="284" t="str">
        <f t="shared" si="26"/>
        <v/>
      </c>
      <c r="R220" s="285" t="str">
        <f>_xlfn.XLOOKUP(D220,CATEGORIA!B:B,CATEGORIA!F:F)</f>
        <v>TEMPEROS / ESPECIARIAS</v>
      </c>
      <c r="S220" s="286">
        <f t="shared" si="27"/>
        <v>14.2</v>
      </c>
      <c r="T220" s="287" t="str">
        <f t="shared" si="28"/>
        <v/>
      </c>
      <c r="U220" s="287" t="str">
        <f t="shared" si="29"/>
        <v/>
      </c>
      <c r="V220" s="287">
        <f t="shared" si="30"/>
        <v>14.2</v>
      </c>
      <c r="W220" s="288">
        <f>_xlfn.XLOOKUP('LISTA '!D220,BASE!A:A,BASE!G:G)</f>
        <v>29</v>
      </c>
      <c r="X220" s="280" t="str">
        <f t="shared" si="31"/>
        <v/>
      </c>
      <c r="Y220" s="280" t="str">
        <f>IF(X220="ACABOU",(MAX($Y$2:Y219))+1,"")</f>
        <v/>
      </c>
      <c r="Z220" s="280" t="str">
        <f>IF(X220="CHEGOU",(MAX($Z$2:Z219))+1,"")</f>
        <v/>
      </c>
    </row>
    <row r="221" spans="1:26" s="216" customFormat="1" ht="21.9" customHeight="1" x14ac:dyDescent="0.3">
      <c r="A221" s="13" t="e">
        <f>IF(#REF!="",0,COUNTIF(#REF!,"x"))</f>
        <v>#REF!</v>
      </c>
      <c r="B221" s="13" t="e">
        <f>IF(#REF!="",0,COUNTIF(#REF!,"x"))</f>
        <v>#REF!</v>
      </c>
      <c r="C221" s="13" t="e">
        <f>IF(#REF!="",0,COUNTIF(#REF!,"X"))</f>
        <v>#REF!</v>
      </c>
      <c r="D221" s="278">
        <v>1062</v>
      </c>
      <c r="E221" s="279" t="str">
        <f>_xlfn.XLOOKUP(D221,BASE!A:A,BASE!B:B)</f>
        <v>CALDO DE CARNE S/ GLUTAMATO 5KG</v>
      </c>
      <c r="F221" s="280"/>
      <c r="G221" s="280"/>
      <c r="H221" s="281">
        <v>5.5</v>
      </c>
      <c r="I221" s="281">
        <v>5.5</v>
      </c>
      <c r="J221" s="282" t="str">
        <f>IFERROR(_xlfn.XLOOKUP(D221,ISENTOS!A:A,ISENTOS!H:H),"")</f>
        <v/>
      </c>
      <c r="K221" s="282" t="str">
        <f>IFERROR(_xlfn.XLOOKUP(D221,ISENTOS!A:A,ISENTOS!I:I),"")</f>
        <v/>
      </c>
      <c r="L221" s="283">
        <f>IF(_xlfn.XLOOKUP(D221,Peso!A:A,Peso!D:D),_xlfn.XLOOKUP(D221,Peso!A:A,Peso!D:D),"SEM PESO")</f>
        <v>5</v>
      </c>
      <c r="M221" s="283" t="str">
        <f>_xlfn.XLOOKUP(D221,Peso!A:A,Peso!C:C)</f>
        <v>SC</v>
      </c>
      <c r="N221" s="283"/>
      <c r="O221" s="284">
        <f t="shared" si="24"/>
        <v>5.5</v>
      </c>
      <c r="P221" s="284" t="str">
        <f t="shared" si="25"/>
        <v/>
      </c>
      <c r="Q221" s="284" t="str">
        <f t="shared" si="26"/>
        <v/>
      </c>
      <c r="R221" s="285" t="str">
        <f>_xlfn.XLOOKUP(D221,CATEGORIA!B:B,CATEGORIA!F:F)</f>
        <v>TEMPEROS / ESPECIARIAS</v>
      </c>
      <c r="S221" s="286">
        <f t="shared" si="27"/>
        <v>27.5</v>
      </c>
      <c r="T221" s="287" t="str">
        <f t="shared" si="28"/>
        <v/>
      </c>
      <c r="U221" s="287" t="str">
        <f t="shared" si="29"/>
        <v/>
      </c>
      <c r="V221" s="287">
        <f t="shared" si="30"/>
        <v>27.5</v>
      </c>
      <c r="W221" s="288">
        <f>_xlfn.XLOOKUP('LISTA '!D221,BASE!A:A,BASE!G:G)</f>
        <v>240</v>
      </c>
      <c r="X221" s="280" t="str">
        <f t="shared" si="31"/>
        <v/>
      </c>
      <c r="Y221" s="280" t="str">
        <f>IF(X221="ACABOU",(MAX($Y$2:Y220))+1,"")</f>
        <v/>
      </c>
      <c r="Z221" s="280" t="str">
        <f>IF(X221="CHEGOU",(MAX($Z$2:Z220))+1,"")</f>
        <v/>
      </c>
    </row>
    <row r="222" spans="1:26" s="216" customFormat="1" ht="21.9" customHeight="1" x14ac:dyDescent="0.3">
      <c r="A222" s="13"/>
      <c r="B222" s="13"/>
      <c r="C222" s="13"/>
      <c r="D222" s="278">
        <v>1194</v>
      </c>
      <c r="E222" s="279" t="str">
        <f>_xlfn.XLOOKUP(D222,BASE!A:A,BASE!B:B)</f>
        <v>CALDO DE COSTELA S/ GLUTAMATO 5KG</v>
      </c>
      <c r="F222" s="280"/>
      <c r="G222" s="280"/>
      <c r="H222" s="281">
        <v>11</v>
      </c>
      <c r="I222" s="281">
        <v>11</v>
      </c>
      <c r="J222" s="282" t="str">
        <f>IFERROR(_xlfn.XLOOKUP(D222,ISENTOS!A:A,ISENTOS!H:H),"")</f>
        <v/>
      </c>
      <c r="K222" s="282" t="str">
        <f>IFERROR(_xlfn.XLOOKUP(D222,ISENTOS!A:A,ISENTOS!I:I),"")</f>
        <v/>
      </c>
      <c r="L222" s="283">
        <f>IF(_xlfn.XLOOKUP(D222,Peso!A:A,Peso!D:D),_xlfn.XLOOKUP(D222,Peso!A:A,Peso!D:D),"SEM PESO")</f>
        <v>5</v>
      </c>
      <c r="M222" s="283" t="str">
        <f>_xlfn.XLOOKUP(D222,Peso!A:A,Peso!C:C)</f>
        <v>SC</v>
      </c>
      <c r="N222" s="283"/>
      <c r="O222" s="284">
        <f t="shared" si="24"/>
        <v>11</v>
      </c>
      <c r="P222" s="284" t="str">
        <f t="shared" si="25"/>
        <v/>
      </c>
      <c r="Q222" s="284" t="str">
        <f t="shared" si="26"/>
        <v/>
      </c>
      <c r="R222" s="285" t="str">
        <f>_xlfn.XLOOKUP(D222,CATEGORIA!B:B,CATEGORIA!F:F)</f>
        <v>TEMPEROS / ESPECIARIAS</v>
      </c>
      <c r="S222" s="286">
        <f t="shared" si="27"/>
        <v>55</v>
      </c>
      <c r="T222" s="287" t="str">
        <f t="shared" si="28"/>
        <v/>
      </c>
      <c r="U222" s="287" t="str">
        <f t="shared" si="29"/>
        <v/>
      </c>
      <c r="V222" s="287">
        <f t="shared" si="30"/>
        <v>55</v>
      </c>
      <c r="W222" s="288">
        <f>_xlfn.XLOOKUP('LISTA '!D222,BASE!A:A,BASE!G:G)</f>
        <v>0</v>
      </c>
      <c r="X222" s="280" t="str">
        <f t="shared" si="31"/>
        <v>ACABOU</v>
      </c>
      <c r="Y222" s="280">
        <f>IF(X222="ACABOU",(MAX($Y$2:Y221))+1,"")</f>
        <v>5</v>
      </c>
      <c r="Z222" s="280" t="str">
        <f>IF(X222="CHEGOU",(MAX($Z$2:Z221))+1,"")</f>
        <v/>
      </c>
    </row>
    <row r="223" spans="1:26" s="216" customFormat="1" ht="21.9" customHeight="1" x14ac:dyDescent="0.3">
      <c r="A223" s="19" t="e">
        <f>IF(#REF!="",0,COUNTIF(#REF!,"x"))</f>
        <v>#REF!</v>
      </c>
      <c r="B223" s="19" t="e">
        <f>IF(#REF!="",0,COUNTIF(#REF!,"x"))</f>
        <v>#REF!</v>
      </c>
      <c r="C223" s="16" t="e">
        <f>IF(#REF!="",0,COUNTIF(#REF!,"X"))</f>
        <v>#REF!</v>
      </c>
      <c r="D223" s="278">
        <v>2678</v>
      </c>
      <c r="E223" s="279" t="str">
        <f>_xlfn.XLOOKUP(D223,BASE!A:A,BASE!B:B)</f>
        <v>CALDO DE GALINHA S/ GLUTAMATO 2KG (VIDA EM GRAOS)</v>
      </c>
      <c r="F223" s="280" t="s">
        <v>155</v>
      </c>
      <c r="G223" s="280" t="s">
        <v>155</v>
      </c>
      <c r="H223" s="281">
        <v>7.1</v>
      </c>
      <c r="I223" s="281">
        <f>VLOOKUP(D223,FRACIONADOS!$A:$L,8,0)</f>
        <v>7.1</v>
      </c>
      <c r="J223" s="282" t="str">
        <f>IFERROR(_xlfn.XLOOKUP(D223,ISENTOS!A:A,ISENTOS!H:H),"")</f>
        <v/>
      </c>
      <c r="K223" s="282" t="str">
        <f>IFERROR(_xlfn.XLOOKUP(D223,ISENTOS!A:A,ISENTOS!I:I),"")</f>
        <v/>
      </c>
      <c r="L223" s="283">
        <f>IF(_xlfn.XLOOKUP(D223,Peso!A:A,Peso!D:D),_xlfn.XLOOKUP(D223,Peso!A:A,Peso!D:D),"SEM PESO")</f>
        <v>2</v>
      </c>
      <c r="M223" s="283" t="str">
        <f>_xlfn.XLOOKUP(D223,Peso!A:A,Peso!C:C)</f>
        <v>SC</v>
      </c>
      <c r="N223" s="283"/>
      <c r="O223" s="284">
        <f t="shared" si="24"/>
        <v>7.1</v>
      </c>
      <c r="P223" s="284" t="str">
        <f t="shared" si="25"/>
        <v/>
      </c>
      <c r="Q223" s="284" t="str">
        <f t="shared" si="26"/>
        <v/>
      </c>
      <c r="R223" s="285" t="str">
        <f>_xlfn.XLOOKUP(D223,CATEGORIA!B:B,CATEGORIA!F:F)</f>
        <v>TEMPEROS / ESPECIARIAS</v>
      </c>
      <c r="S223" s="286">
        <f t="shared" si="27"/>
        <v>14.2</v>
      </c>
      <c r="T223" s="287" t="str">
        <f t="shared" si="28"/>
        <v/>
      </c>
      <c r="U223" s="287" t="str">
        <f t="shared" si="29"/>
        <v/>
      </c>
      <c r="V223" s="287">
        <f t="shared" si="30"/>
        <v>14.2</v>
      </c>
      <c r="W223" s="288">
        <f>_xlfn.XLOOKUP('LISTA '!D223,BASE!A:A,BASE!G:G)</f>
        <v>123</v>
      </c>
      <c r="X223" s="280" t="str">
        <f t="shared" si="31"/>
        <v/>
      </c>
      <c r="Y223" s="280" t="str">
        <f>IF(X223="ACABOU",(MAX($Y$2:Y222))+1,"")</f>
        <v/>
      </c>
      <c r="Z223" s="280" t="str">
        <f>IF(X223="CHEGOU",(MAX($Z$2:Z222))+1,"")</f>
        <v/>
      </c>
    </row>
    <row r="224" spans="1:26" s="216" customFormat="1" ht="21.9" customHeight="1" x14ac:dyDescent="0.3">
      <c r="A224" s="19"/>
      <c r="B224" s="19"/>
      <c r="C224" s="16"/>
      <c r="D224" s="278">
        <v>1063</v>
      </c>
      <c r="E224" s="279" t="str">
        <f>_xlfn.XLOOKUP(D224,BASE!A:A,BASE!B:B)</f>
        <v>CALDO DE GALINHA S/ GLUTAMATO 5KG</v>
      </c>
      <c r="F224" s="280"/>
      <c r="G224" s="280"/>
      <c r="H224" s="281">
        <v>5.5</v>
      </c>
      <c r="I224" s="281">
        <v>5.5</v>
      </c>
      <c r="J224" s="282" t="str">
        <f>IFERROR(_xlfn.XLOOKUP(D224,ISENTOS!A:A,ISENTOS!H:H),"")</f>
        <v/>
      </c>
      <c r="K224" s="282" t="str">
        <f>IFERROR(_xlfn.XLOOKUP(D224,ISENTOS!A:A,ISENTOS!I:I),"")</f>
        <v/>
      </c>
      <c r="L224" s="283">
        <f>IF(_xlfn.XLOOKUP(D224,Peso!A:A,Peso!D:D),_xlfn.XLOOKUP(D224,Peso!A:A,Peso!D:D),"SEM PESO")</f>
        <v>5</v>
      </c>
      <c r="M224" s="283" t="str">
        <f>_xlfn.XLOOKUP(D224,Peso!A:A,Peso!C:C)</f>
        <v>SC</v>
      </c>
      <c r="N224" s="283"/>
      <c r="O224" s="284">
        <f t="shared" si="24"/>
        <v>5.5</v>
      </c>
      <c r="P224" s="284" t="str">
        <f t="shared" si="25"/>
        <v/>
      </c>
      <c r="Q224" s="284" t="str">
        <f t="shared" si="26"/>
        <v/>
      </c>
      <c r="R224" s="285" t="str">
        <f>_xlfn.XLOOKUP(D224,CATEGORIA!B:B,CATEGORIA!F:F)</f>
        <v>TEMPEROS / ESPECIARIAS</v>
      </c>
      <c r="S224" s="286">
        <f t="shared" si="27"/>
        <v>27.5</v>
      </c>
      <c r="T224" s="287" t="str">
        <f t="shared" si="28"/>
        <v/>
      </c>
      <c r="U224" s="287" t="str">
        <f t="shared" si="29"/>
        <v/>
      </c>
      <c r="V224" s="287">
        <f t="shared" si="30"/>
        <v>27.5</v>
      </c>
      <c r="W224" s="288">
        <f>_xlfn.XLOOKUP('LISTA '!D224,BASE!A:A,BASE!G:G)</f>
        <v>765</v>
      </c>
      <c r="X224" s="280" t="str">
        <f t="shared" si="31"/>
        <v/>
      </c>
      <c r="Y224" s="280" t="str">
        <f>IF(X224="ACABOU",(MAX($Y$2:Y223))+1,"")</f>
        <v/>
      </c>
      <c r="Z224" s="280" t="str">
        <f>IF(X224="CHEGOU",(MAX($Z$2:Z223))+1,"")</f>
        <v/>
      </c>
    </row>
    <row r="225" spans="1:27" s="216" customFormat="1" ht="21.9" customHeight="1" x14ac:dyDescent="0.3">
      <c r="A225" s="19"/>
      <c r="B225" s="19"/>
      <c r="C225" s="16"/>
      <c r="D225" s="278">
        <v>2264</v>
      </c>
      <c r="E225" s="279" t="str">
        <f>_xlfn.XLOOKUP(D225,BASE!A:A,BASE!B:B)</f>
        <v>CALDO DE LEGUMES S/ GLUTAMATO 2KG (VIDA EM GRAOS)</v>
      </c>
      <c r="F225" s="280"/>
      <c r="G225" s="280"/>
      <c r="H225" s="281">
        <v>7.1</v>
      </c>
      <c r="I225" s="281">
        <f>VLOOKUP(D225,FRACIONADOS!$A:$L,8,0)</f>
        <v>7.1</v>
      </c>
      <c r="J225" s="282" t="str">
        <f>IFERROR(_xlfn.XLOOKUP(D225,ISENTOS!A:A,ISENTOS!H:H),"")</f>
        <v/>
      </c>
      <c r="K225" s="282" t="str">
        <f>IFERROR(_xlfn.XLOOKUP(D225,ISENTOS!A:A,ISENTOS!I:I),"")</f>
        <v/>
      </c>
      <c r="L225" s="283">
        <f>IF(_xlfn.XLOOKUP(D225,Peso!A:A,Peso!D:D),_xlfn.XLOOKUP(D225,Peso!A:A,Peso!D:D),"SEM PESO")</f>
        <v>2</v>
      </c>
      <c r="M225" s="283" t="str">
        <f>_xlfn.XLOOKUP(D225,Peso!A:A,Peso!C:C)</f>
        <v>SC</v>
      </c>
      <c r="N225" s="283"/>
      <c r="O225" s="284">
        <f t="shared" si="24"/>
        <v>7.1</v>
      </c>
      <c r="P225" s="284" t="str">
        <f t="shared" si="25"/>
        <v/>
      </c>
      <c r="Q225" s="284" t="str">
        <f t="shared" si="26"/>
        <v/>
      </c>
      <c r="R225" s="285" t="str">
        <f>_xlfn.XLOOKUP(D225,CATEGORIA!B:B,CATEGORIA!F:F)</f>
        <v>TEMPEROS / ESPECIARIAS</v>
      </c>
      <c r="S225" s="286">
        <f t="shared" si="27"/>
        <v>14.2</v>
      </c>
      <c r="T225" s="287" t="str">
        <f t="shared" si="28"/>
        <v/>
      </c>
      <c r="U225" s="287" t="str">
        <f t="shared" si="29"/>
        <v/>
      </c>
      <c r="V225" s="287">
        <f t="shared" si="30"/>
        <v>14.2</v>
      </c>
      <c r="W225" s="288">
        <f>_xlfn.XLOOKUP('LISTA '!D225,BASE!A:A,BASE!G:G)</f>
        <v>13</v>
      </c>
      <c r="X225" s="280" t="str">
        <f t="shared" si="31"/>
        <v/>
      </c>
      <c r="Y225" s="280" t="str">
        <f>IF(X225="ACABOU",(MAX($Y$2:Y224))+1,"")</f>
        <v/>
      </c>
      <c r="Z225" s="280" t="str">
        <f>IF(X225="CHEGOU",(MAX($Z$2:Z224))+1,"")</f>
        <v/>
      </c>
    </row>
    <row r="226" spans="1:27" s="216" customFormat="1" ht="21.9" customHeight="1" x14ac:dyDescent="0.3">
      <c r="A226" s="19" t="e">
        <f>IF(#REF!="",0,COUNTIF(#REF!,"x"))</f>
        <v>#REF!</v>
      </c>
      <c r="B226" s="19" t="e">
        <f>IF(#REF!="",0,COUNTIF(#REF!,"x"))</f>
        <v>#REF!</v>
      </c>
      <c r="C226" s="16" t="e">
        <f>IF(#REF!="",0,COUNTIF(#REF!,"X"))</f>
        <v>#REF!</v>
      </c>
      <c r="D226" s="278">
        <v>1064</v>
      </c>
      <c r="E226" s="279" t="str">
        <f>_xlfn.XLOOKUP(D226,BASE!A:A,BASE!B:B)</f>
        <v>CALDO DE LEGUMES S/ GLUTAMATO 5KG</v>
      </c>
      <c r="F226" s="280"/>
      <c r="G226" s="280"/>
      <c r="H226" s="281">
        <v>5.5</v>
      </c>
      <c r="I226" s="281">
        <v>5.5</v>
      </c>
      <c r="J226" s="282" t="str">
        <f>IFERROR(_xlfn.XLOOKUP(D226,ISENTOS!A:A,ISENTOS!H:H),"")</f>
        <v/>
      </c>
      <c r="K226" s="282" t="str">
        <f>IFERROR(_xlfn.XLOOKUP(D226,ISENTOS!A:A,ISENTOS!I:I),"")</f>
        <v/>
      </c>
      <c r="L226" s="283">
        <f>IF(_xlfn.XLOOKUP(D226,Peso!A:A,Peso!D:D),_xlfn.XLOOKUP(D226,Peso!A:A,Peso!D:D),"SEM PESO")</f>
        <v>5</v>
      </c>
      <c r="M226" s="283" t="str">
        <f>_xlfn.XLOOKUP(D226,Peso!A:A,Peso!C:C)</f>
        <v>SC</v>
      </c>
      <c r="N226" s="283"/>
      <c r="O226" s="284">
        <f t="shared" si="24"/>
        <v>5.5</v>
      </c>
      <c r="P226" s="284" t="str">
        <f t="shared" si="25"/>
        <v/>
      </c>
      <c r="Q226" s="284" t="str">
        <f t="shared" si="26"/>
        <v/>
      </c>
      <c r="R226" s="285" t="str">
        <f>_xlfn.XLOOKUP(D226,CATEGORIA!B:B,CATEGORIA!F:F)</f>
        <v>TEMPEROS / ESPECIARIAS</v>
      </c>
      <c r="S226" s="286">
        <f t="shared" si="27"/>
        <v>27.5</v>
      </c>
      <c r="T226" s="287" t="str">
        <f t="shared" si="28"/>
        <v/>
      </c>
      <c r="U226" s="287" t="str">
        <f t="shared" si="29"/>
        <v/>
      </c>
      <c r="V226" s="287">
        <f t="shared" si="30"/>
        <v>27.5</v>
      </c>
      <c r="W226" s="288">
        <f>_xlfn.XLOOKUP('LISTA '!D226,BASE!A:A,BASE!G:G)</f>
        <v>51</v>
      </c>
      <c r="X226" s="280" t="str">
        <f t="shared" si="31"/>
        <v/>
      </c>
      <c r="Y226" s="280" t="str">
        <f>IF(X226="ACABOU",(MAX($Y$2:Y225))+1,"")</f>
        <v/>
      </c>
      <c r="Z226" s="280" t="str">
        <f>IF(X226="CHEGOU",(MAX($Z$2:Z225))+1,"")</f>
        <v/>
      </c>
    </row>
    <row r="227" spans="1:27" s="216" customFormat="1" ht="21.9" customHeight="1" x14ac:dyDescent="0.3">
      <c r="A227" s="13" t="e">
        <f>IF(#REF!="",0,COUNTIF(#REF!,"x"))</f>
        <v>#REF!</v>
      </c>
      <c r="B227" s="13" t="e">
        <f>IF(#REF!="",0,COUNTIF(#REF!,"x"))</f>
        <v>#REF!</v>
      </c>
      <c r="C227" s="13" t="e">
        <f>IF(#REF!="",0,COUNTIF(#REF!,"X"))</f>
        <v>#REF!</v>
      </c>
      <c r="D227" s="278">
        <v>2265</v>
      </c>
      <c r="E227" s="279" t="str">
        <f>_xlfn.XLOOKUP(D227,BASE!A:A,BASE!B:B)</f>
        <v>CALDO DE PEIXE S/ GLUTAMATO 2KG (VIDA EM GRAOS)</v>
      </c>
      <c r="F227" s="280" t="s">
        <v>155</v>
      </c>
      <c r="G227" s="280" t="s">
        <v>155</v>
      </c>
      <c r="H227" s="281">
        <v>7.1</v>
      </c>
      <c r="I227" s="281">
        <f>VLOOKUP(D227,FRACIONADOS!$A:$L,8,0)</f>
        <v>7.1</v>
      </c>
      <c r="J227" s="282" t="str">
        <f>IFERROR(_xlfn.XLOOKUP(D227,ISENTOS!A:A,ISENTOS!H:H),"")</f>
        <v/>
      </c>
      <c r="K227" s="282" t="str">
        <f>IFERROR(_xlfn.XLOOKUP(D227,ISENTOS!A:A,ISENTOS!I:I),"")</f>
        <v/>
      </c>
      <c r="L227" s="283">
        <f>IF(_xlfn.XLOOKUP(D227,Peso!A:A,Peso!D:D),_xlfn.XLOOKUP(D227,Peso!A:A,Peso!D:D),"SEM PESO")</f>
        <v>2</v>
      </c>
      <c r="M227" s="283" t="str">
        <f>_xlfn.XLOOKUP(D227,Peso!A:A,Peso!C:C)</f>
        <v>SC</v>
      </c>
      <c r="N227" s="283"/>
      <c r="O227" s="284">
        <f t="shared" si="24"/>
        <v>7.1</v>
      </c>
      <c r="P227" s="284" t="str">
        <f t="shared" si="25"/>
        <v/>
      </c>
      <c r="Q227" s="284" t="str">
        <f t="shared" si="26"/>
        <v/>
      </c>
      <c r="R227" s="285" t="str">
        <f>_xlfn.XLOOKUP(D227,CATEGORIA!B:B,CATEGORIA!F:F)</f>
        <v>TEMPEROS / ESPECIARIAS</v>
      </c>
      <c r="S227" s="286">
        <f t="shared" si="27"/>
        <v>14.2</v>
      </c>
      <c r="T227" s="287" t="str">
        <f t="shared" si="28"/>
        <v/>
      </c>
      <c r="U227" s="287" t="str">
        <f t="shared" si="29"/>
        <v/>
      </c>
      <c r="V227" s="287">
        <f t="shared" si="30"/>
        <v>14.2</v>
      </c>
      <c r="W227" s="288">
        <f>_xlfn.XLOOKUP('LISTA '!D227,BASE!A:A,BASE!G:G)</f>
        <v>21</v>
      </c>
      <c r="X227" s="280" t="str">
        <f t="shared" si="31"/>
        <v/>
      </c>
      <c r="Y227" s="280" t="str">
        <f>IF(X227="ACABOU",(MAX($Y$2:Y226))+1,"")</f>
        <v/>
      </c>
      <c r="Z227" s="280" t="str">
        <f>IF(X227="CHEGOU",(MAX($Z$2:Z226))+1,"")</f>
        <v/>
      </c>
    </row>
    <row r="228" spans="1:27" s="216" customFormat="1" ht="21.9" customHeight="1" x14ac:dyDescent="0.3">
      <c r="A228" s="41" t="e">
        <f>IF(#REF!="",0,COUNTIF(#REF!,"x"))</f>
        <v>#REF!</v>
      </c>
      <c r="B228" s="41" t="e">
        <f>IF(#REF!="",0,COUNTIF(#REF!,"x"))</f>
        <v>#REF!</v>
      </c>
      <c r="C228" s="13" t="e">
        <f>IF(#REF!="",0,COUNTIF(#REF!,"X"))</f>
        <v>#REF!</v>
      </c>
      <c r="D228" s="278">
        <v>1225</v>
      </c>
      <c r="E228" s="279" t="str">
        <f>_xlfn.XLOOKUP(D228,BASE!A:A,BASE!B:B)</f>
        <v>CALDO DE PEIXE S/ GLUTAMATO 5KG</v>
      </c>
      <c r="F228" s="280"/>
      <c r="G228" s="280"/>
      <c r="H228" s="281">
        <v>5.5</v>
      </c>
      <c r="I228" s="281">
        <v>5.5</v>
      </c>
      <c r="J228" s="282" t="str">
        <f>IFERROR(_xlfn.XLOOKUP(D228,ISENTOS!A:A,ISENTOS!H:H),"")</f>
        <v/>
      </c>
      <c r="K228" s="282" t="str">
        <f>IFERROR(_xlfn.XLOOKUP(D228,ISENTOS!A:A,ISENTOS!I:I),"")</f>
        <v/>
      </c>
      <c r="L228" s="283">
        <f>IF(_xlfn.XLOOKUP(D228,Peso!A:A,Peso!D:D),_xlfn.XLOOKUP(D228,Peso!A:A,Peso!D:D),"SEM PESO")</f>
        <v>5</v>
      </c>
      <c r="M228" s="283" t="str">
        <f>_xlfn.XLOOKUP(D228,Peso!A:A,Peso!C:C)</f>
        <v>SC</v>
      </c>
      <c r="N228" s="283"/>
      <c r="O228" s="284">
        <f t="shared" si="24"/>
        <v>5.5</v>
      </c>
      <c r="P228" s="284" t="str">
        <f t="shared" si="25"/>
        <v/>
      </c>
      <c r="Q228" s="284" t="str">
        <f t="shared" si="26"/>
        <v/>
      </c>
      <c r="R228" s="285" t="str">
        <f>_xlfn.XLOOKUP(D228,CATEGORIA!B:B,CATEGORIA!F:F)</f>
        <v>TEMPEROS / ESPECIARIAS</v>
      </c>
      <c r="S228" s="286">
        <f t="shared" si="27"/>
        <v>27.5</v>
      </c>
      <c r="T228" s="287" t="str">
        <f t="shared" si="28"/>
        <v/>
      </c>
      <c r="U228" s="287" t="str">
        <f t="shared" si="29"/>
        <v/>
      </c>
      <c r="V228" s="287">
        <f t="shared" si="30"/>
        <v>27.5</v>
      </c>
      <c r="W228" s="288">
        <f>_xlfn.XLOOKUP('LISTA '!D228,BASE!A:A,BASE!G:G)</f>
        <v>20</v>
      </c>
      <c r="X228" s="280" t="str">
        <f t="shared" si="31"/>
        <v/>
      </c>
      <c r="Y228" s="280" t="str">
        <f>IF(X228="ACABOU",(MAX($Y$2:Y227))+1,"")</f>
        <v/>
      </c>
      <c r="Z228" s="280" t="str">
        <f>IF(X228="CHEGOU",(MAX($Z$2:Z227))+1,"")</f>
        <v/>
      </c>
    </row>
    <row r="229" spans="1:27" s="216" customFormat="1" ht="21.9" customHeight="1" x14ac:dyDescent="0.3">
      <c r="A229" s="41"/>
      <c r="B229" s="41"/>
      <c r="C229" s="13"/>
      <c r="D229" s="278">
        <v>1992</v>
      </c>
      <c r="E229" s="279" t="str">
        <f>_xlfn.XLOOKUP(D229,BASE!A:A,BASE!B:B)</f>
        <v>CAMOMILA 1KG (VIDA EM GRAOS)</v>
      </c>
      <c r="F229" s="280" t="s">
        <v>155</v>
      </c>
      <c r="G229" s="280" t="s">
        <v>155</v>
      </c>
      <c r="H229" s="281">
        <v>32.799999999999997</v>
      </c>
      <c r="I229" s="281">
        <f>VLOOKUP(D229,FRACIONADOS!$A:$L,8,0)</f>
        <v>32.799999999999997</v>
      </c>
      <c r="J229" s="282">
        <f>IFERROR(_xlfn.XLOOKUP(D229,ISENTOS!A:A,ISENTOS!H:H),"")</f>
        <v>0.04</v>
      </c>
      <c r="K229" s="282">
        <f>IFERROR(_xlfn.XLOOKUP(D229,ISENTOS!A:A,ISENTOS!I:I),"")</f>
        <v>0.12</v>
      </c>
      <c r="L229" s="283">
        <f>IF(_xlfn.XLOOKUP(D229,Peso!A:A,Peso!D:D),_xlfn.XLOOKUP(D229,Peso!A:A,Peso!D:D),"SEM PESO")</f>
        <v>1</v>
      </c>
      <c r="M229" s="283" t="str">
        <f>_xlfn.XLOOKUP(D229,Peso!A:A,Peso!C:C)</f>
        <v>SC</v>
      </c>
      <c r="N229" s="283"/>
      <c r="O229" s="284">
        <f t="shared" si="24"/>
        <v>32.799999999999997</v>
      </c>
      <c r="P229" s="284">
        <f t="shared" si="25"/>
        <v>34.200000000000003</v>
      </c>
      <c r="Q229" s="284">
        <f t="shared" si="26"/>
        <v>36.800000000000004</v>
      </c>
      <c r="R229" s="285" t="str">
        <f>_xlfn.XLOOKUP(D229,CATEGORIA!B:B,CATEGORIA!F:F)</f>
        <v>CHAS</v>
      </c>
      <c r="S229" s="286">
        <f t="shared" si="27"/>
        <v>32.799999999999997</v>
      </c>
      <c r="T229" s="287">
        <f t="shared" si="28"/>
        <v>34.200000000000003</v>
      </c>
      <c r="U229" s="287">
        <f t="shared" si="29"/>
        <v>36.800000000000004</v>
      </c>
      <c r="V229" s="287">
        <f t="shared" si="30"/>
        <v>32.799999999999997</v>
      </c>
      <c r="W229" s="288">
        <f>_xlfn.XLOOKUP('LISTA '!D229,BASE!A:A,BASE!G:G)</f>
        <v>113</v>
      </c>
      <c r="X229" s="280" t="str">
        <f t="shared" si="31"/>
        <v/>
      </c>
      <c r="Y229" s="280" t="str">
        <f>IF(X229="ACABOU",(MAX($Y$2:Y228))+1,"")</f>
        <v/>
      </c>
      <c r="Z229" s="280" t="str">
        <f>IF(X229="CHEGOU",(MAX($Z$2:Z228))+1,"")</f>
        <v/>
      </c>
    </row>
    <row r="230" spans="1:27" s="216" customFormat="1" ht="21.9" customHeight="1" x14ac:dyDescent="0.3">
      <c r="A230" s="13" t="e">
        <f>IF(#REF!="",0,COUNTIF(#REF!,"x"))</f>
        <v>#REF!</v>
      </c>
      <c r="B230" s="13" t="e">
        <f>IF(#REF!="",0,COUNTIF(#REF!,"x"))</f>
        <v>#REF!</v>
      </c>
      <c r="C230" s="13" t="e">
        <f>IF(#REF!="",0,COUNTIF(#REF!,"X"))</f>
        <v>#REF!</v>
      </c>
      <c r="D230" s="278">
        <v>549</v>
      </c>
      <c r="E230" s="279" t="str">
        <f>_xlfn.XLOOKUP(D230,BASE!A:A,BASE!B:B)</f>
        <v>CAMOMILA 5KG</v>
      </c>
      <c r="F230" s="280"/>
      <c r="G230" s="280"/>
      <c r="H230" s="281">
        <v>28.5</v>
      </c>
      <c r="I230" s="281">
        <v>28.5</v>
      </c>
      <c r="J230" s="282">
        <f>IFERROR(_xlfn.XLOOKUP(D230,ISENTOS!A:A,ISENTOS!H:H),"")</f>
        <v>0.04</v>
      </c>
      <c r="K230" s="282">
        <f>IFERROR(_xlfn.XLOOKUP(D230,ISENTOS!A:A,ISENTOS!I:I),"")</f>
        <v>0.12</v>
      </c>
      <c r="L230" s="283">
        <f>IF(_xlfn.XLOOKUP(D230,Peso!A:A,Peso!D:D),_xlfn.XLOOKUP(D230,Peso!A:A,Peso!D:D),"SEM PESO")</f>
        <v>5</v>
      </c>
      <c r="M230" s="283" t="str">
        <f>_xlfn.XLOOKUP(D230,Peso!A:A,Peso!C:C)</f>
        <v>SC</v>
      </c>
      <c r="N230" s="283"/>
      <c r="O230" s="284">
        <f t="shared" si="24"/>
        <v>28.5</v>
      </c>
      <c r="P230" s="284">
        <f t="shared" si="25"/>
        <v>29.700000000000003</v>
      </c>
      <c r="Q230" s="284">
        <f t="shared" si="26"/>
        <v>32</v>
      </c>
      <c r="R230" s="285" t="str">
        <f>_xlfn.XLOOKUP(D230,CATEGORIA!B:B,CATEGORIA!F:F)</f>
        <v>CHAS</v>
      </c>
      <c r="S230" s="286">
        <f t="shared" si="27"/>
        <v>142.5</v>
      </c>
      <c r="T230" s="287">
        <f t="shared" si="28"/>
        <v>148.19999999999999</v>
      </c>
      <c r="U230" s="287">
        <f t="shared" si="29"/>
        <v>159.6</v>
      </c>
      <c r="V230" s="287">
        <f t="shared" si="30"/>
        <v>142.5</v>
      </c>
      <c r="W230" s="288">
        <f>_xlfn.XLOOKUP('LISTA '!D230,BASE!A:A,BASE!G:G)</f>
        <v>902</v>
      </c>
      <c r="X230" s="280" t="str">
        <f t="shared" si="31"/>
        <v/>
      </c>
      <c r="Y230" s="280" t="str">
        <f>IF(X230="ACABOU",(MAX($Y$2:Y229))+1,"")</f>
        <v/>
      </c>
      <c r="Z230" s="280" t="str">
        <f>IF(X230="CHEGOU",(MAX($Z$2:Z229))+1,"")</f>
        <v/>
      </c>
    </row>
    <row r="231" spans="1:27" s="216" customFormat="1" ht="21.9" customHeight="1" x14ac:dyDescent="0.3">
      <c r="A231" s="123" t="e">
        <f>IF(#REF!="",0,COUNTIF(#REF!,"x"))</f>
        <v>#REF!</v>
      </c>
      <c r="B231" s="123" t="e">
        <f>IF(#REF!="",0,COUNTIF(#REF!,"x"))</f>
        <v>#REF!</v>
      </c>
      <c r="C231" s="13" t="e">
        <f>IF(#REF!="",0,COUNTIF(#REF!,"X"))</f>
        <v>#REF!</v>
      </c>
      <c r="D231" s="278">
        <v>1897</v>
      </c>
      <c r="E231" s="279" t="str">
        <f>_xlfn.XLOOKUP(D231,BASE!A:A,BASE!B:B)</f>
        <v>CANA DO BREJO 1KG (VIDA EM GRAOS)</v>
      </c>
      <c r="F231" s="280" t="s">
        <v>155</v>
      </c>
      <c r="G231" s="280" t="s">
        <v>155</v>
      </c>
      <c r="H231" s="281">
        <v>0</v>
      </c>
      <c r="I231" s="281">
        <v>0</v>
      </c>
      <c r="J231" s="282" t="str">
        <f>IFERROR(_xlfn.XLOOKUP(D231,ISENTOS!A:A,ISENTOS!H:H),"")</f>
        <v/>
      </c>
      <c r="K231" s="282" t="str">
        <f>IFERROR(_xlfn.XLOOKUP(D231,ISENTOS!A:A,ISENTOS!I:I),"")</f>
        <v/>
      </c>
      <c r="L231" s="283">
        <f>IF(_xlfn.XLOOKUP(D231,Peso!A:A,Peso!D:D),_xlfn.XLOOKUP(D231,Peso!A:A,Peso!D:D),"SEM PESO")</f>
        <v>1</v>
      </c>
      <c r="M231" s="283" t="str">
        <f>_xlfn.XLOOKUP(D231,Peso!A:A,Peso!C:C)</f>
        <v>SC</v>
      </c>
      <c r="N231" s="283"/>
      <c r="O231" s="284">
        <f t="shared" si="24"/>
        <v>0</v>
      </c>
      <c r="P231" s="284" t="str">
        <f t="shared" si="25"/>
        <v/>
      </c>
      <c r="Q231" s="284" t="str">
        <f t="shared" si="26"/>
        <v/>
      </c>
      <c r="R231" s="285" t="str">
        <f>_xlfn.XLOOKUP(D231,CATEGORIA!B:B,CATEGORIA!F:F)</f>
        <v>CHAS</v>
      </c>
      <c r="S231" s="286">
        <f t="shared" si="27"/>
        <v>0</v>
      </c>
      <c r="T231" s="287" t="str">
        <f t="shared" si="28"/>
        <v/>
      </c>
      <c r="U231" s="287" t="str">
        <f t="shared" si="29"/>
        <v/>
      </c>
      <c r="V231" s="287">
        <f t="shared" si="30"/>
        <v>0</v>
      </c>
      <c r="W231" s="288">
        <f>_xlfn.XLOOKUP('LISTA '!D231,BASE!A:A,BASE!G:G)</f>
        <v>0</v>
      </c>
      <c r="X231" s="280" t="str">
        <f t="shared" si="31"/>
        <v/>
      </c>
      <c r="Y231" s="280" t="str">
        <f>IF(X231="ACABOU",(MAX($Y$2:Y230))+1,"")</f>
        <v/>
      </c>
      <c r="Z231" s="280" t="str">
        <f>IF(X231="CHEGOU",(MAX($Z$2:Z230))+1,"")</f>
        <v/>
      </c>
    </row>
    <row r="232" spans="1:27" s="216" customFormat="1" ht="21.9" customHeight="1" x14ac:dyDescent="0.3">
      <c r="A232" s="12" t="e">
        <f>IF(#REF!="",0,COUNTIF(#REF!,"x"))</f>
        <v>#REF!</v>
      </c>
      <c r="B232" s="12" t="e">
        <f>IF(#REF!="",0,COUNTIF(#REF!,"x"))</f>
        <v>#REF!</v>
      </c>
      <c r="C232" s="13" t="e">
        <f>IF(#REF!="",0,COUNTIF(#REF!,"X"))</f>
        <v>#REF!</v>
      </c>
      <c r="D232" s="278">
        <v>21418</v>
      </c>
      <c r="E232" s="279" t="str">
        <f>_xlfn.XLOOKUP(D232,BASE!A:A,BASE!B:B)</f>
        <v>CANELA CORTE 6 CM EXTRA A 2KG</v>
      </c>
      <c r="F232" s="280"/>
      <c r="G232" s="280" t="s">
        <v>155</v>
      </c>
      <c r="H232" s="281">
        <v>43.5</v>
      </c>
      <c r="I232" s="281">
        <v>43.5</v>
      </c>
      <c r="J232" s="282" t="str">
        <f>IFERROR(_xlfn.XLOOKUP(D232,ISENTOS!A:A,ISENTOS!H:H),"")</f>
        <v/>
      </c>
      <c r="K232" s="282" t="str">
        <f>IFERROR(_xlfn.XLOOKUP(D232,ISENTOS!A:A,ISENTOS!I:I),"")</f>
        <v/>
      </c>
      <c r="L232" s="283">
        <f>IF(_xlfn.XLOOKUP(D232,Peso!A:A,Peso!D:D),_xlfn.XLOOKUP(D232,Peso!A:A,Peso!D:D),"SEM PESO")</f>
        <v>2</v>
      </c>
      <c r="M232" s="283" t="str">
        <f>_xlfn.XLOOKUP(D232,Peso!A:A,Peso!C:C)</f>
        <v>CX</v>
      </c>
      <c r="N232" s="283"/>
      <c r="O232" s="284">
        <f t="shared" si="24"/>
        <v>43.5</v>
      </c>
      <c r="P232" s="284" t="str">
        <f t="shared" si="25"/>
        <v/>
      </c>
      <c r="Q232" s="284" t="str">
        <f t="shared" si="26"/>
        <v/>
      </c>
      <c r="R232" s="285" t="str">
        <f>_xlfn.XLOOKUP(D232,CATEGORIA!B:B,CATEGORIA!F:F)</f>
        <v>TEMPEROS / ESPECIARIAS</v>
      </c>
      <c r="S232" s="286">
        <f t="shared" si="27"/>
        <v>87</v>
      </c>
      <c r="T232" s="287" t="str">
        <f t="shared" si="28"/>
        <v/>
      </c>
      <c r="U232" s="287" t="str">
        <f t="shared" si="29"/>
        <v/>
      </c>
      <c r="V232" s="287">
        <f t="shared" si="30"/>
        <v>87</v>
      </c>
      <c r="W232" s="288">
        <f>_xlfn.XLOOKUP('LISTA '!D232,BASE!A:A,BASE!G:G)</f>
        <v>236</v>
      </c>
      <c r="X232" s="280" t="str">
        <f t="shared" si="31"/>
        <v/>
      </c>
      <c r="Y232" s="280" t="str">
        <f>IF(X232="ACABOU",(MAX($Y$2:Y231))+1,"")</f>
        <v/>
      </c>
      <c r="Z232" s="280" t="str">
        <f>IF(X232="CHEGOU",(MAX($Z$2:Z231))+1,"")</f>
        <v/>
      </c>
    </row>
    <row r="233" spans="1:27" s="216" customFormat="1" ht="21.9" customHeight="1" x14ac:dyDescent="0.3">
      <c r="A233" s="12" t="e">
        <f>IF(#REF!="",0,COUNTIF(#REF!,"x"))</f>
        <v>#REF!</v>
      </c>
      <c r="B233" s="12" t="e">
        <f>IF(#REF!="",0,COUNTIF(#REF!,"x"))</f>
        <v>#REF!</v>
      </c>
      <c r="C233" s="13" t="e">
        <f>IF(#REF!="",0,COUNTIF(#REF!,"X"))</f>
        <v>#REF!</v>
      </c>
      <c r="D233" s="278">
        <v>21419</v>
      </c>
      <c r="E233" s="279" t="str">
        <f>_xlfn.XLOOKUP(D233,BASE!A:A,BASE!B:B)</f>
        <v>CANELA EM PO PREMIUM PURA 2KG (VIDA EM GRAOS)</v>
      </c>
      <c r="F233" s="280"/>
      <c r="G233" s="280" t="s">
        <v>155</v>
      </c>
      <c r="H233" s="281">
        <v>15.8</v>
      </c>
      <c r="I233" s="281">
        <f>VLOOKUP(D233,FRACIONADOS!$A:$L,8,0)</f>
        <v>15.8</v>
      </c>
      <c r="J233" s="282" t="str">
        <f>IFERROR(_xlfn.XLOOKUP(D233,ISENTOS!A:A,ISENTOS!H:H),"")</f>
        <v/>
      </c>
      <c r="K233" s="282" t="str">
        <f>IFERROR(_xlfn.XLOOKUP(D233,ISENTOS!A:A,ISENTOS!I:I),"")</f>
        <v/>
      </c>
      <c r="L233" s="283">
        <f>IF(_xlfn.XLOOKUP(D233,Peso!A:A,Peso!D:D),_xlfn.XLOOKUP(D233,Peso!A:A,Peso!D:D),"SEM PESO")</f>
        <v>2</v>
      </c>
      <c r="M233" s="283" t="str">
        <f>_xlfn.XLOOKUP(D233,Peso!A:A,Peso!C:C)</f>
        <v>SC</v>
      </c>
      <c r="N233" s="283"/>
      <c r="O233" s="284">
        <f t="shared" si="24"/>
        <v>15.8</v>
      </c>
      <c r="P233" s="284" t="str">
        <f t="shared" si="25"/>
        <v/>
      </c>
      <c r="Q233" s="284" t="str">
        <f t="shared" si="26"/>
        <v/>
      </c>
      <c r="R233" s="285" t="str">
        <f>_xlfn.XLOOKUP(D233,CATEGORIA!B:B,CATEGORIA!F:F)</f>
        <v>TEMPEROS / ESPECIARIAS</v>
      </c>
      <c r="S233" s="286">
        <f t="shared" si="27"/>
        <v>31.6</v>
      </c>
      <c r="T233" s="287" t="str">
        <f t="shared" si="28"/>
        <v/>
      </c>
      <c r="U233" s="287" t="str">
        <f t="shared" si="29"/>
        <v/>
      </c>
      <c r="V233" s="287">
        <f t="shared" si="30"/>
        <v>31.6</v>
      </c>
      <c r="W233" s="288">
        <f>_xlfn.XLOOKUP('LISTA '!D233,BASE!A:A,BASE!G:G)</f>
        <v>174</v>
      </c>
      <c r="X233" s="280" t="str">
        <f t="shared" si="31"/>
        <v/>
      </c>
      <c r="Y233" s="280" t="str">
        <f>IF(X233="ACABOU",(MAX($Y$2:Y232))+1,"")</f>
        <v/>
      </c>
      <c r="Z233" s="280" t="str">
        <f>IF(X233="CHEGOU",(MAX($Z$2:Z232))+1,"")</f>
        <v/>
      </c>
      <c r="AA233" s="48"/>
    </row>
    <row r="234" spans="1:27" s="216" customFormat="1" ht="21.9" customHeight="1" x14ac:dyDescent="0.3">
      <c r="A234" s="12" t="e">
        <f>IF(#REF!="",0,COUNTIF(#REF!,"x"))</f>
        <v>#REF!</v>
      </c>
      <c r="B234" s="12" t="e">
        <f>IF(#REF!="",0,COUNTIF(#REF!,"x"))</f>
        <v>#REF!</v>
      </c>
      <c r="C234" s="13" t="e">
        <f>IF(#REF!="",0,COUNTIF(#REF!,"X"))</f>
        <v>#REF!</v>
      </c>
      <c r="D234" s="278">
        <v>21049</v>
      </c>
      <c r="E234" s="279" t="str">
        <f>_xlfn.XLOOKUP(D234,BASE!A:A,BASE!B:B)</f>
        <v>CANELA EM PO PREMIUM PURA 5KG</v>
      </c>
      <c r="F234" s="280"/>
      <c r="G234" s="280" t="s">
        <v>155</v>
      </c>
      <c r="H234" s="281">
        <v>13</v>
      </c>
      <c r="I234" s="281">
        <v>13</v>
      </c>
      <c r="J234" s="282" t="str">
        <f>IFERROR(_xlfn.XLOOKUP(D234,ISENTOS!A:A,ISENTOS!H:H),"")</f>
        <v/>
      </c>
      <c r="K234" s="282" t="str">
        <f>IFERROR(_xlfn.XLOOKUP(D234,ISENTOS!A:A,ISENTOS!I:I),"")</f>
        <v/>
      </c>
      <c r="L234" s="283">
        <f>IF(_xlfn.XLOOKUP(D234,Peso!A:A,Peso!D:D),_xlfn.XLOOKUP(D234,Peso!A:A,Peso!D:D),"SEM PESO")</f>
        <v>5</v>
      </c>
      <c r="M234" s="283" t="str">
        <f>_xlfn.XLOOKUP(D234,Peso!A:A,Peso!C:C)</f>
        <v>SC</v>
      </c>
      <c r="N234" s="283"/>
      <c r="O234" s="284">
        <f t="shared" si="24"/>
        <v>13</v>
      </c>
      <c r="P234" s="284" t="str">
        <f t="shared" si="25"/>
        <v/>
      </c>
      <c r="Q234" s="284" t="str">
        <f t="shared" si="26"/>
        <v/>
      </c>
      <c r="R234" s="285" t="str">
        <f>_xlfn.XLOOKUP(D234,CATEGORIA!B:B,CATEGORIA!F:F)</f>
        <v>TEMPEROS / ESPECIARIAS</v>
      </c>
      <c r="S234" s="286">
        <f t="shared" si="27"/>
        <v>65</v>
      </c>
      <c r="T234" s="287" t="str">
        <f t="shared" si="28"/>
        <v/>
      </c>
      <c r="U234" s="287" t="str">
        <f t="shared" si="29"/>
        <v/>
      </c>
      <c r="V234" s="287">
        <f t="shared" si="30"/>
        <v>65</v>
      </c>
      <c r="W234" s="288">
        <f>_xlfn.XLOOKUP('LISTA '!D234,BASE!A:A,BASE!G:G)</f>
        <v>2804</v>
      </c>
      <c r="X234" s="280" t="str">
        <f t="shared" si="31"/>
        <v/>
      </c>
      <c r="Y234" s="280" t="str">
        <f>IF(X234="ACABOU",(MAX($Y$2:Y233))+1,"")</f>
        <v/>
      </c>
      <c r="Z234" s="280" t="str">
        <f>IF(X234="CHEGOU",(MAX($Z$2:Z233))+1,"")</f>
        <v/>
      </c>
      <c r="AA234" s="48"/>
    </row>
    <row r="235" spans="1:27" s="216" customFormat="1" ht="21.9" customHeight="1" x14ac:dyDescent="0.3">
      <c r="A235" s="13" t="e">
        <f>IF(#REF!="",0,COUNTIF(#REF!,"x"))</f>
        <v>#REF!</v>
      </c>
      <c r="B235" s="13" t="e">
        <f>IF(#REF!="",0,COUNTIF(#REF!,"x"))</f>
        <v>#REF!</v>
      </c>
      <c r="C235" s="13" t="e">
        <f>IF(#REF!="",0,COUNTIF(#REF!,"X"))</f>
        <v>#REF!</v>
      </c>
      <c r="D235" s="278">
        <v>21436</v>
      </c>
      <c r="E235" s="279" t="str">
        <f>_xlfn.XLOOKUP(D235,BASE!A:A,BASE!B:B)</f>
        <v>CANELA JAWA INTEIRA 25KG (VIETNÃ)</v>
      </c>
      <c r="F235" s="280"/>
      <c r="G235" s="280"/>
      <c r="H235" s="281">
        <v>35</v>
      </c>
      <c r="I235" s="281">
        <v>35</v>
      </c>
      <c r="J235" s="282" t="str">
        <f>IFERROR(_xlfn.XLOOKUP(D235,ISENTOS!A:A,ISENTOS!H:H),"")</f>
        <v/>
      </c>
      <c r="K235" s="282" t="str">
        <f>IFERROR(_xlfn.XLOOKUP(D235,ISENTOS!A:A,ISENTOS!I:I),"")</f>
        <v/>
      </c>
      <c r="L235" s="283">
        <f>IF(_xlfn.XLOOKUP(D235,Peso!A:A,Peso!D:D),_xlfn.XLOOKUP(D235,Peso!A:A,Peso!D:D),"SEM PESO")</f>
        <v>25</v>
      </c>
      <c r="M235" s="283" t="str">
        <f>_xlfn.XLOOKUP(D235,Peso!A:A,Peso!C:C)</f>
        <v>SC</v>
      </c>
      <c r="N235" s="283"/>
      <c r="O235" s="284">
        <f t="shared" si="24"/>
        <v>35</v>
      </c>
      <c r="P235" s="284" t="str">
        <f t="shared" si="25"/>
        <v/>
      </c>
      <c r="Q235" s="284" t="str">
        <f t="shared" si="26"/>
        <v/>
      </c>
      <c r="R235" s="285" t="str">
        <f>_xlfn.XLOOKUP(D235,CATEGORIA!B:B,CATEGORIA!F:F)</f>
        <v>TEMPEROS / ESPECIARIAS</v>
      </c>
      <c r="S235" s="286">
        <f t="shared" si="27"/>
        <v>875</v>
      </c>
      <c r="T235" s="287" t="str">
        <f t="shared" si="28"/>
        <v/>
      </c>
      <c r="U235" s="287" t="str">
        <f t="shared" si="29"/>
        <v/>
      </c>
      <c r="V235" s="287">
        <f t="shared" si="30"/>
        <v>875</v>
      </c>
      <c r="W235" s="288">
        <f>_xlfn.XLOOKUP('LISTA '!D235,BASE!A:A,BASE!G:G)</f>
        <v>39</v>
      </c>
      <c r="X235" s="280" t="str">
        <f t="shared" si="31"/>
        <v/>
      </c>
      <c r="Y235" s="280" t="str">
        <f>IF(X235="ACABOU",(MAX($Y$2:Y234))+1,"")</f>
        <v/>
      </c>
      <c r="Z235" s="280" t="str">
        <f>IF(X235="CHEGOU",(MAX($Z$2:Z234))+1,"")</f>
        <v/>
      </c>
    </row>
    <row r="236" spans="1:27" s="216" customFormat="1" ht="21.9" customHeight="1" x14ac:dyDescent="0.3">
      <c r="A236" s="13"/>
      <c r="B236" s="13"/>
      <c r="C236" s="13"/>
      <c r="D236" s="278">
        <v>21777</v>
      </c>
      <c r="E236" s="279" t="str">
        <f>_xlfn.XLOOKUP(D236,BASE!A:A,BASE!B:B)</f>
        <v>CANELA JAWA INTEIRA 2KG</v>
      </c>
      <c r="F236" s="280"/>
      <c r="G236" s="280"/>
      <c r="H236" s="281">
        <v>40.200000000000003</v>
      </c>
      <c r="I236" s="281">
        <f>VLOOKUP(D236,FRACIONADOS!$A:$L,8,0)</f>
        <v>40.200000000000003</v>
      </c>
      <c r="J236" s="282" t="str">
        <f>IFERROR(_xlfn.XLOOKUP(D236,ISENTOS!A:A,ISENTOS!H:H),"")</f>
        <v/>
      </c>
      <c r="K236" s="282" t="str">
        <f>IFERROR(_xlfn.XLOOKUP(D236,ISENTOS!A:A,ISENTOS!I:I),"")</f>
        <v/>
      </c>
      <c r="L236" s="283">
        <f>IF(_xlfn.XLOOKUP(D236,Peso!A:A,Peso!D:D),_xlfn.XLOOKUP(D236,Peso!A:A,Peso!D:D),"SEM PESO")</f>
        <v>2</v>
      </c>
      <c r="M236" s="283" t="str">
        <f>_xlfn.XLOOKUP(D236,Peso!A:A,Peso!C:C)</f>
        <v>UN</v>
      </c>
      <c r="N236" s="283"/>
      <c r="O236" s="284">
        <f t="shared" si="24"/>
        <v>40.200000000000003</v>
      </c>
      <c r="P236" s="284" t="str">
        <f t="shared" si="25"/>
        <v/>
      </c>
      <c r="Q236" s="284" t="str">
        <f t="shared" si="26"/>
        <v/>
      </c>
      <c r="R236" s="285" t="str">
        <f>_xlfn.XLOOKUP(D236,CATEGORIA!B:B,CATEGORIA!F:F)</f>
        <v>TEMPEROS / ESPECIARIAS</v>
      </c>
      <c r="S236" s="286">
        <f t="shared" si="27"/>
        <v>80.400000000000006</v>
      </c>
      <c r="T236" s="287" t="str">
        <f t="shared" si="28"/>
        <v/>
      </c>
      <c r="U236" s="287" t="str">
        <f t="shared" si="29"/>
        <v/>
      </c>
      <c r="V236" s="287">
        <f t="shared" si="30"/>
        <v>80.400000000000006</v>
      </c>
      <c r="W236" s="288">
        <f>_xlfn.XLOOKUP('LISTA '!D236,BASE!A:A,BASE!G:G)</f>
        <v>66</v>
      </c>
      <c r="X236" s="280" t="str">
        <f t="shared" si="31"/>
        <v/>
      </c>
      <c r="Y236" s="280" t="str">
        <f>IF(X236="ACABOU",(MAX($Y$2:Y235))+1,"")</f>
        <v/>
      </c>
      <c r="Z236" s="280" t="str">
        <f>IF(X236="CHEGOU",(MAX($Z$2:Z235))+1,"")</f>
        <v/>
      </c>
    </row>
    <row r="237" spans="1:27" s="216" customFormat="1" ht="21.9" customHeight="1" x14ac:dyDescent="0.3">
      <c r="A237" s="13"/>
      <c r="B237" s="13"/>
      <c r="C237" s="13"/>
      <c r="D237" s="278">
        <v>21776</v>
      </c>
      <c r="E237" s="279" t="str">
        <f>_xlfn.XLOOKUP(D237,BASE!A:A,BASE!B:B)</f>
        <v>CANELA JAWA INTEIRA 5KG</v>
      </c>
      <c r="F237" s="280"/>
      <c r="G237" s="280"/>
      <c r="H237" s="281">
        <v>37.799999999999997</v>
      </c>
      <c r="I237" s="281">
        <f>VLOOKUP(D237,FRACIONADOS!$A:$L,8,0)</f>
        <v>37.799999999999997</v>
      </c>
      <c r="J237" s="282" t="str">
        <f>IFERROR(_xlfn.XLOOKUP(D237,ISENTOS!A:A,ISENTOS!H:H),"")</f>
        <v/>
      </c>
      <c r="K237" s="282" t="str">
        <f>IFERROR(_xlfn.XLOOKUP(D237,ISENTOS!A:A,ISENTOS!I:I),"")</f>
        <v/>
      </c>
      <c r="L237" s="283">
        <f>IF(_xlfn.XLOOKUP(D237,Peso!A:A,Peso!D:D),_xlfn.XLOOKUP(D237,Peso!A:A,Peso!D:D),"SEM PESO")</f>
        <v>5</v>
      </c>
      <c r="M237" s="283" t="str">
        <f>_xlfn.XLOOKUP(D237,Peso!A:A,Peso!C:C)</f>
        <v>CX</v>
      </c>
      <c r="N237" s="283"/>
      <c r="O237" s="284">
        <f t="shared" si="24"/>
        <v>37.799999999999997</v>
      </c>
      <c r="P237" s="284" t="str">
        <f t="shared" si="25"/>
        <v/>
      </c>
      <c r="Q237" s="284" t="str">
        <f t="shared" si="26"/>
        <v/>
      </c>
      <c r="R237" s="285" t="str">
        <f>_xlfn.XLOOKUP(D237,CATEGORIA!B:B,CATEGORIA!F:F)</f>
        <v>TEMPEROS / ESPECIARIAS</v>
      </c>
      <c r="S237" s="286">
        <f t="shared" si="27"/>
        <v>189</v>
      </c>
      <c r="T237" s="287" t="str">
        <f t="shared" si="28"/>
        <v/>
      </c>
      <c r="U237" s="287" t="str">
        <f t="shared" si="29"/>
        <v/>
      </c>
      <c r="V237" s="287">
        <f t="shared" si="30"/>
        <v>189</v>
      </c>
      <c r="W237" s="288">
        <f>_xlfn.XLOOKUP('LISTA '!D237,BASE!A:A,BASE!G:G)</f>
        <v>0</v>
      </c>
      <c r="X237" s="280" t="str">
        <f t="shared" si="31"/>
        <v>ACABOU</v>
      </c>
      <c r="Y237" s="280">
        <f>IF(X237="ACABOU",(MAX($Y$2:Y236))+1,"")</f>
        <v>6</v>
      </c>
      <c r="Z237" s="280" t="str">
        <f>IF(X237="CHEGOU",(MAX($Z$2:Z236))+1,"")</f>
        <v/>
      </c>
    </row>
    <row r="238" spans="1:27" s="216" customFormat="1" ht="21.9" customHeight="1" x14ac:dyDescent="0.3">
      <c r="A238" s="13"/>
      <c r="B238" s="13"/>
      <c r="C238" s="13"/>
      <c r="D238" s="278">
        <v>2714</v>
      </c>
      <c r="E238" s="279" t="str">
        <f>_xlfn.XLOOKUP(D238,BASE!A:A,BASE!B:B)</f>
        <v>CANJICA AMARELA 25KG</v>
      </c>
      <c r="F238" s="280"/>
      <c r="G238" s="280"/>
      <c r="H238" s="281">
        <v>2.6</v>
      </c>
      <c r="I238" s="281">
        <v>2.6</v>
      </c>
      <c r="J238" s="282" t="str">
        <f>IFERROR(_xlfn.XLOOKUP(D238,ISENTOS!A:A,ISENTOS!H:H),"")</f>
        <v/>
      </c>
      <c r="K238" s="282" t="str">
        <f>IFERROR(_xlfn.XLOOKUP(D238,ISENTOS!A:A,ISENTOS!I:I),"")</f>
        <v/>
      </c>
      <c r="L238" s="283">
        <f>IF(_xlfn.XLOOKUP(D238,Peso!A:A,Peso!D:D),_xlfn.XLOOKUP(D238,Peso!A:A,Peso!D:D),"SEM PESO")</f>
        <v>25</v>
      </c>
      <c r="M238" s="283" t="str">
        <f>_xlfn.XLOOKUP(D238,Peso!A:A,Peso!C:C)</f>
        <v>SC</v>
      </c>
      <c r="N238" s="283"/>
      <c r="O238" s="284">
        <f t="shared" si="24"/>
        <v>2.6</v>
      </c>
      <c r="P238" s="284" t="str">
        <f t="shared" si="25"/>
        <v/>
      </c>
      <c r="Q238" s="284" t="str">
        <f t="shared" si="26"/>
        <v/>
      </c>
      <c r="R238" s="285" t="str">
        <f>_xlfn.XLOOKUP(D238,CATEGORIA!B:B,CATEGORIA!F:F)</f>
        <v>GRAOS / SEMENTES</v>
      </c>
      <c r="S238" s="286">
        <f t="shared" si="27"/>
        <v>65</v>
      </c>
      <c r="T238" s="287" t="str">
        <f t="shared" si="28"/>
        <v/>
      </c>
      <c r="U238" s="287" t="str">
        <f t="shared" si="29"/>
        <v/>
      </c>
      <c r="V238" s="287">
        <f t="shared" si="30"/>
        <v>65</v>
      </c>
      <c r="W238" s="288">
        <f>_xlfn.XLOOKUP('LISTA '!D238,BASE!A:A,BASE!G:G)</f>
        <v>25</v>
      </c>
      <c r="X238" s="280" t="str">
        <f t="shared" si="31"/>
        <v/>
      </c>
      <c r="Y238" s="280" t="str">
        <f>IF(X238="ACABOU",(MAX($Y$2:Y237))+1,"")</f>
        <v/>
      </c>
      <c r="Z238" s="280" t="str">
        <f>IF(X238="CHEGOU",(MAX($Z$2:Z237))+1,"")</f>
        <v/>
      </c>
    </row>
    <row r="239" spans="1:27" s="216" customFormat="1" ht="21.9" customHeight="1" x14ac:dyDescent="0.3">
      <c r="A239" s="13"/>
      <c r="B239" s="13"/>
      <c r="C239" s="13"/>
      <c r="D239" s="278">
        <v>2135</v>
      </c>
      <c r="E239" s="279" t="str">
        <f>_xlfn.XLOOKUP(D239,BASE!A:A,BASE!B:B)</f>
        <v>CANJICA AMARELA 5KG (VIDA EM GRAOS)</v>
      </c>
      <c r="F239" s="280" t="s">
        <v>155</v>
      </c>
      <c r="G239" s="280" t="s">
        <v>155</v>
      </c>
      <c r="H239" s="281">
        <v>3.5</v>
      </c>
      <c r="I239" s="281">
        <f>VLOOKUP(D239,FRACIONADOS!$A:$L,8,0)</f>
        <v>3.5</v>
      </c>
      <c r="J239" s="282" t="str">
        <f>IFERROR(_xlfn.XLOOKUP(D239,ISENTOS!A:A,ISENTOS!H:H),"")</f>
        <v/>
      </c>
      <c r="K239" s="282" t="str">
        <f>IFERROR(_xlfn.XLOOKUP(D239,ISENTOS!A:A,ISENTOS!I:I),"")</f>
        <v/>
      </c>
      <c r="L239" s="283">
        <f>IF(_xlfn.XLOOKUP(D239,Peso!A:A,Peso!D:D),_xlfn.XLOOKUP(D239,Peso!A:A,Peso!D:D),"SEM PESO")</f>
        <v>5</v>
      </c>
      <c r="M239" s="283" t="str">
        <f>_xlfn.XLOOKUP(D239,Peso!A:A,Peso!C:C)</f>
        <v>SC</v>
      </c>
      <c r="N239" s="283"/>
      <c r="O239" s="284">
        <f t="shared" si="24"/>
        <v>3.5</v>
      </c>
      <c r="P239" s="284" t="str">
        <f t="shared" si="25"/>
        <v/>
      </c>
      <c r="Q239" s="284" t="str">
        <f t="shared" si="26"/>
        <v/>
      </c>
      <c r="R239" s="285" t="str">
        <f>_xlfn.XLOOKUP(D239,CATEGORIA!B:B,CATEGORIA!F:F)</f>
        <v>GRAOS / SEMENTES</v>
      </c>
      <c r="S239" s="286">
        <f t="shared" si="27"/>
        <v>17.5</v>
      </c>
      <c r="T239" s="287" t="str">
        <f t="shared" si="28"/>
        <v/>
      </c>
      <c r="U239" s="287" t="str">
        <f t="shared" si="29"/>
        <v/>
      </c>
      <c r="V239" s="287">
        <f t="shared" si="30"/>
        <v>17.5</v>
      </c>
      <c r="W239" s="288">
        <f>_xlfn.XLOOKUP('LISTA '!D239,BASE!A:A,BASE!G:G)</f>
        <v>65</v>
      </c>
      <c r="X239" s="280" t="str">
        <f t="shared" si="31"/>
        <v/>
      </c>
      <c r="Y239" s="280" t="str">
        <f>IF(X239="ACABOU",(MAX($Y$2:Y238))+1,"")</f>
        <v/>
      </c>
      <c r="Z239" s="280" t="str">
        <f>IF(X239="CHEGOU",(MAX($Z$2:Z238))+1,"")</f>
        <v/>
      </c>
    </row>
    <row r="240" spans="1:27" s="216" customFormat="1" ht="21.9" customHeight="1" x14ac:dyDescent="0.3">
      <c r="A240" s="13"/>
      <c r="B240" s="13"/>
      <c r="C240" s="13"/>
      <c r="D240" s="278">
        <v>1277</v>
      </c>
      <c r="E240" s="279" t="str">
        <f>_xlfn.XLOOKUP(D240,BASE!A:A,BASE!B:B)</f>
        <v>CANJICA BRANCA 25KG</v>
      </c>
      <c r="F240" s="280"/>
      <c r="G240" s="280"/>
      <c r="H240" s="281">
        <v>4.0999999999999996</v>
      </c>
      <c r="I240" s="281">
        <v>4.0999999999999996</v>
      </c>
      <c r="J240" s="282" t="str">
        <f>IFERROR(_xlfn.XLOOKUP(D240,ISENTOS!A:A,ISENTOS!H:H),"")</f>
        <v/>
      </c>
      <c r="K240" s="282" t="str">
        <f>IFERROR(_xlfn.XLOOKUP(D240,ISENTOS!A:A,ISENTOS!I:I),"")</f>
        <v/>
      </c>
      <c r="L240" s="283">
        <f>IF(_xlfn.XLOOKUP(D240,Peso!A:A,Peso!D:D),_xlfn.XLOOKUP(D240,Peso!A:A,Peso!D:D),"SEM PESO")</f>
        <v>25</v>
      </c>
      <c r="M240" s="283" t="str">
        <f>_xlfn.XLOOKUP(D240,Peso!A:A,Peso!C:C)</f>
        <v>SC</v>
      </c>
      <c r="N240" s="283"/>
      <c r="O240" s="284">
        <f t="shared" si="24"/>
        <v>4.0999999999999996</v>
      </c>
      <c r="P240" s="284" t="str">
        <f t="shared" si="25"/>
        <v/>
      </c>
      <c r="Q240" s="284" t="str">
        <f t="shared" si="26"/>
        <v/>
      </c>
      <c r="R240" s="285" t="str">
        <f>_xlfn.XLOOKUP(D240,CATEGORIA!B:B,CATEGORIA!F:F)</f>
        <v>GRAOS / SEMENTES</v>
      </c>
      <c r="S240" s="286">
        <f t="shared" si="27"/>
        <v>102.49999999999999</v>
      </c>
      <c r="T240" s="287" t="str">
        <f t="shared" si="28"/>
        <v/>
      </c>
      <c r="U240" s="287" t="str">
        <f t="shared" si="29"/>
        <v/>
      </c>
      <c r="V240" s="287">
        <f t="shared" si="30"/>
        <v>102.49999999999999</v>
      </c>
      <c r="W240" s="288">
        <f>_xlfn.XLOOKUP('LISTA '!D240,BASE!A:A,BASE!G:G)</f>
        <v>15</v>
      </c>
      <c r="X240" s="280" t="str">
        <f t="shared" si="31"/>
        <v/>
      </c>
      <c r="Y240" s="280" t="str">
        <f>IF(X240="ACABOU",(MAX($Y$2:Y239))+1,"")</f>
        <v/>
      </c>
      <c r="Z240" s="280" t="str">
        <f>IF(X240="CHEGOU",(MAX($Z$2:Z239))+1,"")</f>
        <v/>
      </c>
    </row>
    <row r="241" spans="1:26" s="216" customFormat="1" ht="21.9" customHeight="1" x14ac:dyDescent="0.3">
      <c r="A241" s="13"/>
      <c r="B241" s="13"/>
      <c r="C241" s="13"/>
      <c r="D241" s="278">
        <v>1278</v>
      </c>
      <c r="E241" s="279" t="str">
        <f>_xlfn.XLOOKUP(D241,BASE!A:A,BASE!B:B)</f>
        <v>CANJICA BRANCA 5KG (VIDA EM GRAOS)</v>
      </c>
      <c r="F241" s="280" t="s">
        <v>155</v>
      </c>
      <c r="G241" s="280" t="s">
        <v>155</v>
      </c>
      <c r="H241" s="281">
        <v>5.2</v>
      </c>
      <c r="I241" s="281">
        <f>VLOOKUP(D241,FRACIONADOS!$A:$L,8,0)</f>
        <v>5.2</v>
      </c>
      <c r="J241" s="282" t="str">
        <f>IFERROR(_xlfn.XLOOKUP(D241,ISENTOS!A:A,ISENTOS!H:H),"")</f>
        <v/>
      </c>
      <c r="K241" s="282" t="str">
        <f>IFERROR(_xlfn.XLOOKUP(D241,ISENTOS!A:A,ISENTOS!I:I),"")</f>
        <v/>
      </c>
      <c r="L241" s="283">
        <f>IF(_xlfn.XLOOKUP(D241,Peso!A:A,Peso!D:D),_xlfn.XLOOKUP(D241,Peso!A:A,Peso!D:D),"SEM PESO")</f>
        <v>5</v>
      </c>
      <c r="M241" s="283" t="str">
        <f>_xlfn.XLOOKUP(D241,Peso!A:A,Peso!C:C)</f>
        <v>SC</v>
      </c>
      <c r="N241" s="283"/>
      <c r="O241" s="284">
        <f t="shared" si="24"/>
        <v>5.2</v>
      </c>
      <c r="P241" s="284" t="str">
        <f t="shared" si="25"/>
        <v/>
      </c>
      <c r="Q241" s="284" t="str">
        <f t="shared" si="26"/>
        <v/>
      </c>
      <c r="R241" s="285" t="str">
        <f>_xlfn.XLOOKUP(D241,CATEGORIA!B:B,CATEGORIA!F:F)</f>
        <v>GRAOS / SEMENTES</v>
      </c>
      <c r="S241" s="286">
        <f t="shared" si="27"/>
        <v>26</v>
      </c>
      <c r="T241" s="287" t="str">
        <f t="shared" si="28"/>
        <v/>
      </c>
      <c r="U241" s="287" t="str">
        <f t="shared" si="29"/>
        <v/>
      </c>
      <c r="V241" s="287">
        <f t="shared" si="30"/>
        <v>26</v>
      </c>
      <c r="W241" s="288">
        <f>_xlfn.XLOOKUP('LISTA '!D241,BASE!A:A,BASE!G:G)</f>
        <v>122</v>
      </c>
      <c r="X241" s="280" t="str">
        <f t="shared" si="31"/>
        <v/>
      </c>
      <c r="Y241" s="280" t="str">
        <f>IF(X241="ACABOU",(MAX($Y$2:Y240))+1,"")</f>
        <v/>
      </c>
      <c r="Z241" s="280" t="str">
        <f>IF(X241="CHEGOU",(MAX($Z$2:Z240))+1,"")</f>
        <v/>
      </c>
    </row>
    <row r="242" spans="1:26" s="216" customFormat="1" ht="21.9" customHeight="1" x14ac:dyDescent="0.3">
      <c r="A242" s="13" t="e">
        <f>IF(#REF!="",0,COUNTIF(#REF!,"x"))</f>
        <v>#REF!</v>
      </c>
      <c r="B242" s="13" t="e">
        <f>IF(#REF!="",0,COUNTIF(#REF!,"x"))</f>
        <v>#REF!</v>
      </c>
      <c r="C242" s="13" t="e">
        <f>IF(#REF!="",0,COUNTIF(#REF!,"X"))</f>
        <v>#REF!</v>
      </c>
      <c r="D242" s="278">
        <v>1916</v>
      </c>
      <c r="E242" s="279" t="str">
        <f>_xlfn.XLOOKUP(D242,BASE!A:A,BASE!B:B)</f>
        <v>CAPIM LIMAO 1KG (VIDA EM GRAOS)</v>
      </c>
      <c r="F242" s="280" t="s">
        <v>155</v>
      </c>
      <c r="G242" s="280" t="s">
        <v>155</v>
      </c>
      <c r="H242" s="281">
        <v>22.2</v>
      </c>
      <c r="I242" s="281">
        <f>VLOOKUP(D242,FRACIONADOS!$A:$L,8,0)</f>
        <v>22.2</v>
      </c>
      <c r="J242" s="282" t="str">
        <f>IFERROR(_xlfn.XLOOKUP(D242,ISENTOS!A:A,ISENTOS!H:H),"")</f>
        <v/>
      </c>
      <c r="K242" s="282" t="str">
        <f>IFERROR(_xlfn.XLOOKUP(D242,ISENTOS!A:A,ISENTOS!I:I),"")</f>
        <v/>
      </c>
      <c r="L242" s="283">
        <f>IF(_xlfn.XLOOKUP(D242,Peso!A:A,Peso!D:D),_xlfn.XLOOKUP(D242,Peso!A:A,Peso!D:D),"SEM PESO")</f>
        <v>1</v>
      </c>
      <c r="M242" s="283" t="str">
        <f>_xlfn.XLOOKUP(D242,Peso!A:A,Peso!C:C)</f>
        <v>SC</v>
      </c>
      <c r="N242" s="283"/>
      <c r="O242" s="284">
        <f t="shared" si="24"/>
        <v>22.2</v>
      </c>
      <c r="P242" s="284" t="str">
        <f t="shared" si="25"/>
        <v/>
      </c>
      <c r="Q242" s="284" t="str">
        <f t="shared" si="26"/>
        <v/>
      </c>
      <c r="R242" s="285" t="str">
        <f>_xlfn.XLOOKUP(D242,CATEGORIA!B:B,CATEGORIA!F:F)</f>
        <v>CHAS</v>
      </c>
      <c r="S242" s="286">
        <f t="shared" si="27"/>
        <v>22.2</v>
      </c>
      <c r="T242" s="287" t="str">
        <f t="shared" si="28"/>
        <v/>
      </c>
      <c r="U242" s="287" t="str">
        <f t="shared" si="29"/>
        <v/>
      </c>
      <c r="V242" s="287">
        <f t="shared" si="30"/>
        <v>22.2</v>
      </c>
      <c r="W242" s="288">
        <f>_xlfn.XLOOKUP('LISTA '!D242,BASE!A:A,BASE!G:G)</f>
        <v>170</v>
      </c>
      <c r="X242" s="280" t="str">
        <f t="shared" si="31"/>
        <v/>
      </c>
      <c r="Y242" s="280" t="str">
        <f>IF(X242="ACABOU",(MAX($Y$2:Y241))+1,"")</f>
        <v/>
      </c>
      <c r="Z242" s="280" t="str">
        <f>IF(X242="CHEGOU",(MAX($Z$2:Z241))+1,"")</f>
        <v/>
      </c>
    </row>
    <row r="243" spans="1:26" s="216" customFormat="1" ht="21.9" customHeight="1" x14ac:dyDescent="0.3">
      <c r="A243" s="12" t="e">
        <f>IF(#REF!="",0,COUNTIF(#REF!,"x"))</f>
        <v>#REF!</v>
      </c>
      <c r="B243" s="12" t="e">
        <f>IF(#REF!="",0,COUNTIF(#REF!,"x"))</f>
        <v>#REF!</v>
      </c>
      <c r="C243" s="13" t="e">
        <f>IF(#REF!="",0,COUNTIF(#REF!,"X"))</f>
        <v>#REF!</v>
      </c>
      <c r="D243" s="278">
        <v>551</v>
      </c>
      <c r="E243" s="279" t="str">
        <f>_xlfn.XLOOKUP(D243,BASE!A:A,BASE!B:B)</f>
        <v>CAPIM LIMAO 5KG (NACIONAL)</v>
      </c>
      <c r="F243" s="280"/>
      <c r="G243" s="280"/>
      <c r="H243" s="281">
        <v>18</v>
      </c>
      <c r="I243" s="281">
        <v>18</v>
      </c>
      <c r="J243" s="282">
        <f>IFERROR(_xlfn.XLOOKUP(D243,ISENTOS!A:A,ISENTOS!H:H),"")</f>
        <v>0.04</v>
      </c>
      <c r="K243" s="282">
        <f>IFERROR(_xlfn.XLOOKUP(D243,ISENTOS!A:A,ISENTOS!I:I),"")</f>
        <v>0.12</v>
      </c>
      <c r="L243" s="283">
        <f>IF(_xlfn.XLOOKUP(D243,Peso!A:A,Peso!D:D),_xlfn.XLOOKUP(D243,Peso!A:A,Peso!D:D),"SEM PESO")</f>
        <v>5</v>
      </c>
      <c r="M243" s="283" t="str">
        <f>_xlfn.XLOOKUP(D243,Peso!A:A,Peso!C:C)</f>
        <v>SC</v>
      </c>
      <c r="N243" s="283"/>
      <c r="O243" s="284">
        <f t="shared" si="24"/>
        <v>18</v>
      </c>
      <c r="P243" s="284">
        <f t="shared" si="25"/>
        <v>18.8</v>
      </c>
      <c r="Q243" s="284">
        <f t="shared" si="26"/>
        <v>20.200000000000003</v>
      </c>
      <c r="R243" s="285" t="str">
        <f>_xlfn.XLOOKUP(D243,CATEGORIA!B:B,CATEGORIA!F:F)</f>
        <v>CHAS</v>
      </c>
      <c r="S243" s="286">
        <f t="shared" si="27"/>
        <v>90</v>
      </c>
      <c r="T243" s="287">
        <f t="shared" si="28"/>
        <v>93.6</v>
      </c>
      <c r="U243" s="287">
        <f t="shared" si="29"/>
        <v>100.8</v>
      </c>
      <c r="V243" s="287">
        <f t="shared" si="30"/>
        <v>90</v>
      </c>
      <c r="W243" s="288">
        <f>_xlfn.XLOOKUP('LISTA '!D243,BASE!A:A,BASE!G:G)</f>
        <v>174</v>
      </c>
      <c r="X243" s="280" t="str">
        <f t="shared" si="31"/>
        <v/>
      </c>
      <c r="Y243" s="280" t="str">
        <f>IF(X243="ACABOU",(MAX($Y$2:Y242))+1,"")</f>
        <v/>
      </c>
      <c r="Z243" s="280" t="str">
        <f>IF(X243="CHEGOU",(MAX($Z$2:Z242))+1,"")</f>
        <v/>
      </c>
    </row>
    <row r="244" spans="1:26" s="216" customFormat="1" ht="21.9" customHeight="1" x14ac:dyDescent="0.3">
      <c r="A244" s="12" t="e">
        <f>IF(#REF!="",0,COUNTIF(#REF!,"x"))</f>
        <v>#REF!</v>
      </c>
      <c r="B244" s="12" t="e">
        <f>IF(#REF!="",0,COUNTIF(#REF!,"x"))</f>
        <v>#REF!</v>
      </c>
      <c r="C244" s="13" t="e">
        <f>IF(#REF!="",0,COUNTIF(#REF!,"X"))</f>
        <v>#REF!</v>
      </c>
      <c r="D244" s="278">
        <v>2164</v>
      </c>
      <c r="E244" s="279" t="str">
        <f>_xlfn.XLOOKUP(D244,BASE!A:A,BASE!B:B)</f>
        <v>CARQUEJA AMARGA 1KG (VIDA EM GRAOS)</v>
      </c>
      <c r="F244" s="280" t="s">
        <v>155</v>
      </c>
      <c r="G244" s="280" t="s">
        <v>155</v>
      </c>
      <c r="H244" s="281">
        <v>13</v>
      </c>
      <c r="I244" s="281">
        <f>VLOOKUP(D244,FRACIONADOS!$A:$L,8,0)</f>
        <v>13</v>
      </c>
      <c r="J244" s="282" t="str">
        <f>IFERROR(_xlfn.XLOOKUP(D244,ISENTOS!A:A,ISENTOS!H:H),"")</f>
        <v/>
      </c>
      <c r="K244" s="282" t="str">
        <f>IFERROR(_xlfn.XLOOKUP(D244,ISENTOS!A:A,ISENTOS!I:I),"")</f>
        <v/>
      </c>
      <c r="L244" s="283">
        <f>IF(_xlfn.XLOOKUP(D244,Peso!A:A,Peso!D:D),_xlfn.XLOOKUP(D244,Peso!A:A,Peso!D:D),"SEM PESO")</f>
        <v>1</v>
      </c>
      <c r="M244" s="283" t="str">
        <f>_xlfn.XLOOKUP(D244,Peso!A:A,Peso!C:C)</f>
        <v>SC</v>
      </c>
      <c r="N244" s="283"/>
      <c r="O244" s="284">
        <f t="shared" si="24"/>
        <v>13</v>
      </c>
      <c r="P244" s="284" t="str">
        <f t="shared" si="25"/>
        <v/>
      </c>
      <c r="Q244" s="284" t="str">
        <f t="shared" si="26"/>
        <v/>
      </c>
      <c r="R244" s="285" t="str">
        <f>_xlfn.XLOOKUP(D244,CATEGORIA!B:B,CATEGORIA!F:F)</f>
        <v>CHAS</v>
      </c>
      <c r="S244" s="286">
        <f t="shared" si="27"/>
        <v>13</v>
      </c>
      <c r="T244" s="287" t="str">
        <f t="shared" si="28"/>
        <v/>
      </c>
      <c r="U244" s="287" t="str">
        <f t="shared" si="29"/>
        <v/>
      </c>
      <c r="V244" s="287">
        <f t="shared" si="30"/>
        <v>13</v>
      </c>
      <c r="W244" s="288">
        <f>_xlfn.XLOOKUP('LISTA '!D244,BASE!A:A,BASE!G:G)</f>
        <v>24</v>
      </c>
      <c r="X244" s="280" t="str">
        <f t="shared" si="31"/>
        <v/>
      </c>
      <c r="Y244" s="280" t="str">
        <f>IF(X244="ACABOU",(MAX($Y$2:Y243))+1,"")</f>
        <v/>
      </c>
      <c r="Z244" s="280" t="str">
        <f>IF(X244="CHEGOU",(MAX($Z$2:Z243))+1,"")</f>
        <v/>
      </c>
    </row>
    <row r="245" spans="1:26" s="216" customFormat="1" ht="21.9" customHeight="1" x14ac:dyDescent="0.3">
      <c r="A245" s="12" t="e">
        <f>IF(#REF!="",0,COUNTIF(#REF!,"x"))</f>
        <v>#REF!</v>
      </c>
      <c r="B245" s="12" t="e">
        <f>IF(#REF!="",0,COUNTIF(#REF!,"x"))</f>
        <v>#REF!</v>
      </c>
      <c r="C245" s="13" t="e">
        <f>IF(#REF!="",0,COUNTIF(#REF!,"X"))</f>
        <v>#REF!</v>
      </c>
      <c r="D245" s="278">
        <v>552</v>
      </c>
      <c r="E245" s="279" t="str">
        <f>_xlfn.XLOOKUP(D245,BASE!A:A,BASE!B:B)</f>
        <v>CARQUEJA AMARGA 5KG</v>
      </c>
      <c r="F245" s="280"/>
      <c r="G245" s="280"/>
      <c r="H245" s="281">
        <v>10</v>
      </c>
      <c r="I245" s="281">
        <v>10</v>
      </c>
      <c r="J245" s="282" t="str">
        <f>IFERROR(_xlfn.XLOOKUP(D245,ISENTOS!A:A,ISENTOS!H:H),"")</f>
        <v/>
      </c>
      <c r="K245" s="282" t="str">
        <f>IFERROR(_xlfn.XLOOKUP(D245,ISENTOS!A:A,ISENTOS!I:I),"")</f>
        <v/>
      </c>
      <c r="L245" s="283">
        <f>IF(_xlfn.XLOOKUP(D245,Peso!A:A,Peso!D:D),_xlfn.XLOOKUP(D245,Peso!A:A,Peso!D:D),"SEM PESO")</f>
        <v>5</v>
      </c>
      <c r="M245" s="283" t="str">
        <f>_xlfn.XLOOKUP(D245,Peso!A:A,Peso!C:C)</f>
        <v>SC</v>
      </c>
      <c r="N245" s="283"/>
      <c r="O245" s="284">
        <f t="shared" si="24"/>
        <v>10</v>
      </c>
      <c r="P245" s="284" t="str">
        <f t="shared" si="25"/>
        <v/>
      </c>
      <c r="Q245" s="284" t="str">
        <f t="shared" si="26"/>
        <v/>
      </c>
      <c r="R245" s="285" t="str">
        <f>_xlfn.XLOOKUP(D245,CATEGORIA!B:B,CATEGORIA!F:F)</f>
        <v>CHAS</v>
      </c>
      <c r="S245" s="286">
        <f t="shared" si="27"/>
        <v>50</v>
      </c>
      <c r="T245" s="287" t="str">
        <f t="shared" si="28"/>
        <v/>
      </c>
      <c r="U245" s="287" t="str">
        <f t="shared" si="29"/>
        <v/>
      </c>
      <c r="V245" s="287">
        <f t="shared" si="30"/>
        <v>50</v>
      </c>
      <c r="W245" s="288">
        <f>_xlfn.XLOOKUP('LISTA '!D245,BASE!A:A,BASE!G:G)</f>
        <v>26</v>
      </c>
      <c r="X245" s="280" t="str">
        <f t="shared" si="31"/>
        <v/>
      </c>
      <c r="Y245" s="280" t="str">
        <f>IF(X245="ACABOU",(MAX($Y$2:Y244))+1,"")</f>
        <v/>
      </c>
      <c r="Z245" s="280" t="str">
        <f>IF(X245="CHEGOU",(MAX($Z$2:Z244))+1,"")</f>
        <v/>
      </c>
    </row>
    <row r="246" spans="1:26" s="216" customFormat="1" ht="21.9" customHeight="1" x14ac:dyDescent="0.3">
      <c r="A246" s="12" t="e">
        <f>IF(#REF!="",0,COUNTIF(#REF!,"x"))</f>
        <v>#REF!</v>
      </c>
      <c r="B246" s="12" t="e">
        <f>IF(#REF!="",0,COUNTIF(#REF!,"x"))</f>
        <v>#REF!</v>
      </c>
      <c r="C246" s="13" t="e">
        <f>IF(#REF!="",0,COUNTIF(#REF!,"X"))</f>
        <v>#REF!</v>
      </c>
      <c r="D246" s="278">
        <v>2165</v>
      </c>
      <c r="E246" s="279" t="str">
        <f>_xlfn.XLOOKUP(D246,BASE!A:A,BASE!B:B)</f>
        <v>CARQUEJA DOCE 1KG (VIDA EM GRAOS)</v>
      </c>
      <c r="F246" s="280" t="s">
        <v>155</v>
      </c>
      <c r="G246" s="280" t="s">
        <v>155</v>
      </c>
      <c r="H246" s="281">
        <v>10.1</v>
      </c>
      <c r="I246" s="281">
        <f>VLOOKUP(D246,FRACIONADOS!$A:$L,8,0)</f>
        <v>10.1</v>
      </c>
      <c r="J246" s="282" t="str">
        <f>IFERROR(_xlfn.XLOOKUP(D246,ISENTOS!A:A,ISENTOS!H:H),"")</f>
        <v/>
      </c>
      <c r="K246" s="282" t="str">
        <f>IFERROR(_xlfn.XLOOKUP(D246,ISENTOS!A:A,ISENTOS!I:I),"")</f>
        <v/>
      </c>
      <c r="L246" s="283">
        <f>IF(_xlfn.XLOOKUP(D246,Peso!A:A,Peso!D:D),_xlfn.XLOOKUP(D246,Peso!A:A,Peso!D:D),"SEM PESO")</f>
        <v>1</v>
      </c>
      <c r="M246" s="283" t="str">
        <f>_xlfn.XLOOKUP(D246,Peso!A:A,Peso!C:C)</f>
        <v>SC</v>
      </c>
      <c r="N246" s="283"/>
      <c r="O246" s="284">
        <f t="shared" si="24"/>
        <v>10.1</v>
      </c>
      <c r="P246" s="284" t="str">
        <f t="shared" si="25"/>
        <v/>
      </c>
      <c r="Q246" s="284" t="str">
        <f t="shared" si="26"/>
        <v/>
      </c>
      <c r="R246" s="285" t="str">
        <f>_xlfn.XLOOKUP(D246,CATEGORIA!B:B,CATEGORIA!F:F)</f>
        <v>CHAS</v>
      </c>
      <c r="S246" s="286">
        <f t="shared" si="27"/>
        <v>10.1</v>
      </c>
      <c r="T246" s="287" t="str">
        <f t="shared" si="28"/>
        <v/>
      </c>
      <c r="U246" s="287" t="str">
        <f t="shared" si="29"/>
        <v/>
      </c>
      <c r="V246" s="287">
        <f t="shared" si="30"/>
        <v>10.1</v>
      </c>
      <c r="W246" s="288">
        <f>_xlfn.XLOOKUP('LISTA '!D246,BASE!A:A,BASE!G:G)</f>
        <v>18</v>
      </c>
      <c r="X246" s="280" t="str">
        <f t="shared" si="31"/>
        <v/>
      </c>
      <c r="Y246" s="280" t="str">
        <f>IF(X246="ACABOU",(MAX($Y$2:Y245))+1,"")</f>
        <v/>
      </c>
      <c r="Z246" s="280" t="str">
        <f>IF(X246="CHEGOU",(MAX($Z$2:Z245))+1,"")</f>
        <v/>
      </c>
    </row>
    <row r="247" spans="1:26" s="216" customFormat="1" ht="21.9" customHeight="1" x14ac:dyDescent="0.3">
      <c r="A247" s="19" t="e">
        <f>IF(#REF!="",0,COUNTIF(#REF!,"x"))</f>
        <v>#REF!</v>
      </c>
      <c r="B247" s="19" t="e">
        <f>IF(#REF!="",0,COUNTIF(#REF!,"x"))</f>
        <v>#REF!</v>
      </c>
      <c r="C247" s="16" t="e">
        <f>IF(#REF!="",0,COUNTIF(#REF!,"X"))</f>
        <v>#REF!</v>
      </c>
      <c r="D247" s="278">
        <v>977</v>
      </c>
      <c r="E247" s="279" t="str">
        <f>_xlfn.XLOOKUP(D247,BASE!A:A,BASE!B:B)</f>
        <v>CARQUEJA DOCE 5KG</v>
      </c>
      <c r="F247" s="280"/>
      <c r="G247" s="280"/>
      <c r="H247" s="281">
        <v>7.5</v>
      </c>
      <c r="I247" s="281">
        <v>7.5</v>
      </c>
      <c r="J247" s="282" t="str">
        <f>IFERROR(_xlfn.XLOOKUP(D247,ISENTOS!A:A,ISENTOS!H:H),"")</f>
        <v/>
      </c>
      <c r="K247" s="282" t="str">
        <f>IFERROR(_xlfn.XLOOKUP(D247,ISENTOS!A:A,ISENTOS!I:I),"")</f>
        <v/>
      </c>
      <c r="L247" s="283">
        <f>IF(_xlfn.XLOOKUP(D247,Peso!A:A,Peso!D:D),_xlfn.XLOOKUP(D247,Peso!A:A,Peso!D:D),"SEM PESO")</f>
        <v>5</v>
      </c>
      <c r="M247" s="283" t="str">
        <f>_xlfn.XLOOKUP(D247,Peso!A:A,Peso!C:C)</f>
        <v>SC</v>
      </c>
      <c r="N247" s="283"/>
      <c r="O247" s="284">
        <f t="shared" si="24"/>
        <v>7.5</v>
      </c>
      <c r="P247" s="284" t="str">
        <f t="shared" si="25"/>
        <v/>
      </c>
      <c r="Q247" s="284" t="str">
        <f t="shared" si="26"/>
        <v/>
      </c>
      <c r="R247" s="285" t="str">
        <f>_xlfn.XLOOKUP(D247,CATEGORIA!B:B,CATEGORIA!F:F)</f>
        <v>CHAS</v>
      </c>
      <c r="S247" s="286">
        <f t="shared" si="27"/>
        <v>37.5</v>
      </c>
      <c r="T247" s="287" t="str">
        <f t="shared" si="28"/>
        <v/>
      </c>
      <c r="U247" s="287" t="str">
        <f t="shared" si="29"/>
        <v/>
      </c>
      <c r="V247" s="287">
        <f t="shared" si="30"/>
        <v>37.5</v>
      </c>
      <c r="W247" s="288">
        <f>_xlfn.XLOOKUP('LISTA '!D247,BASE!A:A,BASE!G:G)</f>
        <v>47</v>
      </c>
      <c r="X247" s="280" t="str">
        <f t="shared" si="31"/>
        <v/>
      </c>
      <c r="Y247" s="280" t="str">
        <f>IF(X247="ACABOU",(MAX($Y$2:Y246))+1,"")</f>
        <v/>
      </c>
      <c r="Z247" s="280" t="str">
        <f>IF(X247="CHEGOU",(MAX($Z$2:Z246))+1,"")</f>
        <v/>
      </c>
    </row>
    <row r="248" spans="1:26" s="216" customFormat="1" ht="21.9" customHeight="1" x14ac:dyDescent="0.3">
      <c r="A248" s="19" t="e">
        <f>IF(#REF!="",0,COUNTIF(#REF!,"x"))</f>
        <v>#REF!</v>
      </c>
      <c r="B248" s="19" t="e">
        <f>IF(#REF!="",0,COUNTIF(#REF!,"x"))</f>
        <v>#REF!</v>
      </c>
      <c r="C248" s="16" t="e">
        <f>IF(#REF!="",0,COUNTIF(#REF!,"X"))</f>
        <v>#REF!</v>
      </c>
      <c r="D248" s="278">
        <v>405</v>
      </c>
      <c r="E248" s="279" t="str">
        <f>_xlfn.XLOOKUP(D248,BASE!A:A,BASE!B:B)</f>
        <v>CASTANHA DE BARU 5KG (TORRADA)</v>
      </c>
      <c r="F248" s="280"/>
      <c r="G248" s="280"/>
      <c r="H248" s="281">
        <v>95</v>
      </c>
      <c r="I248" s="281">
        <v>95</v>
      </c>
      <c r="J248" s="282" t="str">
        <f>IFERROR(_xlfn.XLOOKUP(D248,ISENTOS!A:A,ISENTOS!H:H),"")</f>
        <v/>
      </c>
      <c r="K248" s="282" t="str">
        <f>IFERROR(_xlfn.XLOOKUP(D248,ISENTOS!A:A,ISENTOS!I:I),"")</f>
        <v/>
      </c>
      <c r="L248" s="283">
        <f>IF(_xlfn.XLOOKUP(D248,Peso!A:A,Peso!D:D),_xlfn.XLOOKUP(D248,Peso!A:A,Peso!D:D),"SEM PESO")</f>
        <v>5</v>
      </c>
      <c r="M248" s="283" t="str">
        <f>_xlfn.XLOOKUP(D248,Peso!A:A,Peso!C:C)</f>
        <v>CX</v>
      </c>
      <c r="N248" s="283"/>
      <c r="O248" s="284">
        <f t="shared" si="24"/>
        <v>95</v>
      </c>
      <c r="P248" s="284" t="str">
        <f t="shared" si="25"/>
        <v/>
      </c>
      <c r="Q248" s="284" t="str">
        <f t="shared" si="26"/>
        <v/>
      </c>
      <c r="R248" s="285" t="str">
        <f>_xlfn.XLOOKUP(D248,CATEGORIA!B:B,CATEGORIA!F:F)</f>
        <v>OLEAGINOSAS</v>
      </c>
      <c r="S248" s="286">
        <f t="shared" si="27"/>
        <v>475</v>
      </c>
      <c r="T248" s="287" t="str">
        <f t="shared" si="28"/>
        <v/>
      </c>
      <c r="U248" s="287" t="str">
        <f t="shared" si="29"/>
        <v/>
      </c>
      <c r="V248" s="287">
        <f t="shared" si="30"/>
        <v>475</v>
      </c>
      <c r="W248" s="288">
        <f>_xlfn.XLOOKUP('LISTA '!D248,BASE!A:A,BASE!G:G)</f>
        <v>0</v>
      </c>
      <c r="X248" s="280" t="str">
        <f t="shared" si="31"/>
        <v>ACABOU</v>
      </c>
      <c r="Y248" s="280">
        <f>IF(X248="ACABOU",(MAX($Y$2:Y247))+1,"")</f>
        <v>7</v>
      </c>
      <c r="Z248" s="280" t="str">
        <f>IF(X248="CHEGOU",(MAX($Z$2:Z247))+1,"")</f>
        <v/>
      </c>
    </row>
    <row r="249" spans="1:26" s="216" customFormat="1" ht="21.9" customHeight="1" x14ac:dyDescent="0.3">
      <c r="A249" s="12" t="e">
        <f>IF(#REF!="",0,COUNTIF(#REF!,"x"))</f>
        <v>#REF!</v>
      </c>
      <c r="B249" s="12" t="e">
        <f>IF(#REF!="",0,COUNTIF(#REF!,"x"))</f>
        <v>#REF!</v>
      </c>
      <c r="C249" s="13" t="e">
        <f>IF(#REF!="",0,COUNTIF(#REF!,"X"))</f>
        <v>#REF!</v>
      </c>
      <c r="D249" s="278">
        <v>1918</v>
      </c>
      <c r="E249" s="279" t="str">
        <f>_xlfn.XLOOKUP(D249,BASE!A:A,BASE!B:B)</f>
        <v>CASTANHA DE BARU TORRADA 1KG (VIDA EM GRAOS)</v>
      </c>
      <c r="F249" s="280"/>
      <c r="G249" s="280" t="s">
        <v>155</v>
      </c>
      <c r="H249" s="281">
        <v>106</v>
      </c>
      <c r="I249" s="281">
        <f>_xlfn.XLOOKUP(D249,FRACIONADOS!A:A,FRACIONADOS!H:H)</f>
        <v>106</v>
      </c>
      <c r="J249" s="282" t="str">
        <f>IFERROR(_xlfn.XLOOKUP(D249,ISENTOS!A:A,ISENTOS!H:H),"")</f>
        <v/>
      </c>
      <c r="K249" s="282" t="str">
        <f>IFERROR(_xlfn.XLOOKUP(D249,ISENTOS!A:A,ISENTOS!I:I),"")</f>
        <v/>
      </c>
      <c r="L249" s="283">
        <f>IF(_xlfn.XLOOKUP(D249,Peso!A:A,Peso!D:D),_xlfn.XLOOKUP(D249,Peso!A:A,Peso!D:D),"SEM PESO")</f>
        <v>1</v>
      </c>
      <c r="M249" s="283" t="str">
        <f>_xlfn.XLOOKUP(D249,Peso!A:A,Peso!C:C)</f>
        <v>CX</v>
      </c>
      <c r="N249" s="283"/>
      <c r="O249" s="284">
        <f t="shared" si="24"/>
        <v>106</v>
      </c>
      <c r="P249" s="284" t="str">
        <f t="shared" si="25"/>
        <v/>
      </c>
      <c r="Q249" s="284" t="str">
        <f t="shared" si="26"/>
        <v/>
      </c>
      <c r="R249" s="285" t="str">
        <f>_xlfn.XLOOKUP(D249,CATEGORIA!B:B,CATEGORIA!F:F)</f>
        <v>OLEAGINOSAS</v>
      </c>
      <c r="S249" s="286">
        <f t="shared" si="27"/>
        <v>106</v>
      </c>
      <c r="T249" s="287" t="str">
        <f t="shared" si="28"/>
        <v/>
      </c>
      <c r="U249" s="287" t="str">
        <f t="shared" si="29"/>
        <v/>
      </c>
      <c r="V249" s="287">
        <f t="shared" si="30"/>
        <v>106</v>
      </c>
      <c r="W249" s="288">
        <f>_xlfn.XLOOKUP('LISTA '!D249,BASE!A:A,BASE!G:G)</f>
        <v>19</v>
      </c>
      <c r="X249" s="280" t="str">
        <f t="shared" si="31"/>
        <v/>
      </c>
      <c r="Y249" s="280" t="str">
        <f>IF(X249="ACABOU",(MAX($Y$2:Y248))+1,"")</f>
        <v/>
      </c>
      <c r="Z249" s="280" t="str">
        <f>IF(X249="CHEGOU",(MAX($Z$2:Z248))+1,"")</f>
        <v/>
      </c>
    </row>
    <row r="250" spans="1:26" s="216" customFormat="1" ht="21.9" customHeight="1" x14ac:dyDescent="0.3">
      <c r="A250" s="12" t="e">
        <f>IF(#REF!="",0,COUNTIF(#REF!,"x"))</f>
        <v>#REF!</v>
      </c>
      <c r="B250" s="12" t="e">
        <f>IF(#REF!="",0,COUNTIF(#REF!,"x"))</f>
        <v>#REF!</v>
      </c>
      <c r="C250" s="13" t="e">
        <f>IF(#REF!="",0,COUNTIF(#REF!,"X"))</f>
        <v>#REF!</v>
      </c>
      <c r="D250" s="278">
        <v>1721</v>
      </c>
      <c r="E250" s="279" t="str">
        <f>_xlfn.XLOOKUP(D250,BASE!A:A,BASE!B:B)</f>
        <v>CASTANHA DE CAJU CARAMELIZADA COM COCO 2KG (VIDA EM GRAOS)</v>
      </c>
      <c r="F250" s="280" t="s">
        <v>155</v>
      </c>
      <c r="G250" s="280" t="s">
        <v>155</v>
      </c>
      <c r="H250" s="281">
        <v>58.7</v>
      </c>
      <c r="I250" s="281">
        <v>58.7</v>
      </c>
      <c r="J250" s="282" t="str">
        <f>IFERROR(_xlfn.XLOOKUP(D250,ISENTOS!A:A,ISENTOS!H:H),"")</f>
        <v/>
      </c>
      <c r="K250" s="282" t="str">
        <f>IFERROR(_xlfn.XLOOKUP(D250,ISENTOS!A:A,ISENTOS!I:I),"")</f>
        <v/>
      </c>
      <c r="L250" s="283">
        <f>IF(_xlfn.XLOOKUP(D250,Peso!A:A,Peso!D:D),_xlfn.XLOOKUP(D250,Peso!A:A,Peso!D:D),"SEM PESO")</f>
        <v>2</v>
      </c>
      <c r="M250" s="283" t="str">
        <f>_xlfn.XLOOKUP(D250,Peso!A:A,Peso!C:C)</f>
        <v>CX</v>
      </c>
      <c r="N250" s="283"/>
      <c r="O250" s="284">
        <f t="shared" si="24"/>
        <v>58.7</v>
      </c>
      <c r="P250" s="284" t="str">
        <f t="shared" si="25"/>
        <v/>
      </c>
      <c r="Q250" s="284" t="str">
        <f t="shared" si="26"/>
        <v/>
      </c>
      <c r="R250" s="285" t="str">
        <f>_xlfn.XLOOKUP(D250,CATEGORIA!B:B,CATEGORIA!F:F)</f>
        <v>OLEAGINOSAS</v>
      </c>
      <c r="S250" s="286">
        <f t="shared" si="27"/>
        <v>117.4</v>
      </c>
      <c r="T250" s="287" t="str">
        <f t="shared" si="28"/>
        <v/>
      </c>
      <c r="U250" s="287" t="str">
        <f t="shared" si="29"/>
        <v/>
      </c>
      <c r="V250" s="287">
        <f t="shared" si="30"/>
        <v>117.4</v>
      </c>
      <c r="W250" s="288">
        <f>_xlfn.XLOOKUP('LISTA '!D250,BASE!A:A,BASE!G:G)</f>
        <v>0</v>
      </c>
      <c r="X250" s="280" t="str">
        <f t="shared" si="31"/>
        <v>ACABOU</v>
      </c>
      <c r="Y250" s="280">
        <f>IF(X250="ACABOU",(MAX($Y$2:Y249))+1,"")</f>
        <v>8</v>
      </c>
      <c r="Z250" s="280" t="str">
        <f>IF(X250="CHEGOU",(MAX($Z$2:Z249))+1,"")</f>
        <v/>
      </c>
    </row>
    <row r="251" spans="1:26" s="216" customFormat="1" ht="21.9" customHeight="1" x14ac:dyDescent="0.3">
      <c r="A251" s="12" t="e">
        <f>IF(#REF!="",0,COUNTIF(#REF!,"x"))</f>
        <v>#REF!</v>
      </c>
      <c r="B251" s="12" t="e">
        <f>IF(#REF!="",0,COUNTIF(#REF!,"x"))</f>
        <v>#REF!</v>
      </c>
      <c r="C251" s="13" t="e">
        <f>IF(#REF!="",0,COUNTIF(#REF!,"X"))</f>
        <v>#REF!</v>
      </c>
      <c r="D251" s="278">
        <v>2281</v>
      </c>
      <c r="E251" s="279" t="str">
        <f>_xlfn.XLOOKUP(D251,BASE!A:A,BASE!B:B)</f>
        <v>CASTANHA DE CAJU CARAMELIZADA COM GERGELIM 12KG</v>
      </c>
      <c r="F251" s="280"/>
      <c r="G251" s="280"/>
      <c r="H251" s="281">
        <v>52</v>
      </c>
      <c r="I251" s="281">
        <v>52</v>
      </c>
      <c r="J251" s="282" t="str">
        <f>IFERROR(_xlfn.XLOOKUP(D251,ISENTOS!A:A,ISENTOS!H:H),"")</f>
        <v/>
      </c>
      <c r="K251" s="282" t="str">
        <f>IFERROR(_xlfn.XLOOKUP(D251,ISENTOS!A:A,ISENTOS!I:I),"")</f>
        <v/>
      </c>
      <c r="L251" s="283">
        <f>IF(_xlfn.XLOOKUP(D251,Peso!A:A,Peso!D:D),_xlfn.XLOOKUP(D251,Peso!A:A,Peso!D:D),"SEM PESO")</f>
        <v>12</v>
      </c>
      <c r="M251" s="283" t="str">
        <f>_xlfn.XLOOKUP(D251,Peso!A:A,Peso!C:C)</f>
        <v>CX</v>
      </c>
      <c r="N251" s="283"/>
      <c r="O251" s="284">
        <f t="shared" si="24"/>
        <v>52</v>
      </c>
      <c r="P251" s="284" t="str">
        <f t="shared" si="25"/>
        <v/>
      </c>
      <c r="Q251" s="284" t="str">
        <f t="shared" si="26"/>
        <v/>
      </c>
      <c r="R251" s="285" t="str">
        <f>_xlfn.XLOOKUP(D251,CATEGORIA!B:B,CATEGORIA!F:F)</f>
        <v>FRUTAS DESIDRATADAS / CRISTALIZADAS</v>
      </c>
      <c r="S251" s="286">
        <f t="shared" si="27"/>
        <v>624</v>
      </c>
      <c r="T251" s="287" t="str">
        <f t="shared" si="28"/>
        <v/>
      </c>
      <c r="U251" s="287" t="str">
        <f t="shared" si="29"/>
        <v/>
      </c>
      <c r="V251" s="287">
        <f t="shared" si="30"/>
        <v>624</v>
      </c>
      <c r="W251" s="288">
        <f>_xlfn.XLOOKUP('LISTA '!D251,BASE!A:A,BASE!G:G)</f>
        <v>11</v>
      </c>
      <c r="X251" s="280" t="str">
        <f t="shared" si="31"/>
        <v/>
      </c>
      <c r="Y251" s="280" t="str">
        <f>IF(X251="ACABOU",(MAX($Y$2:Y250))+1,"")</f>
        <v/>
      </c>
      <c r="Z251" s="280" t="str">
        <f>IF(X251="CHEGOU",(MAX($Z$2:Z250))+1,"")</f>
        <v/>
      </c>
    </row>
    <row r="252" spans="1:26" s="216" customFormat="1" ht="21.9" customHeight="1" x14ac:dyDescent="0.3">
      <c r="A252" s="12" t="e">
        <f>IF(#REF!="",0,COUNTIF(#REF!,"x"))</f>
        <v>#REF!</v>
      </c>
      <c r="B252" s="12" t="e">
        <f>IF(#REF!="",0,COUNTIF(#REF!,"x"))</f>
        <v>#REF!</v>
      </c>
      <c r="C252" s="13" t="e">
        <f>IF(#REF!="",0,COUNTIF(#REF!,"X"))</f>
        <v>#REF!</v>
      </c>
      <c r="D252" s="278">
        <v>1640</v>
      </c>
      <c r="E252" s="279" t="str">
        <f>_xlfn.XLOOKUP(D252,BASE!A:A,BASE!B:B)</f>
        <v>CASTANHA DE CAJU CARAMELIZADA COM GERGELIM 2KG (VIDA EM GRAOS)</v>
      </c>
      <c r="F252" s="280" t="s">
        <v>155</v>
      </c>
      <c r="G252" s="280" t="s">
        <v>155</v>
      </c>
      <c r="H252" s="281">
        <v>58.7</v>
      </c>
      <c r="I252" s="281">
        <f>VLOOKUP(D252,FRACIONADOS!$A:$L,8,0)</f>
        <v>58.7</v>
      </c>
      <c r="J252" s="282" t="str">
        <f>IFERROR(_xlfn.XLOOKUP(D252,ISENTOS!A:A,ISENTOS!H:H),"")</f>
        <v/>
      </c>
      <c r="K252" s="282" t="str">
        <f>IFERROR(_xlfn.XLOOKUP(D252,ISENTOS!A:A,ISENTOS!I:I),"")</f>
        <v/>
      </c>
      <c r="L252" s="283">
        <f>IF(_xlfn.XLOOKUP(D252,Peso!A:A,Peso!D:D),_xlfn.XLOOKUP(D252,Peso!A:A,Peso!D:D),"SEM PESO")</f>
        <v>2</v>
      </c>
      <c r="M252" s="283" t="str">
        <f>_xlfn.XLOOKUP(D252,Peso!A:A,Peso!C:C)</f>
        <v>CX</v>
      </c>
      <c r="N252" s="283"/>
      <c r="O252" s="284">
        <f t="shared" si="24"/>
        <v>58.7</v>
      </c>
      <c r="P252" s="284" t="str">
        <f t="shared" si="25"/>
        <v/>
      </c>
      <c r="Q252" s="284" t="str">
        <f t="shared" si="26"/>
        <v/>
      </c>
      <c r="R252" s="285" t="str">
        <f>_xlfn.XLOOKUP(D252,CATEGORIA!B:B,CATEGORIA!F:F)</f>
        <v>OLEAGINOSAS</v>
      </c>
      <c r="S252" s="286">
        <f t="shared" si="27"/>
        <v>117.4</v>
      </c>
      <c r="T252" s="287" t="str">
        <f t="shared" si="28"/>
        <v/>
      </c>
      <c r="U252" s="287" t="str">
        <f t="shared" si="29"/>
        <v/>
      </c>
      <c r="V252" s="287">
        <f t="shared" si="30"/>
        <v>117.4</v>
      </c>
      <c r="W252" s="288">
        <f>_xlfn.XLOOKUP('LISTA '!D252,BASE!A:A,BASE!G:G)</f>
        <v>65</v>
      </c>
      <c r="X252" s="280" t="str">
        <f t="shared" si="31"/>
        <v/>
      </c>
      <c r="Y252" s="280" t="str">
        <f>IF(X252="ACABOU",(MAX($Y$2:Y251))+1,"")</f>
        <v/>
      </c>
      <c r="Z252" s="280" t="str">
        <f>IF(X252="CHEGOU",(MAX($Z$2:Z251))+1,"")</f>
        <v/>
      </c>
    </row>
    <row r="253" spans="1:26" s="216" customFormat="1" ht="21.9" customHeight="1" x14ac:dyDescent="0.3">
      <c r="A253" s="12" t="e">
        <f>IF(#REF!="",0,COUNTIF(#REF!,"x"))</f>
        <v>#REF!</v>
      </c>
      <c r="B253" s="12" t="e">
        <f>IF(#REF!="",0,COUNTIF(#REF!,"x"))</f>
        <v>#REF!</v>
      </c>
      <c r="C253" s="13" t="e">
        <f>IF(#REF!="",0,COUNTIF(#REF!,"X"))</f>
        <v>#REF!</v>
      </c>
      <c r="D253" s="278">
        <v>93</v>
      </c>
      <c r="E253" s="279" t="str">
        <f>_xlfn.XLOOKUP(D253,BASE!A:A,BASE!B:B)</f>
        <v>CASTANHA DE CAJU W1-240 CRUA 11,34KG</v>
      </c>
      <c r="F253" s="280"/>
      <c r="G253" s="280"/>
      <c r="H253" s="281">
        <v>0</v>
      </c>
      <c r="I253" s="281">
        <v>0</v>
      </c>
      <c r="J253" s="282" t="str">
        <f>IFERROR(_xlfn.XLOOKUP(D253,ISENTOS!A:A,ISENTOS!H:H),"")</f>
        <v/>
      </c>
      <c r="K253" s="282" t="str">
        <f>IFERROR(_xlfn.XLOOKUP(D253,ISENTOS!A:A,ISENTOS!I:I),"")</f>
        <v/>
      </c>
      <c r="L253" s="283">
        <f>IF(_xlfn.XLOOKUP(D253,Peso!A:A,Peso!D:D),_xlfn.XLOOKUP(D253,Peso!A:A,Peso!D:D),"SEM PESO")</f>
        <v>11.34</v>
      </c>
      <c r="M253" s="283" t="str">
        <f>_xlfn.XLOOKUP(D253,Peso!A:A,Peso!C:C)</f>
        <v>CX</v>
      </c>
      <c r="N253" s="283"/>
      <c r="O253" s="284">
        <f t="shared" si="24"/>
        <v>0</v>
      </c>
      <c r="P253" s="284" t="str">
        <f t="shared" si="25"/>
        <v/>
      </c>
      <c r="Q253" s="284" t="str">
        <f t="shared" si="26"/>
        <v/>
      </c>
      <c r="R253" s="285" t="str">
        <f>_xlfn.XLOOKUP(D253,CATEGORIA!B:B,CATEGORIA!F:F)</f>
        <v>OLEAGINOSAS</v>
      </c>
      <c r="S253" s="286">
        <f t="shared" si="27"/>
        <v>0</v>
      </c>
      <c r="T253" s="287" t="str">
        <f t="shared" si="28"/>
        <v/>
      </c>
      <c r="U253" s="287" t="str">
        <f t="shared" si="29"/>
        <v/>
      </c>
      <c r="V253" s="287">
        <f t="shared" si="30"/>
        <v>0</v>
      </c>
      <c r="W253" s="288">
        <f>_xlfn.XLOOKUP('LISTA '!D253,BASE!A:A,BASE!G:G)</f>
        <v>0</v>
      </c>
      <c r="X253" s="280" t="str">
        <f t="shared" si="31"/>
        <v/>
      </c>
      <c r="Y253" s="280" t="str">
        <f>IF(X253="ACABOU",(MAX($Y$2:Y252))+1,"")</f>
        <v/>
      </c>
      <c r="Z253" s="280" t="str">
        <f>IF(X253="CHEGOU",(MAX($Z$2:Z252))+1,"")</f>
        <v/>
      </c>
    </row>
    <row r="254" spans="1:26" s="216" customFormat="1" ht="21.9" customHeight="1" x14ac:dyDescent="0.3">
      <c r="A254" s="12" t="e">
        <f>IF(#REF!="",0,COUNTIF(#REF!,"x"))</f>
        <v>#REF!</v>
      </c>
      <c r="B254" s="12" t="e">
        <f>IF(#REF!="",0,COUNTIF(#REF!,"x"))</f>
        <v>#REF!</v>
      </c>
      <c r="C254" s="13" t="e">
        <f>IF(#REF!="",0,COUNTIF(#REF!,"X"))</f>
        <v>#REF!</v>
      </c>
      <c r="D254" s="278">
        <v>1641</v>
      </c>
      <c r="E254" s="279" t="str">
        <f>_xlfn.XLOOKUP(D254,BASE!A:A,BASE!B:B)</f>
        <v>CASTANHA DE CAJU W1-240 CRUA 2KG (VIDA EM GRAOS)</v>
      </c>
      <c r="F254" s="280" t="s">
        <v>155</v>
      </c>
      <c r="G254" s="280" t="s">
        <v>155</v>
      </c>
      <c r="H254" s="281">
        <v>76.3</v>
      </c>
      <c r="I254" s="281">
        <v>87.3</v>
      </c>
      <c r="J254" s="282" t="str">
        <f>IFERROR(_xlfn.XLOOKUP(D254,ISENTOS!A:A,ISENTOS!H:H),"")</f>
        <v/>
      </c>
      <c r="K254" s="282" t="str">
        <f>IFERROR(_xlfn.XLOOKUP(D254,ISENTOS!A:A,ISENTOS!I:I),"")</f>
        <v/>
      </c>
      <c r="L254" s="283">
        <f>IF(_xlfn.XLOOKUP(D254,Peso!A:A,Peso!D:D),_xlfn.XLOOKUP(D254,Peso!A:A,Peso!D:D),"SEM PESO")</f>
        <v>2</v>
      </c>
      <c r="M254" s="283" t="str">
        <f>_xlfn.XLOOKUP(D254,Peso!A:A,Peso!C:C)</f>
        <v>CX</v>
      </c>
      <c r="N254" s="283"/>
      <c r="O254" s="284">
        <f t="shared" ref="O254:O317" si="32" xml:space="preserve"> ROUNDUP((I254*$M$1),1)</f>
        <v>87.3</v>
      </c>
      <c r="P254" s="284" t="str">
        <f t="shared" ref="P254:P317" si="33">IFERROR(ROUNDUP((($O254*J254)+$O254),1),"")</f>
        <v/>
      </c>
      <c r="Q254" s="284" t="str">
        <f t="shared" ref="Q254:Q317" si="34">IFERROR(ROUNDUP((($O254*K254)+$O254),1),"")</f>
        <v/>
      </c>
      <c r="R254" s="285" t="str">
        <f>_xlfn.XLOOKUP(D254,CATEGORIA!B:B,CATEGORIA!F:F)</f>
        <v>OLEAGINOSAS</v>
      </c>
      <c r="S254" s="286">
        <f t="shared" ref="S254:S317" si="35">O254*L254</f>
        <v>174.6</v>
      </c>
      <c r="T254" s="287" t="str">
        <f t="shared" ref="T254:T317" si="36">IFERROR(ROUNDUP((($S254*J254)+$S254),1),"")</f>
        <v/>
      </c>
      <c r="U254" s="287" t="str">
        <f t="shared" ref="U254:U317" si="37">IFERROR(ROUNDUP((($S254*K254)+$S254),1),"")</f>
        <v/>
      </c>
      <c r="V254" s="287">
        <f t="shared" ref="V254:V317" si="38">S254</f>
        <v>174.6</v>
      </c>
      <c r="W254" s="288">
        <f>_xlfn.XLOOKUP('LISTA '!D254,BASE!A:A,BASE!G:G)</f>
        <v>21</v>
      </c>
      <c r="X254" s="280" t="str">
        <f t="shared" ref="X254:X317" si="39">IF(AND(W254&gt;0,I254=0),"CHEGOU",IF(AND(W254&lt;=0,I254&gt;0),"ACABOU",""))</f>
        <v/>
      </c>
      <c r="Y254" s="280" t="str">
        <f>IF(X254="ACABOU",(MAX($Y$2:Y253))+1,"")</f>
        <v/>
      </c>
      <c r="Z254" s="280" t="str">
        <f>IF(X254="CHEGOU",(MAX($Z$2:Z253))+1,"")</f>
        <v/>
      </c>
    </row>
    <row r="255" spans="1:26" s="216" customFormat="1" ht="21.9" customHeight="1" x14ac:dyDescent="0.3">
      <c r="A255" s="12" t="e">
        <f>IF(#REF!="",0,COUNTIF(#REF!,"x"))</f>
        <v>#REF!</v>
      </c>
      <c r="B255" s="12" t="e">
        <f>IF(#REF!="",0,COUNTIF(#REF!,"x"))</f>
        <v>#REF!</v>
      </c>
      <c r="C255" s="13" t="e">
        <f>IF(#REF!="",0,COUNTIF(#REF!,"X"))</f>
        <v>#REF!</v>
      </c>
      <c r="D255" s="278">
        <v>992</v>
      </c>
      <c r="E255" s="279" t="str">
        <f>_xlfn.XLOOKUP(D255,BASE!A:A,BASE!B:B)</f>
        <v>CASTANHA DE CAJU W1-240 CRUA 5,67KG (VIDA EM GRAOS)</v>
      </c>
      <c r="F255" s="280" t="s">
        <v>155</v>
      </c>
      <c r="G255" s="280" t="s">
        <v>155</v>
      </c>
      <c r="H255" s="281">
        <v>72.8</v>
      </c>
      <c r="I255" s="281">
        <v>83.4</v>
      </c>
      <c r="J255" s="282" t="str">
        <f>IFERROR(_xlfn.XLOOKUP(D255,ISENTOS!A:A,ISENTOS!H:H),"")</f>
        <v/>
      </c>
      <c r="K255" s="282" t="str">
        <f>IFERROR(_xlfn.XLOOKUP(D255,ISENTOS!A:A,ISENTOS!I:I),"")</f>
        <v/>
      </c>
      <c r="L255" s="283">
        <f>IF(_xlfn.XLOOKUP(D255,Peso!A:A,Peso!D:D),_xlfn.XLOOKUP(D255,Peso!A:A,Peso!D:D),"SEM PESO")</f>
        <v>5.67</v>
      </c>
      <c r="M255" s="283" t="str">
        <f>_xlfn.XLOOKUP(D255,Peso!A:A,Peso!C:C)</f>
        <v>CX</v>
      </c>
      <c r="N255" s="283"/>
      <c r="O255" s="284">
        <f t="shared" si="32"/>
        <v>83.4</v>
      </c>
      <c r="P255" s="284" t="str">
        <f t="shared" si="33"/>
        <v/>
      </c>
      <c r="Q255" s="284" t="str">
        <f t="shared" si="34"/>
        <v/>
      </c>
      <c r="R255" s="285" t="str">
        <f>_xlfn.XLOOKUP(D255,CATEGORIA!B:B,CATEGORIA!F:F)</f>
        <v>OLEAGINOSAS</v>
      </c>
      <c r="S255" s="286">
        <f t="shared" si="35"/>
        <v>472.87800000000004</v>
      </c>
      <c r="T255" s="287" t="str">
        <f t="shared" si="36"/>
        <v/>
      </c>
      <c r="U255" s="287" t="str">
        <f t="shared" si="37"/>
        <v/>
      </c>
      <c r="V255" s="287">
        <f t="shared" si="38"/>
        <v>472.87800000000004</v>
      </c>
      <c r="W255" s="288">
        <f>_xlfn.XLOOKUP('LISTA '!D255,BASE!A:A,BASE!G:G)</f>
        <v>10</v>
      </c>
      <c r="X255" s="280" t="str">
        <f t="shared" si="39"/>
        <v/>
      </c>
      <c r="Y255" s="280" t="str">
        <f>IF(X255="ACABOU",(MAX($Y$2:Y254))+1,"")</f>
        <v/>
      </c>
      <c r="Z255" s="280" t="str">
        <f>IF(X255="CHEGOU",(MAX($Z$2:Z254))+1,"")</f>
        <v/>
      </c>
    </row>
    <row r="256" spans="1:26" s="216" customFormat="1" ht="21.9" customHeight="1" x14ac:dyDescent="0.3">
      <c r="A256" s="12" t="e">
        <f>IF(#REF!="",0,COUNTIF(#REF!,"x"))</f>
        <v>#REF!</v>
      </c>
      <c r="B256" s="12" t="e">
        <f>IF(#REF!="",0,COUNTIF(#REF!,"x"))</f>
        <v>#REF!</v>
      </c>
      <c r="C256" s="13" t="e">
        <f>IF(#REF!="",0,COUNTIF(#REF!,"X"))</f>
        <v>#REF!</v>
      </c>
      <c r="D256" s="278">
        <v>92</v>
      </c>
      <c r="E256" s="279" t="str">
        <f>_xlfn.XLOOKUP(D256,BASE!A:A,BASE!B:B)</f>
        <v>CASTANHA DE CAJU W1-240 TORRADA 11,34KG</v>
      </c>
      <c r="F256" s="280"/>
      <c r="G256" s="280"/>
      <c r="H256" s="281">
        <v>68</v>
      </c>
      <c r="I256" s="281">
        <v>78</v>
      </c>
      <c r="J256" s="282" t="str">
        <f>IFERROR(_xlfn.XLOOKUP(D256,ISENTOS!A:A,ISENTOS!H:H),"")</f>
        <v/>
      </c>
      <c r="K256" s="282" t="str">
        <f>IFERROR(_xlfn.XLOOKUP(D256,ISENTOS!A:A,ISENTOS!I:I),"")</f>
        <v/>
      </c>
      <c r="L256" s="283">
        <f>IF(_xlfn.XLOOKUP(D256,Peso!A:A,Peso!D:D),_xlfn.XLOOKUP(D256,Peso!A:A,Peso!D:D),"SEM PESO")</f>
        <v>11.34</v>
      </c>
      <c r="M256" s="283" t="str">
        <f>_xlfn.XLOOKUP(D256,Peso!A:A,Peso!C:C)</f>
        <v>CX</v>
      </c>
      <c r="N256" s="283"/>
      <c r="O256" s="284">
        <f t="shared" si="32"/>
        <v>78</v>
      </c>
      <c r="P256" s="284" t="str">
        <f t="shared" si="33"/>
        <v/>
      </c>
      <c r="Q256" s="284" t="str">
        <f t="shared" si="34"/>
        <v/>
      </c>
      <c r="R256" s="285" t="str">
        <f>_xlfn.XLOOKUP(D256,CATEGORIA!B:B,CATEGORIA!F:F)</f>
        <v>OLEAGINOSAS</v>
      </c>
      <c r="S256" s="286">
        <f t="shared" si="35"/>
        <v>884.52</v>
      </c>
      <c r="T256" s="287" t="str">
        <f t="shared" si="36"/>
        <v/>
      </c>
      <c r="U256" s="287" t="str">
        <f t="shared" si="37"/>
        <v/>
      </c>
      <c r="V256" s="287">
        <f t="shared" si="38"/>
        <v>884.52</v>
      </c>
      <c r="W256" s="288">
        <f>_xlfn.XLOOKUP('LISTA '!D256,BASE!A:A,BASE!G:G)</f>
        <v>39</v>
      </c>
      <c r="X256" s="280" t="str">
        <f t="shared" si="39"/>
        <v/>
      </c>
      <c r="Y256" s="280" t="str">
        <f>IF(X256="ACABOU",(MAX($Y$2:Y255))+1,"")</f>
        <v/>
      </c>
      <c r="Z256" s="280" t="str">
        <f>IF(X256="CHEGOU",(MAX($Z$2:Z255))+1,"")</f>
        <v/>
      </c>
    </row>
    <row r="257" spans="1:26" s="216" customFormat="1" ht="21.9" customHeight="1" x14ac:dyDescent="0.3">
      <c r="A257" s="12"/>
      <c r="B257" s="12"/>
      <c r="C257" s="13"/>
      <c r="D257" s="278">
        <v>1583</v>
      </c>
      <c r="E257" s="279" t="str">
        <f>_xlfn.XLOOKUP(D257,BASE!A:A,BASE!B:B)</f>
        <v>CASTANHA DE CAJU W1-240 TORRADA 2KG (VIDA EM GRAOS)</v>
      </c>
      <c r="F257" s="280" t="s">
        <v>155</v>
      </c>
      <c r="G257" s="280" t="s">
        <v>155</v>
      </c>
      <c r="H257" s="281">
        <v>76.3</v>
      </c>
      <c r="I257" s="281">
        <f>VLOOKUP(D257,FRACIONADOS!$A:$L,8,0)</f>
        <v>87.3</v>
      </c>
      <c r="J257" s="282" t="str">
        <f>IFERROR(_xlfn.XLOOKUP(D257,ISENTOS!A:A,ISENTOS!H:H),"")</f>
        <v/>
      </c>
      <c r="K257" s="282" t="str">
        <f>IFERROR(_xlfn.XLOOKUP(D257,ISENTOS!A:A,ISENTOS!I:I),"")</f>
        <v/>
      </c>
      <c r="L257" s="283">
        <f>IF(_xlfn.XLOOKUP(D257,Peso!A:A,Peso!D:D),_xlfn.XLOOKUP(D257,Peso!A:A,Peso!D:D),"SEM PESO")</f>
        <v>2</v>
      </c>
      <c r="M257" s="283" t="str">
        <f>_xlfn.XLOOKUP(D257,Peso!A:A,Peso!C:C)</f>
        <v>CX</v>
      </c>
      <c r="N257" s="283"/>
      <c r="O257" s="284">
        <f t="shared" si="32"/>
        <v>87.3</v>
      </c>
      <c r="P257" s="284" t="str">
        <f t="shared" si="33"/>
        <v/>
      </c>
      <c r="Q257" s="284" t="str">
        <f t="shared" si="34"/>
        <v/>
      </c>
      <c r="R257" s="285" t="str">
        <f>_xlfn.XLOOKUP(D257,CATEGORIA!B:B,CATEGORIA!F:F)</f>
        <v>OLEAGINOSAS</v>
      </c>
      <c r="S257" s="286">
        <f t="shared" si="35"/>
        <v>174.6</v>
      </c>
      <c r="T257" s="287" t="str">
        <f t="shared" si="36"/>
        <v/>
      </c>
      <c r="U257" s="287" t="str">
        <f t="shared" si="37"/>
        <v/>
      </c>
      <c r="V257" s="287">
        <f t="shared" si="38"/>
        <v>174.6</v>
      </c>
      <c r="W257" s="288">
        <f>_xlfn.XLOOKUP('LISTA '!D257,BASE!A:A,BASE!G:G)</f>
        <v>70</v>
      </c>
      <c r="X257" s="280" t="str">
        <f t="shared" si="39"/>
        <v/>
      </c>
      <c r="Y257" s="280" t="str">
        <f>IF(X257="ACABOU",(MAX($Y$2:Y256))+1,"")</f>
        <v/>
      </c>
      <c r="Z257" s="280" t="str">
        <f>IF(X257="CHEGOU",(MAX($Z$2:Z256))+1,"")</f>
        <v/>
      </c>
    </row>
    <row r="258" spans="1:26" s="216" customFormat="1" ht="21.9" customHeight="1" x14ac:dyDescent="0.3">
      <c r="A258" s="13" t="e">
        <f>IF(#REF!="",0,COUNTIF(#REF!,"x"))</f>
        <v>#REF!</v>
      </c>
      <c r="B258" s="13" t="e">
        <f>IF(#REF!="",0,COUNTIF(#REF!,"x"))</f>
        <v>#REF!</v>
      </c>
      <c r="C258" s="13" t="e">
        <f>IF(#REF!="",0,COUNTIF(#REF!,"X"))</f>
        <v>#REF!</v>
      </c>
      <c r="D258" s="278">
        <v>993</v>
      </c>
      <c r="E258" s="279" t="str">
        <f>_xlfn.XLOOKUP(D258,BASE!A:A,BASE!B:B)</f>
        <v>CASTANHA DE CAJU W1-240 TORRADA 5,67KG (VIDA EM GRAOS)</v>
      </c>
      <c r="F258" s="280" t="s">
        <v>155</v>
      </c>
      <c r="G258" s="280" t="s">
        <v>155</v>
      </c>
      <c r="H258" s="281">
        <v>72.8</v>
      </c>
      <c r="I258" s="281">
        <f>VLOOKUP(D258,FRACIONADOS!$A:$L,8,0)</f>
        <v>83.4</v>
      </c>
      <c r="J258" s="282" t="str">
        <f>IFERROR(_xlfn.XLOOKUP(D258,ISENTOS!A:A,ISENTOS!H:H),"")</f>
        <v/>
      </c>
      <c r="K258" s="282" t="str">
        <f>IFERROR(_xlfn.XLOOKUP(D258,ISENTOS!A:A,ISENTOS!I:I),"")</f>
        <v/>
      </c>
      <c r="L258" s="283">
        <f>IF(_xlfn.XLOOKUP(D258,Peso!A:A,Peso!D:D),_xlfn.XLOOKUP(D258,Peso!A:A,Peso!D:D),"SEM PESO")</f>
        <v>5.67</v>
      </c>
      <c r="M258" s="283" t="str">
        <f>_xlfn.XLOOKUP(D258,Peso!A:A,Peso!C:C)</f>
        <v>CX</v>
      </c>
      <c r="N258" s="283"/>
      <c r="O258" s="284">
        <f t="shared" si="32"/>
        <v>83.4</v>
      </c>
      <c r="P258" s="284" t="str">
        <f t="shared" si="33"/>
        <v/>
      </c>
      <c r="Q258" s="284" t="str">
        <f t="shared" si="34"/>
        <v/>
      </c>
      <c r="R258" s="285" t="str">
        <f>_xlfn.XLOOKUP(D258,CATEGORIA!B:B,CATEGORIA!F:F)</f>
        <v>OLEAGINOSAS</v>
      </c>
      <c r="S258" s="286">
        <f t="shared" si="35"/>
        <v>472.87800000000004</v>
      </c>
      <c r="T258" s="287" t="str">
        <f t="shared" si="36"/>
        <v/>
      </c>
      <c r="U258" s="287" t="str">
        <f t="shared" si="37"/>
        <v/>
      </c>
      <c r="V258" s="287">
        <f t="shared" si="38"/>
        <v>472.87800000000004</v>
      </c>
      <c r="W258" s="288">
        <f>_xlfn.XLOOKUP('LISTA '!D258,BASE!A:A,BASE!G:G)</f>
        <v>50</v>
      </c>
      <c r="X258" s="280" t="str">
        <f t="shared" si="39"/>
        <v/>
      </c>
      <c r="Y258" s="280" t="str">
        <f>IF(X258="ACABOU",(MAX($Y$2:Y257))+1,"")</f>
        <v/>
      </c>
      <c r="Z258" s="280" t="str">
        <f>IF(X258="CHEGOU",(MAX($Z$2:Z257))+1,"")</f>
        <v/>
      </c>
    </row>
    <row r="259" spans="1:26" s="216" customFormat="1" ht="21.9" customHeight="1" x14ac:dyDescent="0.3">
      <c r="A259" s="12" t="e">
        <f>IF(#REF!="",0,COUNTIF(#REF!,"x"))</f>
        <v>#REF!</v>
      </c>
      <c r="B259" s="12" t="e">
        <f>IF(#REF!="",0,COUNTIF(#REF!,"x"))</f>
        <v>#REF!</v>
      </c>
      <c r="C259" s="13" t="e">
        <f>IF(#REF!="",0,COUNTIF(#REF!,"X"))</f>
        <v>#REF!</v>
      </c>
      <c r="D259" s="278">
        <v>360</v>
      </c>
      <c r="E259" s="279" t="str">
        <f>_xlfn.XLOOKUP(D259,BASE!A:A,BASE!B:B)</f>
        <v>CASTANHA DE CAJU W1-240 TORRADA E SALGADA 11,34KG</v>
      </c>
      <c r="F259" s="280"/>
      <c r="G259" s="280"/>
      <c r="H259" s="281">
        <v>68</v>
      </c>
      <c r="I259" s="281">
        <v>78</v>
      </c>
      <c r="J259" s="282" t="str">
        <f>IFERROR(_xlfn.XLOOKUP(D259,ISENTOS!A:A,ISENTOS!H:H),"")</f>
        <v/>
      </c>
      <c r="K259" s="282" t="str">
        <f>IFERROR(_xlfn.XLOOKUP(D259,ISENTOS!A:A,ISENTOS!I:I),"")</f>
        <v/>
      </c>
      <c r="L259" s="283">
        <f>IF(_xlfn.XLOOKUP(D259,Peso!A:A,Peso!D:D),_xlfn.XLOOKUP(D259,Peso!A:A,Peso!D:D),"SEM PESO")</f>
        <v>11.34</v>
      </c>
      <c r="M259" s="283" t="str">
        <f>_xlfn.XLOOKUP(D259,Peso!A:A,Peso!C:C)</f>
        <v>CX</v>
      </c>
      <c r="N259" s="283"/>
      <c r="O259" s="284">
        <f t="shared" si="32"/>
        <v>78</v>
      </c>
      <c r="P259" s="284" t="str">
        <f t="shared" si="33"/>
        <v/>
      </c>
      <c r="Q259" s="284" t="str">
        <f t="shared" si="34"/>
        <v/>
      </c>
      <c r="R259" s="285" t="str">
        <f>_xlfn.XLOOKUP(D259,CATEGORIA!B:B,CATEGORIA!F:F)</f>
        <v>OLEAGINOSAS</v>
      </c>
      <c r="S259" s="286">
        <f t="shared" si="35"/>
        <v>884.52</v>
      </c>
      <c r="T259" s="287" t="str">
        <f t="shared" si="36"/>
        <v/>
      </c>
      <c r="U259" s="287" t="str">
        <f t="shared" si="37"/>
        <v/>
      </c>
      <c r="V259" s="287">
        <f t="shared" si="38"/>
        <v>884.52</v>
      </c>
      <c r="W259" s="288">
        <f>_xlfn.XLOOKUP('LISTA '!D259,BASE!A:A,BASE!G:G)</f>
        <v>43</v>
      </c>
      <c r="X259" s="280" t="str">
        <f t="shared" si="39"/>
        <v/>
      </c>
      <c r="Y259" s="280" t="str">
        <f>IF(X259="ACABOU",(MAX($Y$2:Y258))+1,"")</f>
        <v/>
      </c>
      <c r="Z259" s="280" t="str">
        <f>IF(X259="CHEGOU",(MAX($Z$2:Z258))+1,"")</f>
        <v/>
      </c>
    </row>
    <row r="260" spans="1:26" s="216" customFormat="1" ht="21.9" customHeight="1" x14ac:dyDescent="0.3">
      <c r="A260" s="12" t="e">
        <f>IF(#REF!="",0,COUNTIF(#REF!,"x"))</f>
        <v>#REF!</v>
      </c>
      <c r="B260" s="12" t="e">
        <f>IF(#REF!="",0,COUNTIF(#REF!,"x"))</f>
        <v>#REF!</v>
      </c>
      <c r="C260" s="13" t="e">
        <f>IF(#REF!="",0,COUNTIF(#REF!,"X"))</f>
        <v>#REF!</v>
      </c>
      <c r="D260" s="278">
        <v>1584</v>
      </c>
      <c r="E260" s="279" t="str">
        <f>_xlfn.XLOOKUP(D260,BASE!A:A,BASE!B:B)</f>
        <v>CASTANHA DE CAJU W1-240 TORRADA E SALGADA 2KG (VIDA EM GRAOS)</v>
      </c>
      <c r="F260" s="280" t="s">
        <v>155</v>
      </c>
      <c r="G260" s="280" t="s">
        <v>155</v>
      </c>
      <c r="H260" s="281">
        <v>76.3</v>
      </c>
      <c r="I260" s="281">
        <f>VLOOKUP(D260,FRACIONADOS!$A:$L,8,0)</f>
        <v>87.3</v>
      </c>
      <c r="J260" s="282" t="str">
        <f>IFERROR(_xlfn.XLOOKUP(D260,ISENTOS!A:A,ISENTOS!H:H),"")</f>
        <v/>
      </c>
      <c r="K260" s="282" t="str">
        <f>IFERROR(_xlfn.XLOOKUP(D260,ISENTOS!A:A,ISENTOS!I:I),"")</f>
        <v/>
      </c>
      <c r="L260" s="283">
        <f>IF(_xlfn.XLOOKUP(D260,Peso!A:A,Peso!D:D),_xlfn.XLOOKUP(D260,Peso!A:A,Peso!D:D),"SEM PESO")</f>
        <v>2</v>
      </c>
      <c r="M260" s="283" t="str">
        <f>_xlfn.XLOOKUP(D260,Peso!A:A,Peso!C:C)</f>
        <v>CX</v>
      </c>
      <c r="N260" s="283"/>
      <c r="O260" s="284">
        <f t="shared" si="32"/>
        <v>87.3</v>
      </c>
      <c r="P260" s="284" t="str">
        <f t="shared" si="33"/>
        <v/>
      </c>
      <c r="Q260" s="284" t="str">
        <f t="shared" si="34"/>
        <v/>
      </c>
      <c r="R260" s="285" t="str">
        <f>_xlfn.XLOOKUP(D260,CATEGORIA!B:B,CATEGORIA!F:F)</f>
        <v>OLEAGINOSAS</v>
      </c>
      <c r="S260" s="286">
        <f t="shared" si="35"/>
        <v>174.6</v>
      </c>
      <c r="T260" s="287" t="str">
        <f t="shared" si="36"/>
        <v/>
      </c>
      <c r="U260" s="287" t="str">
        <f t="shared" si="37"/>
        <v/>
      </c>
      <c r="V260" s="287">
        <f t="shared" si="38"/>
        <v>174.6</v>
      </c>
      <c r="W260" s="288">
        <f>_xlfn.XLOOKUP('LISTA '!D260,BASE!A:A,BASE!G:G)</f>
        <v>18</v>
      </c>
      <c r="X260" s="280" t="str">
        <f t="shared" si="39"/>
        <v/>
      </c>
      <c r="Y260" s="280" t="str">
        <f>IF(X260="ACABOU",(MAX($Y$2:Y259))+1,"")</f>
        <v/>
      </c>
      <c r="Z260" s="280" t="str">
        <f>IF(X260="CHEGOU",(MAX($Z$2:Z259))+1,"")</f>
        <v/>
      </c>
    </row>
    <row r="261" spans="1:26" s="216" customFormat="1" ht="21.9" customHeight="1" x14ac:dyDescent="0.3">
      <c r="A261" s="12" t="e">
        <f>IF(#REF!="",0,COUNTIF(#REF!,"x"))</f>
        <v>#REF!</v>
      </c>
      <c r="B261" s="12" t="e">
        <f>IF(#REF!="",0,COUNTIF(#REF!,"x"))</f>
        <v>#REF!</v>
      </c>
      <c r="C261" s="13" t="e">
        <f>IF(#REF!="",0,COUNTIF(#REF!,"X"))</f>
        <v>#REF!</v>
      </c>
      <c r="D261" s="278">
        <v>1021</v>
      </c>
      <c r="E261" s="279" t="str">
        <f>_xlfn.XLOOKUP(D261,BASE!A:A,BASE!B:B)</f>
        <v>CASTANHA DE CAJU W1-240 TORRADA E SALGADA 5,67KG (VIDA EM GRAOS)</v>
      </c>
      <c r="F261" s="280" t="s">
        <v>155</v>
      </c>
      <c r="G261" s="280" t="s">
        <v>155</v>
      </c>
      <c r="H261" s="281">
        <v>72.8</v>
      </c>
      <c r="I261" s="281">
        <f>VLOOKUP(D261,FRACIONADOS!$A:$L,8,0)</f>
        <v>83.4</v>
      </c>
      <c r="J261" s="282" t="str">
        <f>IFERROR(_xlfn.XLOOKUP(D261,ISENTOS!A:A,ISENTOS!H:H),"")</f>
        <v/>
      </c>
      <c r="K261" s="282" t="str">
        <f>IFERROR(_xlfn.XLOOKUP(D261,ISENTOS!A:A,ISENTOS!I:I),"")</f>
        <v/>
      </c>
      <c r="L261" s="283">
        <f>IF(_xlfn.XLOOKUP(D261,Peso!A:A,Peso!D:D),_xlfn.XLOOKUP(D261,Peso!A:A,Peso!D:D),"SEM PESO")</f>
        <v>5.67</v>
      </c>
      <c r="M261" s="283" t="str">
        <f>_xlfn.XLOOKUP(D261,Peso!A:A,Peso!C:C)</f>
        <v>CX</v>
      </c>
      <c r="N261" s="283"/>
      <c r="O261" s="284">
        <f t="shared" si="32"/>
        <v>83.4</v>
      </c>
      <c r="P261" s="284" t="str">
        <f t="shared" si="33"/>
        <v/>
      </c>
      <c r="Q261" s="284" t="str">
        <f t="shared" si="34"/>
        <v/>
      </c>
      <c r="R261" s="285" t="str">
        <f>_xlfn.XLOOKUP(D261,CATEGORIA!B:B,CATEGORIA!F:F)</f>
        <v>OLEAGINOSAS</v>
      </c>
      <c r="S261" s="286">
        <f t="shared" si="35"/>
        <v>472.87800000000004</v>
      </c>
      <c r="T261" s="287" t="str">
        <f t="shared" si="36"/>
        <v/>
      </c>
      <c r="U261" s="287" t="str">
        <f t="shared" si="37"/>
        <v/>
      </c>
      <c r="V261" s="287">
        <f t="shared" si="38"/>
        <v>472.87800000000004</v>
      </c>
      <c r="W261" s="288">
        <f>_xlfn.XLOOKUP('LISTA '!D261,BASE!A:A,BASE!G:G)</f>
        <v>35</v>
      </c>
      <c r="X261" s="280" t="str">
        <f t="shared" si="39"/>
        <v/>
      </c>
      <c r="Y261" s="280" t="str">
        <f>IF(X261="ACABOU",(MAX($Y$2:Y260))+1,"")</f>
        <v/>
      </c>
      <c r="Z261" s="280" t="str">
        <f>IF(X261="CHEGOU",(MAX($Z$2:Z260))+1,"")</f>
        <v/>
      </c>
    </row>
    <row r="262" spans="1:26" s="216" customFormat="1" ht="21.9" customHeight="1" x14ac:dyDescent="0.3">
      <c r="A262" s="12" t="e">
        <f>IF(#REF!="",0,COUNTIF(#REF!,"x"))</f>
        <v>#REF!</v>
      </c>
      <c r="B262" s="12" t="e">
        <f>IF(#REF!="",0,COUNTIF(#REF!,"x"))</f>
        <v>#REF!</v>
      </c>
      <c r="C262" s="13" t="e">
        <f>IF(#REF!="",0,COUNTIF(#REF!,"X"))</f>
        <v>#REF!</v>
      </c>
      <c r="D262" s="278">
        <v>1776</v>
      </c>
      <c r="E262" s="279" t="str">
        <f>_xlfn.XLOOKUP(D262,BASE!A:A,BASE!B:B)</f>
        <v>CASTANHA DE CAJU W1-320 CRUA 11,34KG</v>
      </c>
      <c r="F262" s="280"/>
      <c r="G262" s="280"/>
      <c r="H262" s="281">
        <v>62</v>
      </c>
      <c r="I262" s="281">
        <v>65</v>
      </c>
      <c r="J262" s="282" t="str">
        <f>IFERROR(_xlfn.XLOOKUP(D262,ISENTOS!A:A,ISENTOS!H:H),"")</f>
        <v/>
      </c>
      <c r="K262" s="282" t="str">
        <f>IFERROR(_xlfn.XLOOKUP(D262,ISENTOS!A:A,ISENTOS!I:I),"")</f>
        <v/>
      </c>
      <c r="L262" s="283">
        <f>IF(_xlfn.XLOOKUP(D262,Peso!A:A,Peso!D:D),_xlfn.XLOOKUP(D262,Peso!A:A,Peso!D:D),"SEM PESO")</f>
        <v>11.34</v>
      </c>
      <c r="M262" s="283" t="str">
        <f>_xlfn.XLOOKUP(D262,Peso!A:A,Peso!C:C)</f>
        <v>CX</v>
      </c>
      <c r="N262" s="283"/>
      <c r="O262" s="284">
        <f t="shared" si="32"/>
        <v>65</v>
      </c>
      <c r="P262" s="284" t="str">
        <f t="shared" si="33"/>
        <v/>
      </c>
      <c r="Q262" s="284" t="str">
        <f t="shared" si="34"/>
        <v/>
      </c>
      <c r="R262" s="285" t="str">
        <f>_xlfn.XLOOKUP(D262,CATEGORIA!B:B,CATEGORIA!F:F)</f>
        <v>OLEAGINOSAS</v>
      </c>
      <c r="S262" s="286">
        <f t="shared" si="35"/>
        <v>737.1</v>
      </c>
      <c r="T262" s="287" t="str">
        <f t="shared" si="36"/>
        <v/>
      </c>
      <c r="U262" s="287" t="str">
        <f t="shared" si="37"/>
        <v/>
      </c>
      <c r="V262" s="287">
        <f t="shared" si="38"/>
        <v>737.1</v>
      </c>
      <c r="W262" s="288">
        <f>_xlfn.XLOOKUP('LISTA '!D262,BASE!A:A,BASE!G:G)</f>
        <v>54</v>
      </c>
      <c r="X262" s="280" t="str">
        <f t="shared" si="39"/>
        <v/>
      </c>
      <c r="Y262" s="280" t="str">
        <f>IF(X262="ACABOU",(MAX($Y$2:Y261))+1,"")</f>
        <v/>
      </c>
      <c r="Z262" s="280" t="str">
        <f>IF(X262="CHEGOU",(MAX($Z$2:Z261))+1,"")</f>
        <v/>
      </c>
    </row>
    <row r="263" spans="1:26" s="216" customFormat="1" ht="21.9" customHeight="1" x14ac:dyDescent="0.3">
      <c r="A263" s="12" t="e">
        <f>IF(#REF!="",0,COUNTIF(#REF!,"x"))</f>
        <v>#REF!</v>
      </c>
      <c r="B263" s="12" t="e">
        <f>IF(#REF!="",0,COUNTIF(#REF!,"x"))</f>
        <v>#REF!</v>
      </c>
      <c r="C263" s="13" t="e">
        <f>IF(#REF!="",0,COUNTIF(#REF!,"X"))</f>
        <v>#REF!</v>
      </c>
      <c r="D263" s="278">
        <v>2711</v>
      </c>
      <c r="E263" s="279" t="str">
        <f>_xlfn.XLOOKUP(D263,BASE!A:A,BASE!B:B)</f>
        <v>CASTANHA DE CAJU W1-320 CRUA 5,67KG (VIDA EM GRAOS)</v>
      </c>
      <c r="F263" s="280" t="s">
        <v>155</v>
      </c>
      <c r="G263" s="280" t="s">
        <v>155</v>
      </c>
      <c r="H263" s="281">
        <v>66.5</v>
      </c>
      <c r="I263" s="281">
        <f>VLOOKUP(D263,FRACIONADOS!$A:$L,8,0)</f>
        <v>69.599999999999994</v>
      </c>
      <c r="J263" s="282" t="str">
        <f>IFERROR(_xlfn.XLOOKUP(D263,ISENTOS!A:A,ISENTOS!H:H),"")</f>
        <v/>
      </c>
      <c r="K263" s="282" t="str">
        <f>IFERROR(_xlfn.XLOOKUP(D263,ISENTOS!A:A,ISENTOS!I:I),"")</f>
        <v/>
      </c>
      <c r="L263" s="283">
        <f>IF(_xlfn.XLOOKUP(D263,Peso!A:A,Peso!D:D),_xlfn.XLOOKUP(D263,Peso!A:A,Peso!D:D),"SEM PESO")</f>
        <v>5.67</v>
      </c>
      <c r="M263" s="283" t="str">
        <f>_xlfn.XLOOKUP(D263,Peso!A:A,Peso!C:C)</f>
        <v>CX</v>
      </c>
      <c r="N263" s="283"/>
      <c r="O263" s="284">
        <f t="shared" si="32"/>
        <v>69.599999999999994</v>
      </c>
      <c r="P263" s="284" t="str">
        <f t="shared" si="33"/>
        <v/>
      </c>
      <c r="Q263" s="284" t="str">
        <f t="shared" si="34"/>
        <v/>
      </c>
      <c r="R263" s="285" t="str">
        <f>_xlfn.XLOOKUP(D263,CATEGORIA!B:B,CATEGORIA!F:F)</f>
        <v>OLEAGINOSAS</v>
      </c>
      <c r="S263" s="286">
        <f t="shared" si="35"/>
        <v>394.63199999999995</v>
      </c>
      <c r="T263" s="287" t="str">
        <f t="shared" si="36"/>
        <v/>
      </c>
      <c r="U263" s="287" t="str">
        <f t="shared" si="37"/>
        <v/>
      </c>
      <c r="V263" s="287">
        <f t="shared" si="38"/>
        <v>394.63199999999995</v>
      </c>
      <c r="W263" s="288">
        <f>_xlfn.XLOOKUP('LISTA '!D263,BASE!A:A,BASE!G:G)</f>
        <v>7</v>
      </c>
      <c r="X263" s="280" t="str">
        <f t="shared" si="39"/>
        <v/>
      </c>
      <c r="Y263" s="280" t="str">
        <f>IF(X263="ACABOU",(MAX($Y$2:Y262))+1,"")</f>
        <v/>
      </c>
      <c r="Z263" s="280" t="str">
        <f>IF(X263="CHEGOU",(MAX($Z$2:Z262))+1,"")</f>
        <v/>
      </c>
    </row>
    <row r="264" spans="1:26" s="216" customFormat="1" ht="21.9" customHeight="1" x14ac:dyDescent="0.3">
      <c r="A264" s="12" t="e">
        <f>IF(#REF!="",0,COUNTIF(#REF!,"x"))</f>
        <v>#REF!</v>
      </c>
      <c r="B264" s="12" t="e">
        <f>IF(#REF!="",0,COUNTIF(#REF!,"x"))</f>
        <v>#REF!</v>
      </c>
      <c r="C264" s="13" t="e">
        <f>IF(#REF!="",0,COUNTIF(#REF!,"X"))</f>
        <v>#REF!</v>
      </c>
      <c r="D264" s="278">
        <v>1774</v>
      </c>
      <c r="E264" s="279" t="str">
        <f>_xlfn.XLOOKUP(D264,BASE!A:A,BASE!B:B)</f>
        <v>CASTANHA DE CAJU W1-320 TORRADA 11,34KG</v>
      </c>
      <c r="F264" s="280"/>
      <c r="G264" s="280"/>
      <c r="H264" s="281">
        <v>62</v>
      </c>
      <c r="I264" s="281">
        <v>65</v>
      </c>
      <c r="J264" s="282" t="str">
        <f>IFERROR(_xlfn.XLOOKUP(D264,ISENTOS!A:A,ISENTOS!H:H),"")</f>
        <v/>
      </c>
      <c r="K264" s="282" t="str">
        <f>IFERROR(_xlfn.XLOOKUP(D264,ISENTOS!A:A,ISENTOS!I:I),"")</f>
        <v/>
      </c>
      <c r="L264" s="283">
        <f>IF(_xlfn.XLOOKUP(D264,Peso!A:A,Peso!D:D),_xlfn.XLOOKUP(D264,Peso!A:A,Peso!D:D),"SEM PESO")</f>
        <v>11.34</v>
      </c>
      <c r="M264" s="283" t="str">
        <f>_xlfn.XLOOKUP(D264,Peso!A:A,Peso!C:C)</f>
        <v>CX</v>
      </c>
      <c r="N264" s="283"/>
      <c r="O264" s="284">
        <f t="shared" si="32"/>
        <v>65</v>
      </c>
      <c r="P264" s="284" t="str">
        <f t="shared" si="33"/>
        <v/>
      </c>
      <c r="Q264" s="284" t="str">
        <f t="shared" si="34"/>
        <v/>
      </c>
      <c r="R264" s="285" t="str">
        <f>_xlfn.XLOOKUP(D264,CATEGORIA!B:B,CATEGORIA!F:F)</f>
        <v>OLEAGINOSAS</v>
      </c>
      <c r="S264" s="286">
        <f t="shared" si="35"/>
        <v>737.1</v>
      </c>
      <c r="T264" s="287" t="str">
        <f t="shared" si="36"/>
        <v/>
      </c>
      <c r="U264" s="287" t="str">
        <f t="shared" si="37"/>
        <v/>
      </c>
      <c r="V264" s="287">
        <f t="shared" si="38"/>
        <v>737.1</v>
      </c>
      <c r="W264" s="288">
        <f>_xlfn.XLOOKUP('LISTA '!D264,BASE!A:A,BASE!G:G)</f>
        <v>52</v>
      </c>
      <c r="X264" s="280" t="str">
        <f t="shared" si="39"/>
        <v/>
      </c>
      <c r="Y264" s="280" t="str">
        <f>IF(X264="ACABOU",(MAX($Y$2:Y263))+1,"")</f>
        <v/>
      </c>
      <c r="Z264" s="280" t="str">
        <f>IF(X264="CHEGOU",(MAX($Z$2:Z263))+1,"")</f>
        <v/>
      </c>
    </row>
    <row r="265" spans="1:26" s="216" customFormat="1" ht="21.9" customHeight="1" x14ac:dyDescent="0.3">
      <c r="A265" s="12" t="e">
        <f>IF(#REF!="",0,COUNTIF(#REF!,"x"))</f>
        <v>#REF!</v>
      </c>
      <c r="B265" s="12" t="e">
        <f>IF(#REF!="",0,COUNTIF(#REF!,"x"))</f>
        <v>#REF!</v>
      </c>
      <c r="C265" s="13" t="e">
        <f>IF(#REF!="",0,COUNTIF(#REF!,"X"))</f>
        <v>#REF!</v>
      </c>
      <c r="D265" s="278">
        <v>2712</v>
      </c>
      <c r="E265" s="279" t="str">
        <f>_xlfn.XLOOKUP(D265,BASE!A:A,BASE!B:B)</f>
        <v>CASTANHA DE CAJU W1-320 TORRADA 5,67KG (VIDA EM GRAOS)</v>
      </c>
      <c r="F265" s="280" t="s">
        <v>155</v>
      </c>
      <c r="G265" s="280" t="s">
        <v>155</v>
      </c>
      <c r="H265" s="281">
        <v>66.5</v>
      </c>
      <c r="I265" s="281">
        <f>VLOOKUP(D265,FRACIONADOS!$A:$L,8,0)</f>
        <v>69.599999999999994</v>
      </c>
      <c r="J265" s="282" t="str">
        <f>IFERROR(_xlfn.XLOOKUP(D265,ISENTOS!A:A,ISENTOS!H:H),"")</f>
        <v/>
      </c>
      <c r="K265" s="282" t="str">
        <f>IFERROR(_xlfn.XLOOKUP(D265,ISENTOS!A:A,ISENTOS!I:I),"")</f>
        <v/>
      </c>
      <c r="L265" s="283">
        <f>IF(_xlfn.XLOOKUP(D265,Peso!A:A,Peso!D:D),_xlfn.XLOOKUP(D265,Peso!A:A,Peso!D:D),"SEM PESO")</f>
        <v>5.67</v>
      </c>
      <c r="M265" s="283" t="str">
        <f>_xlfn.XLOOKUP(D265,Peso!A:A,Peso!C:C)</f>
        <v>CX</v>
      </c>
      <c r="N265" s="283"/>
      <c r="O265" s="284">
        <f t="shared" si="32"/>
        <v>69.599999999999994</v>
      </c>
      <c r="P265" s="284" t="str">
        <f t="shared" si="33"/>
        <v/>
      </c>
      <c r="Q265" s="284" t="str">
        <f t="shared" si="34"/>
        <v/>
      </c>
      <c r="R265" s="285" t="str">
        <f>_xlfn.XLOOKUP(D265,CATEGORIA!B:B,CATEGORIA!F:F)</f>
        <v>OLEAGINOSAS</v>
      </c>
      <c r="S265" s="286">
        <f t="shared" si="35"/>
        <v>394.63199999999995</v>
      </c>
      <c r="T265" s="287" t="str">
        <f t="shared" si="36"/>
        <v/>
      </c>
      <c r="U265" s="287" t="str">
        <f t="shared" si="37"/>
        <v/>
      </c>
      <c r="V265" s="287">
        <f t="shared" si="38"/>
        <v>394.63199999999995</v>
      </c>
      <c r="W265" s="288">
        <f>_xlfn.XLOOKUP('LISTA '!D265,BASE!A:A,BASE!G:G)</f>
        <v>18</v>
      </c>
      <c r="X265" s="280" t="str">
        <f t="shared" si="39"/>
        <v/>
      </c>
      <c r="Y265" s="280" t="str">
        <f>IF(X265="ACABOU",(MAX($Y$2:Y264))+1,"")</f>
        <v/>
      </c>
      <c r="Z265" s="280" t="str">
        <f>IF(X265="CHEGOU",(MAX($Z$2:Z264))+1,"")</f>
        <v/>
      </c>
    </row>
    <row r="266" spans="1:26" s="216" customFormat="1" ht="21.9" customHeight="1" x14ac:dyDescent="0.3">
      <c r="A266" s="12" t="e">
        <f>IF(#REF!="",0,COUNTIF(#REF!,"x"))</f>
        <v>#REF!</v>
      </c>
      <c r="B266" s="12" t="e">
        <f>IF(#REF!="",0,COUNTIF(#REF!,"x"))</f>
        <v>#REF!</v>
      </c>
      <c r="C266" s="13" t="e">
        <f>IF(#REF!="",0,COUNTIF(#REF!,"X"))</f>
        <v>#REF!</v>
      </c>
      <c r="D266" s="278">
        <v>1775</v>
      </c>
      <c r="E266" s="279" t="str">
        <f>_xlfn.XLOOKUP(D266,BASE!A:A,BASE!B:B)</f>
        <v>CASTANHA DE CAJU W1-320 TORRADA E SALGADA 11,34KG</v>
      </c>
      <c r="F266" s="280"/>
      <c r="G266" s="280"/>
      <c r="H266" s="281">
        <v>62</v>
      </c>
      <c r="I266" s="281">
        <v>65</v>
      </c>
      <c r="J266" s="282" t="str">
        <f>IFERROR(_xlfn.XLOOKUP(D266,ISENTOS!A:A,ISENTOS!H:H),"")</f>
        <v/>
      </c>
      <c r="K266" s="282" t="str">
        <f>IFERROR(_xlfn.XLOOKUP(D266,ISENTOS!A:A,ISENTOS!I:I),"")</f>
        <v/>
      </c>
      <c r="L266" s="283">
        <f>IF(_xlfn.XLOOKUP(D266,Peso!A:A,Peso!D:D),_xlfn.XLOOKUP(D266,Peso!A:A,Peso!D:D),"SEM PESO")</f>
        <v>11.34</v>
      </c>
      <c r="M266" s="283" t="str">
        <f>_xlfn.XLOOKUP(D266,Peso!A:A,Peso!C:C)</f>
        <v>CX</v>
      </c>
      <c r="N266" s="283"/>
      <c r="O266" s="284">
        <f t="shared" si="32"/>
        <v>65</v>
      </c>
      <c r="P266" s="284" t="str">
        <f t="shared" si="33"/>
        <v/>
      </c>
      <c r="Q266" s="284" t="str">
        <f t="shared" si="34"/>
        <v/>
      </c>
      <c r="R266" s="285" t="str">
        <f>_xlfn.XLOOKUP(D266,CATEGORIA!B:B,CATEGORIA!F:F)</f>
        <v>OLEAGINOSAS</v>
      </c>
      <c r="S266" s="286">
        <f t="shared" si="35"/>
        <v>737.1</v>
      </c>
      <c r="T266" s="287" t="str">
        <f t="shared" si="36"/>
        <v/>
      </c>
      <c r="U266" s="287" t="str">
        <f t="shared" si="37"/>
        <v/>
      </c>
      <c r="V266" s="287">
        <f t="shared" si="38"/>
        <v>737.1</v>
      </c>
      <c r="W266" s="288">
        <f>_xlfn.XLOOKUP('LISTA '!D266,BASE!A:A,BASE!G:G)</f>
        <v>70</v>
      </c>
      <c r="X266" s="280" t="str">
        <f t="shared" si="39"/>
        <v/>
      </c>
      <c r="Y266" s="280" t="str">
        <f>IF(X266="ACABOU",(MAX($Y$2:Y265))+1,"")</f>
        <v/>
      </c>
      <c r="Z266" s="280" t="str">
        <f>IF(X266="CHEGOU",(MAX($Z$2:Z265))+1,"")</f>
        <v/>
      </c>
    </row>
    <row r="267" spans="1:26" s="216" customFormat="1" ht="21.9" customHeight="1" x14ac:dyDescent="0.3">
      <c r="A267" s="19" t="e">
        <f>IF(#REF!="",0,COUNTIF(#REF!,"x"))</f>
        <v>#REF!</v>
      </c>
      <c r="B267" s="19" t="e">
        <f>IF(#REF!="",0,COUNTIF(#REF!,"x"))</f>
        <v>#REF!</v>
      </c>
      <c r="C267" s="16" t="e">
        <f>IF(#REF!="",0,COUNTIF(#REF!,"X"))</f>
        <v>#REF!</v>
      </c>
      <c r="D267" s="278">
        <v>2713</v>
      </c>
      <c r="E267" s="279" t="str">
        <f>_xlfn.XLOOKUP(D267,BASE!A:A,BASE!B:B)</f>
        <v>CASTANHA DE CAJU W1-320 TORRADA E SALGADA 5,67KG (VIDA EM GRAOS)</v>
      </c>
      <c r="F267" s="280" t="s">
        <v>155</v>
      </c>
      <c r="G267" s="280" t="s">
        <v>155</v>
      </c>
      <c r="H267" s="281">
        <v>66.5</v>
      </c>
      <c r="I267" s="281">
        <f>VLOOKUP(D267,FRACIONADOS!$A:$L,8,0)</f>
        <v>69.599999999999994</v>
      </c>
      <c r="J267" s="282" t="str">
        <f>IFERROR(_xlfn.XLOOKUP(D267,ISENTOS!A:A,ISENTOS!H:H),"")</f>
        <v/>
      </c>
      <c r="K267" s="282" t="str">
        <f>IFERROR(_xlfn.XLOOKUP(D267,ISENTOS!A:A,ISENTOS!I:I),"")</f>
        <v/>
      </c>
      <c r="L267" s="283">
        <f>IF(_xlfn.XLOOKUP(D267,Peso!A:A,Peso!D:D),_xlfn.XLOOKUP(D267,Peso!A:A,Peso!D:D),"SEM PESO")</f>
        <v>5.67</v>
      </c>
      <c r="M267" s="283" t="str">
        <f>_xlfn.XLOOKUP(D267,Peso!A:A,Peso!C:C)</f>
        <v>CX</v>
      </c>
      <c r="N267" s="283"/>
      <c r="O267" s="284">
        <f t="shared" si="32"/>
        <v>69.599999999999994</v>
      </c>
      <c r="P267" s="284" t="str">
        <f t="shared" si="33"/>
        <v/>
      </c>
      <c r="Q267" s="284" t="str">
        <f t="shared" si="34"/>
        <v/>
      </c>
      <c r="R267" s="285" t="str">
        <f>_xlfn.XLOOKUP(D267,CATEGORIA!B:B,CATEGORIA!F:F)</f>
        <v>OLEAGINOSAS</v>
      </c>
      <c r="S267" s="286">
        <f t="shared" si="35"/>
        <v>394.63199999999995</v>
      </c>
      <c r="T267" s="287" t="str">
        <f t="shared" si="36"/>
        <v/>
      </c>
      <c r="U267" s="287" t="str">
        <f t="shared" si="37"/>
        <v/>
      </c>
      <c r="V267" s="287">
        <f t="shared" si="38"/>
        <v>394.63199999999995</v>
      </c>
      <c r="W267" s="288">
        <f>_xlfn.XLOOKUP('LISTA '!D267,BASE!A:A,BASE!G:G)</f>
        <v>66</v>
      </c>
      <c r="X267" s="280" t="str">
        <f t="shared" si="39"/>
        <v/>
      </c>
      <c r="Y267" s="280" t="str">
        <f>IF(X267="ACABOU",(MAX($Y$2:Y266))+1,"")</f>
        <v/>
      </c>
      <c r="Z267" s="280" t="str">
        <f>IF(X267="CHEGOU",(MAX($Z$2:Z266))+1,"")</f>
        <v/>
      </c>
    </row>
    <row r="268" spans="1:26" s="216" customFormat="1" ht="21.9" customHeight="1" x14ac:dyDescent="0.3">
      <c r="A268" s="12" t="e">
        <f>IF(#REF!="",0,COUNTIF(#REF!,"x"))</f>
        <v>#REF!</v>
      </c>
      <c r="B268" s="12" t="e">
        <f>IF(#REF!="",0,COUNTIF(#REF!,"x"))</f>
        <v>#REF!</v>
      </c>
      <c r="C268" s="13" t="e">
        <f>IF(#REF!="",0,COUNTIF(#REF!,"X"))</f>
        <v>#REF!</v>
      </c>
      <c r="D268" s="278">
        <v>524</v>
      </c>
      <c r="E268" s="279" t="str">
        <f>_xlfn.XLOOKUP(D268,BASE!A:A,BASE!B:B)</f>
        <v>CASTANHA DE CAJU W3 CRUA 11,34KG</v>
      </c>
      <c r="F268" s="280"/>
      <c r="G268" s="280"/>
      <c r="H268" s="281">
        <v>59.5</v>
      </c>
      <c r="I268" s="281">
        <v>59.5</v>
      </c>
      <c r="J268" s="282" t="str">
        <f>IFERROR(_xlfn.XLOOKUP(D268,ISENTOS!A:A,ISENTOS!H:H),"")</f>
        <v/>
      </c>
      <c r="K268" s="282" t="str">
        <f>IFERROR(_xlfn.XLOOKUP(D268,ISENTOS!A:A,ISENTOS!I:I),"")</f>
        <v/>
      </c>
      <c r="L268" s="283">
        <f>IF(_xlfn.XLOOKUP(D268,Peso!A:A,Peso!D:D),_xlfn.XLOOKUP(D268,Peso!A:A,Peso!D:D),"SEM PESO")</f>
        <v>11.34</v>
      </c>
      <c r="M268" s="283" t="str">
        <f>_xlfn.XLOOKUP(D268,Peso!A:A,Peso!C:C)</f>
        <v>CX</v>
      </c>
      <c r="N268" s="283"/>
      <c r="O268" s="284">
        <f t="shared" si="32"/>
        <v>59.5</v>
      </c>
      <c r="P268" s="284" t="str">
        <f t="shared" si="33"/>
        <v/>
      </c>
      <c r="Q268" s="284" t="str">
        <f t="shared" si="34"/>
        <v/>
      </c>
      <c r="R268" s="285" t="str">
        <f>_xlfn.XLOOKUP(D268,CATEGORIA!B:B,CATEGORIA!F:F)</f>
        <v>OLEAGINOSAS</v>
      </c>
      <c r="S268" s="286">
        <f t="shared" si="35"/>
        <v>674.73</v>
      </c>
      <c r="T268" s="287" t="str">
        <f t="shared" si="36"/>
        <v/>
      </c>
      <c r="U268" s="287" t="str">
        <f t="shared" si="37"/>
        <v/>
      </c>
      <c r="V268" s="287">
        <f t="shared" si="38"/>
        <v>674.73</v>
      </c>
      <c r="W268" s="288">
        <f>_xlfn.XLOOKUP('LISTA '!D268,BASE!A:A,BASE!G:G)</f>
        <v>15</v>
      </c>
      <c r="X268" s="280" t="str">
        <f t="shared" si="39"/>
        <v/>
      </c>
      <c r="Y268" s="280" t="str">
        <f>IF(X268="ACABOU",(MAX($Y$2:Y267))+1,"")</f>
        <v/>
      </c>
      <c r="Z268" s="280" t="str">
        <f>IF(X268="CHEGOU",(MAX($Z$2:Z267))+1,"")</f>
        <v/>
      </c>
    </row>
    <row r="269" spans="1:26" s="216" customFormat="1" ht="21.9" customHeight="1" x14ac:dyDescent="0.3">
      <c r="A269" s="12" t="e">
        <f>IF(#REF!="",0,COUNTIF(#REF!,"x"))</f>
        <v>#REF!</v>
      </c>
      <c r="B269" s="12" t="e">
        <f>IF(#REF!="",0,COUNTIF(#REF!,"x"))</f>
        <v>#REF!</v>
      </c>
      <c r="C269" s="13" t="e">
        <f>IF(#REF!="",0,COUNTIF(#REF!,"X"))</f>
        <v>#REF!</v>
      </c>
      <c r="D269" s="278">
        <v>523</v>
      </c>
      <c r="E269" s="279" t="str">
        <f>_xlfn.XLOOKUP(D269,BASE!A:A,BASE!B:B)</f>
        <v>CASTANHA DE CAJU W3 TORRADA 11,34KG</v>
      </c>
      <c r="F269" s="280"/>
      <c r="G269" s="280"/>
      <c r="H269" s="281">
        <v>59.5</v>
      </c>
      <c r="I269" s="281">
        <v>59.5</v>
      </c>
      <c r="J269" s="282" t="str">
        <f>IFERROR(_xlfn.XLOOKUP(D269,ISENTOS!A:A,ISENTOS!H:H),"")</f>
        <v/>
      </c>
      <c r="K269" s="282" t="str">
        <f>IFERROR(_xlfn.XLOOKUP(D269,ISENTOS!A:A,ISENTOS!I:I),"")</f>
        <v/>
      </c>
      <c r="L269" s="283">
        <f>IF(_xlfn.XLOOKUP(D269,Peso!A:A,Peso!D:D),_xlfn.XLOOKUP(D269,Peso!A:A,Peso!D:D),"SEM PESO")</f>
        <v>11.34</v>
      </c>
      <c r="M269" s="283" t="str">
        <f>_xlfn.XLOOKUP(D269,Peso!A:A,Peso!C:C)</f>
        <v>CX</v>
      </c>
      <c r="N269" s="283"/>
      <c r="O269" s="284">
        <f t="shared" si="32"/>
        <v>59.5</v>
      </c>
      <c r="P269" s="284" t="str">
        <f t="shared" si="33"/>
        <v/>
      </c>
      <c r="Q269" s="284" t="str">
        <f t="shared" si="34"/>
        <v/>
      </c>
      <c r="R269" s="285" t="str">
        <f>_xlfn.XLOOKUP(D269,CATEGORIA!B:B,CATEGORIA!F:F)</f>
        <v>OLEAGINOSAS</v>
      </c>
      <c r="S269" s="286">
        <f t="shared" si="35"/>
        <v>674.73</v>
      </c>
      <c r="T269" s="287" t="str">
        <f t="shared" si="36"/>
        <v/>
      </c>
      <c r="U269" s="287" t="str">
        <f t="shared" si="37"/>
        <v/>
      </c>
      <c r="V269" s="287">
        <f t="shared" si="38"/>
        <v>674.73</v>
      </c>
      <c r="W269" s="288">
        <f>_xlfn.XLOOKUP('LISTA '!D269,BASE!A:A,BASE!G:G)</f>
        <v>92</v>
      </c>
      <c r="X269" s="280" t="str">
        <f t="shared" si="39"/>
        <v/>
      </c>
      <c r="Y269" s="280" t="str">
        <f>IF(X269="ACABOU",(MAX($Y$2:Y268))+1,"")</f>
        <v/>
      </c>
      <c r="Z269" s="280" t="str">
        <f>IF(X269="CHEGOU",(MAX($Z$2:Z268))+1,"")</f>
        <v/>
      </c>
    </row>
    <row r="270" spans="1:26" s="216" customFormat="1" ht="21.9" customHeight="1" x14ac:dyDescent="0.3">
      <c r="A270" s="12" t="e">
        <f>IF(#REF!="",0,COUNTIF(#REF!,"x"))</f>
        <v>#REF!</v>
      </c>
      <c r="B270" s="12" t="e">
        <f>IF(#REF!="",0,COUNTIF(#REF!,"x"))</f>
        <v>#REF!</v>
      </c>
      <c r="C270" s="13" t="e">
        <f>IF(#REF!="",0,COUNTIF(#REF!,"X"))</f>
        <v>#REF!</v>
      </c>
      <c r="D270" s="278">
        <v>1179</v>
      </c>
      <c r="E270" s="279" t="str">
        <f>_xlfn.XLOOKUP(D270,BASE!A:A,BASE!B:B)</f>
        <v>CASTANHA DE CAJU W3 TORRADA 5,67KG (VIDA EM GRAOS)</v>
      </c>
      <c r="F270" s="280" t="s">
        <v>155</v>
      </c>
      <c r="G270" s="280" t="s">
        <v>155</v>
      </c>
      <c r="H270" s="281">
        <v>63.8</v>
      </c>
      <c r="I270" s="281">
        <f>VLOOKUP(D270,FRACIONADOS!$A:$L,8,0)</f>
        <v>63.8</v>
      </c>
      <c r="J270" s="282" t="str">
        <f>IFERROR(_xlfn.XLOOKUP(D270,ISENTOS!A:A,ISENTOS!H:H),"")</f>
        <v/>
      </c>
      <c r="K270" s="282" t="str">
        <f>IFERROR(_xlfn.XLOOKUP(D270,ISENTOS!A:A,ISENTOS!I:I),"")</f>
        <v/>
      </c>
      <c r="L270" s="283">
        <f>IF(_xlfn.XLOOKUP(D270,Peso!A:A,Peso!D:D),_xlfn.XLOOKUP(D270,Peso!A:A,Peso!D:D),"SEM PESO")</f>
        <v>5.67</v>
      </c>
      <c r="M270" s="283" t="str">
        <f>_xlfn.XLOOKUP(D270,Peso!A:A,Peso!C:C)</f>
        <v>CX</v>
      </c>
      <c r="N270" s="283"/>
      <c r="O270" s="284">
        <f t="shared" si="32"/>
        <v>63.8</v>
      </c>
      <c r="P270" s="284" t="str">
        <f t="shared" si="33"/>
        <v/>
      </c>
      <c r="Q270" s="284" t="str">
        <f t="shared" si="34"/>
        <v/>
      </c>
      <c r="R270" s="285" t="str">
        <f>_xlfn.XLOOKUP(D270,CATEGORIA!B:B,CATEGORIA!F:F)</f>
        <v>OLEAGINOSAS</v>
      </c>
      <c r="S270" s="286">
        <f t="shared" si="35"/>
        <v>361.74599999999998</v>
      </c>
      <c r="T270" s="287" t="str">
        <f t="shared" si="36"/>
        <v/>
      </c>
      <c r="U270" s="287" t="str">
        <f t="shared" si="37"/>
        <v/>
      </c>
      <c r="V270" s="287">
        <f t="shared" si="38"/>
        <v>361.74599999999998</v>
      </c>
      <c r="W270" s="288">
        <f>_xlfn.XLOOKUP('LISTA '!D270,BASE!A:A,BASE!G:G)</f>
        <v>28</v>
      </c>
      <c r="X270" s="280" t="str">
        <f t="shared" si="39"/>
        <v/>
      </c>
      <c r="Y270" s="280" t="str">
        <f>IF(X270="ACABOU",(MAX($Y$2:Y269))+1,"")</f>
        <v/>
      </c>
      <c r="Z270" s="280" t="str">
        <f>IF(X270="CHEGOU",(MAX($Z$2:Z269))+1,"")</f>
        <v/>
      </c>
    </row>
    <row r="271" spans="1:26" s="216" customFormat="1" ht="21.9" customHeight="1" x14ac:dyDescent="0.3">
      <c r="A271" s="12"/>
      <c r="B271" s="12"/>
      <c r="C271" s="13"/>
      <c r="D271" s="278">
        <v>97</v>
      </c>
      <c r="E271" s="279" t="str">
        <f>_xlfn.XLOOKUP(D271,BASE!A:A,BASE!B:B)</f>
        <v>CASTANHA DE CAJU W3 TORRADA E SALGADA 11,34 KG</v>
      </c>
      <c r="F271" s="280"/>
      <c r="G271" s="280"/>
      <c r="H271" s="281">
        <v>59.5</v>
      </c>
      <c r="I271" s="281">
        <v>59.5</v>
      </c>
      <c r="J271" s="282" t="str">
        <f>IFERROR(_xlfn.XLOOKUP(D271,ISENTOS!A:A,ISENTOS!H:H),"")</f>
        <v/>
      </c>
      <c r="K271" s="282" t="str">
        <f>IFERROR(_xlfn.XLOOKUP(D271,ISENTOS!A:A,ISENTOS!I:I),"")</f>
        <v/>
      </c>
      <c r="L271" s="283">
        <f>IF(_xlfn.XLOOKUP(D271,Peso!A:A,Peso!D:D),_xlfn.XLOOKUP(D271,Peso!A:A,Peso!D:D),"SEM PESO")</f>
        <v>11.34</v>
      </c>
      <c r="M271" s="283" t="str">
        <f>_xlfn.XLOOKUP(D271,Peso!A:A,Peso!C:C)</f>
        <v>CX</v>
      </c>
      <c r="N271" s="283"/>
      <c r="O271" s="284">
        <f t="shared" si="32"/>
        <v>59.5</v>
      </c>
      <c r="P271" s="284" t="str">
        <f t="shared" si="33"/>
        <v/>
      </c>
      <c r="Q271" s="284" t="str">
        <f t="shared" si="34"/>
        <v/>
      </c>
      <c r="R271" s="285" t="str">
        <f>_xlfn.XLOOKUP(D271,CATEGORIA!B:B,CATEGORIA!F:F)</f>
        <v>OLEAGINOSAS</v>
      </c>
      <c r="S271" s="286">
        <f t="shared" si="35"/>
        <v>674.73</v>
      </c>
      <c r="T271" s="287" t="str">
        <f t="shared" si="36"/>
        <v/>
      </c>
      <c r="U271" s="287" t="str">
        <f t="shared" si="37"/>
        <v/>
      </c>
      <c r="V271" s="287">
        <f t="shared" si="38"/>
        <v>674.73</v>
      </c>
      <c r="W271" s="288">
        <f>_xlfn.XLOOKUP('LISTA '!D271,BASE!A:A,BASE!G:G)</f>
        <v>65</v>
      </c>
      <c r="X271" s="280" t="str">
        <f t="shared" si="39"/>
        <v/>
      </c>
      <c r="Y271" s="280" t="str">
        <f>IF(X271="ACABOU",(MAX($Y$2:Y270))+1,"")</f>
        <v/>
      </c>
      <c r="Z271" s="280" t="str">
        <f>IF(X271="CHEGOU",(MAX($Z$2:Z270))+1,"")</f>
        <v/>
      </c>
    </row>
    <row r="272" spans="1:26" s="216" customFormat="1" ht="21.9" customHeight="1" x14ac:dyDescent="0.3">
      <c r="A272" s="12"/>
      <c r="B272" s="12"/>
      <c r="C272" s="13"/>
      <c r="D272" s="278">
        <v>1186</v>
      </c>
      <c r="E272" s="279" t="str">
        <f>_xlfn.XLOOKUP(D272,BASE!A:A,BASE!B:B)</f>
        <v>CASTANHA DE CAJU W3 TORRADA E SALGADA 5,67KG (VIDA EM GRAOS)</v>
      </c>
      <c r="F272" s="280" t="s">
        <v>155</v>
      </c>
      <c r="G272" s="280" t="s">
        <v>155</v>
      </c>
      <c r="H272" s="281">
        <v>63.8</v>
      </c>
      <c r="I272" s="281">
        <f>VLOOKUP(D272,FRACIONADOS!$A:$L,8,0)</f>
        <v>63.8</v>
      </c>
      <c r="J272" s="282" t="str">
        <f>IFERROR(_xlfn.XLOOKUP(D272,ISENTOS!A:A,ISENTOS!H:H),"")</f>
        <v/>
      </c>
      <c r="K272" s="282" t="str">
        <f>IFERROR(_xlfn.XLOOKUP(D272,ISENTOS!A:A,ISENTOS!I:I),"")</f>
        <v/>
      </c>
      <c r="L272" s="283">
        <f>IF(_xlfn.XLOOKUP(D272,Peso!A:A,Peso!D:D),_xlfn.XLOOKUP(D272,Peso!A:A,Peso!D:D),"SEM PESO")</f>
        <v>5.67</v>
      </c>
      <c r="M272" s="283" t="str">
        <f>_xlfn.XLOOKUP(D272,Peso!A:A,Peso!C:C)</f>
        <v>CX</v>
      </c>
      <c r="N272" s="283"/>
      <c r="O272" s="284">
        <f t="shared" si="32"/>
        <v>63.8</v>
      </c>
      <c r="P272" s="284" t="str">
        <f t="shared" si="33"/>
        <v/>
      </c>
      <c r="Q272" s="284" t="str">
        <f t="shared" si="34"/>
        <v/>
      </c>
      <c r="R272" s="285" t="str">
        <f>_xlfn.XLOOKUP(D272,CATEGORIA!B:B,CATEGORIA!F:F)</f>
        <v>OLEAGINOSAS</v>
      </c>
      <c r="S272" s="286">
        <f t="shared" si="35"/>
        <v>361.74599999999998</v>
      </c>
      <c r="T272" s="287" t="str">
        <f t="shared" si="36"/>
        <v/>
      </c>
      <c r="U272" s="287" t="str">
        <f t="shared" si="37"/>
        <v/>
      </c>
      <c r="V272" s="287">
        <f t="shared" si="38"/>
        <v>361.74599999999998</v>
      </c>
      <c r="W272" s="288">
        <f>_xlfn.XLOOKUP('LISTA '!D272,BASE!A:A,BASE!G:G)</f>
        <v>14</v>
      </c>
      <c r="X272" s="280" t="str">
        <f t="shared" si="39"/>
        <v/>
      </c>
      <c r="Y272" s="280" t="str">
        <f>IF(X272="ACABOU",(MAX($Y$2:Y271))+1,"")</f>
        <v/>
      </c>
      <c r="Z272" s="280" t="str">
        <f>IF(X272="CHEGOU",(MAX($Z$2:Z271))+1,"")</f>
        <v/>
      </c>
    </row>
    <row r="273" spans="1:27" s="216" customFormat="1" ht="21.9" customHeight="1" x14ac:dyDescent="0.3">
      <c r="A273" s="12" t="e">
        <f>IF(#REF!="",0,COUNTIF(#REF!,"x"))</f>
        <v>#REF!</v>
      </c>
      <c r="B273" s="12" t="e">
        <f>IF(#REF!="",0,COUNTIF(#REF!,"x"))</f>
        <v>#REF!</v>
      </c>
      <c r="C273" s="13" t="e">
        <f>IF(#REF!="",0,COUNTIF(#REF!,"X"))</f>
        <v>#REF!</v>
      </c>
      <c r="D273" s="278">
        <v>50</v>
      </c>
      <c r="E273" s="279" t="str">
        <f>_xlfn.XLOOKUP(D273,BASE!A:A,BASE!B:B)</f>
        <v>CASTANHA DE CAJU W4 CRUA 11,34KG</v>
      </c>
      <c r="F273" s="280"/>
      <c r="G273" s="280"/>
      <c r="H273" s="281">
        <v>56</v>
      </c>
      <c r="I273" s="281">
        <v>56</v>
      </c>
      <c r="J273" s="282" t="str">
        <f>IFERROR(_xlfn.XLOOKUP(D273,ISENTOS!A:A,ISENTOS!H:H),"")</f>
        <v/>
      </c>
      <c r="K273" s="282" t="str">
        <f>IFERROR(_xlfn.XLOOKUP(D273,ISENTOS!A:A,ISENTOS!I:I),"")</f>
        <v/>
      </c>
      <c r="L273" s="283">
        <f>IF(_xlfn.XLOOKUP(D273,Peso!A:A,Peso!D:D),_xlfn.XLOOKUP(D273,Peso!A:A,Peso!D:D),"SEM PESO")</f>
        <v>11.34</v>
      </c>
      <c r="M273" s="283" t="str">
        <f>_xlfn.XLOOKUP(D273,Peso!A:A,Peso!C:C)</f>
        <v>CX</v>
      </c>
      <c r="N273" s="283"/>
      <c r="O273" s="284">
        <f t="shared" si="32"/>
        <v>56</v>
      </c>
      <c r="P273" s="284" t="str">
        <f t="shared" si="33"/>
        <v/>
      </c>
      <c r="Q273" s="284" t="str">
        <f t="shared" si="34"/>
        <v/>
      </c>
      <c r="R273" s="285" t="str">
        <f>_xlfn.XLOOKUP(D273,CATEGORIA!B:B,CATEGORIA!F:F)</f>
        <v>OLEAGINOSAS</v>
      </c>
      <c r="S273" s="286">
        <f t="shared" si="35"/>
        <v>635.04</v>
      </c>
      <c r="T273" s="287" t="str">
        <f t="shared" si="36"/>
        <v/>
      </c>
      <c r="U273" s="287" t="str">
        <f t="shared" si="37"/>
        <v/>
      </c>
      <c r="V273" s="287">
        <f t="shared" si="38"/>
        <v>635.04</v>
      </c>
      <c r="W273" s="288">
        <f>_xlfn.XLOOKUP('LISTA '!D273,BASE!A:A,BASE!G:G)</f>
        <v>65</v>
      </c>
      <c r="X273" s="280" t="str">
        <f t="shared" si="39"/>
        <v/>
      </c>
      <c r="Y273" s="280" t="str">
        <f>IF(X273="ACABOU",(MAX($Y$2:Y272))+1,"")</f>
        <v/>
      </c>
      <c r="Z273" s="280" t="str">
        <f>IF(X273="CHEGOU",(MAX($Z$2:Z272))+1,"")</f>
        <v/>
      </c>
    </row>
    <row r="274" spans="1:27" s="216" customFormat="1" ht="21.9" customHeight="1" x14ac:dyDescent="0.3">
      <c r="A274" s="12" t="e">
        <f>IF(#REF!="",0,COUNTIF(#REF!,"x"))</f>
        <v>#REF!</v>
      </c>
      <c r="B274" s="12" t="e">
        <f>IF(#REF!="",0,COUNTIF(#REF!,"x"))</f>
        <v>#REF!</v>
      </c>
      <c r="C274" s="13" t="e">
        <f>IF(#REF!="",0,COUNTIF(#REF!,"X"))</f>
        <v>#REF!</v>
      </c>
      <c r="D274" s="278">
        <v>94</v>
      </c>
      <c r="E274" s="279" t="str">
        <f>_xlfn.XLOOKUP(D274,BASE!A:A,BASE!B:B)</f>
        <v>CASTANHA DE CAJU W4 TORRADA 11,34 KG</v>
      </c>
      <c r="F274" s="280"/>
      <c r="G274" s="280"/>
      <c r="H274" s="281">
        <v>56.5</v>
      </c>
      <c r="I274" s="281">
        <v>56.5</v>
      </c>
      <c r="J274" s="282" t="str">
        <f>IFERROR(_xlfn.XLOOKUP(D274,ISENTOS!A:A,ISENTOS!H:H),"")</f>
        <v/>
      </c>
      <c r="K274" s="282" t="str">
        <f>IFERROR(_xlfn.XLOOKUP(D274,ISENTOS!A:A,ISENTOS!I:I),"")</f>
        <v/>
      </c>
      <c r="L274" s="283">
        <f>IF(_xlfn.XLOOKUP(D274,Peso!A:A,Peso!D:D),_xlfn.XLOOKUP(D274,Peso!A:A,Peso!D:D),"SEM PESO")</f>
        <v>11.34</v>
      </c>
      <c r="M274" s="283" t="str">
        <f>_xlfn.XLOOKUP(D274,Peso!A:A,Peso!C:C)</f>
        <v>CX</v>
      </c>
      <c r="N274" s="283"/>
      <c r="O274" s="284">
        <f t="shared" si="32"/>
        <v>56.5</v>
      </c>
      <c r="P274" s="284" t="str">
        <f t="shared" si="33"/>
        <v/>
      </c>
      <c r="Q274" s="284" t="str">
        <f t="shared" si="34"/>
        <v/>
      </c>
      <c r="R274" s="285" t="str">
        <f>_xlfn.XLOOKUP(D274,CATEGORIA!B:B,CATEGORIA!F:F)</f>
        <v>OLEAGINOSAS</v>
      </c>
      <c r="S274" s="286">
        <f t="shared" si="35"/>
        <v>640.71</v>
      </c>
      <c r="T274" s="287" t="str">
        <f t="shared" si="36"/>
        <v/>
      </c>
      <c r="U274" s="287" t="str">
        <f t="shared" si="37"/>
        <v/>
      </c>
      <c r="V274" s="287">
        <f t="shared" si="38"/>
        <v>640.71</v>
      </c>
      <c r="W274" s="288">
        <f>_xlfn.XLOOKUP('LISTA '!D274,BASE!A:A,BASE!G:G)</f>
        <v>98</v>
      </c>
      <c r="X274" s="280" t="str">
        <f t="shared" si="39"/>
        <v/>
      </c>
      <c r="Y274" s="280" t="str">
        <f>IF(X274="ACABOU",(MAX($Y$2:Y273))+1,"")</f>
        <v/>
      </c>
      <c r="Z274" s="280" t="str">
        <f>IF(X274="CHEGOU",(MAX($Z$2:Z273))+1,"")</f>
        <v/>
      </c>
    </row>
    <row r="275" spans="1:27" s="216" customFormat="1" ht="21.9" customHeight="1" x14ac:dyDescent="0.3">
      <c r="A275" s="12" t="e">
        <f>IF(#REF!="",0,COUNTIF(#REF!,"x"))</f>
        <v>#REF!</v>
      </c>
      <c r="B275" s="12" t="e">
        <f>IF(#REF!="",0,COUNTIF(#REF!,"x"))</f>
        <v>#REF!</v>
      </c>
      <c r="C275" s="13" t="e">
        <f>IF(#REF!="",0,COUNTIF(#REF!,"X"))</f>
        <v>#REF!</v>
      </c>
      <c r="D275" s="278">
        <v>1585</v>
      </c>
      <c r="E275" s="279" t="str">
        <f>_xlfn.XLOOKUP(D275,BASE!A:A,BASE!B:B)</f>
        <v>CASTANHA DE CAJU W4 TORRADA 2KG</v>
      </c>
      <c r="F275" s="280" t="s">
        <v>155</v>
      </c>
      <c r="G275" s="280" t="s">
        <v>155</v>
      </c>
      <c r="H275" s="281">
        <v>63.6</v>
      </c>
      <c r="I275" s="281">
        <f>VLOOKUP(D275,FRACIONADOS!$A:$L,8,0)</f>
        <v>63.6</v>
      </c>
      <c r="J275" s="282" t="str">
        <f>IFERROR(_xlfn.XLOOKUP(D275,ISENTOS!A:A,ISENTOS!H:H),"")</f>
        <v/>
      </c>
      <c r="K275" s="282" t="str">
        <f>IFERROR(_xlfn.XLOOKUP(D275,ISENTOS!A:A,ISENTOS!I:I),"")</f>
        <v/>
      </c>
      <c r="L275" s="283">
        <f>IF(_xlfn.XLOOKUP(D275,Peso!A:A,Peso!D:D),_xlfn.XLOOKUP(D275,Peso!A:A,Peso!D:D),"SEM PESO")</f>
        <v>2</v>
      </c>
      <c r="M275" s="283" t="str">
        <f>_xlfn.XLOOKUP(D275,Peso!A:A,Peso!C:C)</f>
        <v>CX</v>
      </c>
      <c r="N275" s="283"/>
      <c r="O275" s="284">
        <f t="shared" si="32"/>
        <v>63.6</v>
      </c>
      <c r="P275" s="284" t="str">
        <f t="shared" si="33"/>
        <v/>
      </c>
      <c r="Q275" s="284" t="str">
        <f t="shared" si="34"/>
        <v/>
      </c>
      <c r="R275" s="285" t="str">
        <f>_xlfn.XLOOKUP(D275,CATEGORIA!B:B,CATEGORIA!F:F)</f>
        <v>OLEAGINOSAS</v>
      </c>
      <c r="S275" s="286">
        <f t="shared" si="35"/>
        <v>127.2</v>
      </c>
      <c r="T275" s="287" t="str">
        <f t="shared" si="36"/>
        <v/>
      </c>
      <c r="U275" s="287" t="str">
        <f t="shared" si="37"/>
        <v/>
      </c>
      <c r="V275" s="287">
        <f t="shared" si="38"/>
        <v>127.2</v>
      </c>
      <c r="W275" s="288">
        <f>_xlfn.XLOOKUP('LISTA '!D275,BASE!A:A,BASE!G:G)</f>
        <v>22</v>
      </c>
      <c r="X275" s="280" t="str">
        <f t="shared" si="39"/>
        <v/>
      </c>
      <c r="Y275" s="280" t="str">
        <f>IF(X275="ACABOU",(MAX($Y$2:Y274))+1,"")</f>
        <v/>
      </c>
      <c r="Z275" s="280" t="str">
        <f>IF(X275="CHEGOU",(MAX($Z$2:Z274))+1,"")</f>
        <v/>
      </c>
    </row>
    <row r="276" spans="1:27" s="216" customFormat="1" ht="21.9" customHeight="1" x14ac:dyDescent="0.3">
      <c r="A276" s="12" t="e">
        <f>IF(#REF!="",0,COUNTIF(#REF!,"x"))</f>
        <v>#REF!</v>
      </c>
      <c r="B276" s="12" t="e">
        <f>IF(#REF!="",0,COUNTIF(#REF!,"x"))</f>
        <v>#REF!</v>
      </c>
      <c r="C276" s="13" t="e">
        <f>IF(#REF!="",0,COUNTIF(#REF!,"X"))</f>
        <v>#REF!</v>
      </c>
      <c r="D276" s="278">
        <v>49</v>
      </c>
      <c r="E276" s="279" t="str">
        <f>_xlfn.XLOOKUP(D276,BASE!A:A,BASE!B:B)</f>
        <v>CASTANHA DE CAJU W4 TORRADA E SALGADA 11,34KG</v>
      </c>
      <c r="F276" s="280"/>
      <c r="G276" s="280"/>
      <c r="H276" s="281">
        <v>56.5</v>
      </c>
      <c r="I276" s="281">
        <v>56.5</v>
      </c>
      <c r="J276" s="282" t="str">
        <f>IFERROR(_xlfn.XLOOKUP(D276,ISENTOS!A:A,ISENTOS!H:H),"")</f>
        <v/>
      </c>
      <c r="K276" s="282" t="str">
        <f>IFERROR(_xlfn.XLOOKUP(D276,ISENTOS!A:A,ISENTOS!I:I),"")</f>
        <v/>
      </c>
      <c r="L276" s="283">
        <f>IF(_xlfn.XLOOKUP(D276,Peso!A:A,Peso!D:D),_xlfn.XLOOKUP(D276,Peso!A:A,Peso!D:D),"SEM PESO")</f>
        <v>11.34</v>
      </c>
      <c r="M276" s="283" t="str">
        <f>_xlfn.XLOOKUP(D276,Peso!A:A,Peso!C:C)</f>
        <v>CX</v>
      </c>
      <c r="N276" s="283"/>
      <c r="O276" s="284">
        <f t="shared" si="32"/>
        <v>56.5</v>
      </c>
      <c r="P276" s="284" t="str">
        <f t="shared" si="33"/>
        <v/>
      </c>
      <c r="Q276" s="284" t="str">
        <f t="shared" si="34"/>
        <v/>
      </c>
      <c r="R276" s="285" t="str">
        <f>_xlfn.XLOOKUP(D276,CATEGORIA!B:B,CATEGORIA!F:F)</f>
        <v>OLEAGINOSAS</v>
      </c>
      <c r="S276" s="286">
        <f t="shared" si="35"/>
        <v>640.71</v>
      </c>
      <c r="T276" s="287" t="str">
        <f t="shared" si="36"/>
        <v/>
      </c>
      <c r="U276" s="287" t="str">
        <f t="shared" si="37"/>
        <v/>
      </c>
      <c r="V276" s="287">
        <f t="shared" si="38"/>
        <v>640.71</v>
      </c>
      <c r="W276" s="288">
        <f>_xlfn.XLOOKUP('LISTA '!D276,BASE!A:A,BASE!G:G)</f>
        <v>60</v>
      </c>
      <c r="X276" s="280" t="str">
        <f t="shared" si="39"/>
        <v/>
      </c>
      <c r="Y276" s="280" t="str">
        <f>IF(X276="ACABOU",(MAX($Y$2:Y275))+1,"")</f>
        <v/>
      </c>
      <c r="Z276" s="280" t="str">
        <f>IF(X276="CHEGOU",(MAX($Z$2:Z275))+1,"")</f>
        <v/>
      </c>
    </row>
    <row r="277" spans="1:27" s="216" customFormat="1" ht="21.9" customHeight="1" x14ac:dyDescent="0.3">
      <c r="A277" s="50" t="e">
        <f>IF(#REF!="",0,COUNTIF(#REF!,"x"))</f>
        <v>#REF!</v>
      </c>
      <c r="B277" s="50" t="e">
        <f>IF(#REF!="",0,COUNTIF(#REF!,"x"))</f>
        <v>#REF!</v>
      </c>
      <c r="C277" s="13" t="e">
        <f>IF(#REF!="",0,COUNTIF(#REF!,"X"))</f>
        <v>#REF!</v>
      </c>
      <c r="D277" s="278">
        <v>1586</v>
      </c>
      <c r="E277" s="279" t="str">
        <f>_xlfn.XLOOKUP(D277,BASE!A:A,BASE!B:B)</f>
        <v>CASTANHA DE CAJU W4 TORRADA E SALGADA 2KG</v>
      </c>
      <c r="F277" s="280" t="s">
        <v>155</v>
      </c>
      <c r="G277" s="280" t="s">
        <v>155</v>
      </c>
      <c r="H277" s="281">
        <v>63.6</v>
      </c>
      <c r="I277" s="281">
        <f>VLOOKUP(D277,FRACIONADOS!$A:$L,8,0)</f>
        <v>63.6</v>
      </c>
      <c r="J277" s="282" t="str">
        <f>IFERROR(_xlfn.XLOOKUP(D277,ISENTOS!A:A,ISENTOS!H:H),"")</f>
        <v/>
      </c>
      <c r="K277" s="282" t="str">
        <f>IFERROR(_xlfn.XLOOKUP(D277,ISENTOS!A:A,ISENTOS!I:I),"")</f>
        <v/>
      </c>
      <c r="L277" s="283">
        <f>IF(_xlfn.XLOOKUP(D277,Peso!A:A,Peso!D:D),_xlfn.XLOOKUP(D277,Peso!A:A,Peso!D:D),"SEM PESO")</f>
        <v>2</v>
      </c>
      <c r="M277" s="283" t="str">
        <f>_xlfn.XLOOKUP(D277,Peso!A:A,Peso!C:C)</f>
        <v>CX</v>
      </c>
      <c r="N277" s="283"/>
      <c r="O277" s="284">
        <f t="shared" si="32"/>
        <v>63.6</v>
      </c>
      <c r="P277" s="284" t="str">
        <f t="shared" si="33"/>
        <v/>
      </c>
      <c r="Q277" s="284" t="str">
        <f t="shared" si="34"/>
        <v/>
      </c>
      <c r="R277" s="285" t="str">
        <f>_xlfn.XLOOKUP(D277,CATEGORIA!B:B,CATEGORIA!F:F)</f>
        <v>OLEAGINOSAS</v>
      </c>
      <c r="S277" s="286">
        <f t="shared" si="35"/>
        <v>127.2</v>
      </c>
      <c r="T277" s="287" t="str">
        <f t="shared" si="36"/>
        <v/>
      </c>
      <c r="U277" s="287" t="str">
        <f t="shared" si="37"/>
        <v/>
      </c>
      <c r="V277" s="287">
        <f t="shared" si="38"/>
        <v>127.2</v>
      </c>
      <c r="W277" s="288">
        <f>_xlfn.XLOOKUP('LISTA '!D277,BASE!A:A,BASE!G:G)</f>
        <v>15</v>
      </c>
      <c r="X277" s="280" t="str">
        <f t="shared" si="39"/>
        <v/>
      </c>
      <c r="Y277" s="280" t="str">
        <f>IF(X277="ACABOU",(MAX($Y$2:Y276))+1,"")</f>
        <v/>
      </c>
      <c r="Z277" s="280" t="str">
        <f>IF(X277="CHEGOU",(MAX($Z$2:Z276))+1,"")</f>
        <v/>
      </c>
    </row>
    <row r="278" spans="1:27" s="216" customFormat="1" ht="21.9" customHeight="1" x14ac:dyDescent="0.3">
      <c r="A278" s="50" t="e">
        <f>IF(#REF!="",0,COUNTIF(#REF!,"x"))</f>
        <v>#REF!</v>
      </c>
      <c r="B278" s="50" t="e">
        <f>IF(#REF!="",0,COUNTIF(#REF!,"x"))</f>
        <v>#REF!</v>
      </c>
      <c r="C278" s="13" t="e">
        <f>IF(#REF!="",0,COUNTIF(#REF!,"X"))</f>
        <v>#REF!</v>
      </c>
      <c r="D278" s="278">
        <v>224</v>
      </c>
      <c r="E278" s="279" t="str">
        <f>_xlfn.XLOOKUP(D278,BASE!A:A,BASE!B:B)</f>
        <v>CASTANHA DO PARA SEM CASCA LARGE 20KG</v>
      </c>
      <c r="F278" s="280"/>
      <c r="G278" s="280"/>
      <c r="H278" s="281">
        <v>0</v>
      </c>
      <c r="I278" s="281">
        <v>0</v>
      </c>
      <c r="J278" s="282" t="str">
        <f>IFERROR(_xlfn.XLOOKUP(D278,ISENTOS!A:A,ISENTOS!H:H),"")</f>
        <v/>
      </c>
      <c r="K278" s="282" t="str">
        <f>IFERROR(_xlfn.XLOOKUP(D278,ISENTOS!A:A,ISENTOS!I:I),"")</f>
        <v/>
      </c>
      <c r="L278" s="283">
        <f>IF(_xlfn.XLOOKUP(D278,Peso!A:A,Peso!D:D),_xlfn.XLOOKUP(D278,Peso!A:A,Peso!D:D),"SEM PESO")</f>
        <v>20</v>
      </c>
      <c r="M278" s="283" t="str">
        <f>_xlfn.XLOOKUP(D278,Peso!A:A,Peso!C:C)</f>
        <v>CX</v>
      </c>
      <c r="N278" s="283"/>
      <c r="O278" s="284">
        <f t="shared" si="32"/>
        <v>0</v>
      </c>
      <c r="P278" s="284" t="str">
        <f t="shared" si="33"/>
        <v/>
      </c>
      <c r="Q278" s="284" t="str">
        <f t="shared" si="34"/>
        <v/>
      </c>
      <c r="R278" s="285" t="str">
        <f>_xlfn.XLOOKUP(D278,CATEGORIA!B:B,CATEGORIA!F:F)</f>
        <v>OLEAGINOSAS</v>
      </c>
      <c r="S278" s="286">
        <f t="shared" si="35"/>
        <v>0</v>
      </c>
      <c r="T278" s="287" t="str">
        <f t="shared" si="36"/>
        <v/>
      </c>
      <c r="U278" s="287" t="str">
        <f t="shared" si="37"/>
        <v/>
      </c>
      <c r="V278" s="287">
        <f t="shared" si="38"/>
        <v>0</v>
      </c>
      <c r="W278" s="288">
        <f>_xlfn.XLOOKUP('LISTA '!D278,BASE!A:A,BASE!G:G)</f>
        <v>0</v>
      </c>
      <c r="X278" s="280" t="str">
        <f t="shared" si="39"/>
        <v/>
      </c>
      <c r="Y278" s="280" t="str">
        <f>IF(X278="ACABOU",(MAX($Y$2:Y277))+1,"")</f>
        <v/>
      </c>
      <c r="Z278" s="280" t="str">
        <f>IF(X278="CHEGOU",(MAX($Z$2:Z277))+1,"")</f>
        <v/>
      </c>
    </row>
    <row r="279" spans="1:27" s="216" customFormat="1" ht="21.9" customHeight="1" x14ac:dyDescent="0.3">
      <c r="A279" s="50" t="e">
        <f>IF(#REF!="",0,COUNTIF(#REF!,"x"))</f>
        <v>#REF!</v>
      </c>
      <c r="B279" s="50" t="e">
        <f>IF(#REF!="",0,COUNTIF(#REF!,"x"))</f>
        <v>#REF!</v>
      </c>
      <c r="C279" s="13" t="e">
        <f>IF(#REF!="",0,COUNTIF(#REF!,"X"))</f>
        <v>#REF!</v>
      </c>
      <c r="D279" s="278">
        <v>726</v>
      </c>
      <c r="E279" s="279" t="str">
        <f>_xlfn.XLOOKUP(D279,BASE!A:A,BASE!B:B)</f>
        <v>CASTANHA DO PARA SEM CASCA LARGE 5KG (VIDA EM GRAOS)</v>
      </c>
      <c r="F279" s="280"/>
      <c r="G279" s="280" t="s">
        <v>155</v>
      </c>
      <c r="H279" s="281">
        <v>159.6</v>
      </c>
      <c r="I279" s="281">
        <v>159.6</v>
      </c>
      <c r="J279" s="282" t="str">
        <f>IFERROR(_xlfn.XLOOKUP(D279,ISENTOS!A:A,ISENTOS!H:H),"")</f>
        <v/>
      </c>
      <c r="K279" s="282" t="str">
        <f>IFERROR(_xlfn.XLOOKUP(D279,ISENTOS!A:A,ISENTOS!I:I),"")</f>
        <v/>
      </c>
      <c r="L279" s="283">
        <f>IF(_xlfn.XLOOKUP(D279,Peso!A:A,Peso!D:D),_xlfn.XLOOKUP(D279,Peso!A:A,Peso!D:D),"SEM PESO")</f>
        <v>5</v>
      </c>
      <c r="M279" s="283" t="str">
        <f>_xlfn.XLOOKUP(D279,Peso!A:A,Peso!C:C)</f>
        <v>CX</v>
      </c>
      <c r="N279" s="283"/>
      <c r="O279" s="284">
        <f t="shared" si="32"/>
        <v>159.6</v>
      </c>
      <c r="P279" s="284" t="str">
        <f t="shared" si="33"/>
        <v/>
      </c>
      <c r="Q279" s="284" t="str">
        <f t="shared" si="34"/>
        <v/>
      </c>
      <c r="R279" s="285" t="str">
        <f>_xlfn.XLOOKUP(D279,CATEGORIA!B:B,CATEGORIA!F:F)</f>
        <v>OLEAGINOSAS</v>
      </c>
      <c r="S279" s="286">
        <f t="shared" si="35"/>
        <v>798</v>
      </c>
      <c r="T279" s="287" t="str">
        <f t="shared" si="36"/>
        <v/>
      </c>
      <c r="U279" s="287" t="str">
        <f t="shared" si="37"/>
        <v/>
      </c>
      <c r="V279" s="287">
        <f t="shared" si="38"/>
        <v>798</v>
      </c>
      <c r="W279" s="288">
        <f>_xlfn.XLOOKUP('LISTA '!D279,BASE!A:A,BASE!G:G)</f>
        <v>20</v>
      </c>
      <c r="X279" s="280" t="str">
        <f t="shared" si="39"/>
        <v/>
      </c>
      <c r="Y279" s="280" t="str">
        <f>IF(X279="ACABOU",(MAX($Y$2:Y278))+1,"")</f>
        <v/>
      </c>
      <c r="Z279" s="280" t="str">
        <f>IF(X279="CHEGOU",(MAX($Z$2:Z278))+1,"")</f>
        <v/>
      </c>
    </row>
    <row r="280" spans="1:27" s="216" customFormat="1" ht="21.9" customHeight="1" x14ac:dyDescent="0.3">
      <c r="A280" s="50" t="e">
        <f>IF(#REF!="",0,COUNTIF(#REF!,"x"))</f>
        <v>#REF!</v>
      </c>
      <c r="B280" s="50" t="e">
        <f>IF(#REF!="",0,COUNTIF(#REF!,"x"))</f>
        <v>#REF!</v>
      </c>
      <c r="C280" s="13" t="e">
        <f>IF(#REF!="",0,COUNTIF(#REF!,"X"))</f>
        <v>#REF!</v>
      </c>
      <c r="D280" s="278">
        <v>66</v>
      </c>
      <c r="E280" s="279" t="str">
        <f>_xlfn.XLOOKUP(D280,BASE!A:A,BASE!B:B)</f>
        <v>CASTANHA DO PARA SEM CASCA MEDIA 20KG</v>
      </c>
      <c r="F280" s="280"/>
      <c r="G280" s="280"/>
      <c r="H280" s="281">
        <v>125</v>
      </c>
      <c r="I280" s="281">
        <v>125</v>
      </c>
      <c r="J280" s="282" t="str">
        <f>IFERROR(_xlfn.XLOOKUP(D280,ISENTOS!A:A,ISENTOS!H:H),"")</f>
        <v/>
      </c>
      <c r="K280" s="282" t="str">
        <f>IFERROR(_xlfn.XLOOKUP(D280,ISENTOS!A:A,ISENTOS!I:I),"")</f>
        <v/>
      </c>
      <c r="L280" s="283">
        <f>IF(_xlfn.XLOOKUP(D280,Peso!A:A,Peso!D:D),_xlfn.XLOOKUP(D280,Peso!A:A,Peso!D:D),"SEM PESO")</f>
        <v>20</v>
      </c>
      <c r="M280" s="283" t="str">
        <f>_xlfn.XLOOKUP(D280,Peso!A:A,Peso!C:C)</f>
        <v>CX</v>
      </c>
      <c r="N280" s="283"/>
      <c r="O280" s="284">
        <f t="shared" si="32"/>
        <v>125</v>
      </c>
      <c r="P280" s="284" t="str">
        <f t="shared" si="33"/>
        <v/>
      </c>
      <c r="Q280" s="284" t="str">
        <f t="shared" si="34"/>
        <v/>
      </c>
      <c r="R280" s="285" t="str">
        <f>_xlfn.XLOOKUP(D280,CATEGORIA!B:B,CATEGORIA!F:F)</f>
        <v>OLEAGINOSAS</v>
      </c>
      <c r="S280" s="286">
        <f t="shared" si="35"/>
        <v>2500</v>
      </c>
      <c r="T280" s="287" t="str">
        <f t="shared" si="36"/>
        <v/>
      </c>
      <c r="U280" s="287" t="str">
        <f t="shared" si="37"/>
        <v/>
      </c>
      <c r="V280" s="287">
        <f t="shared" si="38"/>
        <v>2500</v>
      </c>
      <c r="W280" s="288">
        <f>_xlfn.XLOOKUP('LISTA '!D280,BASE!A:A,BASE!G:G)</f>
        <v>12</v>
      </c>
      <c r="X280" s="280" t="str">
        <f t="shared" si="39"/>
        <v/>
      </c>
      <c r="Y280" s="280" t="str">
        <f>IF(X280="ACABOU",(MAX($Y$2:Y279))+1,"")</f>
        <v/>
      </c>
      <c r="Z280" s="280" t="str">
        <f>IF(X280="CHEGOU",(MAX($Z$2:Z279))+1,"")</f>
        <v/>
      </c>
      <c r="AA280" s="48"/>
    </row>
    <row r="281" spans="1:27" s="216" customFormat="1" ht="21.9" customHeight="1" x14ac:dyDescent="0.3">
      <c r="A281" s="50" t="e">
        <f>IF(#REF!="",0,COUNTIF(#REF!,"x"))</f>
        <v>#REF!</v>
      </c>
      <c r="B281" s="50" t="e">
        <f>IF(#REF!="",0,COUNTIF(#REF!,"x"))</f>
        <v>#REF!</v>
      </c>
      <c r="C281" s="13" t="e">
        <f>IF(#REF!="",0,COUNTIF(#REF!,"X"))</f>
        <v>#REF!</v>
      </c>
      <c r="D281" s="278">
        <v>1587</v>
      </c>
      <c r="E281" s="279" t="str">
        <f>_xlfn.XLOOKUP(D281,BASE!A:A,BASE!B:B)</f>
        <v>CASTANHA DO PARA SEM CASCA MEDIA 2KG (VIDA EM GRAOS)</v>
      </c>
      <c r="F281" s="280"/>
      <c r="G281" s="280" t="s">
        <v>155</v>
      </c>
      <c r="H281" s="281">
        <v>139</v>
      </c>
      <c r="I281" s="281">
        <f>VLOOKUP(D281,FRACIONADOS!$A:$L,8,0)</f>
        <v>139</v>
      </c>
      <c r="J281" s="282" t="str">
        <f>IFERROR(_xlfn.XLOOKUP(D281,ISENTOS!A:A,ISENTOS!H:H),"")</f>
        <v/>
      </c>
      <c r="K281" s="282" t="str">
        <f>IFERROR(_xlfn.XLOOKUP(D281,ISENTOS!A:A,ISENTOS!I:I),"")</f>
        <v/>
      </c>
      <c r="L281" s="283">
        <f>IF(_xlfn.XLOOKUP(D281,Peso!A:A,Peso!D:D),_xlfn.XLOOKUP(D281,Peso!A:A,Peso!D:D),"SEM PESO")</f>
        <v>2</v>
      </c>
      <c r="M281" s="283" t="str">
        <f>_xlfn.XLOOKUP(D281,Peso!A:A,Peso!C:C)</f>
        <v>CX</v>
      </c>
      <c r="N281" s="283"/>
      <c r="O281" s="284">
        <f t="shared" si="32"/>
        <v>139</v>
      </c>
      <c r="P281" s="284" t="str">
        <f t="shared" si="33"/>
        <v/>
      </c>
      <c r="Q281" s="284" t="str">
        <f t="shared" si="34"/>
        <v/>
      </c>
      <c r="R281" s="285" t="str">
        <f>_xlfn.XLOOKUP(D281,CATEGORIA!B:B,CATEGORIA!F:F)</f>
        <v>OLEAGINOSAS</v>
      </c>
      <c r="S281" s="286">
        <f t="shared" si="35"/>
        <v>278</v>
      </c>
      <c r="T281" s="287" t="str">
        <f t="shared" si="36"/>
        <v/>
      </c>
      <c r="U281" s="287" t="str">
        <f t="shared" si="37"/>
        <v/>
      </c>
      <c r="V281" s="287">
        <f t="shared" si="38"/>
        <v>278</v>
      </c>
      <c r="W281" s="288">
        <f>_xlfn.XLOOKUP('LISTA '!D281,BASE!A:A,BASE!G:G)</f>
        <v>29</v>
      </c>
      <c r="X281" s="280" t="str">
        <f t="shared" si="39"/>
        <v/>
      </c>
      <c r="Y281" s="280" t="str">
        <f>IF(X281="ACABOU",(MAX($Y$2:Y280))+1,"")</f>
        <v/>
      </c>
      <c r="Z281" s="280" t="str">
        <f>IF(X281="CHEGOU",(MAX($Z$2:Z280))+1,"")</f>
        <v/>
      </c>
      <c r="AA281" s="48"/>
    </row>
    <row r="282" spans="1:27" s="216" customFormat="1" ht="21.9" customHeight="1" x14ac:dyDescent="0.3">
      <c r="A282" s="50" t="e">
        <f>IF(#REF!="",0,COUNTIF(#REF!,"x"))</f>
        <v>#REF!</v>
      </c>
      <c r="B282" s="50" t="e">
        <f>IF(#REF!="",0,COUNTIF(#REF!,"x"))</f>
        <v>#REF!</v>
      </c>
      <c r="C282" s="13" t="e">
        <f>IF(#REF!="",0,COUNTIF(#REF!,"X"))</f>
        <v>#REF!</v>
      </c>
      <c r="D282" s="278">
        <v>727</v>
      </c>
      <c r="E282" s="279" t="str">
        <f>_xlfn.XLOOKUP(D282,BASE!A:A,BASE!B:B)</f>
        <v>CASTANHA DO PARA SEM CASCA MEDIA 5KG (VIDA EM GRAOS)</v>
      </c>
      <c r="F282" s="280"/>
      <c r="G282" s="280" t="s">
        <v>155</v>
      </c>
      <c r="H282" s="281">
        <v>133.1</v>
      </c>
      <c r="I282" s="281">
        <f>VLOOKUP(D282,FRACIONADOS!$A:$L,8,0)</f>
        <v>133.1</v>
      </c>
      <c r="J282" s="282" t="str">
        <f>IFERROR(_xlfn.XLOOKUP(D282,ISENTOS!A:A,ISENTOS!H:H),"")</f>
        <v/>
      </c>
      <c r="K282" s="282" t="str">
        <f>IFERROR(_xlfn.XLOOKUP(D282,ISENTOS!A:A,ISENTOS!I:I),"")</f>
        <v/>
      </c>
      <c r="L282" s="283">
        <f>IF(_xlfn.XLOOKUP(D282,Peso!A:A,Peso!D:D),_xlfn.XLOOKUP(D282,Peso!A:A,Peso!D:D),"SEM PESO")</f>
        <v>5</v>
      </c>
      <c r="M282" s="283" t="str">
        <f>_xlfn.XLOOKUP(D282,Peso!A:A,Peso!C:C)</f>
        <v>CX</v>
      </c>
      <c r="N282" s="283"/>
      <c r="O282" s="284">
        <f t="shared" si="32"/>
        <v>133.1</v>
      </c>
      <c r="P282" s="284" t="str">
        <f t="shared" si="33"/>
        <v/>
      </c>
      <c r="Q282" s="284" t="str">
        <f t="shared" si="34"/>
        <v/>
      </c>
      <c r="R282" s="285" t="str">
        <f>_xlfn.XLOOKUP(D282,CATEGORIA!B:B,CATEGORIA!F:F)</f>
        <v>OLEAGINOSAS</v>
      </c>
      <c r="S282" s="286">
        <f t="shared" si="35"/>
        <v>665.5</v>
      </c>
      <c r="T282" s="287" t="str">
        <f t="shared" si="36"/>
        <v/>
      </c>
      <c r="U282" s="287" t="str">
        <f t="shared" si="37"/>
        <v/>
      </c>
      <c r="V282" s="287">
        <f t="shared" si="38"/>
        <v>665.5</v>
      </c>
      <c r="W282" s="288">
        <f>_xlfn.XLOOKUP('LISTA '!D282,BASE!A:A,BASE!G:G)</f>
        <v>170</v>
      </c>
      <c r="X282" s="280" t="str">
        <f t="shared" si="39"/>
        <v/>
      </c>
      <c r="Y282" s="280" t="str">
        <f>IF(X282="ACABOU",(MAX($Y$2:Y281))+1,"")</f>
        <v/>
      </c>
      <c r="Z282" s="280" t="str">
        <f>IF(X282="CHEGOU",(MAX($Z$2:Z281))+1,"")</f>
        <v/>
      </c>
      <c r="AA282" s="48"/>
    </row>
    <row r="283" spans="1:27" s="216" customFormat="1" ht="21.9" customHeight="1" x14ac:dyDescent="0.3">
      <c r="A283" s="50" t="e">
        <f>IF(#REF!="",0,COUNTIF(#REF!,"x"))</f>
        <v>#REF!</v>
      </c>
      <c r="B283" s="50" t="e">
        <f>IF(#REF!="",0,COUNTIF(#REF!,"x"))</f>
        <v>#REF!</v>
      </c>
      <c r="C283" s="13" t="e">
        <f>IF(#REF!="",0,COUNTIF(#REF!,"X"))</f>
        <v>#REF!</v>
      </c>
      <c r="D283" s="278">
        <v>234</v>
      </c>
      <c r="E283" s="279" t="str">
        <f>_xlfn.XLOOKUP(D283,BASE!A:A,BASE!B:B)</f>
        <v>CASTANHA DO PARA SEM CASCA MIUDA 20KG</v>
      </c>
      <c r="F283" s="280"/>
      <c r="G283" s="280"/>
      <c r="H283" s="281">
        <v>123</v>
      </c>
      <c r="I283" s="281">
        <v>123</v>
      </c>
      <c r="J283" s="282" t="str">
        <f>IFERROR(_xlfn.XLOOKUP(D283,ISENTOS!A:A,ISENTOS!H:H),"")</f>
        <v/>
      </c>
      <c r="K283" s="282" t="str">
        <f>IFERROR(_xlfn.XLOOKUP(D283,ISENTOS!A:A,ISENTOS!I:I),"")</f>
        <v/>
      </c>
      <c r="L283" s="283">
        <f>IF(_xlfn.XLOOKUP(D283,Peso!A:A,Peso!D:D),_xlfn.XLOOKUP(D283,Peso!A:A,Peso!D:D),"SEM PESO")</f>
        <v>20</v>
      </c>
      <c r="M283" s="283" t="str">
        <f>_xlfn.XLOOKUP(D283,Peso!A:A,Peso!C:C)</f>
        <v>CX</v>
      </c>
      <c r="N283" s="283"/>
      <c r="O283" s="284">
        <f t="shared" si="32"/>
        <v>123</v>
      </c>
      <c r="P283" s="284" t="str">
        <f t="shared" si="33"/>
        <v/>
      </c>
      <c r="Q283" s="284" t="str">
        <f t="shared" si="34"/>
        <v/>
      </c>
      <c r="R283" s="285" t="str">
        <f>_xlfn.XLOOKUP(D283,CATEGORIA!B:B,CATEGORIA!F:F)</f>
        <v>OLEAGINOSAS</v>
      </c>
      <c r="S283" s="286">
        <f t="shared" si="35"/>
        <v>2460</v>
      </c>
      <c r="T283" s="287" t="str">
        <f t="shared" si="36"/>
        <v/>
      </c>
      <c r="U283" s="287" t="str">
        <f t="shared" si="37"/>
        <v/>
      </c>
      <c r="V283" s="287">
        <f t="shared" si="38"/>
        <v>2460</v>
      </c>
      <c r="W283" s="288">
        <f>_xlfn.XLOOKUP('LISTA '!D283,BASE!A:A,BASE!G:G)</f>
        <v>138</v>
      </c>
      <c r="X283" s="280" t="str">
        <f t="shared" si="39"/>
        <v/>
      </c>
      <c r="Y283" s="280" t="str">
        <f>IF(X283="ACABOU",(MAX($Y$2:Y282))+1,"")</f>
        <v/>
      </c>
      <c r="Z283" s="280" t="str">
        <f>IF(X283="CHEGOU",(MAX($Z$2:Z282))+1,"")</f>
        <v/>
      </c>
      <c r="AA283" s="48"/>
    </row>
    <row r="284" spans="1:27" s="216" customFormat="1" ht="21.9" customHeight="1" x14ac:dyDescent="0.3">
      <c r="A284" s="50" t="e">
        <f>IF(#REF!="",0,COUNTIF(#REF!,"x"))</f>
        <v>#REF!</v>
      </c>
      <c r="B284" s="50" t="e">
        <f>IF(#REF!="",0,COUNTIF(#REF!,"x"))</f>
        <v>#REF!</v>
      </c>
      <c r="C284" s="13" t="e">
        <f>IF(#REF!="",0,COUNTIF(#REF!,"X"))</f>
        <v>#REF!</v>
      </c>
      <c r="D284" s="278">
        <v>728</v>
      </c>
      <c r="E284" s="279" t="str">
        <f>_xlfn.XLOOKUP(D284,BASE!A:A,BASE!B:B)</f>
        <v>CASTANHA DO PARA SEM CASCA MIUDA 5KG (VIDA EM GRAOS)</v>
      </c>
      <c r="F284" s="280"/>
      <c r="G284" s="280" t="s">
        <v>155</v>
      </c>
      <c r="H284" s="281">
        <v>130.9</v>
      </c>
      <c r="I284" s="281">
        <f>VLOOKUP(D284,FRACIONADOS!$A:$L,8,0)</f>
        <v>130.9</v>
      </c>
      <c r="J284" s="282" t="str">
        <f>IFERROR(_xlfn.XLOOKUP(D284,ISENTOS!A:A,ISENTOS!H:H),"")</f>
        <v/>
      </c>
      <c r="K284" s="282" t="str">
        <f>IFERROR(_xlfn.XLOOKUP(D284,ISENTOS!A:A,ISENTOS!I:I),"")</f>
        <v/>
      </c>
      <c r="L284" s="283">
        <f>IF(_xlfn.XLOOKUP(D284,Peso!A:A,Peso!D:D),_xlfn.XLOOKUP(D284,Peso!A:A,Peso!D:D),"SEM PESO")</f>
        <v>5</v>
      </c>
      <c r="M284" s="283" t="str">
        <f>_xlfn.XLOOKUP(D284,Peso!A:A,Peso!C:C)</f>
        <v>CX</v>
      </c>
      <c r="N284" s="283"/>
      <c r="O284" s="284">
        <f t="shared" si="32"/>
        <v>130.9</v>
      </c>
      <c r="P284" s="284" t="str">
        <f t="shared" si="33"/>
        <v/>
      </c>
      <c r="Q284" s="284" t="str">
        <f t="shared" si="34"/>
        <v/>
      </c>
      <c r="R284" s="285" t="str">
        <f>_xlfn.XLOOKUP(D284,CATEGORIA!B:B,CATEGORIA!F:F)</f>
        <v>OLEAGINOSAS</v>
      </c>
      <c r="S284" s="286">
        <f t="shared" si="35"/>
        <v>654.5</v>
      </c>
      <c r="T284" s="287" t="str">
        <f t="shared" si="36"/>
        <v/>
      </c>
      <c r="U284" s="287" t="str">
        <f t="shared" si="37"/>
        <v/>
      </c>
      <c r="V284" s="287">
        <f t="shared" si="38"/>
        <v>654.5</v>
      </c>
      <c r="W284" s="288">
        <f>_xlfn.XLOOKUP('LISTA '!D284,BASE!A:A,BASE!G:G)</f>
        <v>21</v>
      </c>
      <c r="X284" s="280" t="str">
        <f t="shared" si="39"/>
        <v/>
      </c>
      <c r="Y284" s="280" t="str">
        <f>IF(X284="ACABOU",(MAX($Y$2:Y283))+1,"")</f>
        <v/>
      </c>
      <c r="Z284" s="280" t="str">
        <f>IF(X284="CHEGOU",(MAX($Z$2:Z283))+1,"")</f>
        <v/>
      </c>
      <c r="AA284" s="48"/>
    </row>
    <row r="285" spans="1:27" s="216" customFormat="1" ht="21.9" customHeight="1" x14ac:dyDescent="0.3">
      <c r="A285" s="50" t="e">
        <f>IF(#REF!="",0,COUNTIF(#REF!,"x"))</f>
        <v>#REF!</v>
      </c>
      <c r="B285" s="50" t="e">
        <f>IF(#REF!="",0,COUNTIF(#REF!,"x"))</f>
        <v>#REF!</v>
      </c>
      <c r="C285" s="13" t="e">
        <f>IF(#REF!="",0,COUNTIF(#REF!,"X"))</f>
        <v>#REF!</v>
      </c>
      <c r="D285" s="278">
        <v>225</v>
      </c>
      <c r="E285" s="279" t="str">
        <f>_xlfn.XLOOKUP(D285,BASE!A:A,BASE!B:B)</f>
        <v>CASTANHA DO PARA SEM CASCA QUEBRADA 20KG</v>
      </c>
      <c r="F285" s="280"/>
      <c r="G285" s="280"/>
      <c r="H285" s="281">
        <v>112</v>
      </c>
      <c r="I285" s="281">
        <v>112</v>
      </c>
      <c r="J285" s="282" t="str">
        <f>IFERROR(_xlfn.XLOOKUP(D285,ISENTOS!A:A,ISENTOS!H:H),"")</f>
        <v/>
      </c>
      <c r="K285" s="282" t="str">
        <f>IFERROR(_xlfn.XLOOKUP(D285,ISENTOS!A:A,ISENTOS!I:I),"")</f>
        <v/>
      </c>
      <c r="L285" s="283">
        <f>IF(_xlfn.XLOOKUP(D285,Peso!A:A,Peso!D:D),_xlfn.XLOOKUP(D285,Peso!A:A,Peso!D:D),"SEM PESO")</f>
        <v>20</v>
      </c>
      <c r="M285" s="283" t="str">
        <f>_xlfn.XLOOKUP(D285,Peso!A:A,Peso!C:C)</f>
        <v>CX</v>
      </c>
      <c r="N285" s="283"/>
      <c r="O285" s="284">
        <f t="shared" si="32"/>
        <v>112</v>
      </c>
      <c r="P285" s="284" t="str">
        <f t="shared" si="33"/>
        <v/>
      </c>
      <c r="Q285" s="284" t="str">
        <f t="shared" si="34"/>
        <v/>
      </c>
      <c r="R285" s="285" t="str">
        <f>_xlfn.XLOOKUP(D285,CATEGORIA!B:B,CATEGORIA!F:F)</f>
        <v>OLEAGINOSAS</v>
      </c>
      <c r="S285" s="286">
        <f t="shared" si="35"/>
        <v>2240</v>
      </c>
      <c r="T285" s="287" t="str">
        <f t="shared" si="36"/>
        <v/>
      </c>
      <c r="U285" s="287" t="str">
        <f t="shared" si="37"/>
        <v/>
      </c>
      <c r="V285" s="287">
        <f t="shared" si="38"/>
        <v>2240</v>
      </c>
      <c r="W285" s="288">
        <f>_xlfn.XLOOKUP('LISTA '!D285,BASE!A:A,BASE!G:G)</f>
        <v>114</v>
      </c>
      <c r="X285" s="280" t="str">
        <f t="shared" si="39"/>
        <v/>
      </c>
      <c r="Y285" s="280" t="str">
        <f>IF(X285="ACABOU",(MAX($Y$2:Y284))+1,"")</f>
        <v/>
      </c>
      <c r="Z285" s="280" t="str">
        <f>IF(X285="CHEGOU",(MAX($Z$2:Z284))+1,"")</f>
        <v/>
      </c>
    </row>
    <row r="286" spans="1:27" s="216" customFormat="1" ht="21.9" customHeight="1" x14ac:dyDescent="0.3">
      <c r="A286" s="12" t="e">
        <f>IF(#REF!="",0,COUNTIF(#REF!,"x"))</f>
        <v>#REF!</v>
      </c>
      <c r="B286" s="12" t="e">
        <f>IF(#REF!="",0,COUNTIF(#REF!,"x"))</f>
        <v>#REF!</v>
      </c>
      <c r="C286" s="13" t="e">
        <f>IF(#REF!="",0,COUNTIF(#REF!,"X"))</f>
        <v>#REF!</v>
      </c>
      <c r="D286" s="278">
        <v>730</v>
      </c>
      <c r="E286" s="279" t="str">
        <f>_xlfn.XLOOKUP(D286,BASE!A:A,BASE!B:B)</f>
        <v>CASTANHA DO PARA SEM CASCA QUEBRADA 5KG (VIDA EM GRAOS)</v>
      </c>
      <c r="F286" s="280"/>
      <c r="G286" s="280" t="s">
        <v>155</v>
      </c>
      <c r="H286" s="281">
        <v>119.3</v>
      </c>
      <c r="I286" s="281">
        <f>VLOOKUP(D286,FRACIONADOS!$A:$L,8,0)</f>
        <v>119.3</v>
      </c>
      <c r="J286" s="282" t="str">
        <f>IFERROR(_xlfn.XLOOKUP(D286,ISENTOS!A:A,ISENTOS!H:H),"")</f>
        <v/>
      </c>
      <c r="K286" s="282" t="str">
        <f>IFERROR(_xlfn.XLOOKUP(D286,ISENTOS!A:A,ISENTOS!I:I),"")</f>
        <v/>
      </c>
      <c r="L286" s="283">
        <f>IF(_xlfn.XLOOKUP(D286,Peso!A:A,Peso!D:D),_xlfn.XLOOKUP(D286,Peso!A:A,Peso!D:D),"SEM PESO")</f>
        <v>5</v>
      </c>
      <c r="M286" s="283" t="str">
        <f>_xlfn.XLOOKUP(D286,Peso!A:A,Peso!C:C)</f>
        <v>CX</v>
      </c>
      <c r="N286" s="283"/>
      <c r="O286" s="284">
        <f t="shared" si="32"/>
        <v>119.3</v>
      </c>
      <c r="P286" s="284" t="str">
        <f t="shared" si="33"/>
        <v/>
      </c>
      <c r="Q286" s="284" t="str">
        <f t="shared" si="34"/>
        <v/>
      </c>
      <c r="R286" s="285" t="str">
        <f>_xlfn.XLOOKUP(D286,CATEGORIA!B:B,CATEGORIA!F:F)</f>
        <v>OLEAGINOSAS</v>
      </c>
      <c r="S286" s="286">
        <f t="shared" si="35"/>
        <v>596.5</v>
      </c>
      <c r="T286" s="287" t="str">
        <f t="shared" si="36"/>
        <v/>
      </c>
      <c r="U286" s="287" t="str">
        <f t="shared" si="37"/>
        <v/>
      </c>
      <c r="V286" s="287">
        <f t="shared" si="38"/>
        <v>596.5</v>
      </c>
      <c r="W286" s="288">
        <f>_xlfn.XLOOKUP('LISTA '!D286,BASE!A:A,BASE!G:G)</f>
        <v>53</v>
      </c>
      <c r="X286" s="280" t="str">
        <f t="shared" si="39"/>
        <v/>
      </c>
      <c r="Y286" s="280" t="str">
        <f>IF(X286="ACABOU",(MAX($Y$2:Y285))+1,"")</f>
        <v/>
      </c>
      <c r="Z286" s="280" t="str">
        <f>IF(X286="CHEGOU",(MAX($Z$2:Z285))+1,"")</f>
        <v/>
      </c>
    </row>
    <row r="287" spans="1:27" s="216" customFormat="1" ht="21.9" customHeight="1" x14ac:dyDescent="0.3">
      <c r="A287" s="50" t="e">
        <f>IF(#REF!="",0,COUNTIF(#REF!,"x"))</f>
        <v>#REF!</v>
      </c>
      <c r="B287" s="50" t="e">
        <f>IF(#REF!="",0,COUNTIF(#REF!,"x"))</f>
        <v>#REF!</v>
      </c>
      <c r="C287" s="13" t="e">
        <f>IF(#REF!="",0,COUNTIF(#REF!,"X"))</f>
        <v>#REF!</v>
      </c>
      <c r="D287" s="278">
        <v>58</v>
      </c>
      <c r="E287" s="279" t="str">
        <f>_xlfn.XLOOKUP(D287,BASE!A:A,BASE!B:B)</f>
        <v>CATUABA EM PO 10KG</v>
      </c>
      <c r="F287" s="280"/>
      <c r="G287" s="280"/>
      <c r="H287" s="281">
        <v>12.5</v>
      </c>
      <c r="I287" s="281">
        <v>12.5</v>
      </c>
      <c r="J287" s="282" t="str">
        <f>IFERROR(_xlfn.XLOOKUP(D287,ISENTOS!A:A,ISENTOS!H:H),"")</f>
        <v/>
      </c>
      <c r="K287" s="282" t="str">
        <f>IFERROR(_xlfn.XLOOKUP(D287,ISENTOS!A:A,ISENTOS!I:I),"")</f>
        <v/>
      </c>
      <c r="L287" s="283">
        <f>IF(_xlfn.XLOOKUP(D287,Peso!A:A,Peso!D:D),_xlfn.XLOOKUP(D287,Peso!A:A,Peso!D:D),"SEM PESO")</f>
        <v>10</v>
      </c>
      <c r="M287" s="283" t="str">
        <f>_xlfn.XLOOKUP(D287,Peso!A:A,Peso!C:C)</f>
        <v>SC</v>
      </c>
      <c r="N287" s="283"/>
      <c r="O287" s="284">
        <f t="shared" si="32"/>
        <v>12.5</v>
      </c>
      <c r="P287" s="284" t="str">
        <f t="shared" si="33"/>
        <v/>
      </c>
      <c r="Q287" s="284" t="str">
        <f t="shared" si="34"/>
        <v/>
      </c>
      <c r="R287" s="285" t="str">
        <f>_xlfn.XLOOKUP(D287,CATEGORIA!B:B,CATEGORIA!F:F)</f>
        <v>FARINHAS FUNCIONAIS</v>
      </c>
      <c r="S287" s="286">
        <f t="shared" si="35"/>
        <v>125</v>
      </c>
      <c r="T287" s="287" t="str">
        <f t="shared" si="36"/>
        <v/>
      </c>
      <c r="U287" s="287" t="str">
        <f t="shared" si="37"/>
        <v/>
      </c>
      <c r="V287" s="287">
        <f t="shared" si="38"/>
        <v>125</v>
      </c>
      <c r="W287" s="288">
        <f>_xlfn.XLOOKUP('LISTA '!D287,BASE!A:A,BASE!G:G)</f>
        <v>71</v>
      </c>
      <c r="X287" s="280" t="str">
        <f t="shared" si="39"/>
        <v/>
      </c>
      <c r="Y287" s="280" t="str">
        <f>IF(X287="ACABOU",(MAX($Y$2:Y286))+1,"")</f>
        <v/>
      </c>
      <c r="Z287" s="280" t="str">
        <f>IF(X287="CHEGOU",(MAX($Z$2:Z286))+1,"")</f>
        <v/>
      </c>
    </row>
    <row r="288" spans="1:27" s="216" customFormat="1" ht="21.9" customHeight="1" x14ac:dyDescent="0.3">
      <c r="A288" s="50" t="e">
        <f>IF(#REF!="",0,COUNTIF(#REF!,"x"))</f>
        <v>#REF!</v>
      </c>
      <c r="B288" s="50" t="e">
        <f>IF(#REF!="",0,COUNTIF(#REF!,"x"))</f>
        <v>#REF!</v>
      </c>
      <c r="C288" s="13" t="e">
        <f>IF(#REF!="",0,COUNTIF(#REF!,"X"))</f>
        <v>#REF!</v>
      </c>
      <c r="D288" s="278">
        <v>1059</v>
      </c>
      <c r="E288" s="279" t="str">
        <f>_xlfn.XLOOKUP(D288,BASE!A:A,BASE!B:B)</f>
        <v>CATUABA EM PO 5KG</v>
      </c>
      <c r="F288" s="280" t="s">
        <v>155</v>
      </c>
      <c r="G288" s="280" t="s">
        <v>155</v>
      </c>
      <c r="H288" s="281">
        <v>14.6</v>
      </c>
      <c r="I288" s="281">
        <v>14.6</v>
      </c>
      <c r="J288" s="282" t="str">
        <f>IFERROR(_xlfn.XLOOKUP(D288,ISENTOS!A:A,ISENTOS!H:H),"")</f>
        <v/>
      </c>
      <c r="K288" s="282" t="str">
        <f>IFERROR(_xlfn.XLOOKUP(D288,ISENTOS!A:A,ISENTOS!I:I),"")</f>
        <v/>
      </c>
      <c r="L288" s="283">
        <f>IF(_xlfn.XLOOKUP(D288,Peso!A:A,Peso!D:D),_xlfn.XLOOKUP(D288,Peso!A:A,Peso!D:D),"SEM PESO")</f>
        <v>5</v>
      </c>
      <c r="M288" s="283" t="str">
        <f>_xlfn.XLOOKUP(D288,Peso!A:A,Peso!C:C)</f>
        <v>SC</v>
      </c>
      <c r="N288" s="283"/>
      <c r="O288" s="284">
        <f t="shared" si="32"/>
        <v>14.6</v>
      </c>
      <c r="P288" s="284" t="str">
        <f t="shared" si="33"/>
        <v/>
      </c>
      <c r="Q288" s="284" t="str">
        <f t="shared" si="34"/>
        <v/>
      </c>
      <c r="R288" s="285" t="str">
        <f>_xlfn.XLOOKUP(D288,CATEGORIA!B:B,CATEGORIA!F:F)</f>
        <v>FARINHAS FUNCIONAIS</v>
      </c>
      <c r="S288" s="286">
        <f t="shared" si="35"/>
        <v>73</v>
      </c>
      <c r="T288" s="287" t="str">
        <f t="shared" si="36"/>
        <v/>
      </c>
      <c r="U288" s="287" t="str">
        <f t="shared" si="37"/>
        <v/>
      </c>
      <c r="V288" s="287">
        <f t="shared" si="38"/>
        <v>73</v>
      </c>
      <c r="W288" s="288">
        <f>_xlfn.XLOOKUP('LISTA '!D288,BASE!A:A,BASE!G:G)</f>
        <v>171</v>
      </c>
      <c r="X288" s="280" t="str">
        <f t="shared" si="39"/>
        <v/>
      </c>
      <c r="Y288" s="280" t="str">
        <f>IF(X288="ACABOU",(MAX($Y$2:Y287))+1,"")</f>
        <v/>
      </c>
      <c r="Z288" s="280" t="str">
        <f>IF(X288="CHEGOU",(MAX($Z$2:Z287))+1,"")</f>
        <v/>
      </c>
    </row>
    <row r="289" spans="1:26" s="216" customFormat="1" ht="21.9" customHeight="1" x14ac:dyDescent="0.3">
      <c r="A289" s="50" t="e">
        <f>IF(#REF!="",0,COUNTIF(#REF!,"x"))</f>
        <v>#REF!</v>
      </c>
      <c r="B289" s="50" t="e">
        <f>IF(#REF!="",0,COUNTIF(#REF!,"x"))</f>
        <v>#REF!</v>
      </c>
      <c r="C289" s="13" t="e">
        <f>IF(#REF!="",0,COUNTIF(#REF!,"X"))</f>
        <v>#REF!</v>
      </c>
      <c r="D289" s="278">
        <v>2761</v>
      </c>
      <c r="E289" s="279" t="str">
        <f>_xlfn.XLOOKUP(D289,BASE!A:A,BASE!B:B)</f>
        <v>CATUABA RASURADA 5KG</v>
      </c>
      <c r="F289" s="280"/>
      <c r="G289" s="280"/>
      <c r="H289" s="281">
        <v>11.8</v>
      </c>
      <c r="I289" s="281">
        <v>11.8</v>
      </c>
      <c r="J289" s="282" t="str">
        <f>IFERROR(_xlfn.XLOOKUP(D289,ISENTOS!A:A,ISENTOS!H:H),"")</f>
        <v/>
      </c>
      <c r="K289" s="282" t="str">
        <f>IFERROR(_xlfn.XLOOKUP(D289,ISENTOS!A:A,ISENTOS!I:I),"")</f>
        <v/>
      </c>
      <c r="L289" s="283">
        <f>IF(_xlfn.XLOOKUP(D289,Peso!A:A,Peso!D:D),_xlfn.XLOOKUP(D289,Peso!A:A,Peso!D:D),"SEM PESO")</f>
        <v>5</v>
      </c>
      <c r="M289" s="283" t="str">
        <f>_xlfn.XLOOKUP(D289,Peso!A:A,Peso!C:C)</f>
        <v>SC</v>
      </c>
      <c r="N289" s="283"/>
      <c r="O289" s="284">
        <f t="shared" si="32"/>
        <v>11.8</v>
      </c>
      <c r="P289" s="284" t="str">
        <f t="shared" si="33"/>
        <v/>
      </c>
      <c r="Q289" s="284" t="str">
        <f t="shared" si="34"/>
        <v/>
      </c>
      <c r="R289" s="285" t="str">
        <f>_xlfn.XLOOKUP(D289,CATEGORIA!B:B,CATEGORIA!F:F)</f>
        <v>CHAS</v>
      </c>
      <c r="S289" s="286">
        <f t="shared" si="35"/>
        <v>59</v>
      </c>
      <c r="T289" s="287" t="str">
        <f t="shared" si="36"/>
        <v/>
      </c>
      <c r="U289" s="287" t="str">
        <f t="shared" si="37"/>
        <v/>
      </c>
      <c r="V289" s="287">
        <f t="shared" si="38"/>
        <v>59</v>
      </c>
      <c r="W289" s="288">
        <f>_xlfn.XLOOKUP('LISTA '!D289,BASE!A:A,BASE!G:G)</f>
        <v>50</v>
      </c>
      <c r="X289" s="280" t="str">
        <f t="shared" si="39"/>
        <v/>
      </c>
      <c r="Y289" s="280" t="str">
        <f>IF(X289="ACABOU",(MAX($Y$2:Y288))+1,"")</f>
        <v/>
      </c>
      <c r="Z289" s="280" t="str">
        <f>IF(X289="CHEGOU",(MAX($Z$2:Z288))+1,"")</f>
        <v/>
      </c>
    </row>
    <row r="290" spans="1:26" s="216" customFormat="1" ht="21.9" customHeight="1" x14ac:dyDescent="0.3">
      <c r="A290" s="12" t="e">
        <f>IF(#REF!="",0,COUNTIF(#REF!,"x"))</f>
        <v>#REF!</v>
      </c>
      <c r="B290" s="12" t="e">
        <f>IF(#REF!="",0,COUNTIF(#REF!,"x"))</f>
        <v>#REF!</v>
      </c>
      <c r="C290" s="13" t="e">
        <f>IF(#REF!="",0,COUNTIF(#REF!,"X"))</f>
        <v>#REF!</v>
      </c>
      <c r="D290" s="278">
        <v>1913</v>
      </c>
      <c r="E290" s="279" t="str">
        <f>_xlfn.XLOOKUP(D290,BASE!A:A,BASE!B:B)</f>
        <v>CAVALINHA 1KG</v>
      </c>
      <c r="F290" s="280" t="s">
        <v>155</v>
      </c>
      <c r="G290" s="280" t="s">
        <v>155</v>
      </c>
      <c r="H290" s="281">
        <v>61.9</v>
      </c>
      <c r="I290" s="281">
        <v>61.9</v>
      </c>
      <c r="J290" s="282" t="str">
        <f>IFERROR(_xlfn.XLOOKUP(D290,ISENTOS!A:A,ISENTOS!H:H),"")</f>
        <v/>
      </c>
      <c r="K290" s="282" t="str">
        <f>IFERROR(_xlfn.XLOOKUP(D290,ISENTOS!A:A,ISENTOS!I:I),"")</f>
        <v/>
      </c>
      <c r="L290" s="283">
        <f>IF(_xlfn.XLOOKUP(D290,Peso!A:A,Peso!D:D),_xlfn.XLOOKUP(D290,Peso!A:A,Peso!D:D),"SEM PESO")</f>
        <v>1</v>
      </c>
      <c r="M290" s="283" t="str">
        <f>_xlfn.XLOOKUP(D290,Peso!A:A,Peso!C:C)</f>
        <v>SC</v>
      </c>
      <c r="N290" s="283"/>
      <c r="O290" s="284">
        <f t="shared" si="32"/>
        <v>61.9</v>
      </c>
      <c r="P290" s="284" t="str">
        <f t="shared" si="33"/>
        <v/>
      </c>
      <c r="Q290" s="284" t="str">
        <f t="shared" si="34"/>
        <v/>
      </c>
      <c r="R290" s="285" t="str">
        <f>_xlfn.XLOOKUP(D290,CATEGORIA!B:B,CATEGORIA!F:F)</f>
        <v>CHAS</v>
      </c>
      <c r="S290" s="286">
        <f t="shared" si="35"/>
        <v>61.9</v>
      </c>
      <c r="T290" s="287" t="str">
        <f t="shared" si="36"/>
        <v/>
      </c>
      <c r="U290" s="287" t="str">
        <f t="shared" si="37"/>
        <v/>
      </c>
      <c r="V290" s="287">
        <f t="shared" si="38"/>
        <v>61.9</v>
      </c>
      <c r="W290" s="288">
        <f>_xlfn.XLOOKUP('LISTA '!D290,BASE!A:A,BASE!G:G)</f>
        <v>10</v>
      </c>
      <c r="X290" s="280" t="str">
        <f t="shared" si="39"/>
        <v/>
      </c>
      <c r="Y290" s="280" t="str">
        <f>IF(X290="ACABOU",(MAX($Y$2:Y289))+1,"")</f>
        <v/>
      </c>
      <c r="Z290" s="280" t="str">
        <f>IF(X290="CHEGOU",(MAX($Z$2:Z289))+1,"")</f>
        <v/>
      </c>
    </row>
    <row r="291" spans="1:26" s="216" customFormat="1" ht="21.9" customHeight="1" x14ac:dyDescent="0.3">
      <c r="A291" s="12" t="e">
        <f>IF(#REF!="",0,COUNTIF(#REF!,"x"))</f>
        <v>#REF!</v>
      </c>
      <c r="B291" s="12" t="e">
        <f>IF(#REF!="",0,COUNTIF(#REF!,"x"))</f>
        <v>#REF!</v>
      </c>
      <c r="C291" s="13" t="e">
        <f>IF(#REF!="",0,COUNTIF(#REF!,"X"))</f>
        <v>#REF!</v>
      </c>
      <c r="D291" s="278">
        <v>602</v>
      </c>
      <c r="E291" s="279" t="str">
        <f>_xlfn.XLOOKUP(D291,BASE!A:A,BASE!B:B)</f>
        <v>CAVALINHA 5KG</v>
      </c>
      <c r="F291" s="280"/>
      <c r="G291" s="280"/>
      <c r="H291" s="281">
        <v>55</v>
      </c>
      <c r="I291" s="281">
        <v>55</v>
      </c>
      <c r="J291" s="282" t="str">
        <f>IFERROR(_xlfn.XLOOKUP(D291,ISENTOS!A:A,ISENTOS!H:H),"")</f>
        <v/>
      </c>
      <c r="K291" s="282" t="str">
        <f>IFERROR(_xlfn.XLOOKUP(D291,ISENTOS!A:A,ISENTOS!I:I),"")</f>
        <v/>
      </c>
      <c r="L291" s="283">
        <f>IF(_xlfn.XLOOKUP(D291,Peso!A:A,Peso!D:D),_xlfn.XLOOKUP(D291,Peso!A:A,Peso!D:D),"SEM PESO")</f>
        <v>5</v>
      </c>
      <c r="M291" s="283" t="str">
        <f>_xlfn.XLOOKUP(D291,Peso!A:A,Peso!C:C)</f>
        <v>SC</v>
      </c>
      <c r="N291" s="283"/>
      <c r="O291" s="284">
        <f t="shared" si="32"/>
        <v>55</v>
      </c>
      <c r="P291" s="284" t="str">
        <f t="shared" si="33"/>
        <v/>
      </c>
      <c r="Q291" s="284" t="str">
        <f t="shared" si="34"/>
        <v/>
      </c>
      <c r="R291" s="285" t="str">
        <f>_xlfn.XLOOKUP(D291,CATEGORIA!B:B,CATEGORIA!F:F)</f>
        <v>CHAS</v>
      </c>
      <c r="S291" s="286">
        <f t="shared" si="35"/>
        <v>275</v>
      </c>
      <c r="T291" s="287" t="str">
        <f t="shared" si="36"/>
        <v/>
      </c>
      <c r="U291" s="287" t="str">
        <f t="shared" si="37"/>
        <v/>
      </c>
      <c r="V291" s="287">
        <f t="shared" si="38"/>
        <v>275</v>
      </c>
      <c r="W291" s="288">
        <f>_xlfn.XLOOKUP('LISTA '!D291,BASE!A:A,BASE!G:G)</f>
        <v>1</v>
      </c>
      <c r="X291" s="280" t="str">
        <f t="shared" si="39"/>
        <v/>
      </c>
      <c r="Y291" s="280" t="str">
        <f>IF(X291="ACABOU",(MAX($Y$2:Y290))+1,"")</f>
        <v/>
      </c>
      <c r="Z291" s="280" t="str">
        <f>IF(X291="CHEGOU",(MAX($Z$2:Z290))+1,"")</f>
        <v/>
      </c>
    </row>
    <row r="292" spans="1:26" s="216" customFormat="1" ht="21.9" customHeight="1" x14ac:dyDescent="0.3">
      <c r="A292" s="50" t="e">
        <f>IF(#REF!="",0,COUNTIF(#REF!,"x"))</f>
        <v>#REF!</v>
      </c>
      <c r="B292" s="50" t="e">
        <f>IF(#REF!="",0,COUNTIF(#REF!,"x"))</f>
        <v>#REF!</v>
      </c>
      <c r="C292" s="13" t="e">
        <f>IF(#REF!="",0,COUNTIF(#REF!,"X"))</f>
        <v>#REF!</v>
      </c>
      <c r="D292" s="278">
        <v>21755</v>
      </c>
      <c r="E292" s="279" t="str">
        <f>_xlfn.XLOOKUP(D292,BASE!A:A,BASE!B:B)</f>
        <v>CEBOLA CRISPY FRITA 20KG</v>
      </c>
      <c r="F292" s="280"/>
      <c r="G292" s="280"/>
      <c r="H292" s="281">
        <v>13</v>
      </c>
      <c r="I292" s="281">
        <v>13</v>
      </c>
      <c r="J292" s="282" t="str">
        <f>IFERROR(_xlfn.XLOOKUP(D292,ISENTOS!A:A,ISENTOS!H:H),"")</f>
        <v/>
      </c>
      <c r="K292" s="282" t="str">
        <f>IFERROR(_xlfn.XLOOKUP(D292,ISENTOS!A:A,ISENTOS!I:I),"")</f>
        <v/>
      </c>
      <c r="L292" s="283">
        <f>IF(_xlfn.XLOOKUP(D292,Peso!A:A,Peso!D:D),_xlfn.XLOOKUP(D292,Peso!A:A,Peso!D:D),"SEM PESO")</f>
        <v>20</v>
      </c>
      <c r="M292" s="283" t="str">
        <f>_xlfn.XLOOKUP(D292,Peso!A:A,Peso!C:C)</f>
        <v>CX</v>
      </c>
      <c r="N292" s="283"/>
      <c r="O292" s="284">
        <f t="shared" si="32"/>
        <v>13</v>
      </c>
      <c r="P292" s="284" t="str">
        <f t="shared" si="33"/>
        <v/>
      </c>
      <c r="Q292" s="284" t="str">
        <f t="shared" si="34"/>
        <v/>
      </c>
      <c r="R292" s="285" t="str">
        <f>_xlfn.XLOOKUP(D292,CATEGORIA!B:B,CATEGORIA!F:F)</f>
        <v>TEMPEROS / ESPECIARIAS</v>
      </c>
      <c r="S292" s="286">
        <f t="shared" si="35"/>
        <v>260</v>
      </c>
      <c r="T292" s="287" t="str">
        <f t="shared" si="36"/>
        <v/>
      </c>
      <c r="U292" s="287" t="str">
        <f t="shared" si="37"/>
        <v/>
      </c>
      <c r="V292" s="287">
        <f t="shared" si="38"/>
        <v>260</v>
      </c>
      <c r="W292" s="288">
        <f>_xlfn.XLOOKUP('LISTA '!D292,BASE!A:A,BASE!G:G)</f>
        <v>21</v>
      </c>
      <c r="X292" s="280" t="str">
        <f t="shared" si="39"/>
        <v/>
      </c>
      <c r="Y292" s="280" t="str">
        <f>IF(X292="ACABOU",(MAX($Y$2:Y291))+1,"")</f>
        <v/>
      </c>
      <c r="Z292" s="280" t="str">
        <f>IF(X292="CHEGOU",(MAX($Z$2:Z291))+1,"")</f>
        <v/>
      </c>
    </row>
    <row r="293" spans="1:26" s="216" customFormat="1" ht="21.9" customHeight="1" x14ac:dyDescent="0.3">
      <c r="A293" s="50" t="e">
        <f>IF(#REF!="",0,COUNTIF(#REF!,"x"))</f>
        <v>#REF!</v>
      </c>
      <c r="B293" s="50" t="e">
        <f>IF(#REF!="",0,COUNTIF(#REF!,"x"))</f>
        <v>#REF!</v>
      </c>
      <c r="C293" s="13" t="e">
        <f>IF(#REF!="",0,COUNTIF(#REF!,"X"))</f>
        <v>#REF!</v>
      </c>
      <c r="D293" s="278">
        <v>21553</v>
      </c>
      <c r="E293" s="279" t="str">
        <f>_xlfn.XLOOKUP(D293,BASE!A:A,BASE!B:B)</f>
        <v>CEBOLA CRISPY FRITA 2KG</v>
      </c>
      <c r="F293" s="280"/>
      <c r="G293" s="280" t="s">
        <v>155</v>
      </c>
      <c r="H293" s="281">
        <v>16.399999999999999</v>
      </c>
      <c r="I293" s="281">
        <f>VLOOKUP(D293,FRACIONADOS!$A:$L,8,0)</f>
        <v>16.399999999999999</v>
      </c>
      <c r="J293" s="282" t="str">
        <f>IFERROR(_xlfn.XLOOKUP(D293,ISENTOS!A:A,ISENTOS!H:H),"")</f>
        <v/>
      </c>
      <c r="K293" s="282" t="str">
        <f>IFERROR(_xlfn.XLOOKUP(D293,ISENTOS!A:A,ISENTOS!I:I),"")</f>
        <v/>
      </c>
      <c r="L293" s="283">
        <f>IF(_xlfn.XLOOKUP(D293,Peso!A:A,Peso!D:D),_xlfn.XLOOKUP(D293,Peso!A:A,Peso!D:D),"SEM PESO")</f>
        <v>2</v>
      </c>
      <c r="M293" s="283" t="str">
        <f>_xlfn.XLOOKUP(D293,Peso!A:A,Peso!C:C)</f>
        <v>CX</v>
      </c>
      <c r="N293" s="283"/>
      <c r="O293" s="284">
        <f t="shared" si="32"/>
        <v>16.399999999999999</v>
      </c>
      <c r="P293" s="284" t="str">
        <f t="shared" si="33"/>
        <v/>
      </c>
      <c r="Q293" s="284" t="str">
        <f t="shared" si="34"/>
        <v/>
      </c>
      <c r="R293" s="285" t="str">
        <f>_xlfn.XLOOKUP(D293,CATEGORIA!B:B,CATEGORIA!F:F)</f>
        <v>TEMPEROS / ESPECIARIAS</v>
      </c>
      <c r="S293" s="286">
        <f t="shared" si="35"/>
        <v>32.799999999999997</v>
      </c>
      <c r="T293" s="287" t="str">
        <f t="shared" si="36"/>
        <v/>
      </c>
      <c r="U293" s="287" t="str">
        <f t="shared" si="37"/>
        <v/>
      </c>
      <c r="V293" s="287">
        <f t="shared" si="38"/>
        <v>32.799999999999997</v>
      </c>
      <c r="W293" s="288">
        <f>_xlfn.XLOOKUP('LISTA '!D293,BASE!A:A,BASE!G:G)</f>
        <v>54</v>
      </c>
      <c r="X293" s="280" t="str">
        <f t="shared" si="39"/>
        <v/>
      </c>
      <c r="Y293" s="280" t="str">
        <f>IF(X293="ACABOU",(MAX($Y$2:Y292))+1,"")</f>
        <v/>
      </c>
      <c r="Z293" s="280" t="str">
        <f>IF(X293="CHEGOU",(MAX($Z$2:Z292))+1,"")</f>
        <v/>
      </c>
    </row>
    <row r="294" spans="1:26" s="216" customFormat="1" ht="21.9" customHeight="1" x14ac:dyDescent="0.3">
      <c r="A294" s="50" t="e">
        <f>IF(#REF!="",0,COUNTIF(#REF!,"x"))</f>
        <v>#REF!</v>
      </c>
      <c r="B294" s="50" t="e">
        <f>IF(#REF!="",0,COUNTIF(#REF!,"x"))</f>
        <v>#REF!</v>
      </c>
      <c r="C294" s="13" t="e">
        <f>IF(#REF!="",0,COUNTIF(#REF!,"X"))</f>
        <v>#REF!</v>
      </c>
      <c r="D294" s="278">
        <v>20064</v>
      </c>
      <c r="E294" s="279" t="str">
        <f>_xlfn.XLOOKUP(D294,BASE!A:A,BASE!B:B)</f>
        <v>CEBOLA EM FLOCOS 14KG</v>
      </c>
      <c r="F294" s="280"/>
      <c r="G294" s="280"/>
      <c r="H294" s="281">
        <v>13.5</v>
      </c>
      <c r="I294" s="281">
        <v>13.5</v>
      </c>
      <c r="J294" s="282" t="str">
        <f>IFERROR(_xlfn.XLOOKUP(D294,ISENTOS!A:A,ISENTOS!H:H),"")</f>
        <v/>
      </c>
      <c r="K294" s="282" t="str">
        <f>IFERROR(_xlfn.XLOOKUP(D294,ISENTOS!A:A,ISENTOS!I:I),"")</f>
        <v/>
      </c>
      <c r="L294" s="283">
        <f>IF(_xlfn.XLOOKUP(D294,Peso!A:A,Peso!D:D),_xlfn.XLOOKUP(D294,Peso!A:A,Peso!D:D),"SEM PESO")</f>
        <v>14</v>
      </c>
      <c r="M294" s="283" t="str">
        <f>_xlfn.XLOOKUP(D294,Peso!A:A,Peso!C:C)</f>
        <v>SC</v>
      </c>
      <c r="N294" s="283"/>
      <c r="O294" s="284">
        <f t="shared" si="32"/>
        <v>13.5</v>
      </c>
      <c r="P294" s="284" t="str">
        <f t="shared" si="33"/>
        <v/>
      </c>
      <c r="Q294" s="284" t="str">
        <f t="shared" si="34"/>
        <v/>
      </c>
      <c r="R294" s="285" t="str">
        <f>_xlfn.XLOOKUP(D294,CATEGORIA!B:B,CATEGORIA!F:F)</f>
        <v>TEMPEROS / ESPECIARIAS</v>
      </c>
      <c r="S294" s="286">
        <f t="shared" si="35"/>
        <v>189</v>
      </c>
      <c r="T294" s="287" t="str">
        <f t="shared" si="36"/>
        <v/>
      </c>
      <c r="U294" s="287" t="str">
        <f t="shared" si="37"/>
        <v/>
      </c>
      <c r="V294" s="287">
        <f t="shared" si="38"/>
        <v>189</v>
      </c>
      <c r="W294" s="288">
        <f>_xlfn.XLOOKUP('LISTA '!D294,BASE!A:A,BASE!G:G)</f>
        <v>90</v>
      </c>
      <c r="X294" s="280" t="str">
        <f t="shared" si="39"/>
        <v/>
      </c>
      <c r="Y294" s="280" t="str">
        <f>IF(X294="ACABOU",(MAX($Y$2:Y293))+1,"")</f>
        <v/>
      </c>
      <c r="Z294" s="280" t="str">
        <f>IF(X294="CHEGOU",(MAX($Z$2:Z293))+1,"")</f>
        <v/>
      </c>
    </row>
    <row r="295" spans="1:26" s="216" customFormat="1" ht="21.9" customHeight="1" x14ac:dyDescent="0.3">
      <c r="A295" s="12" t="e">
        <f>IF(#REF!="",0,COUNTIF(#REF!,"x"))</f>
        <v>#REF!</v>
      </c>
      <c r="B295" s="12" t="e">
        <f>IF(#REF!="",0,COUNTIF(#REF!,"x"))</f>
        <v>#REF!</v>
      </c>
      <c r="C295" s="13" t="e">
        <f>IF(#REF!="",0,COUNTIF(#REF!,"X"))</f>
        <v>#REF!</v>
      </c>
      <c r="D295" s="278">
        <v>21459</v>
      </c>
      <c r="E295" s="279" t="str">
        <f>_xlfn.XLOOKUP(D295,BASE!A:A,BASE!B:B)</f>
        <v>CEBOLA EM FLOCOS 2KG</v>
      </c>
      <c r="F295" s="280"/>
      <c r="G295" s="280" t="s">
        <v>155</v>
      </c>
      <c r="H295" s="281">
        <v>17.3</v>
      </c>
      <c r="I295" s="281">
        <f>VLOOKUP(D295,FRACIONADOS!$A:$L,8,0)</f>
        <v>17.3</v>
      </c>
      <c r="J295" s="282" t="str">
        <f>IFERROR(_xlfn.XLOOKUP(D295,ISENTOS!A:A,ISENTOS!H:H),"")</f>
        <v/>
      </c>
      <c r="K295" s="282" t="str">
        <f>IFERROR(_xlfn.XLOOKUP(D295,ISENTOS!A:A,ISENTOS!I:I),"")</f>
        <v/>
      </c>
      <c r="L295" s="283">
        <f>IF(_xlfn.XLOOKUP(D295,Peso!A:A,Peso!D:D),_xlfn.XLOOKUP(D295,Peso!A:A,Peso!D:D),"SEM PESO")</f>
        <v>2</v>
      </c>
      <c r="M295" s="283" t="str">
        <f>_xlfn.XLOOKUP(D295,Peso!A:A,Peso!C:C)</f>
        <v>SC</v>
      </c>
      <c r="N295" s="283"/>
      <c r="O295" s="284">
        <f t="shared" si="32"/>
        <v>17.3</v>
      </c>
      <c r="P295" s="284" t="str">
        <f t="shared" si="33"/>
        <v/>
      </c>
      <c r="Q295" s="284" t="str">
        <f t="shared" si="34"/>
        <v/>
      </c>
      <c r="R295" s="285" t="str">
        <f>_xlfn.XLOOKUP(D295,CATEGORIA!B:B,CATEGORIA!F:F)</f>
        <v>TEMPEROS / ESPECIARIAS</v>
      </c>
      <c r="S295" s="286">
        <f t="shared" si="35"/>
        <v>34.6</v>
      </c>
      <c r="T295" s="287" t="str">
        <f t="shared" si="36"/>
        <v/>
      </c>
      <c r="U295" s="287" t="str">
        <f t="shared" si="37"/>
        <v/>
      </c>
      <c r="V295" s="287">
        <f t="shared" si="38"/>
        <v>34.6</v>
      </c>
      <c r="W295" s="288">
        <f>_xlfn.XLOOKUP('LISTA '!D295,BASE!A:A,BASE!G:G)</f>
        <v>46</v>
      </c>
      <c r="X295" s="280" t="str">
        <f t="shared" si="39"/>
        <v/>
      </c>
      <c r="Y295" s="280" t="str">
        <f>IF(X295="ACABOU",(MAX($Y$2:Y294))+1,"")</f>
        <v/>
      </c>
      <c r="Z295" s="280" t="str">
        <f>IF(X295="CHEGOU",(MAX($Z$2:Z294))+1,"")</f>
        <v/>
      </c>
    </row>
    <row r="296" spans="1:26" s="216" customFormat="1" ht="21.9" customHeight="1" x14ac:dyDescent="0.3">
      <c r="A296" s="10" t="e">
        <f>IF(#REF!="",0,COUNTIF(#REF!,"x"))</f>
        <v>#REF!</v>
      </c>
      <c r="B296" s="10" t="e">
        <f>IF(#REF!="",0,COUNTIF(#REF!,"x"))</f>
        <v>#REF!</v>
      </c>
      <c r="C296" s="10" t="e">
        <f>IF(#REF!="",0,COUNTIF(#REF!,"X"))</f>
        <v>#REF!</v>
      </c>
      <c r="D296" s="278">
        <v>20382</v>
      </c>
      <c r="E296" s="279" t="str">
        <f>_xlfn.XLOOKUP(D296,BASE!A:A,BASE!B:B)</f>
        <v>CEBOLA EM PO 25KG</v>
      </c>
      <c r="F296" s="280"/>
      <c r="G296" s="280"/>
      <c r="H296" s="281">
        <v>12.5</v>
      </c>
      <c r="I296" s="281">
        <v>12.5</v>
      </c>
      <c r="J296" s="282" t="str">
        <f>IFERROR(_xlfn.XLOOKUP(D296,ISENTOS!A:A,ISENTOS!H:H),"")</f>
        <v/>
      </c>
      <c r="K296" s="282" t="str">
        <f>IFERROR(_xlfn.XLOOKUP(D296,ISENTOS!A:A,ISENTOS!I:I),"")</f>
        <v/>
      </c>
      <c r="L296" s="283">
        <f>IF(_xlfn.XLOOKUP(D296,Peso!A:A,Peso!D:D),_xlfn.XLOOKUP(D296,Peso!A:A,Peso!D:D),"SEM PESO")</f>
        <v>25</v>
      </c>
      <c r="M296" s="283" t="str">
        <f>_xlfn.XLOOKUP(D296,Peso!A:A,Peso!C:C)</f>
        <v>SC</v>
      </c>
      <c r="N296" s="283"/>
      <c r="O296" s="284">
        <f t="shared" si="32"/>
        <v>12.5</v>
      </c>
      <c r="P296" s="284" t="str">
        <f t="shared" si="33"/>
        <v/>
      </c>
      <c r="Q296" s="284" t="str">
        <f t="shared" si="34"/>
        <v/>
      </c>
      <c r="R296" s="285" t="str">
        <f>_xlfn.XLOOKUP(D296,CATEGORIA!B:B,CATEGORIA!F:F)</f>
        <v>TEMPEROS / ESPECIARIAS</v>
      </c>
      <c r="S296" s="286">
        <f t="shared" si="35"/>
        <v>312.5</v>
      </c>
      <c r="T296" s="287" t="str">
        <f t="shared" si="36"/>
        <v/>
      </c>
      <c r="U296" s="287" t="str">
        <f t="shared" si="37"/>
        <v/>
      </c>
      <c r="V296" s="287">
        <f t="shared" si="38"/>
        <v>312.5</v>
      </c>
      <c r="W296" s="288">
        <f>_xlfn.XLOOKUP('LISTA '!D296,BASE!A:A,BASE!G:G)</f>
        <v>51</v>
      </c>
      <c r="X296" s="280" t="str">
        <f t="shared" si="39"/>
        <v/>
      </c>
      <c r="Y296" s="280" t="str">
        <f>IF(X296="ACABOU",(MAX($Y$2:Y295))+1,"")</f>
        <v/>
      </c>
      <c r="Z296" s="280" t="str">
        <f>IF(X296="CHEGOU",(MAX($Z$2:Z295))+1,"")</f>
        <v/>
      </c>
    </row>
    <row r="297" spans="1:26" s="215" customFormat="1" ht="21.9" customHeight="1" x14ac:dyDescent="0.3">
      <c r="A297" s="19" t="e">
        <f>IF(#REF!="",0,COUNTIF(#REF!,"x"))</f>
        <v>#REF!</v>
      </c>
      <c r="B297" s="19" t="e">
        <f>IF(#REF!="",0,COUNTIF(#REF!,"x"))</f>
        <v>#REF!</v>
      </c>
      <c r="C297" s="16" t="e">
        <f>IF(#REF!="",0,COUNTIF(#REF!,"X"))</f>
        <v>#REF!</v>
      </c>
      <c r="D297" s="278">
        <v>21458</v>
      </c>
      <c r="E297" s="279" t="str">
        <f>_xlfn.XLOOKUP(D297,BASE!A:A,BASE!B:B)</f>
        <v>CEBOLA EM PO 2KG</v>
      </c>
      <c r="F297" s="280"/>
      <c r="G297" s="280" t="s">
        <v>155</v>
      </c>
      <c r="H297" s="281">
        <v>15.2</v>
      </c>
      <c r="I297" s="281">
        <f>VLOOKUP(D297,FRACIONADOS!$A:$L,8,0)</f>
        <v>15.2</v>
      </c>
      <c r="J297" s="282" t="str">
        <f>IFERROR(_xlfn.XLOOKUP(D297,ISENTOS!A:A,ISENTOS!H:H),"")</f>
        <v/>
      </c>
      <c r="K297" s="282" t="str">
        <f>IFERROR(_xlfn.XLOOKUP(D297,ISENTOS!A:A,ISENTOS!I:I),"")</f>
        <v/>
      </c>
      <c r="L297" s="283">
        <f>IF(_xlfn.XLOOKUP(D297,Peso!A:A,Peso!D:D),_xlfn.XLOOKUP(D297,Peso!A:A,Peso!D:D),"SEM PESO")</f>
        <v>2</v>
      </c>
      <c r="M297" s="283" t="str">
        <f>_xlfn.XLOOKUP(D297,Peso!A:A,Peso!C:C)</f>
        <v>SC</v>
      </c>
      <c r="N297" s="283"/>
      <c r="O297" s="284">
        <f t="shared" si="32"/>
        <v>15.2</v>
      </c>
      <c r="P297" s="284" t="str">
        <f t="shared" si="33"/>
        <v/>
      </c>
      <c r="Q297" s="284" t="str">
        <f t="shared" si="34"/>
        <v/>
      </c>
      <c r="R297" s="285" t="str">
        <f>_xlfn.XLOOKUP(D297,CATEGORIA!B:B,CATEGORIA!F:F)</f>
        <v>TEMPEROS / ESPECIARIAS</v>
      </c>
      <c r="S297" s="286">
        <f t="shared" si="35"/>
        <v>30.4</v>
      </c>
      <c r="T297" s="287" t="str">
        <f t="shared" si="36"/>
        <v/>
      </c>
      <c r="U297" s="287" t="str">
        <f t="shared" si="37"/>
        <v/>
      </c>
      <c r="V297" s="287">
        <f t="shared" si="38"/>
        <v>30.4</v>
      </c>
      <c r="W297" s="288">
        <f>_xlfn.XLOOKUP('LISTA '!D297,BASE!A:A,BASE!G:G)</f>
        <v>89</v>
      </c>
      <c r="X297" s="280" t="str">
        <f t="shared" si="39"/>
        <v/>
      </c>
      <c r="Y297" s="280" t="str">
        <f>IF(X297="ACABOU",(MAX($Y$2:Y296))+1,"")</f>
        <v/>
      </c>
      <c r="Z297" s="280" t="str">
        <f>IF(X297="CHEGOU",(MAX($Z$2:Z296))+1,"")</f>
        <v/>
      </c>
    </row>
    <row r="298" spans="1:26" s="216" customFormat="1" ht="21.9" customHeight="1" x14ac:dyDescent="0.3">
      <c r="A298" s="12" t="e">
        <f>IF(#REF!="",0,COUNTIF(#REF!,"x"))</f>
        <v>#REF!</v>
      </c>
      <c r="B298" s="12" t="e">
        <f>IF(#REF!="",0,COUNTIF(#REF!,"x"))</f>
        <v>#REF!</v>
      </c>
      <c r="C298" s="13" t="e">
        <f>IF(#REF!="",0,COUNTIF(#REF!,"X"))</f>
        <v>#REF!</v>
      </c>
      <c r="D298" s="278">
        <v>20408</v>
      </c>
      <c r="E298" s="279" t="str">
        <f>_xlfn.XLOOKUP(D298,BASE!A:A,BASE!B:B)</f>
        <v>CEBOLA EM PO 5KG</v>
      </c>
      <c r="F298" s="280"/>
      <c r="G298" s="280" t="s">
        <v>155</v>
      </c>
      <c r="H298" s="281">
        <v>14.7</v>
      </c>
      <c r="I298" s="281">
        <f>VLOOKUP(D298,FRACIONADOS!$A:$L,8,0)</f>
        <v>14.7</v>
      </c>
      <c r="J298" s="282" t="str">
        <f>IFERROR(_xlfn.XLOOKUP(D298,ISENTOS!A:A,ISENTOS!H:H),"")</f>
        <v/>
      </c>
      <c r="K298" s="282" t="str">
        <f>IFERROR(_xlfn.XLOOKUP(D298,ISENTOS!A:A,ISENTOS!I:I),"")</f>
        <v/>
      </c>
      <c r="L298" s="283">
        <f>IF(_xlfn.XLOOKUP(D298,Peso!A:A,Peso!D:D),_xlfn.XLOOKUP(D298,Peso!A:A,Peso!D:D),"SEM PESO")</f>
        <v>5</v>
      </c>
      <c r="M298" s="283" t="str">
        <f>_xlfn.XLOOKUP(D298,Peso!A:A,Peso!C:C)</f>
        <v>SC</v>
      </c>
      <c r="N298" s="283"/>
      <c r="O298" s="284">
        <f t="shared" si="32"/>
        <v>14.7</v>
      </c>
      <c r="P298" s="284" t="str">
        <f t="shared" si="33"/>
        <v/>
      </c>
      <c r="Q298" s="284" t="str">
        <f t="shared" si="34"/>
        <v/>
      </c>
      <c r="R298" s="285" t="str">
        <f>_xlfn.XLOOKUP(D298,CATEGORIA!B:B,CATEGORIA!F:F)</f>
        <v>TEMPEROS / ESPECIARIAS</v>
      </c>
      <c r="S298" s="286">
        <f t="shared" si="35"/>
        <v>73.5</v>
      </c>
      <c r="T298" s="287" t="str">
        <f t="shared" si="36"/>
        <v/>
      </c>
      <c r="U298" s="287" t="str">
        <f t="shared" si="37"/>
        <v/>
      </c>
      <c r="V298" s="287">
        <f t="shared" si="38"/>
        <v>73.5</v>
      </c>
      <c r="W298" s="288">
        <f>_xlfn.XLOOKUP('LISTA '!D298,BASE!A:A,BASE!G:G)</f>
        <v>22</v>
      </c>
      <c r="X298" s="280" t="str">
        <f t="shared" si="39"/>
        <v/>
      </c>
      <c r="Y298" s="280" t="str">
        <f>IF(X298="ACABOU",(MAX($Y$2:Y297))+1,"")</f>
        <v/>
      </c>
      <c r="Z298" s="280" t="str">
        <f>IF(X298="CHEGOU",(MAX($Z$2:Z297))+1,"")</f>
        <v/>
      </c>
    </row>
    <row r="299" spans="1:26" s="215" customFormat="1" ht="21.9" customHeight="1" x14ac:dyDescent="0.3">
      <c r="A299" s="12" t="e">
        <f>IF(#REF!="",0,COUNTIF(#REF!,"x"))</f>
        <v>#REF!</v>
      </c>
      <c r="B299" s="12" t="e">
        <f>IF(#REF!="",0,COUNTIF(#REF!,"x"))</f>
        <v>#REF!</v>
      </c>
      <c r="C299" s="13" t="e">
        <f>IF(#REF!="",0,COUNTIF(#REF!,"X"))</f>
        <v>#REF!</v>
      </c>
      <c r="D299" s="278">
        <v>20066</v>
      </c>
      <c r="E299" s="279" t="str">
        <f>_xlfn.XLOOKUP(D299,BASE!A:A,BASE!B:B)</f>
        <v>CEBOLA GRANULADA 3-5 MM 20KG</v>
      </c>
      <c r="F299" s="280"/>
      <c r="G299" s="280"/>
      <c r="H299" s="281">
        <v>13</v>
      </c>
      <c r="I299" s="281">
        <v>13</v>
      </c>
      <c r="J299" s="282" t="str">
        <f>IFERROR(_xlfn.XLOOKUP(D299,ISENTOS!A:A,ISENTOS!H:H),"")</f>
        <v/>
      </c>
      <c r="K299" s="282" t="str">
        <f>IFERROR(_xlfn.XLOOKUP(D299,ISENTOS!A:A,ISENTOS!I:I),"")</f>
        <v/>
      </c>
      <c r="L299" s="283">
        <f>IF(_xlfn.XLOOKUP(D299,Peso!A:A,Peso!D:D),_xlfn.XLOOKUP(D299,Peso!A:A,Peso!D:D),"SEM PESO")</f>
        <v>20</v>
      </c>
      <c r="M299" s="283" t="str">
        <f>_xlfn.XLOOKUP(D299,Peso!A:A,Peso!C:C)</f>
        <v>SC</v>
      </c>
      <c r="N299" s="283"/>
      <c r="O299" s="284">
        <f t="shared" si="32"/>
        <v>13</v>
      </c>
      <c r="P299" s="284" t="str">
        <f t="shared" si="33"/>
        <v/>
      </c>
      <c r="Q299" s="284" t="str">
        <f t="shared" si="34"/>
        <v/>
      </c>
      <c r="R299" s="285" t="str">
        <f>_xlfn.XLOOKUP(D299,CATEGORIA!B:B,CATEGORIA!F:F)</f>
        <v>TEMPEROS / ESPECIARIAS</v>
      </c>
      <c r="S299" s="286">
        <f t="shared" si="35"/>
        <v>260</v>
      </c>
      <c r="T299" s="287" t="str">
        <f t="shared" si="36"/>
        <v/>
      </c>
      <c r="U299" s="287" t="str">
        <f t="shared" si="37"/>
        <v/>
      </c>
      <c r="V299" s="287">
        <f t="shared" si="38"/>
        <v>260</v>
      </c>
      <c r="W299" s="288">
        <f>_xlfn.XLOOKUP('LISTA '!D299,BASE!A:A,BASE!G:G)</f>
        <v>193</v>
      </c>
      <c r="X299" s="280" t="str">
        <f t="shared" si="39"/>
        <v/>
      </c>
      <c r="Y299" s="280" t="str">
        <f>IF(X299="ACABOU",(MAX($Y$2:Y298))+1,"")</f>
        <v/>
      </c>
      <c r="Z299" s="280" t="str">
        <f>IF(X299="CHEGOU",(MAX($Z$2:Z298))+1,"")</f>
        <v/>
      </c>
    </row>
    <row r="300" spans="1:26" s="215" customFormat="1" ht="21.9" customHeight="1" x14ac:dyDescent="0.3">
      <c r="A300" s="12" t="e">
        <f>IF(#REF!="",0,COUNTIF(#REF!,"x"))</f>
        <v>#REF!</v>
      </c>
      <c r="B300" s="12" t="e">
        <f>IF(#REF!="",0,COUNTIF(#REF!,"x"))</f>
        <v>#REF!</v>
      </c>
      <c r="C300" s="13" t="e">
        <f>IF(#REF!="",0,COUNTIF(#REF!,"X"))</f>
        <v>#REF!</v>
      </c>
      <c r="D300" s="278">
        <v>20410</v>
      </c>
      <c r="E300" s="279" t="str">
        <f>_xlfn.XLOOKUP(D300,BASE!A:A,BASE!B:B)</f>
        <v>CEBOLA GRANULADA 3-5 MM 5KG</v>
      </c>
      <c r="F300" s="280"/>
      <c r="G300" s="280" t="s">
        <v>155</v>
      </c>
      <c r="H300" s="281">
        <v>15.3</v>
      </c>
      <c r="I300" s="281">
        <f>VLOOKUP(D300,FRACIONADOS!$A:$L,8,0)</f>
        <v>15.3</v>
      </c>
      <c r="J300" s="282" t="str">
        <f>IFERROR(_xlfn.XLOOKUP(D300,ISENTOS!A:A,ISENTOS!H:H),"")</f>
        <v/>
      </c>
      <c r="K300" s="282" t="str">
        <f>IFERROR(_xlfn.XLOOKUP(D300,ISENTOS!A:A,ISENTOS!I:I),"")</f>
        <v/>
      </c>
      <c r="L300" s="283">
        <f>IF(_xlfn.XLOOKUP(D300,Peso!A:A,Peso!D:D),_xlfn.XLOOKUP(D300,Peso!A:A,Peso!D:D),"SEM PESO")</f>
        <v>5</v>
      </c>
      <c r="M300" s="283" t="str">
        <f>_xlfn.XLOOKUP(D300,Peso!A:A,Peso!C:C)</f>
        <v>SC</v>
      </c>
      <c r="N300" s="283"/>
      <c r="O300" s="284">
        <f t="shared" si="32"/>
        <v>15.3</v>
      </c>
      <c r="P300" s="284" t="str">
        <f t="shared" si="33"/>
        <v/>
      </c>
      <c r="Q300" s="284" t="str">
        <f t="shared" si="34"/>
        <v/>
      </c>
      <c r="R300" s="285" t="str">
        <f>_xlfn.XLOOKUP(D300,CATEGORIA!B:B,CATEGORIA!F:F)</f>
        <v>TEMPEROS / ESPECIARIAS</v>
      </c>
      <c r="S300" s="286">
        <f t="shared" si="35"/>
        <v>76.5</v>
      </c>
      <c r="T300" s="287" t="str">
        <f t="shared" si="36"/>
        <v/>
      </c>
      <c r="U300" s="287" t="str">
        <f t="shared" si="37"/>
        <v/>
      </c>
      <c r="V300" s="287">
        <f t="shared" si="38"/>
        <v>76.5</v>
      </c>
      <c r="W300" s="288">
        <f>_xlfn.XLOOKUP('LISTA '!D300,BASE!A:A,BASE!G:G)</f>
        <v>42</v>
      </c>
      <c r="X300" s="280" t="str">
        <f t="shared" si="39"/>
        <v/>
      </c>
      <c r="Y300" s="280" t="str">
        <f>IF(X300="ACABOU",(MAX($Y$2:Y299))+1,"")</f>
        <v/>
      </c>
      <c r="Z300" s="280" t="str">
        <f>IF(X300="CHEGOU",(MAX($Z$2:Z299))+1,"")</f>
        <v/>
      </c>
    </row>
    <row r="301" spans="1:26" s="215" customFormat="1" ht="21.9" customHeight="1" x14ac:dyDescent="0.3">
      <c r="A301" s="12" t="e">
        <f>IF(#REF!="",0,COUNTIF(#REF!,"x"))</f>
        <v>#REF!</v>
      </c>
      <c r="B301" s="12" t="e">
        <f>IF(#REF!="",0,COUNTIF(#REF!,"x"))</f>
        <v>#REF!</v>
      </c>
      <c r="C301" s="13" t="e">
        <f>IF(#REF!="",0,COUNTIF(#REF!,"X"))</f>
        <v>#REF!</v>
      </c>
      <c r="D301" s="278">
        <v>20065</v>
      </c>
      <c r="E301" s="279" t="str">
        <f>_xlfn.XLOOKUP(D301,BASE!A:A,BASE!B:B)</f>
        <v>CEBOLA GRANULADA MIUDA 1-3 MM 20KG</v>
      </c>
      <c r="F301" s="280"/>
      <c r="G301" s="280"/>
      <c r="H301" s="281">
        <v>13</v>
      </c>
      <c r="I301" s="281">
        <v>13</v>
      </c>
      <c r="J301" s="282" t="str">
        <f>IFERROR(_xlfn.XLOOKUP(D301,ISENTOS!A:A,ISENTOS!H:H),"")</f>
        <v/>
      </c>
      <c r="K301" s="282" t="str">
        <f>IFERROR(_xlfn.XLOOKUP(D301,ISENTOS!A:A,ISENTOS!I:I),"")</f>
        <v/>
      </c>
      <c r="L301" s="283">
        <f>IF(_xlfn.XLOOKUP(D301,Peso!A:A,Peso!D:D),_xlfn.XLOOKUP(D301,Peso!A:A,Peso!D:D),"SEM PESO")</f>
        <v>20</v>
      </c>
      <c r="M301" s="283" t="str">
        <f>_xlfn.XLOOKUP(D301,Peso!A:A,Peso!C:C)</f>
        <v>CX</v>
      </c>
      <c r="N301" s="283"/>
      <c r="O301" s="284">
        <f t="shared" si="32"/>
        <v>13</v>
      </c>
      <c r="P301" s="284" t="str">
        <f t="shared" si="33"/>
        <v/>
      </c>
      <c r="Q301" s="284" t="str">
        <f t="shared" si="34"/>
        <v/>
      </c>
      <c r="R301" s="285" t="str">
        <f>_xlfn.XLOOKUP(D301,CATEGORIA!B:B,CATEGORIA!F:F)</f>
        <v>TEMPEROS / ESPECIARIAS</v>
      </c>
      <c r="S301" s="286">
        <f t="shared" si="35"/>
        <v>260</v>
      </c>
      <c r="T301" s="287" t="str">
        <f t="shared" si="36"/>
        <v/>
      </c>
      <c r="U301" s="287" t="str">
        <f t="shared" si="37"/>
        <v/>
      </c>
      <c r="V301" s="287">
        <f t="shared" si="38"/>
        <v>260</v>
      </c>
      <c r="W301" s="288">
        <f>_xlfn.XLOOKUP('LISTA '!D301,BASE!A:A,BASE!G:G)</f>
        <v>262</v>
      </c>
      <c r="X301" s="280" t="str">
        <f t="shared" si="39"/>
        <v/>
      </c>
      <c r="Y301" s="280" t="str">
        <f>IF(X301="ACABOU",(MAX($Y$2:Y300))+1,"")</f>
        <v/>
      </c>
      <c r="Z301" s="280" t="str">
        <f>IF(X301="CHEGOU",(MAX($Z$2:Z300))+1,"")</f>
        <v/>
      </c>
    </row>
    <row r="302" spans="1:26" s="215" customFormat="1" ht="21.9" customHeight="1" x14ac:dyDescent="0.3">
      <c r="A302" s="12" t="e">
        <f>IF(#REF!="",0,COUNTIF(#REF!,"x"))</f>
        <v>#REF!</v>
      </c>
      <c r="B302" s="12" t="e">
        <f>IF(#REF!="",0,COUNTIF(#REF!,"x"))</f>
        <v>#REF!</v>
      </c>
      <c r="C302" s="13" t="e">
        <f>IF(#REF!="",0,COUNTIF(#REF!,"X"))</f>
        <v>#REF!</v>
      </c>
      <c r="D302" s="278">
        <v>20411</v>
      </c>
      <c r="E302" s="279" t="str">
        <f>_xlfn.XLOOKUP(D302,BASE!A:A,BASE!B:B)</f>
        <v>CEBOLA GRANULADA MIUDA 1-3 MM 5KG</v>
      </c>
      <c r="F302" s="280"/>
      <c r="G302" s="280" t="s">
        <v>155</v>
      </c>
      <c r="H302" s="281">
        <v>15.3</v>
      </c>
      <c r="I302" s="281">
        <f>VLOOKUP(D302,FRACIONADOS!$A:$L,8,0)</f>
        <v>15.3</v>
      </c>
      <c r="J302" s="282" t="str">
        <f>IFERROR(_xlfn.XLOOKUP(D302,ISENTOS!A:A,ISENTOS!H:H),"")</f>
        <v/>
      </c>
      <c r="K302" s="282" t="str">
        <f>IFERROR(_xlfn.XLOOKUP(D302,ISENTOS!A:A,ISENTOS!I:I),"")</f>
        <v/>
      </c>
      <c r="L302" s="283">
        <f>IF(_xlfn.XLOOKUP(D302,Peso!A:A,Peso!D:D),_xlfn.XLOOKUP(D302,Peso!A:A,Peso!D:D),"SEM PESO")</f>
        <v>5</v>
      </c>
      <c r="M302" s="283" t="str">
        <f>_xlfn.XLOOKUP(D302,Peso!A:A,Peso!C:C)</f>
        <v>SC</v>
      </c>
      <c r="N302" s="283"/>
      <c r="O302" s="284">
        <f t="shared" si="32"/>
        <v>15.3</v>
      </c>
      <c r="P302" s="284" t="str">
        <f t="shared" si="33"/>
        <v/>
      </c>
      <c r="Q302" s="284" t="str">
        <f t="shared" si="34"/>
        <v/>
      </c>
      <c r="R302" s="285" t="str">
        <f>_xlfn.XLOOKUP(D302,CATEGORIA!B:B,CATEGORIA!F:F)</f>
        <v>TEMPEROS / ESPECIARIAS</v>
      </c>
      <c r="S302" s="286">
        <f t="shared" si="35"/>
        <v>76.5</v>
      </c>
      <c r="T302" s="287" t="str">
        <f t="shared" si="36"/>
        <v/>
      </c>
      <c r="U302" s="287" t="str">
        <f t="shared" si="37"/>
        <v/>
      </c>
      <c r="V302" s="287">
        <f t="shared" si="38"/>
        <v>76.5</v>
      </c>
      <c r="W302" s="288">
        <f>_xlfn.XLOOKUP('LISTA '!D302,BASE!A:A,BASE!G:G)</f>
        <v>44</v>
      </c>
      <c r="X302" s="280" t="str">
        <f t="shared" si="39"/>
        <v/>
      </c>
      <c r="Y302" s="280" t="str">
        <f>IF(X302="ACABOU",(MAX($Y$2:Y301))+1,"")</f>
        <v/>
      </c>
      <c r="Z302" s="280" t="str">
        <f>IF(X302="CHEGOU",(MAX($Z$2:Z301))+1,"")</f>
        <v/>
      </c>
    </row>
    <row r="303" spans="1:26" s="215" customFormat="1" ht="21.9" customHeight="1" x14ac:dyDescent="0.3">
      <c r="A303" s="11" t="e">
        <f>IF(#REF!="",0,COUNTIF(#REF!,"x"))</f>
        <v>#REF!</v>
      </c>
      <c r="B303" s="11" t="e">
        <f>IF(#REF!="",0,COUNTIF(#REF!,"x"))</f>
        <v>#REF!</v>
      </c>
      <c r="C303" s="10" t="e">
        <f>IF(#REF!="",0,COUNTIF(#REF!,"X"))</f>
        <v>#REF!</v>
      </c>
      <c r="D303" s="278">
        <v>20386</v>
      </c>
      <c r="E303" s="279" t="str">
        <f>_xlfn.XLOOKUP(D303,BASE!A:A,BASE!B:B)</f>
        <v>CENOURA EM FLOCOS 20KG</v>
      </c>
      <c r="F303" s="280"/>
      <c r="G303" s="280"/>
      <c r="H303" s="281">
        <v>14</v>
      </c>
      <c r="I303" s="281">
        <v>14</v>
      </c>
      <c r="J303" s="282" t="str">
        <f>IFERROR(_xlfn.XLOOKUP(D303,ISENTOS!A:A,ISENTOS!H:H),"")</f>
        <v/>
      </c>
      <c r="K303" s="282" t="str">
        <f>IFERROR(_xlfn.XLOOKUP(D303,ISENTOS!A:A,ISENTOS!I:I),"")</f>
        <v/>
      </c>
      <c r="L303" s="283">
        <f>IF(_xlfn.XLOOKUP(D303,Peso!A:A,Peso!D:D),_xlfn.XLOOKUP(D303,Peso!A:A,Peso!D:D),"SEM PESO")</f>
        <v>20</v>
      </c>
      <c r="M303" s="283" t="str">
        <f>_xlfn.XLOOKUP(D303,Peso!A:A,Peso!C:C)</f>
        <v>SC</v>
      </c>
      <c r="N303" s="283"/>
      <c r="O303" s="284">
        <f t="shared" si="32"/>
        <v>14</v>
      </c>
      <c r="P303" s="284" t="str">
        <f t="shared" si="33"/>
        <v/>
      </c>
      <c r="Q303" s="284" t="str">
        <f t="shared" si="34"/>
        <v/>
      </c>
      <c r="R303" s="285" t="str">
        <f>_xlfn.XLOOKUP(D303,CATEGORIA!B:B,CATEGORIA!F:F)</f>
        <v>TEMPEROS / ESPECIARIAS</v>
      </c>
      <c r="S303" s="286">
        <f t="shared" si="35"/>
        <v>280</v>
      </c>
      <c r="T303" s="287" t="str">
        <f t="shared" si="36"/>
        <v/>
      </c>
      <c r="U303" s="287" t="str">
        <f t="shared" si="37"/>
        <v/>
      </c>
      <c r="V303" s="287">
        <f t="shared" si="38"/>
        <v>280</v>
      </c>
      <c r="W303" s="288">
        <f>_xlfn.XLOOKUP('LISTA '!D303,BASE!A:A,BASE!G:G)</f>
        <v>26</v>
      </c>
      <c r="X303" s="280" t="str">
        <f t="shared" si="39"/>
        <v/>
      </c>
      <c r="Y303" s="280" t="str">
        <f>IF(X303="ACABOU",(MAX($Y$2:Y302))+1,"")</f>
        <v/>
      </c>
      <c r="Z303" s="280" t="str">
        <f>IF(X303="CHEGOU",(MAX($Z$2:Z302))+1,"")</f>
        <v/>
      </c>
    </row>
    <row r="304" spans="1:26" s="215" customFormat="1" ht="21.9" customHeight="1" x14ac:dyDescent="0.3">
      <c r="A304" s="11" t="e">
        <f>IF(#REF!="",0,COUNTIF(#REF!,"x"))</f>
        <v>#REF!</v>
      </c>
      <c r="B304" s="11" t="e">
        <f>IF(#REF!="",0,COUNTIF(#REF!,"x"))</f>
        <v>#REF!</v>
      </c>
      <c r="C304" s="10" t="e">
        <f>IF(#REF!="",0,COUNTIF(#REF!,"X"))</f>
        <v>#REF!</v>
      </c>
      <c r="D304" s="278">
        <v>21397</v>
      </c>
      <c r="E304" s="279" t="str">
        <f>_xlfn.XLOOKUP(D304,BASE!A:A,BASE!B:B)</f>
        <v>CENOURA EM FLOCOS 2KG</v>
      </c>
      <c r="F304" s="280" t="s">
        <v>155</v>
      </c>
      <c r="G304" s="280" t="s">
        <v>155</v>
      </c>
      <c r="H304" s="281">
        <v>16.899999999999999</v>
      </c>
      <c r="I304" s="281">
        <f>VLOOKUP(D304,FRACIONADOS!$A:$L,8,0)</f>
        <v>16.899999999999999</v>
      </c>
      <c r="J304" s="282" t="str">
        <f>IFERROR(_xlfn.XLOOKUP(D304,ISENTOS!A:A,ISENTOS!H:H),"")</f>
        <v/>
      </c>
      <c r="K304" s="282" t="str">
        <f>IFERROR(_xlfn.XLOOKUP(D304,ISENTOS!A:A,ISENTOS!I:I),"")</f>
        <v/>
      </c>
      <c r="L304" s="283">
        <f>IF(_xlfn.XLOOKUP(D304,Peso!A:A,Peso!D:D),_xlfn.XLOOKUP(D304,Peso!A:A,Peso!D:D),"SEM PESO")</f>
        <v>2</v>
      </c>
      <c r="M304" s="283" t="str">
        <f>_xlfn.XLOOKUP(D304,Peso!A:A,Peso!C:C)</f>
        <v>SC</v>
      </c>
      <c r="N304" s="283"/>
      <c r="O304" s="284">
        <f t="shared" si="32"/>
        <v>16.899999999999999</v>
      </c>
      <c r="P304" s="284" t="str">
        <f t="shared" si="33"/>
        <v/>
      </c>
      <c r="Q304" s="284" t="str">
        <f t="shared" si="34"/>
        <v/>
      </c>
      <c r="R304" s="285" t="str">
        <f>_xlfn.XLOOKUP(D304,CATEGORIA!B:B,CATEGORIA!F:F)</f>
        <v>TEMPEROS / ESPECIARIAS</v>
      </c>
      <c r="S304" s="286">
        <f t="shared" si="35"/>
        <v>33.799999999999997</v>
      </c>
      <c r="T304" s="287" t="str">
        <f t="shared" si="36"/>
        <v/>
      </c>
      <c r="U304" s="287" t="str">
        <f t="shared" si="37"/>
        <v/>
      </c>
      <c r="V304" s="287">
        <f t="shared" si="38"/>
        <v>33.799999999999997</v>
      </c>
      <c r="W304" s="288">
        <f>_xlfn.XLOOKUP('LISTA '!D304,BASE!A:A,BASE!G:G)</f>
        <v>20</v>
      </c>
      <c r="X304" s="280" t="str">
        <f t="shared" si="39"/>
        <v/>
      </c>
      <c r="Y304" s="280" t="str">
        <f>IF(X304="ACABOU",(MAX($Y$2:Y303))+1,"")</f>
        <v/>
      </c>
      <c r="Z304" s="280" t="str">
        <f>IF(X304="CHEGOU",(MAX($Z$2:Z303))+1,"")</f>
        <v/>
      </c>
    </row>
    <row r="305" spans="1:27" s="215" customFormat="1" ht="21.9" customHeight="1" x14ac:dyDescent="0.3">
      <c r="A305" s="11" t="e">
        <f>IF(#REF!="",0,COUNTIF(#REF!,"x"))</f>
        <v>#REF!</v>
      </c>
      <c r="B305" s="11" t="e">
        <f>IF(#REF!="",0,COUNTIF(#REF!,"x"))</f>
        <v>#REF!</v>
      </c>
      <c r="C305" s="10" t="e">
        <f>IF(#REF!="",0,COUNTIF(#REF!,"X"))</f>
        <v>#REF!</v>
      </c>
      <c r="D305" s="278">
        <v>20394</v>
      </c>
      <c r="E305" s="279" t="str">
        <f>_xlfn.XLOOKUP(D305,BASE!A:A,BASE!B:B)</f>
        <v>CENOURA EM FLOCOS 5KG</v>
      </c>
      <c r="F305" s="280" t="s">
        <v>155</v>
      </c>
      <c r="G305" s="280" t="s">
        <v>155</v>
      </c>
      <c r="H305" s="281">
        <v>16.3</v>
      </c>
      <c r="I305" s="281">
        <f>VLOOKUP(D305,FRACIONADOS!$A:$L,8,0)</f>
        <v>16.3</v>
      </c>
      <c r="J305" s="282" t="str">
        <f>IFERROR(_xlfn.XLOOKUP(D305,ISENTOS!A:A,ISENTOS!H:H),"")</f>
        <v/>
      </c>
      <c r="K305" s="282" t="str">
        <f>IFERROR(_xlfn.XLOOKUP(D305,ISENTOS!A:A,ISENTOS!I:I),"")</f>
        <v/>
      </c>
      <c r="L305" s="283">
        <f>IF(_xlfn.XLOOKUP(D305,Peso!A:A,Peso!D:D),_xlfn.XLOOKUP(D305,Peso!A:A,Peso!D:D),"SEM PESO")</f>
        <v>5</v>
      </c>
      <c r="M305" s="283" t="str">
        <f>_xlfn.XLOOKUP(D305,Peso!A:A,Peso!C:C)</f>
        <v>SC</v>
      </c>
      <c r="N305" s="283"/>
      <c r="O305" s="284">
        <f t="shared" si="32"/>
        <v>16.3</v>
      </c>
      <c r="P305" s="284" t="str">
        <f t="shared" si="33"/>
        <v/>
      </c>
      <c r="Q305" s="284" t="str">
        <f t="shared" si="34"/>
        <v/>
      </c>
      <c r="R305" s="285" t="str">
        <f>_xlfn.XLOOKUP(D305,CATEGORIA!B:B,CATEGORIA!F:F)</f>
        <v>TEMPEROS / ESPECIARIAS</v>
      </c>
      <c r="S305" s="286">
        <f t="shared" si="35"/>
        <v>81.5</v>
      </c>
      <c r="T305" s="287" t="str">
        <f t="shared" si="36"/>
        <v/>
      </c>
      <c r="U305" s="287" t="str">
        <f t="shared" si="37"/>
        <v/>
      </c>
      <c r="V305" s="287">
        <f t="shared" si="38"/>
        <v>81.5</v>
      </c>
      <c r="W305" s="288">
        <f>_xlfn.XLOOKUP('LISTA '!D305,BASE!A:A,BASE!G:G)</f>
        <v>17</v>
      </c>
      <c r="X305" s="280" t="str">
        <f t="shared" si="39"/>
        <v/>
      </c>
      <c r="Y305" s="280" t="str">
        <f>IF(X305="ACABOU",(MAX($Y$2:Y304))+1,"")</f>
        <v/>
      </c>
      <c r="Z305" s="280" t="str">
        <f>IF(X305="CHEGOU",(MAX($Z$2:Z304))+1,"")</f>
        <v/>
      </c>
    </row>
    <row r="306" spans="1:27" s="215" customFormat="1" ht="21.9" customHeight="1" x14ac:dyDescent="0.3">
      <c r="A306" s="12" t="e">
        <f>IF(#REF!="",0,COUNTIF(#REF!,"x"))</f>
        <v>#REF!</v>
      </c>
      <c r="B306" s="12" t="e">
        <f>IF(#REF!="",0,COUNTIF(#REF!,"x"))</f>
        <v>#REF!</v>
      </c>
      <c r="C306" s="13" t="e">
        <f>IF(#REF!="",0,COUNTIF(#REF!,"X"))</f>
        <v>#REF!</v>
      </c>
      <c r="D306" s="278">
        <v>21370</v>
      </c>
      <c r="E306" s="279" t="str">
        <f>_xlfn.XLOOKUP(D306,BASE!A:A,BASE!B:B)</f>
        <v>CEREJA DESIDRATADA 2KG (VIDA EM GRAOS)</v>
      </c>
      <c r="F306" s="280"/>
      <c r="G306" s="280" t="s">
        <v>155</v>
      </c>
      <c r="H306" s="281">
        <v>49.2</v>
      </c>
      <c r="I306" s="281">
        <v>49.2</v>
      </c>
      <c r="J306" s="282" t="str">
        <f>IFERROR(_xlfn.XLOOKUP(D306,ISENTOS!A:A,ISENTOS!H:H),"")</f>
        <v/>
      </c>
      <c r="K306" s="282" t="str">
        <f>IFERROR(_xlfn.XLOOKUP(D306,ISENTOS!A:A,ISENTOS!I:I),"")</f>
        <v/>
      </c>
      <c r="L306" s="283">
        <f>IF(_xlfn.XLOOKUP(D306,Peso!A:A,Peso!D:D),_xlfn.XLOOKUP(D306,Peso!A:A,Peso!D:D),"SEM PESO")</f>
        <v>2</v>
      </c>
      <c r="M306" s="283" t="str">
        <f>_xlfn.XLOOKUP(D306,Peso!A:A,Peso!C:C)</f>
        <v>CX</v>
      </c>
      <c r="N306" s="283"/>
      <c r="O306" s="284">
        <f t="shared" si="32"/>
        <v>49.2</v>
      </c>
      <c r="P306" s="284" t="str">
        <f t="shared" si="33"/>
        <v/>
      </c>
      <c r="Q306" s="284" t="str">
        <f t="shared" si="34"/>
        <v/>
      </c>
      <c r="R306" s="285" t="str">
        <f>_xlfn.XLOOKUP(D306,CATEGORIA!B:B,CATEGORIA!F:F)</f>
        <v>FRUTAS DESIDRATADAS / CRISTALIZADAS</v>
      </c>
      <c r="S306" s="286">
        <f t="shared" si="35"/>
        <v>98.4</v>
      </c>
      <c r="T306" s="287" t="str">
        <f t="shared" si="36"/>
        <v/>
      </c>
      <c r="U306" s="287" t="str">
        <f t="shared" si="37"/>
        <v/>
      </c>
      <c r="V306" s="287">
        <f t="shared" si="38"/>
        <v>98.4</v>
      </c>
      <c r="W306" s="288">
        <f>_xlfn.XLOOKUP('LISTA '!D306,BASE!A:A,BASE!G:G)</f>
        <v>43</v>
      </c>
      <c r="X306" s="280" t="str">
        <f t="shared" si="39"/>
        <v/>
      </c>
      <c r="Y306" s="280" t="str">
        <f>IF(X306="ACABOU",(MAX($Y$2:Y305))+1,"")</f>
        <v/>
      </c>
      <c r="Z306" s="280" t="str">
        <f>IF(X306="CHEGOU",(MAX($Z$2:Z305))+1,"")</f>
        <v/>
      </c>
    </row>
    <row r="307" spans="1:27" s="215" customFormat="1" ht="21.9" customHeight="1" x14ac:dyDescent="0.3">
      <c r="A307" s="12" t="e">
        <f>IF(#REF!="",0,COUNTIF(#REF!,"x"))</f>
        <v>#REF!</v>
      </c>
      <c r="B307" s="12" t="e">
        <f>IF(#REF!="",0,COUNTIF(#REF!,"x"))</f>
        <v>#REF!</v>
      </c>
      <c r="C307" s="13" t="e">
        <f>IF(#REF!="",0,COUNTIF(#REF!,"X"))</f>
        <v>#REF!</v>
      </c>
      <c r="D307" s="278">
        <v>21306</v>
      </c>
      <c r="E307" s="279" t="str">
        <f>_xlfn.XLOOKUP(D307,BASE!A:A,BASE!B:B)</f>
        <v>CEREJA DESIDRATADA 6,250KG (VIDA EM GRAOS)</v>
      </c>
      <c r="F307" s="280"/>
      <c r="G307" s="280" t="s">
        <v>155</v>
      </c>
      <c r="H307" s="281">
        <v>47.1</v>
      </c>
      <c r="I307" s="281">
        <v>47.1</v>
      </c>
      <c r="J307" s="282" t="str">
        <f>IFERROR(_xlfn.XLOOKUP(D307,ISENTOS!A:A,ISENTOS!H:H),"")</f>
        <v/>
      </c>
      <c r="K307" s="282" t="str">
        <f>IFERROR(_xlfn.XLOOKUP(D307,ISENTOS!A:A,ISENTOS!I:I),"")</f>
        <v/>
      </c>
      <c r="L307" s="283">
        <f>IF(_xlfn.XLOOKUP(D307,Peso!A:A,Peso!D:D),_xlfn.XLOOKUP(D307,Peso!A:A,Peso!D:D),"SEM PESO")</f>
        <v>6.25</v>
      </c>
      <c r="M307" s="283" t="str">
        <f>_xlfn.XLOOKUP(D307,Peso!A:A,Peso!C:C)</f>
        <v>SC</v>
      </c>
      <c r="N307" s="283"/>
      <c r="O307" s="284">
        <f t="shared" si="32"/>
        <v>47.1</v>
      </c>
      <c r="P307" s="284" t="str">
        <f t="shared" si="33"/>
        <v/>
      </c>
      <c r="Q307" s="284" t="str">
        <f t="shared" si="34"/>
        <v/>
      </c>
      <c r="R307" s="285" t="str">
        <f>_xlfn.XLOOKUP(D307,CATEGORIA!B:B,CATEGORIA!F:F)</f>
        <v>FRUTAS DESIDRATADAS / CRISTALIZADAS</v>
      </c>
      <c r="S307" s="286">
        <f t="shared" si="35"/>
        <v>294.375</v>
      </c>
      <c r="T307" s="287" t="str">
        <f t="shared" si="36"/>
        <v/>
      </c>
      <c r="U307" s="287" t="str">
        <f t="shared" si="37"/>
        <v/>
      </c>
      <c r="V307" s="287">
        <f t="shared" si="38"/>
        <v>294.375</v>
      </c>
      <c r="W307" s="288">
        <f>_xlfn.XLOOKUP('LISTA '!D307,BASE!A:A,BASE!G:G)</f>
        <v>71</v>
      </c>
      <c r="X307" s="280" t="str">
        <f t="shared" si="39"/>
        <v/>
      </c>
      <c r="Y307" s="280" t="str">
        <f>IF(X307="ACABOU",(MAX($Y$2:Y306))+1,"")</f>
        <v/>
      </c>
      <c r="Z307" s="280" t="str">
        <f>IF(X307="CHEGOU",(MAX($Z$2:Z306))+1,"")</f>
        <v/>
      </c>
    </row>
    <row r="308" spans="1:27" s="215" customFormat="1" ht="21.9" customHeight="1" x14ac:dyDescent="0.3">
      <c r="A308" s="12" t="e">
        <f>IF(#REF!="",0,COUNTIF(#REF!,"x"))</f>
        <v>#REF!</v>
      </c>
      <c r="B308" s="12" t="e">
        <f>IF(#REF!="",0,COUNTIF(#REF!,"x"))</f>
        <v>#REF!</v>
      </c>
      <c r="C308" s="13" t="e">
        <f>IF(#REF!="",0,COUNTIF(#REF!,"X"))</f>
        <v>#REF!</v>
      </c>
      <c r="D308" s="289">
        <v>1885</v>
      </c>
      <c r="E308" s="279" t="str">
        <f>_xlfn.XLOOKUP(D308,BASE!A:A,BASE!B:B)</f>
        <v>CEVADA TORRADA SOLUVEL 2KG ( VIDA EM GRAOS )</v>
      </c>
      <c r="F308" s="290" t="s">
        <v>155</v>
      </c>
      <c r="G308" s="290" t="s">
        <v>155</v>
      </c>
      <c r="H308" s="291">
        <v>0</v>
      </c>
      <c r="I308" s="281">
        <v>0</v>
      </c>
      <c r="J308" s="282" t="str">
        <f>IFERROR(_xlfn.XLOOKUP(D308,ISENTOS!A:A,ISENTOS!H:H),"")</f>
        <v/>
      </c>
      <c r="K308" s="282" t="str">
        <f>IFERROR(_xlfn.XLOOKUP(D308,ISENTOS!A:A,ISENTOS!I:I),"")</f>
        <v/>
      </c>
      <c r="L308" s="283">
        <f>IF(_xlfn.XLOOKUP(D308,Peso!A:A,Peso!D:D),_xlfn.XLOOKUP(D308,Peso!A:A,Peso!D:D),"SEM PESO")</f>
        <v>2</v>
      </c>
      <c r="M308" s="283" t="str">
        <f>_xlfn.XLOOKUP(D308,Peso!A:A,Peso!C:C)</f>
        <v>SC</v>
      </c>
      <c r="N308" s="283"/>
      <c r="O308" s="284">
        <f t="shared" si="32"/>
        <v>0</v>
      </c>
      <c r="P308" s="284" t="str">
        <f t="shared" si="33"/>
        <v/>
      </c>
      <c r="Q308" s="284" t="str">
        <f t="shared" si="34"/>
        <v/>
      </c>
      <c r="R308" s="285" t="str">
        <f>_xlfn.XLOOKUP(D308,CATEGORIA!B:B,CATEGORIA!F:F)</f>
        <v>CHAS</v>
      </c>
      <c r="S308" s="286">
        <f t="shared" si="35"/>
        <v>0</v>
      </c>
      <c r="T308" s="287" t="str">
        <f t="shared" si="36"/>
        <v/>
      </c>
      <c r="U308" s="287" t="str">
        <f t="shared" si="37"/>
        <v/>
      </c>
      <c r="V308" s="287">
        <f t="shared" si="38"/>
        <v>0</v>
      </c>
      <c r="W308" s="288">
        <f>_xlfn.XLOOKUP('LISTA '!D308,BASE!A:A,BASE!G:G)</f>
        <v>0</v>
      </c>
      <c r="X308" s="280" t="str">
        <f t="shared" si="39"/>
        <v/>
      </c>
      <c r="Y308" s="280" t="str">
        <f>IF(X308="ACABOU",(MAX($Y$2:Y307))+1,"")</f>
        <v/>
      </c>
      <c r="Z308" s="280" t="str">
        <f>IF(X308="CHEGOU",(MAX($Z$2:Z307))+1,"")</f>
        <v/>
      </c>
    </row>
    <row r="309" spans="1:27" s="215" customFormat="1" ht="21.9" customHeight="1" x14ac:dyDescent="0.3">
      <c r="A309" s="12" t="e">
        <f>IF(#REF!="",0,COUNTIF(#REF!,"x"))</f>
        <v>#REF!</v>
      </c>
      <c r="B309" s="12" t="e">
        <f>IF(#REF!="",0,COUNTIF(#REF!,"x"))</f>
        <v>#REF!</v>
      </c>
      <c r="C309" s="13" t="e">
        <f>IF(#REF!="",0,COUNTIF(#REF!,"X"))</f>
        <v>#REF!</v>
      </c>
      <c r="D309" s="278">
        <v>2380</v>
      </c>
      <c r="E309" s="279" t="str">
        <f>_xlfn.XLOOKUP(D309,BASE!A:A,BASE!B:B)</f>
        <v>CEVADINHA INTEGRAL EM GRAOS 20KG</v>
      </c>
      <c r="F309" s="280"/>
      <c r="G309" s="280"/>
      <c r="H309" s="281">
        <v>6.6</v>
      </c>
      <c r="I309" s="281">
        <v>6.6</v>
      </c>
      <c r="J309" s="282" t="str">
        <f>IFERROR(_xlfn.XLOOKUP(D309,ISENTOS!A:A,ISENTOS!H:H),"")</f>
        <v/>
      </c>
      <c r="K309" s="282" t="str">
        <f>IFERROR(_xlfn.XLOOKUP(D309,ISENTOS!A:A,ISENTOS!I:I),"")</f>
        <v/>
      </c>
      <c r="L309" s="283">
        <f>IF(_xlfn.XLOOKUP(D309,Peso!A:A,Peso!D:D),_xlfn.XLOOKUP(D309,Peso!A:A,Peso!D:D),"SEM PESO")</f>
        <v>20</v>
      </c>
      <c r="M309" s="283" t="str">
        <f>_xlfn.XLOOKUP(D309,Peso!A:A,Peso!C:C)</f>
        <v>SC</v>
      </c>
      <c r="N309" s="283"/>
      <c r="O309" s="284">
        <f t="shared" si="32"/>
        <v>6.6</v>
      </c>
      <c r="P309" s="284" t="str">
        <f t="shared" si="33"/>
        <v/>
      </c>
      <c r="Q309" s="284" t="str">
        <f t="shared" si="34"/>
        <v/>
      </c>
      <c r="R309" s="285" t="str">
        <f>_xlfn.XLOOKUP(D309,CATEGORIA!B:B,CATEGORIA!F:F)</f>
        <v>GRAOS / SEMENTES</v>
      </c>
      <c r="S309" s="286">
        <f t="shared" si="35"/>
        <v>132</v>
      </c>
      <c r="T309" s="287" t="str">
        <f t="shared" si="36"/>
        <v/>
      </c>
      <c r="U309" s="287" t="str">
        <f t="shared" si="37"/>
        <v/>
      </c>
      <c r="V309" s="287">
        <f t="shared" si="38"/>
        <v>132</v>
      </c>
      <c r="W309" s="288">
        <f>_xlfn.XLOOKUP('LISTA '!D309,BASE!A:A,BASE!G:G)</f>
        <v>25</v>
      </c>
      <c r="X309" s="280" t="str">
        <f t="shared" si="39"/>
        <v/>
      </c>
      <c r="Y309" s="280" t="str">
        <f>IF(X309="ACABOU",(MAX($Y$2:Y308))+1,"")</f>
        <v/>
      </c>
      <c r="Z309" s="280" t="str">
        <f>IF(X309="CHEGOU",(MAX($Z$2:Z308))+1,"")</f>
        <v/>
      </c>
      <c r="AA309" s="216"/>
    </row>
    <row r="310" spans="1:27" s="215" customFormat="1" ht="21.9" customHeight="1" x14ac:dyDescent="0.3">
      <c r="A310" s="12" t="e">
        <f>IF(#REF!="",0,COUNTIF(#REF!,"x"))</f>
        <v>#REF!</v>
      </c>
      <c r="B310" s="12" t="e">
        <f>IF(#REF!="",0,COUNTIF(#REF!,"x"))</f>
        <v>#REF!</v>
      </c>
      <c r="C310" s="13" t="e">
        <f>IF(#REF!="",0,COUNTIF(#REF!,"X"))</f>
        <v>#REF!</v>
      </c>
      <c r="D310" s="278">
        <v>604</v>
      </c>
      <c r="E310" s="279" t="str">
        <f>_xlfn.XLOOKUP(D310,BASE!A:A,BASE!B:B)</f>
        <v>CEVADINHA INTEGRAL EM GRAOS 5KG ( VIDA EM GRAOS )</v>
      </c>
      <c r="F310" s="280" t="s">
        <v>155</v>
      </c>
      <c r="G310" s="280" t="s">
        <v>155</v>
      </c>
      <c r="H310" s="281">
        <v>8</v>
      </c>
      <c r="I310" s="281">
        <f>VLOOKUP(D310,FRACIONADOS!$A:$L,8,0)</f>
        <v>8</v>
      </c>
      <c r="J310" s="282" t="str">
        <f>IFERROR(_xlfn.XLOOKUP(D310,ISENTOS!A:A,ISENTOS!H:H),"")</f>
        <v/>
      </c>
      <c r="K310" s="282" t="str">
        <f>IFERROR(_xlfn.XLOOKUP(D310,ISENTOS!A:A,ISENTOS!I:I),"")</f>
        <v/>
      </c>
      <c r="L310" s="283">
        <f>IF(_xlfn.XLOOKUP(D310,Peso!A:A,Peso!D:D),_xlfn.XLOOKUP(D310,Peso!A:A,Peso!D:D),"SEM PESO")</f>
        <v>5</v>
      </c>
      <c r="M310" s="283" t="str">
        <f>_xlfn.XLOOKUP(D310,Peso!A:A,Peso!C:C)</f>
        <v>SC</v>
      </c>
      <c r="N310" s="283"/>
      <c r="O310" s="284">
        <f t="shared" si="32"/>
        <v>8</v>
      </c>
      <c r="P310" s="284" t="str">
        <f t="shared" si="33"/>
        <v/>
      </c>
      <c r="Q310" s="284" t="str">
        <f t="shared" si="34"/>
        <v/>
      </c>
      <c r="R310" s="285" t="str">
        <f>_xlfn.XLOOKUP(D310,CATEGORIA!B:B,CATEGORIA!F:F)</f>
        <v>GRAOS / SEMENTES</v>
      </c>
      <c r="S310" s="286">
        <f t="shared" si="35"/>
        <v>40</v>
      </c>
      <c r="T310" s="287" t="str">
        <f t="shared" si="36"/>
        <v/>
      </c>
      <c r="U310" s="287" t="str">
        <f t="shared" si="37"/>
        <v/>
      </c>
      <c r="V310" s="287">
        <f t="shared" si="38"/>
        <v>40</v>
      </c>
      <c r="W310" s="288">
        <f>_xlfn.XLOOKUP('LISTA '!D310,BASE!A:A,BASE!G:G)</f>
        <v>70</v>
      </c>
      <c r="X310" s="280" t="str">
        <f t="shared" si="39"/>
        <v/>
      </c>
      <c r="Y310" s="280" t="str">
        <f>IF(X310="ACABOU",(MAX($Y$2:Y309))+1,"")</f>
        <v/>
      </c>
      <c r="Z310" s="280" t="str">
        <f>IF(X310="CHEGOU",(MAX($Z$2:Z309))+1,"")</f>
        <v/>
      </c>
      <c r="AA310" s="216"/>
    </row>
    <row r="311" spans="1:27" s="215" customFormat="1" ht="21.9" customHeight="1" x14ac:dyDescent="0.3">
      <c r="A311" s="12" t="e">
        <f>IF(#REF!="",0,COUNTIF(#REF!,"x"))</f>
        <v>#REF!</v>
      </c>
      <c r="B311" s="12" t="e">
        <f>IF(#REF!="",0,COUNTIF(#REF!,"x"))</f>
        <v>#REF!</v>
      </c>
      <c r="C311" s="13" t="e">
        <f>IF(#REF!="",0,COUNTIF(#REF!,"X"))</f>
        <v>#REF!</v>
      </c>
      <c r="D311" s="278">
        <v>1898</v>
      </c>
      <c r="E311" s="279" t="str">
        <f>_xlfn.XLOOKUP(D311,BASE!A:A,BASE!B:B)</f>
        <v>CHA BRANCO DESIDRATADO 1KG</v>
      </c>
      <c r="F311" s="280" t="s">
        <v>51</v>
      </c>
      <c r="G311" s="280" t="s">
        <v>51</v>
      </c>
      <c r="H311" s="281">
        <v>30.9</v>
      </c>
      <c r="I311" s="281">
        <f>VLOOKUP(D311,FRACIONADOS!$A:$L,8,0)</f>
        <v>30.9</v>
      </c>
      <c r="J311" s="282" t="str">
        <f>IFERROR(_xlfn.XLOOKUP(D311,ISENTOS!A:A,ISENTOS!H:H),"")</f>
        <v/>
      </c>
      <c r="K311" s="282" t="str">
        <f>IFERROR(_xlfn.XLOOKUP(D311,ISENTOS!A:A,ISENTOS!I:I),"")</f>
        <v/>
      </c>
      <c r="L311" s="283">
        <f>IF(_xlfn.XLOOKUP(D311,Peso!A:A,Peso!D:D),_xlfn.XLOOKUP(D311,Peso!A:A,Peso!D:D),"SEM PESO")</f>
        <v>1</v>
      </c>
      <c r="M311" s="283" t="str">
        <f>_xlfn.XLOOKUP(D311,Peso!A:A,Peso!C:C)</f>
        <v>SC</v>
      </c>
      <c r="N311" s="283"/>
      <c r="O311" s="284">
        <f t="shared" si="32"/>
        <v>30.9</v>
      </c>
      <c r="P311" s="284" t="str">
        <f t="shared" si="33"/>
        <v/>
      </c>
      <c r="Q311" s="284" t="str">
        <f t="shared" si="34"/>
        <v/>
      </c>
      <c r="R311" s="285" t="str">
        <f>_xlfn.XLOOKUP(D311,CATEGORIA!B:B,CATEGORIA!F:F)</f>
        <v>CHAS</v>
      </c>
      <c r="S311" s="286">
        <f t="shared" si="35"/>
        <v>30.9</v>
      </c>
      <c r="T311" s="287" t="str">
        <f t="shared" si="36"/>
        <v/>
      </c>
      <c r="U311" s="287" t="str">
        <f t="shared" si="37"/>
        <v/>
      </c>
      <c r="V311" s="287">
        <f t="shared" si="38"/>
        <v>30.9</v>
      </c>
      <c r="W311" s="288">
        <f>_xlfn.XLOOKUP('LISTA '!D311,BASE!A:A,BASE!G:G)</f>
        <v>13</v>
      </c>
      <c r="X311" s="280" t="str">
        <f t="shared" si="39"/>
        <v/>
      </c>
      <c r="Y311" s="280" t="str">
        <f>IF(X311="ACABOU",(MAX($Y$2:Y310))+1,"")</f>
        <v/>
      </c>
      <c r="Z311" s="280" t="str">
        <f>IF(X311="CHEGOU",(MAX($Z$2:Z310))+1,"")</f>
        <v/>
      </c>
    </row>
    <row r="312" spans="1:27" s="215" customFormat="1" ht="21.9" customHeight="1" x14ac:dyDescent="0.3">
      <c r="A312" s="12"/>
      <c r="B312" s="12"/>
      <c r="C312" s="13"/>
      <c r="D312" s="278">
        <v>1013</v>
      </c>
      <c r="E312" s="279" t="str">
        <f>_xlfn.XLOOKUP(D312,BASE!A:A,BASE!B:B)</f>
        <v>CHA BRANCO DESIDRATADO 5KG</v>
      </c>
      <c r="F312" s="280"/>
      <c r="G312" s="280"/>
      <c r="H312" s="281">
        <v>25.5</v>
      </c>
      <c r="I312" s="281">
        <v>25.5</v>
      </c>
      <c r="J312" s="282" t="str">
        <f>IFERROR(_xlfn.XLOOKUP(D312,ISENTOS!A:A,ISENTOS!H:H),"")</f>
        <v/>
      </c>
      <c r="K312" s="282" t="str">
        <f>IFERROR(_xlfn.XLOOKUP(D312,ISENTOS!A:A,ISENTOS!I:I),"")</f>
        <v/>
      </c>
      <c r="L312" s="283">
        <f>IF(_xlfn.XLOOKUP(D312,Peso!A:A,Peso!D:D),_xlfn.XLOOKUP(D312,Peso!A:A,Peso!D:D),"SEM PESO")</f>
        <v>5</v>
      </c>
      <c r="M312" s="283" t="str">
        <f>_xlfn.XLOOKUP(D312,Peso!A:A,Peso!C:C)</f>
        <v>SC</v>
      </c>
      <c r="N312" s="283"/>
      <c r="O312" s="284">
        <f t="shared" si="32"/>
        <v>25.5</v>
      </c>
      <c r="P312" s="284" t="str">
        <f t="shared" si="33"/>
        <v/>
      </c>
      <c r="Q312" s="284" t="str">
        <f t="shared" si="34"/>
        <v/>
      </c>
      <c r="R312" s="285" t="str">
        <f>_xlfn.XLOOKUP(D312,CATEGORIA!B:B,CATEGORIA!F:F)</f>
        <v>CHAS</v>
      </c>
      <c r="S312" s="286">
        <f t="shared" si="35"/>
        <v>127.5</v>
      </c>
      <c r="T312" s="287" t="str">
        <f t="shared" si="36"/>
        <v/>
      </c>
      <c r="U312" s="287" t="str">
        <f t="shared" si="37"/>
        <v/>
      </c>
      <c r="V312" s="287">
        <f t="shared" si="38"/>
        <v>127.5</v>
      </c>
      <c r="W312" s="288">
        <f>_xlfn.XLOOKUP('LISTA '!D312,BASE!A:A,BASE!G:G)</f>
        <v>68</v>
      </c>
      <c r="X312" s="280" t="str">
        <f t="shared" si="39"/>
        <v/>
      </c>
      <c r="Y312" s="280" t="str">
        <f>IF(X312="ACABOU",(MAX($Y$2:Y311))+1,"")</f>
        <v/>
      </c>
      <c r="Z312" s="280" t="str">
        <f>IF(X312="CHEGOU",(MAX($Z$2:Z311))+1,"")</f>
        <v/>
      </c>
    </row>
    <row r="313" spans="1:27" s="216" customFormat="1" ht="21.9" customHeight="1" x14ac:dyDescent="0.3">
      <c r="A313" s="12" t="e">
        <f>IF(#REF!="",0,COUNTIF(#REF!,"x"))</f>
        <v>#REF!</v>
      </c>
      <c r="B313" s="12" t="e">
        <f>IF(#REF!="",0,COUNTIF(#REF!,"x"))</f>
        <v>#REF!</v>
      </c>
      <c r="C313" s="13" t="e">
        <f>IF(#REF!="",0,COUNTIF(#REF!,"X"))</f>
        <v>#REF!</v>
      </c>
      <c r="D313" s="278">
        <v>2772</v>
      </c>
      <c r="E313" s="279" t="str">
        <f>_xlfn.XLOOKUP(D313,BASE!A:A,BASE!B:B)</f>
        <v>CHA MAÇA CANELA E MEL C/ COLAGENO 5KG</v>
      </c>
      <c r="F313" s="280"/>
      <c r="G313" s="280"/>
      <c r="H313" s="281">
        <v>86.8</v>
      </c>
      <c r="I313" s="281">
        <v>86.8</v>
      </c>
      <c r="J313" s="282" t="str">
        <f>IFERROR(_xlfn.XLOOKUP(D313,ISENTOS!A:A,ISENTOS!H:H),"")</f>
        <v/>
      </c>
      <c r="K313" s="282" t="str">
        <f>IFERROR(_xlfn.XLOOKUP(D313,ISENTOS!A:A,ISENTOS!I:I),"")</f>
        <v/>
      </c>
      <c r="L313" s="283">
        <f>IF(_xlfn.XLOOKUP(D313,Peso!A:A,Peso!D:D),_xlfn.XLOOKUP(D313,Peso!A:A,Peso!D:D),"SEM PESO")</f>
        <v>5</v>
      </c>
      <c r="M313" s="283" t="str">
        <f>_xlfn.XLOOKUP(D313,Peso!A:A,Peso!C:C)</f>
        <v>SC</v>
      </c>
      <c r="N313" s="283"/>
      <c r="O313" s="284">
        <f t="shared" si="32"/>
        <v>86.8</v>
      </c>
      <c r="P313" s="284" t="str">
        <f t="shared" si="33"/>
        <v/>
      </c>
      <c r="Q313" s="284" t="str">
        <f t="shared" si="34"/>
        <v/>
      </c>
      <c r="R313" s="285" t="str">
        <f>_xlfn.XLOOKUP(D313,CATEGORIA!B:B,CATEGORIA!F:F)</f>
        <v>CHAS</v>
      </c>
      <c r="S313" s="286">
        <f t="shared" si="35"/>
        <v>434</v>
      </c>
      <c r="T313" s="287" t="str">
        <f t="shared" si="36"/>
        <v/>
      </c>
      <c r="U313" s="287" t="str">
        <f t="shared" si="37"/>
        <v/>
      </c>
      <c r="V313" s="287">
        <f t="shared" si="38"/>
        <v>434</v>
      </c>
      <c r="W313" s="288">
        <f>_xlfn.XLOOKUP('LISTA '!D313,BASE!A:A,BASE!G:G)</f>
        <v>5</v>
      </c>
      <c r="X313" s="280" t="str">
        <f t="shared" si="39"/>
        <v/>
      </c>
      <c r="Y313" s="280" t="str">
        <f>IF(X313="ACABOU",(MAX($Y$2:Y312))+1,"")</f>
        <v/>
      </c>
      <c r="Z313" s="280" t="str">
        <f>IF(X313="CHEGOU",(MAX($Z$2:Z312))+1,"")</f>
        <v/>
      </c>
    </row>
    <row r="314" spans="1:27" s="216" customFormat="1" ht="21.9" customHeight="1" x14ac:dyDescent="0.3">
      <c r="A314" s="12" t="e">
        <f>IF(#REF!="",0,COUNTIF(#REF!,"x"))</f>
        <v>#REF!</v>
      </c>
      <c r="B314" s="12" t="e">
        <f>IF(#REF!="",0,COUNTIF(#REF!,"x"))</f>
        <v>#REF!</v>
      </c>
      <c r="C314" s="13" t="e">
        <f>IF(#REF!="",0,COUNTIF(#REF!,"X"))</f>
        <v>#REF!</v>
      </c>
      <c r="D314" s="278">
        <v>2771</v>
      </c>
      <c r="E314" s="279" t="str">
        <f>_xlfn.XLOOKUP(D314,BASE!A:A,BASE!B:B)</f>
        <v>CHA MAÇA E CANELA C/ COLAGENO 5KG</v>
      </c>
      <c r="F314" s="280"/>
      <c r="G314" s="280"/>
      <c r="H314" s="281">
        <v>86.8</v>
      </c>
      <c r="I314" s="281">
        <v>86.8</v>
      </c>
      <c r="J314" s="282" t="str">
        <f>IFERROR(_xlfn.XLOOKUP(D314,ISENTOS!A:A,ISENTOS!H:H),"")</f>
        <v/>
      </c>
      <c r="K314" s="282" t="str">
        <f>IFERROR(_xlfn.XLOOKUP(D314,ISENTOS!A:A,ISENTOS!I:I),"")</f>
        <v/>
      </c>
      <c r="L314" s="283">
        <f>IF(_xlfn.XLOOKUP(D314,Peso!A:A,Peso!D:D),_xlfn.XLOOKUP(D314,Peso!A:A,Peso!D:D),"SEM PESO")</f>
        <v>5</v>
      </c>
      <c r="M314" s="283" t="str">
        <f>_xlfn.XLOOKUP(D314,Peso!A:A,Peso!C:C)</f>
        <v>SC</v>
      </c>
      <c r="N314" s="283"/>
      <c r="O314" s="284">
        <f t="shared" si="32"/>
        <v>86.8</v>
      </c>
      <c r="P314" s="284" t="str">
        <f t="shared" si="33"/>
        <v/>
      </c>
      <c r="Q314" s="284" t="str">
        <f t="shared" si="34"/>
        <v/>
      </c>
      <c r="R314" s="285" t="str">
        <f>_xlfn.XLOOKUP(D314,CATEGORIA!B:B,CATEGORIA!F:F)</f>
        <v>CHAS</v>
      </c>
      <c r="S314" s="286">
        <f t="shared" si="35"/>
        <v>434</v>
      </c>
      <c r="T314" s="287" t="str">
        <f t="shared" si="36"/>
        <v/>
      </c>
      <c r="U314" s="287" t="str">
        <f t="shared" si="37"/>
        <v/>
      </c>
      <c r="V314" s="287">
        <f t="shared" si="38"/>
        <v>434</v>
      </c>
      <c r="W314" s="288">
        <f>_xlfn.XLOOKUP('LISTA '!D314,BASE!A:A,BASE!G:G)</f>
        <v>3</v>
      </c>
      <c r="X314" s="280" t="str">
        <f t="shared" si="39"/>
        <v/>
      </c>
      <c r="Y314" s="280" t="str">
        <f>IF(X314="ACABOU",(MAX($Y$2:Y313))+1,"")</f>
        <v/>
      </c>
      <c r="Z314" s="280" t="str">
        <f>IF(X314="CHEGOU",(MAX($Z$2:Z313))+1,"")</f>
        <v/>
      </c>
    </row>
    <row r="315" spans="1:27" s="215" customFormat="1" ht="21.9" customHeight="1" x14ac:dyDescent="0.3">
      <c r="A315" s="12" t="e">
        <f>IF(#REF!="",0,COUNTIF(#REF!,"x"))</f>
        <v>#REF!</v>
      </c>
      <c r="B315" s="12" t="e">
        <f>IF(#REF!="",0,COUNTIF(#REF!,"x"))</f>
        <v>#REF!</v>
      </c>
      <c r="C315" s="13" t="e">
        <f>IF(#REF!="",0,COUNTIF(#REF!,"X"))</f>
        <v>#REF!</v>
      </c>
      <c r="D315" s="278">
        <v>2773</v>
      </c>
      <c r="E315" s="279" t="str">
        <f>_xlfn.XLOOKUP(D315,BASE!A:A,BASE!B:B)</f>
        <v>CHA VERDE ABACAXI C/ HORTELA 5KG</v>
      </c>
      <c r="F315" s="280"/>
      <c r="G315" s="280"/>
      <c r="H315" s="281">
        <v>65.8</v>
      </c>
      <c r="I315" s="281">
        <v>65.8</v>
      </c>
      <c r="J315" s="282" t="str">
        <f>IFERROR(_xlfn.XLOOKUP(D315,ISENTOS!A:A,ISENTOS!H:H),"")</f>
        <v/>
      </c>
      <c r="K315" s="282" t="str">
        <f>IFERROR(_xlfn.XLOOKUP(D315,ISENTOS!A:A,ISENTOS!I:I),"")</f>
        <v/>
      </c>
      <c r="L315" s="283">
        <f>IF(_xlfn.XLOOKUP(D315,Peso!A:A,Peso!D:D),_xlfn.XLOOKUP(D315,Peso!A:A,Peso!D:D),"SEM PESO")</f>
        <v>5</v>
      </c>
      <c r="M315" s="283" t="str">
        <f>_xlfn.XLOOKUP(D315,Peso!A:A,Peso!C:C)</f>
        <v>SC</v>
      </c>
      <c r="N315" s="283"/>
      <c r="O315" s="284">
        <f t="shared" si="32"/>
        <v>65.8</v>
      </c>
      <c r="P315" s="284" t="str">
        <f t="shared" si="33"/>
        <v/>
      </c>
      <c r="Q315" s="284" t="str">
        <f t="shared" si="34"/>
        <v/>
      </c>
      <c r="R315" s="285" t="str">
        <f>_xlfn.XLOOKUP(D315,CATEGORIA!B:B,CATEGORIA!F:F)</f>
        <v>CHAS</v>
      </c>
      <c r="S315" s="286">
        <f t="shared" si="35"/>
        <v>329</v>
      </c>
      <c r="T315" s="287" t="str">
        <f t="shared" si="36"/>
        <v/>
      </c>
      <c r="U315" s="287" t="str">
        <f t="shared" si="37"/>
        <v/>
      </c>
      <c r="V315" s="287">
        <f t="shared" si="38"/>
        <v>329</v>
      </c>
      <c r="W315" s="288">
        <f>_xlfn.XLOOKUP('LISTA '!D315,BASE!A:A,BASE!G:G)</f>
        <v>8</v>
      </c>
      <c r="X315" s="280" t="str">
        <f t="shared" si="39"/>
        <v/>
      </c>
      <c r="Y315" s="280" t="str">
        <f>IF(X315="ACABOU",(MAX($Y$2:Y314))+1,"")</f>
        <v/>
      </c>
      <c r="Z315" s="280" t="str">
        <f>IF(X315="CHEGOU",(MAX($Z$2:Z314))+1,"")</f>
        <v/>
      </c>
    </row>
    <row r="316" spans="1:27" s="216" customFormat="1" ht="21.9" customHeight="1" x14ac:dyDescent="0.3">
      <c r="A316" s="12" t="e">
        <f>IF(#REF!="",0,COUNTIF(#REF!,"x"))</f>
        <v>#REF!</v>
      </c>
      <c r="B316" s="12" t="e">
        <f>IF(#REF!="",0,COUNTIF(#REF!,"x"))</f>
        <v>#REF!</v>
      </c>
      <c r="C316" s="13" t="e">
        <f>IF(#REF!="",0,COUNTIF(#REF!,"X"))</f>
        <v>#REF!</v>
      </c>
      <c r="D316" s="278">
        <v>158</v>
      </c>
      <c r="E316" s="279" t="str">
        <f>_xlfn.XLOOKUP(D316,BASE!A:A,BASE!B:B)</f>
        <v>CHA VERDE EM FOLHAS 5KG (NACIONAL)</v>
      </c>
      <c r="F316" s="280"/>
      <c r="G316" s="280"/>
      <c r="H316" s="281">
        <v>18.5</v>
      </c>
      <c r="I316" s="281">
        <v>18.5</v>
      </c>
      <c r="J316" s="282" t="str">
        <f>IFERROR(_xlfn.XLOOKUP(D316,ISENTOS!A:A,ISENTOS!H:H),"")</f>
        <v/>
      </c>
      <c r="K316" s="282" t="str">
        <f>IFERROR(_xlfn.XLOOKUP(D316,ISENTOS!A:A,ISENTOS!I:I),"")</f>
        <v/>
      </c>
      <c r="L316" s="283">
        <f>IF(_xlfn.XLOOKUP(D316,Peso!A:A,Peso!D:D),_xlfn.XLOOKUP(D316,Peso!A:A,Peso!D:D),"SEM PESO")</f>
        <v>5</v>
      </c>
      <c r="M316" s="283" t="str">
        <f>_xlfn.XLOOKUP(D316,Peso!A:A,Peso!C:C)</f>
        <v>SC</v>
      </c>
      <c r="N316" s="283"/>
      <c r="O316" s="284">
        <f t="shared" si="32"/>
        <v>18.5</v>
      </c>
      <c r="P316" s="284" t="str">
        <f t="shared" si="33"/>
        <v/>
      </c>
      <c r="Q316" s="284" t="str">
        <f t="shared" si="34"/>
        <v/>
      </c>
      <c r="R316" s="285" t="str">
        <f>_xlfn.XLOOKUP(D316,CATEGORIA!B:B,CATEGORIA!F:F)</f>
        <v>CHAS</v>
      </c>
      <c r="S316" s="286">
        <f t="shared" si="35"/>
        <v>92.5</v>
      </c>
      <c r="T316" s="287" t="str">
        <f t="shared" si="36"/>
        <v/>
      </c>
      <c r="U316" s="287" t="str">
        <f t="shared" si="37"/>
        <v/>
      </c>
      <c r="V316" s="287">
        <f t="shared" si="38"/>
        <v>92.5</v>
      </c>
      <c r="W316" s="288">
        <f>_xlfn.XLOOKUP('LISTA '!D316,BASE!A:A,BASE!G:G)</f>
        <v>485</v>
      </c>
      <c r="X316" s="280" t="str">
        <f t="shared" si="39"/>
        <v/>
      </c>
      <c r="Y316" s="280" t="str">
        <f>IF(X316="ACABOU",(MAX($Y$2:Y315))+1,"")</f>
        <v/>
      </c>
      <c r="Z316" s="280" t="str">
        <f>IF(X316="CHEGOU",(MAX($Z$2:Z315))+1,"")</f>
        <v/>
      </c>
    </row>
    <row r="317" spans="1:27" s="216" customFormat="1" ht="21.9" customHeight="1" x14ac:dyDescent="0.3">
      <c r="A317" s="12" t="e">
        <f>IF(#REF!="",0,COUNTIF(#REF!,"x"))</f>
        <v>#REF!</v>
      </c>
      <c r="B317" s="12" t="e">
        <f>IF(#REF!="",0,COUNTIF(#REF!,"x"))</f>
        <v>#REF!</v>
      </c>
      <c r="C317" s="13" t="e">
        <f>IF(#REF!="",0,COUNTIF(#REF!,"X"))</f>
        <v>#REF!</v>
      </c>
      <c r="D317" s="278">
        <v>21398</v>
      </c>
      <c r="E317" s="279" t="str">
        <f>_xlfn.XLOOKUP(D317,BASE!A:A,BASE!B:B)</f>
        <v>CHEIRO VERDE 2KG</v>
      </c>
      <c r="F317" s="280"/>
      <c r="G317" s="280"/>
      <c r="H317" s="281">
        <v>27</v>
      </c>
      <c r="I317" s="281">
        <v>27</v>
      </c>
      <c r="J317" s="282" t="str">
        <f>IFERROR(_xlfn.XLOOKUP(D317,ISENTOS!A:A,ISENTOS!H:H),"")</f>
        <v/>
      </c>
      <c r="K317" s="282" t="str">
        <f>IFERROR(_xlfn.XLOOKUP(D317,ISENTOS!A:A,ISENTOS!I:I),"")</f>
        <v/>
      </c>
      <c r="L317" s="283">
        <f>IF(_xlfn.XLOOKUP(D317,Peso!A:A,Peso!D:D),_xlfn.XLOOKUP(D317,Peso!A:A,Peso!D:D),"SEM PESO")</f>
        <v>2</v>
      </c>
      <c r="M317" s="283" t="str">
        <f>_xlfn.XLOOKUP(D317,Peso!A:A,Peso!C:C)</f>
        <v>SC</v>
      </c>
      <c r="N317" s="283"/>
      <c r="O317" s="284">
        <f t="shared" si="32"/>
        <v>27</v>
      </c>
      <c r="P317" s="284" t="str">
        <f t="shared" si="33"/>
        <v/>
      </c>
      <c r="Q317" s="284" t="str">
        <f t="shared" si="34"/>
        <v/>
      </c>
      <c r="R317" s="285" t="str">
        <f>_xlfn.XLOOKUP(D317,CATEGORIA!B:B,CATEGORIA!F:F)</f>
        <v>TEMPEROS / ESPECIARIAS</v>
      </c>
      <c r="S317" s="286">
        <f t="shared" si="35"/>
        <v>54</v>
      </c>
      <c r="T317" s="287" t="str">
        <f t="shared" si="36"/>
        <v/>
      </c>
      <c r="U317" s="287" t="str">
        <f t="shared" si="37"/>
        <v/>
      </c>
      <c r="V317" s="287">
        <f t="shared" si="38"/>
        <v>54</v>
      </c>
      <c r="W317" s="288">
        <f>_xlfn.XLOOKUP('LISTA '!D317,BASE!A:A,BASE!G:G)</f>
        <v>277</v>
      </c>
      <c r="X317" s="280" t="str">
        <f t="shared" si="39"/>
        <v/>
      </c>
      <c r="Y317" s="280" t="str">
        <f>IF(X317="ACABOU",(MAX($Y$2:Y316))+1,"")</f>
        <v/>
      </c>
      <c r="Z317" s="280" t="str">
        <f>IF(X317="CHEGOU",(MAX($Z$2:Z316))+1,"")</f>
        <v/>
      </c>
    </row>
    <row r="318" spans="1:27" s="216" customFormat="1" ht="21.9" customHeight="1" x14ac:dyDescent="0.3">
      <c r="A318" s="12"/>
      <c r="B318" s="12"/>
      <c r="C318" s="13"/>
      <c r="D318" s="278">
        <v>2397</v>
      </c>
      <c r="E318" s="279" t="str">
        <f>_xlfn.XLOOKUP(D318,BASE!A:A,BASE!B:B)</f>
        <v>CHIPS DE BANANA ACUCAR E CANELA 3X1KG</v>
      </c>
      <c r="F318" s="280"/>
      <c r="G318" s="280"/>
      <c r="H318" s="281">
        <v>36</v>
      </c>
      <c r="I318" s="281">
        <v>36</v>
      </c>
      <c r="J318" s="282" t="str">
        <f>IFERROR(_xlfn.XLOOKUP(D318,ISENTOS!A:A,ISENTOS!H:H),"")</f>
        <v/>
      </c>
      <c r="K318" s="282" t="str">
        <f>IFERROR(_xlfn.XLOOKUP(D318,ISENTOS!A:A,ISENTOS!I:I),"")</f>
        <v/>
      </c>
      <c r="L318" s="283">
        <f>IF(_xlfn.XLOOKUP(D318,Peso!A:A,Peso!D:D),_xlfn.XLOOKUP(D318,Peso!A:A,Peso!D:D),"SEM PESO")</f>
        <v>3</v>
      </c>
      <c r="M318" s="283" t="str">
        <f>_xlfn.XLOOKUP(D318,Peso!A:A,Peso!C:C)</f>
        <v>CX</v>
      </c>
      <c r="N318" s="283"/>
      <c r="O318" s="284">
        <f t="shared" ref="O318:O379" si="40" xml:space="preserve"> ROUNDUP((I318*$M$1),1)</f>
        <v>36</v>
      </c>
      <c r="P318" s="284" t="str">
        <f t="shared" ref="P318:P379" si="41">IFERROR(ROUNDUP((($O318*J318)+$O318),1),"")</f>
        <v/>
      </c>
      <c r="Q318" s="284" t="str">
        <f t="shared" ref="Q318:Q379" si="42">IFERROR(ROUNDUP((($O318*K318)+$O318),1),"")</f>
        <v/>
      </c>
      <c r="R318" s="285" t="str">
        <f>_xlfn.XLOOKUP(D318,CATEGORIA!B:B,CATEGORIA!F:F)</f>
        <v>APERITIVOS</v>
      </c>
      <c r="S318" s="286">
        <f t="shared" ref="S318:S379" si="43">O318*L318</f>
        <v>108</v>
      </c>
      <c r="T318" s="287" t="str">
        <f t="shared" ref="T318:T379" si="44">IFERROR(ROUNDUP((($S318*J318)+$S318),1),"")</f>
        <v/>
      </c>
      <c r="U318" s="287" t="str">
        <f t="shared" ref="U318:U379" si="45">IFERROR(ROUNDUP((($S318*K318)+$S318),1),"")</f>
        <v/>
      </c>
      <c r="V318" s="287">
        <f t="shared" ref="V318:V379" si="46">S318</f>
        <v>108</v>
      </c>
      <c r="W318" s="288">
        <f>_xlfn.XLOOKUP('LISTA '!D318,BASE!A:A,BASE!G:G)</f>
        <v>-1</v>
      </c>
      <c r="X318" s="280" t="str">
        <f t="shared" ref="X318:X379" si="47">IF(AND(W318&gt;0,I318=0),"CHEGOU",IF(AND(W318&lt;=0,I318&gt;0),"ACABOU",""))</f>
        <v>ACABOU</v>
      </c>
      <c r="Y318" s="280">
        <f>IF(X318="ACABOU",(MAX($Y$2:Y317))+1,"")</f>
        <v>9</v>
      </c>
      <c r="Z318" s="280" t="str">
        <f>IF(X318="CHEGOU",(MAX($Z$2:Z317))+1,"")</f>
        <v/>
      </c>
    </row>
    <row r="319" spans="1:27" s="216" customFormat="1" ht="21.9" customHeight="1" x14ac:dyDescent="0.3">
      <c r="A319" s="12" t="e">
        <f>IF(#REF!="",0,COUNTIF(#REF!,"x"))</f>
        <v>#REF!</v>
      </c>
      <c r="B319" s="12" t="e">
        <f>IF(#REF!="",0,COUNTIF(#REF!,"x"))</f>
        <v>#REF!</v>
      </c>
      <c r="C319" s="13" t="e">
        <f>IF(#REF!="",0,COUNTIF(#REF!,"X"))</f>
        <v>#REF!</v>
      </c>
      <c r="D319" s="278">
        <v>2398</v>
      </c>
      <c r="E319" s="279" t="str">
        <f>_xlfn.XLOOKUP(D319,BASE!A:A,BASE!B:B)</f>
        <v>CHIPS DE BANANA CEBOLA E SALSA 3X1KG</v>
      </c>
      <c r="F319" s="280"/>
      <c r="G319" s="280"/>
      <c r="H319" s="281">
        <v>36</v>
      </c>
      <c r="I319" s="281">
        <v>36</v>
      </c>
      <c r="J319" s="282" t="str">
        <f>IFERROR(_xlfn.XLOOKUP(D319,ISENTOS!A:A,ISENTOS!H:H),"")</f>
        <v/>
      </c>
      <c r="K319" s="282" t="str">
        <f>IFERROR(_xlfn.XLOOKUP(D319,ISENTOS!A:A,ISENTOS!I:I),"")</f>
        <v/>
      </c>
      <c r="L319" s="283">
        <f>IF(_xlfn.XLOOKUP(D319,Peso!A:A,Peso!D:D),_xlfn.XLOOKUP(D319,Peso!A:A,Peso!D:D),"SEM PESO")</f>
        <v>3</v>
      </c>
      <c r="M319" s="283" t="str">
        <f>_xlfn.XLOOKUP(D319,Peso!A:A,Peso!C:C)</f>
        <v>CX</v>
      </c>
      <c r="N319" s="283"/>
      <c r="O319" s="284">
        <f t="shared" si="40"/>
        <v>36</v>
      </c>
      <c r="P319" s="284" t="str">
        <f t="shared" si="41"/>
        <v/>
      </c>
      <c r="Q319" s="284" t="str">
        <f t="shared" si="42"/>
        <v/>
      </c>
      <c r="R319" s="285" t="str">
        <f>_xlfn.XLOOKUP(D319,CATEGORIA!B:B,CATEGORIA!F:F)</f>
        <v>APERITIVOS</v>
      </c>
      <c r="S319" s="286">
        <f t="shared" si="43"/>
        <v>108</v>
      </c>
      <c r="T319" s="287" t="str">
        <f t="shared" si="44"/>
        <v/>
      </c>
      <c r="U319" s="287" t="str">
        <f t="shared" si="45"/>
        <v/>
      </c>
      <c r="V319" s="287">
        <f t="shared" si="46"/>
        <v>108</v>
      </c>
      <c r="W319" s="288">
        <f>_xlfn.XLOOKUP('LISTA '!D319,BASE!A:A,BASE!G:G)</f>
        <v>12</v>
      </c>
      <c r="X319" s="280" t="str">
        <f t="shared" si="47"/>
        <v/>
      </c>
      <c r="Y319" s="280" t="str">
        <f>IF(X319="ACABOU",(MAX($Y$2:Y318))+1,"")</f>
        <v/>
      </c>
      <c r="Z319" s="280" t="str">
        <f>IF(X319="CHEGOU",(MAX($Z$2:Z318))+1,"")</f>
        <v/>
      </c>
    </row>
    <row r="320" spans="1:27" s="216" customFormat="1" ht="21.9" customHeight="1" x14ac:dyDescent="0.3">
      <c r="A320" s="12" t="e">
        <f>IF(#REF!="",0,COUNTIF(#REF!,"x"))</f>
        <v>#REF!</v>
      </c>
      <c r="B320" s="12" t="e">
        <f>IF(#REF!="",0,COUNTIF(#REF!,"x"))</f>
        <v>#REF!</v>
      </c>
      <c r="C320" s="13" t="e">
        <f>IF(#REF!="",0,COUNTIF(#REF!,"X"))</f>
        <v>#REF!</v>
      </c>
      <c r="D320" s="278">
        <v>2399</v>
      </c>
      <c r="E320" s="279" t="str">
        <f>_xlfn.XLOOKUP(D320,BASE!A:A,BASE!B:B)</f>
        <v>CHIPS DE BANANA LEMON PEPER 3X1KG</v>
      </c>
      <c r="F320" s="280"/>
      <c r="G320" s="280"/>
      <c r="H320" s="281">
        <v>36</v>
      </c>
      <c r="I320" s="281">
        <v>36</v>
      </c>
      <c r="J320" s="282" t="str">
        <f>IFERROR(_xlfn.XLOOKUP(D320,ISENTOS!A:A,ISENTOS!H:H),"")</f>
        <v/>
      </c>
      <c r="K320" s="282" t="str">
        <f>IFERROR(_xlfn.XLOOKUP(D320,ISENTOS!A:A,ISENTOS!I:I),"")</f>
        <v/>
      </c>
      <c r="L320" s="283">
        <f>IF(_xlfn.XLOOKUP(D320,Peso!A:A,Peso!D:D),_xlfn.XLOOKUP(D320,Peso!A:A,Peso!D:D),"SEM PESO")</f>
        <v>3</v>
      </c>
      <c r="M320" s="283" t="str">
        <f>_xlfn.XLOOKUP(D320,Peso!A:A,Peso!C:C)</f>
        <v>CX</v>
      </c>
      <c r="N320" s="283"/>
      <c r="O320" s="284">
        <f t="shared" si="40"/>
        <v>36</v>
      </c>
      <c r="P320" s="284" t="str">
        <f t="shared" si="41"/>
        <v/>
      </c>
      <c r="Q320" s="284" t="str">
        <f t="shared" si="42"/>
        <v/>
      </c>
      <c r="R320" s="285" t="str">
        <f>_xlfn.XLOOKUP(D320,CATEGORIA!B:B,CATEGORIA!F:F)</f>
        <v>APERITIVOS</v>
      </c>
      <c r="S320" s="286">
        <f t="shared" si="43"/>
        <v>108</v>
      </c>
      <c r="T320" s="287" t="str">
        <f t="shared" si="44"/>
        <v/>
      </c>
      <c r="U320" s="287" t="str">
        <f t="shared" si="45"/>
        <v/>
      </c>
      <c r="V320" s="287">
        <f t="shared" si="46"/>
        <v>108</v>
      </c>
      <c r="W320" s="288">
        <f>_xlfn.XLOOKUP('LISTA '!D320,BASE!A:A,BASE!G:G)</f>
        <v>15</v>
      </c>
      <c r="X320" s="280" t="str">
        <f t="shared" si="47"/>
        <v/>
      </c>
      <c r="Y320" s="280" t="str">
        <f>IF(X320="ACABOU",(MAX($Y$2:Y319))+1,"")</f>
        <v/>
      </c>
      <c r="Z320" s="280" t="str">
        <f>IF(X320="CHEGOU",(MAX($Z$2:Z319))+1,"")</f>
        <v/>
      </c>
    </row>
    <row r="321" spans="1:26" s="216" customFormat="1" ht="21.9" customHeight="1" x14ac:dyDescent="0.3">
      <c r="A321" s="12" t="e">
        <f>IF(#REF!="",0,COUNTIF(#REF!,"x"))</f>
        <v>#REF!</v>
      </c>
      <c r="B321" s="12" t="e">
        <f>IF(#REF!="",0,COUNTIF(#REF!,"x"))</f>
        <v>#REF!</v>
      </c>
      <c r="C321" s="13" t="e">
        <f>IF(#REF!="",0,COUNTIF(#REF!,"X"))</f>
        <v>#REF!</v>
      </c>
      <c r="D321" s="278">
        <v>2396</v>
      </c>
      <c r="E321" s="279" t="str">
        <f>_xlfn.XLOOKUP(D321,BASE!A:A,BASE!B:B)</f>
        <v>CHIPS DE BANANA NATURAL SEM SAL 3X1KG</v>
      </c>
      <c r="F321" s="280"/>
      <c r="G321" s="280"/>
      <c r="H321" s="281">
        <v>36</v>
      </c>
      <c r="I321" s="281">
        <v>36</v>
      </c>
      <c r="J321" s="282" t="str">
        <f>IFERROR(_xlfn.XLOOKUP(D321,ISENTOS!A:A,ISENTOS!H:H),"")</f>
        <v/>
      </c>
      <c r="K321" s="282" t="str">
        <f>IFERROR(_xlfn.XLOOKUP(D321,ISENTOS!A:A,ISENTOS!I:I),"")</f>
        <v/>
      </c>
      <c r="L321" s="283">
        <f>IF(_xlfn.XLOOKUP(D321,Peso!A:A,Peso!D:D),_xlfn.XLOOKUP(D321,Peso!A:A,Peso!D:D),"SEM PESO")</f>
        <v>3</v>
      </c>
      <c r="M321" s="283" t="str">
        <f>_xlfn.XLOOKUP(D321,Peso!A:A,Peso!C:C)</f>
        <v>CX</v>
      </c>
      <c r="N321" s="283"/>
      <c r="O321" s="284">
        <f t="shared" si="40"/>
        <v>36</v>
      </c>
      <c r="P321" s="284" t="str">
        <f t="shared" si="41"/>
        <v/>
      </c>
      <c r="Q321" s="284" t="str">
        <f t="shared" si="42"/>
        <v/>
      </c>
      <c r="R321" s="285" t="str">
        <f>_xlfn.XLOOKUP(D321,CATEGORIA!B:B,CATEGORIA!F:F)</f>
        <v>APERITIVOS</v>
      </c>
      <c r="S321" s="286">
        <f t="shared" si="43"/>
        <v>108</v>
      </c>
      <c r="T321" s="287" t="str">
        <f t="shared" si="44"/>
        <v/>
      </c>
      <c r="U321" s="287" t="str">
        <f t="shared" si="45"/>
        <v/>
      </c>
      <c r="V321" s="287">
        <f t="shared" si="46"/>
        <v>108</v>
      </c>
      <c r="W321" s="288">
        <f>_xlfn.XLOOKUP('LISTA '!D321,BASE!A:A,BASE!G:G)</f>
        <v>0</v>
      </c>
      <c r="X321" s="280" t="str">
        <f t="shared" si="47"/>
        <v>ACABOU</v>
      </c>
      <c r="Y321" s="280">
        <f>IF(X321="ACABOU",(MAX($Y$2:Y320))+1,"")</f>
        <v>10</v>
      </c>
      <c r="Z321" s="280" t="str">
        <f>IF(X321="CHEGOU",(MAX($Z$2:Z320))+1,"")</f>
        <v/>
      </c>
    </row>
    <row r="322" spans="1:26" s="216" customFormat="1" ht="21.9" customHeight="1" x14ac:dyDescent="0.3">
      <c r="A322" s="37" t="e">
        <f>IF(#REF!="",0,COUNTIF(#REF!,"x"))</f>
        <v>#REF!</v>
      </c>
      <c r="B322" s="37" t="e">
        <f>IF(#REF!="",0,COUNTIF(#REF!,"x"))</f>
        <v>#REF!</v>
      </c>
      <c r="C322" s="13" t="e">
        <f>IF(#REF!="",0,COUNTIF(#REF!,"X"))</f>
        <v>#REF!</v>
      </c>
      <c r="D322" s="278">
        <v>2400</v>
      </c>
      <c r="E322" s="279" t="str">
        <f>_xlfn.XLOOKUP(D322,BASE!A:A,BASE!B:B)</f>
        <v>CHIPS DE BANANA OREGANO 3X1KG</v>
      </c>
      <c r="F322" s="280"/>
      <c r="G322" s="280"/>
      <c r="H322" s="281">
        <v>36</v>
      </c>
      <c r="I322" s="281">
        <v>36</v>
      </c>
      <c r="J322" s="282" t="str">
        <f>IFERROR(_xlfn.XLOOKUP(D322,ISENTOS!A:A,ISENTOS!H:H),"")</f>
        <v/>
      </c>
      <c r="K322" s="282" t="str">
        <f>IFERROR(_xlfn.XLOOKUP(D322,ISENTOS!A:A,ISENTOS!I:I),"")</f>
        <v/>
      </c>
      <c r="L322" s="283">
        <f>IF(_xlfn.XLOOKUP(D322,Peso!A:A,Peso!D:D),_xlfn.XLOOKUP(D322,Peso!A:A,Peso!D:D),"SEM PESO")</f>
        <v>3</v>
      </c>
      <c r="M322" s="283" t="str">
        <f>_xlfn.XLOOKUP(D322,Peso!A:A,Peso!C:C)</f>
        <v>CX</v>
      </c>
      <c r="N322" s="283"/>
      <c r="O322" s="284">
        <f t="shared" si="40"/>
        <v>36</v>
      </c>
      <c r="P322" s="284" t="str">
        <f t="shared" si="41"/>
        <v/>
      </c>
      <c r="Q322" s="284" t="str">
        <f t="shared" si="42"/>
        <v/>
      </c>
      <c r="R322" s="285" t="str">
        <f>_xlfn.XLOOKUP(D322,CATEGORIA!B:B,CATEGORIA!F:F)</f>
        <v>APERITIVOS</v>
      </c>
      <c r="S322" s="286">
        <f t="shared" si="43"/>
        <v>108</v>
      </c>
      <c r="T322" s="287" t="str">
        <f t="shared" si="44"/>
        <v/>
      </c>
      <c r="U322" s="287" t="str">
        <f t="shared" si="45"/>
        <v/>
      </c>
      <c r="V322" s="287">
        <f t="shared" si="46"/>
        <v>108</v>
      </c>
      <c r="W322" s="288">
        <f>_xlfn.XLOOKUP('LISTA '!D322,BASE!A:A,BASE!G:G)</f>
        <v>0</v>
      </c>
      <c r="X322" s="280" t="str">
        <f t="shared" si="47"/>
        <v>ACABOU</v>
      </c>
      <c r="Y322" s="280">
        <f>IF(X322="ACABOU",(MAX($Y$2:Y321))+1,"")</f>
        <v>11</v>
      </c>
      <c r="Z322" s="280" t="str">
        <f>IF(X322="CHEGOU",(MAX($Z$2:Z321))+1,"")</f>
        <v/>
      </c>
    </row>
    <row r="323" spans="1:26" s="216" customFormat="1" ht="21.9" customHeight="1" x14ac:dyDescent="0.3">
      <c r="A323" s="12" t="e">
        <f>IF(#REF!="",0,COUNTIF(#REF!,"x"))</f>
        <v>#REF!</v>
      </c>
      <c r="B323" s="12" t="e">
        <f>IF(#REF!="",0,COUNTIF(#REF!,"x"))</f>
        <v>#REF!</v>
      </c>
      <c r="C323" s="13" t="e">
        <f>IF(#REF!="",0,COUNTIF(#REF!,"X"))</f>
        <v>#REF!</v>
      </c>
      <c r="D323" s="278">
        <v>2401</v>
      </c>
      <c r="E323" s="279" t="str">
        <f>_xlfn.XLOOKUP(D323,BASE!A:A,BASE!B:B)</f>
        <v>CHIPS DE BANANA ORIGINAL COM SAL DO HIMALAIA 3X1KG</v>
      </c>
      <c r="F323" s="280"/>
      <c r="G323" s="280"/>
      <c r="H323" s="281">
        <v>36</v>
      </c>
      <c r="I323" s="281">
        <v>36</v>
      </c>
      <c r="J323" s="282" t="str">
        <f>IFERROR(_xlfn.XLOOKUP(D323,ISENTOS!A:A,ISENTOS!H:H),"")</f>
        <v/>
      </c>
      <c r="K323" s="282" t="str">
        <f>IFERROR(_xlfn.XLOOKUP(D323,ISENTOS!A:A,ISENTOS!I:I),"")</f>
        <v/>
      </c>
      <c r="L323" s="283">
        <f>IF(_xlfn.XLOOKUP(D323,Peso!A:A,Peso!D:D),_xlfn.XLOOKUP(D323,Peso!A:A,Peso!D:D),"SEM PESO")</f>
        <v>3</v>
      </c>
      <c r="M323" s="283" t="str">
        <f>_xlfn.XLOOKUP(D323,Peso!A:A,Peso!C:C)</f>
        <v>CX</v>
      </c>
      <c r="N323" s="283"/>
      <c r="O323" s="284">
        <f t="shared" si="40"/>
        <v>36</v>
      </c>
      <c r="P323" s="284" t="str">
        <f t="shared" si="41"/>
        <v/>
      </c>
      <c r="Q323" s="284" t="str">
        <f t="shared" si="42"/>
        <v/>
      </c>
      <c r="R323" s="285" t="str">
        <f>_xlfn.XLOOKUP(D323,CATEGORIA!B:B,CATEGORIA!F:F)</f>
        <v>APERITIVOS</v>
      </c>
      <c r="S323" s="286">
        <f t="shared" si="43"/>
        <v>108</v>
      </c>
      <c r="T323" s="287" t="str">
        <f t="shared" si="44"/>
        <v/>
      </c>
      <c r="U323" s="287" t="str">
        <f t="shared" si="45"/>
        <v/>
      </c>
      <c r="V323" s="287">
        <f t="shared" si="46"/>
        <v>108</v>
      </c>
      <c r="W323" s="288">
        <f>_xlfn.XLOOKUP('LISTA '!D323,BASE!A:A,BASE!G:G)</f>
        <v>0</v>
      </c>
      <c r="X323" s="280" t="str">
        <f t="shared" si="47"/>
        <v>ACABOU</v>
      </c>
      <c r="Y323" s="280">
        <f>IF(X323="ACABOU",(MAX($Y$2:Y322))+1,"")</f>
        <v>12</v>
      </c>
      <c r="Z323" s="280" t="str">
        <f>IF(X323="CHEGOU",(MAX($Z$2:Z322))+1,"")</f>
        <v/>
      </c>
    </row>
    <row r="324" spans="1:26" s="216" customFormat="1" ht="21.9" customHeight="1" x14ac:dyDescent="0.3">
      <c r="A324" s="12" t="e">
        <f>IF(#REF!="",0,COUNTIF(#REF!,"x"))</f>
        <v>#REF!</v>
      </c>
      <c r="B324" s="12" t="e">
        <f>IF(#REF!="",0,COUNTIF(#REF!,"x"))</f>
        <v>#REF!</v>
      </c>
      <c r="C324" s="13" t="e">
        <f>IF(#REF!="",0,COUNTIF(#REF!,"X"))</f>
        <v>#REF!</v>
      </c>
      <c r="D324" s="278">
        <v>2402</v>
      </c>
      <c r="E324" s="279" t="str">
        <f>_xlfn.XLOOKUP(D324,BASE!A:A,BASE!B:B)</f>
        <v>CHIPS DE BANANA PAPRICA PICANTE 3X1KG</v>
      </c>
      <c r="F324" s="280"/>
      <c r="G324" s="280"/>
      <c r="H324" s="281">
        <v>36</v>
      </c>
      <c r="I324" s="281">
        <v>36</v>
      </c>
      <c r="J324" s="282" t="str">
        <f>IFERROR(_xlfn.XLOOKUP(D324,ISENTOS!A:A,ISENTOS!H:H),"")</f>
        <v/>
      </c>
      <c r="K324" s="282" t="str">
        <f>IFERROR(_xlfn.XLOOKUP(D324,ISENTOS!A:A,ISENTOS!I:I),"")</f>
        <v/>
      </c>
      <c r="L324" s="283">
        <f>IF(_xlfn.XLOOKUP(D324,Peso!A:A,Peso!D:D),_xlfn.XLOOKUP(D324,Peso!A:A,Peso!D:D),"SEM PESO")</f>
        <v>3</v>
      </c>
      <c r="M324" s="283" t="str">
        <f>_xlfn.XLOOKUP(D324,Peso!A:A,Peso!C:C)</f>
        <v>CX</v>
      </c>
      <c r="N324" s="283"/>
      <c r="O324" s="284">
        <f t="shared" si="40"/>
        <v>36</v>
      </c>
      <c r="P324" s="284" t="str">
        <f t="shared" si="41"/>
        <v/>
      </c>
      <c r="Q324" s="284" t="str">
        <f t="shared" si="42"/>
        <v/>
      </c>
      <c r="R324" s="285" t="str">
        <f>_xlfn.XLOOKUP(D324,CATEGORIA!B:B,CATEGORIA!F:F)</f>
        <v>APERITIVOS</v>
      </c>
      <c r="S324" s="286">
        <f t="shared" si="43"/>
        <v>108</v>
      </c>
      <c r="T324" s="287" t="str">
        <f t="shared" si="44"/>
        <v/>
      </c>
      <c r="U324" s="287" t="str">
        <f t="shared" si="45"/>
        <v/>
      </c>
      <c r="V324" s="287">
        <f t="shared" si="46"/>
        <v>108</v>
      </c>
      <c r="W324" s="288">
        <f>_xlfn.XLOOKUP('LISTA '!D324,BASE!A:A,BASE!G:G)</f>
        <v>9</v>
      </c>
      <c r="X324" s="280" t="str">
        <f t="shared" si="47"/>
        <v/>
      </c>
      <c r="Y324" s="280" t="str">
        <f>IF(X324="ACABOU",(MAX($Y$2:Y323))+1,"")</f>
        <v/>
      </c>
      <c r="Z324" s="280" t="str">
        <f>IF(X324="CHEGOU",(MAX($Z$2:Z323))+1,"")</f>
        <v/>
      </c>
    </row>
    <row r="325" spans="1:26" s="216" customFormat="1" ht="21.9" customHeight="1" x14ac:dyDescent="0.3">
      <c r="A325" s="51" t="e">
        <f>IF(#REF!="",0,COUNTIF(#REF!,"x"))</f>
        <v>#REF!</v>
      </c>
      <c r="B325" s="51" t="e">
        <f>IF(#REF!="",0,COUNTIF(#REF!,"x"))</f>
        <v>#REF!</v>
      </c>
      <c r="C325" s="13" t="e">
        <f>IF(#REF!="",0,COUNTIF(#REF!,"X"))</f>
        <v>#REF!</v>
      </c>
      <c r="D325" s="278">
        <v>2234</v>
      </c>
      <c r="E325" s="279" t="str">
        <f>_xlfn.XLOOKUP(D325,BASE!A:A,BASE!B:B)</f>
        <v>CHIPS DE BATATA BAROA COM SAL ROSA 2,5KG</v>
      </c>
      <c r="F325" s="280"/>
      <c r="G325" s="280"/>
      <c r="H325" s="281">
        <v>130</v>
      </c>
      <c r="I325" s="281">
        <v>130</v>
      </c>
      <c r="J325" s="282" t="str">
        <f>IFERROR(_xlfn.XLOOKUP(D325,ISENTOS!A:A,ISENTOS!H:H),"")</f>
        <v/>
      </c>
      <c r="K325" s="282" t="str">
        <f>IFERROR(_xlfn.XLOOKUP(D325,ISENTOS!A:A,ISENTOS!I:I),"")</f>
        <v/>
      </c>
      <c r="L325" s="283">
        <f>IF(_xlfn.XLOOKUP(D325,Peso!A:A,Peso!D:D),_xlfn.XLOOKUP(D325,Peso!A:A,Peso!D:D),"SEM PESO")</f>
        <v>2.5</v>
      </c>
      <c r="M325" s="283" t="str">
        <f>_xlfn.XLOOKUP(D325,Peso!A:A,Peso!C:C)</f>
        <v>CX</v>
      </c>
      <c r="N325" s="283"/>
      <c r="O325" s="284">
        <f t="shared" si="40"/>
        <v>130</v>
      </c>
      <c r="P325" s="284" t="str">
        <f t="shared" si="41"/>
        <v/>
      </c>
      <c r="Q325" s="284" t="str">
        <f t="shared" si="42"/>
        <v/>
      </c>
      <c r="R325" s="285" t="str">
        <f>_xlfn.XLOOKUP(D325,CATEGORIA!B:B,CATEGORIA!F:F)</f>
        <v>APERITIVOS</v>
      </c>
      <c r="S325" s="286">
        <f t="shared" si="43"/>
        <v>325</v>
      </c>
      <c r="T325" s="287" t="str">
        <f t="shared" si="44"/>
        <v/>
      </c>
      <c r="U325" s="287" t="str">
        <f t="shared" si="45"/>
        <v/>
      </c>
      <c r="V325" s="287">
        <f t="shared" si="46"/>
        <v>325</v>
      </c>
      <c r="W325" s="288">
        <f>_xlfn.XLOOKUP('LISTA '!D325,BASE!A:A,BASE!G:G)</f>
        <v>55</v>
      </c>
      <c r="X325" s="280" t="str">
        <f t="shared" si="47"/>
        <v/>
      </c>
      <c r="Y325" s="280" t="str">
        <f>IF(X325="ACABOU",(MAX($Y$2:Y324))+1,"")</f>
        <v/>
      </c>
      <c r="Z325" s="280" t="str">
        <f>IF(X325="CHEGOU",(MAX($Z$2:Z324))+1,"")</f>
        <v/>
      </c>
    </row>
    <row r="326" spans="1:26" s="216" customFormat="1" ht="21.9" customHeight="1" x14ac:dyDescent="0.3">
      <c r="A326" s="51" t="e">
        <f>IF(#REF!="",0,COUNTIF(#REF!,"x"))</f>
        <v>#REF!</v>
      </c>
      <c r="B326" s="51" t="e">
        <f>IF(#REF!="",0,COUNTIF(#REF!,"x"))</f>
        <v>#REF!</v>
      </c>
      <c r="C326" s="13" t="e">
        <f>IF(#REF!="",0,COUNTIF(#REF!,"X"))</f>
        <v>#REF!</v>
      </c>
      <c r="D326" s="278">
        <v>2235</v>
      </c>
      <c r="E326" s="279" t="str">
        <f>_xlfn.XLOOKUP(D326,BASE!A:A,BASE!B:B)</f>
        <v>CHIPS DE BATATA BAROA SEM SAL 2,5KG</v>
      </c>
      <c r="F326" s="280"/>
      <c r="G326" s="280"/>
      <c r="H326" s="281">
        <v>130</v>
      </c>
      <c r="I326" s="281">
        <v>130</v>
      </c>
      <c r="J326" s="282" t="str">
        <f>IFERROR(_xlfn.XLOOKUP(D326,ISENTOS!A:A,ISENTOS!H:H),"")</f>
        <v/>
      </c>
      <c r="K326" s="282" t="str">
        <f>IFERROR(_xlfn.XLOOKUP(D326,ISENTOS!A:A,ISENTOS!I:I),"")</f>
        <v/>
      </c>
      <c r="L326" s="283">
        <f>IF(_xlfn.XLOOKUP(D326,Peso!A:A,Peso!D:D),_xlfn.XLOOKUP(D326,Peso!A:A,Peso!D:D),"SEM PESO")</f>
        <v>2.5</v>
      </c>
      <c r="M326" s="283" t="str">
        <f>_xlfn.XLOOKUP(D326,Peso!A:A,Peso!C:C)</f>
        <v>CX</v>
      </c>
      <c r="N326" s="283"/>
      <c r="O326" s="284">
        <f t="shared" si="40"/>
        <v>130</v>
      </c>
      <c r="P326" s="284" t="str">
        <f t="shared" si="41"/>
        <v/>
      </c>
      <c r="Q326" s="284" t="str">
        <f t="shared" si="42"/>
        <v/>
      </c>
      <c r="R326" s="285" t="str">
        <f>_xlfn.XLOOKUP(D326,CATEGORIA!B:B,CATEGORIA!F:F)</f>
        <v>APERITIVOS</v>
      </c>
      <c r="S326" s="286">
        <f t="shared" si="43"/>
        <v>325</v>
      </c>
      <c r="T326" s="287" t="str">
        <f t="shared" si="44"/>
        <v/>
      </c>
      <c r="U326" s="287" t="str">
        <f t="shared" si="45"/>
        <v/>
      </c>
      <c r="V326" s="287">
        <f t="shared" si="46"/>
        <v>325</v>
      </c>
      <c r="W326" s="288">
        <f>_xlfn.XLOOKUP('LISTA '!D326,BASE!A:A,BASE!G:G)</f>
        <v>29</v>
      </c>
      <c r="X326" s="280" t="str">
        <f t="shared" si="47"/>
        <v/>
      </c>
      <c r="Y326" s="280" t="str">
        <f>IF(X326="ACABOU",(MAX($Y$2:Y325))+1,"")</f>
        <v/>
      </c>
      <c r="Z326" s="280" t="str">
        <f>IF(X326="CHEGOU",(MAX($Z$2:Z325))+1,"")</f>
        <v/>
      </c>
    </row>
    <row r="327" spans="1:26" s="216" customFormat="1" ht="21.9" customHeight="1" x14ac:dyDescent="0.3">
      <c r="A327" s="51" t="e">
        <f>IF(#REF!="",0,COUNTIF(#REF!,"x"))</f>
        <v>#REF!</v>
      </c>
      <c r="B327" s="51" t="e">
        <f>IF(#REF!="",0,COUNTIF(#REF!,"x"))</f>
        <v>#REF!</v>
      </c>
      <c r="C327" s="13" t="e">
        <f>IF(#REF!="",0,COUNTIF(#REF!,"X"))</f>
        <v>#REF!</v>
      </c>
      <c r="D327" s="278">
        <v>2242</v>
      </c>
      <c r="E327" s="279" t="str">
        <f>_xlfn.XLOOKUP(D327,BASE!A:A,BASE!B:B)</f>
        <v>CHIPS DE BATATA DOCE MIX COM SAL ROSA (BRANCA,ROXA E LARANJA) 2,5KG</v>
      </c>
      <c r="F327" s="280"/>
      <c r="G327" s="280"/>
      <c r="H327" s="281">
        <v>86.6</v>
      </c>
      <c r="I327" s="281">
        <v>86.6</v>
      </c>
      <c r="J327" s="282" t="str">
        <f>IFERROR(_xlfn.XLOOKUP(D327,ISENTOS!A:A,ISENTOS!H:H),"")</f>
        <v/>
      </c>
      <c r="K327" s="282" t="str">
        <f>IFERROR(_xlfn.XLOOKUP(D327,ISENTOS!A:A,ISENTOS!I:I),"")</f>
        <v/>
      </c>
      <c r="L327" s="283">
        <f>IF(_xlfn.XLOOKUP(D327,Peso!A:A,Peso!D:D),_xlfn.XLOOKUP(D327,Peso!A:A,Peso!D:D),"SEM PESO")</f>
        <v>2.5</v>
      </c>
      <c r="M327" s="283" t="str">
        <f>_xlfn.XLOOKUP(D327,Peso!A:A,Peso!C:C)</f>
        <v>CX</v>
      </c>
      <c r="N327" s="283"/>
      <c r="O327" s="284">
        <f t="shared" si="40"/>
        <v>86.6</v>
      </c>
      <c r="P327" s="284" t="str">
        <f t="shared" si="41"/>
        <v/>
      </c>
      <c r="Q327" s="284" t="str">
        <f t="shared" si="42"/>
        <v/>
      </c>
      <c r="R327" s="285" t="str">
        <f>_xlfn.XLOOKUP(D327,CATEGORIA!B:B,CATEGORIA!F:F)</f>
        <v>APERITIVOS</v>
      </c>
      <c r="S327" s="286">
        <f t="shared" si="43"/>
        <v>216.5</v>
      </c>
      <c r="T327" s="287" t="str">
        <f t="shared" si="44"/>
        <v/>
      </c>
      <c r="U327" s="287" t="str">
        <f t="shared" si="45"/>
        <v/>
      </c>
      <c r="V327" s="287">
        <f t="shared" si="46"/>
        <v>216.5</v>
      </c>
      <c r="W327" s="288">
        <f>_xlfn.XLOOKUP('LISTA '!D327,BASE!A:A,BASE!G:G)</f>
        <v>56</v>
      </c>
      <c r="X327" s="280" t="str">
        <f t="shared" si="47"/>
        <v/>
      </c>
      <c r="Y327" s="280" t="str">
        <f>IF(X327="ACABOU",(MAX($Y$2:Y326))+1,"")</f>
        <v/>
      </c>
      <c r="Z327" s="280" t="str">
        <f>IF(X327="CHEGOU",(MAX($Z$2:Z326))+1,"")</f>
        <v/>
      </c>
    </row>
    <row r="328" spans="1:26" s="216" customFormat="1" ht="21.9" customHeight="1" x14ac:dyDescent="0.3">
      <c r="A328" s="51"/>
      <c r="B328" s="51"/>
      <c r="C328" s="13"/>
      <c r="D328" s="278">
        <v>2243</v>
      </c>
      <c r="E328" s="279" t="str">
        <f>_xlfn.XLOOKUP(D328,BASE!A:A,BASE!B:B)</f>
        <v>CHIPS DE BATATA DOCE MIX SEM SAL (BRANCA,ROXA E LARANJA) 2,5KG</v>
      </c>
      <c r="F328" s="280"/>
      <c r="G328" s="280"/>
      <c r="H328" s="281">
        <v>86.6</v>
      </c>
      <c r="I328" s="281">
        <v>86.6</v>
      </c>
      <c r="J328" s="282" t="str">
        <f>IFERROR(_xlfn.XLOOKUP(D328,ISENTOS!A:A,ISENTOS!H:H),"")</f>
        <v/>
      </c>
      <c r="K328" s="282" t="str">
        <f>IFERROR(_xlfn.XLOOKUP(D328,ISENTOS!A:A,ISENTOS!I:I),"")</f>
        <v/>
      </c>
      <c r="L328" s="283">
        <f>IF(_xlfn.XLOOKUP(D328,Peso!A:A,Peso!D:D),_xlfn.XLOOKUP(D328,Peso!A:A,Peso!D:D),"SEM PESO")</f>
        <v>2.5</v>
      </c>
      <c r="M328" s="283" t="str">
        <f>_xlfn.XLOOKUP(D328,Peso!A:A,Peso!C:C)</f>
        <v>CX</v>
      </c>
      <c r="N328" s="283"/>
      <c r="O328" s="284">
        <f t="shared" si="40"/>
        <v>86.6</v>
      </c>
      <c r="P328" s="284" t="str">
        <f t="shared" si="41"/>
        <v/>
      </c>
      <c r="Q328" s="284" t="str">
        <f t="shared" si="42"/>
        <v/>
      </c>
      <c r="R328" s="285" t="str">
        <f>_xlfn.XLOOKUP(D328,CATEGORIA!B:B,CATEGORIA!F:F)</f>
        <v>APERITIVOS</v>
      </c>
      <c r="S328" s="286">
        <f t="shared" si="43"/>
        <v>216.5</v>
      </c>
      <c r="T328" s="287" t="str">
        <f t="shared" si="44"/>
        <v/>
      </c>
      <c r="U328" s="287" t="str">
        <f t="shared" si="45"/>
        <v/>
      </c>
      <c r="V328" s="287">
        <f t="shared" si="46"/>
        <v>216.5</v>
      </c>
      <c r="W328" s="288">
        <f>_xlfn.XLOOKUP('LISTA '!D328,BASE!A:A,BASE!G:G)</f>
        <v>40</v>
      </c>
      <c r="X328" s="280" t="str">
        <f t="shared" si="47"/>
        <v/>
      </c>
      <c r="Y328" s="280" t="str">
        <f>IF(X328="ACABOU",(MAX($Y$2:Y327))+1,"")</f>
        <v/>
      </c>
      <c r="Z328" s="280" t="str">
        <f>IF(X328="CHEGOU",(MAX($Z$2:Z327))+1,"")</f>
        <v/>
      </c>
    </row>
    <row r="329" spans="1:26" s="216" customFormat="1" ht="21.9" customHeight="1" x14ac:dyDescent="0.3">
      <c r="A329" s="51"/>
      <c r="B329" s="51"/>
      <c r="C329" s="13"/>
      <c r="D329" s="278">
        <v>1677</v>
      </c>
      <c r="E329" s="279" t="str">
        <f>_xlfn.XLOOKUP(D329,BASE!A:A,BASE!B:B)</f>
        <v>CHIPS DE BATATA DOCE SALGADA 2KG (SERTANITOS)</v>
      </c>
      <c r="F329" s="280"/>
      <c r="G329" s="280"/>
      <c r="H329" s="281">
        <v>52.5</v>
      </c>
      <c r="I329" s="281">
        <v>52.5</v>
      </c>
      <c r="J329" s="282" t="str">
        <f>IFERROR(_xlfn.XLOOKUP(D329,ISENTOS!A:A,ISENTOS!H:H),"")</f>
        <v/>
      </c>
      <c r="K329" s="282" t="str">
        <f>IFERROR(_xlfn.XLOOKUP(D329,ISENTOS!A:A,ISENTOS!I:I),"")</f>
        <v/>
      </c>
      <c r="L329" s="283">
        <f>IF(_xlfn.XLOOKUP(D329,Peso!A:A,Peso!D:D),_xlfn.XLOOKUP(D329,Peso!A:A,Peso!D:D),"SEM PESO")</f>
        <v>2</v>
      </c>
      <c r="M329" s="283" t="str">
        <f>_xlfn.XLOOKUP(D329,Peso!A:A,Peso!C:C)</f>
        <v>CX</v>
      </c>
      <c r="N329" s="283"/>
      <c r="O329" s="284">
        <f t="shared" si="40"/>
        <v>52.5</v>
      </c>
      <c r="P329" s="284" t="str">
        <f t="shared" si="41"/>
        <v/>
      </c>
      <c r="Q329" s="284" t="str">
        <f t="shared" si="42"/>
        <v/>
      </c>
      <c r="R329" s="285" t="str">
        <f>_xlfn.XLOOKUP(D329,CATEGORIA!B:B,CATEGORIA!F:F)</f>
        <v>APERITIVOS</v>
      </c>
      <c r="S329" s="286">
        <f t="shared" si="43"/>
        <v>105</v>
      </c>
      <c r="T329" s="287" t="str">
        <f t="shared" si="44"/>
        <v/>
      </c>
      <c r="U329" s="287" t="str">
        <f t="shared" si="45"/>
        <v/>
      </c>
      <c r="V329" s="287">
        <f t="shared" si="46"/>
        <v>105</v>
      </c>
      <c r="W329" s="288">
        <f>_xlfn.XLOOKUP('LISTA '!D329,BASE!A:A,BASE!G:G)</f>
        <v>125</v>
      </c>
      <c r="X329" s="280" t="str">
        <f t="shared" si="47"/>
        <v/>
      </c>
      <c r="Y329" s="280" t="str">
        <f>IF(X329="ACABOU",(MAX($Y$2:Y328))+1,"")</f>
        <v/>
      </c>
      <c r="Z329" s="280" t="str">
        <f>IF(X329="CHEGOU",(MAX($Z$2:Z328))+1,"")</f>
        <v/>
      </c>
    </row>
    <row r="330" spans="1:26" s="216" customFormat="1" ht="21.9" customHeight="1" x14ac:dyDescent="0.3">
      <c r="A330" s="51"/>
      <c r="B330" s="51"/>
      <c r="C330" s="13"/>
      <c r="D330" s="278">
        <v>1702</v>
      </c>
      <c r="E330" s="279" t="str">
        <f>_xlfn.XLOOKUP(D330,BASE!A:A,BASE!B:B)</f>
        <v>CHIPS DE BATATA DOCE SEM SAL 2KG (SERTANITOS)</v>
      </c>
      <c r="F330" s="280"/>
      <c r="G330" s="280"/>
      <c r="H330" s="281">
        <v>52.5</v>
      </c>
      <c r="I330" s="281">
        <v>52.5</v>
      </c>
      <c r="J330" s="282" t="str">
        <f>IFERROR(_xlfn.XLOOKUP(D330,ISENTOS!A:A,ISENTOS!H:H),"")</f>
        <v/>
      </c>
      <c r="K330" s="282" t="str">
        <f>IFERROR(_xlfn.XLOOKUP(D330,ISENTOS!A:A,ISENTOS!I:I),"")</f>
        <v/>
      </c>
      <c r="L330" s="283">
        <f>IF(_xlfn.XLOOKUP(D330,Peso!A:A,Peso!D:D),_xlfn.XLOOKUP(D330,Peso!A:A,Peso!D:D),"SEM PESO")</f>
        <v>2</v>
      </c>
      <c r="M330" s="283" t="str">
        <f>_xlfn.XLOOKUP(D330,Peso!A:A,Peso!C:C)</f>
        <v>CX</v>
      </c>
      <c r="N330" s="283"/>
      <c r="O330" s="284">
        <f t="shared" si="40"/>
        <v>52.5</v>
      </c>
      <c r="P330" s="284" t="str">
        <f t="shared" si="41"/>
        <v/>
      </c>
      <c r="Q330" s="284" t="str">
        <f t="shared" si="42"/>
        <v/>
      </c>
      <c r="R330" s="285" t="str">
        <f>_xlfn.XLOOKUP(D330,CATEGORIA!B:B,CATEGORIA!F:F)</f>
        <v>APERITIVOS</v>
      </c>
      <c r="S330" s="286">
        <f t="shared" si="43"/>
        <v>105</v>
      </c>
      <c r="T330" s="287" t="str">
        <f t="shared" si="44"/>
        <v/>
      </c>
      <c r="U330" s="287" t="str">
        <f t="shared" si="45"/>
        <v/>
      </c>
      <c r="V330" s="287">
        <f t="shared" si="46"/>
        <v>105</v>
      </c>
      <c r="W330" s="288">
        <f>_xlfn.XLOOKUP('LISTA '!D330,BASE!A:A,BASE!G:G)</f>
        <v>88</v>
      </c>
      <c r="X330" s="280" t="str">
        <f t="shared" si="47"/>
        <v/>
      </c>
      <c r="Y330" s="280" t="str">
        <f>IF(X330="ACABOU",(MAX($Y$2:Y329))+1,"")</f>
        <v/>
      </c>
      <c r="Z330" s="280" t="str">
        <f>IF(X330="CHEGOU",(MAX($Z$2:Z329))+1,"")</f>
        <v/>
      </c>
    </row>
    <row r="331" spans="1:26" s="216" customFormat="1" ht="21.9" customHeight="1" x14ac:dyDescent="0.3">
      <c r="A331" s="51"/>
      <c r="B331" s="51"/>
      <c r="C331" s="13"/>
      <c r="D331" s="278">
        <v>21817</v>
      </c>
      <c r="E331" s="279" t="str">
        <f>_xlfn.XLOOKUP(D331,BASE!A:A,BASE!B:B)</f>
        <v>CHIPS DE COCO COM BORDA SEM AÇUCAR 3KG</v>
      </c>
      <c r="F331" s="280"/>
      <c r="G331" s="280" t="s">
        <v>51</v>
      </c>
      <c r="H331" s="281">
        <v>68.900000000000006</v>
      </c>
      <c r="I331" s="281">
        <v>0</v>
      </c>
      <c r="J331" s="282" t="str">
        <f>IFERROR(_xlfn.XLOOKUP(D331,ISENTOS!A:A,ISENTOS!H:H),"")</f>
        <v/>
      </c>
      <c r="K331" s="282" t="str">
        <f>IFERROR(_xlfn.XLOOKUP(D331,ISENTOS!A:A,ISENTOS!I:I),"")</f>
        <v/>
      </c>
      <c r="L331" s="283">
        <f>IF(_xlfn.XLOOKUP(D331,Peso!A:A,Peso!D:D),_xlfn.XLOOKUP(D331,Peso!A:A,Peso!D:D),"SEM PESO")</f>
        <v>3</v>
      </c>
      <c r="M331" s="283" t="str">
        <f>_xlfn.XLOOKUP(D331,Peso!A:A,Peso!C:C)</f>
        <v>CX</v>
      </c>
      <c r="N331" s="283"/>
      <c r="O331" s="284">
        <f t="shared" si="40"/>
        <v>0</v>
      </c>
      <c r="P331" s="284" t="str">
        <f t="shared" si="41"/>
        <v/>
      </c>
      <c r="Q331" s="284" t="str">
        <f t="shared" si="42"/>
        <v/>
      </c>
      <c r="R331" s="285" t="str">
        <f>_xlfn.XLOOKUP(D331,CATEGORIA!B:B,CATEGORIA!F:F)</f>
        <v>APERITIVOS</v>
      </c>
      <c r="S331" s="286">
        <f t="shared" si="43"/>
        <v>0</v>
      </c>
      <c r="T331" s="287" t="str">
        <f t="shared" si="44"/>
        <v/>
      </c>
      <c r="U331" s="287" t="str">
        <f t="shared" si="45"/>
        <v/>
      </c>
      <c r="V331" s="287">
        <f t="shared" si="46"/>
        <v>0</v>
      </c>
      <c r="W331" s="288">
        <f>_xlfn.XLOOKUP('LISTA '!D331,BASE!A:A,BASE!G:G)</f>
        <v>0</v>
      </c>
      <c r="X331" s="280" t="str">
        <f t="shared" si="47"/>
        <v/>
      </c>
      <c r="Y331" s="280" t="str">
        <f>IF(X331="ACABOU",(MAX($Y$2:Y330))+1,"")</f>
        <v/>
      </c>
      <c r="Z331" s="280" t="str">
        <f>IF(X331="CHEGOU",(MAX($Z$2:Z330))+1,"")</f>
        <v/>
      </c>
    </row>
    <row r="332" spans="1:26" s="216" customFormat="1" ht="30" customHeight="1" x14ac:dyDescent="0.3">
      <c r="A332" s="51"/>
      <c r="B332" s="51"/>
      <c r="C332" s="13"/>
      <c r="D332" s="225">
        <v>21818</v>
      </c>
      <c r="E332" s="226" t="str">
        <f>_xlfn.XLOOKUP(D332,BASE!A:A,BASE!B:B)</f>
        <v>CHIPS DE COCO COM BORDA TORRADO COM AÇUCAR 3KG</v>
      </c>
      <c r="F332" s="227">
        <v>1</v>
      </c>
      <c r="G332" s="227" t="s">
        <v>51</v>
      </c>
      <c r="H332" s="228">
        <v>73.5</v>
      </c>
      <c r="I332" s="228">
        <f>VLOOKUP(D332,FRACIONADOS!$A:$L,8,0)</f>
        <v>73.5</v>
      </c>
      <c r="J332" s="271" t="str">
        <f>IFERROR(_xlfn.XLOOKUP(D332,ISENTOS!A:A,ISENTOS!H:H),"")</f>
        <v/>
      </c>
      <c r="K332" s="271" t="str">
        <f>IFERROR(_xlfn.XLOOKUP(D332,ISENTOS!A:A,ISENTOS!I:I),"")</f>
        <v/>
      </c>
      <c r="L332" s="272">
        <f>IF(_xlfn.XLOOKUP(D332,Peso!A:A,Peso!D:D),_xlfn.XLOOKUP(D332,Peso!A:A,Peso!D:D),"SEM PESO")</f>
        <v>3</v>
      </c>
      <c r="M332" s="272" t="str">
        <f>_xlfn.XLOOKUP(D332,Peso!A:A,Peso!C:C)</f>
        <v>CX</v>
      </c>
      <c r="N332" s="272"/>
      <c r="O332" s="273">
        <f t="shared" si="40"/>
        <v>73.5</v>
      </c>
      <c r="P332" s="273" t="str">
        <f t="shared" si="41"/>
        <v/>
      </c>
      <c r="Q332" s="273" t="str">
        <f t="shared" si="42"/>
        <v/>
      </c>
      <c r="R332" s="274" t="str">
        <f>_xlfn.XLOOKUP(D332,CATEGORIA!B:B,CATEGORIA!F:F)</f>
        <v>APERITIVOS</v>
      </c>
      <c r="S332" s="275">
        <f t="shared" si="43"/>
        <v>220.5</v>
      </c>
      <c r="T332" s="276" t="str">
        <f t="shared" si="44"/>
        <v/>
      </c>
      <c r="U332" s="276" t="str">
        <f t="shared" si="45"/>
        <v/>
      </c>
      <c r="V332" s="276">
        <f t="shared" si="46"/>
        <v>220.5</v>
      </c>
      <c r="W332" s="277">
        <f>_xlfn.XLOOKUP('LISTA '!D332,BASE!A:A,BASE!G:G)</f>
        <v>8</v>
      </c>
      <c r="X332" s="227" t="str">
        <f t="shared" si="47"/>
        <v/>
      </c>
      <c r="Y332" s="227" t="str">
        <f>IF(X332="ACABOU",(MAX($Y$2:Y331))+1,"")</f>
        <v/>
      </c>
      <c r="Z332" s="227" t="str">
        <f>IF(X332="CHEGOU",(MAX($Z$2:Z331))+1,"")</f>
        <v/>
      </c>
    </row>
    <row r="333" spans="1:26" s="216" customFormat="1" ht="30" customHeight="1" x14ac:dyDescent="0.3">
      <c r="A333" s="51"/>
      <c r="B333" s="51"/>
      <c r="C333" s="13"/>
      <c r="D333" s="225">
        <v>21815</v>
      </c>
      <c r="E333" s="226" t="str">
        <f>_xlfn.XLOOKUP(D333,BASE!A:A,BASE!B:B)</f>
        <v>CHIPS DE COCO COM BORDA TORRADO COM AÇUCAR 9KG</v>
      </c>
      <c r="F333" s="227">
        <v>1</v>
      </c>
      <c r="G333" s="227"/>
      <c r="H333" s="228">
        <v>66</v>
      </c>
      <c r="I333" s="228">
        <v>66</v>
      </c>
      <c r="J333" s="271" t="str">
        <f>IFERROR(_xlfn.XLOOKUP(D333,ISENTOS!A:A,ISENTOS!H:H),"")</f>
        <v/>
      </c>
      <c r="K333" s="271" t="str">
        <f>IFERROR(_xlfn.XLOOKUP(D333,ISENTOS!A:A,ISENTOS!I:I),"")</f>
        <v/>
      </c>
      <c r="L333" s="272">
        <f>IF(_xlfn.XLOOKUP(D333,Peso!A:A,Peso!D:D),_xlfn.XLOOKUP(D333,Peso!A:A,Peso!D:D),"SEM PESO")</f>
        <v>9</v>
      </c>
      <c r="M333" s="272" t="str">
        <f>_xlfn.XLOOKUP(D333,Peso!A:A,Peso!C:C)</f>
        <v>CX</v>
      </c>
      <c r="N333" s="272"/>
      <c r="O333" s="273">
        <f t="shared" si="40"/>
        <v>66</v>
      </c>
      <c r="P333" s="273" t="str">
        <f t="shared" si="41"/>
        <v/>
      </c>
      <c r="Q333" s="273" t="str">
        <f t="shared" si="42"/>
        <v/>
      </c>
      <c r="R333" s="274" t="str">
        <f>_xlfn.XLOOKUP(D333,CATEGORIA!B:B,CATEGORIA!F:F)</f>
        <v>APERITIVOS</v>
      </c>
      <c r="S333" s="275">
        <f t="shared" si="43"/>
        <v>594</v>
      </c>
      <c r="T333" s="276" t="str">
        <f t="shared" si="44"/>
        <v/>
      </c>
      <c r="U333" s="276" t="str">
        <f t="shared" si="45"/>
        <v/>
      </c>
      <c r="V333" s="276">
        <f t="shared" si="46"/>
        <v>594</v>
      </c>
      <c r="W333" s="277">
        <f>_xlfn.XLOOKUP('LISTA '!D333,BASE!A:A,BASE!G:G)</f>
        <v>12</v>
      </c>
      <c r="X333" s="227" t="str">
        <f t="shared" si="47"/>
        <v/>
      </c>
      <c r="Y333" s="227" t="str">
        <f>IF(X333="ACABOU",(MAX($Y$2:Y332))+1,"")</f>
        <v/>
      </c>
      <c r="Z333" s="227" t="str">
        <f>IF(X333="CHEGOU",(MAX($Z$2:Z332))+1,"")</f>
        <v/>
      </c>
    </row>
    <row r="334" spans="1:26" s="216" customFormat="1" ht="21.9" customHeight="1" x14ac:dyDescent="0.3">
      <c r="A334" s="51"/>
      <c r="B334" s="51"/>
      <c r="C334" s="13"/>
      <c r="D334" s="278">
        <v>21809</v>
      </c>
      <c r="E334" s="279" t="str">
        <f>_xlfn.XLOOKUP(D334,BASE!A:A,BASE!B:B)</f>
        <v>CHIPS DE COCO SEM BORDA NATURAL SEM AÇUCAR 10KG</v>
      </c>
      <c r="F334" s="280"/>
      <c r="G334" s="280"/>
      <c r="H334" s="281">
        <v>0</v>
      </c>
      <c r="I334" s="281">
        <v>0</v>
      </c>
      <c r="J334" s="282" t="str">
        <f>IFERROR(_xlfn.XLOOKUP(D334,ISENTOS!A:A,ISENTOS!H:H),"")</f>
        <v/>
      </c>
      <c r="K334" s="282" t="str">
        <f>IFERROR(_xlfn.XLOOKUP(D334,ISENTOS!A:A,ISENTOS!I:I),"")</f>
        <v/>
      </c>
      <c r="L334" s="283">
        <f>IF(_xlfn.XLOOKUP(D334,Peso!A:A,Peso!D:D),_xlfn.XLOOKUP(D334,Peso!A:A,Peso!D:D),"SEM PESO")</f>
        <v>10</v>
      </c>
      <c r="M334" s="283" t="str">
        <f>_xlfn.XLOOKUP(D334,Peso!A:A,Peso!C:C)</f>
        <v>CX</v>
      </c>
      <c r="N334" s="283"/>
      <c r="O334" s="284">
        <f t="shared" si="40"/>
        <v>0</v>
      </c>
      <c r="P334" s="284" t="str">
        <f t="shared" si="41"/>
        <v/>
      </c>
      <c r="Q334" s="284" t="str">
        <f t="shared" si="42"/>
        <v/>
      </c>
      <c r="R334" s="285" t="str">
        <f>_xlfn.XLOOKUP(D334,CATEGORIA!B:B,CATEGORIA!F:F)</f>
        <v>APERITIVOS</v>
      </c>
      <c r="S334" s="286">
        <f t="shared" si="43"/>
        <v>0</v>
      </c>
      <c r="T334" s="287" t="str">
        <f t="shared" si="44"/>
        <v/>
      </c>
      <c r="U334" s="287" t="str">
        <f t="shared" si="45"/>
        <v/>
      </c>
      <c r="V334" s="287">
        <f t="shared" si="46"/>
        <v>0</v>
      </c>
      <c r="W334" s="288">
        <f>_xlfn.XLOOKUP('LISTA '!D334,BASE!A:A,BASE!G:G)</f>
        <v>0</v>
      </c>
      <c r="X334" s="280" t="str">
        <f t="shared" si="47"/>
        <v/>
      </c>
      <c r="Y334" s="280" t="str">
        <f>IF(X334="ACABOU",(MAX($Y$2:Y333))+1,"")</f>
        <v/>
      </c>
      <c r="Z334" s="280" t="str">
        <f>IF(X334="CHEGOU",(MAX($Z$2:Z333))+1,"")</f>
        <v/>
      </c>
    </row>
    <row r="335" spans="1:26" s="216" customFormat="1" ht="21.9" customHeight="1" x14ac:dyDescent="0.3">
      <c r="A335" s="51"/>
      <c r="B335" s="51"/>
      <c r="C335" s="13"/>
      <c r="D335" s="278">
        <v>21819</v>
      </c>
      <c r="E335" s="279" t="str">
        <f>_xlfn.XLOOKUP(D335,BASE!A:A,BASE!B:B)</f>
        <v>CHIPS DE COCO SEM BORDA NATURAL SEM AÇUCAR 3KG</v>
      </c>
      <c r="F335" s="280"/>
      <c r="G335" s="280" t="s">
        <v>51</v>
      </c>
      <c r="H335" s="281">
        <v>0</v>
      </c>
      <c r="I335" s="281">
        <v>0</v>
      </c>
      <c r="J335" s="282" t="str">
        <f>IFERROR(_xlfn.XLOOKUP(D335,ISENTOS!A:A,ISENTOS!H:H),"")</f>
        <v/>
      </c>
      <c r="K335" s="282" t="str">
        <f>IFERROR(_xlfn.XLOOKUP(D335,ISENTOS!A:A,ISENTOS!I:I),"")</f>
        <v/>
      </c>
      <c r="L335" s="283">
        <f>IF(_xlfn.XLOOKUP(D335,Peso!A:A,Peso!D:D),_xlfn.XLOOKUP(D335,Peso!A:A,Peso!D:D),"SEM PESO")</f>
        <v>3</v>
      </c>
      <c r="M335" s="283" t="str">
        <f>_xlfn.XLOOKUP(D335,Peso!A:A,Peso!C:C)</f>
        <v>CX</v>
      </c>
      <c r="N335" s="283"/>
      <c r="O335" s="284">
        <f t="shared" si="40"/>
        <v>0</v>
      </c>
      <c r="P335" s="284" t="str">
        <f t="shared" si="41"/>
        <v/>
      </c>
      <c r="Q335" s="284" t="str">
        <f t="shared" si="42"/>
        <v/>
      </c>
      <c r="R335" s="285" t="str">
        <f>_xlfn.XLOOKUP(D335,CATEGORIA!B:B,CATEGORIA!F:F)</f>
        <v>APERITIVOS</v>
      </c>
      <c r="S335" s="286">
        <f t="shared" si="43"/>
        <v>0</v>
      </c>
      <c r="T335" s="287" t="str">
        <f t="shared" si="44"/>
        <v/>
      </c>
      <c r="U335" s="287" t="str">
        <f t="shared" si="45"/>
        <v/>
      </c>
      <c r="V335" s="287">
        <f t="shared" si="46"/>
        <v>0</v>
      </c>
      <c r="W335" s="288">
        <f>_xlfn.XLOOKUP('LISTA '!D335,BASE!A:A,BASE!G:G)</f>
        <v>0</v>
      </c>
      <c r="X335" s="280" t="str">
        <f t="shared" si="47"/>
        <v/>
      </c>
      <c r="Y335" s="280" t="str">
        <f>IF(X335="ACABOU",(MAX($Y$2:Y334))+1,"")</f>
        <v/>
      </c>
      <c r="Z335" s="280" t="str">
        <f>IF(X335="CHEGOU",(MAX($Z$2:Z334))+1,"")</f>
        <v/>
      </c>
    </row>
    <row r="336" spans="1:26" s="216" customFormat="1" ht="30" customHeight="1" x14ac:dyDescent="0.3">
      <c r="A336" s="51"/>
      <c r="B336" s="51"/>
      <c r="C336" s="13"/>
      <c r="D336" s="225">
        <v>21810</v>
      </c>
      <c r="E336" s="226" t="str">
        <f>_xlfn.XLOOKUP(D336,BASE!A:A,BASE!B:B)</f>
        <v>CHIPS DE COCO SEM BORDA TORRADO COM AÇUCAR 10KG</v>
      </c>
      <c r="F336" s="227">
        <v>1</v>
      </c>
      <c r="G336" s="227"/>
      <c r="H336" s="228">
        <v>57.6</v>
      </c>
      <c r="I336" s="228">
        <v>57.6</v>
      </c>
      <c r="J336" s="271" t="str">
        <f>IFERROR(_xlfn.XLOOKUP(D336,ISENTOS!A:A,ISENTOS!H:H),"")</f>
        <v/>
      </c>
      <c r="K336" s="271" t="str">
        <f>IFERROR(_xlfn.XLOOKUP(D336,ISENTOS!A:A,ISENTOS!I:I),"")</f>
        <v/>
      </c>
      <c r="L336" s="272">
        <f>IF(_xlfn.XLOOKUP(D336,Peso!A:A,Peso!D:D),_xlfn.XLOOKUP(D336,Peso!A:A,Peso!D:D),"SEM PESO")</f>
        <v>10</v>
      </c>
      <c r="M336" s="272" t="str">
        <f>_xlfn.XLOOKUP(D336,Peso!A:A,Peso!C:C)</f>
        <v>CX</v>
      </c>
      <c r="N336" s="272"/>
      <c r="O336" s="273">
        <f t="shared" si="40"/>
        <v>57.6</v>
      </c>
      <c r="P336" s="273" t="str">
        <f t="shared" si="41"/>
        <v/>
      </c>
      <c r="Q336" s="273" t="str">
        <f t="shared" si="42"/>
        <v/>
      </c>
      <c r="R336" s="274" t="str">
        <f>_xlfn.XLOOKUP(D336,CATEGORIA!B:B,CATEGORIA!F:F)</f>
        <v>APERITIVOS</v>
      </c>
      <c r="S336" s="275">
        <f t="shared" si="43"/>
        <v>576</v>
      </c>
      <c r="T336" s="276" t="str">
        <f t="shared" si="44"/>
        <v/>
      </c>
      <c r="U336" s="276" t="str">
        <f t="shared" si="45"/>
        <v/>
      </c>
      <c r="V336" s="276">
        <f t="shared" si="46"/>
        <v>576</v>
      </c>
      <c r="W336" s="277">
        <f>_xlfn.XLOOKUP('LISTA '!D336,BASE!A:A,BASE!G:G)</f>
        <v>14</v>
      </c>
      <c r="X336" s="227" t="str">
        <f t="shared" si="47"/>
        <v/>
      </c>
      <c r="Y336" s="227" t="str">
        <f>IF(X336="ACABOU",(MAX($Y$2:Y335))+1,"")</f>
        <v/>
      </c>
      <c r="Z336" s="227" t="str">
        <f>IF(X336="CHEGOU",(MAX($Z$2:Z335))+1,"")</f>
        <v/>
      </c>
    </row>
    <row r="337" spans="1:26" s="216" customFormat="1" ht="30" customHeight="1" x14ac:dyDescent="0.3">
      <c r="A337" s="51"/>
      <c r="B337" s="51"/>
      <c r="C337" s="13"/>
      <c r="D337" s="225">
        <v>21820</v>
      </c>
      <c r="E337" s="226" t="str">
        <f>_xlfn.XLOOKUP(D337,BASE!A:A,BASE!B:B)</f>
        <v>CHIPS DE COCO SEM BORDA TORRADO COM AÇUCAR 3KG</v>
      </c>
      <c r="F337" s="227">
        <v>1</v>
      </c>
      <c r="G337" s="227" t="s">
        <v>51</v>
      </c>
      <c r="H337" s="228">
        <v>64.3</v>
      </c>
      <c r="I337" s="228">
        <f>VLOOKUP(D337,FRACIONADOS!$A:$L,8,0)</f>
        <v>64.3</v>
      </c>
      <c r="J337" s="271" t="str">
        <f>IFERROR(_xlfn.XLOOKUP(D337,ISENTOS!A:A,ISENTOS!H:H),"")</f>
        <v/>
      </c>
      <c r="K337" s="271" t="str">
        <f>IFERROR(_xlfn.XLOOKUP(D337,ISENTOS!A:A,ISENTOS!I:I),"")</f>
        <v/>
      </c>
      <c r="L337" s="272">
        <f>IF(_xlfn.XLOOKUP(D337,Peso!A:A,Peso!D:D),_xlfn.XLOOKUP(D337,Peso!A:A,Peso!D:D),"SEM PESO")</f>
        <v>3</v>
      </c>
      <c r="M337" s="272" t="str">
        <f>_xlfn.XLOOKUP(D337,Peso!A:A,Peso!C:C)</f>
        <v>CX</v>
      </c>
      <c r="N337" s="272"/>
      <c r="O337" s="273">
        <f t="shared" si="40"/>
        <v>64.3</v>
      </c>
      <c r="P337" s="273" t="str">
        <f t="shared" si="41"/>
        <v/>
      </c>
      <c r="Q337" s="273" t="str">
        <f t="shared" si="42"/>
        <v/>
      </c>
      <c r="R337" s="274" t="str">
        <f>_xlfn.XLOOKUP(D337,CATEGORIA!B:B,CATEGORIA!F:F)</f>
        <v>APERITIVOS</v>
      </c>
      <c r="S337" s="275">
        <f t="shared" si="43"/>
        <v>192.89999999999998</v>
      </c>
      <c r="T337" s="276" t="str">
        <f t="shared" si="44"/>
        <v/>
      </c>
      <c r="U337" s="276" t="str">
        <f t="shared" si="45"/>
        <v/>
      </c>
      <c r="V337" s="276">
        <f t="shared" si="46"/>
        <v>192.89999999999998</v>
      </c>
      <c r="W337" s="277">
        <f>_xlfn.XLOOKUP('LISTA '!D337,BASE!A:A,BASE!G:G)</f>
        <v>8</v>
      </c>
      <c r="X337" s="227" t="str">
        <f t="shared" si="47"/>
        <v/>
      </c>
      <c r="Y337" s="227" t="str">
        <f>IF(X337="ACABOU",(MAX($Y$2:Y336))+1,"")</f>
        <v/>
      </c>
      <c r="Z337" s="227" t="str">
        <f>IF(X337="CHEGOU",(MAX($Z$2:Z336))+1,"")</f>
        <v/>
      </c>
    </row>
    <row r="338" spans="1:26" s="216" customFormat="1" ht="30" customHeight="1" x14ac:dyDescent="0.3">
      <c r="A338" s="51"/>
      <c r="B338" s="51"/>
      <c r="C338" s="13"/>
      <c r="D338" s="225">
        <v>21811</v>
      </c>
      <c r="E338" s="226" t="str">
        <f>_xlfn.XLOOKUP(D338,BASE!A:A,BASE!B:B)</f>
        <v>CHIPS DE COCO SEM BORDA TORRADO SEM AÇUCAR 10KG</v>
      </c>
      <c r="F338" s="227">
        <v>1</v>
      </c>
      <c r="G338" s="227"/>
      <c r="H338" s="228">
        <v>61</v>
      </c>
      <c r="I338" s="228">
        <v>61</v>
      </c>
      <c r="J338" s="271" t="str">
        <f>IFERROR(_xlfn.XLOOKUP(D338,ISENTOS!A:A,ISENTOS!H:H),"")</f>
        <v/>
      </c>
      <c r="K338" s="271" t="str">
        <f>IFERROR(_xlfn.XLOOKUP(D338,ISENTOS!A:A,ISENTOS!I:I),"")</f>
        <v/>
      </c>
      <c r="L338" s="272">
        <f>IF(_xlfn.XLOOKUP(D338,Peso!A:A,Peso!D:D),_xlfn.XLOOKUP(D338,Peso!A:A,Peso!D:D),"SEM PESO")</f>
        <v>10</v>
      </c>
      <c r="M338" s="272" t="str">
        <f>_xlfn.XLOOKUP(D338,Peso!A:A,Peso!C:C)</f>
        <v>CX</v>
      </c>
      <c r="N338" s="272"/>
      <c r="O338" s="273">
        <f t="shared" si="40"/>
        <v>61</v>
      </c>
      <c r="P338" s="273" t="str">
        <f t="shared" si="41"/>
        <v/>
      </c>
      <c r="Q338" s="273" t="str">
        <f t="shared" si="42"/>
        <v/>
      </c>
      <c r="R338" s="274" t="str">
        <f>_xlfn.XLOOKUP(D338,CATEGORIA!B:B,CATEGORIA!F:F)</f>
        <v>APERITIVOS</v>
      </c>
      <c r="S338" s="275">
        <f t="shared" si="43"/>
        <v>610</v>
      </c>
      <c r="T338" s="276" t="str">
        <f t="shared" si="44"/>
        <v/>
      </c>
      <c r="U338" s="276" t="str">
        <f t="shared" si="45"/>
        <v/>
      </c>
      <c r="V338" s="276">
        <f t="shared" si="46"/>
        <v>610</v>
      </c>
      <c r="W338" s="277">
        <f>_xlfn.XLOOKUP('LISTA '!D338,BASE!A:A,BASE!G:G)</f>
        <v>10</v>
      </c>
      <c r="X338" s="227" t="str">
        <f t="shared" si="47"/>
        <v/>
      </c>
      <c r="Y338" s="227" t="str">
        <f>IF(X338="ACABOU",(MAX($Y$2:Y337))+1,"")</f>
        <v/>
      </c>
      <c r="Z338" s="227" t="str">
        <f>IF(X338="CHEGOU",(MAX($Z$2:Z337))+1,"")</f>
        <v/>
      </c>
    </row>
    <row r="339" spans="1:26" s="216" customFormat="1" ht="30" customHeight="1" x14ac:dyDescent="0.3">
      <c r="A339" s="51"/>
      <c r="B339" s="51"/>
      <c r="C339" s="13"/>
      <c r="D339" s="225">
        <v>21821</v>
      </c>
      <c r="E339" s="226" t="str">
        <f>_xlfn.XLOOKUP(D339,BASE!A:A,BASE!B:B)</f>
        <v>CHIPS DE COCO SEM BORDA TORRADO SEM AÇUCAR 3KG</v>
      </c>
      <c r="F339" s="227">
        <v>1</v>
      </c>
      <c r="G339" s="227" t="s">
        <v>51</v>
      </c>
      <c r="H339" s="228">
        <v>68</v>
      </c>
      <c r="I339" s="228">
        <f>VLOOKUP(D339,FRACIONADOS!$A:$L,8,0)</f>
        <v>68</v>
      </c>
      <c r="J339" s="271" t="str">
        <f>IFERROR(_xlfn.XLOOKUP(D339,ISENTOS!A:A,ISENTOS!H:H),"")</f>
        <v/>
      </c>
      <c r="K339" s="271" t="str">
        <f>IFERROR(_xlfn.XLOOKUP(D339,ISENTOS!A:A,ISENTOS!I:I),"")</f>
        <v/>
      </c>
      <c r="L339" s="272">
        <f>IF(_xlfn.XLOOKUP(D339,Peso!A:A,Peso!D:D),_xlfn.XLOOKUP(D339,Peso!A:A,Peso!D:D),"SEM PESO")</f>
        <v>3</v>
      </c>
      <c r="M339" s="272" t="str">
        <f>_xlfn.XLOOKUP(D339,Peso!A:A,Peso!C:C)</f>
        <v>CX</v>
      </c>
      <c r="N339" s="272"/>
      <c r="O339" s="273">
        <f t="shared" si="40"/>
        <v>68</v>
      </c>
      <c r="P339" s="273" t="str">
        <f t="shared" si="41"/>
        <v/>
      </c>
      <c r="Q339" s="273" t="str">
        <f t="shared" si="42"/>
        <v/>
      </c>
      <c r="R339" s="274" t="str">
        <f>_xlfn.XLOOKUP(D339,CATEGORIA!B:B,CATEGORIA!F:F)</f>
        <v>APERITIVOS</v>
      </c>
      <c r="S339" s="275">
        <f t="shared" si="43"/>
        <v>204</v>
      </c>
      <c r="T339" s="276" t="str">
        <f t="shared" si="44"/>
        <v/>
      </c>
      <c r="U339" s="276" t="str">
        <f t="shared" si="45"/>
        <v/>
      </c>
      <c r="V339" s="276">
        <f t="shared" si="46"/>
        <v>204</v>
      </c>
      <c r="W339" s="277">
        <f>_xlfn.XLOOKUP('LISTA '!D339,BASE!A:A,BASE!G:G)</f>
        <v>0</v>
      </c>
      <c r="X339" s="227" t="str">
        <f t="shared" si="47"/>
        <v>ACABOU</v>
      </c>
      <c r="Y339" s="227">
        <f>IF(X339="ACABOU",(MAX($Y$2:Y338))+1,"")</f>
        <v>13</v>
      </c>
      <c r="Z339" s="227" t="str">
        <f>IF(X339="CHEGOU",(MAX($Z$2:Z338))+1,"")</f>
        <v/>
      </c>
    </row>
    <row r="340" spans="1:26" s="216" customFormat="1" ht="21.9" customHeight="1" x14ac:dyDescent="0.3">
      <c r="A340" s="51"/>
      <c r="B340" s="51"/>
      <c r="C340" s="13"/>
      <c r="D340" s="278">
        <v>2239</v>
      </c>
      <c r="E340" s="279" t="str">
        <f>_xlfn.XLOOKUP(D340,BASE!A:A,BASE!B:B)</f>
        <v>CHIPS DE INHAME BARBECUE 2,5KG</v>
      </c>
      <c r="F340" s="280"/>
      <c r="G340" s="280"/>
      <c r="H340" s="281">
        <v>97.5</v>
      </c>
      <c r="I340" s="281">
        <v>97.5</v>
      </c>
      <c r="J340" s="282" t="str">
        <f>IFERROR(_xlfn.XLOOKUP(D340,ISENTOS!A:A,ISENTOS!H:H),"")</f>
        <v/>
      </c>
      <c r="K340" s="282" t="str">
        <f>IFERROR(_xlfn.XLOOKUP(D340,ISENTOS!A:A,ISENTOS!I:I),"")</f>
        <v/>
      </c>
      <c r="L340" s="283">
        <f>IF(_xlfn.XLOOKUP(D340,Peso!A:A,Peso!D:D),_xlfn.XLOOKUP(D340,Peso!A:A,Peso!D:D),"SEM PESO")</f>
        <v>2.5</v>
      </c>
      <c r="M340" s="283" t="str">
        <f>_xlfn.XLOOKUP(D340,Peso!A:A,Peso!C:C)</f>
        <v>CX</v>
      </c>
      <c r="N340" s="283"/>
      <c r="O340" s="284">
        <f t="shared" si="40"/>
        <v>97.5</v>
      </c>
      <c r="P340" s="284" t="str">
        <f t="shared" si="41"/>
        <v/>
      </c>
      <c r="Q340" s="284" t="str">
        <f t="shared" si="42"/>
        <v/>
      </c>
      <c r="R340" s="285" t="str">
        <f>_xlfn.XLOOKUP(D340,CATEGORIA!B:B,CATEGORIA!F:F)</f>
        <v>APERITIVOS</v>
      </c>
      <c r="S340" s="286">
        <f t="shared" si="43"/>
        <v>243.75</v>
      </c>
      <c r="T340" s="287" t="str">
        <f t="shared" si="44"/>
        <v/>
      </c>
      <c r="U340" s="287" t="str">
        <f t="shared" si="45"/>
        <v/>
      </c>
      <c r="V340" s="287">
        <f t="shared" si="46"/>
        <v>243.75</v>
      </c>
      <c r="W340" s="288">
        <f>_xlfn.XLOOKUP('LISTA '!D340,BASE!A:A,BASE!G:G)</f>
        <v>13</v>
      </c>
      <c r="X340" s="280" t="str">
        <f t="shared" si="47"/>
        <v/>
      </c>
      <c r="Y340" s="280" t="str">
        <f>IF(X340="ACABOU",(MAX($Y$2:Y339))+1,"")</f>
        <v/>
      </c>
      <c r="Z340" s="280" t="str">
        <f>IF(X340="CHEGOU",(MAX($Z$2:Z339))+1,"")</f>
        <v/>
      </c>
    </row>
    <row r="341" spans="1:26" s="216" customFormat="1" ht="21.9" customHeight="1" x14ac:dyDescent="0.3">
      <c r="A341" s="37" t="e">
        <f>IF(#REF!="",0,COUNTIF(#REF!,"x"))</f>
        <v>#REF!</v>
      </c>
      <c r="B341" s="37" t="e">
        <f>IF(#REF!="",0,COUNTIF(#REF!,"x"))</f>
        <v>#REF!</v>
      </c>
      <c r="C341" s="13" t="e">
        <f>IF(#REF!="",0,COUNTIF(#REF!,"X"))</f>
        <v>#REF!</v>
      </c>
      <c r="D341" s="278">
        <v>2240</v>
      </c>
      <c r="E341" s="279" t="str">
        <f>_xlfn.XLOOKUP(D341,BASE!A:A,BASE!B:B)</f>
        <v>CHIPS DE INHAME CEBOLA E SALSA 2,5KG</v>
      </c>
      <c r="F341" s="280"/>
      <c r="G341" s="280"/>
      <c r="H341" s="281">
        <v>97</v>
      </c>
      <c r="I341" s="281">
        <v>97</v>
      </c>
      <c r="J341" s="282" t="str">
        <f>IFERROR(_xlfn.XLOOKUP(D341,ISENTOS!A:A,ISENTOS!H:H),"")</f>
        <v/>
      </c>
      <c r="K341" s="282" t="str">
        <f>IFERROR(_xlfn.XLOOKUP(D341,ISENTOS!A:A,ISENTOS!I:I),"")</f>
        <v/>
      </c>
      <c r="L341" s="283">
        <f>IF(_xlfn.XLOOKUP(D341,Peso!A:A,Peso!D:D),_xlfn.XLOOKUP(D341,Peso!A:A,Peso!D:D),"SEM PESO")</f>
        <v>2.5</v>
      </c>
      <c r="M341" s="283" t="str">
        <f>_xlfn.XLOOKUP(D341,Peso!A:A,Peso!C:C)</f>
        <v>CX</v>
      </c>
      <c r="N341" s="283"/>
      <c r="O341" s="284">
        <f t="shared" si="40"/>
        <v>97</v>
      </c>
      <c r="P341" s="284" t="str">
        <f t="shared" si="41"/>
        <v/>
      </c>
      <c r="Q341" s="284" t="str">
        <f t="shared" si="42"/>
        <v/>
      </c>
      <c r="R341" s="285" t="str">
        <f>_xlfn.XLOOKUP(D341,CATEGORIA!B:B,CATEGORIA!F:F)</f>
        <v>APERITIVOS</v>
      </c>
      <c r="S341" s="286">
        <f t="shared" si="43"/>
        <v>242.5</v>
      </c>
      <c r="T341" s="287" t="str">
        <f t="shared" si="44"/>
        <v/>
      </c>
      <c r="U341" s="287" t="str">
        <f t="shared" si="45"/>
        <v/>
      </c>
      <c r="V341" s="287">
        <f t="shared" si="46"/>
        <v>242.5</v>
      </c>
      <c r="W341" s="288">
        <f>_xlfn.XLOOKUP('LISTA '!D341,BASE!A:A,BASE!G:G)</f>
        <v>14</v>
      </c>
      <c r="X341" s="280" t="str">
        <f t="shared" si="47"/>
        <v/>
      </c>
      <c r="Y341" s="280" t="str">
        <f>IF(X341="ACABOU",(MAX($Y$2:Y340))+1,"")</f>
        <v/>
      </c>
      <c r="Z341" s="280" t="str">
        <f>IF(X341="CHEGOU",(MAX($Z$2:Z340))+1,"")</f>
        <v/>
      </c>
    </row>
    <row r="342" spans="1:26" s="216" customFormat="1" ht="21.9" customHeight="1" x14ac:dyDescent="0.3">
      <c r="A342" s="12" t="e">
        <f>IF(#REF!="",0,COUNTIF(#REF!,"x"))</f>
        <v>#REF!</v>
      </c>
      <c r="B342" s="12" t="e">
        <f>IF(#REF!="",0,COUNTIF(#REF!,"x"))</f>
        <v>#REF!</v>
      </c>
      <c r="C342" s="13" t="e">
        <f>IF(#REF!="",0,COUNTIF(#REF!,"X"))</f>
        <v>#REF!</v>
      </c>
      <c r="D342" s="278">
        <v>2241</v>
      </c>
      <c r="E342" s="279" t="str">
        <f>_xlfn.XLOOKUP(D342,BASE!A:A,BASE!B:B)</f>
        <v>CHIPS DE INHAME COM SAL ROSA 2,5KG</v>
      </c>
      <c r="F342" s="280"/>
      <c r="G342" s="280"/>
      <c r="H342" s="281">
        <v>98</v>
      </c>
      <c r="I342" s="281">
        <v>98</v>
      </c>
      <c r="J342" s="282" t="str">
        <f>IFERROR(_xlfn.XLOOKUP(D342,ISENTOS!A:A,ISENTOS!H:H),"")</f>
        <v/>
      </c>
      <c r="K342" s="282" t="str">
        <f>IFERROR(_xlfn.XLOOKUP(D342,ISENTOS!A:A,ISENTOS!I:I),"")</f>
        <v/>
      </c>
      <c r="L342" s="283">
        <f>IF(_xlfn.XLOOKUP(D342,Peso!A:A,Peso!D:D),_xlfn.XLOOKUP(D342,Peso!A:A,Peso!D:D),"SEM PESO")</f>
        <v>2.5</v>
      </c>
      <c r="M342" s="283" t="str">
        <f>_xlfn.XLOOKUP(D342,Peso!A:A,Peso!C:C)</f>
        <v>CX</v>
      </c>
      <c r="N342" s="283"/>
      <c r="O342" s="284">
        <f t="shared" si="40"/>
        <v>98</v>
      </c>
      <c r="P342" s="284" t="str">
        <f t="shared" si="41"/>
        <v/>
      </c>
      <c r="Q342" s="284" t="str">
        <f t="shared" si="42"/>
        <v/>
      </c>
      <c r="R342" s="285" t="str">
        <f>_xlfn.XLOOKUP(D342,CATEGORIA!B:B,CATEGORIA!F:F)</f>
        <v>APERITIVOS</v>
      </c>
      <c r="S342" s="286">
        <f t="shared" si="43"/>
        <v>245</v>
      </c>
      <c r="T342" s="287" t="str">
        <f t="shared" si="44"/>
        <v/>
      </c>
      <c r="U342" s="287" t="str">
        <f t="shared" si="45"/>
        <v/>
      </c>
      <c r="V342" s="287">
        <f t="shared" si="46"/>
        <v>245</v>
      </c>
      <c r="W342" s="288">
        <f>_xlfn.XLOOKUP('LISTA '!D342,BASE!A:A,BASE!G:G)</f>
        <v>58</v>
      </c>
      <c r="X342" s="280" t="str">
        <f t="shared" si="47"/>
        <v/>
      </c>
      <c r="Y342" s="280" t="str">
        <f>IF(X342="ACABOU",(MAX($Y$2:Y341))+1,"")</f>
        <v/>
      </c>
      <c r="Z342" s="280" t="str">
        <f>IF(X342="CHEGOU",(MAX($Z$2:Z341))+1,"")</f>
        <v/>
      </c>
    </row>
    <row r="343" spans="1:26" s="216" customFormat="1" ht="21.9" customHeight="1" x14ac:dyDescent="0.3">
      <c r="A343" s="12" t="e">
        <f>IF(#REF!="",0,COUNTIF(#REF!,"x"))</f>
        <v>#REF!</v>
      </c>
      <c r="B343" s="12" t="e">
        <f>IF(#REF!="",0,COUNTIF(#REF!,"x"))</f>
        <v>#REF!</v>
      </c>
      <c r="C343" s="13" t="e">
        <f>IF(#REF!="",0,COUNTIF(#REF!,"X"))</f>
        <v>#REF!</v>
      </c>
      <c r="D343" s="278">
        <v>21212</v>
      </c>
      <c r="E343" s="279" t="str">
        <f>_xlfn.XLOOKUP(D343,BASE!A:A,BASE!B:B)</f>
        <v>CHIPS DE JACA 1KG</v>
      </c>
      <c r="F343" s="280"/>
      <c r="G343" s="280" t="s">
        <v>155</v>
      </c>
      <c r="H343" s="281">
        <v>78.7</v>
      </c>
      <c r="I343" s="281">
        <f>VLOOKUP(D343,FRACIONADOS!$A:$L,8,0)</f>
        <v>78.7</v>
      </c>
      <c r="J343" s="282" t="str">
        <f>IFERROR(_xlfn.XLOOKUP(D343,ISENTOS!A:A,ISENTOS!H:H),"")</f>
        <v/>
      </c>
      <c r="K343" s="282" t="str">
        <f>IFERROR(_xlfn.XLOOKUP(D343,ISENTOS!A:A,ISENTOS!I:I),"")</f>
        <v/>
      </c>
      <c r="L343" s="283">
        <f>IF(_xlfn.XLOOKUP(D343,Peso!A:A,Peso!D:D),_xlfn.XLOOKUP(D343,Peso!A:A,Peso!D:D),"SEM PESO")</f>
        <v>1</v>
      </c>
      <c r="M343" s="283" t="str">
        <f>_xlfn.XLOOKUP(D343,Peso!A:A,Peso!C:C)</f>
        <v>CX</v>
      </c>
      <c r="N343" s="283"/>
      <c r="O343" s="284">
        <f t="shared" si="40"/>
        <v>78.7</v>
      </c>
      <c r="P343" s="284" t="str">
        <f t="shared" si="41"/>
        <v/>
      </c>
      <c r="Q343" s="284" t="str">
        <f t="shared" si="42"/>
        <v/>
      </c>
      <c r="R343" s="285" t="str">
        <f>_xlfn.XLOOKUP(D343,CATEGORIA!B:B,CATEGORIA!F:F)</f>
        <v>APERITIVOS</v>
      </c>
      <c r="S343" s="286">
        <f t="shared" si="43"/>
        <v>78.7</v>
      </c>
      <c r="T343" s="287" t="str">
        <f t="shared" si="44"/>
        <v/>
      </c>
      <c r="U343" s="287" t="str">
        <f t="shared" si="45"/>
        <v/>
      </c>
      <c r="V343" s="287">
        <f t="shared" si="46"/>
        <v>78.7</v>
      </c>
      <c r="W343" s="288">
        <f>_xlfn.XLOOKUP('LISTA '!D343,BASE!A:A,BASE!G:G)</f>
        <v>72</v>
      </c>
      <c r="X343" s="280" t="str">
        <f t="shared" si="47"/>
        <v/>
      </c>
      <c r="Y343" s="280" t="str">
        <f>IF(X343="ACABOU",(MAX($Y$2:Y342))+1,"")</f>
        <v/>
      </c>
      <c r="Z343" s="280" t="str">
        <f>IF(X343="CHEGOU",(MAX($Z$2:Z342))+1,"")</f>
        <v/>
      </c>
    </row>
    <row r="344" spans="1:26" s="216" customFormat="1" ht="21.9" customHeight="1" x14ac:dyDescent="0.3">
      <c r="A344" s="11" t="e">
        <f>IF(#REF!="",0,COUNTIF(#REF!,"x"))</f>
        <v>#REF!</v>
      </c>
      <c r="B344" s="11" t="e">
        <f>IF(#REF!="",0,COUNTIF(#REF!,"x"))</f>
        <v>#REF!</v>
      </c>
      <c r="C344" s="10" t="e">
        <f>IF(#REF!="",0,COUNTIF(#REF!,"X"))</f>
        <v>#REF!</v>
      </c>
      <c r="D344" s="278">
        <v>21210</v>
      </c>
      <c r="E344" s="279" t="str">
        <f>_xlfn.XLOOKUP(D344,BASE!A:A,BASE!B:B)</f>
        <v>CHIPS DE JACA 7KG</v>
      </c>
      <c r="F344" s="280"/>
      <c r="G344" s="280"/>
      <c r="H344" s="281">
        <v>68.900000000000006</v>
      </c>
      <c r="I344" s="281">
        <v>68.900000000000006</v>
      </c>
      <c r="J344" s="282" t="str">
        <f>IFERROR(_xlfn.XLOOKUP(D344,ISENTOS!A:A,ISENTOS!H:H),"")</f>
        <v/>
      </c>
      <c r="K344" s="282" t="str">
        <f>IFERROR(_xlfn.XLOOKUP(D344,ISENTOS!A:A,ISENTOS!I:I),"")</f>
        <v/>
      </c>
      <c r="L344" s="283">
        <f>IF(_xlfn.XLOOKUP(D344,Peso!A:A,Peso!D:D),_xlfn.XLOOKUP(D344,Peso!A:A,Peso!D:D),"SEM PESO")</f>
        <v>7</v>
      </c>
      <c r="M344" s="283" t="str">
        <f>_xlfn.XLOOKUP(D344,Peso!A:A,Peso!C:C)</f>
        <v>CX</v>
      </c>
      <c r="N344" s="283"/>
      <c r="O344" s="284">
        <f t="shared" si="40"/>
        <v>68.900000000000006</v>
      </c>
      <c r="P344" s="284" t="str">
        <f t="shared" si="41"/>
        <v/>
      </c>
      <c r="Q344" s="284" t="str">
        <f t="shared" si="42"/>
        <v/>
      </c>
      <c r="R344" s="285" t="str">
        <f>_xlfn.XLOOKUP(D344,CATEGORIA!B:B,CATEGORIA!F:F)</f>
        <v>APERITIVOS</v>
      </c>
      <c r="S344" s="286">
        <f t="shared" si="43"/>
        <v>482.30000000000007</v>
      </c>
      <c r="T344" s="287" t="str">
        <f t="shared" si="44"/>
        <v/>
      </c>
      <c r="U344" s="287" t="str">
        <f t="shared" si="45"/>
        <v/>
      </c>
      <c r="V344" s="287">
        <f t="shared" si="46"/>
        <v>482.30000000000007</v>
      </c>
      <c r="W344" s="288">
        <f>_xlfn.XLOOKUP('LISTA '!D344,BASE!A:A,BASE!G:G)</f>
        <v>810</v>
      </c>
      <c r="X344" s="280" t="str">
        <f t="shared" si="47"/>
        <v/>
      </c>
      <c r="Y344" s="280" t="str">
        <f>IF(X344="ACABOU",(MAX($Y$2:Y343))+1,"")</f>
        <v/>
      </c>
      <c r="Z344" s="280" t="str">
        <f>IF(X344="CHEGOU",(MAX($Z$2:Z343))+1,"")</f>
        <v/>
      </c>
    </row>
    <row r="345" spans="1:26" s="216" customFormat="1" ht="21.9" customHeight="1" x14ac:dyDescent="0.3">
      <c r="A345" s="11" t="e">
        <f>IF(#REF!="",0,COUNTIF(#REF!,"x"))</f>
        <v>#REF!</v>
      </c>
      <c r="B345" s="11" t="e">
        <f>IF(#REF!="",0,COUNTIF(#REF!,"x"))</f>
        <v>#REF!</v>
      </c>
      <c r="C345" s="10" t="e">
        <f>IF(#REF!="",0,COUNTIF(#REF!,"X"))</f>
        <v>#REF!</v>
      </c>
      <c r="D345" s="278">
        <v>1679</v>
      </c>
      <c r="E345" s="279" t="str">
        <f>_xlfn.XLOOKUP(D345,BASE!A:A,BASE!B:B)</f>
        <v>CHIPS DE MANDIOCA BARBECUE 2KG (SERTANITOS)</v>
      </c>
      <c r="F345" s="280"/>
      <c r="G345" s="280"/>
      <c r="H345" s="281">
        <v>52.5</v>
      </c>
      <c r="I345" s="281">
        <v>52.5</v>
      </c>
      <c r="J345" s="282" t="str">
        <f>IFERROR(_xlfn.XLOOKUP(D345,ISENTOS!A:A,ISENTOS!H:H),"")</f>
        <v/>
      </c>
      <c r="K345" s="282" t="str">
        <f>IFERROR(_xlfn.XLOOKUP(D345,ISENTOS!A:A,ISENTOS!I:I),"")</f>
        <v/>
      </c>
      <c r="L345" s="283">
        <f>IF(_xlfn.XLOOKUP(D345,Peso!A:A,Peso!D:D),_xlfn.XLOOKUP(D345,Peso!A:A,Peso!D:D),"SEM PESO")</f>
        <v>2</v>
      </c>
      <c r="M345" s="283" t="str">
        <f>_xlfn.XLOOKUP(D345,Peso!A:A,Peso!C:C)</f>
        <v>CX</v>
      </c>
      <c r="N345" s="283"/>
      <c r="O345" s="284">
        <f t="shared" si="40"/>
        <v>52.5</v>
      </c>
      <c r="P345" s="284" t="str">
        <f t="shared" si="41"/>
        <v/>
      </c>
      <c r="Q345" s="284" t="str">
        <f t="shared" si="42"/>
        <v/>
      </c>
      <c r="R345" s="285" t="str">
        <f>_xlfn.XLOOKUP(D345,CATEGORIA!B:B,CATEGORIA!F:F)</f>
        <v>APERITIVOS</v>
      </c>
      <c r="S345" s="286">
        <f t="shared" si="43"/>
        <v>105</v>
      </c>
      <c r="T345" s="287" t="str">
        <f t="shared" si="44"/>
        <v/>
      </c>
      <c r="U345" s="287" t="str">
        <f t="shared" si="45"/>
        <v/>
      </c>
      <c r="V345" s="287">
        <f t="shared" si="46"/>
        <v>105</v>
      </c>
      <c r="W345" s="288">
        <f>_xlfn.XLOOKUP('LISTA '!D345,BASE!A:A,BASE!G:G)</f>
        <v>70</v>
      </c>
      <c r="X345" s="280" t="str">
        <f t="shared" si="47"/>
        <v/>
      </c>
      <c r="Y345" s="280" t="str">
        <f>IF(X345="ACABOU",(MAX($Y$2:Y344))+1,"")</f>
        <v/>
      </c>
      <c r="Z345" s="280" t="str">
        <f>IF(X345="CHEGOU",(MAX($Z$2:Z344))+1,"")</f>
        <v/>
      </c>
    </row>
    <row r="346" spans="1:26" s="216" customFormat="1" ht="21.9" customHeight="1" x14ac:dyDescent="0.3">
      <c r="A346" s="11" t="e">
        <f>IF(#REF!="",0,COUNTIF(#REF!,"x"))</f>
        <v>#REF!</v>
      </c>
      <c r="B346" s="11" t="e">
        <f>IF(#REF!="",0,COUNTIF(#REF!,"x"))</f>
        <v>#REF!</v>
      </c>
      <c r="C346" s="10" t="e">
        <f>IF(#REF!="",0,COUNTIF(#REF!,"X"))</f>
        <v>#REF!</v>
      </c>
      <c r="D346" s="278">
        <v>1681</v>
      </c>
      <c r="E346" s="279" t="str">
        <f>_xlfn.XLOOKUP(D346,BASE!A:A,BASE!B:B)</f>
        <v>CHIPS DE MANDIOCA CEBOLA/SALSA 2KG (SERTANITOS)</v>
      </c>
      <c r="F346" s="280"/>
      <c r="G346" s="280"/>
      <c r="H346" s="281">
        <v>52.5</v>
      </c>
      <c r="I346" s="281">
        <v>52.5</v>
      </c>
      <c r="J346" s="282" t="str">
        <f>IFERROR(_xlfn.XLOOKUP(D346,ISENTOS!A:A,ISENTOS!H:H),"")</f>
        <v/>
      </c>
      <c r="K346" s="282" t="str">
        <f>IFERROR(_xlfn.XLOOKUP(D346,ISENTOS!A:A,ISENTOS!I:I),"")</f>
        <v/>
      </c>
      <c r="L346" s="283">
        <f>IF(_xlfn.XLOOKUP(D346,Peso!A:A,Peso!D:D),_xlfn.XLOOKUP(D346,Peso!A:A,Peso!D:D),"SEM PESO")</f>
        <v>2</v>
      </c>
      <c r="M346" s="283" t="str">
        <f>_xlfn.XLOOKUP(D346,Peso!A:A,Peso!C:C)</f>
        <v>CX</v>
      </c>
      <c r="N346" s="283"/>
      <c r="O346" s="284">
        <f t="shared" si="40"/>
        <v>52.5</v>
      </c>
      <c r="P346" s="284" t="str">
        <f t="shared" si="41"/>
        <v/>
      </c>
      <c r="Q346" s="284" t="str">
        <f t="shared" si="42"/>
        <v/>
      </c>
      <c r="R346" s="285" t="str">
        <f>_xlfn.XLOOKUP(D346,CATEGORIA!B:B,CATEGORIA!F:F)</f>
        <v>APERITIVOS</v>
      </c>
      <c r="S346" s="286">
        <f t="shared" si="43"/>
        <v>105</v>
      </c>
      <c r="T346" s="287" t="str">
        <f t="shared" si="44"/>
        <v/>
      </c>
      <c r="U346" s="287" t="str">
        <f t="shared" si="45"/>
        <v/>
      </c>
      <c r="V346" s="287">
        <f t="shared" si="46"/>
        <v>105</v>
      </c>
      <c r="W346" s="288">
        <f>_xlfn.XLOOKUP('LISTA '!D346,BASE!A:A,BASE!G:G)</f>
        <v>55</v>
      </c>
      <c r="X346" s="280" t="str">
        <f t="shared" si="47"/>
        <v/>
      </c>
      <c r="Y346" s="280" t="str">
        <f>IF(X346="ACABOU",(MAX($Y$2:Y345))+1,"")</f>
        <v/>
      </c>
      <c r="Z346" s="280" t="str">
        <f>IF(X346="CHEGOU",(MAX($Z$2:Z345))+1,"")</f>
        <v/>
      </c>
    </row>
    <row r="347" spans="1:26" s="216" customFormat="1" ht="21.9" customHeight="1" x14ac:dyDescent="0.3">
      <c r="A347" s="12" t="e">
        <f>IF(#REF!="",0,COUNTIF(#REF!,"x"))</f>
        <v>#REF!</v>
      </c>
      <c r="B347" s="12" t="e">
        <f>IF(#REF!="",0,COUNTIF(#REF!,"x"))</f>
        <v>#REF!</v>
      </c>
      <c r="C347" s="13" t="e">
        <f>IF(#REF!="",0,COUNTIF(#REF!,"X"))</f>
        <v>#REF!</v>
      </c>
      <c r="D347" s="278">
        <v>1678</v>
      </c>
      <c r="E347" s="279" t="str">
        <f>_xlfn.XLOOKUP(D347,BASE!A:A,BASE!B:B)</f>
        <v>CHIPS DE MANDIOCA LIMAO/PIMENTA 2KG (SERTANITOS)</v>
      </c>
      <c r="F347" s="280"/>
      <c r="G347" s="280"/>
      <c r="H347" s="281">
        <v>52.5</v>
      </c>
      <c r="I347" s="281">
        <v>52.5</v>
      </c>
      <c r="J347" s="282" t="str">
        <f>IFERROR(_xlfn.XLOOKUP(D347,ISENTOS!A:A,ISENTOS!H:H),"")</f>
        <v/>
      </c>
      <c r="K347" s="282" t="str">
        <f>IFERROR(_xlfn.XLOOKUP(D347,ISENTOS!A:A,ISENTOS!I:I),"")</f>
        <v/>
      </c>
      <c r="L347" s="283">
        <f>IF(_xlfn.XLOOKUP(D347,Peso!A:A,Peso!D:D),_xlfn.XLOOKUP(D347,Peso!A:A,Peso!D:D),"SEM PESO")</f>
        <v>2</v>
      </c>
      <c r="M347" s="283" t="str">
        <f>_xlfn.XLOOKUP(D347,Peso!A:A,Peso!C:C)</f>
        <v>CX</v>
      </c>
      <c r="N347" s="283"/>
      <c r="O347" s="284">
        <f t="shared" si="40"/>
        <v>52.5</v>
      </c>
      <c r="P347" s="284" t="str">
        <f t="shared" si="41"/>
        <v/>
      </c>
      <c r="Q347" s="284" t="str">
        <f t="shared" si="42"/>
        <v/>
      </c>
      <c r="R347" s="285" t="str">
        <f>_xlfn.XLOOKUP(D347,CATEGORIA!B:B,CATEGORIA!F:F)</f>
        <v>APERITIVOS</v>
      </c>
      <c r="S347" s="286">
        <f t="shared" si="43"/>
        <v>105</v>
      </c>
      <c r="T347" s="287" t="str">
        <f t="shared" si="44"/>
        <v/>
      </c>
      <c r="U347" s="287" t="str">
        <f t="shared" si="45"/>
        <v/>
      </c>
      <c r="V347" s="287">
        <f t="shared" si="46"/>
        <v>105</v>
      </c>
      <c r="W347" s="288">
        <f>_xlfn.XLOOKUP('LISTA '!D347,BASE!A:A,BASE!G:G)</f>
        <v>29</v>
      </c>
      <c r="X347" s="280" t="str">
        <f t="shared" si="47"/>
        <v/>
      </c>
      <c r="Y347" s="280" t="str">
        <f>IF(X347="ACABOU",(MAX($Y$2:Y346))+1,"")</f>
        <v/>
      </c>
      <c r="Z347" s="280" t="str">
        <f>IF(X347="CHEGOU",(MAX($Z$2:Z346))+1,"")</f>
        <v/>
      </c>
    </row>
    <row r="348" spans="1:26" s="216" customFormat="1" ht="21.9" customHeight="1" x14ac:dyDescent="0.3">
      <c r="A348" s="12" t="e">
        <f>IF(#REF!="",0,COUNTIF(#REF!,"x"))</f>
        <v>#REF!</v>
      </c>
      <c r="B348" s="12" t="e">
        <f>IF(#REF!="",0,COUNTIF(#REF!,"x"))</f>
        <v>#REF!</v>
      </c>
      <c r="C348" s="13" t="e">
        <f>IF(#REF!="",0,COUNTIF(#REF!,"X"))</f>
        <v>#REF!</v>
      </c>
      <c r="D348" s="278">
        <v>1680</v>
      </c>
      <c r="E348" s="279" t="str">
        <f>_xlfn.XLOOKUP(D348,BASE!A:A,BASE!B:B)</f>
        <v>CHIPS DE MANDIOCA QUEIJO NACHO 2KG (SERTANITOS)</v>
      </c>
      <c r="F348" s="280"/>
      <c r="G348" s="280"/>
      <c r="H348" s="281">
        <v>52.5</v>
      </c>
      <c r="I348" s="281">
        <v>52.5</v>
      </c>
      <c r="J348" s="282" t="str">
        <f>IFERROR(_xlfn.XLOOKUP(D348,ISENTOS!A:A,ISENTOS!H:H),"")</f>
        <v/>
      </c>
      <c r="K348" s="282" t="str">
        <f>IFERROR(_xlfn.XLOOKUP(D348,ISENTOS!A:A,ISENTOS!I:I),"")</f>
        <v/>
      </c>
      <c r="L348" s="283">
        <f>IF(_xlfn.XLOOKUP(D348,Peso!A:A,Peso!D:D),_xlfn.XLOOKUP(D348,Peso!A:A,Peso!D:D),"SEM PESO")</f>
        <v>2</v>
      </c>
      <c r="M348" s="283" t="str">
        <f>_xlfn.XLOOKUP(D348,Peso!A:A,Peso!C:C)</f>
        <v>CX</v>
      </c>
      <c r="N348" s="283"/>
      <c r="O348" s="284">
        <f t="shared" si="40"/>
        <v>52.5</v>
      </c>
      <c r="P348" s="284" t="str">
        <f t="shared" si="41"/>
        <v/>
      </c>
      <c r="Q348" s="284" t="str">
        <f t="shared" si="42"/>
        <v/>
      </c>
      <c r="R348" s="285" t="str">
        <f>_xlfn.XLOOKUP(D348,CATEGORIA!B:B,CATEGORIA!F:F)</f>
        <v>APERITIVOS</v>
      </c>
      <c r="S348" s="286">
        <f t="shared" si="43"/>
        <v>105</v>
      </c>
      <c r="T348" s="287" t="str">
        <f t="shared" si="44"/>
        <v/>
      </c>
      <c r="U348" s="287" t="str">
        <f t="shared" si="45"/>
        <v/>
      </c>
      <c r="V348" s="287">
        <f t="shared" si="46"/>
        <v>105</v>
      </c>
      <c r="W348" s="288">
        <f>_xlfn.XLOOKUP('LISTA '!D348,BASE!A:A,BASE!G:G)</f>
        <v>57</v>
      </c>
      <c r="X348" s="280" t="str">
        <f t="shared" si="47"/>
        <v/>
      </c>
      <c r="Y348" s="280" t="str">
        <f>IF(X348="ACABOU",(MAX($Y$2:Y347))+1,"")</f>
        <v/>
      </c>
      <c r="Z348" s="280" t="str">
        <f>IF(X348="CHEGOU",(MAX($Z$2:Z347))+1,"")</f>
        <v/>
      </c>
    </row>
    <row r="349" spans="1:26" s="216" customFormat="1" ht="21.9" customHeight="1" x14ac:dyDescent="0.3">
      <c r="A349" s="12" t="e">
        <f>IF(#REF!="",0,COUNTIF(#REF!,"x"))</f>
        <v>#REF!</v>
      </c>
      <c r="B349" s="12" t="e">
        <f>IF(#REF!="",0,COUNTIF(#REF!,"x"))</f>
        <v>#REF!</v>
      </c>
      <c r="C349" s="13" t="e">
        <f>IF(#REF!="",0,COUNTIF(#REF!,"X"))</f>
        <v>#REF!</v>
      </c>
      <c r="D349" s="278">
        <v>1676</v>
      </c>
      <c r="E349" s="279" t="str">
        <f>_xlfn.XLOOKUP(D349,BASE!A:A,BASE!B:B)</f>
        <v>CHIPS DE MANDIOCA SALGADA 2KG (SERTANITOS)</v>
      </c>
      <c r="F349" s="280"/>
      <c r="G349" s="280"/>
      <c r="H349" s="281">
        <v>52.5</v>
      </c>
      <c r="I349" s="281">
        <v>52.5</v>
      </c>
      <c r="J349" s="282" t="str">
        <f>IFERROR(_xlfn.XLOOKUP(D349,ISENTOS!A:A,ISENTOS!H:H),"")</f>
        <v/>
      </c>
      <c r="K349" s="282" t="str">
        <f>IFERROR(_xlfn.XLOOKUP(D349,ISENTOS!A:A,ISENTOS!I:I),"")</f>
        <v/>
      </c>
      <c r="L349" s="283">
        <f>IF(_xlfn.XLOOKUP(D349,Peso!A:A,Peso!D:D),_xlfn.XLOOKUP(D349,Peso!A:A,Peso!D:D),"SEM PESO")</f>
        <v>2</v>
      </c>
      <c r="M349" s="283" t="str">
        <f>_xlfn.XLOOKUP(D349,Peso!A:A,Peso!C:C)</f>
        <v>CX</v>
      </c>
      <c r="N349" s="283"/>
      <c r="O349" s="284">
        <f t="shared" si="40"/>
        <v>52.5</v>
      </c>
      <c r="P349" s="284" t="str">
        <f t="shared" si="41"/>
        <v/>
      </c>
      <c r="Q349" s="284" t="str">
        <f t="shared" si="42"/>
        <v/>
      </c>
      <c r="R349" s="285" t="str">
        <f>_xlfn.XLOOKUP(D349,CATEGORIA!B:B,CATEGORIA!F:F)</f>
        <v>APERITIVOS</v>
      </c>
      <c r="S349" s="286">
        <f t="shared" si="43"/>
        <v>105</v>
      </c>
      <c r="T349" s="287" t="str">
        <f t="shared" si="44"/>
        <v/>
      </c>
      <c r="U349" s="287" t="str">
        <f t="shared" si="45"/>
        <v/>
      </c>
      <c r="V349" s="287">
        <f t="shared" si="46"/>
        <v>105</v>
      </c>
      <c r="W349" s="288">
        <f>_xlfn.XLOOKUP('LISTA '!D349,BASE!A:A,BASE!G:G)</f>
        <v>176</v>
      </c>
      <c r="X349" s="280" t="str">
        <f t="shared" si="47"/>
        <v/>
      </c>
      <c r="Y349" s="280" t="str">
        <f>IF(X349="ACABOU",(MAX($Y$2:Y348))+1,"")</f>
        <v/>
      </c>
      <c r="Z349" s="280" t="str">
        <f>IF(X349="CHEGOU",(MAX($Z$2:Z348))+1,"")</f>
        <v/>
      </c>
    </row>
    <row r="350" spans="1:26" s="216" customFormat="1" ht="21.9" customHeight="1" x14ac:dyDescent="0.3">
      <c r="A350" s="12" t="e">
        <f>IF(#REF!="",0,COUNTIF(#REF!,"x"))</f>
        <v>#REF!</v>
      </c>
      <c r="B350" s="12" t="e">
        <f>IF(#REF!="",0,COUNTIF(#REF!,"x"))</f>
        <v>#REF!</v>
      </c>
      <c r="C350" s="13" t="e">
        <f>IF(#REF!="",0,COUNTIF(#REF!,"X"))</f>
        <v>#REF!</v>
      </c>
      <c r="D350" s="278">
        <v>1682</v>
      </c>
      <c r="E350" s="279" t="str">
        <f>_xlfn.XLOOKUP(D350,BASE!A:A,BASE!B:B)</f>
        <v>CHIPS DE MANDIOCA SEM SAL 2KG (SERTANITOS)</v>
      </c>
      <c r="F350" s="280"/>
      <c r="G350" s="280"/>
      <c r="H350" s="281">
        <v>52.5</v>
      </c>
      <c r="I350" s="281">
        <v>52.5</v>
      </c>
      <c r="J350" s="282" t="str">
        <f>IFERROR(_xlfn.XLOOKUP(D350,ISENTOS!A:A,ISENTOS!H:H),"")</f>
        <v/>
      </c>
      <c r="K350" s="282" t="str">
        <f>IFERROR(_xlfn.XLOOKUP(D350,ISENTOS!A:A,ISENTOS!I:I),"")</f>
        <v/>
      </c>
      <c r="L350" s="283">
        <f>IF(_xlfn.XLOOKUP(D350,Peso!A:A,Peso!D:D),_xlfn.XLOOKUP(D350,Peso!A:A,Peso!D:D),"SEM PESO")</f>
        <v>2</v>
      </c>
      <c r="M350" s="283" t="str">
        <f>_xlfn.XLOOKUP(D350,Peso!A:A,Peso!C:C)</f>
        <v>CX</v>
      </c>
      <c r="N350" s="283"/>
      <c r="O350" s="284">
        <f t="shared" si="40"/>
        <v>52.5</v>
      </c>
      <c r="P350" s="284" t="str">
        <f t="shared" si="41"/>
        <v/>
      </c>
      <c r="Q350" s="284" t="str">
        <f t="shared" si="42"/>
        <v/>
      </c>
      <c r="R350" s="285" t="str">
        <f>_xlfn.XLOOKUP(D350,CATEGORIA!B:B,CATEGORIA!F:F)</f>
        <v>APERITIVOS</v>
      </c>
      <c r="S350" s="286">
        <f t="shared" si="43"/>
        <v>105</v>
      </c>
      <c r="T350" s="287" t="str">
        <f t="shared" si="44"/>
        <v/>
      </c>
      <c r="U350" s="287" t="str">
        <f t="shared" si="45"/>
        <v/>
      </c>
      <c r="V350" s="287">
        <f t="shared" si="46"/>
        <v>105</v>
      </c>
      <c r="W350" s="288">
        <f>_xlfn.XLOOKUP('LISTA '!D350,BASE!A:A,BASE!G:G)</f>
        <v>69</v>
      </c>
      <c r="X350" s="280" t="str">
        <f t="shared" si="47"/>
        <v/>
      </c>
      <c r="Y350" s="280" t="str">
        <f>IF(X350="ACABOU",(MAX($Y$2:Y349))+1,"")</f>
        <v/>
      </c>
      <c r="Z350" s="280" t="str">
        <f>IF(X350="CHEGOU",(MAX($Z$2:Z349))+1,"")</f>
        <v/>
      </c>
    </row>
    <row r="351" spans="1:26" s="216" customFormat="1" ht="30" customHeight="1" x14ac:dyDescent="0.3">
      <c r="A351" s="12"/>
      <c r="B351" s="12"/>
      <c r="C351" s="13"/>
      <c r="D351" s="225">
        <v>21828</v>
      </c>
      <c r="E351" s="226" t="str">
        <f>_xlfn.XLOOKUP(D351,BASE!A:A,BASE!B:B)</f>
        <v>CHIPS DE MORANGO 1KG</v>
      </c>
      <c r="F351" s="227">
        <v>1</v>
      </c>
      <c r="G351" s="227" t="s">
        <v>155</v>
      </c>
      <c r="H351" s="228">
        <v>180</v>
      </c>
      <c r="I351" s="228">
        <v>180</v>
      </c>
      <c r="J351" s="271" t="str">
        <f>IFERROR(_xlfn.XLOOKUP(D351,ISENTOS!A:A,ISENTOS!H:H),"")</f>
        <v/>
      </c>
      <c r="K351" s="271" t="str">
        <f>IFERROR(_xlfn.XLOOKUP(D351,ISENTOS!A:A,ISENTOS!I:I),"")</f>
        <v/>
      </c>
      <c r="L351" s="272">
        <f>IF(_xlfn.XLOOKUP(D351,Peso!A:A,Peso!D:D),_xlfn.XLOOKUP(D351,Peso!A:A,Peso!D:D),"SEM PESO")</f>
        <v>1</v>
      </c>
      <c r="M351" s="272" t="str">
        <f>_xlfn.XLOOKUP(D351,Peso!A:A,Peso!C:C)</f>
        <v>CX</v>
      </c>
      <c r="N351" s="272"/>
      <c r="O351" s="273">
        <f t="shared" si="40"/>
        <v>180</v>
      </c>
      <c r="P351" s="273" t="str">
        <f t="shared" si="41"/>
        <v/>
      </c>
      <c r="Q351" s="273" t="str">
        <f t="shared" si="42"/>
        <v/>
      </c>
      <c r="R351" s="274" t="str">
        <f>_xlfn.XLOOKUP(D351,CATEGORIA!B:B,CATEGORIA!F:F)</f>
        <v>APERITIVOS</v>
      </c>
      <c r="S351" s="275">
        <f t="shared" si="43"/>
        <v>180</v>
      </c>
      <c r="T351" s="276" t="str">
        <f t="shared" si="44"/>
        <v/>
      </c>
      <c r="U351" s="276" t="str">
        <f t="shared" si="45"/>
        <v/>
      </c>
      <c r="V351" s="276">
        <f t="shared" si="46"/>
        <v>180</v>
      </c>
      <c r="W351" s="277">
        <f>_xlfn.XLOOKUP('LISTA '!D351,BASE!A:A,BASE!G:G)</f>
        <v>0</v>
      </c>
      <c r="X351" s="227" t="str">
        <f t="shared" si="47"/>
        <v>ACABOU</v>
      </c>
      <c r="Y351" s="227">
        <f>IF(X351="ACABOU",(MAX($Y$2:Y350))+1,"")</f>
        <v>14</v>
      </c>
      <c r="Z351" s="227" t="str">
        <f>IF(X351="CHEGOU",(MAX($Z$2:Z350))+1,"")</f>
        <v/>
      </c>
    </row>
    <row r="352" spans="1:26" s="216" customFormat="1" ht="30" customHeight="1" x14ac:dyDescent="0.3">
      <c r="A352" s="12"/>
      <c r="B352" s="12"/>
      <c r="C352" s="13"/>
      <c r="D352" s="225">
        <v>21836</v>
      </c>
      <c r="E352" s="226" t="str">
        <f>_xlfn.XLOOKUP(D352,BASE!A:A,BASE!B:B)</f>
        <v>CHIPS DE QUIABO 1,5KG</v>
      </c>
      <c r="F352" s="227">
        <v>1</v>
      </c>
      <c r="G352" s="227" t="s">
        <v>51</v>
      </c>
      <c r="H352" s="228">
        <v>132.30000000000001</v>
      </c>
      <c r="I352" s="228">
        <f>VLOOKUP(D352,FRACIONADOS!$A:$L,8,0)</f>
        <v>132.30000000000001</v>
      </c>
      <c r="J352" s="271" t="str">
        <f>IFERROR(_xlfn.XLOOKUP(D352,ISENTOS!A:A,ISENTOS!H:H),"")</f>
        <v/>
      </c>
      <c r="K352" s="271" t="str">
        <f>IFERROR(_xlfn.XLOOKUP(D352,ISENTOS!A:A,ISENTOS!I:I),"")</f>
        <v/>
      </c>
      <c r="L352" s="272">
        <f>IF(_xlfn.XLOOKUP(D352,Peso!A:A,Peso!D:D),_xlfn.XLOOKUP(D352,Peso!A:A,Peso!D:D),"SEM PESO")</f>
        <v>1.5</v>
      </c>
      <c r="M352" s="272" t="str">
        <f>_xlfn.XLOOKUP(D352,Peso!A:A,Peso!C:C)</f>
        <v>CX</v>
      </c>
      <c r="N352" s="272"/>
      <c r="O352" s="273">
        <f t="shared" si="40"/>
        <v>132.30000000000001</v>
      </c>
      <c r="P352" s="273" t="str">
        <f t="shared" si="41"/>
        <v/>
      </c>
      <c r="Q352" s="273" t="str">
        <f t="shared" si="42"/>
        <v/>
      </c>
      <c r="R352" s="274" t="str">
        <f>_xlfn.XLOOKUP(D352,CATEGORIA!B:B,CATEGORIA!F:F)</f>
        <v>APERITIVOS</v>
      </c>
      <c r="S352" s="275">
        <f t="shared" si="43"/>
        <v>198.45000000000002</v>
      </c>
      <c r="T352" s="276" t="str">
        <f t="shared" si="44"/>
        <v/>
      </c>
      <c r="U352" s="276" t="str">
        <f t="shared" si="45"/>
        <v/>
      </c>
      <c r="V352" s="276">
        <f t="shared" si="46"/>
        <v>198.45000000000002</v>
      </c>
      <c r="W352" s="277">
        <f>_xlfn.XLOOKUP('LISTA '!D352,BASE!A:A,BASE!G:G)</f>
        <v>49</v>
      </c>
      <c r="X352" s="227" t="str">
        <f t="shared" si="47"/>
        <v/>
      </c>
      <c r="Y352" s="227" t="str">
        <f>IF(X352="ACABOU",(MAX($Y$2:Y351))+1,"")</f>
        <v/>
      </c>
      <c r="Z352" s="227" t="str">
        <f>IF(X352="CHEGOU",(MAX($Z$2:Z351))+1,"")</f>
        <v/>
      </c>
    </row>
    <row r="353" spans="1:27" s="216" customFormat="1" ht="30" customHeight="1" x14ac:dyDescent="0.3">
      <c r="A353" s="12"/>
      <c r="B353" s="12"/>
      <c r="C353" s="13"/>
      <c r="D353" s="225">
        <v>21835</v>
      </c>
      <c r="E353" s="226" t="str">
        <f>_xlfn.XLOOKUP(D353,BASE!A:A,BASE!B:B)</f>
        <v>CHIPS DE QUIABO 3KG</v>
      </c>
      <c r="F353" s="227">
        <v>1</v>
      </c>
      <c r="G353" s="227"/>
      <c r="H353" s="228">
        <v>117</v>
      </c>
      <c r="I353" s="228">
        <v>117</v>
      </c>
      <c r="J353" s="271" t="str">
        <f>IFERROR(_xlfn.XLOOKUP(D353,ISENTOS!A:A,ISENTOS!H:H),"")</f>
        <v/>
      </c>
      <c r="K353" s="271" t="str">
        <f>IFERROR(_xlfn.XLOOKUP(D353,ISENTOS!A:A,ISENTOS!I:I),"")</f>
        <v/>
      </c>
      <c r="L353" s="272">
        <f>IF(_xlfn.XLOOKUP(D353,Peso!A:A,Peso!D:D),_xlfn.XLOOKUP(D353,Peso!A:A,Peso!D:D),"SEM PESO")</f>
        <v>3</v>
      </c>
      <c r="M353" s="272" t="str">
        <f>_xlfn.XLOOKUP(D353,Peso!A:A,Peso!C:C)</f>
        <v>CX</v>
      </c>
      <c r="N353" s="272"/>
      <c r="O353" s="273">
        <f t="shared" si="40"/>
        <v>117</v>
      </c>
      <c r="P353" s="273" t="str">
        <f t="shared" si="41"/>
        <v/>
      </c>
      <c r="Q353" s="273" t="str">
        <f t="shared" si="42"/>
        <v/>
      </c>
      <c r="R353" s="274" t="str">
        <f>_xlfn.XLOOKUP(D353,CATEGORIA!B:B,CATEGORIA!F:F)</f>
        <v>APERITIVOS</v>
      </c>
      <c r="S353" s="275">
        <f t="shared" si="43"/>
        <v>351</v>
      </c>
      <c r="T353" s="276" t="str">
        <f t="shared" si="44"/>
        <v/>
      </c>
      <c r="U353" s="276" t="str">
        <f t="shared" si="45"/>
        <v/>
      </c>
      <c r="V353" s="276">
        <f t="shared" si="46"/>
        <v>351</v>
      </c>
      <c r="W353" s="277">
        <f>_xlfn.XLOOKUP('LISTA '!D353,BASE!A:A,BASE!G:G)</f>
        <v>8</v>
      </c>
      <c r="X353" s="227" t="str">
        <f t="shared" si="47"/>
        <v/>
      </c>
      <c r="Y353" s="227" t="str">
        <f>IF(X353="ACABOU",(MAX($Y$2:Y352))+1,"")</f>
        <v/>
      </c>
      <c r="Z353" s="227" t="str">
        <f>IF(X353="CHEGOU",(MAX($Z$2:Z352))+1,"")</f>
        <v/>
      </c>
    </row>
    <row r="354" spans="1:27" s="216" customFormat="1" ht="30" customHeight="1" x14ac:dyDescent="0.3">
      <c r="A354" s="12"/>
      <c r="B354" s="12"/>
      <c r="C354" s="13"/>
      <c r="D354" s="225">
        <v>21822</v>
      </c>
      <c r="E354" s="226" t="str">
        <f>_xlfn.XLOOKUP(D354,BASE!A:A,BASE!B:B)</f>
        <v>CHIPS DE SHITAKE 2,5KG</v>
      </c>
      <c r="F354" s="227">
        <v>1</v>
      </c>
      <c r="G354" s="227" t="s">
        <v>51</v>
      </c>
      <c r="H354" s="228">
        <v>96.3</v>
      </c>
      <c r="I354" s="228">
        <f>VLOOKUP(D354,FRACIONADOS!$A:$L,8,0)</f>
        <v>96.3</v>
      </c>
      <c r="J354" s="271" t="str">
        <f>IFERROR(_xlfn.XLOOKUP(D354,ISENTOS!A:A,ISENTOS!H:H),"")</f>
        <v/>
      </c>
      <c r="K354" s="271" t="str">
        <f>IFERROR(_xlfn.XLOOKUP(D354,ISENTOS!A:A,ISENTOS!I:I),"")</f>
        <v/>
      </c>
      <c r="L354" s="272">
        <f>IF(_xlfn.XLOOKUP(D354,Peso!A:A,Peso!D:D),_xlfn.XLOOKUP(D354,Peso!A:A,Peso!D:D),"SEM PESO")</f>
        <v>2.5</v>
      </c>
      <c r="M354" s="272" t="str">
        <f>_xlfn.XLOOKUP(D354,Peso!A:A,Peso!C:C)</f>
        <v>CX</v>
      </c>
      <c r="N354" s="272"/>
      <c r="O354" s="273">
        <f t="shared" si="40"/>
        <v>96.3</v>
      </c>
      <c r="P354" s="273" t="str">
        <f t="shared" si="41"/>
        <v/>
      </c>
      <c r="Q354" s="273" t="str">
        <f t="shared" si="42"/>
        <v/>
      </c>
      <c r="R354" s="274" t="str">
        <f>_xlfn.XLOOKUP(D354,CATEGORIA!B:B,CATEGORIA!F:F)</f>
        <v>APERITIVOS</v>
      </c>
      <c r="S354" s="275">
        <f t="shared" si="43"/>
        <v>240.75</v>
      </c>
      <c r="T354" s="276" t="str">
        <f t="shared" si="44"/>
        <v/>
      </c>
      <c r="U354" s="276" t="str">
        <f t="shared" si="45"/>
        <v/>
      </c>
      <c r="V354" s="276">
        <f t="shared" si="46"/>
        <v>240.75</v>
      </c>
      <c r="W354" s="277">
        <f>_xlfn.XLOOKUP('LISTA '!D354,BASE!A:A,BASE!G:G)</f>
        <v>10</v>
      </c>
      <c r="X354" s="227" t="str">
        <f t="shared" si="47"/>
        <v/>
      </c>
      <c r="Y354" s="227" t="str">
        <f>IF(X354="ACABOU",(MAX($Y$2:Y353))+1,"")</f>
        <v/>
      </c>
      <c r="Z354" s="227" t="str">
        <f>IF(X354="CHEGOU",(MAX($Z$2:Z353))+1,"")</f>
        <v/>
      </c>
    </row>
    <row r="355" spans="1:27" s="216" customFormat="1" ht="30" customHeight="1" x14ac:dyDescent="0.3">
      <c r="A355" s="12"/>
      <c r="B355" s="12"/>
      <c r="C355" s="13"/>
      <c r="D355" s="225">
        <v>21806</v>
      </c>
      <c r="E355" s="226" t="str">
        <f>_xlfn.XLOOKUP(D355,BASE!A:A,BASE!B:B)</f>
        <v>CHIPS DE SHITAKE 5KG</v>
      </c>
      <c r="F355" s="227">
        <v>1</v>
      </c>
      <c r="G355" s="227"/>
      <c r="H355" s="228">
        <v>86.5</v>
      </c>
      <c r="I355" s="228">
        <v>86.5</v>
      </c>
      <c r="J355" s="271" t="str">
        <f>IFERROR(_xlfn.XLOOKUP(D355,ISENTOS!A:A,ISENTOS!H:H),"")</f>
        <v/>
      </c>
      <c r="K355" s="271" t="str">
        <f>IFERROR(_xlfn.XLOOKUP(D355,ISENTOS!A:A,ISENTOS!I:I),"")</f>
        <v/>
      </c>
      <c r="L355" s="272">
        <f>IF(_xlfn.XLOOKUP(D355,Peso!A:A,Peso!D:D),_xlfn.XLOOKUP(D355,Peso!A:A,Peso!D:D),"SEM PESO")</f>
        <v>5</v>
      </c>
      <c r="M355" s="272" t="str">
        <f>_xlfn.XLOOKUP(D355,Peso!A:A,Peso!C:C)</f>
        <v>CX</v>
      </c>
      <c r="N355" s="272"/>
      <c r="O355" s="273">
        <f t="shared" si="40"/>
        <v>86.5</v>
      </c>
      <c r="P355" s="273" t="str">
        <f t="shared" si="41"/>
        <v/>
      </c>
      <c r="Q355" s="273" t="str">
        <f t="shared" si="42"/>
        <v/>
      </c>
      <c r="R355" s="274" t="str">
        <f>_xlfn.XLOOKUP(D355,CATEGORIA!B:B,CATEGORIA!F:F)</f>
        <v>APERITIVOS</v>
      </c>
      <c r="S355" s="275">
        <f t="shared" si="43"/>
        <v>432.5</v>
      </c>
      <c r="T355" s="276" t="str">
        <f t="shared" si="44"/>
        <v/>
      </c>
      <c r="U355" s="276" t="str">
        <f t="shared" si="45"/>
        <v/>
      </c>
      <c r="V355" s="276">
        <f t="shared" si="46"/>
        <v>432.5</v>
      </c>
      <c r="W355" s="277">
        <f>_xlfn.XLOOKUP('LISTA '!D355,BASE!A:A,BASE!G:G)</f>
        <v>16</v>
      </c>
      <c r="X355" s="227" t="str">
        <f t="shared" si="47"/>
        <v/>
      </c>
      <c r="Y355" s="227" t="str">
        <f>IF(X355="ACABOU",(MAX($Y$2:Y354))+1,"")</f>
        <v/>
      </c>
      <c r="Z355" s="227" t="str">
        <f>IF(X355="CHEGOU",(MAX($Z$2:Z354))+1,"")</f>
        <v/>
      </c>
    </row>
    <row r="356" spans="1:27" s="216" customFormat="1" ht="21.9" customHeight="1" x14ac:dyDescent="0.3">
      <c r="A356" s="12"/>
      <c r="B356" s="12"/>
      <c r="C356" s="13"/>
      <c r="D356" s="278">
        <v>54</v>
      </c>
      <c r="E356" s="279" t="str">
        <f>_xlfn.XLOOKUP(D356,BASE!A:A,BASE!B:B)</f>
        <v>CHOCO BOLL CHOCOLATE 6KG (ALCA FOODS)</v>
      </c>
      <c r="F356" s="280"/>
      <c r="G356" s="280"/>
      <c r="H356" s="281">
        <v>19.5</v>
      </c>
      <c r="I356" s="281">
        <v>19.5</v>
      </c>
      <c r="J356" s="282" t="str">
        <f>IFERROR(_xlfn.XLOOKUP(D356,ISENTOS!A:A,ISENTOS!H:H),"")</f>
        <v/>
      </c>
      <c r="K356" s="282" t="str">
        <f>IFERROR(_xlfn.XLOOKUP(D356,ISENTOS!A:A,ISENTOS!I:I),"")</f>
        <v/>
      </c>
      <c r="L356" s="283">
        <f>IF(_xlfn.XLOOKUP(D356,Peso!A:A,Peso!D:D),_xlfn.XLOOKUP(D356,Peso!A:A,Peso!D:D),"SEM PESO")</f>
        <v>6</v>
      </c>
      <c r="M356" s="283" t="str">
        <f>_xlfn.XLOOKUP(D356,Peso!A:A,Peso!C:C)</f>
        <v>SC</v>
      </c>
      <c r="N356" s="283"/>
      <c r="O356" s="284">
        <f t="shared" si="40"/>
        <v>19.5</v>
      </c>
      <c r="P356" s="284" t="str">
        <f t="shared" si="41"/>
        <v/>
      </c>
      <c r="Q356" s="284" t="str">
        <f t="shared" si="42"/>
        <v/>
      </c>
      <c r="R356" s="285" t="str">
        <f>_xlfn.XLOOKUP(D356,CATEGORIA!B:B,CATEGORIA!F:F)</f>
        <v>CEREAIS</v>
      </c>
      <c r="S356" s="286">
        <f t="shared" si="43"/>
        <v>117</v>
      </c>
      <c r="T356" s="287" t="str">
        <f t="shared" si="44"/>
        <v/>
      </c>
      <c r="U356" s="287" t="str">
        <f t="shared" si="45"/>
        <v/>
      </c>
      <c r="V356" s="287">
        <f t="shared" si="46"/>
        <v>117</v>
      </c>
      <c r="W356" s="288">
        <f>_xlfn.XLOOKUP('LISTA '!D356,BASE!A:A,BASE!G:G)</f>
        <v>138</v>
      </c>
      <c r="X356" s="280" t="str">
        <f t="shared" si="47"/>
        <v/>
      </c>
      <c r="Y356" s="280" t="str">
        <f>IF(X356="ACABOU",(MAX($Y$2:Y355))+1,"")</f>
        <v/>
      </c>
      <c r="Z356" s="280" t="str">
        <f>IF(X356="CHEGOU",(MAX($Z$2:Z355))+1,"")</f>
        <v/>
      </c>
    </row>
    <row r="357" spans="1:27" s="216" customFormat="1" ht="21.9" customHeight="1" x14ac:dyDescent="0.3">
      <c r="A357" s="12" t="e">
        <f>IF(#REF!="",0,COUNTIF(#REF!,"x"))</f>
        <v>#REF!</v>
      </c>
      <c r="B357" s="12" t="e">
        <f>IF(#REF!="",0,COUNTIF(#REF!,"x"))</f>
        <v>#REF!</v>
      </c>
      <c r="C357" s="13" t="e">
        <f>IF(#REF!="",0,COUNTIF(#REF!,"X"))</f>
        <v>#REF!</v>
      </c>
      <c r="D357" s="278">
        <v>1815</v>
      </c>
      <c r="E357" s="279" t="str">
        <f>_xlfn.XLOOKUP(D357,BASE!A:A,BASE!B:B)</f>
        <v>CHOCOLATE EM PO 50% 25KG (FRALIA)</v>
      </c>
      <c r="F357" s="280"/>
      <c r="G357" s="280"/>
      <c r="H357" s="281">
        <v>60</v>
      </c>
      <c r="I357" s="281">
        <v>60</v>
      </c>
      <c r="J357" s="282" t="str">
        <f>IFERROR(_xlfn.XLOOKUP(D357,ISENTOS!A:A,ISENTOS!H:H),"")</f>
        <v/>
      </c>
      <c r="K357" s="282" t="str">
        <f>IFERROR(_xlfn.XLOOKUP(D357,ISENTOS!A:A,ISENTOS!I:I),"")</f>
        <v/>
      </c>
      <c r="L357" s="283">
        <f>IF(_xlfn.XLOOKUP(D357,Peso!A:A,Peso!D:D),_xlfn.XLOOKUP(D357,Peso!A:A,Peso!D:D),"SEM PESO")</f>
        <v>25</v>
      </c>
      <c r="M357" s="283" t="str">
        <f>_xlfn.XLOOKUP(D357,Peso!A:A,Peso!C:C)</f>
        <v>SC</v>
      </c>
      <c r="N357" s="283"/>
      <c r="O357" s="284">
        <f t="shared" si="40"/>
        <v>60</v>
      </c>
      <c r="P357" s="284" t="str">
        <f t="shared" si="41"/>
        <v/>
      </c>
      <c r="Q357" s="284" t="str">
        <f t="shared" si="42"/>
        <v/>
      </c>
      <c r="R357" s="285" t="str">
        <f>_xlfn.XLOOKUP(D357,CATEGORIA!B:B,CATEGORIA!F:F)</f>
        <v>CULINARIA</v>
      </c>
      <c r="S357" s="286">
        <f t="shared" si="43"/>
        <v>1500</v>
      </c>
      <c r="T357" s="287" t="str">
        <f t="shared" si="44"/>
        <v/>
      </c>
      <c r="U357" s="287" t="str">
        <f t="shared" si="45"/>
        <v/>
      </c>
      <c r="V357" s="287">
        <f t="shared" si="46"/>
        <v>1500</v>
      </c>
      <c r="W357" s="288">
        <f>_xlfn.XLOOKUP('LISTA '!D357,BASE!A:A,BASE!G:G)</f>
        <v>33</v>
      </c>
      <c r="X357" s="280" t="str">
        <f t="shared" si="47"/>
        <v/>
      </c>
      <c r="Y357" s="280" t="str">
        <f>IF(X357="ACABOU",(MAX($Y$2:Y356))+1,"")</f>
        <v/>
      </c>
      <c r="Z357" s="280" t="str">
        <f>IF(X357="CHEGOU",(MAX($Z$2:Z356))+1,"")</f>
        <v/>
      </c>
    </row>
    <row r="358" spans="1:27" s="216" customFormat="1" ht="21.9" customHeight="1" x14ac:dyDescent="0.3">
      <c r="A358" s="12" t="e">
        <f>IF(#REF!="",0,COUNTIF(#REF!,"x"))</f>
        <v>#REF!</v>
      </c>
      <c r="B358" s="12" t="e">
        <f>IF(#REF!="",0,COUNTIF(#REF!,"x"))</f>
        <v>#REF!</v>
      </c>
      <c r="C358" s="13" t="e">
        <f>IF(#REF!="",0,COUNTIF(#REF!,"X"))</f>
        <v>#REF!</v>
      </c>
      <c r="D358" s="278">
        <v>1825</v>
      </c>
      <c r="E358" s="279" t="str">
        <f>_xlfn.XLOOKUP(D358,BASE!A:A,BASE!B:B)</f>
        <v>CHOCOLATE EM PO 50% 2KG (FRALIA)</v>
      </c>
      <c r="F358" s="280"/>
      <c r="G358" s="280" t="s">
        <v>155</v>
      </c>
      <c r="H358" s="281">
        <v>66.8</v>
      </c>
      <c r="I358" s="281">
        <f>VLOOKUP(D358,FRACIONADOS!$A:$L,8,0)</f>
        <v>66.8</v>
      </c>
      <c r="J358" s="282" t="str">
        <f>IFERROR(_xlfn.XLOOKUP(D358,ISENTOS!A:A,ISENTOS!H:H),"")</f>
        <v/>
      </c>
      <c r="K358" s="282" t="str">
        <f>IFERROR(_xlfn.XLOOKUP(D358,ISENTOS!A:A,ISENTOS!I:I),"")</f>
        <v/>
      </c>
      <c r="L358" s="283">
        <f>IF(_xlfn.XLOOKUP(D358,Peso!A:A,Peso!D:D),_xlfn.XLOOKUP(D358,Peso!A:A,Peso!D:D),"SEM PESO")</f>
        <v>2</v>
      </c>
      <c r="M358" s="283" t="str">
        <f>_xlfn.XLOOKUP(D358,Peso!A:A,Peso!C:C)</f>
        <v>SC</v>
      </c>
      <c r="N358" s="283"/>
      <c r="O358" s="284">
        <f t="shared" si="40"/>
        <v>66.8</v>
      </c>
      <c r="P358" s="284" t="str">
        <f t="shared" si="41"/>
        <v/>
      </c>
      <c r="Q358" s="284" t="str">
        <f t="shared" si="42"/>
        <v/>
      </c>
      <c r="R358" s="285" t="str">
        <f>_xlfn.XLOOKUP(D358,CATEGORIA!B:B,CATEGORIA!F:F)</f>
        <v>CULINARIA</v>
      </c>
      <c r="S358" s="286">
        <f t="shared" si="43"/>
        <v>133.6</v>
      </c>
      <c r="T358" s="287" t="str">
        <f t="shared" si="44"/>
        <v/>
      </c>
      <c r="U358" s="287" t="str">
        <f t="shared" si="45"/>
        <v/>
      </c>
      <c r="V358" s="287">
        <f t="shared" si="46"/>
        <v>133.6</v>
      </c>
      <c r="W358" s="288">
        <f>_xlfn.XLOOKUP('LISTA '!D358,BASE!A:A,BASE!G:G)</f>
        <v>99</v>
      </c>
      <c r="X358" s="280" t="str">
        <f t="shared" si="47"/>
        <v/>
      </c>
      <c r="Y358" s="280" t="str">
        <f>IF(X358="ACABOU",(MAX($Y$2:Y357))+1,"")</f>
        <v/>
      </c>
      <c r="Z358" s="280" t="str">
        <f>IF(X358="CHEGOU",(MAX($Z$2:Z357))+1,"")</f>
        <v/>
      </c>
    </row>
    <row r="359" spans="1:27" s="216" customFormat="1" ht="30" customHeight="1" x14ac:dyDescent="0.3">
      <c r="A359" s="12" t="e">
        <f>IF(#REF!="",0,COUNTIF(#REF!,"x"))</f>
        <v>#REF!</v>
      </c>
      <c r="B359" s="12" t="e">
        <f>IF(#REF!="",0,COUNTIF(#REF!,"x"))</f>
        <v>#REF!</v>
      </c>
      <c r="C359" s="13" t="e">
        <f>IF(#REF!="",0,COUNTIF(#REF!,"X"))</f>
        <v>#REF!</v>
      </c>
      <c r="D359" s="230">
        <v>1719</v>
      </c>
      <c r="E359" s="231" t="str">
        <f>_xlfn.XLOOKUP(D359,BASE!A:A,BASE!B:B)</f>
        <v>CIDRA CRISTALIZADA 3KG</v>
      </c>
      <c r="F359" s="232">
        <v>1</v>
      </c>
      <c r="G359" s="232"/>
      <c r="H359" s="233">
        <v>37</v>
      </c>
      <c r="I359" s="233">
        <v>37</v>
      </c>
      <c r="J359" s="271" t="str">
        <f>IFERROR(_xlfn.XLOOKUP(D359,ISENTOS!A:A,ISENTOS!H:H),"")</f>
        <v/>
      </c>
      <c r="K359" s="271" t="str">
        <f>IFERROR(_xlfn.XLOOKUP(D359,ISENTOS!A:A,ISENTOS!I:I),"")</f>
        <v/>
      </c>
      <c r="L359" s="272">
        <f>IF(_xlfn.XLOOKUP(D359,Peso!A:A,Peso!D:D),_xlfn.XLOOKUP(D359,Peso!A:A,Peso!D:D),"SEM PESO")</f>
        <v>3</v>
      </c>
      <c r="M359" s="272" t="str">
        <f>_xlfn.XLOOKUP(D359,Peso!A:A,Peso!C:C)</f>
        <v>CX</v>
      </c>
      <c r="N359" s="272"/>
      <c r="O359" s="273">
        <f t="shared" si="40"/>
        <v>37</v>
      </c>
      <c r="P359" s="273" t="str">
        <f t="shared" si="41"/>
        <v/>
      </c>
      <c r="Q359" s="273" t="str">
        <f t="shared" si="42"/>
        <v/>
      </c>
      <c r="R359" s="274" t="str">
        <f>_xlfn.XLOOKUP(D359,CATEGORIA!B:B,CATEGORIA!F:F)</f>
        <v>FRUTAS DESIDRATADAS / CRISTALIZADAS</v>
      </c>
      <c r="S359" s="275">
        <f t="shared" si="43"/>
        <v>111</v>
      </c>
      <c r="T359" s="276" t="str">
        <f t="shared" si="44"/>
        <v/>
      </c>
      <c r="U359" s="276" t="str">
        <f t="shared" si="45"/>
        <v/>
      </c>
      <c r="V359" s="276">
        <f t="shared" si="46"/>
        <v>111</v>
      </c>
      <c r="W359" s="277">
        <f>_xlfn.XLOOKUP('LISTA '!D359,BASE!A:A,BASE!G:G)</f>
        <v>28</v>
      </c>
      <c r="X359" s="227" t="str">
        <f t="shared" si="47"/>
        <v/>
      </c>
      <c r="Y359" s="227" t="str">
        <f>IF(X359="ACABOU",(MAX($Y$2:Y358))+1,"")</f>
        <v/>
      </c>
      <c r="Z359" s="227" t="str">
        <f>IF(X359="CHEGOU",(MAX($Z$2:Z358))+1,"")</f>
        <v/>
      </c>
      <c r="AA359" s="48"/>
    </row>
    <row r="360" spans="1:27" s="216" customFormat="1" ht="21.9" customHeight="1" x14ac:dyDescent="0.3">
      <c r="A360" s="12" t="e">
        <f>IF(#REF!="",0,COUNTIF(#REF!,"x"))</f>
        <v>#REF!</v>
      </c>
      <c r="B360" s="12" t="e">
        <f>IF(#REF!="",0,COUNTIF(#REF!,"x"))</f>
        <v>#REF!</v>
      </c>
      <c r="C360" s="13" t="e">
        <f>IF(#REF!="",0,COUNTIF(#REF!,"X"))</f>
        <v>#REF!</v>
      </c>
      <c r="D360" s="278">
        <v>2783</v>
      </c>
      <c r="E360" s="279" t="str">
        <f>_xlfn.XLOOKUP(D360,BASE!A:A,BASE!B:B)</f>
        <v>COCO EM FLOCOS SEM AÇUCAR 2KG (VIDA EM GRAOS)</v>
      </c>
      <c r="F360" s="280"/>
      <c r="G360" s="280" t="s">
        <v>155</v>
      </c>
      <c r="H360" s="281">
        <v>47</v>
      </c>
      <c r="I360" s="281">
        <f>VLOOKUP(D360,FRACIONADOS!$A:$L,8,0)</f>
        <v>47</v>
      </c>
      <c r="J360" s="282" t="str">
        <f>IFERROR(_xlfn.XLOOKUP(D360,ISENTOS!A:A,ISENTOS!H:H),"")</f>
        <v/>
      </c>
      <c r="K360" s="282" t="str">
        <f>IFERROR(_xlfn.XLOOKUP(D360,ISENTOS!A:A,ISENTOS!I:I),"")</f>
        <v/>
      </c>
      <c r="L360" s="283">
        <f>IF(_xlfn.XLOOKUP(D360,Peso!A:A,Peso!D:D),_xlfn.XLOOKUP(D360,Peso!A:A,Peso!D:D),"SEM PESO")</f>
        <v>2</v>
      </c>
      <c r="M360" s="283" t="str">
        <f>_xlfn.XLOOKUP(D360,Peso!A:A,Peso!C:C)</f>
        <v>SC</v>
      </c>
      <c r="N360" s="283"/>
      <c r="O360" s="284">
        <f t="shared" si="40"/>
        <v>47</v>
      </c>
      <c r="P360" s="284" t="str">
        <f t="shared" si="41"/>
        <v/>
      </c>
      <c r="Q360" s="284" t="str">
        <f t="shared" si="42"/>
        <v/>
      </c>
      <c r="R360" s="285" t="str">
        <f>_xlfn.XLOOKUP(D360,CATEGORIA!B:B,CATEGORIA!F:F)</f>
        <v>FRUTAS DESIDRATADAS / CRISTALIZADAS</v>
      </c>
      <c r="S360" s="286">
        <f t="shared" si="43"/>
        <v>94</v>
      </c>
      <c r="T360" s="287" t="str">
        <f t="shared" si="44"/>
        <v/>
      </c>
      <c r="U360" s="287" t="str">
        <f t="shared" si="45"/>
        <v/>
      </c>
      <c r="V360" s="287">
        <f t="shared" si="46"/>
        <v>94</v>
      </c>
      <c r="W360" s="288">
        <f>_xlfn.XLOOKUP('LISTA '!D360,BASE!A:A,BASE!G:G)</f>
        <v>48</v>
      </c>
      <c r="X360" s="280" t="str">
        <f t="shared" si="47"/>
        <v/>
      </c>
      <c r="Y360" s="280" t="str">
        <f>IF(X360="ACABOU",(MAX($Y$2:Y359))+1,"")</f>
        <v/>
      </c>
      <c r="Z360" s="280" t="str">
        <f>IF(X360="CHEGOU",(MAX($Z$2:Z359))+1,"")</f>
        <v/>
      </c>
    </row>
    <row r="361" spans="1:27" s="216" customFormat="1" ht="21.9" customHeight="1" x14ac:dyDescent="0.3">
      <c r="A361" s="12" t="e">
        <f>IF(#REF!="",0,COUNTIF(#REF!,"x"))</f>
        <v>#REF!</v>
      </c>
      <c r="B361" s="12" t="e">
        <f>IF(#REF!="",0,COUNTIF(#REF!,"x"))</f>
        <v>#REF!</v>
      </c>
      <c r="C361" s="13" t="e">
        <f>IF(#REF!="",0,COUNTIF(#REF!,"X"))</f>
        <v>#REF!</v>
      </c>
      <c r="D361" s="278">
        <v>965</v>
      </c>
      <c r="E361" s="279" t="str">
        <f>_xlfn.XLOOKUP(D361,BASE!A:A,BASE!B:B)</f>
        <v>COCO EM FLOCOS SEM AÇUCAR 5KG</v>
      </c>
      <c r="F361" s="280"/>
      <c r="G361" s="280"/>
      <c r="H361" s="281">
        <v>42</v>
      </c>
      <c r="I361" s="281">
        <v>42</v>
      </c>
      <c r="J361" s="282" t="str">
        <f>IFERROR(_xlfn.XLOOKUP(D361,ISENTOS!A:A,ISENTOS!H:H),"")</f>
        <v/>
      </c>
      <c r="K361" s="282" t="str">
        <f>IFERROR(_xlfn.XLOOKUP(D361,ISENTOS!A:A,ISENTOS!I:I),"")</f>
        <v/>
      </c>
      <c r="L361" s="283">
        <f>IF(_xlfn.XLOOKUP(D361,Peso!A:A,Peso!D:D),_xlfn.XLOOKUP(D361,Peso!A:A,Peso!D:D),"SEM PESO")</f>
        <v>5</v>
      </c>
      <c r="M361" s="283" t="str">
        <f>_xlfn.XLOOKUP(D361,Peso!A:A,Peso!C:C)</f>
        <v>SC</v>
      </c>
      <c r="N361" s="283"/>
      <c r="O361" s="284">
        <f t="shared" si="40"/>
        <v>42</v>
      </c>
      <c r="P361" s="284" t="str">
        <f t="shared" si="41"/>
        <v/>
      </c>
      <c r="Q361" s="284" t="str">
        <f t="shared" si="42"/>
        <v/>
      </c>
      <c r="R361" s="285" t="str">
        <f>_xlfn.XLOOKUP(D361,CATEGORIA!B:B,CATEGORIA!F:F)</f>
        <v>FRUTAS DESIDRATADAS / CRISTALIZADAS</v>
      </c>
      <c r="S361" s="286">
        <f t="shared" si="43"/>
        <v>210</v>
      </c>
      <c r="T361" s="287" t="str">
        <f t="shared" si="44"/>
        <v/>
      </c>
      <c r="U361" s="287" t="str">
        <f t="shared" si="45"/>
        <v/>
      </c>
      <c r="V361" s="287">
        <f t="shared" si="46"/>
        <v>210</v>
      </c>
      <c r="W361" s="288">
        <f>_xlfn.XLOOKUP('LISTA '!D361,BASE!A:A,BASE!G:G)</f>
        <v>808</v>
      </c>
      <c r="X361" s="280" t="str">
        <f t="shared" si="47"/>
        <v/>
      </c>
      <c r="Y361" s="280" t="str">
        <f>IF(X361="ACABOU",(MAX($Y$2:Y360))+1,"")</f>
        <v/>
      </c>
      <c r="Z361" s="280" t="str">
        <f>IF(X361="CHEGOU",(MAX($Z$2:Z360))+1,"")</f>
        <v/>
      </c>
    </row>
    <row r="362" spans="1:27" s="216" customFormat="1" ht="21.9" customHeight="1" x14ac:dyDescent="0.3">
      <c r="A362" s="12" t="e">
        <f>IF(#REF!="",0,COUNTIF(#REF!,"x"))</f>
        <v>#REF!</v>
      </c>
      <c r="B362" s="12" t="e">
        <f>IF(#REF!="",0,COUNTIF(#REF!,"x"))</f>
        <v>#REF!</v>
      </c>
      <c r="C362" s="13" t="e">
        <f>IF(#REF!="",0,COUNTIF(#REF!,"X"))</f>
        <v>#REF!</v>
      </c>
      <c r="D362" s="278">
        <v>21047</v>
      </c>
      <c r="E362" s="279" t="str">
        <f>_xlfn.XLOOKUP(D362,BASE!A:A,BASE!B:B)</f>
        <v>COCO RALADO FINO IMPORTADO 20KG</v>
      </c>
      <c r="F362" s="280"/>
      <c r="G362" s="280"/>
      <c r="H362" s="281">
        <v>26.5</v>
      </c>
      <c r="I362" s="281">
        <v>26.5</v>
      </c>
      <c r="J362" s="282" t="str">
        <f>IFERROR(_xlfn.XLOOKUP(D362,ISENTOS!A:A,ISENTOS!H:H),"")</f>
        <v/>
      </c>
      <c r="K362" s="282" t="str">
        <f>IFERROR(_xlfn.XLOOKUP(D362,ISENTOS!A:A,ISENTOS!I:I),"")</f>
        <v/>
      </c>
      <c r="L362" s="283">
        <f>IF(_xlfn.XLOOKUP(D362,Peso!A:A,Peso!D:D),_xlfn.XLOOKUP(D362,Peso!A:A,Peso!D:D),"SEM PESO")</f>
        <v>20</v>
      </c>
      <c r="M362" s="283" t="str">
        <f>_xlfn.XLOOKUP(D362,Peso!A:A,Peso!C:C)</f>
        <v>SC</v>
      </c>
      <c r="N362" s="283"/>
      <c r="O362" s="284">
        <f t="shared" si="40"/>
        <v>26.5</v>
      </c>
      <c r="P362" s="284" t="str">
        <f t="shared" si="41"/>
        <v/>
      </c>
      <c r="Q362" s="284" t="str">
        <f t="shared" si="42"/>
        <v/>
      </c>
      <c r="R362" s="285" t="str">
        <f>_xlfn.XLOOKUP(D362,CATEGORIA!B:B,CATEGORIA!F:F)</f>
        <v>FRUTAS DESIDRATADAS / CRISTALIZADAS</v>
      </c>
      <c r="S362" s="286">
        <f t="shared" si="43"/>
        <v>530</v>
      </c>
      <c r="T362" s="287" t="str">
        <f t="shared" si="44"/>
        <v/>
      </c>
      <c r="U362" s="287" t="str">
        <f t="shared" si="45"/>
        <v/>
      </c>
      <c r="V362" s="287">
        <f t="shared" si="46"/>
        <v>530</v>
      </c>
      <c r="W362" s="288">
        <f>_xlfn.XLOOKUP('LISTA '!D362,BASE!A:A,BASE!G:G)</f>
        <v>348</v>
      </c>
      <c r="X362" s="280" t="str">
        <f t="shared" si="47"/>
        <v/>
      </c>
      <c r="Y362" s="280" t="str">
        <f>IF(X362="ACABOU",(MAX($Y$2:Y361))+1,"")</f>
        <v/>
      </c>
      <c r="Z362" s="280" t="str">
        <f>IF(X362="CHEGOU",(MAX($Z$2:Z361))+1,"")</f>
        <v/>
      </c>
    </row>
    <row r="363" spans="1:27" s="216" customFormat="1" ht="21.9" customHeight="1" x14ac:dyDescent="0.3">
      <c r="A363" s="12" t="e">
        <f>IF(#REF!="",0,COUNTIF(#REF!,"x"))</f>
        <v>#REF!</v>
      </c>
      <c r="B363" s="12" t="e">
        <f>IF(#REF!="",0,COUNTIF(#REF!,"x"))</f>
        <v>#REF!</v>
      </c>
      <c r="C363" s="13" t="e">
        <f>IF(#REF!="",0,COUNTIF(#REF!,"X"))</f>
        <v>#REF!</v>
      </c>
      <c r="D363" s="278">
        <v>20016</v>
      </c>
      <c r="E363" s="279" t="str">
        <f>_xlfn.XLOOKUP(D363,BASE!A:A,BASE!B:B)</f>
        <v>COCO RALADO FINO 10KG (VIDA EM GRAOS)</v>
      </c>
      <c r="F363" s="280"/>
      <c r="G363" s="280" t="s">
        <v>155</v>
      </c>
      <c r="H363" s="281">
        <v>28.4</v>
      </c>
      <c r="I363" s="281">
        <f>VLOOKUP(D363,FRACIONADOS!$A:$L,8,0)</f>
        <v>28.4</v>
      </c>
      <c r="J363" s="282" t="str">
        <f>IFERROR(_xlfn.XLOOKUP(D363,ISENTOS!A:A,ISENTOS!H:H),"")</f>
        <v/>
      </c>
      <c r="K363" s="282" t="str">
        <f>IFERROR(_xlfn.XLOOKUP(D363,ISENTOS!A:A,ISENTOS!I:I),"")</f>
        <v/>
      </c>
      <c r="L363" s="283">
        <f>IF(_xlfn.XLOOKUP(D363,Peso!A:A,Peso!D:D),_xlfn.XLOOKUP(D363,Peso!A:A,Peso!D:D),"SEM PESO")</f>
        <v>10</v>
      </c>
      <c r="M363" s="283" t="str">
        <f>_xlfn.XLOOKUP(D363,Peso!A:A,Peso!C:C)</f>
        <v>SC</v>
      </c>
      <c r="N363" s="283"/>
      <c r="O363" s="284">
        <f t="shared" si="40"/>
        <v>28.4</v>
      </c>
      <c r="P363" s="284" t="str">
        <f t="shared" si="41"/>
        <v/>
      </c>
      <c r="Q363" s="284" t="str">
        <f t="shared" si="42"/>
        <v/>
      </c>
      <c r="R363" s="285" t="str">
        <f>_xlfn.XLOOKUP(D363,CATEGORIA!B:B,CATEGORIA!F:F)</f>
        <v>FRUTAS DESIDRATADAS / CRISTALIZADAS</v>
      </c>
      <c r="S363" s="286">
        <f t="shared" si="43"/>
        <v>284</v>
      </c>
      <c r="T363" s="287" t="str">
        <f t="shared" si="44"/>
        <v/>
      </c>
      <c r="U363" s="287" t="str">
        <f t="shared" si="45"/>
        <v/>
      </c>
      <c r="V363" s="287">
        <f t="shared" si="46"/>
        <v>284</v>
      </c>
      <c r="W363" s="288">
        <f>_xlfn.XLOOKUP('LISTA '!D363,BASE!A:A,BASE!G:G)</f>
        <v>341</v>
      </c>
      <c r="X363" s="280" t="str">
        <f t="shared" si="47"/>
        <v/>
      </c>
      <c r="Y363" s="280" t="str">
        <f>IF(X363="ACABOU",(MAX($Y$2:Y362))+1,"")</f>
        <v/>
      </c>
      <c r="Z363" s="280" t="str">
        <f>IF(X363="CHEGOU",(MAX($Z$2:Z362))+1,"")</f>
        <v/>
      </c>
    </row>
    <row r="364" spans="1:27" s="216" customFormat="1" ht="21.9" customHeight="1" x14ac:dyDescent="0.3">
      <c r="A364" s="12"/>
      <c r="B364" s="12"/>
      <c r="C364" s="13"/>
      <c r="D364" s="278">
        <v>21508</v>
      </c>
      <c r="E364" s="279" t="str">
        <f>_xlfn.XLOOKUP(D364,BASE!A:A,BASE!B:B)</f>
        <v>COCO RALADO FINO 3KG (VIDA EM GRAOS)</v>
      </c>
      <c r="F364" s="280"/>
      <c r="G364" s="280" t="s">
        <v>155</v>
      </c>
      <c r="H364" s="281">
        <v>30.3</v>
      </c>
      <c r="I364" s="281">
        <f>VLOOKUP(D364,FRACIONADOS!$A:$L,8,0)</f>
        <v>30.3</v>
      </c>
      <c r="J364" s="282" t="str">
        <f>IFERROR(_xlfn.XLOOKUP(D364,ISENTOS!A:A,ISENTOS!H:H),"")</f>
        <v/>
      </c>
      <c r="K364" s="282" t="str">
        <f>IFERROR(_xlfn.XLOOKUP(D364,ISENTOS!A:A,ISENTOS!I:I),"")</f>
        <v/>
      </c>
      <c r="L364" s="283">
        <f>IF(_xlfn.XLOOKUP(D364,Peso!A:A,Peso!D:D),_xlfn.XLOOKUP(D364,Peso!A:A,Peso!D:D),"SEM PESO")</f>
        <v>3</v>
      </c>
      <c r="M364" s="283" t="str">
        <f>_xlfn.XLOOKUP(D364,Peso!A:A,Peso!C:C)</f>
        <v>SC</v>
      </c>
      <c r="N364" s="283"/>
      <c r="O364" s="284">
        <f t="shared" si="40"/>
        <v>30.3</v>
      </c>
      <c r="P364" s="284" t="str">
        <f t="shared" si="41"/>
        <v/>
      </c>
      <c r="Q364" s="284" t="str">
        <f t="shared" si="42"/>
        <v/>
      </c>
      <c r="R364" s="285" t="str">
        <f>_xlfn.XLOOKUP(D364,CATEGORIA!B:B,CATEGORIA!F:F)</f>
        <v>FRUTAS DESIDRATADAS / CRISTALIZADAS</v>
      </c>
      <c r="S364" s="286">
        <f t="shared" si="43"/>
        <v>90.9</v>
      </c>
      <c r="T364" s="287" t="str">
        <f t="shared" si="44"/>
        <v/>
      </c>
      <c r="U364" s="287" t="str">
        <f t="shared" si="45"/>
        <v/>
      </c>
      <c r="V364" s="287">
        <f t="shared" si="46"/>
        <v>90.9</v>
      </c>
      <c r="W364" s="288">
        <f>_xlfn.XLOOKUP('LISTA '!D364,BASE!A:A,BASE!G:G)</f>
        <v>61</v>
      </c>
      <c r="X364" s="280" t="str">
        <f t="shared" si="47"/>
        <v/>
      </c>
      <c r="Y364" s="280" t="str">
        <f>IF(X364="ACABOU",(MAX($Y$2:Y363))+1,"")</f>
        <v/>
      </c>
      <c r="Z364" s="280" t="str">
        <f>IF(X364="CHEGOU",(MAX($Z$2:Z363))+1,"")</f>
        <v/>
      </c>
    </row>
    <row r="365" spans="1:27" s="216" customFormat="1" ht="21.9" customHeight="1" x14ac:dyDescent="0.3">
      <c r="A365" s="12"/>
      <c r="B365" s="12"/>
      <c r="C365" s="13"/>
      <c r="D365" s="278">
        <v>20498</v>
      </c>
      <c r="E365" s="279" t="str">
        <f>_xlfn.XLOOKUP(D365,BASE!A:A,BASE!B:B)</f>
        <v>COCO RALADO MEDIO 25KG (IMPORTADO)</v>
      </c>
      <c r="F365" s="280"/>
      <c r="G365" s="280"/>
      <c r="H365" s="281">
        <v>27.5</v>
      </c>
      <c r="I365" s="281">
        <v>27.5</v>
      </c>
      <c r="J365" s="282" t="str">
        <f>IFERROR(_xlfn.XLOOKUP(D365,ISENTOS!A:A,ISENTOS!H:H),"")</f>
        <v/>
      </c>
      <c r="K365" s="282" t="str">
        <f>IFERROR(_xlfn.XLOOKUP(D365,ISENTOS!A:A,ISENTOS!I:I),"")</f>
        <v/>
      </c>
      <c r="L365" s="283">
        <f>IF(_xlfn.XLOOKUP(D365,Peso!A:A,Peso!D:D),_xlfn.XLOOKUP(D365,Peso!A:A,Peso!D:D),"SEM PESO")</f>
        <v>25</v>
      </c>
      <c r="M365" s="283" t="str">
        <f>_xlfn.XLOOKUP(D365,Peso!A:A,Peso!C:C)</f>
        <v>SC</v>
      </c>
      <c r="N365" s="283"/>
      <c r="O365" s="284">
        <f t="shared" si="40"/>
        <v>27.5</v>
      </c>
      <c r="P365" s="284" t="str">
        <f t="shared" si="41"/>
        <v/>
      </c>
      <c r="Q365" s="284" t="str">
        <f t="shared" si="42"/>
        <v/>
      </c>
      <c r="R365" s="285" t="str">
        <f>_xlfn.XLOOKUP(D365,CATEGORIA!B:B,CATEGORIA!F:F)</f>
        <v>FRUTAS DESIDRATADAS / CRISTALIZADAS</v>
      </c>
      <c r="S365" s="286">
        <f t="shared" si="43"/>
        <v>687.5</v>
      </c>
      <c r="T365" s="287" t="str">
        <f t="shared" si="44"/>
        <v/>
      </c>
      <c r="U365" s="287" t="str">
        <f t="shared" si="45"/>
        <v/>
      </c>
      <c r="V365" s="287">
        <f t="shared" si="46"/>
        <v>687.5</v>
      </c>
      <c r="W365" s="288">
        <f>_xlfn.XLOOKUP('LISTA '!D365,BASE!A:A,BASE!G:G)</f>
        <v>279</v>
      </c>
      <c r="X365" s="280" t="str">
        <f t="shared" si="47"/>
        <v/>
      </c>
      <c r="Y365" s="280" t="str">
        <f>IF(X365="ACABOU",(MAX($Y$2:Y364))+1,"")</f>
        <v/>
      </c>
      <c r="Z365" s="280" t="str">
        <f>IF(X365="CHEGOU",(MAX($Z$2:Z364))+1,"")</f>
        <v/>
      </c>
    </row>
    <row r="366" spans="1:27" s="216" customFormat="1" ht="21.9" customHeight="1" x14ac:dyDescent="0.3">
      <c r="A366" s="12" t="e">
        <f>IF(#REF!="",0,COUNTIF(#REF!,"x"))</f>
        <v>#REF!</v>
      </c>
      <c r="B366" s="12" t="e">
        <f>IF(#REF!="",0,COUNTIF(#REF!,"x"))</f>
        <v>#REF!</v>
      </c>
      <c r="C366" s="13" t="e">
        <f>IF(#REF!="",0,COUNTIF(#REF!,"X"))</f>
        <v>#REF!</v>
      </c>
      <c r="D366" s="278">
        <v>20017</v>
      </c>
      <c r="E366" s="279" t="str">
        <f>_xlfn.XLOOKUP(D366,BASE!A:A,BASE!B:B)</f>
        <v>COCO RALADO MEDIO 10KG (IMPORTADO)</v>
      </c>
      <c r="F366" s="280"/>
      <c r="G366" s="280" t="s">
        <v>155</v>
      </c>
      <c r="H366" s="281">
        <v>29.6</v>
      </c>
      <c r="I366" s="281">
        <f>VLOOKUP(D366,FRACIONADOS!$A:$L,8,0)</f>
        <v>29.6</v>
      </c>
      <c r="J366" s="282" t="str">
        <f>IFERROR(_xlfn.XLOOKUP(D366,ISENTOS!A:A,ISENTOS!H:H),"")</f>
        <v/>
      </c>
      <c r="K366" s="282" t="str">
        <f>IFERROR(_xlfn.XLOOKUP(D366,ISENTOS!A:A,ISENTOS!I:I),"")</f>
        <v/>
      </c>
      <c r="L366" s="283">
        <f>IF(_xlfn.XLOOKUP(D366,Peso!A:A,Peso!D:D),_xlfn.XLOOKUP(D366,Peso!A:A,Peso!D:D),"SEM PESO")</f>
        <v>10</v>
      </c>
      <c r="M366" s="283" t="str">
        <f>_xlfn.XLOOKUP(D366,Peso!A:A,Peso!C:C)</f>
        <v>SC</v>
      </c>
      <c r="N366" s="283"/>
      <c r="O366" s="284">
        <f t="shared" si="40"/>
        <v>29.6</v>
      </c>
      <c r="P366" s="284" t="str">
        <f t="shared" si="41"/>
        <v/>
      </c>
      <c r="Q366" s="284" t="str">
        <f t="shared" si="42"/>
        <v/>
      </c>
      <c r="R366" s="285" t="str">
        <f>_xlfn.XLOOKUP(D366,CATEGORIA!B:B,CATEGORIA!F:F)</f>
        <v>FRUTAS DESIDRATADAS / CRISTALIZADAS</v>
      </c>
      <c r="S366" s="286">
        <f t="shared" si="43"/>
        <v>296</v>
      </c>
      <c r="T366" s="287" t="str">
        <f t="shared" si="44"/>
        <v/>
      </c>
      <c r="U366" s="287" t="str">
        <f t="shared" si="45"/>
        <v/>
      </c>
      <c r="V366" s="287">
        <f t="shared" si="46"/>
        <v>296</v>
      </c>
      <c r="W366" s="288">
        <f>_xlfn.XLOOKUP('LISTA '!D366,BASE!A:A,BASE!G:G)</f>
        <v>113</v>
      </c>
      <c r="X366" s="280" t="str">
        <f t="shared" si="47"/>
        <v/>
      </c>
      <c r="Y366" s="280" t="str">
        <f>IF(X366="ACABOU",(MAX($Y$2:Y365))+1,"")</f>
        <v/>
      </c>
      <c r="Z366" s="280" t="str">
        <f>IF(X366="CHEGOU",(MAX($Z$2:Z365))+1,"")</f>
        <v/>
      </c>
    </row>
    <row r="367" spans="1:27" s="216" customFormat="1" ht="21.9" customHeight="1" x14ac:dyDescent="0.3">
      <c r="A367" s="12" t="e">
        <f>IF(#REF!="",0,COUNTIF(#REF!,"x"))</f>
        <v>#REF!</v>
      </c>
      <c r="B367" s="12" t="e">
        <f>IF(#REF!="",0,COUNTIF(#REF!,"x"))</f>
        <v>#REF!</v>
      </c>
      <c r="C367" s="13" t="e">
        <f>IF(#REF!="",0,COUNTIF(#REF!,"X"))</f>
        <v>#REF!</v>
      </c>
      <c r="D367" s="278">
        <v>20985</v>
      </c>
      <c r="E367" s="279" t="str">
        <f>_xlfn.XLOOKUP(D367,BASE!A:A,BASE!B:B)</f>
        <v>COCO RALADO MEDIO 4KG ( VIDA EM GRAOS)</v>
      </c>
      <c r="F367" s="280"/>
      <c r="G367" s="280" t="s">
        <v>155</v>
      </c>
      <c r="H367" s="281">
        <v>31.1</v>
      </c>
      <c r="I367" s="281">
        <f>VLOOKUP(D367,FRACIONADOS!$A:$L,8,0)</f>
        <v>31.1</v>
      </c>
      <c r="J367" s="282" t="str">
        <f>IFERROR(_xlfn.XLOOKUP(D367,ISENTOS!A:A,ISENTOS!H:H),"")</f>
        <v/>
      </c>
      <c r="K367" s="282" t="str">
        <f>IFERROR(_xlfn.XLOOKUP(D367,ISENTOS!A:A,ISENTOS!I:I),"")</f>
        <v/>
      </c>
      <c r="L367" s="283">
        <f>IF(_xlfn.XLOOKUP(D367,Peso!A:A,Peso!D:D),_xlfn.XLOOKUP(D367,Peso!A:A,Peso!D:D),"SEM PESO")</f>
        <v>4</v>
      </c>
      <c r="M367" s="283" t="str">
        <f>_xlfn.XLOOKUP(D367,Peso!A:A,Peso!C:C)</f>
        <v>SC</v>
      </c>
      <c r="N367" s="283"/>
      <c r="O367" s="284">
        <f t="shared" si="40"/>
        <v>31.1</v>
      </c>
      <c r="P367" s="284" t="str">
        <f t="shared" si="41"/>
        <v/>
      </c>
      <c r="Q367" s="284" t="str">
        <f t="shared" si="42"/>
        <v/>
      </c>
      <c r="R367" s="285" t="str">
        <f>_xlfn.XLOOKUP(D367,CATEGORIA!B:B,CATEGORIA!F:F)</f>
        <v>FRUTAS DESIDRATADAS / CRISTALIZADAS</v>
      </c>
      <c r="S367" s="286">
        <f t="shared" si="43"/>
        <v>124.4</v>
      </c>
      <c r="T367" s="287" t="str">
        <f t="shared" si="44"/>
        <v/>
      </c>
      <c r="U367" s="287" t="str">
        <f t="shared" si="45"/>
        <v/>
      </c>
      <c r="V367" s="287">
        <f t="shared" si="46"/>
        <v>124.4</v>
      </c>
      <c r="W367" s="288">
        <f>_xlfn.XLOOKUP('LISTA '!D367,BASE!A:A,BASE!G:G)</f>
        <v>31</v>
      </c>
      <c r="X367" s="280" t="str">
        <f t="shared" si="47"/>
        <v/>
      </c>
      <c r="Y367" s="280" t="str">
        <f>IF(X367="ACABOU",(MAX($Y$2:Y366))+1,"")</f>
        <v/>
      </c>
      <c r="Z367" s="280" t="str">
        <f>IF(X367="CHEGOU",(MAX($Z$2:Z366))+1,"")</f>
        <v/>
      </c>
    </row>
    <row r="368" spans="1:27" s="216" customFormat="1" ht="21.9" customHeight="1" x14ac:dyDescent="0.3">
      <c r="A368" s="21" t="e">
        <f>IF(#REF!="",0,COUNTIF(#REF!,"x"))</f>
        <v>#REF!</v>
      </c>
      <c r="B368" s="21" t="e">
        <f>IF(#REF!="",0,COUNTIF(#REF!,"x"))</f>
        <v>#REF!</v>
      </c>
      <c r="C368" s="21" t="e">
        <f>IF(#REF!="",0,COUNTIF(#REF!,"X"))</f>
        <v>#REF!</v>
      </c>
      <c r="D368" s="278">
        <v>20027</v>
      </c>
      <c r="E368" s="279" t="str">
        <f>_xlfn.XLOOKUP(D368,BASE!A:A,BASE!B:B)</f>
        <v>COENTRO EM GRÃOS INTEIRO 25KG</v>
      </c>
      <c r="F368" s="280"/>
      <c r="G368" s="280"/>
      <c r="H368" s="281">
        <v>0</v>
      </c>
      <c r="I368" s="281">
        <v>0</v>
      </c>
      <c r="J368" s="282">
        <f>IFERROR(_xlfn.XLOOKUP(D368,ISENTOS!A:A,ISENTOS!H:H),"")</f>
        <v>0.04</v>
      </c>
      <c r="K368" s="282">
        <f>IFERROR(_xlfn.XLOOKUP(D368,ISENTOS!A:A,ISENTOS!I:I),"")</f>
        <v>0.12</v>
      </c>
      <c r="L368" s="283">
        <f>IF(_xlfn.XLOOKUP(D368,Peso!A:A,Peso!D:D),_xlfn.XLOOKUP(D368,Peso!A:A,Peso!D:D),"SEM PESO")</f>
        <v>25</v>
      </c>
      <c r="M368" s="283" t="str">
        <f>_xlfn.XLOOKUP(D368,Peso!A:A,Peso!C:C)</f>
        <v>SC</v>
      </c>
      <c r="N368" s="283"/>
      <c r="O368" s="284">
        <f t="shared" si="40"/>
        <v>0</v>
      </c>
      <c r="P368" s="284">
        <f t="shared" si="41"/>
        <v>0</v>
      </c>
      <c r="Q368" s="284">
        <f t="shared" si="42"/>
        <v>0</v>
      </c>
      <c r="R368" s="285" t="str">
        <f>_xlfn.XLOOKUP(D368,CATEGORIA!B:B,CATEGORIA!F:F)</f>
        <v>TEMPEROS / ESPECIARIAS</v>
      </c>
      <c r="S368" s="286">
        <f t="shared" si="43"/>
        <v>0</v>
      </c>
      <c r="T368" s="287">
        <f t="shared" si="44"/>
        <v>0</v>
      </c>
      <c r="U368" s="287">
        <f t="shared" si="45"/>
        <v>0</v>
      </c>
      <c r="V368" s="287">
        <f t="shared" si="46"/>
        <v>0</v>
      </c>
      <c r="W368" s="288">
        <f>_xlfn.XLOOKUP('LISTA '!D368,BASE!A:A,BASE!G:G)</f>
        <v>0</v>
      </c>
      <c r="X368" s="280" t="str">
        <f t="shared" si="47"/>
        <v/>
      </c>
      <c r="Y368" s="280" t="str">
        <f>IF(X368="ACABOU",(MAX($Y$2:Y367))+1,"")</f>
        <v/>
      </c>
      <c r="Z368" s="280" t="str">
        <f>IF(X368="CHEGOU",(MAX($Z$2:Z367))+1,"")</f>
        <v/>
      </c>
    </row>
    <row r="369" spans="1:26" s="216" customFormat="1" ht="21.9" customHeight="1" x14ac:dyDescent="0.3">
      <c r="A369" s="20" t="e">
        <f>IF(#REF!="",0,COUNTIF(#REF!,"x"))</f>
        <v>#REF!</v>
      </c>
      <c r="B369" s="20" t="e">
        <f>IF(#REF!="",0,COUNTIF(#REF!,"x"))</f>
        <v>#REF!</v>
      </c>
      <c r="C369" s="21" t="e">
        <f>IF(#REF!="",0,COUNTIF(#REF!,"X"))</f>
        <v>#REF!</v>
      </c>
      <c r="D369" s="278">
        <v>21629</v>
      </c>
      <c r="E369" s="279" t="str">
        <f>_xlfn.XLOOKUP(D369,BASE!A:A,BASE!B:B)</f>
        <v>COENTRO EM GRÃOS INTEIRO 2KG (VIDA EM GRAOS)</v>
      </c>
      <c r="F369" s="280" t="s">
        <v>155</v>
      </c>
      <c r="G369" s="280" t="s">
        <v>155</v>
      </c>
      <c r="H369" s="281">
        <v>8.6</v>
      </c>
      <c r="I369" s="281">
        <v>0</v>
      </c>
      <c r="J369" s="282">
        <f>IFERROR(_xlfn.XLOOKUP(D369,ISENTOS!A:A,ISENTOS!H:H),"")</f>
        <v>0.04</v>
      </c>
      <c r="K369" s="282">
        <f>IFERROR(_xlfn.XLOOKUP(D369,ISENTOS!A:A,ISENTOS!I:I),"")</f>
        <v>0.12</v>
      </c>
      <c r="L369" s="283">
        <f>IF(_xlfn.XLOOKUP(D369,Peso!A:A,Peso!D:D),_xlfn.XLOOKUP(D369,Peso!A:A,Peso!D:D),"SEM PESO")</f>
        <v>2</v>
      </c>
      <c r="M369" s="283" t="str">
        <f>_xlfn.XLOOKUP(D369,Peso!A:A,Peso!C:C)</f>
        <v>SC</v>
      </c>
      <c r="N369" s="283"/>
      <c r="O369" s="284">
        <f t="shared" si="40"/>
        <v>0</v>
      </c>
      <c r="P369" s="284">
        <f t="shared" si="41"/>
        <v>0</v>
      </c>
      <c r="Q369" s="284">
        <f t="shared" si="42"/>
        <v>0</v>
      </c>
      <c r="R369" s="285" t="str">
        <f>_xlfn.XLOOKUP(D369,CATEGORIA!B:B,CATEGORIA!F:F)</f>
        <v>TEMPEROS / ESPECIARIAS</v>
      </c>
      <c r="S369" s="286">
        <f t="shared" si="43"/>
        <v>0</v>
      </c>
      <c r="T369" s="287">
        <f t="shared" si="44"/>
        <v>0</v>
      </c>
      <c r="U369" s="287">
        <f t="shared" si="45"/>
        <v>0</v>
      </c>
      <c r="V369" s="287">
        <f t="shared" si="46"/>
        <v>0</v>
      </c>
      <c r="W369" s="288">
        <f>_xlfn.XLOOKUP('LISTA '!D369,BASE!A:A,BASE!G:G)</f>
        <v>0</v>
      </c>
      <c r="X369" s="280" t="str">
        <f t="shared" si="47"/>
        <v/>
      </c>
      <c r="Y369" s="280" t="str">
        <f>IF(X369="ACABOU",(MAX($Y$2:Y368))+1,"")</f>
        <v/>
      </c>
      <c r="Z369" s="280" t="str">
        <f>IF(X369="CHEGOU",(MAX($Z$2:Z368))+1,"")</f>
        <v/>
      </c>
    </row>
    <row r="370" spans="1:26" s="216" customFormat="1" ht="21.9" customHeight="1" x14ac:dyDescent="0.3">
      <c r="A370" s="12" t="e">
        <f>IF(#REF!="",0,COUNTIF(#REF!,"x"))</f>
        <v>#REF!</v>
      </c>
      <c r="B370" s="12" t="e">
        <f>IF(#REF!="",0,COUNTIF(#REF!,"x"))</f>
        <v>#REF!</v>
      </c>
      <c r="C370" s="13" t="e">
        <f>IF(#REF!="",0,COUNTIF(#REF!,"X"))</f>
        <v>#REF!</v>
      </c>
      <c r="D370" s="278">
        <v>21029</v>
      </c>
      <c r="E370" s="279" t="str">
        <f>_xlfn.XLOOKUP(D370,BASE!A:A,BASE!B:B)</f>
        <v>COENTRO EM GRAOS INTEIRO 5KG (VIDA EM GRAOS)</v>
      </c>
      <c r="F370" s="280" t="s">
        <v>155</v>
      </c>
      <c r="G370" s="280" t="s">
        <v>155</v>
      </c>
      <c r="H370" s="281">
        <v>8.3000000000000007</v>
      </c>
      <c r="I370" s="281">
        <v>0</v>
      </c>
      <c r="J370" s="282">
        <f>IFERROR(_xlfn.XLOOKUP(D370,ISENTOS!A:A,ISENTOS!H:H),"")</f>
        <v>0.04</v>
      </c>
      <c r="K370" s="282">
        <f>IFERROR(_xlfn.XLOOKUP(D370,ISENTOS!A:A,ISENTOS!I:I),"")</f>
        <v>0.12</v>
      </c>
      <c r="L370" s="283">
        <f>IF(_xlfn.XLOOKUP(D370,Peso!A:A,Peso!D:D),_xlfn.XLOOKUP(D370,Peso!A:A,Peso!D:D),"SEM PESO")</f>
        <v>5</v>
      </c>
      <c r="M370" s="283" t="str">
        <f>_xlfn.XLOOKUP(D370,Peso!A:A,Peso!C:C)</f>
        <v>SC</v>
      </c>
      <c r="N370" s="283"/>
      <c r="O370" s="284">
        <f t="shared" si="40"/>
        <v>0</v>
      </c>
      <c r="P370" s="284">
        <f t="shared" si="41"/>
        <v>0</v>
      </c>
      <c r="Q370" s="284">
        <f t="shared" si="42"/>
        <v>0</v>
      </c>
      <c r="R370" s="285" t="str">
        <f>_xlfn.XLOOKUP(D370,CATEGORIA!B:B,CATEGORIA!F:F)</f>
        <v>TEMPEROS / ESPECIARIAS</v>
      </c>
      <c r="S370" s="286">
        <f t="shared" si="43"/>
        <v>0</v>
      </c>
      <c r="T370" s="287">
        <f t="shared" si="44"/>
        <v>0</v>
      </c>
      <c r="U370" s="287">
        <f t="shared" si="45"/>
        <v>0</v>
      </c>
      <c r="V370" s="287">
        <f t="shared" si="46"/>
        <v>0</v>
      </c>
      <c r="W370" s="288">
        <f>_xlfn.XLOOKUP('LISTA '!D370,BASE!A:A,BASE!G:G)</f>
        <v>0</v>
      </c>
      <c r="X370" s="280" t="str">
        <f t="shared" si="47"/>
        <v/>
      </c>
      <c r="Y370" s="280" t="str">
        <f>IF(X370="ACABOU",(MAX($Y$2:Y369))+1,"")</f>
        <v/>
      </c>
      <c r="Z370" s="280" t="str">
        <f>IF(X370="CHEGOU",(MAX($Z$2:Z369))+1,"")</f>
        <v/>
      </c>
    </row>
    <row r="371" spans="1:26" s="216" customFormat="1" ht="21.9" customHeight="1" x14ac:dyDescent="0.3">
      <c r="A371" s="12" t="e">
        <f>IF(#REF!="",0,COUNTIF(#REF!,"x"))</f>
        <v>#REF!</v>
      </c>
      <c r="B371" s="12" t="e">
        <f>IF(#REF!="",0,COUNTIF(#REF!,"x"))</f>
        <v>#REF!</v>
      </c>
      <c r="C371" s="13" t="e">
        <f>IF(#REF!="",0,COUNTIF(#REF!,"X"))</f>
        <v>#REF!</v>
      </c>
      <c r="D371" s="278">
        <v>2206</v>
      </c>
      <c r="E371" s="279" t="str">
        <f>_xlfn.XLOOKUP(D371,BASE!A:A,BASE!B:B)</f>
        <v>COENTRO EM PO S/ GLUTAMATO 2KG</v>
      </c>
      <c r="F371" s="280" t="s">
        <v>155</v>
      </c>
      <c r="G371" s="280" t="s">
        <v>155</v>
      </c>
      <c r="H371" s="281">
        <v>12.5</v>
      </c>
      <c r="I371" s="281">
        <f>VLOOKUP(D371,FRACIONADOS!$A:$L,8,0)</f>
        <v>12.5</v>
      </c>
      <c r="J371" s="282">
        <f>IFERROR(_xlfn.XLOOKUP(D371,ISENTOS!A:A,ISENTOS!H:H),"")</f>
        <v>0.04</v>
      </c>
      <c r="K371" s="282">
        <f>IFERROR(_xlfn.XLOOKUP(D371,ISENTOS!A:A,ISENTOS!I:I),"")</f>
        <v>0.12</v>
      </c>
      <c r="L371" s="283">
        <f>IF(_xlfn.XLOOKUP(D371,Peso!A:A,Peso!D:D),_xlfn.XLOOKUP(D371,Peso!A:A,Peso!D:D),"SEM PESO")</f>
        <v>2</v>
      </c>
      <c r="M371" s="283" t="str">
        <f>_xlfn.XLOOKUP(D371,Peso!A:A,Peso!C:C)</f>
        <v>SC</v>
      </c>
      <c r="N371" s="283"/>
      <c r="O371" s="284">
        <f t="shared" si="40"/>
        <v>12.5</v>
      </c>
      <c r="P371" s="284">
        <f t="shared" si="41"/>
        <v>13</v>
      </c>
      <c r="Q371" s="284">
        <f t="shared" si="42"/>
        <v>14</v>
      </c>
      <c r="R371" s="285" t="str">
        <f>_xlfn.XLOOKUP(D371,CATEGORIA!B:B,CATEGORIA!F:F)</f>
        <v>TEMPEROS / ESPECIARIAS</v>
      </c>
      <c r="S371" s="286">
        <f t="shared" si="43"/>
        <v>25</v>
      </c>
      <c r="T371" s="287">
        <f t="shared" si="44"/>
        <v>26</v>
      </c>
      <c r="U371" s="287">
        <f t="shared" si="45"/>
        <v>28</v>
      </c>
      <c r="V371" s="287">
        <f t="shared" si="46"/>
        <v>25</v>
      </c>
      <c r="W371" s="288">
        <f>_xlfn.XLOOKUP('LISTA '!D371,BASE!A:A,BASE!G:G)</f>
        <v>50</v>
      </c>
      <c r="X371" s="280" t="str">
        <f t="shared" si="47"/>
        <v/>
      </c>
      <c r="Y371" s="280" t="str">
        <f>IF(X371="ACABOU",(MAX($Y$2:Y370))+1,"")</f>
        <v/>
      </c>
      <c r="Z371" s="280" t="str">
        <f>IF(X371="CHEGOU",(MAX($Z$2:Z370))+1,"")</f>
        <v/>
      </c>
    </row>
    <row r="372" spans="1:26" s="216" customFormat="1" ht="21.9" customHeight="1" x14ac:dyDescent="0.3">
      <c r="A372" s="12" t="e">
        <f>IF(#REF!="",0,COUNTIF(#REF!,"x"))</f>
        <v>#REF!</v>
      </c>
      <c r="B372" s="12" t="e">
        <f>IF(#REF!="",0,COUNTIF(#REF!,"x"))</f>
        <v>#REF!</v>
      </c>
      <c r="C372" s="13" t="e">
        <f>IF(#REF!="",0,COUNTIF(#REF!,"X"))</f>
        <v>#REF!</v>
      </c>
      <c r="D372" s="278">
        <v>21221</v>
      </c>
      <c r="E372" s="279" t="str">
        <f>_xlfn.XLOOKUP(D372,BASE!A:A,BASE!B:B)</f>
        <v>COENTRO EM PO S/ GLUTAMATO 5KG</v>
      </c>
      <c r="F372" s="280"/>
      <c r="G372" s="280"/>
      <c r="H372" s="281">
        <v>10.199999999999999</v>
      </c>
      <c r="I372" s="281">
        <v>10.199999999999999</v>
      </c>
      <c r="J372" s="282">
        <f>IFERROR(_xlfn.XLOOKUP(D372,ISENTOS!A:A,ISENTOS!H:H),"")</f>
        <v>0.04</v>
      </c>
      <c r="K372" s="282">
        <f>IFERROR(_xlfn.XLOOKUP(D372,ISENTOS!A:A,ISENTOS!I:I),"")</f>
        <v>0.12</v>
      </c>
      <c r="L372" s="283">
        <f>IF(_xlfn.XLOOKUP(D372,Peso!A:A,Peso!D:D),_xlfn.XLOOKUP(D372,Peso!A:A,Peso!D:D),"SEM PESO")</f>
        <v>5</v>
      </c>
      <c r="M372" s="283" t="str">
        <f>_xlfn.XLOOKUP(D372,Peso!A:A,Peso!C:C)</f>
        <v>SC</v>
      </c>
      <c r="N372" s="283"/>
      <c r="O372" s="284">
        <f t="shared" si="40"/>
        <v>10.199999999999999</v>
      </c>
      <c r="P372" s="284">
        <f t="shared" si="41"/>
        <v>10.7</v>
      </c>
      <c r="Q372" s="284">
        <f t="shared" si="42"/>
        <v>11.5</v>
      </c>
      <c r="R372" s="285" t="str">
        <f>_xlfn.XLOOKUP(D372,CATEGORIA!B:B,CATEGORIA!F:F)</f>
        <v>TEMPEROS / ESPECIARIAS</v>
      </c>
      <c r="S372" s="286">
        <f t="shared" si="43"/>
        <v>51</v>
      </c>
      <c r="T372" s="287">
        <f t="shared" si="44"/>
        <v>53.1</v>
      </c>
      <c r="U372" s="287">
        <f t="shared" si="45"/>
        <v>57.2</v>
      </c>
      <c r="V372" s="287">
        <f t="shared" si="46"/>
        <v>51</v>
      </c>
      <c r="W372" s="288">
        <f>_xlfn.XLOOKUP('LISTA '!D372,BASE!A:A,BASE!G:G)</f>
        <v>45</v>
      </c>
      <c r="X372" s="280" t="str">
        <f t="shared" si="47"/>
        <v/>
      </c>
      <c r="Y372" s="280" t="str">
        <f>IF(X372="ACABOU",(MAX($Y$2:Y371))+1,"")</f>
        <v/>
      </c>
      <c r="Z372" s="280" t="str">
        <f>IF(X372="CHEGOU",(MAX($Z$2:Z371))+1,"")</f>
        <v/>
      </c>
    </row>
    <row r="373" spans="1:26" s="216" customFormat="1" ht="30" customHeight="1" x14ac:dyDescent="0.3">
      <c r="A373" s="12"/>
      <c r="B373" s="12"/>
      <c r="C373" s="13"/>
      <c r="D373" s="225">
        <v>2328</v>
      </c>
      <c r="E373" s="226" t="str">
        <f>_xlfn.XLOOKUP(D373,BASE!A:A,BASE!B:B)</f>
        <v>COENZIMA Q10 200 MG 6X60 CAPS (NUTRIFY)</v>
      </c>
      <c r="F373" s="227">
        <v>2</v>
      </c>
      <c r="G373" s="227"/>
      <c r="H373" s="228">
        <v>70.2</v>
      </c>
      <c r="I373" s="228">
        <v>70.2</v>
      </c>
      <c r="J373" s="271" t="str">
        <f>IFERROR(_xlfn.XLOOKUP(D373,ISENTOS!A:A,ISENTOS!H:H),"")</f>
        <v/>
      </c>
      <c r="K373" s="271" t="str">
        <f>IFERROR(_xlfn.XLOOKUP(D373,ISENTOS!A:A,ISENTOS!I:I),"")</f>
        <v/>
      </c>
      <c r="L373" s="272">
        <f>IF(_xlfn.XLOOKUP(D373,Peso!A:A,Peso!D:D),_xlfn.XLOOKUP(D373,Peso!A:A,Peso!D:D),"SEM PESO")</f>
        <v>6</v>
      </c>
      <c r="M373" s="272" t="str">
        <f>_xlfn.XLOOKUP(D373,Peso!A:A,Peso!C:C)</f>
        <v>UN</v>
      </c>
      <c r="N373" s="272"/>
      <c r="O373" s="273">
        <f t="shared" si="40"/>
        <v>70.2</v>
      </c>
      <c r="P373" s="273" t="str">
        <f t="shared" si="41"/>
        <v/>
      </c>
      <c r="Q373" s="273" t="str">
        <f t="shared" si="42"/>
        <v/>
      </c>
      <c r="R373" s="274" t="str">
        <f>_xlfn.XLOOKUP(D373,CATEGORIA!B:B,CATEGORIA!F:F)</f>
        <v>SUPLEMENTOS</v>
      </c>
      <c r="S373" s="275">
        <f t="shared" si="43"/>
        <v>421.20000000000005</v>
      </c>
      <c r="T373" s="276" t="str">
        <f t="shared" si="44"/>
        <v/>
      </c>
      <c r="U373" s="276" t="str">
        <f t="shared" si="45"/>
        <v/>
      </c>
      <c r="V373" s="276">
        <f t="shared" si="46"/>
        <v>421.20000000000005</v>
      </c>
      <c r="W373" s="277">
        <f>_xlfn.XLOOKUP('LISTA '!D373,BASE!A:A,BASE!G:G)</f>
        <v>26</v>
      </c>
      <c r="X373" s="227" t="str">
        <f t="shared" si="47"/>
        <v/>
      </c>
      <c r="Y373" s="227" t="str">
        <f>IF(X373="ACABOU",(MAX($Y$2:Y372))+1,"")</f>
        <v/>
      </c>
      <c r="Z373" s="227" t="str">
        <f>IF(X373="CHEGOU",(MAX($Z$2:Z372))+1,"")</f>
        <v/>
      </c>
    </row>
    <row r="374" spans="1:26" s="216" customFormat="1" ht="21.9" customHeight="1" x14ac:dyDescent="0.3">
      <c r="A374" s="12" t="e">
        <f>IF(#REF!="",0,COUNTIF(#REF!,"x"))</f>
        <v>#REF!</v>
      </c>
      <c r="B374" s="12" t="e">
        <f>IF(#REF!="",0,COUNTIF(#REF!,"x"))</f>
        <v>#REF!</v>
      </c>
      <c r="C374" s="13" t="e">
        <f>IF(#REF!="",0,COUNTIF(#REF!,"X"))</f>
        <v>#REF!</v>
      </c>
      <c r="D374" s="278">
        <v>2373</v>
      </c>
      <c r="E374" s="279" t="str">
        <f>_xlfn.XLOOKUP(D374,BASE!A:A,BASE!B:B)</f>
        <v>COLAGENO HIDROLIZADO 2KG (GELITA)</v>
      </c>
      <c r="F374" s="280"/>
      <c r="G374" s="280"/>
      <c r="H374" s="281">
        <v>80</v>
      </c>
      <c r="I374" s="281">
        <f>VLOOKUP(D374,FRACIONADOS!$A:$L,8,0)</f>
        <v>80</v>
      </c>
      <c r="J374" s="282">
        <f>IFERROR(_xlfn.XLOOKUP(D374,ISENTOS!A:A,ISENTOS!H:H),"")</f>
        <v>0.04</v>
      </c>
      <c r="K374" s="282">
        <f>IFERROR(_xlfn.XLOOKUP(D374,ISENTOS!A:A,ISENTOS!I:I),"")</f>
        <v>0.12</v>
      </c>
      <c r="L374" s="283">
        <f>IF(_xlfn.XLOOKUP(D374,Peso!A:A,Peso!D:D),_xlfn.XLOOKUP(D374,Peso!A:A,Peso!D:D),"SEM PESO")</f>
        <v>2</v>
      </c>
      <c r="M374" s="283" t="str">
        <f>_xlfn.XLOOKUP(D374,Peso!A:A,Peso!C:C)</f>
        <v>SC</v>
      </c>
      <c r="N374" s="283"/>
      <c r="O374" s="284">
        <f t="shared" si="40"/>
        <v>80</v>
      </c>
      <c r="P374" s="284">
        <f t="shared" si="41"/>
        <v>83.2</v>
      </c>
      <c r="Q374" s="284">
        <f t="shared" si="42"/>
        <v>89.6</v>
      </c>
      <c r="R374" s="285" t="str">
        <f>_xlfn.XLOOKUP(D374,CATEGORIA!B:B,CATEGORIA!F:F)</f>
        <v>SUPLEMENTOS</v>
      </c>
      <c r="S374" s="286">
        <f t="shared" si="43"/>
        <v>160</v>
      </c>
      <c r="T374" s="287">
        <f t="shared" si="44"/>
        <v>166.4</v>
      </c>
      <c r="U374" s="287">
        <f t="shared" si="45"/>
        <v>179.2</v>
      </c>
      <c r="V374" s="287">
        <f t="shared" si="46"/>
        <v>160</v>
      </c>
      <c r="W374" s="288">
        <f>_xlfn.XLOOKUP('LISTA '!D374,BASE!A:A,BASE!G:G)</f>
        <v>0</v>
      </c>
      <c r="X374" s="280" t="str">
        <f t="shared" si="47"/>
        <v>ACABOU</v>
      </c>
      <c r="Y374" s="280">
        <f>IF(X374="ACABOU",(MAX($Y$2:Y373))+1,"")</f>
        <v>15</v>
      </c>
      <c r="Z374" s="280" t="str">
        <f>IF(X374="CHEGOU",(MAX($Z$2:Z373))+1,"")</f>
        <v/>
      </c>
    </row>
    <row r="375" spans="1:26" s="216" customFormat="1" ht="21.9" customHeight="1" x14ac:dyDescent="0.3">
      <c r="A375" s="12"/>
      <c r="B375" s="12"/>
      <c r="C375" s="13"/>
      <c r="D375" s="278">
        <v>238</v>
      </c>
      <c r="E375" s="279" t="str">
        <f>_xlfn.XLOOKUP(D375,BASE!A:A,BASE!B:B)</f>
        <v>COLAGENO HIDROLIZADO GELITA 20KG</v>
      </c>
      <c r="F375" s="280"/>
      <c r="G375" s="280"/>
      <c r="H375" s="281">
        <v>72</v>
      </c>
      <c r="I375" s="281">
        <v>72</v>
      </c>
      <c r="J375" s="282" t="str">
        <f>IFERROR(_xlfn.XLOOKUP(D375,ISENTOS!A:A,ISENTOS!H:H),"")</f>
        <v/>
      </c>
      <c r="K375" s="282" t="str">
        <f>IFERROR(_xlfn.XLOOKUP(D375,ISENTOS!A:A,ISENTOS!I:I),"")</f>
        <v/>
      </c>
      <c r="L375" s="283">
        <f>IF(_xlfn.XLOOKUP(D375,Peso!A:A,Peso!D:D),_xlfn.XLOOKUP(D375,Peso!A:A,Peso!D:D),"SEM PESO")</f>
        <v>20</v>
      </c>
      <c r="M375" s="283" t="str">
        <f>_xlfn.XLOOKUP(D375,Peso!A:A,Peso!C:C)</f>
        <v>SC</v>
      </c>
      <c r="N375" s="283"/>
      <c r="O375" s="284">
        <f t="shared" si="40"/>
        <v>72</v>
      </c>
      <c r="P375" s="284" t="str">
        <f t="shared" si="41"/>
        <v/>
      </c>
      <c r="Q375" s="284" t="str">
        <f t="shared" si="42"/>
        <v/>
      </c>
      <c r="R375" s="285" t="str">
        <f>_xlfn.XLOOKUP(D375,CATEGORIA!B:B,CATEGORIA!F:F)</f>
        <v>SUPLEMENTOS</v>
      </c>
      <c r="S375" s="286">
        <f t="shared" si="43"/>
        <v>1440</v>
      </c>
      <c r="T375" s="287" t="str">
        <f t="shared" si="44"/>
        <v/>
      </c>
      <c r="U375" s="287" t="str">
        <f t="shared" si="45"/>
        <v/>
      </c>
      <c r="V375" s="287">
        <f t="shared" si="46"/>
        <v>1440</v>
      </c>
      <c r="W375" s="288">
        <f>_xlfn.XLOOKUP('LISTA '!D375,BASE!A:A,BASE!G:G)</f>
        <v>14</v>
      </c>
      <c r="X375" s="280" t="str">
        <f t="shared" si="47"/>
        <v/>
      </c>
      <c r="Y375" s="280" t="str">
        <f>IF(X375="ACABOU",(MAX($Y$2:Y374))+1,"")</f>
        <v/>
      </c>
      <c r="Z375" s="280" t="str">
        <f>IF(X375="CHEGOU",(MAX($Z$2:Z374))+1,"")</f>
        <v/>
      </c>
    </row>
    <row r="376" spans="1:26" s="216" customFormat="1" ht="30" customHeight="1" x14ac:dyDescent="0.3">
      <c r="A376" s="12" t="e">
        <f>IF(#REF!="",0,COUNTIF(#REF!,"x"))</f>
        <v>#REF!</v>
      </c>
      <c r="B376" s="12" t="e">
        <f>IF(#REF!="",0,COUNTIF(#REF!,"x"))</f>
        <v>#REF!</v>
      </c>
      <c r="C376" s="13" t="e">
        <f>IF(#REF!="",0,COUNTIF(#REF!,"X"))</f>
        <v>#REF!</v>
      </c>
      <c r="D376" s="225">
        <v>2325</v>
      </c>
      <c r="E376" s="226" t="str">
        <f>_xlfn.XLOOKUP(D376,BASE!A:A,BASE!B:B)</f>
        <v>COLLAGEN CHOCOLATE BELGA BODY BALANCE ZERO LACTOSE 04X450 G (NUTRIFY)</v>
      </c>
      <c r="F376" s="227">
        <v>2</v>
      </c>
      <c r="G376" s="227"/>
      <c r="H376" s="228">
        <v>77.2</v>
      </c>
      <c r="I376" s="228">
        <v>77.2</v>
      </c>
      <c r="J376" s="271" t="str">
        <f>IFERROR(_xlfn.XLOOKUP(D376,ISENTOS!A:A,ISENTOS!H:H),"")</f>
        <v/>
      </c>
      <c r="K376" s="271" t="str">
        <f>IFERROR(_xlfn.XLOOKUP(D376,ISENTOS!A:A,ISENTOS!I:I),"")</f>
        <v/>
      </c>
      <c r="L376" s="272">
        <f>IF(_xlfn.XLOOKUP(D376,Peso!A:A,Peso!D:D),_xlfn.XLOOKUP(D376,Peso!A:A,Peso!D:D),"SEM PESO")</f>
        <v>4</v>
      </c>
      <c r="M376" s="272" t="str">
        <f>_xlfn.XLOOKUP(D376,Peso!A:A,Peso!C:C)</f>
        <v>UN</v>
      </c>
      <c r="N376" s="272"/>
      <c r="O376" s="273">
        <f t="shared" si="40"/>
        <v>77.2</v>
      </c>
      <c r="P376" s="273" t="str">
        <f t="shared" si="41"/>
        <v/>
      </c>
      <c r="Q376" s="273" t="str">
        <f t="shared" si="42"/>
        <v/>
      </c>
      <c r="R376" s="274" t="str">
        <f>_xlfn.XLOOKUP(D376,CATEGORIA!B:B,CATEGORIA!F:F)</f>
        <v>SUPLEMENTOS</v>
      </c>
      <c r="S376" s="275">
        <f t="shared" si="43"/>
        <v>308.8</v>
      </c>
      <c r="T376" s="276" t="str">
        <f t="shared" si="44"/>
        <v/>
      </c>
      <c r="U376" s="276" t="str">
        <f t="shared" si="45"/>
        <v/>
      </c>
      <c r="V376" s="276">
        <f t="shared" si="46"/>
        <v>308.8</v>
      </c>
      <c r="W376" s="277">
        <f>_xlfn.XLOOKUP('LISTA '!D376,BASE!A:A,BASE!G:G)</f>
        <v>28</v>
      </c>
      <c r="X376" s="227" t="str">
        <f t="shared" si="47"/>
        <v/>
      </c>
      <c r="Y376" s="227" t="str">
        <f>IF(X376="ACABOU",(MAX($Y$2:Y375))+1,"")</f>
        <v/>
      </c>
      <c r="Z376" s="227" t="str">
        <f>IF(X376="CHEGOU",(MAX($Z$2:Z375))+1,"")</f>
        <v/>
      </c>
    </row>
    <row r="377" spans="1:26" s="216" customFormat="1" ht="30" customHeight="1" x14ac:dyDescent="0.3">
      <c r="A377" s="12" t="e">
        <f>IF(#REF!="",0,COUNTIF(#REF!,"x"))</f>
        <v>#REF!</v>
      </c>
      <c r="B377" s="12" t="e">
        <f>IF(#REF!="",0,COUNTIF(#REF!,"x"))</f>
        <v>#REF!</v>
      </c>
      <c r="C377" s="13" t="e">
        <f>IF(#REF!="",0,COUNTIF(#REF!,"X"))</f>
        <v>#REF!</v>
      </c>
      <c r="D377" s="225">
        <v>2323</v>
      </c>
      <c r="E377" s="226" t="str">
        <f>_xlfn.XLOOKUP(D377,BASE!A:A,BASE!B:B)</f>
        <v>COLLAGEN DERM CRANBERRY COM MORANGO 04X330G (NUTRIFY)</v>
      </c>
      <c r="F377" s="227">
        <v>2</v>
      </c>
      <c r="G377" s="227"/>
      <c r="H377" s="228">
        <v>70.2</v>
      </c>
      <c r="I377" s="228">
        <v>70.2</v>
      </c>
      <c r="J377" s="271" t="str">
        <f>IFERROR(_xlfn.XLOOKUP(D377,ISENTOS!A:A,ISENTOS!H:H),"")</f>
        <v/>
      </c>
      <c r="K377" s="271" t="str">
        <f>IFERROR(_xlfn.XLOOKUP(D377,ISENTOS!A:A,ISENTOS!I:I),"")</f>
        <v/>
      </c>
      <c r="L377" s="272">
        <f>IF(_xlfn.XLOOKUP(D377,Peso!A:A,Peso!D:D),_xlfn.XLOOKUP(D377,Peso!A:A,Peso!D:D),"SEM PESO")</f>
        <v>4</v>
      </c>
      <c r="M377" s="272" t="str">
        <f>_xlfn.XLOOKUP(D377,Peso!A:A,Peso!C:C)</f>
        <v>UN</v>
      </c>
      <c r="N377" s="272"/>
      <c r="O377" s="273">
        <f t="shared" si="40"/>
        <v>70.2</v>
      </c>
      <c r="P377" s="273" t="str">
        <f t="shared" si="41"/>
        <v/>
      </c>
      <c r="Q377" s="273" t="str">
        <f t="shared" si="42"/>
        <v/>
      </c>
      <c r="R377" s="274" t="str">
        <f>_xlfn.XLOOKUP(D377,CATEGORIA!B:B,CATEGORIA!F:F)</f>
        <v>SUPLEMENTOS</v>
      </c>
      <c r="S377" s="275">
        <f t="shared" si="43"/>
        <v>280.8</v>
      </c>
      <c r="T377" s="276" t="str">
        <f t="shared" si="44"/>
        <v/>
      </c>
      <c r="U377" s="276" t="str">
        <f t="shared" si="45"/>
        <v/>
      </c>
      <c r="V377" s="276">
        <f t="shared" si="46"/>
        <v>280.8</v>
      </c>
      <c r="W377" s="277">
        <f>_xlfn.XLOOKUP('LISTA '!D377,BASE!A:A,BASE!G:G)</f>
        <v>30</v>
      </c>
      <c r="X377" s="227" t="str">
        <f t="shared" si="47"/>
        <v/>
      </c>
      <c r="Y377" s="227" t="str">
        <f>IF(X377="ACABOU",(MAX($Y$2:Y376))+1,"")</f>
        <v/>
      </c>
      <c r="Z377" s="227" t="str">
        <f>IF(X377="CHEGOU",(MAX($Z$2:Z376))+1,"")</f>
        <v/>
      </c>
    </row>
    <row r="378" spans="1:26" s="216" customFormat="1" ht="30" customHeight="1" x14ac:dyDescent="0.3">
      <c r="A378" s="12" t="e">
        <f>IF(#REF!="",0,COUNTIF(#REF!,"x"))</f>
        <v>#REF!</v>
      </c>
      <c r="B378" s="12" t="e">
        <f>IF(#REF!="",0,COUNTIF(#REF!,"x"))</f>
        <v>#REF!</v>
      </c>
      <c r="C378" s="13" t="e">
        <f>IF(#REF!="",0,COUNTIF(#REF!,"X"))</f>
        <v>#REF!</v>
      </c>
      <c r="D378" s="225">
        <v>2324</v>
      </c>
      <c r="E378" s="226" t="str">
        <f>_xlfn.XLOOKUP(D378,BASE!A:A,BASE!B:B)</f>
        <v>COLLAGEN PRO BAUNILHA BODY BALANCE ZERO LACTOSE 04X450G (NUTRIFY)</v>
      </c>
      <c r="F378" s="227">
        <v>2</v>
      </c>
      <c r="G378" s="227"/>
      <c r="H378" s="228">
        <v>77.2</v>
      </c>
      <c r="I378" s="228">
        <v>77.2</v>
      </c>
      <c r="J378" s="271" t="str">
        <f>IFERROR(_xlfn.XLOOKUP(D378,ISENTOS!A:A,ISENTOS!H:H),"")</f>
        <v/>
      </c>
      <c r="K378" s="271" t="str">
        <f>IFERROR(_xlfn.XLOOKUP(D378,ISENTOS!A:A,ISENTOS!I:I),"")</f>
        <v/>
      </c>
      <c r="L378" s="272">
        <f>IF(_xlfn.XLOOKUP(D378,Peso!A:A,Peso!D:D),_xlfn.XLOOKUP(D378,Peso!A:A,Peso!D:D),"SEM PESO")</f>
        <v>4</v>
      </c>
      <c r="M378" s="272" t="str">
        <f>_xlfn.XLOOKUP(D378,Peso!A:A,Peso!C:C)</f>
        <v>UN</v>
      </c>
      <c r="N378" s="272"/>
      <c r="O378" s="273">
        <f t="shared" si="40"/>
        <v>77.2</v>
      </c>
      <c r="P378" s="273" t="str">
        <f t="shared" si="41"/>
        <v/>
      </c>
      <c r="Q378" s="273" t="str">
        <f t="shared" si="42"/>
        <v/>
      </c>
      <c r="R378" s="274" t="str">
        <f>_xlfn.XLOOKUP(D378,CATEGORIA!B:B,CATEGORIA!F:F)</f>
        <v>SUPLEMENTOS</v>
      </c>
      <c r="S378" s="275">
        <f t="shared" si="43"/>
        <v>308.8</v>
      </c>
      <c r="T378" s="276" t="str">
        <f t="shared" si="44"/>
        <v/>
      </c>
      <c r="U378" s="276" t="str">
        <f t="shared" si="45"/>
        <v/>
      </c>
      <c r="V378" s="276">
        <f t="shared" si="46"/>
        <v>308.8</v>
      </c>
      <c r="W378" s="277">
        <f>_xlfn.XLOOKUP('LISTA '!D378,BASE!A:A,BASE!G:G)</f>
        <v>28</v>
      </c>
      <c r="X378" s="227" t="str">
        <f t="shared" si="47"/>
        <v/>
      </c>
      <c r="Y378" s="227" t="str">
        <f>IF(X378="ACABOU",(MAX($Y$2:Y377))+1,"")</f>
        <v/>
      </c>
      <c r="Z378" s="227" t="str">
        <f>IF(X378="CHEGOU",(MAX($Z$2:Z377))+1,"")</f>
        <v/>
      </c>
    </row>
    <row r="379" spans="1:26" s="216" customFormat="1" ht="30" customHeight="1" x14ac:dyDescent="0.3">
      <c r="A379" s="12" t="e">
        <f>IF(#REF!="",0,COUNTIF(#REF!,"x"))</f>
        <v>#REF!</v>
      </c>
      <c r="B379" s="12" t="e">
        <f>IF(#REF!="",0,COUNTIF(#REF!,"x"))</f>
        <v>#REF!</v>
      </c>
      <c r="C379" s="13" t="e">
        <f>IF(#REF!="",0,COUNTIF(#REF!,"X"))</f>
        <v>#REF!</v>
      </c>
      <c r="D379" s="225">
        <v>2318</v>
      </c>
      <c r="E379" s="226" t="str">
        <f>_xlfn.XLOOKUP(D379,BASE!A:A,BASE!B:B)</f>
        <v>COLLAGEN RENEW ABACAXI COM HORTELA 04X300G (NUTRIFY)</v>
      </c>
      <c r="F379" s="227">
        <v>2</v>
      </c>
      <c r="G379" s="227"/>
      <c r="H379" s="228">
        <v>42.1</v>
      </c>
      <c r="I379" s="228">
        <v>42.1</v>
      </c>
      <c r="J379" s="271" t="str">
        <f>IFERROR(_xlfn.XLOOKUP(D379,ISENTOS!A:A,ISENTOS!H:H),"")</f>
        <v/>
      </c>
      <c r="K379" s="271" t="str">
        <f>IFERROR(_xlfn.XLOOKUP(D379,ISENTOS!A:A,ISENTOS!I:I),"")</f>
        <v/>
      </c>
      <c r="L379" s="272">
        <f>IF(_xlfn.XLOOKUP(D379,Peso!A:A,Peso!D:D),_xlfn.XLOOKUP(D379,Peso!A:A,Peso!D:D),"SEM PESO")</f>
        <v>4</v>
      </c>
      <c r="M379" s="272" t="str">
        <f>_xlfn.XLOOKUP(D379,Peso!A:A,Peso!C:C)</f>
        <v>UN</v>
      </c>
      <c r="N379" s="272"/>
      <c r="O379" s="273">
        <f t="shared" si="40"/>
        <v>42.1</v>
      </c>
      <c r="P379" s="273" t="str">
        <f t="shared" si="41"/>
        <v/>
      </c>
      <c r="Q379" s="273" t="str">
        <f t="shared" si="42"/>
        <v/>
      </c>
      <c r="R379" s="274" t="str">
        <f>_xlfn.XLOOKUP(D379,CATEGORIA!B:B,CATEGORIA!F:F)</f>
        <v>SUPLEMENTOS</v>
      </c>
      <c r="S379" s="275">
        <f t="shared" si="43"/>
        <v>168.4</v>
      </c>
      <c r="T379" s="276" t="str">
        <f t="shared" si="44"/>
        <v/>
      </c>
      <c r="U379" s="276" t="str">
        <f t="shared" si="45"/>
        <v/>
      </c>
      <c r="V379" s="276">
        <f t="shared" si="46"/>
        <v>168.4</v>
      </c>
      <c r="W379" s="277">
        <f>_xlfn.XLOOKUP('LISTA '!D379,BASE!A:A,BASE!G:G)</f>
        <v>20</v>
      </c>
      <c r="X379" s="227" t="str">
        <f t="shared" si="47"/>
        <v/>
      </c>
      <c r="Y379" s="227" t="str">
        <f>IF(X379="ACABOU",(MAX($Y$2:Y378))+1,"")</f>
        <v/>
      </c>
      <c r="Z379" s="227" t="str">
        <f>IF(X379="CHEGOU",(MAX($Z$2:Z378))+1,"")</f>
        <v/>
      </c>
    </row>
    <row r="380" spans="1:26" s="216" customFormat="1" ht="21.9" customHeight="1" x14ac:dyDescent="0.3">
      <c r="A380" s="12" t="e">
        <f>IF(#REF!="",0,COUNTIF(#REF!,"x"))</f>
        <v>#REF!</v>
      </c>
      <c r="B380" s="12" t="e">
        <f>IF(#REF!="",0,COUNTIF(#REF!,"x"))</f>
        <v>#REF!</v>
      </c>
      <c r="C380" s="13" t="e">
        <f>IF(#REF!="",0,COUNTIF(#REF!,"X"))</f>
        <v>#REF!</v>
      </c>
      <c r="D380" s="278">
        <v>1670</v>
      </c>
      <c r="E380" s="279" t="str">
        <f>_xlfn.XLOOKUP(D380,BASE!A:A,BASE!B:B)</f>
        <v>COLORAU COLORIFICO S/ GLUTAMATO 2KG (VIDA EM GRAOS)</v>
      </c>
      <c r="F380" s="280" t="s">
        <v>155</v>
      </c>
      <c r="G380" s="280" t="s">
        <v>155</v>
      </c>
      <c r="H380" s="281">
        <v>7.5</v>
      </c>
      <c r="I380" s="281">
        <f>VLOOKUP(D380,FRACIONADOS!$A:$L,8,0)</f>
        <v>7.5</v>
      </c>
      <c r="J380" s="282" t="str">
        <f>IFERROR(_xlfn.XLOOKUP(D380,ISENTOS!A:A,ISENTOS!H:H),"")</f>
        <v/>
      </c>
      <c r="K380" s="282" t="str">
        <f>IFERROR(_xlfn.XLOOKUP(D380,ISENTOS!A:A,ISENTOS!I:I),"")</f>
        <v/>
      </c>
      <c r="L380" s="283">
        <f>IF(_xlfn.XLOOKUP(D380,Peso!A:A,Peso!D:D),_xlfn.XLOOKUP(D380,Peso!A:A,Peso!D:D),"SEM PESO")</f>
        <v>2</v>
      </c>
      <c r="M380" s="283" t="str">
        <f>_xlfn.XLOOKUP(D380,Peso!A:A,Peso!C:C)</f>
        <v>SC</v>
      </c>
      <c r="N380" s="283"/>
      <c r="O380" s="284">
        <f t="shared" ref="O380:O443" si="48" xml:space="preserve"> ROUNDUP((I380*$M$1),1)</f>
        <v>7.5</v>
      </c>
      <c r="P380" s="284" t="str">
        <f t="shared" ref="P380:P443" si="49">IFERROR(ROUNDUP((($O380*J380)+$O380),1),"")</f>
        <v/>
      </c>
      <c r="Q380" s="284" t="str">
        <f t="shared" ref="Q380:Q443" si="50">IFERROR(ROUNDUP((($O380*K380)+$O380),1),"")</f>
        <v/>
      </c>
      <c r="R380" s="285" t="str">
        <f>_xlfn.XLOOKUP(D380,CATEGORIA!B:B,CATEGORIA!F:F)</f>
        <v>TEMPEROS / ESPECIARIAS</v>
      </c>
      <c r="S380" s="286">
        <f t="shared" ref="S380:S443" si="51">O380*L380</f>
        <v>15</v>
      </c>
      <c r="T380" s="287" t="str">
        <f t="shared" ref="T380:T443" si="52">IFERROR(ROUNDUP((($S380*J380)+$S380),1),"")</f>
        <v/>
      </c>
      <c r="U380" s="287" t="str">
        <f t="shared" ref="U380:U443" si="53">IFERROR(ROUNDUP((($S380*K380)+$S380),1),"")</f>
        <v/>
      </c>
      <c r="V380" s="287">
        <f t="shared" ref="V380:V443" si="54">S380</f>
        <v>15</v>
      </c>
      <c r="W380" s="288">
        <f>_xlfn.XLOOKUP('LISTA '!D380,BASE!A:A,BASE!G:G)</f>
        <v>133</v>
      </c>
      <c r="X380" s="280" t="str">
        <f t="shared" ref="X380:X443" si="55">IF(AND(W380&gt;0,I380=0),"CHEGOU",IF(AND(W380&lt;=0,I380&gt;0),"ACABOU",""))</f>
        <v/>
      </c>
      <c r="Y380" s="280" t="str">
        <f>IF(X380="ACABOU",(MAX($Y$2:Y379))+1,"")</f>
        <v/>
      </c>
      <c r="Z380" s="280" t="str">
        <f>IF(X380="CHEGOU",(MAX($Z$2:Z379))+1,"")</f>
        <v/>
      </c>
    </row>
    <row r="381" spans="1:26" s="216" customFormat="1" ht="21.9" customHeight="1" x14ac:dyDescent="0.3">
      <c r="A381" s="12" t="e">
        <f>IF(#REF!="",0,COUNTIF(#REF!,"x"))</f>
        <v>#REF!</v>
      </c>
      <c r="B381" s="12" t="e">
        <f>IF(#REF!="",0,COUNTIF(#REF!,"x"))</f>
        <v>#REF!</v>
      </c>
      <c r="C381" s="13" t="e">
        <f>IF(#REF!="",0,COUNTIF(#REF!,"X"))</f>
        <v>#REF!</v>
      </c>
      <c r="D381" s="278">
        <v>891</v>
      </c>
      <c r="E381" s="279" t="str">
        <f>_xlfn.XLOOKUP(D381,BASE!A:A,BASE!B:B)</f>
        <v>COLORAU COLORIFICO S/ GLUTAMATO 5KG</v>
      </c>
      <c r="F381" s="280"/>
      <c r="G381" s="280"/>
      <c r="H381" s="281">
        <v>5.8</v>
      </c>
      <c r="I381" s="281">
        <v>5.8</v>
      </c>
      <c r="J381" s="282" t="str">
        <f>IFERROR(_xlfn.XLOOKUP(D381,ISENTOS!A:A,ISENTOS!H:H),"")</f>
        <v/>
      </c>
      <c r="K381" s="282" t="str">
        <f>IFERROR(_xlfn.XLOOKUP(D381,ISENTOS!A:A,ISENTOS!I:I),"")</f>
        <v/>
      </c>
      <c r="L381" s="283">
        <f>IF(_xlfn.XLOOKUP(D381,Peso!A:A,Peso!D:D),_xlfn.XLOOKUP(D381,Peso!A:A,Peso!D:D),"SEM PESO")</f>
        <v>5</v>
      </c>
      <c r="M381" s="283" t="str">
        <f>_xlfn.XLOOKUP(D381,Peso!A:A,Peso!C:C)</f>
        <v>SC</v>
      </c>
      <c r="N381" s="283"/>
      <c r="O381" s="284">
        <f t="shared" si="48"/>
        <v>5.8</v>
      </c>
      <c r="P381" s="284" t="str">
        <f t="shared" si="49"/>
        <v/>
      </c>
      <c r="Q381" s="284" t="str">
        <f t="shared" si="50"/>
        <v/>
      </c>
      <c r="R381" s="285" t="str">
        <f>_xlfn.XLOOKUP(D381,CATEGORIA!B:B,CATEGORIA!F:F)</f>
        <v>TEMPEROS / ESPECIARIAS</v>
      </c>
      <c r="S381" s="286">
        <f t="shared" si="51"/>
        <v>29</v>
      </c>
      <c r="T381" s="287" t="str">
        <f t="shared" si="52"/>
        <v/>
      </c>
      <c r="U381" s="287" t="str">
        <f t="shared" si="53"/>
        <v/>
      </c>
      <c r="V381" s="287">
        <f t="shared" si="54"/>
        <v>29</v>
      </c>
      <c r="W381" s="288">
        <f>_xlfn.XLOOKUP('LISTA '!D381,BASE!A:A,BASE!G:G)</f>
        <v>880</v>
      </c>
      <c r="X381" s="280" t="str">
        <f t="shared" si="55"/>
        <v/>
      </c>
      <c r="Y381" s="280" t="str">
        <f>IF(X381="ACABOU",(MAX($Y$2:Y380))+1,"")</f>
        <v/>
      </c>
      <c r="Z381" s="280" t="str">
        <f>IF(X381="CHEGOU",(MAX($Z$2:Z380))+1,"")</f>
        <v/>
      </c>
    </row>
    <row r="382" spans="1:26" s="216" customFormat="1" ht="21.9" customHeight="1" x14ac:dyDescent="0.3">
      <c r="A382" s="12" t="e">
        <f>IF(#REF!="",0,COUNTIF(#REF!,"x"))</f>
        <v>#REF!</v>
      </c>
      <c r="B382" s="12" t="e">
        <f>IF(#REF!="",0,COUNTIF(#REF!,"x"))</f>
        <v>#REF!</v>
      </c>
      <c r="C382" s="13" t="e">
        <f>IF(#REF!="",0,COUNTIF(#REF!,"X"))</f>
        <v>#REF!</v>
      </c>
      <c r="D382" s="278">
        <v>2266</v>
      </c>
      <c r="E382" s="279" t="str">
        <f>_xlfn.XLOOKUP(D382,BASE!A:A,BASE!B:B)</f>
        <v>COLORAU PARAIBA S/ GLUTAMATO 2KG (VIDA EM GRAOS)</v>
      </c>
      <c r="F382" s="280"/>
      <c r="G382" s="280"/>
      <c r="H382" s="281">
        <v>16.899999999999999</v>
      </c>
      <c r="I382" s="281">
        <f>VLOOKUP(D382,FRACIONADOS!$A:$L,8,0)</f>
        <v>16.899999999999999</v>
      </c>
      <c r="J382" s="282" t="str">
        <f>IFERROR(_xlfn.XLOOKUP(D382,ISENTOS!A:A,ISENTOS!H:H),"")</f>
        <v/>
      </c>
      <c r="K382" s="282" t="str">
        <f>IFERROR(_xlfn.XLOOKUP(D382,ISENTOS!A:A,ISENTOS!I:I),"")</f>
        <v/>
      </c>
      <c r="L382" s="283">
        <f>IF(_xlfn.XLOOKUP(D382,Peso!A:A,Peso!D:D),_xlfn.XLOOKUP(D382,Peso!A:A,Peso!D:D),"SEM PESO")</f>
        <v>2</v>
      </c>
      <c r="M382" s="283" t="str">
        <f>_xlfn.XLOOKUP(D382,Peso!A:A,Peso!C:C)</f>
        <v>SC</v>
      </c>
      <c r="N382" s="283"/>
      <c r="O382" s="284">
        <f t="shared" si="48"/>
        <v>16.899999999999999</v>
      </c>
      <c r="P382" s="284" t="str">
        <f t="shared" si="49"/>
        <v/>
      </c>
      <c r="Q382" s="284" t="str">
        <f t="shared" si="50"/>
        <v/>
      </c>
      <c r="R382" s="285" t="str">
        <f>_xlfn.XLOOKUP(D382,CATEGORIA!B:B,CATEGORIA!F:F)</f>
        <v>TEMPEROS / ESPECIARIAS</v>
      </c>
      <c r="S382" s="286">
        <f t="shared" si="51"/>
        <v>33.799999999999997</v>
      </c>
      <c r="T382" s="287" t="str">
        <f t="shared" si="52"/>
        <v/>
      </c>
      <c r="U382" s="287" t="str">
        <f t="shared" si="53"/>
        <v/>
      </c>
      <c r="V382" s="287">
        <f t="shared" si="54"/>
        <v>33.799999999999997</v>
      </c>
      <c r="W382" s="288">
        <f>_xlfn.XLOOKUP('LISTA '!D382,BASE!A:A,BASE!G:G)</f>
        <v>218</v>
      </c>
      <c r="X382" s="280" t="str">
        <f t="shared" si="55"/>
        <v/>
      </c>
      <c r="Y382" s="280" t="str">
        <f>IF(X382="ACABOU",(MAX($Y$2:Y381))+1,"")</f>
        <v/>
      </c>
      <c r="Z382" s="280" t="str">
        <f>IF(X382="CHEGOU",(MAX($Z$2:Z381))+1,"")</f>
        <v/>
      </c>
    </row>
    <row r="383" spans="1:26" s="216" customFormat="1" ht="21.9" customHeight="1" x14ac:dyDescent="0.3">
      <c r="A383" s="12" t="e">
        <f>IF(#REF!="",0,COUNTIF(#REF!,"x"))</f>
        <v>#REF!</v>
      </c>
      <c r="B383" s="12" t="e">
        <f>IF(#REF!="",0,COUNTIF(#REF!,"x"))</f>
        <v>#REF!</v>
      </c>
      <c r="C383" s="13" t="e">
        <f>IF(#REF!="",0,COUNTIF(#REF!,"X"))</f>
        <v>#REF!</v>
      </c>
      <c r="D383" s="278">
        <v>2125</v>
      </c>
      <c r="E383" s="279" t="str">
        <f>_xlfn.XLOOKUP(D383,BASE!A:A,BASE!B:B)</f>
        <v>COLORAU PARAIBA S/ GLUTAMATO 5KG</v>
      </c>
      <c r="F383" s="280"/>
      <c r="G383" s="280"/>
      <c r="H383" s="281">
        <v>14</v>
      </c>
      <c r="I383" s="281">
        <v>14</v>
      </c>
      <c r="J383" s="282" t="str">
        <f>IFERROR(_xlfn.XLOOKUP(D383,ISENTOS!A:A,ISENTOS!H:H),"")</f>
        <v/>
      </c>
      <c r="K383" s="282" t="str">
        <f>IFERROR(_xlfn.XLOOKUP(D383,ISENTOS!A:A,ISENTOS!I:I),"")</f>
        <v/>
      </c>
      <c r="L383" s="283">
        <f>IF(_xlfn.XLOOKUP(D383,Peso!A:A,Peso!D:D),_xlfn.XLOOKUP(D383,Peso!A:A,Peso!D:D),"SEM PESO")</f>
        <v>5</v>
      </c>
      <c r="M383" s="283" t="str">
        <f>_xlfn.XLOOKUP(D383,Peso!A:A,Peso!C:C)</f>
        <v>SC</v>
      </c>
      <c r="N383" s="283"/>
      <c r="O383" s="284">
        <f t="shared" si="48"/>
        <v>14</v>
      </c>
      <c r="P383" s="284" t="str">
        <f t="shared" si="49"/>
        <v/>
      </c>
      <c r="Q383" s="284" t="str">
        <f t="shared" si="50"/>
        <v/>
      </c>
      <c r="R383" s="285" t="str">
        <f>_xlfn.XLOOKUP(D383,CATEGORIA!B:B,CATEGORIA!F:F)</f>
        <v>TEMPEROS / ESPECIARIAS</v>
      </c>
      <c r="S383" s="286">
        <f t="shared" si="51"/>
        <v>70</v>
      </c>
      <c r="T383" s="287" t="str">
        <f t="shared" si="52"/>
        <v/>
      </c>
      <c r="U383" s="287" t="str">
        <f t="shared" si="53"/>
        <v/>
      </c>
      <c r="V383" s="287">
        <f t="shared" si="54"/>
        <v>70</v>
      </c>
      <c r="W383" s="288">
        <f>_xlfn.XLOOKUP('LISTA '!D383,BASE!A:A,BASE!G:G)</f>
        <v>371</v>
      </c>
      <c r="X383" s="280" t="str">
        <f t="shared" si="55"/>
        <v/>
      </c>
      <c r="Y383" s="280" t="str">
        <f>IF(X383="ACABOU",(MAX($Y$2:Y382))+1,"")</f>
        <v/>
      </c>
      <c r="Z383" s="280" t="str">
        <f>IF(X383="CHEGOU",(MAX($Z$2:Z382))+1,"")</f>
        <v/>
      </c>
    </row>
    <row r="384" spans="1:26" s="216" customFormat="1" ht="21.9" customHeight="1" x14ac:dyDescent="0.3">
      <c r="A384" s="12" t="e">
        <f>IF(#REF!="",0,COUNTIF(#REF!,"x"))</f>
        <v>#REF!</v>
      </c>
      <c r="B384" s="12" t="e">
        <f>IF(#REF!="",0,COUNTIF(#REF!,"x"))</f>
        <v>#REF!</v>
      </c>
      <c r="C384" s="13" t="e">
        <f>IF(#REF!="",0,COUNTIF(#REF!,"X"))</f>
        <v>#REF!</v>
      </c>
      <c r="D384" s="278">
        <v>2267</v>
      </c>
      <c r="E384" s="292" t="str">
        <f>_xlfn.XLOOKUP(D384,BASE!A:A,BASE!B:B)</f>
        <v>COMINHO COM PIMENTA S/ GLUTAMATO 2KG (VIDA EM GRAOS)</v>
      </c>
      <c r="F384" s="280" t="s">
        <v>155</v>
      </c>
      <c r="G384" s="280" t="s">
        <v>155</v>
      </c>
      <c r="H384" s="281">
        <v>14.6</v>
      </c>
      <c r="I384" s="281">
        <f>VLOOKUP(D384,FRACIONADOS!$A:$L,8,0)</f>
        <v>14.6</v>
      </c>
      <c r="J384" s="282" t="str">
        <f>IFERROR(_xlfn.XLOOKUP(D384,ISENTOS!A:A,ISENTOS!H:H),"")</f>
        <v/>
      </c>
      <c r="K384" s="282" t="str">
        <f>IFERROR(_xlfn.XLOOKUP(D384,ISENTOS!A:A,ISENTOS!I:I),"")</f>
        <v/>
      </c>
      <c r="L384" s="283">
        <f>IF(_xlfn.XLOOKUP(D384,Peso!A:A,Peso!D:D),_xlfn.XLOOKUP(D384,Peso!A:A,Peso!D:D),"SEM PESO")</f>
        <v>2</v>
      </c>
      <c r="M384" s="283" t="str">
        <f>_xlfn.XLOOKUP(D384,Peso!A:A,Peso!C:C)</f>
        <v>SC</v>
      </c>
      <c r="N384" s="283"/>
      <c r="O384" s="284">
        <f t="shared" si="48"/>
        <v>14.6</v>
      </c>
      <c r="P384" s="284" t="str">
        <f t="shared" si="49"/>
        <v/>
      </c>
      <c r="Q384" s="284" t="str">
        <f t="shared" si="50"/>
        <v/>
      </c>
      <c r="R384" s="285" t="str">
        <f>_xlfn.XLOOKUP(D384,CATEGORIA!B:B,CATEGORIA!F:F)</f>
        <v>TEMPEROS / ESPECIARIAS</v>
      </c>
      <c r="S384" s="286">
        <f t="shared" si="51"/>
        <v>29.2</v>
      </c>
      <c r="T384" s="287" t="str">
        <f t="shared" si="52"/>
        <v/>
      </c>
      <c r="U384" s="287" t="str">
        <f t="shared" si="53"/>
        <v/>
      </c>
      <c r="V384" s="287">
        <f t="shared" si="54"/>
        <v>29.2</v>
      </c>
      <c r="W384" s="288">
        <f>_xlfn.XLOOKUP('LISTA '!D384,BASE!A:A,BASE!G:G)</f>
        <v>27</v>
      </c>
      <c r="X384" s="280" t="str">
        <f t="shared" si="55"/>
        <v/>
      </c>
      <c r="Y384" s="280" t="str">
        <f>IF(X384="ACABOU",(MAX($Y$2:Y383))+1,"")</f>
        <v/>
      </c>
      <c r="Z384" s="280" t="str">
        <f>IF(X384="CHEGOU",(MAX($Z$2:Z383))+1,"")</f>
        <v/>
      </c>
    </row>
    <row r="385" spans="1:26" s="216" customFormat="1" ht="21.9" customHeight="1" x14ac:dyDescent="0.3">
      <c r="A385" s="12" t="e">
        <f>IF(#REF!="",0,COUNTIF(#REF!,"x"))</f>
        <v>#REF!</v>
      </c>
      <c r="B385" s="12" t="e">
        <f>IF(#REF!="",0,COUNTIF(#REF!,"x"))</f>
        <v>#REF!</v>
      </c>
      <c r="C385" s="13" t="e">
        <f>IF(#REF!="",0,COUNTIF(#REF!,"X"))</f>
        <v>#REF!</v>
      </c>
      <c r="D385" s="278">
        <v>1237</v>
      </c>
      <c r="E385" s="279" t="str">
        <f>_xlfn.XLOOKUP(D385,BASE!A:A,BASE!B:B)</f>
        <v>COMINHO COM PIMENTA S/ GLUTAMATO 5KG</v>
      </c>
      <c r="F385" s="280"/>
      <c r="G385" s="280"/>
      <c r="H385" s="281">
        <v>12</v>
      </c>
      <c r="I385" s="281">
        <v>12</v>
      </c>
      <c r="J385" s="282" t="str">
        <f>IFERROR(_xlfn.XLOOKUP(D385,ISENTOS!A:A,ISENTOS!H:H),"")</f>
        <v/>
      </c>
      <c r="K385" s="282" t="str">
        <f>IFERROR(_xlfn.XLOOKUP(D385,ISENTOS!A:A,ISENTOS!I:I),"")</f>
        <v/>
      </c>
      <c r="L385" s="283">
        <f>IF(_xlfn.XLOOKUP(D385,Peso!A:A,Peso!D:D),_xlfn.XLOOKUP(D385,Peso!A:A,Peso!D:D),"SEM PESO")</f>
        <v>5</v>
      </c>
      <c r="M385" s="283" t="str">
        <f>_xlfn.XLOOKUP(D385,Peso!A:A,Peso!C:C)</f>
        <v>SC</v>
      </c>
      <c r="N385" s="283"/>
      <c r="O385" s="284">
        <f t="shared" si="48"/>
        <v>12</v>
      </c>
      <c r="P385" s="284" t="str">
        <f t="shared" si="49"/>
        <v/>
      </c>
      <c r="Q385" s="284" t="str">
        <f t="shared" si="50"/>
        <v/>
      </c>
      <c r="R385" s="285" t="str">
        <f>_xlfn.XLOOKUP(D385,CATEGORIA!B:B,CATEGORIA!F:F)</f>
        <v>TEMPEROS / ESPECIARIAS</v>
      </c>
      <c r="S385" s="286">
        <f t="shared" si="51"/>
        <v>60</v>
      </c>
      <c r="T385" s="287" t="str">
        <f t="shared" si="52"/>
        <v/>
      </c>
      <c r="U385" s="287" t="str">
        <f t="shared" si="53"/>
        <v/>
      </c>
      <c r="V385" s="287">
        <f t="shared" si="54"/>
        <v>60</v>
      </c>
      <c r="W385" s="288">
        <f>_xlfn.XLOOKUP('LISTA '!D385,BASE!A:A,BASE!G:G)</f>
        <v>5</v>
      </c>
      <c r="X385" s="280" t="str">
        <f t="shared" si="55"/>
        <v/>
      </c>
      <c r="Y385" s="280" t="str">
        <f>IF(X385="ACABOU",(MAX($Y$2:Y384))+1,"")</f>
        <v/>
      </c>
      <c r="Z385" s="280" t="str">
        <f>IF(X385="CHEGOU",(MAX($Z$2:Z384))+1,"")</f>
        <v/>
      </c>
    </row>
    <row r="386" spans="1:26" s="216" customFormat="1" ht="21.9" customHeight="1" x14ac:dyDescent="0.3">
      <c r="A386" s="13" t="e">
        <f>IF(#REF!="",0,COUNTIF(#REF!,"x"))</f>
        <v>#REF!</v>
      </c>
      <c r="B386" s="13" t="e">
        <f>IF(#REF!="",0,COUNTIF(#REF!,"x"))</f>
        <v>#REF!</v>
      </c>
      <c r="C386" s="13" t="e">
        <f>IF(#REF!="",0,COUNTIF(#REF!,"X"))</f>
        <v>#REF!</v>
      </c>
      <c r="D386" s="278">
        <v>21507</v>
      </c>
      <c r="E386" s="279" t="str">
        <f>_xlfn.XLOOKUP(D386,BASE!A:A,BASE!B:B)</f>
        <v>COMINHO EM GRAOS 99% 25KG</v>
      </c>
      <c r="F386" s="280"/>
      <c r="G386" s="280"/>
      <c r="H386" s="281">
        <v>18</v>
      </c>
      <c r="I386" s="281">
        <v>0</v>
      </c>
      <c r="J386" s="282">
        <f>IFERROR(_xlfn.XLOOKUP(D386,ISENTOS!A:A,ISENTOS!H:H),"")</f>
        <v>0.04</v>
      </c>
      <c r="K386" s="282">
        <f>IFERROR(_xlfn.XLOOKUP(D386,ISENTOS!A:A,ISENTOS!I:I),"")</f>
        <v>0.12</v>
      </c>
      <c r="L386" s="283">
        <f>IF(_xlfn.XLOOKUP(D386,Peso!A:A,Peso!D:D),_xlfn.XLOOKUP(D386,Peso!A:A,Peso!D:D),"SEM PESO")</f>
        <v>25</v>
      </c>
      <c r="M386" s="283" t="str">
        <f>_xlfn.XLOOKUP(D386,Peso!A:A,Peso!C:C)</f>
        <v>SC</v>
      </c>
      <c r="N386" s="283"/>
      <c r="O386" s="284">
        <f t="shared" si="48"/>
        <v>0</v>
      </c>
      <c r="P386" s="284">
        <f t="shared" si="49"/>
        <v>0</v>
      </c>
      <c r="Q386" s="284">
        <f t="shared" si="50"/>
        <v>0</v>
      </c>
      <c r="R386" s="285" t="str">
        <f>_xlfn.XLOOKUP(D386,CATEGORIA!B:B,CATEGORIA!F:F)</f>
        <v>TEMPEROS / ESPECIARIAS</v>
      </c>
      <c r="S386" s="286">
        <f t="shared" si="51"/>
        <v>0</v>
      </c>
      <c r="T386" s="287">
        <f t="shared" si="52"/>
        <v>0</v>
      </c>
      <c r="U386" s="287">
        <f t="shared" si="53"/>
        <v>0</v>
      </c>
      <c r="V386" s="287">
        <f t="shared" si="54"/>
        <v>0</v>
      </c>
      <c r="W386" s="288">
        <f>_xlfn.XLOOKUP('LISTA '!D386,BASE!A:A,BASE!G:G)</f>
        <v>0</v>
      </c>
      <c r="X386" s="280" t="str">
        <f t="shared" si="55"/>
        <v/>
      </c>
      <c r="Y386" s="280" t="str">
        <f>IF(X386="ACABOU",(MAX($Y$2:Y385))+1,"")</f>
        <v/>
      </c>
      <c r="Z386" s="280" t="str">
        <f>IF(X386="CHEGOU",(MAX($Z$2:Z385))+1,"")</f>
        <v/>
      </c>
    </row>
    <row r="387" spans="1:26" s="216" customFormat="1" ht="21.9" customHeight="1" x14ac:dyDescent="0.3">
      <c r="A387" s="13" t="e">
        <f>IF(#REF!="",0,COUNTIF(#REF!,"x"))</f>
        <v>#REF!</v>
      </c>
      <c r="B387" s="13" t="e">
        <f>IF(#REF!="",0,COUNTIF(#REF!,"x"))</f>
        <v>#REF!</v>
      </c>
      <c r="C387" s="13" t="e">
        <f>IF(#REF!="",0,COUNTIF(#REF!,"X"))</f>
        <v>#REF!</v>
      </c>
      <c r="D387" s="278">
        <v>21399</v>
      </c>
      <c r="E387" s="279" t="str">
        <f>_xlfn.XLOOKUP(D387,BASE!A:A,BASE!B:B)</f>
        <v>COMINHO EM GRAOS 99% 2KG (VIDA EM GRAOS)</v>
      </c>
      <c r="F387" s="280" t="s">
        <v>155</v>
      </c>
      <c r="G387" s="280" t="s">
        <v>155</v>
      </c>
      <c r="H387" s="281">
        <v>21.5</v>
      </c>
      <c r="I387" s="281">
        <v>21.5</v>
      </c>
      <c r="J387" s="282">
        <f>IFERROR(_xlfn.XLOOKUP(D387,ISENTOS!A:A,ISENTOS!H:H),"")</f>
        <v>0.04</v>
      </c>
      <c r="K387" s="282">
        <f>IFERROR(_xlfn.XLOOKUP(D387,ISENTOS!A:A,ISENTOS!I:I),"")</f>
        <v>0.12</v>
      </c>
      <c r="L387" s="283">
        <f>IF(_xlfn.XLOOKUP(D387,Peso!A:A,Peso!D:D),_xlfn.XLOOKUP(D387,Peso!A:A,Peso!D:D),"SEM PESO")</f>
        <v>2</v>
      </c>
      <c r="M387" s="283" t="str">
        <f>_xlfn.XLOOKUP(D387,Peso!A:A,Peso!C:C)</f>
        <v>SC</v>
      </c>
      <c r="N387" s="283"/>
      <c r="O387" s="284">
        <f t="shared" si="48"/>
        <v>21.5</v>
      </c>
      <c r="P387" s="284">
        <f t="shared" si="49"/>
        <v>22.400000000000002</v>
      </c>
      <c r="Q387" s="284">
        <f t="shared" si="50"/>
        <v>24.1</v>
      </c>
      <c r="R387" s="285" t="str">
        <f>_xlfn.XLOOKUP(D387,CATEGORIA!B:B,CATEGORIA!F:F)</f>
        <v>TEMPEROS / ESPECIARIAS</v>
      </c>
      <c r="S387" s="286">
        <f t="shared" si="51"/>
        <v>43</v>
      </c>
      <c r="T387" s="287">
        <f t="shared" si="52"/>
        <v>44.800000000000004</v>
      </c>
      <c r="U387" s="287">
        <f t="shared" si="53"/>
        <v>48.2</v>
      </c>
      <c r="V387" s="287">
        <f t="shared" si="54"/>
        <v>43</v>
      </c>
      <c r="W387" s="288">
        <f>_xlfn.XLOOKUP('LISTA '!D387,BASE!A:A,BASE!G:G)</f>
        <v>26</v>
      </c>
      <c r="X387" s="280" t="str">
        <f t="shared" si="55"/>
        <v/>
      </c>
      <c r="Y387" s="280" t="str">
        <f>IF(X387="ACABOU",(MAX($Y$2:Y386))+1,"")</f>
        <v/>
      </c>
      <c r="Z387" s="280" t="str">
        <f>IF(X387="CHEGOU",(MAX($Z$2:Z386))+1,"")</f>
        <v/>
      </c>
    </row>
    <row r="388" spans="1:26" s="216" customFormat="1" ht="21.9" customHeight="1" x14ac:dyDescent="0.3">
      <c r="A388" s="13" t="e">
        <f>IF(#REF!="",0,COUNTIF(#REF!,"x"))</f>
        <v>#REF!</v>
      </c>
      <c r="B388" s="13" t="e">
        <f>IF(#REF!="",0,COUNTIF(#REF!,"x"))</f>
        <v>#REF!</v>
      </c>
      <c r="C388" s="13" t="e">
        <f>IF(#REF!="",0,COUNTIF(#REF!,"X"))</f>
        <v>#REF!</v>
      </c>
      <c r="D388" s="278">
        <v>21048</v>
      </c>
      <c r="E388" s="279" t="str">
        <f>_xlfn.XLOOKUP(D388,BASE!A:A,BASE!B:B)</f>
        <v>COMINHO EM GRAOS 99% 5KG (VIDA EM GRAOS)</v>
      </c>
      <c r="F388" s="280" t="s">
        <v>155</v>
      </c>
      <c r="G388" s="280" t="s">
        <v>155</v>
      </c>
      <c r="H388" s="281">
        <v>20.7</v>
      </c>
      <c r="I388" s="281">
        <v>20.7</v>
      </c>
      <c r="J388" s="282">
        <f>IFERROR(_xlfn.XLOOKUP(D388,ISENTOS!A:A,ISENTOS!H:H),"")</f>
        <v>0.04</v>
      </c>
      <c r="K388" s="282">
        <f>IFERROR(_xlfn.XLOOKUP(D388,ISENTOS!A:A,ISENTOS!I:I),"")</f>
        <v>0.12</v>
      </c>
      <c r="L388" s="283">
        <f>IF(_xlfn.XLOOKUP(D388,Peso!A:A,Peso!D:D),_xlfn.XLOOKUP(D388,Peso!A:A,Peso!D:D),"SEM PESO")</f>
        <v>5</v>
      </c>
      <c r="M388" s="283" t="str">
        <f>_xlfn.XLOOKUP(D388,Peso!A:A,Peso!C:C)</f>
        <v>SC</v>
      </c>
      <c r="N388" s="283"/>
      <c r="O388" s="284">
        <f t="shared" si="48"/>
        <v>20.7</v>
      </c>
      <c r="P388" s="284">
        <f t="shared" si="49"/>
        <v>21.6</v>
      </c>
      <c r="Q388" s="284">
        <f t="shared" si="50"/>
        <v>23.200000000000003</v>
      </c>
      <c r="R388" s="285" t="str">
        <f>_xlfn.XLOOKUP(D388,CATEGORIA!B:B,CATEGORIA!F:F)</f>
        <v>TEMPEROS / ESPECIARIAS</v>
      </c>
      <c r="S388" s="286">
        <f t="shared" si="51"/>
        <v>103.5</v>
      </c>
      <c r="T388" s="287">
        <f t="shared" si="52"/>
        <v>107.69999999999999</v>
      </c>
      <c r="U388" s="287">
        <f t="shared" si="53"/>
        <v>116</v>
      </c>
      <c r="V388" s="287">
        <f t="shared" si="54"/>
        <v>103.5</v>
      </c>
      <c r="W388" s="288">
        <f>_xlfn.XLOOKUP('LISTA '!D388,BASE!A:A,BASE!G:G)</f>
        <v>34</v>
      </c>
      <c r="X388" s="280" t="str">
        <f t="shared" si="55"/>
        <v/>
      </c>
      <c r="Y388" s="280" t="str">
        <f>IF(X388="ACABOU",(MAX($Y$2:Y387))+1,"")</f>
        <v/>
      </c>
      <c r="Z388" s="280" t="str">
        <f>IF(X388="CHEGOU",(MAX($Z$2:Z387))+1,"")</f>
        <v/>
      </c>
    </row>
    <row r="389" spans="1:26" s="216" customFormat="1" ht="21.9" customHeight="1" x14ac:dyDescent="0.3">
      <c r="A389" s="12" t="e">
        <f>IF(#REF!="",0,COUNTIF(#REF!,"x"))</f>
        <v>#REF!</v>
      </c>
      <c r="B389" s="12" t="e">
        <f>IF(#REF!="",0,COUNTIF(#REF!,"x"))</f>
        <v>#REF!</v>
      </c>
      <c r="C389" s="13" t="e">
        <f>IF(#REF!="",0,COUNTIF(#REF!,"X"))</f>
        <v>#REF!</v>
      </c>
      <c r="D389" s="278">
        <v>2207</v>
      </c>
      <c r="E389" s="279" t="str">
        <f>_xlfn.XLOOKUP(D389,BASE!A:A,BASE!B:B)</f>
        <v>COMINHO EM PO S/ GLUTAMATO 2KG</v>
      </c>
      <c r="F389" s="280" t="s">
        <v>155</v>
      </c>
      <c r="G389" s="280" t="s">
        <v>155</v>
      </c>
      <c r="H389" s="281">
        <v>12</v>
      </c>
      <c r="I389" s="281">
        <f>VLOOKUP(D389,FRACIONADOS!$A:$L,8,0)</f>
        <v>12</v>
      </c>
      <c r="J389" s="282">
        <f>IFERROR(_xlfn.XLOOKUP(D389,ISENTOS!A:A,ISENTOS!H:H),"")</f>
        <v>0.04</v>
      </c>
      <c r="K389" s="282">
        <f>IFERROR(_xlfn.XLOOKUP(D389,ISENTOS!A:A,ISENTOS!I:I),"")</f>
        <v>0.12</v>
      </c>
      <c r="L389" s="283">
        <f>IF(_xlfn.XLOOKUP(D389,Peso!A:A,Peso!D:D),_xlfn.XLOOKUP(D389,Peso!A:A,Peso!D:D),"SEM PESO")</f>
        <v>2</v>
      </c>
      <c r="M389" s="283" t="str">
        <f>_xlfn.XLOOKUP(D389,Peso!A:A,Peso!C:C)</f>
        <v>SC</v>
      </c>
      <c r="N389" s="283"/>
      <c r="O389" s="284">
        <f t="shared" si="48"/>
        <v>12</v>
      </c>
      <c r="P389" s="284">
        <f t="shared" si="49"/>
        <v>12.5</v>
      </c>
      <c r="Q389" s="284">
        <f t="shared" si="50"/>
        <v>13.5</v>
      </c>
      <c r="R389" s="285" t="str">
        <f>_xlfn.XLOOKUP(D389,CATEGORIA!B:B,CATEGORIA!F:F)</f>
        <v>TEMPEROS / ESPECIARIAS</v>
      </c>
      <c r="S389" s="286">
        <f t="shared" si="51"/>
        <v>24</v>
      </c>
      <c r="T389" s="287">
        <f t="shared" si="52"/>
        <v>25</v>
      </c>
      <c r="U389" s="287">
        <f t="shared" si="53"/>
        <v>26.900000000000002</v>
      </c>
      <c r="V389" s="287">
        <f t="shared" si="54"/>
        <v>24</v>
      </c>
      <c r="W389" s="288">
        <f>_xlfn.XLOOKUP('LISTA '!D389,BASE!A:A,BASE!G:G)</f>
        <v>40</v>
      </c>
      <c r="X389" s="280" t="str">
        <f t="shared" si="55"/>
        <v/>
      </c>
      <c r="Y389" s="280" t="str">
        <f>IF(X389="ACABOU",(MAX($Y$2:Y388))+1,"")</f>
        <v/>
      </c>
      <c r="Z389" s="280" t="str">
        <f>IF(X389="CHEGOU",(MAX($Z$2:Z388))+1,"")</f>
        <v/>
      </c>
    </row>
    <row r="390" spans="1:26" s="216" customFormat="1" ht="21.9" customHeight="1" x14ac:dyDescent="0.3">
      <c r="A390" s="12" t="e">
        <f>IF(#REF!="",0,COUNTIF(#REF!,"x"))</f>
        <v>#REF!</v>
      </c>
      <c r="B390" s="12" t="e">
        <f>IF(#REF!="",0,COUNTIF(#REF!,"x"))</f>
        <v>#REF!</v>
      </c>
      <c r="C390" s="13" t="e">
        <f>IF(#REF!="",0,COUNTIF(#REF!,"X"))</f>
        <v>#REF!</v>
      </c>
      <c r="D390" s="278">
        <v>21030</v>
      </c>
      <c r="E390" s="279" t="str">
        <f>_xlfn.XLOOKUP(D390,BASE!A:A,BASE!B:B)</f>
        <v>COMINHO EM PO S/ GLUTAMATO 5KG</v>
      </c>
      <c r="F390" s="280"/>
      <c r="G390" s="280"/>
      <c r="H390" s="281">
        <v>9.6999999999999993</v>
      </c>
      <c r="I390" s="281">
        <v>9.6999999999999993</v>
      </c>
      <c r="J390" s="282">
        <f>IFERROR(_xlfn.XLOOKUP(D390,ISENTOS!A:A,ISENTOS!H:H),"")</f>
        <v>0.04</v>
      </c>
      <c r="K390" s="282">
        <f>IFERROR(_xlfn.XLOOKUP(D390,ISENTOS!A:A,ISENTOS!I:I),"")</f>
        <v>0.12</v>
      </c>
      <c r="L390" s="283">
        <f>IF(_xlfn.XLOOKUP(D390,Peso!A:A,Peso!D:D),_xlfn.XLOOKUP(D390,Peso!A:A,Peso!D:D),"SEM PESO")</f>
        <v>5</v>
      </c>
      <c r="M390" s="283" t="str">
        <f>_xlfn.XLOOKUP(D390,Peso!A:A,Peso!C:C)</f>
        <v>SC</v>
      </c>
      <c r="N390" s="283"/>
      <c r="O390" s="284">
        <f t="shared" si="48"/>
        <v>9.6999999999999993</v>
      </c>
      <c r="P390" s="284">
        <f t="shared" si="49"/>
        <v>10.1</v>
      </c>
      <c r="Q390" s="284">
        <f t="shared" si="50"/>
        <v>10.9</v>
      </c>
      <c r="R390" s="285" t="str">
        <f>_xlfn.XLOOKUP(D390,CATEGORIA!B:B,CATEGORIA!F:F)</f>
        <v>TEMPEROS / ESPECIARIAS</v>
      </c>
      <c r="S390" s="286">
        <f t="shared" si="51"/>
        <v>48.5</v>
      </c>
      <c r="T390" s="287">
        <f t="shared" si="52"/>
        <v>50.5</v>
      </c>
      <c r="U390" s="287">
        <f t="shared" si="53"/>
        <v>54.4</v>
      </c>
      <c r="V390" s="287">
        <f t="shared" si="54"/>
        <v>48.5</v>
      </c>
      <c r="W390" s="288">
        <f>_xlfn.XLOOKUP('LISTA '!D390,BASE!A:A,BASE!G:G)</f>
        <v>163</v>
      </c>
      <c r="X390" s="280" t="str">
        <f t="shared" si="55"/>
        <v/>
      </c>
      <c r="Y390" s="280" t="str">
        <f>IF(X390="ACABOU",(MAX($Y$2:Y389))+1,"")</f>
        <v/>
      </c>
      <c r="Z390" s="280" t="str">
        <f>IF(X390="CHEGOU",(MAX($Z$2:Z389))+1,"")</f>
        <v/>
      </c>
    </row>
    <row r="391" spans="1:26" s="216" customFormat="1" ht="21.9" customHeight="1" x14ac:dyDescent="0.3">
      <c r="A391" s="12" t="e">
        <f>IF(#REF!="",0,COUNTIF(#REF!,"x"))</f>
        <v>#REF!</v>
      </c>
      <c r="B391" s="12" t="e">
        <f>IF(#REF!="",0,COUNTIF(#REF!,"x"))</f>
        <v>#REF!</v>
      </c>
      <c r="C391" s="13" t="e">
        <f>IF(#REF!="",0,COUNTIF(#REF!,"X"))</f>
        <v>#REF!</v>
      </c>
      <c r="D391" s="278">
        <v>2731</v>
      </c>
      <c r="E391" s="279" t="str">
        <f>_xlfn.XLOOKUP(D391,BASE!A:A,BASE!B:B)</f>
        <v>CONCHA TAM G 600ML CX C/60 UN (EXPOTE)</v>
      </c>
      <c r="F391" s="280"/>
      <c r="G391" s="280"/>
      <c r="H391" s="281">
        <v>6.4</v>
      </c>
      <c r="I391" s="281">
        <v>6.4</v>
      </c>
      <c r="J391" s="282" t="str">
        <f>IFERROR(_xlfn.XLOOKUP(D391,ISENTOS!A:A,ISENTOS!H:H),"")</f>
        <v/>
      </c>
      <c r="K391" s="282" t="str">
        <f>IFERROR(_xlfn.XLOOKUP(D391,ISENTOS!A:A,ISENTOS!I:I),"")</f>
        <v/>
      </c>
      <c r="L391" s="283">
        <f>IF(_xlfn.XLOOKUP(D391,Peso!A:A,Peso!D:D),_xlfn.XLOOKUP(D391,Peso!A:A,Peso!D:D),"SEM PESO")</f>
        <v>60</v>
      </c>
      <c r="M391" s="283" t="str">
        <f>_xlfn.XLOOKUP(D391,Peso!A:A,Peso!C:C)</f>
        <v>CX</v>
      </c>
      <c r="N391" s="283"/>
      <c r="O391" s="284">
        <f t="shared" si="48"/>
        <v>6.4</v>
      </c>
      <c r="P391" s="284" t="str">
        <f t="shared" si="49"/>
        <v/>
      </c>
      <c r="Q391" s="284" t="str">
        <f t="shared" si="50"/>
        <v/>
      </c>
      <c r="R391" s="285" t="str">
        <f>_xlfn.XLOOKUP(D391,CATEGORIA!B:B,CATEGORIA!F:F)</f>
        <v>POTES</v>
      </c>
      <c r="S391" s="286">
        <f t="shared" si="51"/>
        <v>384</v>
      </c>
      <c r="T391" s="287" t="str">
        <f t="shared" si="52"/>
        <v/>
      </c>
      <c r="U391" s="287" t="str">
        <f t="shared" si="53"/>
        <v/>
      </c>
      <c r="V391" s="287">
        <f t="shared" si="54"/>
        <v>384</v>
      </c>
      <c r="W391" s="288">
        <f>_xlfn.XLOOKUP('LISTA '!D391,BASE!A:A,BASE!G:G)</f>
        <v>15</v>
      </c>
      <c r="X391" s="280" t="str">
        <f t="shared" si="55"/>
        <v/>
      </c>
      <c r="Y391" s="280" t="str">
        <f>IF(X391="ACABOU",(MAX($Y$2:Y390))+1,"")</f>
        <v/>
      </c>
      <c r="Z391" s="280" t="str">
        <f>IF(X391="CHEGOU",(MAX($Z$2:Z390))+1,"")</f>
        <v/>
      </c>
    </row>
    <row r="392" spans="1:26" s="216" customFormat="1" ht="21.9" customHeight="1" x14ac:dyDescent="0.3">
      <c r="A392" s="12" t="e">
        <f>IF(#REF!="",0,COUNTIF(#REF!,"x"))</f>
        <v>#REF!</v>
      </c>
      <c r="B392" s="12" t="e">
        <f>IF(#REF!="",0,COUNTIF(#REF!,"x"))</f>
        <v>#REF!</v>
      </c>
      <c r="C392" s="13" t="e">
        <f>IF(#REF!="",0,COUNTIF(#REF!,"X"))</f>
        <v>#REF!</v>
      </c>
      <c r="D392" s="278">
        <v>2732</v>
      </c>
      <c r="E392" s="279" t="str">
        <f>_xlfn.XLOOKUP(D392,BASE!A:A,BASE!B:B)</f>
        <v>CONCHA TAM GG 1,80LT CX C/12 UN (EXPOTE)</v>
      </c>
      <c r="F392" s="280"/>
      <c r="G392" s="280"/>
      <c r="H392" s="281">
        <v>14.2</v>
      </c>
      <c r="I392" s="281">
        <v>14.2</v>
      </c>
      <c r="J392" s="282" t="str">
        <f>IFERROR(_xlfn.XLOOKUP(D392,ISENTOS!A:A,ISENTOS!H:H),"")</f>
        <v/>
      </c>
      <c r="K392" s="282" t="str">
        <f>IFERROR(_xlfn.XLOOKUP(D392,ISENTOS!A:A,ISENTOS!I:I),"")</f>
        <v/>
      </c>
      <c r="L392" s="283">
        <f>IF(_xlfn.XLOOKUP(D392,Peso!A:A,Peso!D:D),_xlfn.XLOOKUP(D392,Peso!A:A,Peso!D:D),"SEM PESO")</f>
        <v>12</v>
      </c>
      <c r="M392" s="283" t="str">
        <f>_xlfn.XLOOKUP(D392,Peso!A:A,Peso!C:C)</f>
        <v>CX</v>
      </c>
      <c r="N392" s="283"/>
      <c r="O392" s="284">
        <f t="shared" si="48"/>
        <v>14.2</v>
      </c>
      <c r="P392" s="284" t="str">
        <f t="shared" si="49"/>
        <v/>
      </c>
      <c r="Q392" s="284" t="str">
        <f t="shared" si="50"/>
        <v/>
      </c>
      <c r="R392" s="285" t="str">
        <f>_xlfn.XLOOKUP(D392,CATEGORIA!B:B,CATEGORIA!F:F)</f>
        <v>POTES</v>
      </c>
      <c r="S392" s="286">
        <f t="shared" si="51"/>
        <v>170.39999999999998</v>
      </c>
      <c r="T392" s="287" t="str">
        <f t="shared" si="52"/>
        <v/>
      </c>
      <c r="U392" s="287" t="str">
        <f t="shared" si="53"/>
        <v/>
      </c>
      <c r="V392" s="287">
        <f t="shared" si="54"/>
        <v>170.39999999999998</v>
      </c>
      <c r="W392" s="288">
        <f>_xlfn.XLOOKUP('LISTA '!D392,BASE!A:A,BASE!G:G)</f>
        <v>16</v>
      </c>
      <c r="X392" s="280" t="str">
        <f t="shared" si="55"/>
        <v/>
      </c>
      <c r="Y392" s="280" t="str">
        <f>IF(X392="ACABOU",(MAX($Y$2:Y391))+1,"")</f>
        <v/>
      </c>
      <c r="Z392" s="280" t="str">
        <f>IF(X392="CHEGOU",(MAX($Z$2:Z391))+1,"")</f>
        <v/>
      </c>
    </row>
    <row r="393" spans="1:26" s="216" customFormat="1" ht="21.9" customHeight="1" x14ac:dyDescent="0.3">
      <c r="A393" s="12" t="e">
        <f>IF(#REF!="",0,COUNTIF(#REF!,"x"))</f>
        <v>#REF!</v>
      </c>
      <c r="B393" s="12" t="e">
        <f>IF(#REF!="",0,COUNTIF(#REF!,"x"))</f>
        <v>#REF!</v>
      </c>
      <c r="C393" s="13" t="e">
        <f>IF(#REF!="",0,COUNTIF(#REF!,"X"))</f>
        <v>#REF!</v>
      </c>
      <c r="D393" s="278">
        <v>2730</v>
      </c>
      <c r="E393" s="279" t="str">
        <f>_xlfn.XLOOKUP(D393,BASE!A:A,BASE!B:B)</f>
        <v>CONCHA TAM M 300ML CX C/120 UN (EXPOTE)</v>
      </c>
      <c r="F393" s="280"/>
      <c r="G393" s="280"/>
      <c r="H393" s="281">
        <v>3.2</v>
      </c>
      <c r="I393" s="281">
        <v>3.2</v>
      </c>
      <c r="J393" s="282" t="str">
        <f>IFERROR(_xlfn.XLOOKUP(D393,ISENTOS!A:A,ISENTOS!H:H),"")</f>
        <v/>
      </c>
      <c r="K393" s="282" t="str">
        <f>IFERROR(_xlfn.XLOOKUP(D393,ISENTOS!A:A,ISENTOS!I:I),"")</f>
        <v/>
      </c>
      <c r="L393" s="283">
        <f>IF(_xlfn.XLOOKUP(D393,Peso!A:A,Peso!D:D),_xlfn.XLOOKUP(D393,Peso!A:A,Peso!D:D),"SEM PESO")</f>
        <v>120</v>
      </c>
      <c r="M393" s="283" t="str">
        <f>_xlfn.XLOOKUP(D393,Peso!A:A,Peso!C:C)</f>
        <v>CX</v>
      </c>
      <c r="N393" s="283"/>
      <c r="O393" s="284">
        <f t="shared" si="48"/>
        <v>3.2</v>
      </c>
      <c r="P393" s="284" t="str">
        <f t="shared" si="49"/>
        <v/>
      </c>
      <c r="Q393" s="284" t="str">
        <f t="shared" si="50"/>
        <v/>
      </c>
      <c r="R393" s="285" t="str">
        <f>_xlfn.XLOOKUP(D393,CATEGORIA!B:B,CATEGORIA!F:F)</f>
        <v>POTES</v>
      </c>
      <c r="S393" s="286">
        <f t="shared" si="51"/>
        <v>384</v>
      </c>
      <c r="T393" s="287" t="str">
        <f t="shared" si="52"/>
        <v/>
      </c>
      <c r="U393" s="287" t="str">
        <f t="shared" si="53"/>
        <v/>
      </c>
      <c r="V393" s="287">
        <f t="shared" si="54"/>
        <v>384</v>
      </c>
      <c r="W393" s="288">
        <f>_xlfn.XLOOKUP('LISTA '!D393,BASE!A:A,BASE!G:G)</f>
        <v>42</v>
      </c>
      <c r="X393" s="280" t="str">
        <f t="shared" si="55"/>
        <v/>
      </c>
      <c r="Y393" s="280" t="str">
        <f>IF(X393="ACABOU",(MAX($Y$2:Y392))+1,"")</f>
        <v/>
      </c>
      <c r="Z393" s="280" t="str">
        <f>IF(X393="CHEGOU",(MAX($Z$2:Z392))+1,"")</f>
        <v/>
      </c>
    </row>
    <row r="394" spans="1:26" s="216" customFormat="1" ht="21.9" customHeight="1" x14ac:dyDescent="0.3">
      <c r="A394" s="19" t="e">
        <f>IF(#REF!="",0,COUNTIF(#REF!,"x"))</f>
        <v>#REF!</v>
      </c>
      <c r="B394" s="19" t="e">
        <f>IF(#REF!="",0,COUNTIF(#REF!,"x"))</f>
        <v>#REF!</v>
      </c>
      <c r="C394" s="16" t="e">
        <f>IF(#REF!="",0,COUNTIF(#REF!,"X"))</f>
        <v>#REF!</v>
      </c>
      <c r="D394" s="278">
        <v>2729</v>
      </c>
      <c r="E394" s="279" t="str">
        <f>_xlfn.XLOOKUP(D394,BASE!A:A,BASE!B:B)</f>
        <v>CONCHA TAM P 100ML CX C/120 UN (EXPOTE)</v>
      </c>
      <c r="F394" s="280"/>
      <c r="G394" s="280"/>
      <c r="H394" s="281">
        <v>1.4</v>
      </c>
      <c r="I394" s="281">
        <v>1.4</v>
      </c>
      <c r="J394" s="282" t="str">
        <f>IFERROR(_xlfn.XLOOKUP(D394,ISENTOS!A:A,ISENTOS!H:H),"")</f>
        <v/>
      </c>
      <c r="K394" s="282" t="str">
        <f>IFERROR(_xlfn.XLOOKUP(D394,ISENTOS!A:A,ISENTOS!I:I),"")</f>
        <v/>
      </c>
      <c r="L394" s="283">
        <f>IF(_xlfn.XLOOKUP(D394,Peso!A:A,Peso!D:D),_xlfn.XLOOKUP(D394,Peso!A:A,Peso!D:D),"SEM PESO")</f>
        <v>120</v>
      </c>
      <c r="M394" s="283" t="str">
        <f>_xlfn.XLOOKUP(D394,Peso!A:A,Peso!C:C)</f>
        <v>CX</v>
      </c>
      <c r="N394" s="283"/>
      <c r="O394" s="284">
        <f t="shared" si="48"/>
        <v>1.4</v>
      </c>
      <c r="P394" s="284" t="str">
        <f t="shared" si="49"/>
        <v/>
      </c>
      <c r="Q394" s="284" t="str">
        <f t="shared" si="50"/>
        <v/>
      </c>
      <c r="R394" s="285" t="str">
        <f>_xlfn.XLOOKUP(D394,CATEGORIA!B:B,CATEGORIA!F:F)</f>
        <v>POTES</v>
      </c>
      <c r="S394" s="286">
        <f t="shared" si="51"/>
        <v>168</v>
      </c>
      <c r="T394" s="287" t="str">
        <f t="shared" si="52"/>
        <v/>
      </c>
      <c r="U394" s="287" t="str">
        <f t="shared" si="53"/>
        <v/>
      </c>
      <c r="V394" s="287">
        <f t="shared" si="54"/>
        <v>168</v>
      </c>
      <c r="W394" s="288">
        <f>_xlfn.XLOOKUP('LISTA '!D394,BASE!A:A,BASE!G:G)</f>
        <v>27</v>
      </c>
      <c r="X394" s="280" t="str">
        <f t="shared" si="55"/>
        <v/>
      </c>
      <c r="Y394" s="280" t="str">
        <f>IF(X394="ACABOU",(MAX($Y$2:Y393))+1,"")</f>
        <v/>
      </c>
      <c r="Z394" s="280" t="str">
        <f>IF(X394="CHEGOU",(MAX($Z$2:Z393))+1,"")</f>
        <v/>
      </c>
    </row>
    <row r="395" spans="1:26" s="216" customFormat="1" ht="21.9" customHeight="1" x14ac:dyDescent="0.3">
      <c r="A395" s="19" t="e">
        <f>IF(#REF!="",0,COUNTIF(#REF!,"x"))</f>
        <v>#REF!</v>
      </c>
      <c r="B395" s="19" t="e">
        <f>IF(#REF!="",0,COUNTIF(#REF!,"x"))</f>
        <v>#REF!</v>
      </c>
      <c r="C395" s="16" t="e">
        <f>IF(#REF!="",0,COUNTIF(#REF!,"X"))</f>
        <v>#REF!</v>
      </c>
      <c r="D395" s="278">
        <v>80</v>
      </c>
      <c r="E395" s="279" t="str">
        <f>_xlfn.XLOOKUP(D395,BASE!A:A,BASE!B:B)</f>
        <v>CORN FLAKES ACUCAR MASCAVO 8KG (ALCA FOODS)</v>
      </c>
      <c r="F395" s="280"/>
      <c r="G395" s="280"/>
      <c r="H395" s="281">
        <v>19.8</v>
      </c>
      <c r="I395" s="281">
        <v>19.8</v>
      </c>
      <c r="J395" s="282" t="str">
        <f>IFERROR(_xlfn.XLOOKUP(D395,ISENTOS!A:A,ISENTOS!H:H),"")</f>
        <v/>
      </c>
      <c r="K395" s="282" t="str">
        <f>IFERROR(_xlfn.XLOOKUP(D395,ISENTOS!A:A,ISENTOS!I:I),"")</f>
        <v/>
      </c>
      <c r="L395" s="283">
        <f>IF(_xlfn.XLOOKUP(D395,Peso!A:A,Peso!D:D),_xlfn.XLOOKUP(D395,Peso!A:A,Peso!D:D),"SEM PESO")</f>
        <v>8</v>
      </c>
      <c r="M395" s="283" t="str">
        <f>_xlfn.XLOOKUP(D395,Peso!A:A,Peso!C:C)</f>
        <v>SC</v>
      </c>
      <c r="N395" s="283"/>
      <c r="O395" s="284">
        <f t="shared" si="48"/>
        <v>19.8</v>
      </c>
      <c r="P395" s="284" t="str">
        <f t="shared" si="49"/>
        <v/>
      </c>
      <c r="Q395" s="284" t="str">
        <f t="shared" si="50"/>
        <v/>
      </c>
      <c r="R395" s="285" t="str">
        <f>_xlfn.XLOOKUP(D395,CATEGORIA!B:B,CATEGORIA!F:F)</f>
        <v>CEREAIS</v>
      </c>
      <c r="S395" s="286">
        <f t="shared" si="51"/>
        <v>158.4</v>
      </c>
      <c r="T395" s="287" t="str">
        <f t="shared" si="52"/>
        <v/>
      </c>
      <c r="U395" s="287" t="str">
        <f t="shared" si="53"/>
        <v/>
      </c>
      <c r="V395" s="287">
        <f t="shared" si="54"/>
        <v>158.4</v>
      </c>
      <c r="W395" s="288">
        <f>_xlfn.XLOOKUP('LISTA '!D395,BASE!A:A,BASE!G:G)</f>
        <v>41</v>
      </c>
      <c r="X395" s="280" t="str">
        <f t="shared" si="55"/>
        <v/>
      </c>
      <c r="Y395" s="280" t="str">
        <f>IF(X395="ACABOU",(MAX($Y$2:Y394))+1,"")</f>
        <v/>
      </c>
      <c r="Z395" s="280" t="str">
        <f>IF(X395="CHEGOU",(MAX($Z$2:Z394))+1,"")</f>
        <v/>
      </c>
    </row>
    <row r="396" spans="1:26" s="216" customFormat="1" ht="21.9" customHeight="1" x14ac:dyDescent="0.3">
      <c r="A396" s="12" t="e">
        <f>IF(#REF!="",0,COUNTIF(#REF!,"x"))</f>
        <v>#REF!</v>
      </c>
      <c r="B396" s="12" t="e">
        <f>IF(#REF!="",0,COUNTIF(#REF!,"x"))</f>
        <v>#REF!</v>
      </c>
      <c r="C396" s="13" t="e">
        <f>IF(#REF!="",0,COUNTIF(#REF!,"X"))</f>
        <v>#REF!</v>
      </c>
      <c r="D396" s="278">
        <v>77</v>
      </c>
      <c r="E396" s="279" t="str">
        <f>_xlfn.XLOOKUP(D396,BASE!A:A,BASE!B:B)</f>
        <v>CORN FLAKES BANANA 8KG (ALCA FOODS)</v>
      </c>
      <c r="F396" s="280"/>
      <c r="G396" s="280"/>
      <c r="H396" s="281">
        <v>18.5</v>
      </c>
      <c r="I396" s="281">
        <v>18.5</v>
      </c>
      <c r="J396" s="282" t="str">
        <f>IFERROR(_xlfn.XLOOKUP(D396,ISENTOS!A:A,ISENTOS!H:H),"")</f>
        <v/>
      </c>
      <c r="K396" s="282" t="str">
        <f>IFERROR(_xlfn.XLOOKUP(D396,ISENTOS!A:A,ISENTOS!I:I),"")</f>
        <v/>
      </c>
      <c r="L396" s="283">
        <f>IF(_xlfn.XLOOKUP(D396,Peso!A:A,Peso!D:D),_xlfn.XLOOKUP(D396,Peso!A:A,Peso!D:D),"SEM PESO")</f>
        <v>8</v>
      </c>
      <c r="M396" s="283" t="str">
        <f>_xlfn.XLOOKUP(D396,Peso!A:A,Peso!C:C)</f>
        <v>SC</v>
      </c>
      <c r="N396" s="283"/>
      <c r="O396" s="284">
        <f t="shared" si="48"/>
        <v>18.5</v>
      </c>
      <c r="P396" s="284" t="str">
        <f t="shared" si="49"/>
        <v/>
      </c>
      <c r="Q396" s="284" t="str">
        <f t="shared" si="50"/>
        <v/>
      </c>
      <c r="R396" s="285" t="str">
        <f>_xlfn.XLOOKUP(D396,CATEGORIA!B:B,CATEGORIA!F:F)</f>
        <v>CEREAIS</v>
      </c>
      <c r="S396" s="286">
        <f t="shared" si="51"/>
        <v>148</v>
      </c>
      <c r="T396" s="287" t="str">
        <f t="shared" si="52"/>
        <v/>
      </c>
      <c r="U396" s="287" t="str">
        <f t="shared" si="53"/>
        <v/>
      </c>
      <c r="V396" s="287">
        <f t="shared" si="54"/>
        <v>148</v>
      </c>
      <c r="W396" s="288">
        <f>_xlfn.XLOOKUP('LISTA '!D396,BASE!A:A,BASE!G:G)</f>
        <v>54</v>
      </c>
      <c r="X396" s="280" t="str">
        <f t="shared" si="55"/>
        <v/>
      </c>
      <c r="Y396" s="280" t="str">
        <f>IF(X396="ACABOU",(MAX($Y$2:Y395))+1,"")</f>
        <v/>
      </c>
      <c r="Z396" s="280" t="str">
        <f>IF(X396="CHEGOU",(MAX($Z$2:Z395))+1,"")</f>
        <v/>
      </c>
    </row>
    <row r="397" spans="1:26" s="216" customFormat="1" ht="21.9" customHeight="1" x14ac:dyDescent="0.3">
      <c r="A397" s="12" t="e">
        <f>IF(#REF!="",0,COUNTIF(#REF!,"x"))</f>
        <v>#REF!</v>
      </c>
      <c r="B397" s="12" t="e">
        <f>IF(#REF!="",0,COUNTIF(#REF!,"x"))</f>
        <v>#REF!</v>
      </c>
      <c r="C397" s="13" t="e">
        <f>IF(#REF!="",0,COUNTIF(#REF!,"X"))</f>
        <v>#REF!</v>
      </c>
      <c r="D397" s="278">
        <v>83</v>
      </c>
      <c r="E397" s="279" t="str">
        <f>_xlfn.XLOOKUP(D397,BASE!A:A,BASE!B:B)</f>
        <v>CORN FLAKES CHOCOLATE 8KG (ALCA FOODS)</v>
      </c>
      <c r="F397" s="280"/>
      <c r="G397" s="280"/>
      <c r="H397" s="281">
        <v>20</v>
      </c>
      <c r="I397" s="281">
        <v>20</v>
      </c>
      <c r="J397" s="282" t="str">
        <f>IFERROR(_xlfn.XLOOKUP(D397,ISENTOS!A:A,ISENTOS!H:H),"")</f>
        <v/>
      </c>
      <c r="K397" s="282" t="str">
        <f>IFERROR(_xlfn.XLOOKUP(D397,ISENTOS!A:A,ISENTOS!I:I),"")</f>
        <v/>
      </c>
      <c r="L397" s="283">
        <f>IF(_xlfn.XLOOKUP(D397,Peso!A:A,Peso!D:D),_xlfn.XLOOKUP(D397,Peso!A:A,Peso!D:D),"SEM PESO")</f>
        <v>8</v>
      </c>
      <c r="M397" s="283" t="str">
        <f>_xlfn.XLOOKUP(D397,Peso!A:A,Peso!C:C)</f>
        <v>SC</v>
      </c>
      <c r="N397" s="283"/>
      <c r="O397" s="284">
        <f t="shared" si="48"/>
        <v>20</v>
      </c>
      <c r="P397" s="284" t="str">
        <f t="shared" si="49"/>
        <v/>
      </c>
      <c r="Q397" s="284" t="str">
        <f t="shared" si="50"/>
        <v/>
      </c>
      <c r="R397" s="285" t="str">
        <f>_xlfn.XLOOKUP(D397,CATEGORIA!B:B,CATEGORIA!F:F)</f>
        <v>CEREAIS</v>
      </c>
      <c r="S397" s="286">
        <f t="shared" si="51"/>
        <v>160</v>
      </c>
      <c r="T397" s="287" t="str">
        <f t="shared" si="52"/>
        <v/>
      </c>
      <c r="U397" s="287" t="str">
        <f t="shared" si="53"/>
        <v/>
      </c>
      <c r="V397" s="287">
        <f t="shared" si="54"/>
        <v>160</v>
      </c>
      <c r="W397" s="288">
        <f>_xlfn.XLOOKUP('LISTA '!D397,BASE!A:A,BASE!G:G)</f>
        <v>27</v>
      </c>
      <c r="X397" s="280" t="str">
        <f t="shared" si="55"/>
        <v/>
      </c>
      <c r="Y397" s="280" t="str">
        <f>IF(X397="ACABOU",(MAX($Y$2:Y396))+1,"")</f>
        <v/>
      </c>
      <c r="Z397" s="280" t="str">
        <f>IF(X397="CHEGOU",(MAX($Z$2:Z396))+1,"")</f>
        <v/>
      </c>
    </row>
    <row r="398" spans="1:26" s="216" customFormat="1" ht="21.9" customHeight="1" x14ac:dyDescent="0.3">
      <c r="A398" s="12" t="e">
        <f>IF(#REF!="",0,COUNTIF(#REF!,"x"))</f>
        <v>#REF!</v>
      </c>
      <c r="B398" s="12" t="e">
        <f>IF(#REF!="",0,COUNTIF(#REF!,"x"))</f>
        <v>#REF!</v>
      </c>
      <c r="C398" s="13" t="e">
        <f>IF(#REF!="",0,COUNTIF(#REF!,"X"))</f>
        <v>#REF!</v>
      </c>
      <c r="D398" s="278">
        <v>84</v>
      </c>
      <c r="E398" s="279" t="str">
        <f>_xlfn.XLOOKUP(D398,BASE!A:A,BASE!B:B)</f>
        <v>CORN FLAKES HONEY (MEL) 8KG (ALCA FOODS)</v>
      </c>
      <c r="F398" s="280"/>
      <c r="G398" s="280"/>
      <c r="H398" s="281">
        <v>19</v>
      </c>
      <c r="I398" s="281">
        <v>19</v>
      </c>
      <c r="J398" s="282" t="str">
        <f>IFERROR(_xlfn.XLOOKUP(D398,ISENTOS!A:A,ISENTOS!H:H),"")</f>
        <v/>
      </c>
      <c r="K398" s="282" t="str">
        <f>IFERROR(_xlfn.XLOOKUP(D398,ISENTOS!A:A,ISENTOS!I:I),"")</f>
        <v/>
      </c>
      <c r="L398" s="283">
        <f>IF(_xlfn.XLOOKUP(D398,Peso!A:A,Peso!D:D),_xlfn.XLOOKUP(D398,Peso!A:A,Peso!D:D),"SEM PESO")</f>
        <v>8</v>
      </c>
      <c r="M398" s="283" t="str">
        <f>_xlfn.XLOOKUP(D398,Peso!A:A,Peso!C:C)</f>
        <v>SC</v>
      </c>
      <c r="N398" s="283"/>
      <c r="O398" s="284">
        <f t="shared" si="48"/>
        <v>19</v>
      </c>
      <c r="P398" s="284" t="str">
        <f t="shared" si="49"/>
        <v/>
      </c>
      <c r="Q398" s="284" t="str">
        <f t="shared" si="50"/>
        <v/>
      </c>
      <c r="R398" s="285" t="str">
        <f>_xlfn.XLOOKUP(D398,CATEGORIA!B:B,CATEGORIA!F:F)</f>
        <v>CEREAIS</v>
      </c>
      <c r="S398" s="286">
        <f t="shared" si="51"/>
        <v>152</v>
      </c>
      <c r="T398" s="287" t="str">
        <f t="shared" si="52"/>
        <v/>
      </c>
      <c r="U398" s="287" t="str">
        <f t="shared" si="53"/>
        <v/>
      </c>
      <c r="V398" s="287">
        <f t="shared" si="54"/>
        <v>152</v>
      </c>
      <c r="W398" s="288">
        <f>_xlfn.XLOOKUP('LISTA '!D398,BASE!A:A,BASE!G:G)</f>
        <v>51</v>
      </c>
      <c r="X398" s="280" t="str">
        <f t="shared" si="55"/>
        <v/>
      </c>
      <c r="Y398" s="280" t="str">
        <f>IF(X398="ACABOU",(MAX($Y$2:Y397))+1,"")</f>
        <v/>
      </c>
      <c r="Z398" s="280" t="str">
        <f>IF(X398="CHEGOU",(MAX($Z$2:Z397))+1,"")</f>
        <v/>
      </c>
    </row>
    <row r="399" spans="1:26" s="216" customFormat="1" ht="21.9" customHeight="1" x14ac:dyDescent="0.3">
      <c r="A399" s="12" t="e">
        <f>IF(#REF!="",0,COUNTIF(#REF!,"x"))</f>
        <v>#REF!</v>
      </c>
      <c r="B399" s="12" t="e">
        <f>IF(#REF!="",0,COUNTIF(#REF!,"x"))</f>
        <v>#REF!</v>
      </c>
      <c r="C399" s="13" t="e">
        <f>IF(#REF!="",0,COUNTIF(#REF!,"X"))</f>
        <v>#REF!</v>
      </c>
      <c r="D399" s="278">
        <v>76</v>
      </c>
      <c r="E399" s="279" t="str">
        <f>_xlfn.XLOOKUP(D399,BASE!A:A,BASE!B:B)</f>
        <v>CORN FLAKES LEITE CONDENSADO 8KG (ALCA FOODS)</v>
      </c>
      <c r="F399" s="280"/>
      <c r="G399" s="280"/>
      <c r="H399" s="281">
        <v>19</v>
      </c>
      <c r="I399" s="281">
        <v>19</v>
      </c>
      <c r="J399" s="282" t="str">
        <f>IFERROR(_xlfn.XLOOKUP(D399,ISENTOS!A:A,ISENTOS!H:H),"")</f>
        <v/>
      </c>
      <c r="K399" s="282" t="str">
        <f>IFERROR(_xlfn.XLOOKUP(D399,ISENTOS!A:A,ISENTOS!I:I),"")</f>
        <v/>
      </c>
      <c r="L399" s="283">
        <f>IF(_xlfn.XLOOKUP(D399,Peso!A:A,Peso!D:D),_xlfn.XLOOKUP(D399,Peso!A:A,Peso!D:D),"SEM PESO")</f>
        <v>8</v>
      </c>
      <c r="M399" s="283" t="str">
        <f>_xlfn.XLOOKUP(D399,Peso!A:A,Peso!C:C)</f>
        <v>SC</v>
      </c>
      <c r="N399" s="283"/>
      <c r="O399" s="284">
        <f t="shared" si="48"/>
        <v>19</v>
      </c>
      <c r="P399" s="284" t="str">
        <f t="shared" si="49"/>
        <v/>
      </c>
      <c r="Q399" s="284" t="str">
        <f t="shared" si="50"/>
        <v/>
      </c>
      <c r="R399" s="285" t="str">
        <f>_xlfn.XLOOKUP(D399,CATEGORIA!B:B,CATEGORIA!F:F)</f>
        <v>CEREAIS</v>
      </c>
      <c r="S399" s="286">
        <f t="shared" si="51"/>
        <v>152</v>
      </c>
      <c r="T399" s="287" t="str">
        <f t="shared" si="52"/>
        <v/>
      </c>
      <c r="U399" s="287" t="str">
        <f t="shared" si="53"/>
        <v/>
      </c>
      <c r="V399" s="287">
        <f t="shared" si="54"/>
        <v>152</v>
      </c>
      <c r="W399" s="288">
        <f>_xlfn.XLOOKUP('LISTA '!D399,BASE!A:A,BASE!G:G)</f>
        <v>76</v>
      </c>
      <c r="X399" s="280" t="str">
        <f t="shared" si="55"/>
        <v/>
      </c>
      <c r="Y399" s="280" t="str">
        <f>IF(X399="ACABOU",(MAX($Y$2:Y398))+1,"")</f>
        <v/>
      </c>
      <c r="Z399" s="280" t="str">
        <f>IF(X399="CHEGOU",(MAX($Z$2:Z398))+1,"")</f>
        <v/>
      </c>
    </row>
    <row r="400" spans="1:26" s="216" customFormat="1" ht="21.9" customHeight="1" x14ac:dyDescent="0.3">
      <c r="A400" s="12"/>
      <c r="B400" s="12"/>
      <c r="C400" s="13"/>
      <c r="D400" s="278">
        <v>72</v>
      </c>
      <c r="E400" s="279" t="str">
        <f>_xlfn.XLOOKUP(D400,BASE!A:A,BASE!B:B)</f>
        <v>CORN FLAKES LIGHT 6KG (ALCA FOODS)</v>
      </c>
      <c r="F400" s="280"/>
      <c r="G400" s="280"/>
      <c r="H400" s="281">
        <v>19.399999999999999</v>
      </c>
      <c r="I400" s="281">
        <v>19.399999999999999</v>
      </c>
      <c r="J400" s="282" t="str">
        <f>IFERROR(_xlfn.XLOOKUP(D400,ISENTOS!A:A,ISENTOS!H:H),"")</f>
        <v/>
      </c>
      <c r="K400" s="282" t="str">
        <f>IFERROR(_xlfn.XLOOKUP(D400,ISENTOS!A:A,ISENTOS!I:I),"")</f>
        <v/>
      </c>
      <c r="L400" s="283">
        <f>IF(_xlfn.XLOOKUP(D400,Peso!A:A,Peso!D:D),_xlfn.XLOOKUP(D400,Peso!A:A,Peso!D:D),"SEM PESO")</f>
        <v>6</v>
      </c>
      <c r="M400" s="283" t="str">
        <f>_xlfn.XLOOKUP(D400,Peso!A:A,Peso!C:C)</f>
        <v>SC</v>
      </c>
      <c r="N400" s="283"/>
      <c r="O400" s="284">
        <f t="shared" si="48"/>
        <v>19.399999999999999</v>
      </c>
      <c r="P400" s="284" t="str">
        <f t="shared" si="49"/>
        <v/>
      </c>
      <c r="Q400" s="284" t="str">
        <f t="shared" si="50"/>
        <v/>
      </c>
      <c r="R400" s="285" t="str">
        <f>_xlfn.XLOOKUP(D400,CATEGORIA!B:B,CATEGORIA!F:F)</f>
        <v>CEREAIS</v>
      </c>
      <c r="S400" s="286">
        <f t="shared" si="51"/>
        <v>116.39999999999999</v>
      </c>
      <c r="T400" s="287" t="str">
        <f t="shared" si="52"/>
        <v/>
      </c>
      <c r="U400" s="287" t="str">
        <f t="shared" si="53"/>
        <v/>
      </c>
      <c r="V400" s="287">
        <f t="shared" si="54"/>
        <v>116.39999999999999</v>
      </c>
      <c r="W400" s="288">
        <f>_xlfn.XLOOKUP('LISTA '!D400,BASE!A:A,BASE!G:G)</f>
        <v>68</v>
      </c>
      <c r="X400" s="280" t="str">
        <f t="shared" si="55"/>
        <v/>
      </c>
      <c r="Y400" s="280" t="str">
        <f>IF(X400="ACABOU",(MAX($Y$2:Y399))+1,"")</f>
        <v/>
      </c>
      <c r="Z400" s="280" t="str">
        <f>IF(X400="CHEGOU",(MAX($Z$2:Z399))+1,"")</f>
        <v/>
      </c>
    </row>
    <row r="401" spans="1:27" s="216" customFormat="1" ht="21.9" customHeight="1" x14ac:dyDescent="0.3">
      <c r="A401" s="12"/>
      <c r="B401" s="12"/>
      <c r="C401" s="13"/>
      <c r="D401" s="278">
        <v>53</v>
      </c>
      <c r="E401" s="279" t="str">
        <f>_xlfn.XLOOKUP(D401,BASE!A:A,BASE!B:B)</f>
        <v>CORN FLAKES NATURAL 6KG (ALCA FOODS)</v>
      </c>
      <c r="F401" s="280"/>
      <c r="G401" s="280"/>
      <c r="H401" s="281">
        <v>17.3</v>
      </c>
      <c r="I401" s="281">
        <v>17.3</v>
      </c>
      <c r="J401" s="282" t="str">
        <f>IFERROR(_xlfn.XLOOKUP(D401,ISENTOS!A:A,ISENTOS!H:H),"")</f>
        <v/>
      </c>
      <c r="K401" s="282" t="str">
        <f>IFERROR(_xlfn.XLOOKUP(D401,ISENTOS!A:A,ISENTOS!I:I),"")</f>
        <v/>
      </c>
      <c r="L401" s="283">
        <f>IF(_xlfn.XLOOKUP(D401,Peso!A:A,Peso!D:D),_xlfn.XLOOKUP(D401,Peso!A:A,Peso!D:D),"SEM PESO")</f>
        <v>6</v>
      </c>
      <c r="M401" s="283" t="str">
        <f>_xlfn.XLOOKUP(D401,Peso!A:A,Peso!C:C)</f>
        <v>SC</v>
      </c>
      <c r="N401" s="283"/>
      <c r="O401" s="284">
        <f t="shared" si="48"/>
        <v>17.3</v>
      </c>
      <c r="P401" s="284" t="str">
        <f t="shared" si="49"/>
        <v/>
      </c>
      <c r="Q401" s="284" t="str">
        <f t="shared" si="50"/>
        <v/>
      </c>
      <c r="R401" s="285" t="str">
        <f>_xlfn.XLOOKUP(D401,CATEGORIA!B:B,CATEGORIA!F:F)</f>
        <v>CEREAIS</v>
      </c>
      <c r="S401" s="286">
        <f t="shared" si="51"/>
        <v>103.80000000000001</v>
      </c>
      <c r="T401" s="287" t="str">
        <f t="shared" si="52"/>
        <v/>
      </c>
      <c r="U401" s="287" t="str">
        <f t="shared" si="53"/>
        <v/>
      </c>
      <c r="V401" s="287">
        <f t="shared" si="54"/>
        <v>103.80000000000001</v>
      </c>
      <c r="W401" s="288">
        <f>_xlfn.XLOOKUP('LISTA '!D401,BASE!A:A,BASE!G:G)</f>
        <v>580</v>
      </c>
      <c r="X401" s="280" t="str">
        <f t="shared" si="55"/>
        <v/>
      </c>
      <c r="Y401" s="280" t="str">
        <f>IF(X401="ACABOU",(MAX($Y$2:Y400))+1,"")</f>
        <v/>
      </c>
      <c r="Z401" s="280" t="str">
        <f>IF(X401="CHEGOU",(MAX($Z$2:Z400))+1,"")</f>
        <v/>
      </c>
      <c r="AA401" s="48"/>
    </row>
    <row r="402" spans="1:27" s="216" customFormat="1" ht="21.9" customHeight="1" x14ac:dyDescent="0.3">
      <c r="A402" s="12" t="e">
        <f>IF(#REF!="",0,COUNTIF(#REF!,"x"))</f>
        <v>#REF!</v>
      </c>
      <c r="B402" s="12" t="e">
        <f>IF(#REF!="",0,COUNTIF(#REF!,"x"))</f>
        <v>#REF!</v>
      </c>
      <c r="C402" s="13" t="e">
        <f>IF(#REF!="",0,COUNTIF(#REF!,"X"))</f>
        <v>#REF!</v>
      </c>
      <c r="D402" s="278">
        <v>52</v>
      </c>
      <c r="E402" s="279" t="str">
        <f>_xlfn.XLOOKUP(D402,BASE!A:A,BASE!B:B)</f>
        <v>CORN FLAKES SUGAR 8KG (ALCA FOODS)</v>
      </c>
      <c r="F402" s="280"/>
      <c r="G402" s="280"/>
      <c r="H402" s="281">
        <v>18</v>
      </c>
      <c r="I402" s="281">
        <v>18</v>
      </c>
      <c r="J402" s="282" t="str">
        <f>IFERROR(_xlfn.XLOOKUP(D402,ISENTOS!A:A,ISENTOS!H:H),"")</f>
        <v/>
      </c>
      <c r="K402" s="282" t="str">
        <f>IFERROR(_xlfn.XLOOKUP(D402,ISENTOS!A:A,ISENTOS!I:I),"")</f>
        <v/>
      </c>
      <c r="L402" s="283">
        <f>IF(_xlfn.XLOOKUP(D402,Peso!A:A,Peso!D:D),_xlfn.XLOOKUP(D402,Peso!A:A,Peso!D:D),"SEM PESO")</f>
        <v>8</v>
      </c>
      <c r="M402" s="283" t="str">
        <f>_xlfn.XLOOKUP(D402,Peso!A:A,Peso!C:C)</f>
        <v>SC</v>
      </c>
      <c r="N402" s="283"/>
      <c r="O402" s="284">
        <f t="shared" si="48"/>
        <v>18</v>
      </c>
      <c r="P402" s="284" t="str">
        <f t="shared" si="49"/>
        <v/>
      </c>
      <c r="Q402" s="284" t="str">
        <f t="shared" si="50"/>
        <v/>
      </c>
      <c r="R402" s="285" t="str">
        <f>_xlfn.XLOOKUP(D402,CATEGORIA!B:B,CATEGORIA!F:F)</f>
        <v>CEREAIS</v>
      </c>
      <c r="S402" s="286">
        <f t="shared" si="51"/>
        <v>144</v>
      </c>
      <c r="T402" s="287" t="str">
        <f t="shared" si="52"/>
        <v/>
      </c>
      <c r="U402" s="287" t="str">
        <f t="shared" si="53"/>
        <v/>
      </c>
      <c r="V402" s="287">
        <f t="shared" si="54"/>
        <v>144</v>
      </c>
      <c r="W402" s="288">
        <f>_xlfn.XLOOKUP('LISTA '!D402,BASE!A:A,BASE!G:G)</f>
        <v>19</v>
      </c>
      <c r="X402" s="280" t="str">
        <f t="shared" si="55"/>
        <v/>
      </c>
      <c r="Y402" s="280" t="str">
        <f>IF(X402="ACABOU",(MAX($Y$2:Y401))+1,"")</f>
        <v/>
      </c>
      <c r="Z402" s="280" t="str">
        <f>IF(X402="CHEGOU",(MAX($Z$2:Z401))+1,"")</f>
        <v/>
      </c>
    </row>
    <row r="403" spans="1:27" s="216" customFormat="1" ht="21.9" customHeight="1" x14ac:dyDescent="0.3">
      <c r="A403" s="12" t="e">
        <f>IF(#REF!="",0,COUNTIF(#REF!,"x"))</f>
        <v>#REF!</v>
      </c>
      <c r="B403" s="12" t="e">
        <f>IF(#REF!="",0,COUNTIF(#REF!,"x"))</f>
        <v>#REF!</v>
      </c>
      <c r="C403" s="13" t="e">
        <f>IF(#REF!="",0,COUNTIF(#REF!,"X"))</f>
        <v>#REF!</v>
      </c>
      <c r="D403" s="278">
        <v>20380</v>
      </c>
      <c r="E403" s="279" t="str">
        <f>_xlfn.XLOOKUP(D403,BASE!A:A,BASE!B:B)</f>
        <v>CRANBERRY FATIADO 11,34KG (OCEAN SPRAY)</v>
      </c>
      <c r="F403" s="280"/>
      <c r="G403" s="280"/>
      <c r="H403" s="281">
        <v>34</v>
      </c>
      <c r="I403" s="281">
        <v>34</v>
      </c>
      <c r="J403" s="282" t="str">
        <f>IFERROR(_xlfn.XLOOKUP(D403,ISENTOS!A:A,ISENTOS!H:H),"")</f>
        <v/>
      </c>
      <c r="K403" s="282" t="str">
        <f>IFERROR(_xlfn.XLOOKUP(D403,ISENTOS!A:A,ISENTOS!I:I),"")</f>
        <v/>
      </c>
      <c r="L403" s="283">
        <f>IF(_xlfn.XLOOKUP(D403,Peso!A:A,Peso!D:D),_xlfn.XLOOKUP(D403,Peso!A:A,Peso!D:D),"SEM PESO")</f>
        <v>11.34</v>
      </c>
      <c r="M403" s="283" t="str">
        <f>_xlfn.XLOOKUP(D403,Peso!A:A,Peso!C:C)</f>
        <v>CX</v>
      </c>
      <c r="N403" s="283"/>
      <c r="O403" s="284">
        <f t="shared" si="48"/>
        <v>34</v>
      </c>
      <c r="P403" s="284" t="str">
        <f t="shared" si="49"/>
        <v/>
      </c>
      <c r="Q403" s="284" t="str">
        <f t="shared" si="50"/>
        <v/>
      </c>
      <c r="R403" s="285" t="str">
        <f>_xlfn.XLOOKUP(D403,CATEGORIA!B:B,CATEGORIA!F:F)</f>
        <v>FRUTAS DESIDRATADAS / CRISTALIZADAS</v>
      </c>
      <c r="S403" s="286">
        <f t="shared" si="51"/>
        <v>385.56</v>
      </c>
      <c r="T403" s="287" t="str">
        <f t="shared" si="52"/>
        <v/>
      </c>
      <c r="U403" s="287" t="str">
        <f t="shared" si="53"/>
        <v/>
      </c>
      <c r="V403" s="287">
        <f t="shared" si="54"/>
        <v>385.56</v>
      </c>
      <c r="W403" s="288">
        <f>_xlfn.XLOOKUP('LISTA '!D403,BASE!A:A,BASE!G:G)</f>
        <v>211</v>
      </c>
      <c r="X403" s="280" t="str">
        <f t="shared" si="55"/>
        <v/>
      </c>
      <c r="Y403" s="280" t="str">
        <f>IF(X403="ACABOU",(MAX($Y$2:Y402))+1,"")</f>
        <v/>
      </c>
      <c r="Z403" s="280" t="str">
        <f>IF(X403="CHEGOU",(MAX($Z$2:Z402))+1,"")</f>
        <v/>
      </c>
    </row>
    <row r="404" spans="1:27" s="216" customFormat="1" ht="21.9" customHeight="1" x14ac:dyDescent="0.3">
      <c r="A404" s="12" t="e">
        <f>IF(#REF!="",0,COUNTIF(#REF!,"x"))</f>
        <v>#REF!</v>
      </c>
      <c r="B404" s="12" t="e">
        <f>IF(#REF!="",0,COUNTIF(#REF!,"x"))</f>
        <v>#REF!</v>
      </c>
      <c r="C404" s="13" t="e">
        <f>IF(#REF!="",0,COUNTIF(#REF!,"X"))</f>
        <v>#REF!</v>
      </c>
      <c r="D404" s="278">
        <v>20413</v>
      </c>
      <c r="E404" s="279" t="str">
        <f>_xlfn.XLOOKUP(D404,BASE!A:A,BASE!B:B)</f>
        <v>CRANBERRY FATIADO 5,67KG (VIDA EM GRAOS)</v>
      </c>
      <c r="F404" s="280"/>
      <c r="G404" s="280" t="s">
        <v>155</v>
      </c>
      <c r="H404" s="281">
        <v>36.5</v>
      </c>
      <c r="I404" s="281">
        <f>VLOOKUP(D404,FRACIONADOS!$A:$L,8,0)</f>
        <v>36.5</v>
      </c>
      <c r="J404" s="282" t="str">
        <f>IFERROR(_xlfn.XLOOKUP(D404,ISENTOS!A:A,ISENTOS!H:H),"")</f>
        <v/>
      </c>
      <c r="K404" s="282" t="str">
        <f>IFERROR(_xlfn.XLOOKUP(D404,ISENTOS!A:A,ISENTOS!I:I),"")</f>
        <v/>
      </c>
      <c r="L404" s="283">
        <f>IF(_xlfn.XLOOKUP(D404,Peso!A:A,Peso!D:D),_xlfn.XLOOKUP(D404,Peso!A:A,Peso!D:D),"SEM PESO")</f>
        <v>5.67</v>
      </c>
      <c r="M404" s="283" t="str">
        <f>_xlfn.XLOOKUP(D404,Peso!A:A,Peso!C:C)</f>
        <v>CX</v>
      </c>
      <c r="N404" s="283"/>
      <c r="O404" s="284">
        <f t="shared" si="48"/>
        <v>36.5</v>
      </c>
      <c r="P404" s="284" t="str">
        <f t="shared" si="49"/>
        <v/>
      </c>
      <c r="Q404" s="284" t="str">
        <f t="shared" si="50"/>
        <v/>
      </c>
      <c r="R404" s="285" t="str">
        <f>_xlfn.XLOOKUP(D404,CATEGORIA!B:B,CATEGORIA!F:F)</f>
        <v>FRUTAS DESIDRATADAS / CRISTALIZADAS</v>
      </c>
      <c r="S404" s="286">
        <f t="shared" si="51"/>
        <v>206.95499999999998</v>
      </c>
      <c r="T404" s="287" t="str">
        <f t="shared" si="52"/>
        <v/>
      </c>
      <c r="U404" s="287" t="str">
        <f t="shared" si="53"/>
        <v/>
      </c>
      <c r="V404" s="287">
        <f t="shared" si="54"/>
        <v>206.95499999999998</v>
      </c>
      <c r="W404" s="288">
        <f>_xlfn.XLOOKUP('LISTA '!D404,BASE!A:A,BASE!G:G)</f>
        <v>48</v>
      </c>
      <c r="X404" s="280" t="str">
        <f t="shared" si="55"/>
        <v/>
      </c>
      <c r="Y404" s="280" t="str">
        <f>IF(X404="ACABOU",(MAX($Y$2:Y403))+1,"")</f>
        <v/>
      </c>
      <c r="Z404" s="280" t="str">
        <f>IF(X404="CHEGOU",(MAX($Z$2:Z403))+1,"")</f>
        <v/>
      </c>
    </row>
    <row r="405" spans="1:27" s="216" customFormat="1" ht="21.9" customHeight="1" x14ac:dyDescent="0.3">
      <c r="A405" s="12" t="e">
        <f>IF(#REF!="",0,COUNTIF(#REF!,"x"))</f>
        <v>#REF!</v>
      </c>
      <c r="B405" s="12" t="e">
        <f>IF(#REF!="",0,COUNTIF(#REF!,"x"))</f>
        <v>#REF!</v>
      </c>
      <c r="C405" s="13" t="e">
        <f>IF(#REF!="",0,COUNTIF(#REF!,"X"))</f>
        <v>#REF!</v>
      </c>
      <c r="D405" s="278">
        <v>20307</v>
      </c>
      <c r="E405" s="279" t="str">
        <f>_xlfn.XLOOKUP(D405,BASE!A:A,BASE!B:B)</f>
        <v>CRANBERRY INTEIRO 11,34KG (OCEAN SPRAY)</v>
      </c>
      <c r="F405" s="280"/>
      <c r="G405" s="280"/>
      <c r="H405" s="281">
        <v>0</v>
      </c>
      <c r="I405" s="281">
        <v>37</v>
      </c>
      <c r="J405" s="282" t="str">
        <f>IFERROR(_xlfn.XLOOKUP(D405,ISENTOS!A:A,ISENTOS!H:H),"")</f>
        <v/>
      </c>
      <c r="K405" s="282" t="str">
        <f>IFERROR(_xlfn.XLOOKUP(D405,ISENTOS!A:A,ISENTOS!I:I),"")</f>
        <v/>
      </c>
      <c r="L405" s="283">
        <f>IF(_xlfn.XLOOKUP(D405,Peso!A:A,Peso!D:D),_xlfn.XLOOKUP(D405,Peso!A:A,Peso!D:D),"SEM PESO")</f>
        <v>11.34</v>
      </c>
      <c r="M405" s="283" t="str">
        <f>_xlfn.XLOOKUP(D405,Peso!A:A,Peso!C:C)</f>
        <v>CX</v>
      </c>
      <c r="N405" s="283"/>
      <c r="O405" s="284">
        <f t="shared" si="48"/>
        <v>37</v>
      </c>
      <c r="P405" s="284" t="str">
        <f t="shared" si="49"/>
        <v/>
      </c>
      <c r="Q405" s="284" t="str">
        <f t="shared" si="50"/>
        <v/>
      </c>
      <c r="R405" s="285" t="str">
        <f>_xlfn.XLOOKUP(D405,CATEGORIA!B:B,CATEGORIA!F:F)</f>
        <v>FRUTAS DESIDRATADAS / CRISTALIZADAS</v>
      </c>
      <c r="S405" s="286">
        <f t="shared" si="51"/>
        <v>419.58</v>
      </c>
      <c r="T405" s="287" t="str">
        <f t="shared" si="52"/>
        <v/>
      </c>
      <c r="U405" s="287" t="str">
        <f t="shared" si="53"/>
        <v/>
      </c>
      <c r="V405" s="287">
        <f t="shared" si="54"/>
        <v>419.58</v>
      </c>
      <c r="W405" s="288">
        <f>_xlfn.XLOOKUP('LISTA '!D405,BASE!A:A,BASE!G:G)</f>
        <v>90</v>
      </c>
      <c r="X405" s="280" t="str">
        <f t="shared" si="55"/>
        <v/>
      </c>
      <c r="Y405" s="280" t="str">
        <f>IF(X405="ACABOU",(MAX($Y$2:Y404))+1,"")</f>
        <v/>
      </c>
      <c r="Z405" s="280" t="str">
        <f>IF(X405="CHEGOU",(MAX($Z$2:Z404))+1,"")</f>
        <v/>
      </c>
    </row>
    <row r="406" spans="1:27" s="216" customFormat="1" ht="21.9" customHeight="1" x14ac:dyDescent="0.3">
      <c r="A406" s="12" t="e">
        <f>IF(#REF!="",0,COUNTIF(#REF!,"x"))</f>
        <v>#REF!</v>
      </c>
      <c r="B406" s="12" t="e">
        <f>IF(#REF!="",0,COUNTIF(#REF!,"x"))</f>
        <v>#REF!</v>
      </c>
      <c r="C406" s="13" t="e">
        <f>IF(#REF!="",0,COUNTIF(#REF!,"X"))</f>
        <v>#REF!</v>
      </c>
      <c r="D406" s="278">
        <v>20415</v>
      </c>
      <c r="E406" s="279" t="str">
        <f>_xlfn.XLOOKUP(D406,BASE!A:A,BASE!B:B)</f>
        <v>CRANBERRY INTEIRO 5,67KG (VIDA EM GRAOS)</v>
      </c>
      <c r="F406" s="280"/>
      <c r="G406" s="280" t="s">
        <v>155</v>
      </c>
      <c r="H406" s="281">
        <v>0</v>
      </c>
      <c r="I406" s="281">
        <v>41.3</v>
      </c>
      <c r="J406" s="282" t="str">
        <f>IFERROR(_xlfn.XLOOKUP(D406,ISENTOS!A:A,ISENTOS!H:H),"")</f>
        <v/>
      </c>
      <c r="K406" s="282" t="str">
        <f>IFERROR(_xlfn.XLOOKUP(D406,ISENTOS!A:A,ISENTOS!I:I),"")</f>
        <v/>
      </c>
      <c r="L406" s="283">
        <f>IF(_xlfn.XLOOKUP(D406,Peso!A:A,Peso!D:D),_xlfn.XLOOKUP(D406,Peso!A:A,Peso!D:D),"SEM PESO")</f>
        <v>5.67</v>
      </c>
      <c r="M406" s="283" t="str">
        <f>_xlfn.XLOOKUP(D406,Peso!A:A,Peso!C:C)</f>
        <v>CX</v>
      </c>
      <c r="N406" s="283"/>
      <c r="O406" s="284">
        <f t="shared" si="48"/>
        <v>41.3</v>
      </c>
      <c r="P406" s="284" t="str">
        <f t="shared" si="49"/>
        <v/>
      </c>
      <c r="Q406" s="284" t="str">
        <f t="shared" si="50"/>
        <v/>
      </c>
      <c r="R406" s="285" t="str">
        <f>_xlfn.XLOOKUP(D406,CATEGORIA!B:B,CATEGORIA!F:F)</f>
        <v>FRUTAS DESIDRATADAS / CRISTALIZADAS</v>
      </c>
      <c r="S406" s="286">
        <f t="shared" si="51"/>
        <v>234.17099999999999</v>
      </c>
      <c r="T406" s="287" t="str">
        <f t="shared" si="52"/>
        <v/>
      </c>
      <c r="U406" s="287" t="str">
        <f t="shared" si="53"/>
        <v/>
      </c>
      <c r="V406" s="287">
        <f t="shared" si="54"/>
        <v>234.17099999999999</v>
      </c>
      <c r="W406" s="288">
        <f>_xlfn.XLOOKUP('LISTA '!D406,BASE!A:A,BASE!G:G)</f>
        <v>3</v>
      </c>
      <c r="X406" s="280" t="str">
        <f t="shared" si="55"/>
        <v/>
      </c>
      <c r="Y406" s="280" t="str">
        <f>IF(X406="ACABOU",(MAX($Y$2:Y405))+1,"")</f>
        <v/>
      </c>
      <c r="Z406" s="280" t="str">
        <f>IF(X406="CHEGOU",(MAX($Z$2:Z405))+1,"")</f>
        <v/>
      </c>
    </row>
    <row r="407" spans="1:27" s="216" customFormat="1" ht="21.9" customHeight="1" x14ac:dyDescent="0.3">
      <c r="A407" s="12" t="e">
        <f>IF(#REF!="",0,COUNTIF(#REF!,"x"))</f>
        <v>#REF!</v>
      </c>
      <c r="B407" s="12" t="e">
        <f>IF(#REF!="",0,COUNTIF(#REF!,"x"))</f>
        <v>#REF!</v>
      </c>
      <c r="C407" s="13" t="e">
        <f>IF(#REF!="",0,COUNTIF(#REF!,"X"))</f>
        <v>#REF!</v>
      </c>
      <c r="D407" s="278">
        <v>21609</v>
      </c>
      <c r="E407" s="279" t="str">
        <f>_xlfn.XLOOKUP(D407,BASE!A:A,BASE!B:B)</f>
        <v>CRANBERRY INTEIRO 2KG (VIDA EM GRAOS)</v>
      </c>
      <c r="F407" s="280"/>
      <c r="G407" s="280" t="s">
        <v>155</v>
      </c>
      <c r="H407" s="281">
        <v>0</v>
      </c>
      <c r="I407" s="281">
        <f>VLOOKUP(D407,FRACIONADOS!$A:$L,8,0)</f>
        <v>46.2</v>
      </c>
      <c r="J407" s="282" t="str">
        <f>IFERROR(_xlfn.XLOOKUP(D407,ISENTOS!A:A,ISENTOS!H:H),"")</f>
        <v/>
      </c>
      <c r="K407" s="282" t="str">
        <f>IFERROR(_xlfn.XLOOKUP(D407,ISENTOS!A:A,ISENTOS!I:I),"")</f>
        <v/>
      </c>
      <c r="L407" s="283">
        <f>IF(_xlfn.XLOOKUP(D407,Peso!A:A,Peso!D:D),_xlfn.XLOOKUP(D407,Peso!A:A,Peso!D:D),"SEM PESO")</f>
        <v>2</v>
      </c>
      <c r="M407" s="283" t="str">
        <f>_xlfn.XLOOKUP(D407,Peso!A:A,Peso!C:C)</f>
        <v>CX</v>
      </c>
      <c r="N407" s="283"/>
      <c r="O407" s="284">
        <f t="shared" si="48"/>
        <v>46.2</v>
      </c>
      <c r="P407" s="284" t="str">
        <f t="shared" si="49"/>
        <v/>
      </c>
      <c r="Q407" s="284" t="str">
        <f t="shared" si="50"/>
        <v/>
      </c>
      <c r="R407" s="285" t="str">
        <f>_xlfn.XLOOKUP(D407,CATEGORIA!B:B,CATEGORIA!F:F)</f>
        <v>FRUTAS DESIDRATADAS / CRISTALIZADAS</v>
      </c>
      <c r="S407" s="286">
        <f t="shared" si="51"/>
        <v>92.4</v>
      </c>
      <c r="T407" s="287" t="str">
        <f t="shared" si="52"/>
        <v/>
      </c>
      <c r="U407" s="287" t="str">
        <f t="shared" si="53"/>
        <v/>
      </c>
      <c r="V407" s="287">
        <f t="shared" si="54"/>
        <v>92.4</v>
      </c>
      <c r="W407" s="288">
        <f>_xlfn.XLOOKUP('LISTA '!D407,BASE!A:A,BASE!G:G)</f>
        <v>0</v>
      </c>
      <c r="X407" s="280" t="str">
        <f t="shared" si="55"/>
        <v>ACABOU</v>
      </c>
      <c r="Y407" s="280">
        <f>IF(X407="ACABOU",(MAX($Y$2:Y406))+1,"")</f>
        <v>16</v>
      </c>
      <c r="Z407" s="280" t="str">
        <f>IF(X407="CHEGOU",(MAX($Z$2:Z406))+1,"")</f>
        <v/>
      </c>
    </row>
    <row r="408" spans="1:27" s="216" customFormat="1" ht="21.9" customHeight="1" x14ac:dyDescent="0.3">
      <c r="A408" s="12" t="e">
        <f>IF(#REF!="",0,COUNTIF(#REF!,"x"))</f>
        <v>#REF!</v>
      </c>
      <c r="B408" s="12" t="e">
        <f>IF(#REF!="",0,COUNTIF(#REF!,"x"))</f>
        <v>#REF!</v>
      </c>
      <c r="C408" s="13" t="e">
        <f>IF(#REF!="",0,COUNTIF(#REF!,"X"))</f>
        <v>#REF!</v>
      </c>
      <c r="D408" s="278">
        <v>954</v>
      </c>
      <c r="E408" s="279" t="str">
        <f>_xlfn.XLOOKUP(D408,BASE!A:A,BASE!B:B)</f>
        <v>CRAVO EM FLOR EXTRA 25KG</v>
      </c>
      <c r="F408" s="280"/>
      <c r="G408" s="280"/>
      <c r="H408" s="281">
        <v>47</v>
      </c>
      <c r="I408" s="281">
        <v>47</v>
      </c>
      <c r="J408" s="282" t="str">
        <f>IFERROR(_xlfn.XLOOKUP(D408,ISENTOS!A:A,ISENTOS!H:H),"")</f>
        <v/>
      </c>
      <c r="K408" s="282" t="str">
        <f>IFERROR(_xlfn.XLOOKUP(D408,ISENTOS!A:A,ISENTOS!I:I),"")</f>
        <v/>
      </c>
      <c r="L408" s="283">
        <f>IF(_xlfn.XLOOKUP(D408,Peso!A:A,Peso!D:D),_xlfn.XLOOKUP(D408,Peso!A:A,Peso!D:D),"SEM PESO")</f>
        <v>25</v>
      </c>
      <c r="M408" s="283" t="str">
        <f>_xlfn.XLOOKUP(D408,Peso!A:A,Peso!C:C)</f>
        <v>SC</v>
      </c>
      <c r="N408" s="283"/>
      <c r="O408" s="284">
        <f t="shared" si="48"/>
        <v>47</v>
      </c>
      <c r="P408" s="284" t="str">
        <f t="shared" si="49"/>
        <v/>
      </c>
      <c r="Q408" s="284" t="str">
        <f t="shared" si="50"/>
        <v/>
      </c>
      <c r="R408" s="285" t="str">
        <f>_xlfn.XLOOKUP(D408,CATEGORIA!B:B,CATEGORIA!F:F)</f>
        <v>TEMPEROS / ESPECIARIAS</v>
      </c>
      <c r="S408" s="286">
        <f t="shared" si="51"/>
        <v>1175</v>
      </c>
      <c r="T408" s="287" t="str">
        <f t="shared" si="52"/>
        <v/>
      </c>
      <c r="U408" s="287" t="str">
        <f t="shared" si="53"/>
        <v/>
      </c>
      <c r="V408" s="287">
        <f t="shared" si="54"/>
        <v>1175</v>
      </c>
      <c r="W408" s="288">
        <f>_xlfn.XLOOKUP('LISTA '!D408,BASE!A:A,BASE!G:G)</f>
        <v>43</v>
      </c>
      <c r="X408" s="280" t="str">
        <f t="shared" si="55"/>
        <v/>
      </c>
      <c r="Y408" s="280" t="str">
        <f>IF(X408="ACABOU",(MAX($Y$2:Y407))+1,"")</f>
        <v/>
      </c>
      <c r="Z408" s="280" t="str">
        <f>IF(X408="CHEGOU",(MAX($Z$2:Z407))+1,"")</f>
        <v/>
      </c>
    </row>
    <row r="409" spans="1:27" s="216" customFormat="1" ht="21.9" customHeight="1" x14ac:dyDescent="0.3">
      <c r="A409" s="12" t="e">
        <f>IF(#REF!="",0,COUNTIF(#REF!,"x"))</f>
        <v>#REF!</v>
      </c>
      <c r="B409" s="12" t="e">
        <f>IF(#REF!="",0,COUNTIF(#REF!,"x"))</f>
        <v>#REF!</v>
      </c>
      <c r="C409" s="13" t="e">
        <f>IF(#REF!="",0,COUNTIF(#REF!,"X"))</f>
        <v>#REF!</v>
      </c>
      <c r="D409" s="278">
        <v>1540</v>
      </c>
      <c r="E409" s="279" t="str">
        <f>_xlfn.XLOOKUP(D409,BASE!A:A,BASE!B:B)</f>
        <v>CRAVO EM FLOR EXTRA 2KG (VIDA EM GRAOS)</v>
      </c>
      <c r="F409" s="280" t="s">
        <v>155</v>
      </c>
      <c r="G409" s="280" t="s">
        <v>155</v>
      </c>
      <c r="H409" s="281">
        <v>52.5</v>
      </c>
      <c r="I409" s="281">
        <f>VLOOKUP(D409,FRACIONADOS!$A:$L,8,0)</f>
        <v>52.5</v>
      </c>
      <c r="J409" s="282" t="str">
        <f>IFERROR(_xlfn.XLOOKUP(D409,ISENTOS!A:A,ISENTOS!H:H),"")</f>
        <v/>
      </c>
      <c r="K409" s="282" t="str">
        <f>IFERROR(_xlfn.XLOOKUP(D409,ISENTOS!A:A,ISENTOS!I:I),"")</f>
        <v/>
      </c>
      <c r="L409" s="283">
        <f>IF(_xlfn.XLOOKUP(D409,Peso!A:A,Peso!D:D),_xlfn.XLOOKUP(D409,Peso!A:A,Peso!D:D),"SEM PESO")</f>
        <v>2</v>
      </c>
      <c r="M409" s="283" t="str">
        <f>_xlfn.XLOOKUP(D409,Peso!A:A,Peso!C:C)</f>
        <v>SC</v>
      </c>
      <c r="N409" s="283"/>
      <c r="O409" s="284">
        <f t="shared" si="48"/>
        <v>52.5</v>
      </c>
      <c r="P409" s="284" t="str">
        <f t="shared" si="49"/>
        <v/>
      </c>
      <c r="Q409" s="284" t="str">
        <f t="shared" si="50"/>
        <v/>
      </c>
      <c r="R409" s="285" t="str">
        <f>_xlfn.XLOOKUP(D409,CATEGORIA!B:B,CATEGORIA!F:F)</f>
        <v>TEMPEROS / ESPECIARIAS</v>
      </c>
      <c r="S409" s="286">
        <f t="shared" si="51"/>
        <v>105</v>
      </c>
      <c r="T409" s="287" t="str">
        <f t="shared" si="52"/>
        <v/>
      </c>
      <c r="U409" s="287" t="str">
        <f t="shared" si="53"/>
        <v/>
      </c>
      <c r="V409" s="287">
        <f t="shared" si="54"/>
        <v>105</v>
      </c>
      <c r="W409" s="288">
        <f>_xlfn.XLOOKUP('LISTA '!D409,BASE!A:A,BASE!G:G)</f>
        <v>145</v>
      </c>
      <c r="X409" s="280" t="str">
        <f t="shared" si="55"/>
        <v/>
      </c>
      <c r="Y409" s="280" t="str">
        <f>IF(X409="ACABOU",(MAX($Y$2:Y408))+1,"")</f>
        <v/>
      </c>
      <c r="Z409" s="280" t="str">
        <f>IF(X409="CHEGOU",(MAX($Z$2:Z408))+1,"")</f>
        <v/>
      </c>
    </row>
    <row r="410" spans="1:27" s="216" customFormat="1" ht="21.9" customHeight="1" x14ac:dyDescent="0.3">
      <c r="A410" s="12" t="e">
        <f>IF(#REF!="",0,COUNTIF(#REF!,"x"))</f>
        <v>#REF!</v>
      </c>
      <c r="B410" s="12" t="e">
        <f>IF(#REF!="",0,COUNTIF(#REF!,"x"))</f>
        <v>#REF!</v>
      </c>
      <c r="C410" s="13" t="e">
        <f>IF(#REF!="",0,COUNTIF(#REF!,"X"))</f>
        <v>#REF!</v>
      </c>
      <c r="D410" s="278">
        <v>704</v>
      </c>
      <c r="E410" s="279" t="str">
        <f>_xlfn.XLOOKUP(D410,BASE!A:A,BASE!B:B)</f>
        <v>CRAVO EM FLOR EXTRA 5KG (VIDA EM GRAOS)</v>
      </c>
      <c r="F410" s="280" t="s">
        <v>155</v>
      </c>
      <c r="G410" s="280" t="s">
        <v>155</v>
      </c>
      <c r="H410" s="281">
        <v>50.5</v>
      </c>
      <c r="I410" s="281">
        <f>VLOOKUP(D410,FRACIONADOS!$A:$L,8,0)</f>
        <v>50.5</v>
      </c>
      <c r="J410" s="282" t="str">
        <f>IFERROR(_xlfn.XLOOKUP(D410,ISENTOS!A:A,ISENTOS!H:H),"")</f>
        <v/>
      </c>
      <c r="K410" s="282" t="str">
        <f>IFERROR(_xlfn.XLOOKUP(D410,ISENTOS!A:A,ISENTOS!I:I),"")</f>
        <v/>
      </c>
      <c r="L410" s="283">
        <f>IF(_xlfn.XLOOKUP(D410,Peso!A:A,Peso!D:D),_xlfn.XLOOKUP(D410,Peso!A:A,Peso!D:D),"SEM PESO")</f>
        <v>5</v>
      </c>
      <c r="M410" s="283" t="str">
        <f>_xlfn.XLOOKUP(D410,Peso!A:A,Peso!C:C)</f>
        <v>SC</v>
      </c>
      <c r="N410" s="283"/>
      <c r="O410" s="284">
        <f t="shared" si="48"/>
        <v>50.5</v>
      </c>
      <c r="P410" s="284" t="str">
        <f t="shared" si="49"/>
        <v/>
      </c>
      <c r="Q410" s="284" t="str">
        <f t="shared" si="50"/>
        <v/>
      </c>
      <c r="R410" s="285" t="str">
        <f>_xlfn.XLOOKUP(D410,CATEGORIA!B:B,CATEGORIA!F:F)</f>
        <v>TEMPEROS / ESPECIARIAS</v>
      </c>
      <c r="S410" s="286">
        <f t="shared" si="51"/>
        <v>252.5</v>
      </c>
      <c r="T410" s="287" t="str">
        <f t="shared" si="52"/>
        <v/>
      </c>
      <c r="U410" s="287" t="str">
        <f t="shared" si="53"/>
        <v/>
      </c>
      <c r="V410" s="287">
        <f t="shared" si="54"/>
        <v>252.5</v>
      </c>
      <c r="W410" s="288">
        <f>_xlfn.XLOOKUP('LISTA '!D410,BASE!A:A,BASE!G:G)</f>
        <v>51</v>
      </c>
      <c r="X410" s="280" t="str">
        <f t="shared" si="55"/>
        <v/>
      </c>
      <c r="Y410" s="280" t="str">
        <f>IF(X410="ACABOU",(MAX($Y$2:Y409))+1,"")</f>
        <v/>
      </c>
      <c r="Z410" s="280" t="str">
        <f>IF(X410="CHEGOU",(MAX($Z$2:Z409))+1,"")</f>
        <v/>
      </c>
    </row>
    <row r="411" spans="1:27" s="216" customFormat="1" ht="21.9" customHeight="1" x14ac:dyDescent="0.3">
      <c r="A411" s="12" t="e">
        <f>IF(#REF!="",0,COUNTIF(#REF!,"x"))</f>
        <v>#REF!</v>
      </c>
      <c r="B411" s="12" t="e">
        <f>IF(#REF!="",0,COUNTIF(#REF!,"x"))</f>
        <v>#REF!</v>
      </c>
      <c r="C411" s="13" t="e">
        <f>IF(#REF!="",0,COUNTIF(#REF!,"X"))</f>
        <v>#REF!</v>
      </c>
      <c r="D411" s="278">
        <v>1588</v>
      </c>
      <c r="E411" s="279" t="str">
        <f>_xlfn.XLOOKUP(D411,BASE!A:A,BASE!B:B)</f>
        <v>CRAVO EM PO PURO 2KG</v>
      </c>
      <c r="F411" s="280" t="s">
        <v>155</v>
      </c>
      <c r="G411" s="280" t="s">
        <v>155</v>
      </c>
      <c r="H411" s="281">
        <v>36</v>
      </c>
      <c r="I411" s="281">
        <f>VLOOKUP(D411,FRACIONADOS!$A:$L,8,0)</f>
        <v>36</v>
      </c>
      <c r="J411" s="282" t="str">
        <f>IFERROR(_xlfn.XLOOKUP(D411,ISENTOS!A:A,ISENTOS!H:H),"")</f>
        <v/>
      </c>
      <c r="K411" s="282" t="str">
        <f>IFERROR(_xlfn.XLOOKUP(D411,ISENTOS!A:A,ISENTOS!I:I),"")</f>
        <v/>
      </c>
      <c r="L411" s="283">
        <f>IF(_xlfn.XLOOKUP(D411,Peso!A:A,Peso!D:D),_xlfn.XLOOKUP(D411,Peso!A:A,Peso!D:D),"SEM PESO")</f>
        <v>2</v>
      </c>
      <c r="M411" s="283" t="str">
        <f>_xlfn.XLOOKUP(D411,Peso!A:A,Peso!C:C)</f>
        <v>SC</v>
      </c>
      <c r="N411" s="283"/>
      <c r="O411" s="284">
        <f t="shared" si="48"/>
        <v>36</v>
      </c>
      <c r="P411" s="284" t="str">
        <f t="shared" si="49"/>
        <v/>
      </c>
      <c r="Q411" s="284" t="str">
        <f t="shared" si="50"/>
        <v/>
      </c>
      <c r="R411" s="285" t="str">
        <f>_xlfn.XLOOKUP(D411,CATEGORIA!B:B,CATEGORIA!F:F)</f>
        <v>TEMPEROS / ESPECIARIAS</v>
      </c>
      <c r="S411" s="286">
        <f t="shared" si="51"/>
        <v>72</v>
      </c>
      <c r="T411" s="287" t="str">
        <f t="shared" si="52"/>
        <v/>
      </c>
      <c r="U411" s="287" t="str">
        <f t="shared" si="53"/>
        <v/>
      </c>
      <c r="V411" s="287">
        <f t="shared" si="54"/>
        <v>72</v>
      </c>
      <c r="W411" s="288">
        <f>_xlfn.XLOOKUP('LISTA '!D411,BASE!A:A,BASE!G:G)</f>
        <v>44</v>
      </c>
      <c r="X411" s="280" t="str">
        <f t="shared" si="55"/>
        <v/>
      </c>
      <c r="Y411" s="280" t="str">
        <f>IF(X411="ACABOU",(MAX($Y$2:Y410))+1,"")</f>
        <v/>
      </c>
      <c r="Z411" s="280" t="str">
        <f>IF(X411="CHEGOU",(MAX($Z$2:Z410))+1,"")</f>
        <v/>
      </c>
    </row>
    <row r="412" spans="1:27" s="216" customFormat="1" ht="21.9" customHeight="1" x14ac:dyDescent="0.3">
      <c r="A412" s="12" t="e">
        <f>IF(#REF!="",0,COUNTIF(#REF!,"x"))</f>
        <v>#REF!</v>
      </c>
      <c r="B412" s="12" t="e">
        <f>IF(#REF!="",0,COUNTIF(#REF!,"x"))</f>
        <v>#REF!</v>
      </c>
      <c r="C412" s="13" t="e">
        <f>IF(#REF!="",0,COUNTIF(#REF!,"X"))</f>
        <v>#REF!</v>
      </c>
      <c r="D412" s="278">
        <v>1033</v>
      </c>
      <c r="E412" s="279" t="str">
        <f>_xlfn.XLOOKUP(D412,BASE!A:A,BASE!B:B)</f>
        <v>CRAVO EM PO PURO 5KG</v>
      </c>
      <c r="F412" s="280"/>
      <c r="G412" s="280"/>
      <c r="H412" s="281">
        <v>32</v>
      </c>
      <c r="I412" s="281">
        <v>32</v>
      </c>
      <c r="J412" s="282" t="str">
        <f>IFERROR(_xlfn.XLOOKUP(D412,ISENTOS!A:A,ISENTOS!H:H),"")</f>
        <v/>
      </c>
      <c r="K412" s="282" t="str">
        <f>IFERROR(_xlfn.XLOOKUP(D412,ISENTOS!A:A,ISENTOS!I:I),"")</f>
        <v/>
      </c>
      <c r="L412" s="283">
        <f>IF(_xlfn.XLOOKUP(D412,Peso!A:A,Peso!D:D),_xlfn.XLOOKUP(D412,Peso!A:A,Peso!D:D),"SEM PESO")</f>
        <v>5</v>
      </c>
      <c r="M412" s="283" t="str">
        <f>_xlfn.XLOOKUP(D412,Peso!A:A,Peso!C:C)</f>
        <v>SC</v>
      </c>
      <c r="N412" s="283"/>
      <c r="O412" s="284">
        <f t="shared" si="48"/>
        <v>32</v>
      </c>
      <c r="P412" s="284" t="str">
        <f t="shared" si="49"/>
        <v/>
      </c>
      <c r="Q412" s="284" t="str">
        <f t="shared" si="50"/>
        <v/>
      </c>
      <c r="R412" s="285" t="str">
        <f>_xlfn.XLOOKUP(D412,CATEGORIA!B:B,CATEGORIA!F:F)</f>
        <v>TEMPEROS / ESPECIARIAS</v>
      </c>
      <c r="S412" s="286">
        <f t="shared" si="51"/>
        <v>160</v>
      </c>
      <c r="T412" s="287" t="str">
        <f t="shared" si="52"/>
        <v/>
      </c>
      <c r="U412" s="287" t="str">
        <f t="shared" si="53"/>
        <v/>
      </c>
      <c r="V412" s="287">
        <f t="shared" si="54"/>
        <v>160</v>
      </c>
      <c r="W412" s="288">
        <f>_xlfn.XLOOKUP('LISTA '!D412,BASE!A:A,BASE!G:G)</f>
        <v>95</v>
      </c>
      <c r="X412" s="280" t="str">
        <f t="shared" si="55"/>
        <v/>
      </c>
      <c r="Y412" s="280" t="str">
        <f>IF(X412="ACABOU",(MAX($Y$2:Y411))+1,"")</f>
        <v/>
      </c>
      <c r="Z412" s="280" t="str">
        <f>IF(X412="CHEGOU",(MAX($Z$2:Z411))+1,"")</f>
        <v/>
      </c>
    </row>
    <row r="413" spans="1:27" s="216" customFormat="1" ht="30" customHeight="1" x14ac:dyDescent="0.3">
      <c r="A413" s="12" t="e">
        <f>IF(#REF!="",0,COUNTIF(#REF!,"x"))</f>
        <v>#REF!</v>
      </c>
      <c r="B413" s="12" t="e">
        <f>IF(#REF!="",0,COUNTIF(#REF!,"x"))</f>
        <v>#REF!</v>
      </c>
      <c r="C413" s="13" t="e">
        <f>IF(#REF!="",0,COUNTIF(#REF!,"X"))</f>
        <v>#REF!</v>
      </c>
      <c r="D413" s="225">
        <v>2363</v>
      </c>
      <c r="E413" s="226" t="str">
        <f>_xlfn.XLOOKUP(D413,BASE!A:A,BASE!B:B)</f>
        <v>CREATINA 100% 04X300G (NUTRIFY)</v>
      </c>
      <c r="F413" s="227">
        <v>2</v>
      </c>
      <c r="G413" s="227" t="s">
        <v>51</v>
      </c>
      <c r="H413" s="228">
        <v>49.8</v>
      </c>
      <c r="I413" s="228">
        <v>49.8</v>
      </c>
      <c r="J413" s="271" t="str">
        <f>IFERROR(_xlfn.XLOOKUP(D413,ISENTOS!A:A,ISENTOS!H:H),"")</f>
        <v/>
      </c>
      <c r="K413" s="271" t="str">
        <f>IFERROR(_xlfn.XLOOKUP(D413,ISENTOS!A:A,ISENTOS!I:I),"")</f>
        <v/>
      </c>
      <c r="L413" s="272">
        <f>IF(_xlfn.XLOOKUP(D413,Peso!A:A,Peso!D:D),_xlfn.XLOOKUP(D413,Peso!A:A,Peso!D:D),"SEM PESO")</f>
        <v>4</v>
      </c>
      <c r="M413" s="272" t="str">
        <f>_xlfn.XLOOKUP(D413,Peso!A:A,Peso!C:C)</f>
        <v>UN</v>
      </c>
      <c r="N413" s="272"/>
      <c r="O413" s="273">
        <f t="shared" si="48"/>
        <v>49.8</v>
      </c>
      <c r="P413" s="273" t="str">
        <f t="shared" si="49"/>
        <v/>
      </c>
      <c r="Q413" s="273" t="str">
        <f t="shared" si="50"/>
        <v/>
      </c>
      <c r="R413" s="274" t="str">
        <f>_xlfn.XLOOKUP(D413,CATEGORIA!B:B,CATEGORIA!F:F)</f>
        <v>SUPLEMENTOS</v>
      </c>
      <c r="S413" s="275">
        <f t="shared" si="51"/>
        <v>199.2</v>
      </c>
      <c r="T413" s="276" t="str">
        <f t="shared" si="52"/>
        <v/>
      </c>
      <c r="U413" s="276" t="str">
        <f t="shared" si="53"/>
        <v/>
      </c>
      <c r="V413" s="276">
        <f t="shared" si="54"/>
        <v>199.2</v>
      </c>
      <c r="W413" s="277">
        <f>_xlfn.XLOOKUP('LISTA '!D413,BASE!A:A,BASE!G:G)</f>
        <v>13</v>
      </c>
      <c r="X413" s="227" t="str">
        <f t="shared" si="55"/>
        <v/>
      </c>
      <c r="Y413" s="227" t="str">
        <f>IF(X413="ACABOU",(MAX($Y$2:Y412))+1,"")</f>
        <v/>
      </c>
      <c r="Z413" s="227" t="str">
        <f>IF(X413="CHEGOU",(MAX($Z$2:Z412))+1,"")</f>
        <v/>
      </c>
    </row>
    <row r="414" spans="1:27" s="216" customFormat="1" ht="30" customHeight="1" x14ac:dyDescent="0.3">
      <c r="A414" s="12" t="e">
        <f>IF(#REF!="",0,COUNTIF(#REF!,"x"))</f>
        <v>#REF!</v>
      </c>
      <c r="B414" s="12" t="e">
        <f>IF(#REF!="",0,COUNTIF(#REF!,"x"))</f>
        <v>#REF!</v>
      </c>
      <c r="C414" s="13" t="e">
        <f>IF(#REF!="",0,COUNTIF(#REF!,"X"))</f>
        <v>#REF!</v>
      </c>
      <c r="D414" s="225">
        <v>2352</v>
      </c>
      <c r="E414" s="226" t="str">
        <f>_xlfn.XLOOKUP(D414,BASE!A:A,BASE!B:B)</f>
        <v>CREATINA 100% 08X300G (NUTRIFY)</v>
      </c>
      <c r="F414" s="227">
        <v>2</v>
      </c>
      <c r="G414" s="227"/>
      <c r="H414" s="228">
        <v>49.2</v>
      </c>
      <c r="I414" s="228">
        <v>49.2</v>
      </c>
      <c r="J414" s="271" t="str">
        <f>IFERROR(_xlfn.XLOOKUP(D414,ISENTOS!A:A,ISENTOS!H:H),"")</f>
        <v/>
      </c>
      <c r="K414" s="271" t="str">
        <f>IFERROR(_xlfn.XLOOKUP(D414,ISENTOS!A:A,ISENTOS!I:I),"")</f>
        <v/>
      </c>
      <c r="L414" s="272">
        <f>IF(_xlfn.XLOOKUP(D414,Peso!A:A,Peso!D:D),_xlfn.XLOOKUP(D414,Peso!A:A,Peso!D:D),"SEM PESO")</f>
        <v>8</v>
      </c>
      <c r="M414" s="272" t="str">
        <f>_xlfn.XLOOKUP(D414,Peso!A:A,Peso!C:C)</f>
        <v>UN</v>
      </c>
      <c r="N414" s="272"/>
      <c r="O414" s="273">
        <f t="shared" si="48"/>
        <v>49.2</v>
      </c>
      <c r="P414" s="273" t="str">
        <f t="shared" si="49"/>
        <v/>
      </c>
      <c r="Q414" s="273" t="str">
        <f t="shared" si="50"/>
        <v/>
      </c>
      <c r="R414" s="274" t="str">
        <f>_xlfn.XLOOKUP(D414,CATEGORIA!B:B,CATEGORIA!F:F)</f>
        <v>SUPLEMENTOS</v>
      </c>
      <c r="S414" s="275">
        <f t="shared" si="51"/>
        <v>393.6</v>
      </c>
      <c r="T414" s="276" t="str">
        <f t="shared" si="52"/>
        <v/>
      </c>
      <c r="U414" s="276" t="str">
        <f t="shared" si="53"/>
        <v/>
      </c>
      <c r="V414" s="276">
        <f t="shared" si="54"/>
        <v>393.6</v>
      </c>
      <c r="W414" s="277">
        <f>_xlfn.XLOOKUP('LISTA '!D414,BASE!A:A,BASE!G:G)</f>
        <v>18</v>
      </c>
      <c r="X414" s="227" t="str">
        <f t="shared" si="55"/>
        <v/>
      </c>
      <c r="Y414" s="227" t="str">
        <f>IF(X414="ACABOU",(MAX($Y$2:Y413))+1,"")</f>
        <v/>
      </c>
      <c r="Z414" s="227" t="str">
        <f>IF(X414="CHEGOU",(MAX($Z$2:Z413))+1,"")</f>
        <v/>
      </c>
    </row>
    <row r="415" spans="1:27" s="216" customFormat="1" ht="30" customHeight="1" x14ac:dyDescent="0.3">
      <c r="A415" s="12" t="e">
        <f>IF(#REF!="",0,COUNTIF(#REF!,"x"))</f>
        <v>#REF!</v>
      </c>
      <c r="B415" s="12" t="e">
        <f>IF(#REF!="",0,COUNTIF(#REF!,"x"))</f>
        <v>#REF!</v>
      </c>
      <c r="C415" s="13" t="e">
        <f>IF(#REF!="",0,COUNTIF(#REF!,"X"))</f>
        <v>#REF!</v>
      </c>
      <c r="D415" s="225">
        <v>2331</v>
      </c>
      <c r="E415" s="226" t="str">
        <f>_xlfn.XLOOKUP(D415,BASE!A:A,BASE!B:B)</f>
        <v>CREATINA 100% PURA HARDCORE 12X300G (INTEGRALMEDICA)</v>
      </c>
      <c r="F415" s="227">
        <v>1</v>
      </c>
      <c r="G415" s="227"/>
      <c r="H415" s="228">
        <v>46.8</v>
      </c>
      <c r="I415" s="228">
        <v>46.8</v>
      </c>
      <c r="J415" s="271" t="str">
        <f>IFERROR(_xlfn.XLOOKUP(D415,ISENTOS!A:A,ISENTOS!H:H),"")</f>
        <v/>
      </c>
      <c r="K415" s="271" t="str">
        <f>IFERROR(_xlfn.XLOOKUP(D415,ISENTOS!A:A,ISENTOS!I:I),"")</f>
        <v/>
      </c>
      <c r="L415" s="272">
        <f>IF(_xlfn.XLOOKUP(D415,Peso!A:A,Peso!D:D),_xlfn.XLOOKUP(D415,Peso!A:A,Peso!D:D),"SEM PESO")</f>
        <v>12</v>
      </c>
      <c r="M415" s="272" t="str">
        <f>_xlfn.XLOOKUP(D415,Peso!A:A,Peso!C:C)</f>
        <v>UN</v>
      </c>
      <c r="N415" s="272"/>
      <c r="O415" s="273">
        <f t="shared" si="48"/>
        <v>46.8</v>
      </c>
      <c r="P415" s="273" t="str">
        <f t="shared" si="49"/>
        <v/>
      </c>
      <c r="Q415" s="273" t="str">
        <f t="shared" si="50"/>
        <v/>
      </c>
      <c r="R415" s="274" t="str">
        <f>_xlfn.XLOOKUP(D415,CATEGORIA!B:B,CATEGORIA!F:F)</f>
        <v>SUPLEMENTOS</v>
      </c>
      <c r="S415" s="275">
        <f t="shared" si="51"/>
        <v>561.59999999999991</v>
      </c>
      <c r="T415" s="276" t="str">
        <f t="shared" si="52"/>
        <v/>
      </c>
      <c r="U415" s="276" t="str">
        <f t="shared" si="53"/>
        <v/>
      </c>
      <c r="V415" s="276">
        <f t="shared" si="54"/>
        <v>561.59999999999991</v>
      </c>
      <c r="W415" s="277">
        <f>_xlfn.XLOOKUP('LISTA '!D415,BASE!A:A,BASE!G:G)</f>
        <v>16</v>
      </c>
      <c r="X415" s="227" t="str">
        <f t="shared" si="55"/>
        <v/>
      </c>
      <c r="Y415" s="227" t="str">
        <f>IF(X415="ACABOU",(MAX($Y$2:Y414))+1,"")</f>
        <v/>
      </c>
      <c r="Z415" s="227" t="str">
        <f>IF(X415="CHEGOU",(MAX($Z$2:Z414))+1,"")</f>
        <v/>
      </c>
    </row>
    <row r="416" spans="1:27" s="216" customFormat="1" ht="21.9" customHeight="1" x14ac:dyDescent="0.3">
      <c r="A416" s="12" t="e">
        <f>IF(#REF!="",0,COUNTIF(#REF!,"x"))</f>
        <v>#REF!</v>
      </c>
      <c r="B416" s="12" t="e">
        <f>IF(#REF!="",0,COUNTIF(#REF!,"x"))</f>
        <v>#REF!</v>
      </c>
      <c r="C416" s="13" t="e">
        <f>IF(#REF!="",0,COUNTIF(#REF!,"X"))</f>
        <v>#REF!</v>
      </c>
      <c r="D416" s="278">
        <v>21438</v>
      </c>
      <c r="E416" s="279" t="str">
        <f>_xlfn.XLOOKUP(D416,BASE!A:A,BASE!B:B)</f>
        <v>CREATINA MONOHIDRATADA 25KG</v>
      </c>
      <c r="F416" s="280"/>
      <c r="G416" s="280"/>
      <c r="H416" s="281">
        <v>31.5</v>
      </c>
      <c r="I416" s="281">
        <v>31.5</v>
      </c>
      <c r="J416" s="282" t="str">
        <f>IFERROR(_xlfn.XLOOKUP(D416,ISENTOS!A:A,ISENTOS!H:H),"")</f>
        <v/>
      </c>
      <c r="K416" s="282" t="str">
        <f>IFERROR(_xlfn.XLOOKUP(D416,ISENTOS!A:A,ISENTOS!I:I),"")</f>
        <v/>
      </c>
      <c r="L416" s="283">
        <f>IF(_xlfn.XLOOKUP(D416,Peso!A:A,Peso!D:D),_xlfn.XLOOKUP(D416,Peso!A:A,Peso!D:D),"SEM PESO")</f>
        <v>25</v>
      </c>
      <c r="M416" s="283" t="str">
        <f>_xlfn.XLOOKUP(D416,Peso!A:A,Peso!C:C)</f>
        <v>SC</v>
      </c>
      <c r="N416" s="283"/>
      <c r="O416" s="284">
        <f t="shared" si="48"/>
        <v>31.5</v>
      </c>
      <c r="P416" s="284" t="str">
        <f t="shared" si="49"/>
        <v/>
      </c>
      <c r="Q416" s="284" t="str">
        <f t="shared" si="50"/>
        <v/>
      </c>
      <c r="R416" s="285" t="str">
        <f>_xlfn.XLOOKUP(D416,CATEGORIA!B:B,CATEGORIA!F:F)</f>
        <v>SUPLEMENTOS</v>
      </c>
      <c r="S416" s="286">
        <f t="shared" si="51"/>
        <v>787.5</v>
      </c>
      <c r="T416" s="287" t="str">
        <f t="shared" si="52"/>
        <v/>
      </c>
      <c r="U416" s="287" t="str">
        <f t="shared" si="53"/>
        <v/>
      </c>
      <c r="V416" s="287">
        <f t="shared" si="54"/>
        <v>787.5</v>
      </c>
      <c r="W416" s="288">
        <f>_xlfn.XLOOKUP('LISTA '!D416,BASE!A:A,BASE!G:G)</f>
        <v>24</v>
      </c>
      <c r="X416" s="280" t="str">
        <f t="shared" si="55"/>
        <v/>
      </c>
      <c r="Y416" s="280" t="str">
        <f>IF(X416="ACABOU",(MAX($Y$2:Y415))+1,"")</f>
        <v/>
      </c>
      <c r="Z416" s="280" t="str">
        <f>IF(X416="CHEGOU",(MAX($Z$2:Z415))+1,"")</f>
        <v/>
      </c>
    </row>
    <row r="417" spans="1:27" s="216" customFormat="1" ht="21.9" customHeight="1" x14ac:dyDescent="0.3">
      <c r="A417" s="12" t="e">
        <f>IF(#REF!="",0,COUNTIF(#REF!,"x"))</f>
        <v>#REF!</v>
      </c>
      <c r="B417" s="12" t="e">
        <f>IF(#REF!="",0,COUNTIF(#REF!,"x"))</f>
        <v>#REF!</v>
      </c>
      <c r="C417" s="13" t="e">
        <f>IF(#REF!="",0,COUNTIF(#REF!,"X"))</f>
        <v>#REF!</v>
      </c>
      <c r="D417" s="278">
        <v>21439</v>
      </c>
      <c r="E417" s="279" t="str">
        <f>_xlfn.XLOOKUP(D417,BASE!A:A,BASE!B:B)</f>
        <v>CREATINA MONOHIDRATADA 2KG (VIDA EM GRAOS)</v>
      </c>
      <c r="F417" s="280" t="s">
        <v>155</v>
      </c>
      <c r="G417" s="280" t="s">
        <v>155</v>
      </c>
      <c r="H417" s="281">
        <v>35.4</v>
      </c>
      <c r="I417" s="281">
        <f>VLOOKUP(D417,FRACIONADOS!$A:$L,8,0)</f>
        <v>35.4</v>
      </c>
      <c r="J417" s="282" t="str">
        <f>IFERROR(_xlfn.XLOOKUP(D417,ISENTOS!A:A,ISENTOS!H:H),"")</f>
        <v/>
      </c>
      <c r="K417" s="282" t="str">
        <f>IFERROR(_xlfn.XLOOKUP(D417,ISENTOS!A:A,ISENTOS!I:I),"")</f>
        <v/>
      </c>
      <c r="L417" s="283">
        <f>IF(_xlfn.XLOOKUP(D417,Peso!A:A,Peso!D:D),_xlfn.XLOOKUP(D417,Peso!A:A,Peso!D:D),"SEM PESO")</f>
        <v>2</v>
      </c>
      <c r="M417" s="283" t="str">
        <f>_xlfn.XLOOKUP(D417,Peso!A:A,Peso!C:C)</f>
        <v>SC</v>
      </c>
      <c r="N417" s="283"/>
      <c r="O417" s="284">
        <f t="shared" si="48"/>
        <v>35.4</v>
      </c>
      <c r="P417" s="284" t="str">
        <f t="shared" si="49"/>
        <v/>
      </c>
      <c r="Q417" s="284" t="str">
        <f t="shared" si="50"/>
        <v/>
      </c>
      <c r="R417" s="285" t="str">
        <f>_xlfn.XLOOKUP(D417,CATEGORIA!B:B,CATEGORIA!F:F)</f>
        <v>SUPLEMENTOS</v>
      </c>
      <c r="S417" s="286">
        <f t="shared" si="51"/>
        <v>70.8</v>
      </c>
      <c r="T417" s="287" t="str">
        <f t="shared" si="52"/>
        <v/>
      </c>
      <c r="U417" s="287" t="str">
        <f t="shared" si="53"/>
        <v/>
      </c>
      <c r="V417" s="287">
        <f t="shared" si="54"/>
        <v>70.8</v>
      </c>
      <c r="W417" s="288">
        <f>_xlfn.XLOOKUP('LISTA '!D417,BASE!A:A,BASE!G:G)</f>
        <v>207</v>
      </c>
      <c r="X417" s="280" t="str">
        <f t="shared" si="55"/>
        <v/>
      </c>
      <c r="Y417" s="280" t="str">
        <f>IF(X417="ACABOU",(MAX($Y$2:Y416))+1,"")</f>
        <v/>
      </c>
      <c r="Z417" s="280" t="str">
        <f>IF(X417="CHEGOU",(MAX($Z$2:Z416))+1,"")</f>
        <v/>
      </c>
    </row>
    <row r="418" spans="1:27" s="216" customFormat="1" ht="21.9" customHeight="1" x14ac:dyDescent="0.3">
      <c r="A418" s="12" t="e">
        <f>IF(#REF!="",0,COUNTIF(#REF!,"x"))</f>
        <v>#REF!</v>
      </c>
      <c r="B418" s="12" t="e">
        <f>IF(#REF!="",0,COUNTIF(#REF!,"x"))</f>
        <v>#REF!</v>
      </c>
      <c r="C418" s="13" t="e">
        <f>IF(#REF!="",0,COUNTIF(#REF!,"X"))</f>
        <v>#REF!</v>
      </c>
      <c r="D418" s="278">
        <v>1088</v>
      </c>
      <c r="E418" s="279" t="str">
        <f>_xlfn.XLOOKUP(D418,BASE!A:A,BASE!B:B)</f>
        <v>CREATINA MONOHIDRATADA 5KG (VIDA EM GRAOS)</v>
      </c>
      <c r="F418" s="280" t="s">
        <v>155</v>
      </c>
      <c r="G418" s="280" t="s">
        <v>155</v>
      </c>
      <c r="H418" s="281">
        <v>33.9</v>
      </c>
      <c r="I418" s="281">
        <f>VLOOKUP(D418,FRACIONADOS!$A:$L,8,0)</f>
        <v>33.9</v>
      </c>
      <c r="J418" s="282" t="str">
        <f>IFERROR(_xlfn.XLOOKUP(D418,ISENTOS!A:A,ISENTOS!H:H),"")</f>
        <v/>
      </c>
      <c r="K418" s="282" t="str">
        <f>IFERROR(_xlfn.XLOOKUP(D418,ISENTOS!A:A,ISENTOS!I:I),"")</f>
        <v/>
      </c>
      <c r="L418" s="283">
        <f>IF(_xlfn.XLOOKUP(D418,Peso!A:A,Peso!D:D),_xlfn.XLOOKUP(D418,Peso!A:A,Peso!D:D),"SEM PESO")</f>
        <v>5</v>
      </c>
      <c r="M418" s="283" t="str">
        <f>_xlfn.XLOOKUP(D418,Peso!A:A,Peso!C:C)</f>
        <v>SC</v>
      </c>
      <c r="N418" s="283"/>
      <c r="O418" s="284">
        <f t="shared" si="48"/>
        <v>33.9</v>
      </c>
      <c r="P418" s="284" t="str">
        <f t="shared" si="49"/>
        <v/>
      </c>
      <c r="Q418" s="284" t="str">
        <f t="shared" si="50"/>
        <v/>
      </c>
      <c r="R418" s="285" t="str">
        <f>_xlfn.XLOOKUP(D418,CATEGORIA!B:B,CATEGORIA!F:F)</f>
        <v>SUPLEMENTOS</v>
      </c>
      <c r="S418" s="286">
        <f t="shared" si="51"/>
        <v>169.5</v>
      </c>
      <c r="T418" s="287" t="str">
        <f t="shared" si="52"/>
        <v/>
      </c>
      <c r="U418" s="287" t="str">
        <f t="shared" si="53"/>
        <v/>
      </c>
      <c r="V418" s="287">
        <f t="shared" si="54"/>
        <v>169.5</v>
      </c>
      <c r="W418" s="288">
        <f>_xlfn.XLOOKUP('LISTA '!D418,BASE!A:A,BASE!G:G)</f>
        <v>40</v>
      </c>
      <c r="X418" s="280" t="str">
        <f t="shared" si="55"/>
        <v/>
      </c>
      <c r="Y418" s="280" t="str">
        <f>IF(X418="ACABOU",(MAX($Y$2:Y417))+1,"")</f>
        <v/>
      </c>
      <c r="Z418" s="280" t="str">
        <f>IF(X418="CHEGOU",(MAX($Z$2:Z417))+1,"")</f>
        <v/>
      </c>
    </row>
    <row r="419" spans="1:27" s="216" customFormat="1" ht="30" customHeight="1" x14ac:dyDescent="0.3">
      <c r="A419" s="12" t="e">
        <f>IF(#REF!="",0,COUNTIF(#REF!,"x"))</f>
        <v>#REF!</v>
      </c>
      <c r="B419" s="12" t="e">
        <f>IF(#REF!="",0,COUNTIF(#REF!,"x"))</f>
        <v>#REF!</v>
      </c>
      <c r="C419" s="13" t="e">
        <f>IF(#REF!="",0,COUNTIF(#REF!,"X"))</f>
        <v>#REF!</v>
      </c>
      <c r="D419" s="225">
        <v>2317</v>
      </c>
      <c r="E419" s="226" t="str">
        <f>_xlfn.XLOOKUP(D419,BASE!A:A,BASE!B:B)</f>
        <v>CREATINE CREAPURE 4X300G (NUTRIFY)</v>
      </c>
      <c r="F419" s="227">
        <v>2</v>
      </c>
      <c r="G419" s="227"/>
      <c r="H419" s="228">
        <v>94.8</v>
      </c>
      <c r="I419" s="228">
        <v>94.8</v>
      </c>
      <c r="J419" s="271">
        <f>IFERROR(_xlfn.XLOOKUP(D419,ISENTOS!A:A,ISENTOS!H:H),"")</f>
        <v>0.04</v>
      </c>
      <c r="K419" s="271">
        <f>IFERROR(_xlfn.XLOOKUP(D419,ISENTOS!A:A,ISENTOS!I:I),"")</f>
        <v>0.12</v>
      </c>
      <c r="L419" s="272">
        <f>IF(_xlfn.XLOOKUP(D419,Peso!A:A,Peso!D:D),_xlfn.XLOOKUP(D419,Peso!A:A,Peso!D:D),"SEM PESO")</f>
        <v>4</v>
      </c>
      <c r="M419" s="272" t="str">
        <f>_xlfn.XLOOKUP(D419,Peso!A:A,Peso!C:C)</f>
        <v>UN</v>
      </c>
      <c r="N419" s="272"/>
      <c r="O419" s="273">
        <f t="shared" si="48"/>
        <v>94.8</v>
      </c>
      <c r="P419" s="273">
        <f t="shared" si="49"/>
        <v>98.6</v>
      </c>
      <c r="Q419" s="273">
        <f t="shared" si="50"/>
        <v>106.19999999999999</v>
      </c>
      <c r="R419" s="274" t="str">
        <f>_xlfn.XLOOKUP(D419,CATEGORIA!B:B,CATEGORIA!F:F)</f>
        <v>SUPLEMENTOS</v>
      </c>
      <c r="S419" s="275">
        <f t="shared" si="51"/>
        <v>379.2</v>
      </c>
      <c r="T419" s="276">
        <f t="shared" si="52"/>
        <v>394.40000000000003</v>
      </c>
      <c r="U419" s="276">
        <f t="shared" si="53"/>
        <v>424.8</v>
      </c>
      <c r="V419" s="276">
        <f t="shared" si="54"/>
        <v>379.2</v>
      </c>
      <c r="W419" s="277">
        <f>_xlfn.XLOOKUP('LISTA '!D419,BASE!A:A,BASE!G:G)</f>
        <v>25</v>
      </c>
      <c r="X419" s="227" t="str">
        <f t="shared" si="55"/>
        <v/>
      </c>
      <c r="Y419" s="227" t="str">
        <f>IF(X419="ACABOU",(MAX($Y$2:Y418))+1,"")</f>
        <v/>
      </c>
      <c r="Z419" s="227" t="str">
        <f>IF(X419="CHEGOU",(MAX($Z$2:Z418))+1,"")</f>
        <v/>
      </c>
    </row>
    <row r="420" spans="1:27" s="216" customFormat="1" ht="21.9" customHeight="1" x14ac:dyDescent="0.3">
      <c r="A420" s="11" t="e">
        <f>IF(#REF!="",0,COUNTIF(#REF!,"x"))</f>
        <v>#REF!</v>
      </c>
      <c r="B420" s="11" t="e">
        <f>IF(#REF!="",0,COUNTIF(#REF!,"x"))</f>
        <v>#REF!</v>
      </c>
      <c r="C420" s="10" t="e">
        <f>IF(#REF!="",0,COUNTIF(#REF!,"X"))</f>
        <v>#REF!</v>
      </c>
      <c r="D420" s="278">
        <v>1767</v>
      </c>
      <c r="E420" s="279" t="str">
        <f>_xlfn.XLOOKUP(D420,BASE!A:A,BASE!B:B)</f>
        <v>CREME DE CEBOLA S/ GLUTAMATO 2KG</v>
      </c>
      <c r="F420" s="280" t="s">
        <v>155</v>
      </c>
      <c r="G420" s="280" t="s">
        <v>155</v>
      </c>
      <c r="H420" s="281">
        <v>9.1</v>
      </c>
      <c r="I420" s="281">
        <f>VLOOKUP(D420,FRACIONADOS!$A:$L,8,0)</f>
        <v>9.1</v>
      </c>
      <c r="J420" s="282" t="str">
        <f>IFERROR(_xlfn.XLOOKUP(D420,ISENTOS!A:A,ISENTOS!H:H),"")</f>
        <v/>
      </c>
      <c r="K420" s="282" t="str">
        <f>IFERROR(_xlfn.XLOOKUP(D420,ISENTOS!A:A,ISENTOS!I:I),"")</f>
        <v/>
      </c>
      <c r="L420" s="283">
        <f>IF(_xlfn.XLOOKUP(D420,Peso!A:A,Peso!D:D),_xlfn.XLOOKUP(D420,Peso!A:A,Peso!D:D),"SEM PESO")</f>
        <v>2</v>
      </c>
      <c r="M420" s="283" t="str">
        <f>_xlfn.XLOOKUP(D420,Peso!A:A,Peso!C:C)</f>
        <v>SC</v>
      </c>
      <c r="N420" s="283"/>
      <c r="O420" s="284">
        <f t="shared" si="48"/>
        <v>9.1</v>
      </c>
      <c r="P420" s="284" t="str">
        <f t="shared" si="49"/>
        <v/>
      </c>
      <c r="Q420" s="284" t="str">
        <f t="shared" si="50"/>
        <v/>
      </c>
      <c r="R420" s="285" t="str">
        <f>_xlfn.XLOOKUP(D420,CATEGORIA!B:B,CATEGORIA!F:F)</f>
        <v>TEMPEROS / ESPECIARIAS</v>
      </c>
      <c r="S420" s="286">
        <f t="shared" si="51"/>
        <v>18.2</v>
      </c>
      <c r="T420" s="287" t="str">
        <f t="shared" si="52"/>
        <v/>
      </c>
      <c r="U420" s="287" t="str">
        <f t="shared" si="53"/>
        <v/>
      </c>
      <c r="V420" s="287">
        <f t="shared" si="54"/>
        <v>18.2</v>
      </c>
      <c r="W420" s="288">
        <f>_xlfn.XLOOKUP('LISTA '!D420,BASE!A:A,BASE!G:G)</f>
        <v>46</v>
      </c>
      <c r="X420" s="280" t="str">
        <f t="shared" si="55"/>
        <v/>
      </c>
      <c r="Y420" s="280" t="str">
        <f>IF(X420="ACABOU",(MAX($Y$2:Y419))+1,"")</f>
        <v/>
      </c>
      <c r="Z420" s="280" t="str">
        <f>IF(X420="CHEGOU",(MAX($Z$2:Z419))+1,"")</f>
        <v/>
      </c>
    </row>
    <row r="421" spans="1:27" s="216" customFormat="1" ht="21.9" customHeight="1" x14ac:dyDescent="0.3">
      <c r="A421" s="11" t="e">
        <f>IF(#REF!="",0,COUNTIF(#REF!,"x"))</f>
        <v>#REF!</v>
      </c>
      <c r="B421" s="11" t="e">
        <f>IF(#REF!="",0,COUNTIF(#REF!,"x"))</f>
        <v>#REF!</v>
      </c>
      <c r="C421" s="10" t="e">
        <f>IF(#REF!="",0,COUNTIF(#REF!,"X"))</f>
        <v>#REF!</v>
      </c>
      <c r="D421" s="278">
        <v>1224</v>
      </c>
      <c r="E421" s="279" t="str">
        <f>_xlfn.XLOOKUP(D421,BASE!A:A,BASE!B:B)</f>
        <v>CREME DE CEBOLA S/ GLUTAMATO 5KG</v>
      </c>
      <c r="F421" s="280"/>
      <c r="G421" s="280"/>
      <c r="H421" s="281">
        <v>7.2</v>
      </c>
      <c r="I421" s="281">
        <v>7.2</v>
      </c>
      <c r="J421" s="282" t="str">
        <f>IFERROR(_xlfn.XLOOKUP(D421,ISENTOS!A:A,ISENTOS!H:H),"")</f>
        <v/>
      </c>
      <c r="K421" s="282" t="str">
        <f>IFERROR(_xlfn.XLOOKUP(D421,ISENTOS!A:A,ISENTOS!I:I),"")</f>
        <v/>
      </c>
      <c r="L421" s="283">
        <f>IF(_xlfn.XLOOKUP(D421,Peso!A:A,Peso!D:D),_xlfn.XLOOKUP(D421,Peso!A:A,Peso!D:D),"SEM PESO")</f>
        <v>5</v>
      </c>
      <c r="M421" s="283" t="str">
        <f>_xlfn.XLOOKUP(D421,Peso!A:A,Peso!C:C)</f>
        <v>SC</v>
      </c>
      <c r="N421" s="283"/>
      <c r="O421" s="284">
        <f t="shared" si="48"/>
        <v>7.2</v>
      </c>
      <c r="P421" s="284" t="str">
        <f t="shared" si="49"/>
        <v/>
      </c>
      <c r="Q421" s="284" t="str">
        <f t="shared" si="50"/>
        <v/>
      </c>
      <c r="R421" s="285" t="str">
        <f>_xlfn.XLOOKUP(D421,CATEGORIA!B:B,CATEGORIA!F:F)</f>
        <v>TEMPEROS / ESPECIARIAS</v>
      </c>
      <c r="S421" s="286">
        <f t="shared" si="51"/>
        <v>36</v>
      </c>
      <c r="T421" s="287" t="str">
        <f t="shared" si="52"/>
        <v/>
      </c>
      <c r="U421" s="287" t="str">
        <f t="shared" si="53"/>
        <v/>
      </c>
      <c r="V421" s="287">
        <f t="shared" si="54"/>
        <v>36</v>
      </c>
      <c r="W421" s="288">
        <f>_xlfn.XLOOKUP('LISTA '!D421,BASE!A:A,BASE!G:G)</f>
        <v>571</v>
      </c>
      <c r="X421" s="280" t="str">
        <f t="shared" si="55"/>
        <v/>
      </c>
      <c r="Y421" s="280" t="str">
        <f>IF(X421="ACABOU",(MAX($Y$2:Y420))+1,"")</f>
        <v/>
      </c>
      <c r="Z421" s="280" t="str">
        <f>IF(X421="CHEGOU",(MAX($Z$2:Z420))+1,"")</f>
        <v/>
      </c>
    </row>
    <row r="422" spans="1:27" s="216" customFormat="1" ht="21.9" customHeight="1" x14ac:dyDescent="0.3">
      <c r="A422" s="11" t="e">
        <f>IF(#REF!="",0,COUNTIF(#REF!,"x"))</f>
        <v>#REF!</v>
      </c>
      <c r="B422" s="11" t="e">
        <f>IF(#REF!="",0,COUNTIF(#REF!,"x"))</f>
        <v>#REF!</v>
      </c>
      <c r="C422" s="10" t="e">
        <f>IF(#REF!="",0,COUNTIF(#REF!,"X"))</f>
        <v>#REF!</v>
      </c>
      <c r="D422" s="278">
        <v>21426</v>
      </c>
      <c r="E422" s="279" t="str">
        <f>_xlfn.XLOOKUP(D422,BASE!A:A,BASE!B:B)</f>
        <v>CURCUMA PURA EM PO PREMIUM 2KG (VIDA EM GRAOS)</v>
      </c>
      <c r="F422" s="280"/>
      <c r="G422" s="280" t="s">
        <v>155</v>
      </c>
      <c r="H422" s="281">
        <v>11.2</v>
      </c>
      <c r="I422" s="281">
        <f>VLOOKUP(D422,FRACIONADOS!$A:$L,8,0)</f>
        <v>11.2</v>
      </c>
      <c r="J422" s="282">
        <f>IFERROR(_xlfn.XLOOKUP(D422,ISENTOS!A:A,ISENTOS!H:H),"")</f>
        <v>0.04</v>
      </c>
      <c r="K422" s="282">
        <f>IFERROR(_xlfn.XLOOKUP(D422,ISENTOS!A:A,ISENTOS!I:I),"")</f>
        <v>0.12</v>
      </c>
      <c r="L422" s="283">
        <f>IF(_xlfn.XLOOKUP(D422,Peso!A:A,Peso!D:D),_xlfn.XLOOKUP(D422,Peso!A:A,Peso!D:D),"SEM PESO")</f>
        <v>2</v>
      </c>
      <c r="M422" s="283" t="str">
        <f>_xlfn.XLOOKUP(D422,Peso!A:A,Peso!C:C)</f>
        <v>SC</v>
      </c>
      <c r="N422" s="283"/>
      <c r="O422" s="284">
        <f t="shared" si="48"/>
        <v>11.2</v>
      </c>
      <c r="P422" s="284">
        <f t="shared" si="49"/>
        <v>11.7</v>
      </c>
      <c r="Q422" s="284">
        <f t="shared" si="50"/>
        <v>12.6</v>
      </c>
      <c r="R422" s="285" t="str">
        <f>_xlfn.XLOOKUP(D422,CATEGORIA!B:B,CATEGORIA!F:F)</f>
        <v>TEMPEROS / ESPECIARIAS</v>
      </c>
      <c r="S422" s="286">
        <f t="shared" si="51"/>
        <v>22.4</v>
      </c>
      <c r="T422" s="287">
        <f t="shared" si="52"/>
        <v>23.3</v>
      </c>
      <c r="U422" s="287">
        <f t="shared" si="53"/>
        <v>25.1</v>
      </c>
      <c r="V422" s="287">
        <f t="shared" si="54"/>
        <v>22.4</v>
      </c>
      <c r="W422" s="288">
        <f>_xlfn.XLOOKUP('LISTA '!D422,BASE!A:A,BASE!G:G)</f>
        <v>31</v>
      </c>
      <c r="X422" s="280" t="str">
        <f t="shared" si="55"/>
        <v/>
      </c>
      <c r="Y422" s="280" t="str">
        <f>IF(X422="ACABOU",(MAX($Y$2:Y421))+1,"")</f>
        <v/>
      </c>
      <c r="Z422" s="280" t="str">
        <f>IF(X422="CHEGOU",(MAX($Z$2:Z421))+1,"")</f>
        <v/>
      </c>
      <c r="AA422" s="48"/>
    </row>
    <row r="423" spans="1:27" s="216" customFormat="1" ht="21.9" customHeight="1" x14ac:dyDescent="0.3">
      <c r="A423" s="11" t="e">
        <f>IF(#REF!="",0,COUNTIF(#REF!,"x"))</f>
        <v>#REF!</v>
      </c>
      <c r="B423" s="11" t="e">
        <f>IF(#REF!="",0,COUNTIF(#REF!,"x"))</f>
        <v>#REF!</v>
      </c>
      <c r="C423" s="10" t="e">
        <f>IF(#REF!="",0,COUNTIF(#REF!,"X"))</f>
        <v>#REF!</v>
      </c>
      <c r="D423" s="278">
        <v>11081</v>
      </c>
      <c r="E423" s="279" t="str">
        <f>_xlfn.XLOOKUP(D423,BASE!A:A,BASE!B:B)</f>
        <v>CURCUMA PURA EM PO S/ GLUTAMATO 5KG (PREMIUM)</v>
      </c>
      <c r="F423" s="280"/>
      <c r="G423" s="280"/>
      <c r="H423" s="281">
        <v>9</v>
      </c>
      <c r="I423" s="281">
        <v>9</v>
      </c>
      <c r="J423" s="282">
        <f>IFERROR(_xlfn.XLOOKUP(D423,ISENTOS!A:A,ISENTOS!H:H),"")</f>
        <v>0.04</v>
      </c>
      <c r="K423" s="282">
        <f>IFERROR(_xlfn.XLOOKUP(D423,ISENTOS!A:A,ISENTOS!I:I),"")</f>
        <v>0.12</v>
      </c>
      <c r="L423" s="283">
        <f>IF(_xlfn.XLOOKUP(D423,Peso!A:A,Peso!D:D),_xlfn.XLOOKUP(D423,Peso!A:A,Peso!D:D),"SEM PESO")</f>
        <v>5</v>
      </c>
      <c r="M423" s="283" t="str">
        <f>_xlfn.XLOOKUP(D423,Peso!A:A,Peso!C:C)</f>
        <v>UN</v>
      </c>
      <c r="N423" s="283"/>
      <c r="O423" s="284">
        <f t="shared" si="48"/>
        <v>9</v>
      </c>
      <c r="P423" s="284">
        <f t="shared" si="49"/>
        <v>9.4</v>
      </c>
      <c r="Q423" s="284">
        <f t="shared" si="50"/>
        <v>10.1</v>
      </c>
      <c r="R423" s="285" t="str">
        <f>_xlfn.XLOOKUP(D423,CATEGORIA!B:B,CATEGORIA!F:F)</f>
        <v>TEMPEROS / ESPECIARIAS</v>
      </c>
      <c r="S423" s="286">
        <f t="shared" si="51"/>
        <v>45</v>
      </c>
      <c r="T423" s="287">
        <f t="shared" si="52"/>
        <v>46.8</v>
      </c>
      <c r="U423" s="287">
        <f t="shared" si="53"/>
        <v>50.4</v>
      </c>
      <c r="V423" s="287">
        <f t="shared" si="54"/>
        <v>45</v>
      </c>
      <c r="W423" s="288">
        <f>_xlfn.XLOOKUP('LISTA '!D423,BASE!A:A,BASE!G:G)</f>
        <v>4415</v>
      </c>
      <c r="X423" s="280" t="str">
        <f t="shared" si="55"/>
        <v/>
      </c>
      <c r="Y423" s="280" t="str">
        <f>IF(X423="ACABOU",(MAX($Y$2:Y422))+1,"")</f>
        <v/>
      </c>
      <c r="Z423" s="280" t="str">
        <f>IF(X423="CHEGOU",(MAX($Z$2:Z422))+1,"")</f>
        <v/>
      </c>
      <c r="AA423" s="48"/>
    </row>
    <row r="424" spans="1:27" s="216" customFormat="1" ht="21.9" customHeight="1" x14ac:dyDescent="0.3">
      <c r="A424" s="11"/>
      <c r="B424" s="11"/>
      <c r="C424" s="10"/>
      <c r="D424" s="278">
        <v>11049</v>
      </c>
      <c r="E424" s="279" t="str">
        <f>_xlfn.XLOOKUP(D424,BASE!A:A,BASE!B:B)</f>
        <v>CURCUMA RAIZ 25KG</v>
      </c>
      <c r="F424" s="280"/>
      <c r="G424" s="280"/>
      <c r="H424" s="281">
        <v>12</v>
      </c>
      <c r="I424" s="281">
        <v>12</v>
      </c>
      <c r="J424" s="282">
        <f>IFERROR(_xlfn.XLOOKUP(D424,ISENTOS!A:A,ISENTOS!H:H),"")</f>
        <v>0.04</v>
      </c>
      <c r="K424" s="282">
        <f>IFERROR(_xlfn.XLOOKUP(D424,ISENTOS!A:A,ISENTOS!I:I),"")</f>
        <v>0.12</v>
      </c>
      <c r="L424" s="283">
        <f>IF(_xlfn.XLOOKUP(D424,Peso!A:A,Peso!D:D),_xlfn.XLOOKUP(D424,Peso!A:A,Peso!D:D),"SEM PESO")</f>
        <v>25</v>
      </c>
      <c r="M424" s="283" t="str">
        <f>_xlfn.XLOOKUP(D424,Peso!A:A,Peso!C:C)</f>
        <v>SC</v>
      </c>
      <c r="N424" s="283"/>
      <c r="O424" s="284">
        <f t="shared" si="48"/>
        <v>12</v>
      </c>
      <c r="P424" s="284">
        <f t="shared" si="49"/>
        <v>12.5</v>
      </c>
      <c r="Q424" s="284">
        <f t="shared" si="50"/>
        <v>13.5</v>
      </c>
      <c r="R424" s="285" t="str">
        <f>_xlfn.XLOOKUP(D424,CATEGORIA!B:B,CATEGORIA!F:F)</f>
        <v>TEMPEROS / ESPECIARIAS</v>
      </c>
      <c r="S424" s="286">
        <f t="shared" si="51"/>
        <v>300</v>
      </c>
      <c r="T424" s="287">
        <f t="shared" si="52"/>
        <v>312</v>
      </c>
      <c r="U424" s="287">
        <f t="shared" si="53"/>
        <v>336</v>
      </c>
      <c r="V424" s="287">
        <f t="shared" si="54"/>
        <v>300</v>
      </c>
      <c r="W424" s="288">
        <f>_xlfn.XLOOKUP('LISTA '!D424,BASE!A:A,BASE!G:G)</f>
        <v>6</v>
      </c>
      <c r="X424" s="280" t="str">
        <f t="shared" si="55"/>
        <v/>
      </c>
      <c r="Y424" s="280" t="str">
        <f>IF(X424="ACABOU",(MAX($Y$2:Y423))+1,"")</f>
        <v/>
      </c>
      <c r="Z424" s="280" t="str">
        <f>IF(X424="CHEGOU",(MAX($Z$2:Z423))+1,"")</f>
        <v/>
      </c>
    </row>
    <row r="425" spans="1:27" s="216" customFormat="1" ht="21.9" customHeight="1" x14ac:dyDescent="0.3">
      <c r="A425" s="12" t="e">
        <f>IF(#REF!="",0,COUNTIF(#REF!,"x"))</f>
        <v>#REF!</v>
      </c>
      <c r="B425" s="12" t="e">
        <f>IF(#REF!="",0,COUNTIF(#REF!,"x"))</f>
        <v>#REF!</v>
      </c>
      <c r="C425" s="13" t="e">
        <f>IF(#REF!="",0,COUNTIF(#REF!,"X"))</f>
        <v>#REF!</v>
      </c>
      <c r="D425" s="278">
        <v>21400</v>
      </c>
      <c r="E425" s="279" t="str">
        <f>_xlfn.XLOOKUP(D425,BASE!A:A,BASE!B:B)</f>
        <v>CURCUMA RAIZ 2KG (VIDA EM GRAOS)</v>
      </c>
      <c r="F425" s="280"/>
      <c r="G425" s="280" t="s">
        <v>155</v>
      </c>
      <c r="H425" s="281">
        <v>14.6</v>
      </c>
      <c r="I425" s="281">
        <f>VLOOKUP(D425,FRACIONADOS!$A:$L,8,0)</f>
        <v>14.6</v>
      </c>
      <c r="J425" s="282">
        <f>IFERROR(_xlfn.XLOOKUP(D425,ISENTOS!A:A,ISENTOS!H:H),"")</f>
        <v>0.04</v>
      </c>
      <c r="K425" s="282">
        <f>IFERROR(_xlfn.XLOOKUP(D425,ISENTOS!A:A,ISENTOS!I:I),"")</f>
        <v>0.12</v>
      </c>
      <c r="L425" s="283">
        <f>IF(_xlfn.XLOOKUP(D425,Peso!A:A,Peso!D:D),_xlfn.XLOOKUP(D425,Peso!A:A,Peso!D:D),"SEM PESO")</f>
        <v>2</v>
      </c>
      <c r="M425" s="283" t="str">
        <f>_xlfn.XLOOKUP(D425,Peso!A:A,Peso!C:C)</f>
        <v>SC</v>
      </c>
      <c r="N425" s="283"/>
      <c r="O425" s="284">
        <f t="shared" si="48"/>
        <v>14.6</v>
      </c>
      <c r="P425" s="284">
        <f t="shared" si="49"/>
        <v>15.2</v>
      </c>
      <c r="Q425" s="284">
        <f t="shared" si="50"/>
        <v>16.400000000000002</v>
      </c>
      <c r="R425" s="285" t="str">
        <f>_xlfn.XLOOKUP(D425,CATEGORIA!B:B,CATEGORIA!F:F)</f>
        <v>TEMPEROS / ESPECIARIAS</v>
      </c>
      <c r="S425" s="286">
        <f t="shared" si="51"/>
        <v>29.2</v>
      </c>
      <c r="T425" s="287">
        <f t="shared" si="52"/>
        <v>30.400000000000002</v>
      </c>
      <c r="U425" s="287">
        <f t="shared" si="53"/>
        <v>32.800000000000004</v>
      </c>
      <c r="V425" s="287">
        <f t="shared" si="54"/>
        <v>29.2</v>
      </c>
      <c r="W425" s="288">
        <f>_xlfn.XLOOKUP('LISTA '!D425,BASE!A:A,BASE!G:G)</f>
        <v>46</v>
      </c>
      <c r="X425" s="280" t="str">
        <f t="shared" si="55"/>
        <v/>
      </c>
      <c r="Y425" s="280" t="str">
        <f>IF(X425="ACABOU",(MAX($Y$2:Y424))+1,"")</f>
        <v/>
      </c>
      <c r="Z425" s="280" t="str">
        <f>IF(X425="CHEGOU",(MAX($Z$2:Z424))+1,"")</f>
        <v/>
      </c>
    </row>
    <row r="426" spans="1:27" s="216" customFormat="1" ht="21.9" customHeight="1" x14ac:dyDescent="0.3">
      <c r="A426" s="12" t="e">
        <f>IF(#REF!="",0,COUNTIF(#REF!,"x"))</f>
        <v>#REF!</v>
      </c>
      <c r="B426" s="12" t="e">
        <f>IF(#REF!="",0,COUNTIF(#REF!,"x"))</f>
        <v>#REF!</v>
      </c>
      <c r="C426" s="13" t="e">
        <f>IF(#REF!="",0,COUNTIF(#REF!,"X"))</f>
        <v>#REF!</v>
      </c>
      <c r="D426" s="278">
        <v>21287</v>
      </c>
      <c r="E426" s="279" t="str">
        <f>_xlfn.XLOOKUP(D426,BASE!A:A,BASE!B:B)</f>
        <v>CURCUMA RAIZ 5KG (VIDA EM GRAOS)</v>
      </c>
      <c r="F426" s="280"/>
      <c r="G426" s="280" t="s">
        <v>155</v>
      </c>
      <c r="H426" s="281">
        <v>14</v>
      </c>
      <c r="I426" s="281">
        <f>VLOOKUP(D426,FRACIONADOS!$A:$L,8,0)</f>
        <v>14</v>
      </c>
      <c r="J426" s="282">
        <f>IFERROR(_xlfn.XLOOKUP(D426,ISENTOS!A:A,ISENTOS!H:H),"")</f>
        <v>0.04</v>
      </c>
      <c r="K426" s="282">
        <f>IFERROR(_xlfn.XLOOKUP(D426,ISENTOS!A:A,ISENTOS!I:I),"")</f>
        <v>0.12</v>
      </c>
      <c r="L426" s="283">
        <f>IF(_xlfn.XLOOKUP(D426,Peso!A:A,Peso!D:D),_xlfn.XLOOKUP(D426,Peso!A:A,Peso!D:D),"SEM PESO")</f>
        <v>5</v>
      </c>
      <c r="M426" s="283" t="str">
        <f>_xlfn.XLOOKUP(D426,Peso!A:A,Peso!C:C)</f>
        <v>SC</v>
      </c>
      <c r="N426" s="283"/>
      <c r="O426" s="284">
        <f t="shared" si="48"/>
        <v>14</v>
      </c>
      <c r="P426" s="284">
        <f t="shared" si="49"/>
        <v>14.6</v>
      </c>
      <c r="Q426" s="284">
        <f t="shared" si="50"/>
        <v>15.7</v>
      </c>
      <c r="R426" s="285" t="str">
        <f>_xlfn.XLOOKUP(D426,CATEGORIA!B:B,CATEGORIA!F:F)</f>
        <v>TEMPEROS / ESPECIARIAS</v>
      </c>
      <c r="S426" s="286">
        <f t="shared" si="51"/>
        <v>70</v>
      </c>
      <c r="T426" s="287">
        <f t="shared" si="52"/>
        <v>72.8</v>
      </c>
      <c r="U426" s="287">
        <f t="shared" si="53"/>
        <v>78.400000000000006</v>
      </c>
      <c r="V426" s="287">
        <f t="shared" si="54"/>
        <v>70</v>
      </c>
      <c r="W426" s="288">
        <f>_xlfn.XLOOKUP('LISTA '!D426,BASE!A:A,BASE!G:G)</f>
        <v>49</v>
      </c>
      <c r="X426" s="280" t="str">
        <f t="shared" si="55"/>
        <v/>
      </c>
      <c r="Y426" s="280" t="str">
        <f>IF(X426="ACABOU",(MAX($Y$2:Y425))+1,"")</f>
        <v/>
      </c>
      <c r="Z426" s="280" t="str">
        <f>IF(X426="CHEGOU",(MAX($Z$2:Z425))+1,"")</f>
        <v/>
      </c>
    </row>
    <row r="427" spans="1:27" s="216" customFormat="1" ht="21.9" customHeight="1" x14ac:dyDescent="0.3">
      <c r="A427" s="12" t="e">
        <f>IF(#REF!="",0,COUNTIF(#REF!,"x"))</f>
        <v>#REF!</v>
      </c>
      <c r="B427" s="12" t="e">
        <f>IF(#REF!="",0,COUNTIF(#REF!,"x"))</f>
        <v>#REF!</v>
      </c>
      <c r="C427" s="13" t="e">
        <f>IF(#REF!="",0,COUNTIF(#REF!,"X"))</f>
        <v>#REF!</v>
      </c>
      <c r="D427" s="278">
        <v>21470</v>
      </c>
      <c r="E427" s="279" t="str">
        <f>_xlfn.XLOOKUP(D427,BASE!A:A,BASE!B:B)</f>
        <v>CURRY S/ GLUTAMATO 2KG (VIDA EM GRAOS)</v>
      </c>
      <c r="F427" s="280" t="s">
        <v>155</v>
      </c>
      <c r="G427" s="280" t="s">
        <v>155</v>
      </c>
      <c r="H427" s="281">
        <v>9.9</v>
      </c>
      <c r="I427" s="281">
        <f>VLOOKUP(D427,FRACIONADOS!$A:$L,8,0)</f>
        <v>9.9</v>
      </c>
      <c r="J427" s="282" t="str">
        <f>IFERROR(_xlfn.XLOOKUP(D427,ISENTOS!A:A,ISENTOS!H:H),"")</f>
        <v/>
      </c>
      <c r="K427" s="282" t="str">
        <f>IFERROR(_xlfn.XLOOKUP(D427,ISENTOS!A:A,ISENTOS!I:I),"")</f>
        <v/>
      </c>
      <c r="L427" s="283">
        <f>IF(_xlfn.XLOOKUP(D427,Peso!A:A,Peso!D:D),_xlfn.XLOOKUP(D427,Peso!A:A,Peso!D:D),"SEM PESO")</f>
        <v>2</v>
      </c>
      <c r="M427" s="283" t="str">
        <f>_xlfn.XLOOKUP(D427,Peso!A:A,Peso!C:C)</f>
        <v>SC</v>
      </c>
      <c r="N427" s="283"/>
      <c r="O427" s="284">
        <f t="shared" si="48"/>
        <v>9.9</v>
      </c>
      <c r="P427" s="284" t="str">
        <f t="shared" si="49"/>
        <v/>
      </c>
      <c r="Q427" s="284" t="str">
        <f t="shared" si="50"/>
        <v/>
      </c>
      <c r="R427" s="285" t="str">
        <f>_xlfn.XLOOKUP(D427,CATEGORIA!B:B,CATEGORIA!F:F)</f>
        <v>TEMPEROS / ESPECIARIAS</v>
      </c>
      <c r="S427" s="286">
        <f t="shared" si="51"/>
        <v>19.8</v>
      </c>
      <c r="T427" s="287" t="str">
        <f t="shared" si="52"/>
        <v/>
      </c>
      <c r="U427" s="287" t="str">
        <f t="shared" si="53"/>
        <v/>
      </c>
      <c r="V427" s="287">
        <f t="shared" si="54"/>
        <v>19.8</v>
      </c>
      <c r="W427" s="288">
        <f>_xlfn.XLOOKUP('LISTA '!D427,BASE!A:A,BASE!G:G)</f>
        <v>59</v>
      </c>
      <c r="X427" s="280" t="str">
        <f t="shared" si="55"/>
        <v/>
      </c>
      <c r="Y427" s="280" t="str">
        <f>IF(X427="ACABOU",(MAX($Y$2:Y426))+1,"")</f>
        <v/>
      </c>
      <c r="Z427" s="280" t="str">
        <f>IF(X427="CHEGOU",(MAX($Z$2:Z426))+1,"")</f>
        <v/>
      </c>
    </row>
    <row r="428" spans="1:27" s="216" customFormat="1" ht="21.9" customHeight="1" x14ac:dyDescent="0.3">
      <c r="A428" s="12" t="e">
        <f>IF(#REF!="",0,COUNTIF(#REF!,"x"))</f>
        <v>#REF!</v>
      </c>
      <c r="B428" s="12" t="e">
        <f>IF(#REF!="",0,COUNTIF(#REF!,"x"))</f>
        <v>#REF!</v>
      </c>
      <c r="C428" s="13" t="e">
        <f>IF(#REF!="",0,COUNTIF(#REF!,"X"))</f>
        <v>#REF!</v>
      </c>
      <c r="D428" s="278">
        <v>21010</v>
      </c>
      <c r="E428" s="279" t="str">
        <f>_xlfn.XLOOKUP(D428,BASE!A:A,BASE!B:B)</f>
        <v>CURRY S/ GLUTAMATO 5KG</v>
      </c>
      <c r="F428" s="280"/>
      <c r="G428" s="280"/>
      <c r="H428" s="281">
        <v>7.9</v>
      </c>
      <c r="I428" s="281">
        <v>7.9</v>
      </c>
      <c r="J428" s="282" t="str">
        <f>IFERROR(_xlfn.XLOOKUP(D428,ISENTOS!A:A,ISENTOS!H:H),"")</f>
        <v/>
      </c>
      <c r="K428" s="282" t="str">
        <f>IFERROR(_xlfn.XLOOKUP(D428,ISENTOS!A:A,ISENTOS!I:I),"")</f>
        <v/>
      </c>
      <c r="L428" s="283">
        <f>IF(_xlfn.XLOOKUP(D428,Peso!A:A,Peso!D:D),_xlfn.XLOOKUP(D428,Peso!A:A,Peso!D:D),"SEM PESO")</f>
        <v>5</v>
      </c>
      <c r="M428" s="283" t="str">
        <f>_xlfn.XLOOKUP(D428,Peso!A:A,Peso!C:C)</f>
        <v>SC</v>
      </c>
      <c r="N428" s="283"/>
      <c r="O428" s="284">
        <f t="shared" si="48"/>
        <v>7.9</v>
      </c>
      <c r="P428" s="284" t="str">
        <f t="shared" si="49"/>
        <v/>
      </c>
      <c r="Q428" s="284" t="str">
        <f t="shared" si="50"/>
        <v/>
      </c>
      <c r="R428" s="285" t="str">
        <f>_xlfn.XLOOKUP(D428,CATEGORIA!B:B,CATEGORIA!F:F)</f>
        <v>TEMPEROS / ESPECIARIAS</v>
      </c>
      <c r="S428" s="286">
        <f t="shared" si="51"/>
        <v>39.5</v>
      </c>
      <c r="T428" s="287" t="str">
        <f t="shared" si="52"/>
        <v/>
      </c>
      <c r="U428" s="287" t="str">
        <f t="shared" si="53"/>
        <v/>
      </c>
      <c r="V428" s="287">
        <f t="shared" si="54"/>
        <v>39.5</v>
      </c>
      <c r="W428" s="288">
        <f>_xlfn.XLOOKUP('LISTA '!D428,BASE!A:A,BASE!G:G)</f>
        <v>378</v>
      </c>
      <c r="X428" s="280" t="str">
        <f t="shared" si="55"/>
        <v/>
      </c>
      <c r="Y428" s="280" t="str">
        <f>IF(X428="ACABOU",(MAX($Y$2:Y427))+1,"")</f>
        <v/>
      </c>
      <c r="Z428" s="280" t="str">
        <f>IF(X428="CHEGOU",(MAX($Z$2:Z427))+1,"")</f>
        <v/>
      </c>
    </row>
    <row r="429" spans="1:27" s="216" customFormat="1" ht="30" customHeight="1" x14ac:dyDescent="0.3">
      <c r="A429" s="12"/>
      <c r="B429" s="12"/>
      <c r="C429" s="13"/>
      <c r="D429" s="225">
        <v>21679</v>
      </c>
      <c r="E429" s="226" t="str">
        <f>_xlfn.XLOOKUP(D429,BASE!A:A,BASE!B:B)</f>
        <v>DAMASCO TURCO DOCE Nº 2 12.50KG (EROGLU)</v>
      </c>
      <c r="F429" s="227">
        <v>3</v>
      </c>
      <c r="G429" s="227"/>
      <c r="H429" s="228">
        <v>99</v>
      </c>
      <c r="I429" s="228">
        <v>90</v>
      </c>
      <c r="J429" s="271" t="str">
        <f>IFERROR(_xlfn.XLOOKUP(D429,ISENTOS!A:A,ISENTOS!H:H),"")</f>
        <v/>
      </c>
      <c r="K429" s="271" t="str">
        <f>IFERROR(_xlfn.XLOOKUP(D429,ISENTOS!A:A,ISENTOS!I:I),"")</f>
        <v/>
      </c>
      <c r="L429" s="272">
        <f>IF(_xlfn.XLOOKUP(D429,Peso!A:A,Peso!D:D),_xlfn.XLOOKUP(D429,Peso!A:A,Peso!D:D),"SEM PESO")</f>
        <v>12.5</v>
      </c>
      <c r="M429" s="272" t="str">
        <f>_xlfn.XLOOKUP(D429,Peso!A:A,Peso!C:C)</f>
        <v>CX</v>
      </c>
      <c r="N429" s="272"/>
      <c r="O429" s="273">
        <f t="shared" si="48"/>
        <v>90</v>
      </c>
      <c r="P429" s="273" t="str">
        <f t="shared" si="49"/>
        <v/>
      </c>
      <c r="Q429" s="273" t="str">
        <f t="shared" si="50"/>
        <v/>
      </c>
      <c r="R429" s="274" t="str">
        <f>_xlfn.XLOOKUP(D429,CATEGORIA!B:B,CATEGORIA!F:F)</f>
        <v>FRUTAS DESIDRATADAS / CRISTALIZADAS</v>
      </c>
      <c r="S429" s="275">
        <f t="shared" si="51"/>
        <v>1125</v>
      </c>
      <c r="T429" s="276" t="str">
        <f t="shared" si="52"/>
        <v/>
      </c>
      <c r="U429" s="276" t="str">
        <f t="shared" si="53"/>
        <v/>
      </c>
      <c r="V429" s="276">
        <f t="shared" si="54"/>
        <v>1125</v>
      </c>
      <c r="W429" s="277">
        <f>_xlfn.XLOOKUP('LISTA '!D429,BASE!A:A,BASE!G:G)</f>
        <v>1585</v>
      </c>
      <c r="X429" s="227" t="str">
        <f t="shared" si="55"/>
        <v/>
      </c>
      <c r="Y429" s="227" t="str">
        <f>IF(X429="ACABOU",(MAX($Y$2:Y428))+1,"")</f>
        <v/>
      </c>
      <c r="Z429" s="227" t="str">
        <f>IF(X429="CHEGOU",(MAX($Z$2:Z428))+1,"")</f>
        <v/>
      </c>
    </row>
    <row r="430" spans="1:27" s="216" customFormat="1" ht="21.9" customHeight="1" x14ac:dyDescent="0.3">
      <c r="A430" s="14" t="e">
        <f>IF(#REF!="",0,COUNTIF(#REF!,"x"))</f>
        <v>#REF!</v>
      </c>
      <c r="B430" s="14" t="e">
        <f>IF(#REF!="",0,COUNTIF(#REF!,"x"))</f>
        <v>#REF!</v>
      </c>
      <c r="C430" s="13" t="e">
        <f>IF(#REF!="",0,COUNTIF(#REF!,"X"))</f>
        <v>#REF!</v>
      </c>
      <c r="D430" s="278">
        <v>2166</v>
      </c>
      <c r="E430" s="279" t="str">
        <f>_xlfn.XLOOKUP(D430,BASE!A:A,BASE!B:B)</f>
        <v>DENTE DE LEAO 1KG (VIDA EM GRAOS)</v>
      </c>
      <c r="F430" s="280" t="s">
        <v>155</v>
      </c>
      <c r="G430" s="280" t="s">
        <v>155</v>
      </c>
      <c r="H430" s="281">
        <v>35</v>
      </c>
      <c r="I430" s="281">
        <f>VLOOKUP(D430,FRACIONADOS!$A:$L,8,0)</f>
        <v>35</v>
      </c>
      <c r="J430" s="282" t="str">
        <f>IFERROR(_xlfn.XLOOKUP(D430,ISENTOS!A:A,ISENTOS!H:H),"")</f>
        <v/>
      </c>
      <c r="K430" s="282" t="str">
        <f>IFERROR(_xlfn.XLOOKUP(D430,ISENTOS!A:A,ISENTOS!I:I),"")</f>
        <v/>
      </c>
      <c r="L430" s="283">
        <f>IF(_xlfn.XLOOKUP(D430,Peso!A:A,Peso!D:D),_xlfn.XLOOKUP(D430,Peso!A:A,Peso!D:D),"SEM PESO")</f>
        <v>1</v>
      </c>
      <c r="M430" s="283" t="str">
        <f>_xlfn.XLOOKUP(D430,Peso!A:A,Peso!C:C)</f>
        <v>SC</v>
      </c>
      <c r="N430" s="283"/>
      <c r="O430" s="284">
        <f t="shared" si="48"/>
        <v>35</v>
      </c>
      <c r="P430" s="284" t="str">
        <f t="shared" si="49"/>
        <v/>
      </c>
      <c r="Q430" s="284" t="str">
        <f t="shared" si="50"/>
        <v/>
      </c>
      <c r="R430" s="285" t="str">
        <f>_xlfn.XLOOKUP(D430,CATEGORIA!B:B,CATEGORIA!F:F)</f>
        <v>CHAS</v>
      </c>
      <c r="S430" s="286">
        <f t="shared" si="51"/>
        <v>35</v>
      </c>
      <c r="T430" s="287" t="str">
        <f t="shared" si="52"/>
        <v/>
      </c>
      <c r="U430" s="287" t="str">
        <f t="shared" si="53"/>
        <v/>
      </c>
      <c r="V430" s="287">
        <f t="shared" si="54"/>
        <v>35</v>
      </c>
      <c r="W430" s="288">
        <f>_xlfn.XLOOKUP('LISTA '!D430,BASE!A:A,BASE!G:G)</f>
        <v>51</v>
      </c>
      <c r="X430" s="280" t="str">
        <f t="shared" si="55"/>
        <v/>
      </c>
      <c r="Y430" s="280" t="str">
        <f>IF(X430="ACABOU",(MAX($Y$2:Y429))+1,"")</f>
        <v/>
      </c>
      <c r="Z430" s="280" t="str">
        <f>IF(X430="CHEGOU",(MAX($Z$2:Z429))+1,"")</f>
        <v/>
      </c>
    </row>
    <row r="431" spans="1:27" s="216" customFormat="1" ht="21.9" customHeight="1" x14ac:dyDescent="0.3">
      <c r="A431" s="11" t="e">
        <f>IF(#REF!="",0,COUNTIF(#REF!,"x"))</f>
        <v>#REF!</v>
      </c>
      <c r="B431" s="11" t="e">
        <f>IF(#REF!="",0,COUNTIF(#REF!,"x"))</f>
        <v>#REF!</v>
      </c>
      <c r="C431" s="10" t="e">
        <f>IF(#REF!="",0,COUNTIF(#REF!,"X"))</f>
        <v>#REF!</v>
      </c>
      <c r="D431" s="278">
        <v>1095</v>
      </c>
      <c r="E431" s="279" t="str">
        <f>_xlfn.XLOOKUP(D431,BASE!A:A,BASE!B:B)</f>
        <v>DENTE DE LEAO 5KG</v>
      </c>
      <c r="F431" s="280"/>
      <c r="G431" s="280"/>
      <c r="H431" s="281">
        <v>30.5</v>
      </c>
      <c r="I431" s="281">
        <v>30.5</v>
      </c>
      <c r="J431" s="282" t="str">
        <f>IFERROR(_xlfn.XLOOKUP(D431,ISENTOS!A:A,ISENTOS!H:H),"")</f>
        <v/>
      </c>
      <c r="K431" s="282" t="str">
        <f>IFERROR(_xlfn.XLOOKUP(D431,ISENTOS!A:A,ISENTOS!I:I),"")</f>
        <v/>
      </c>
      <c r="L431" s="283">
        <f>IF(_xlfn.XLOOKUP(D431,Peso!A:A,Peso!D:D),_xlfn.XLOOKUP(D431,Peso!A:A,Peso!D:D),"SEM PESO")</f>
        <v>5</v>
      </c>
      <c r="M431" s="283" t="str">
        <f>_xlfn.XLOOKUP(D431,Peso!A:A,Peso!C:C)</f>
        <v>SC</v>
      </c>
      <c r="N431" s="283"/>
      <c r="O431" s="284">
        <f t="shared" si="48"/>
        <v>30.5</v>
      </c>
      <c r="P431" s="284" t="str">
        <f t="shared" si="49"/>
        <v/>
      </c>
      <c r="Q431" s="284" t="str">
        <f t="shared" si="50"/>
        <v/>
      </c>
      <c r="R431" s="285" t="str">
        <f>_xlfn.XLOOKUP(D431,CATEGORIA!B:B,CATEGORIA!F:F)</f>
        <v>CHAS</v>
      </c>
      <c r="S431" s="286">
        <f t="shared" si="51"/>
        <v>152.5</v>
      </c>
      <c r="T431" s="287" t="str">
        <f t="shared" si="52"/>
        <v/>
      </c>
      <c r="U431" s="287" t="str">
        <f t="shared" si="53"/>
        <v/>
      </c>
      <c r="V431" s="287">
        <f t="shared" si="54"/>
        <v>152.5</v>
      </c>
      <c r="W431" s="288">
        <f>_xlfn.XLOOKUP('LISTA '!D431,BASE!A:A,BASE!G:G)</f>
        <v>119</v>
      </c>
      <c r="X431" s="280" t="str">
        <f t="shared" si="55"/>
        <v/>
      </c>
      <c r="Y431" s="280" t="str">
        <f>IF(X431="ACABOU",(MAX($Y$2:Y430))+1,"")</f>
        <v/>
      </c>
      <c r="Z431" s="280" t="str">
        <f>IF(X431="CHEGOU",(MAX($Z$2:Z430))+1,"")</f>
        <v/>
      </c>
    </row>
    <row r="432" spans="1:27" s="216" customFormat="1" ht="21.9" customHeight="1" x14ac:dyDescent="0.3">
      <c r="A432" s="38" t="e">
        <f>IF(#REF!="",0,COUNTIF(#REF!,"x"))</f>
        <v>#REF!</v>
      </c>
      <c r="B432" s="38" t="e">
        <f>IF(#REF!="",0,COUNTIF(#REF!,"x"))</f>
        <v>#REF!</v>
      </c>
      <c r="C432" s="10" t="e">
        <f>IF(#REF!="",0,COUNTIF(#REF!,"X"))</f>
        <v>#REF!</v>
      </c>
      <c r="D432" s="278">
        <v>2283</v>
      </c>
      <c r="E432" s="279" t="str">
        <f>_xlfn.XLOOKUP(D432,BASE!A:A,BASE!B:B)</f>
        <v>DETOX TROPICAL 5KG</v>
      </c>
      <c r="F432" s="280"/>
      <c r="G432" s="280"/>
      <c r="H432" s="281">
        <v>69</v>
      </c>
      <c r="I432" s="281">
        <v>69</v>
      </c>
      <c r="J432" s="282">
        <f>IFERROR(_xlfn.XLOOKUP(D432,ISENTOS!A:A,ISENTOS!H:H),"")</f>
        <v>0.04</v>
      </c>
      <c r="K432" s="282">
        <f>IFERROR(_xlfn.XLOOKUP(D432,ISENTOS!A:A,ISENTOS!I:I),"")</f>
        <v>0.12</v>
      </c>
      <c r="L432" s="283">
        <f>IF(_xlfn.XLOOKUP(D432,Peso!A:A,Peso!D:D),_xlfn.XLOOKUP(D432,Peso!A:A,Peso!D:D),"SEM PESO")</f>
        <v>5</v>
      </c>
      <c r="M432" s="283" t="str">
        <f>_xlfn.XLOOKUP(D432,Peso!A:A,Peso!C:C)</f>
        <v>SC</v>
      </c>
      <c r="N432" s="283"/>
      <c r="O432" s="284">
        <f t="shared" si="48"/>
        <v>69</v>
      </c>
      <c r="P432" s="284">
        <f t="shared" si="49"/>
        <v>71.8</v>
      </c>
      <c r="Q432" s="284">
        <f t="shared" si="50"/>
        <v>77.3</v>
      </c>
      <c r="R432" s="285" t="str">
        <f>_xlfn.XLOOKUP(D432,CATEGORIA!B:B,CATEGORIA!F:F)</f>
        <v>CHAS</v>
      </c>
      <c r="S432" s="286">
        <f t="shared" si="51"/>
        <v>345</v>
      </c>
      <c r="T432" s="287">
        <f t="shared" si="52"/>
        <v>358.8</v>
      </c>
      <c r="U432" s="287">
        <f t="shared" si="53"/>
        <v>386.4</v>
      </c>
      <c r="V432" s="287">
        <f t="shared" si="54"/>
        <v>345</v>
      </c>
      <c r="W432" s="288">
        <f>_xlfn.XLOOKUP('LISTA '!D432,BASE!A:A,BASE!G:G)</f>
        <v>10</v>
      </c>
      <c r="X432" s="280" t="str">
        <f t="shared" si="55"/>
        <v/>
      </c>
      <c r="Y432" s="280" t="str">
        <f>IF(X432="ACABOU",(MAX($Y$2:Y431))+1,"")</f>
        <v/>
      </c>
      <c r="Z432" s="280" t="str">
        <f>IF(X432="CHEGOU",(MAX($Z$2:Z431))+1,"")</f>
        <v/>
      </c>
    </row>
    <row r="433" spans="1:26" s="216" customFormat="1" ht="21.9" customHeight="1" x14ac:dyDescent="0.3">
      <c r="A433" s="11" t="e">
        <f>IF(#REF!="",0,COUNTIF(#REF!,"x"))</f>
        <v>#REF!</v>
      </c>
      <c r="B433" s="11" t="e">
        <f>IF(#REF!="",0,COUNTIF(#REF!,"x"))</f>
        <v>#REF!</v>
      </c>
      <c r="C433" s="10" t="e">
        <f>IF(#REF!="",0,COUNTIF(#REF!,"X"))</f>
        <v>#REF!</v>
      </c>
      <c r="D433" s="278">
        <v>1648</v>
      </c>
      <c r="E433" s="279" t="str">
        <f>_xlfn.XLOOKUP(D433,BASE!A:A,BASE!B:B)</f>
        <v>DETOX VERDE 2KG (VIDA EM GRAOS)</v>
      </c>
      <c r="F433" s="280" t="s">
        <v>155</v>
      </c>
      <c r="G433" s="280" t="s">
        <v>155</v>
      </c>
      <c r="H433" s="281">
        <v>58</v>
      </c>
      <c r="I433" s="281">
        <f>VLOOKUP(D433,FRACIONADOS!$A:$L,8,0)</f>
        <v>58</v>
      </c>
      <c r="J433" s="282" t="str">
        <f>IFERROR(_xlfn.XLOOKUP(D433,ISENTOS!A:A,ISENTOS!H:H),"")</f>
        <v/>
      </c>
      <c r="K433" s="282" t="str">
        <f>IFERROR(_xlfn.XLOOKUP(D433,ISENTOS!A:A,ISENTOS!I:I),"")</f>
        <v/>
      </c>
      <c r="L433" s="283">
        <f>IF(_xlfn.XLOOKUP(D433,Peso!A:A,Peso!D:D),_xlfn.XLOOKUP(D433,Peso!A:A,Peso!D:D),"SEM PESO")</f>
        <v>2</v>
      </c>
      <c r="M433" s="283" t="str">
        <f>_xlfn.XLOOKUP(D433,Peso!A:A,Peso!C:C)</f>
        <v>SC</v>
      </c>
      <c r="N433" s="283"/>
      <c r="O433" s="284">
        <f t="shared" si="48"/>
        <v>58</v>
      </c>
      <c r="P433" s="284" t="str">
        <f t="shared" si="49"/>
        <v/>
      </c>
      <c r="Q433" s="284" t="str">
        <f t="shared" si="50"/>
        <v/>
      </c>
      <c r="R433" s="285" t="str">
        <f>_xlfn.XLOOKUP(D433,CATEGORIA!B:B,CATEGORIA!F:F)</f>
        <v>CHAS</v>
      </c>
      <c r="S433" s="286">
        <f t="shared" si="51"/>
        <v>116</v>
      </c>
      <c r="T433" s="287" t="str">
        <f t="shared" si="52"/>
        <v/>
      </c>
      <c r="U433" s="287" t="str">
        <f t="shared" si="53"/>
        <v/>
      </c>
      <c r="V433" s="287">
        <f t="shared" si="54"/>
        <v>116</v>
      </c>
      <c r="W433" s="288">
        <f>_xlfn.XLOOKUP('LISTA '!D433,BASE!A:A,BASE!G:G)</f>
        <v>27</v>
      </c>
      <c r="X433" s="280" t="str">
        <f t="shared" si="55"/>
        <v/>
      </c>
      <c r="Y433" s="280" t="str">
        <f>IF(X433="ACABOU",(MAX($Y$2:Y432))+1,"")</f>
        <v/>
      </c>
      <c r="Z433" s="280" t="str">
        <f>IF(X433="CHEGOU",(MAX($Z$2:Z432))+1,"")</f>
        <v/>
      </c>
    </row>
    <row r="434" spans="1:26" s="216" customFormat="1" ht="21.9" customHeight="1" x14ac:dyDescent="0.3">
      <c r="A434" s="19" t="e">
        <f>IF(#REF!="",0,COUNTIF(#REF!,"x"))</f>
        <v>#REF!</v>
      </c>
      <c r="B434" s="19" t="e">
        <f>IF(#REF!="",0,COUNTIF(#REF!,"x"))</f>
        <v>#REF!</v>
      </c>
      <c r="C434" s="16" t="e">
        <f>IF(#REF!="",0,COUNTIF(#REF!,"X"))</f>
        <v>#REF!</v>
      </c>
      <c r="D434" s="278">
        <v>139</v>
      </c>
      <c r="E434" s="279" t="str">
        <f>_xlfn.XLOOKUP(D434,BASE!A:A,BASE!B:B)</f>
        <v>DETOX VERDE 5KG</v>
      </c>
      <c r="F434" s="280"/>
      <c r="G434" s="280"/>
      <c r="H434" s="281">
        <v>52</v>
      </c>
      <c r="I434" s="281">
        <v>52</v>
      </c>
      <c r="J434" s="282" t="str">
        <f>IFERROR(_xlfn.XLOOKUP(D434,ISENTOS!A:A,ISENTOS!H:H),"")</f>
        <v/>
      </c>
      <c r="K434" s="282" t="str">
        <f>IFERROR(_xlfn.XLOOKUP(D434,ISENTOS!A:A,ISENTOS!I:I),"")</f>
        <v/>
      </c>
      <c r="L434" s="283">
        <f>IF(_xlfn.XLOOKUP(D434,Peso!A:A,Peso!D:D),_xlfn.XLOOKUP(D434,Peso!A:A,Peso!D:D),"SEM PESO")</f>
        <v>5</v>
      </c>
      <c r="M434" s="283" t="str">
        <f>_xlfn.XLOOKUP(D434,Peso!A:A,Peso!C:C)</f>
        <v>SC</v>
      </c>
      <c r="N434" s="283"/>
      <c r="O434" s="284">
        <f t="shared" si="48"/>
        <v>52</v>
      </c>
      <c r="P434" s="284" t="str">
        <f t="shared" si="49"/>
        <v/>
      </c>
      <c r="Q434" s="284" t="str">
        <f t="shared" si="50"/>
        <v/>
      </c>
      <c r="R434" s="285" t="str">
        <f>_xlfn.XLOOKUP(D434,CATEGORIA!B:B,CATEGORIA!F:F)</f>
        <v>CHAS</v>
      </c>
      <c r="S434" s="286">
        <f t="shared" si="51"/>
        <v>260</v>
      </c>
      <c r="T434" s="287" t="str">
        <f t="shared" si="52"/>
        <v/>
      </c>
      <c r="U434" s="287" t="str">
        <f t="shared" si="53"/>
        <v/>
      </c>
      <c r="V434" s="287">
        <f t="shared" si="54"/>
        <v>260</v>
      </c>
      <c r="W434" s="288">
        <f>_xlfn.XLOOKUP('LISTA '!D434,BASE!A:A,BASE!G:G)</f>
        <v>58</v>
      </c>
      <c r="X434" s="280" t="str">
        <f t="shared" si="55"/>
        <v/>
      </c>
      <c r="Y434" s="280" t="str">
        <f>IF(X434="ACABOU",(MAX($Y$2:Y433))+1,"")</f>
        <v/>
      </c>
      <c r="Z434" s="280" t="str">
        <f>IF(X434="CHEGOU",(MAX($Z$2:Z433))+1,"")</f>
        <v/>
      </c>
    </row>
    <row r="435" spans="1:26" s="216" customFormat="1" ht="21.9" customHeight="1" x14ac:dyDescent="0.3">
      <c r="A435" s="38" t="e">
        <f>IF(#REF!="",0,COUNTIF(#REF!,"x"))</f>
        <v>#REF!</v>
      </c>
      <c r="B435" s="38" t="e">
        <f>IF(#REF!="",0,COUNTIF(#REF!,"x"))</f>
        <v>#REF!</v>
      </c>
      <c r="C435" s="10" t="e">
        <f>IF(#REF!="",0,COUNTIF(#REF!,"X"))</f>
        <v>#REF!</v>
      </c>
      <c r="D435" s="278">
        <v>1761</v>
      </c>
      <c r="E435" s="279" t="str">
        <f>_xlfn.XLOOKUP(D435,BASE!A:A,BASE!B:B)</f>
        <v>DETOX VERMELHO 2KG (VIDA EM GRAOS)</v>
      </c>
      <c r="F435" s="280" t="s">
        <v>155</v>
      </c>
      <c r="G435" s="280" t="s">
        <v>155</v>
      </c>
      <c r="H435" s="281">
        <v>62.4</v>
      </c>
      <c r="I435" s="281">
        <f>VLOOKUP(D435,FRACIONADOS!$A:$L,8,0)</f>
        <v>62.4</v>
      </c>
      <c r="J435" s="282" t="str">
        <f>IFERROR(_xlfn.XLOOKUP(D435,ISENTOS!A:A,ISENTOS!H:H),"")</f>
        <v/>
      </c>
      <c r="K435" s="282" t="str">
        <f>IFERROR(_xlfn.XLOOKUP(D435,ISENTOS!A:A,ISENTOS!I:I),"")</f>
        <v/>
      </c>
      <c r="L435" s="283">
        <f>IF(_xlfn.XLOOKUP(D435,Peso!A:A,Peso!D:D),_xlfn.XLOOKUP(D435,Peso!A:A,Peso!D:D),"SEM PESO")</f>
        <v>2</v>
      </c>
      <c r="M435" s="283" t="str">
        <f>_xlfn.XLOOKUP(D435,Peso!A:A,Peso!C:C)</f>
        <v>SC</v>
      </c>
      <c r="N435" s="283"/>
      <c r="O435" s="284">
        <f t="shared" si="48"/>
        <v>62.4</v>
      </c>
      <c r="P435" s="284" t="str">
        <f t="shared" si="49"/>
        <v/>
      </c>
      <c r="Q435" s="284" t="str">
        <f t="shared" si="50"/>
        <v/>
      </c>
      <c r="R435" s="285" t="str">
        <f>_xlfn.XLOOKUP(D435,CATEGORIA!B:B,CATEGORIA!F:F)</f>
        <v>CHAS</v>
      </c>
      <c r="S435" s="286">
        <f t="shared" si="51"/>
        <v>124.8</v>
      </c>
      <c r="T435" s="287" t="str">
        <f t="shared" si="52"/>
        <v/>
      </c>
      <c r="U435" s="287" t="str">
        <f t="shared" si="53"/>
        <v/>
      </c>
      <c r="V435" s="287">
        <f t="shared" si="54"/>
        <v>124.8</v>
      </c>
      <c r="W435" s="288">
        <f>_xlfn.XLOOKUP('LISTA '!D435,BASE!A:A,BASE!G:G)</f>
        <v>10</v>
      </c>
      <c r="X435" s="280" t="str">
        <f t="shared" si="55"/>
        <v/>
      </c>
      <c r="Y435" s="280" t="str">
        <f>IF(X435="ACABOU",(MAX($Y$2:Y434))+1,"")</f>
        <v/>
      </c>
      <c r="Z435" s="280" t="str">
        <f>IF(X435="CHEGOU",(MAX($Z$2:Z434))+1,"")</f>
        <v/>
      </c>
    </row>
    <row r="436" spans="1:26" s="216" customFormat="1" ht="21.9" customHeight="1" x14ac:dyDescent="0.3">
      <c r="A436" s="12" t="e">
        <f>IF(#REF!="",0,COUNTIF(#REF!,"x"))</f>
        <v>#REF!</v>
      </c>
      <c r="B436" s="12" t="e">
        <f>IF(#REF!="",0,COUNTIF(#REF!,"x"))</f>
        <v>#REF!</v>
      </c>
      <c r="C436" s="13" t="e">
        <f>IF(#REF!="",0,COUNTIF(#REF!,"X"))</f>
        <v>#REF!</v>
      </c>
      <c r="D436" s="278">
        <v>138</v>
      </c>
      <c r="E436" s="279" t="str">
        <f>_xlfn.XLOOKUP(D436,BASE!A:A,BASE!B:B)</f>
        <v>DETOX VERMELHO 5KG</v>
      </c>
      <c r="F436" s="280"/>
      <c r="G436" s="280"/>
      <c r="H436" s="281">
        <v>56</v>
      </c>
      <c r="I436" s="281">
        <v>56</v>
      </c>
      <c r="J436" s="282" t="str">
        <f>IFERROR(_xlfn.XLOOKUP(D436,ISENTOS!A:A,ISENTOS!H:H),"")</f>
        <v/>
      </c>
      <c r="K436" s="282" t="str">
        <f>IFERROR(_xlfn.XLOOKUP(D436,ISENTOS!A:A,ISENTOS!I:I),"")</f>
        <v/>
      </c>
      <c r="L436" s="283">
        <f>IF(_xlfn.XLOOKUP(D436,Peso!A:A,Peso!D:D),_xlfn.XLOOKUP(D436,Peso!A:A,Peso!D:D),"SEM PESO")</f>
        <v>5</v>
      </c>
      <c r="M436" s="283" t="str">
        <f>_xlfn.XLOOKUP(D436,Peso!A:A,Peso!C:C)</f>
        <v>SC</v>
      </c>
      <c r="N436" s="283"/>
      <c r="O436" s="284">
        <f t="shared" si="48"/>
        <v>56</v>
      </c>
      <c r="P436" s="284" t="str">
        <f t="shared" si="49"/>
        <v/>
      </c>
      <c r="Q436" s="284" t="str">
        <f t="shared" si="50"/>
        <v/>
      </c>
      <c r="R436" s="285" t="str">
        <f>_xlfn.XLOOKUP(D436,CATEGORIA!B:B,CATEGORIA!F:F)</f>
        <v>CHAS</v>
      </c>
      <c r="S436" s="286">
        <f t="shared" si="51"/>
        <v>280</v>
      </c>
      <c r="T436" s="287" t="str">
        <f t="shared" si="52"/>
        <v/>
      </c>
      <c r="U436" s="287" t="str">
        <f t="shared" si="53"/>
        <v/>
      </c>
      <c r="V436" s="287">
        <f t="shared" si="54"/>
        <v>280</v>
      </c>
      <c r="W436" s="288">
        <f>_xlfn.XLOOKUP('LISTA '!D436,BASE!A:A,BASE!G:G)</f>
        <v>37</v>
      </c>
      <c r="X436" s="280" t="str">
        <f t="shared" si="55"/>
        <v/>
      </c>
      <c r="Y436" s="280" t="str">
        <f>IF(X436="ACABOU",(MAX($Y$2:Y435))+1,"")</f>
        <v/>
      </c>
      <c r="Z436" s="280" t="str">
        <f>IF(X436="CHEGOU",(MAX($Z$2:Z435))+1,"")</f>
        <v/>
      </c>
    </row>
    <row r="437" spans="1:26" s="216" customFormat="1" ht="21.9" customHeight="1" x14ac:dyDescent="0.3">
      <c r="A437" s="19" t="e">
        <f>IF(#REF!="",0,COUNTIF(#REF!,"x"))</f>
        <v>#REF!</v>
      </c>
      <c r="B437" s="19" t="e">
        <f>IF(#REF!="",0,COUNTIF(#REF!,"x"))</f>
        <v>#REF!</v>
      </c>
      <c r="C437" s="16" t="e">
        <f>IF(#REF!="",0,COUNTIF(#REF!,"X"))</f>
        <v>#REF!</v>
      </c>
      <c r="D437" s="278">
        <v>1717</v>
      </c>
      <c r="E437" s="279" t="str">
        <f>_xlfn.XLOOKUP(D437,BASE!A:A,BASE!B:B)</f>
        <v>DRAGEADO DE AMENDOAS - CHOC AO LEITE 2X1,050KG</v>
      </c>
      <c r="F437" s="280"/>
      <c r="G437" s="280"/>
      <c r="H437" s="281">
        <v>99.5</v>
      </c>
      <c r="I437" s="281">
        <v>99.5</v>
      </c>
      <c r="J437" s="282" t="str">
        <f>IFERROR(_xlfn.XLOOKUP(D437,ISENTOS!A:A,ISENTOS!H:H),"")</f>
        <v/>
      </c>
      <c r="K437" s="282" t="str">
        <f>IFERROR(_xlfn.XLOOKUP(D437,ISENTOS!A:A,ISENTOS!I:I),"")</f>
        <v/>
      </c>
      <c r="L437" s="283">
        <f>IF(_xlfn.XLOOKUP(D437,Peso!A:A,Peso!D:D),_xlfn.XLOOKUP(D437,Peso!A:A,Peso!D:D),"SEM PESO")</f>
        <v>2.1</v>
      </c>
      <c r="M437" s="283" t="str">
        <f>_xlfn.XLOOKUP(D437,Peso!A:A,Peso!C:C)</f>
        <v>CX</v>
      </c>
      <c r="N437" s="283"/>
      <c r="O437" s="284">
        <f t="shared" si="48"/>
        <v>99.5</v>
      </c>
      <c r="P437" s="284" t="str">
        <f t="shared" si="49"/>
        <v/>
      </c>
      <c r="Q437" s="284" t="str">
        <f t="shared" si="50"/>
        <v/>
      </c>
      <c r="R437" s="285" t="str">
        <f>_xlfn.XLOOKUP(D437,CATEGORIA!B:B,CATEGORIA!F:F)</f>
        <v>BOMBONIERE</v>
      </c>
      <c r="S437" s="286">
        <f t="shared" si="51"/>
        <v>208.95000000000002</v>
      </c>
      <c r="T437" s="287" t="str">
        <f t="shared" si="52"/>
        <v/>
      </c>
      <c r="U437" s="287" t="str">
        <f t="shared" si="53"/>
        <v/>
      </c>
      <c r="V437" s="287">
        <f t="shared" si="54"/>
        <v>208.95000000000002</v>
      </c>
      <c r="W437" s="288">
        <f>_xlfn.XLOOKUP('LISTA '!D437,BASE!A:A,BASE!G:G)</f>
        <v>47</v>
      </c>
      <c r="X437" s="280" t="str">
        <f t="shared" si="55"/>
        <v/>
      </c>
      <c r="Y437" s="280" t="str">
        <f>IF(X437="ACABOU",(MAX($Y$2:Y436))+1,"")</f>
        <v/>
      </c>
      <c r="Z437" s="280" t="str">
        <f>IF(X437="CHEGOU",(MAX($Z$2:Z436))+1,"")</f>
        <v/>
      </c>
    </row>
    <row r="438" spans="1:26" s="216" customFormat="1" ht="21.9" customHeight="1" x14ac:dyDescent="0.3">
      <c r="A438" s="12" t="e">
        <f>IF(#REF!="",0,COUNTIF(#REF!,"x"))</f>
        <v>#REF!</v>
      </c>
      <c r="B438" s="12" t="e">
        <f>IF(#REF!="",0,COUNTIF(#REF!,"x"))</f>
        <v>#REF!</v>
      </c>
      <c r="C438" s="13" t="e">
        <f>IF(#REF!="",0,COUNTIF(#REF!,"X"))</f>
        <v>#REF!</v>
      </c>
      <c r="D438" s="278">
        <v>2152</v>
      </c>
      <c r="E438" s="279" t="str">
        <f>_xlfn.XLOOKUP(D438,BASE!A:A,BASE!B:B)</f>
        <v>DRAGEADO DE AMENDOAS - CHOCOLATE 70% CACAU 2X1,050KG</v>
      </c>
      <c r="F438" s="280"/>
      <c r="G438" s="280"/>
      <c r="H438" s="281">
        <v>160</v>
      </c>
      <c r="I438" s="281">
        <v>160</v>
      </c>
      <c r="J438" s="282" t="str">
        <f>IFERROR(_xlfn.XLOOKUP(D438,ISENTOS!A:A,ISENTOS!H:H),"")</f>
        <v/>
      </c>
      <c r="K438" s="282" t="str">
        <f>IFERROR(_xlfn.XLOOKUP(D438,ISENTOS!A:A,ISENTOS!I:I),"")</f>
        <v/>
      </c>
      <c r="L438" s="283">
        <f>IF(_xlfn.XLOOKUP(D438,Peso!A:A,Peso!D:D),_xlfn.XLOOKUP(D438,Peso!A:A,Peso!D:D),"SEM PESO")</f>
        <v>2.1</v>
      </c>
      <c r="M438" s="283" t="str">
        <f>_xlfn.XLOOKUP(D438,Peso!A:A,Peso!C:C)</f>
        <v>CX</v>
      </c>
      <c r="N438" s="283"/>
      <c r="O438" s="284">
        <f t="shared" si="48"/>
        <v>160</v>
      </c>
      <c r="P438" s="284" t="str">
        <f t="shared" si="49"/>
        <v/>
      </c>
      <c r="Q438" s="284" t="str">
        <f t="shared" si="50"/>
        <v/>
      </c>
      <c r="R438" s="285" t="str">
        <f>_xlfn.XLOOKUP(D438,CATEGORIA!B:B,CATEGORIA!F:F)</f>
        <v>BOMBONIERE</v>
      </c>
      <c r="S438" s="286">
        <f t="shared" si="51"/>
        <v>336</v>
      </c>
      <c r="T438" s="287" t="str">
        <f t="shared" si="52"/>
        <v/>
      </c>
      <c r="U438" s="287" t="str">
        <f t="shared" si="53"/>
        <v/>
      </c>
      <c r="V438" s="287">
        <f t="shared" si="54"/>
        <v>336</v>
      </c>
      <c r="W438" s="288">
        <f>_xlfn.XLOOKUP('LISTA '!D438,BASE!A:A,BASE!G:G)</f>
        <v>44</v>
      </c>
      <c r="X438" s="280" t="str">
        <f t="shared" si="55"/>
        <v/>
      </c>
      <c r="Y438" s="280" t="str">
        <f>IF(X438="ACABOU",(MAX($Y$2:Y437))+1,"")</f>
        <v/>
      </c>
      <c r="Z438" s="280" t="str">
        <f>IF(X438="CHEGOU",(MAX($Z$2:Z437))+1,"")</f>
        <v/>
      </c>
    </row>
    <row r="439" spans="1:26" s="216" customFormat="1" ht="21.9" customHeight="1" x14ac:dyDescent="0.3">
      <c r="A439" s="12" t="e">
        <f>IF(#REF!="",0,COUNTIF(#REF!,"x"))</f>
        <v>#REF!</v>
      </c>
      <c r="B439" s="12" t="e">
        <f>IF(#REF!="",0,COUNTIF(#REF!,"x"))</f>
        <v>#REF!</v>
      </c>
      <c r="C439" s="13" t="e">
        <f>IF(#REF!="",0,COUNTIF(#REF!,"X"))</f>
        <v>#REF!</v>
      </c>
      <c r="D439" s="278">
        <v>1714</v>
      </c>
      <c r="E439" s="279" t="str">
        <f>_xlfn.XLOOKUP(D439,BASE!A:A,BASE!B:B)</f>
        <v>DRAGEADO DE AVELA - CHOC AO LEITE 2X1,050KG</v>
      </c>
      <c r="F439" s="280"/>
      <c r="G439" s="280"/>
      <c r="H439" s="281">
        <v>114</v>
      </c>
      <c r="I439" s="281">
        <v>114</v>
      </c>
      <c r="J439" s="282" t="str">
        <f>IFERROR(_xlfn.XLOOKUP(D439,ISENTOS!A:A,ISENTOS!H:H),"")</f>
        <v/>
      </c>
      <c r="K439" s="282" t="str">
        <f>IFERROR(_xlfn.XLOOKUP(D439,ISENTOS!A:A,ISENTOS!I:I),"")</f>
        <v/>
      </c>
      <c r="L439" s="283">
        <f>IF(_xlfn.XLOOKUP(D439,Peso!A:A,Peso!D:D),_xlfn.XLOOKUP(D439,Peso!A:A,Peso!D:D),"SEM PESO")</f>
        <v>2.1</v>
      </c>
      <c r="M439" s="283" t="str">
        <f>_xlfn.XLOOKUP(D439,Peso!A:A,Peso!C:C)</f>
        <v>CX</v>
      </c>
      <c r="N439" s="283"/>
      <c r="O439" s="284">
        <f t="shared" si="48"/>
        <v>114</v>
      </c>
      <c r="P439" s="284" t="str">
        <f t="shared" si="49"/>
        <v/>
      </c>
      <c r="Q439" s="284" t="str">
        <f t="shared" si="50"/>
        <v/>
      </c>
      <c r="R439" s="285" t="str">
        <f>_xlfn.XLOOKUP(D439,CATEGORIA!B:B,CATEGORIA!F:F)</f>
        <v>BOMBONIERE</v>
      </c>
      <c r="S439" s="286">
        <f t="shared" si="51"/>
        <v>239.4</v>
      </c>
      <c r="T439" s="287" t="str">
        <f t="shared" si="52"/>
        <v/>
      </c>
      <c r="U439" s="287" t="str">
        <f t="shared" si="53"/>
        <v/>
      </c>
      <c r="V439" s="287">
        <f t="shared" si="54"/>
        <v>239.4</v>
      </c>
      <c r="W439" s="288">
        <f>_xlfn.XLOOKUP('LISTA '!D439,BASE!A:A,BASE!G:G)</f>
        <v>53</v>
      </c>
      <c r="X439" s="280" t="str">
        <f t="shared" si="55"/>
        <v/>
      </c>
      <c r="Y439" s="280" t="str">
        <f>IF(X439="ACABOU",(MAX($Y$2:Y438))+1,"")</f>
        <v/>
      </c>
      <c r="Z439" s="280" t="str">
        <f>IF(X439="CHEGOU",(MAX($Z$2:Z438))+1,"")</f>
        <v/>
      </c>
    </row>
    <row r="440" spans="1:26" s="216" customFormat="1" ht="21.9" customHeight="1" x14ac:dyDescent="0.3">
      <c r="A440" s="12" t="e">
        <f>IF(#REF!="",0,COUNTIF(#REF!,"x"))</f>
        <v>#REF!</v>
      </c>
      <c r="B440" s="12" t="e">
        <f>IF(#REF!="",0,COUNTIF(#REF!,"x"))</f>
        <v>#REF!</v>
      </c>
      <c r="C440" s="13" t="e">
        <f>IF(#REF!="",0,COUNTIF(#REF!,"X"))</f>
        <v>#REF!</v>
      </c>
      <c r="D440" s="278">
        <v>1713</v>
      </c>
      <c r="E440" s="279" t="str">
        <f>_xlfn.XLOOKUP(D440,BASE!A:A,BASE!B:B)</f>
        <v>DRAGEADO DE BANANA PASSA - CHOC AO LEITE 2X1,050KG</v>
      </c>
      <c r="F440" s="280"/>
      <c r="G440" s="280"/>
      <c r="H440" s="281">
        <v>112.5</v>
      </c>
      <c r="I440" s="281">
        <v>112.5</v>
      </c>
      <c r="J440" s="282" t="str">
        <f>IFERROR(_xlfn.XLOOKUP(D440,ISENTOS!A:A,ISENTOS!H:H),"")</f>
        <v/>
      </c>
      <c r="K440" s="282" t="str">
        <f>IFERROR(_xlfn.XLOOKUP(D440,ISENTOS!A:A,ISENTOS!I:I),"")</f>
        <v/>
      </c>
      <c r="L440" s="283">
        <f>IF(_xlfn.XLOOKUP(D440,Peso!A:A,Peso!D:D),_xlfn.XLOOKUP(D440,Peso!A:A,Peso!D:D),"SEM PESO")</f>
        <v>2.1</v>
      </c>
      <c r="M440" s="283" t="str">
        <f>_xlfn.XLOOKUP(D440,Peso!A:A,Peso!C:C)</f>
        <v>CX</v>
      </c>
      <c r="N440" s="283"/>
      <c r="O440" s="284">
        <f t="shared" si="48"/>
        <v>112.5</v>
      </c>
      <c r="P440" s="284" t="str">
        <f t="shared" si="49"/>
        <v/>
      </c>
      <c r="Q440" s="284" t="str">
        <f t="shared" si="50"/>
        <v/>
      </c>
      <c r="R440" s="285" t="str">
        <f>_xlfn.XLOOKUP(D440,CATEGORIA!B:B,CATEGORIA!F:F)</f>
        <v>BOMBONIERE</v>
      </c>
      <c r="S440" s="286">
        <f t="shared" si="51"/>
        <v>236.25</v>
      </c>
      <c r="T440" s="287" t="str">
        <f t="shared" si="52"/>
        <v/>
      </c>
      <c r="U440" s="287" t="str">
        <f t="shared" si="53"/>
        <v/>
      </c>
      <c r="V440" s="287">
        <f t="shared" si="54"/>
        <v>236.25</v>
      </c>
      <c r="W440" s="288">
        <f>_xlfn.XLOOKUP('LISTA '!D440,BASE!A:A,BASE!G:G)</f>
        <v>150</v>
      </c>
      <c r="X440" s="280" t="str">
        <f t="shared" si="55"/>
        <v/>
      </c>
      <c r="Y440" s="280" t="str">
        <f>IF(X440="ACABOU",(MAX($Y$2:Y439))+1,"")</f>
        <v/>
      </c>
      <c r="Z440" s="280" t="str">
        <f>IF(X440="CHEGOU",(MAX($Z$2:Z439))+1,"")</f>
        <v/>
      </c>
    </row>
    <row r="441" spans="1:26" s="216" customFormat="1" ht="21.9" customHeight="1" x14ac:dyDescent="0.3">
      <c r="A441" s="12" t="e">
        <f>IF(#REF!="",0,COUNTIF(#REF!,"x"))</f>
        <v>#REF!</v>
      </c>
      <c r="B441" s="12" t="e">
        <f>IF(#REF!="",0,COUNTIF(#REF!,"x"))</f>
        <v>#REF!</v>
      </c>
      <c r="C441" s="13" t="e">
        <f>IF(#REF!="",0,COUNTIF(#REF!,"X"))</f>
        <v>#REF!</v>
      </c>
      <c r="D441" s="278">
        <v>1790</v>
      </c>
      <c r="E441" s="279" t="str">
        <f>_xlfn.XLOOKUP(D441,BASE!A:A,BASE!B:B)</f>
        <v>DRAGEADO DE CRAMBERRY - CHOC AO LEITE 2X1,050KG</v>
      </c>
      <c r="F441" s="280"/>
      <c r="G441" s="280"/>
      <c r="H441" s="281">
        <v>92.5</v>
      </c>
      <c r="I441" s="281">
        <v>92.5</v>
      </c>
      <c r="J441" s="282" t="str">
        <f>IFERROR(_xlfn.XLOOKUP(D441,ISENTOS!A:A,ISENTOS!H:H),"")</f>
        <v/>
      </c>
      <c r="K441" s="282" t="str">
        <f>IFERROR(_xlfn.XLOOKUP(D441,ISENTOS!A:A,ISENTOS!I:I),"")</f>
        <v/>
      </c>
      <c r="L441" s="283">
        <f>IF(_xlfn.XLOOKUP(D441,Peso!A:A,Peso!D:D),_xlfn.XLOOKUP(D441,Peso!A:A,Peso!D:D),"SEM PESO")</f>
        <v>2.1</v>
      </c>
      <c r="M441" s="283" t="str">
        <f>_xlfn.XLOOKUP(D441,Peso!A:A,Peso!C:C)</f>
        <v>CX</v>
      </c>
      <c r="N441" s="283"/>
      <c r="O441" s="284">
        <f t="shared" si="48"/>
        <v>92.5</v>
      </c>
      <c r="P441" s="284" t="str">
        <f t="shared" si="49"/>
        <v/>
      </c>
      <c r="Q441" s="284" t="str">
        <f t="shared" si="50"/>
        <v/>
      </c>
      <c r="R441" s="285" t="str">
        <f>_xlfn.XLOOKUP(D441,CATEGORIA!B:B,CATEGORIA!F:F)</f>
        <v>BOMBONIERE</v>
      </c>
      <c r="S441" s="286">
        <f t="shared" si="51"/>
        <v>194.25</v>
      </c>
      <c r="T441" s="287" t="str">
        <f t="shared" si="52"/>
        <v/>
      </c>
      <c r="U441" s="287" t="str">
        <f t="shared" si="53"/>
        <v/>
      </c>
      <c r="V441" s="287">
        <f t="shared" si="54"/>
        <v>194.25</v>
      </c>
      <c r="W441" s="288">
        <f>_xlfn.XLOOKUP('LISTA '!D441,BASE!A:A,BASE!G:G)</f>
        <v>30</v>
      </c>
      <c r="X441" s="280" t="str">
        <f t="shared" si="55"/>
        <v/>
      </c>
      <c r="Y441" s="280" t="str">
        <f>IF(X441="ACABOU",(MAX($Y$2:Y440))+1,"")</f>
        <v/>
      </c>
      <c r="Z441" s="280" t="str">
        <f>IF(X441="CHEGOU",(MAX($Z$2:Z440))+1,"")</f>
        <v/>
      </c>
    </row>
    <row r="442" spans="1:26" s="216" customFormat="1" ht="21.9" customHeight="1" x14ac:dyDescent="0.3">
      <c r="A442" s="12" t="e">
        <f>IF(#REF!="",0,COUNTIF(#REF!,"x"))</f>
        <v>#REF!</v>
      </c>
      <c r="B442" s="12" t="e">
        <f>IF(#REF!="",0,COUNTIF(#REF!,"x"))</f>
        <v>#REF!</v>
      </c>
      <c r="C442" s="13" t="e">
        <f>IF(#REF!="",0,COUNTIF(#REF!,"X"))</f>
        <v>#REF!</v>
      </c>
      <c r="D442" s="278">
        <v>1716</v>
      </c>
      <c r="E442" s="279" t="str">
        <f>_xlfn.XLOOKUP(D442,BASE!A:A,BASE!B:B)</f>
        <v>DRAGEADO DE DAMASCO - CHOC AO LEITE 2X1,050KG</v>
      </c>
      <c r="F442" s="280"/>
      <c r="G442" s="280"/>
      <c r="H442" s="281">
        <v>95</v>
      </c>
      <c r="I442" s="281">
        <v>95</v>
      </c>
      <c r="J442" s="282" t="str">
        <f>IFERROR(_xlfn.XLOOKUP(D442,ISENTOS!A:A,ISENTOS!H:H),"")</f>
        <v/>
      </c>
      <c r="K442" s="282" t="str">
        <f>IFERROR(_xlfn.XLOOKUP(D442,ISENTOS!A:A,ISENTOS!I:I),"")</f>
        <v/>
      </c>
      <c r="L442" s="283">
        <f>IF(_xlfn.XLOOKUP(D442,Peso!A:A,Peso!D:D),_xlfn.XLOOKUP(D442,Peso!A:A,Peso!D:D),"SEM PESO")</f>
        <v>2.1</v>
      </c>
      <c r="M442" s="283" t="str">
        <f>_xlfn.XLOOKUP(D442,Peso!A:A,Peso!C:C)</f>
        <v>CX</v>
      </c>
      <c r="N442" s="283"/>
      <c r="O442" s="284">
        <f t="shared" si="48"/>
        <v>95</v>
      </c>
      <c r="P442" s="284" t="str">
        <f t="shared" si="49"/>
        <v/>
      </c>
      <c r="Q442" s="284" t="str">
        <f t="shared" si="50"/>
        <v/>
      </c>
      <c r="R442" s="285" t="str">
        <f>_xlfn.XLOOKUP(D442,CATEGORIA!B:B,CATEGORIA!F:F)</f>
        <v>BOMBONIERE</v>
      </c>
      <c r="S442" s="286">
        <f t="shared" si="51"/>
        <v>199.5</v>
      </c>
      <c r="T442" s="287" t="str">
        <f t="shared" si="52"/>
        <v/>
      </c>
      <c r="U442" s="287" t="str">
        <f t="shared" si="53"/>
        <v/>
      </c>
      <c r="V442" s="287">
        <f t="shared" si="54"/>
        <v>199.5</v>
      </c>
      <c r="W442" s="288">
        <f>_xlfn.XLOOKUP('LISTA '!D442,BASE!A:A,BASE!G:G)</f>
        <v>70</v>
      </c>
      <c r="X442" s="280" t="str">
        <f t="shared" si="55"/>
        <v/>
      </c>
      <c r="Y442" s="280" t="str">
        <f>IF(X442="ACABOU",(MAX($Y$2:Y441))+1,"")</f>
        <v/>
      </c>
      <c r="Z442" s="280" t="str">
        <f>IF(X442="CHEGOU",(MAX($Z$2:Z441))+1,"")</f>
        <v/>
      </c>
    </row>
    <row r="443" spans="1:26" s="216" customFormat="1" ht="21.9" customHeight="1" x14ac:dyDescent="0.3">
      <c r="A443" s="12" t="e">
        <f>IF(#REF!="",0,COUNTIF(#REF!,"x"))</f>
        <v>#REF!</v>
      </c>
      <c r="B443" s="12" t="e">
        <f>IF(#REF!="",0,COUNTIF(#REF!,"x"))</f>
        <v>#REF!</v>
      </c>
      <c r="C443" s="13" t="e">
        <f>IF(#REF!="",0,COUNTIF(#REF!,"X"))</f>
        <v>#REF!</v>
      </c>
      <c r="D443" s="278">
        <v>1715</v>
      </c>
      <c r="E443" s="279" t="str">
        <f>_xlfn.XLOOKUP(D443,BASE!A:A,BASE!B:B)</f>
        <v>DRAGEADO DE UVA PASSA - CHOC AO LEITE 2X1,050KG</v>
      </c>
      <c r="F443" s="280"/>
      <c r="G443" s="280"/>
      <c r="H443" s="281">
        <v>106.7</v>
      </c>
      <c r="I443" s="281">
        <v>106.7</v>
      </c>
      <c r="J443" s="282" t="str">
        <f>IFERROR(_xlfn.XLOOKUP(D443,ISENTOS!A:A,ISENTOS!H:H),"")</f>
        <v/>
      </c>
      <c r="K443" s="282" t="str">
        <f>IFERROR(_xlfn.XLOOKUP(D443,ISENTOS!A:A,ISENTOS!I:I),"")</f>
        <v/>
      </c>
      <c r="L443" s="283">
        <f>IF(_xlfn.XLOOKUP(D443,Peso!A:A,Peso!D:D),_xlfn.XLOOKUP(D443,Peso!A:A,Peso!D:D),"SEM PESO")</f>
        <v>2.1</v>
      </c>
      <c r="M443" s="283" t="str">
        <f>_xlfn.XLOOKUP(D443,Peso!A:A,Peso!C:C)</f>
        <v>CX</v>
      </c>
      <c r="N443" s="283"/>
      <c r="O443" s="284">
        <f t="shared" si="48"/>
        <v>106.7</v>
      </c>
      <c r="P443" s="284" t="str">
        <f t="shared" si="49"/>
        <v/>
      </c>
      <c r="Q443" s="284" t="str">
        <f t="shared" si="50"/>
        <v/>
      </c>
      <c r="R443" s="285" t="str">
        <f>_xlfn.XLOOKUP(D443,CATEGORIA!B:B,CATEGORIA!F:F)</f>
        <v>BOMBONIERE</v>
      </c>
      <c r="S443" s="286">
        <f t="shared" si="51"/>
        <v>224.07000000000002</v>
      </c>
      <c r="T443" s="287" t="str">
        <f t="shared" si="52"/>
        <v/>
      </c>
      <c r="U443" s="287" t="str">
        <f t="shared" si="53"/>
        <v/>
      </c>
      <c r="V443" s="287">
        <f t="shared" si="54"/>
        <v>224.07000000000002</v>
      </c>
      <c r="W443" s="288">
        <f>_xlfn.XLOOKUP('LISTA '!D443,BASE!A:A,BASE!G:G)</f>
        <v>72</v>
      </c>
      <c r="X443" s="280" t="str">
        <f t="shared" si="55"/>
        <v/>
      </c>
      <c r="Y443" s="280" t="str">
        <f>IF(X443="ACABOU",(MAX($Y$2:Y442))+1,"")</f>
        <v/>
      </c>
      <c r="Z443" s="280" t="str">
        <f>IF(X443="CHEGOU",(MAX($Z$2:Z442))+1,"")</f>
        <v/>
      </c>
    </row>
    <row r="444" spans="1:26" s="216" customFormat="1" ht="21.9" customHeight="1" x14ac:dyDescent="0.3">
      <c r="A444" s="12" t="e">
        <f>IF(#REF!="",0,COUNTIF(#REF!,"x"))</f>
        <v>#REF!</v>
      </c>
      <c r="B444" s="12" t="e">
        <f>IF(#REF!="",0,COUNTIF(#REF!,"x"))</f>
        <v>#REF!</v>
      </c>
      <c r="C444" s="13" t="e">
        <f>IF(#REF!="",0,COUNTIF(#REF!,"X"))</f>
        <v>#REF!</v>
      </c>
      <c r="D444" s="278">
        <v>20199</v>
      </c>
      <c r="E444" s="279" t="str">
        <f>_xlfn.XLOOKUP(D444,BASE!A:A,BASE!B:B)</f>
        <v>ENDRO 25KG</v>
      </c>
      <c r="F444" s="280"/>
      <c r="G444" s="280"/>
      <c r="H444" s="281">
        <v>15</v>
      </c>
      <c r="I444" s="281">
        <v>15</v>
      </c>
      <c r="J444" s="282">
        <f>IFERROR(_xlfn.XLOOKUP(D444,ISENTOS!A:A,ISENTOS!H:H),"")</f>
        <v>0.04</v>
      </c>
      <c r="K444" s="282">
        <f>IFERROR(_xlfn.XLOOKUP(D444,ISENTOS!A:A,ISENTOS!I:I),"")</f>
        <v>0.12</v>
      </c>
      <c r="L444" s="283">
        <f>IF(_xlfn.XLOOKUP(D444,Peso!A:A,Peso!D:D),_xlfn.XLOOKUP(D444,Peso!A:A,Peso!D:D),"SEM PESO")</f>
        <v>25</v>
      </c>
      <c r="M444" s="283" t="str">
        <f>_xlfn.XLOOKUP(D444,Peso!A:A,Peso!C:C)</f>
        <v>SC</v>
      </c>
      <c r="N444" s="283"/>
      <c r="O444" s="284">
        <f t="shared" ref="O444:O507" si="56" xml:space="preserve"> ROUNDUP((I444*$M$1),1)</f>
        <v>15</v>
      </c>
      <c r="P444" s="284">
        <f t="shared" ref="P444:P507" si="57">IFERROR(ROUNDUP((($O444*J444)+$O444),1),"")</f>
        <v>15.6</v>
      </c>
      <c r="Q444" s="284">
        <f t="shared" ref="Q444:Q507" si="58">IFERROR(ROUNDUP((($O444*K444)+$O444),1),"")</f>
        <v>16.8</v>
      </c>
      <c r="R444" s="285" t="str">
        <f>_xlfn.XLOOKUP(D444,CATEGORIA!B:B,CATEGORIA!F:F)</f>
        <v>CHAS</v>
      </c>
      <c r="S444" s="286">
        <f t="shared" ref="S444:S507" si="59">O444*L444</f>
        <v>375</v>
      </c>
      <c r="T444" s="287">
        <f t="shared" ref="T444:T507" si="60">IFERROR(ROUNDUP((($S444*J444)+$S444),1),"")</f>
        <v>390</v>
      </c>
      <c r="U444" s="287">
        <f t="shared" ref="U444:U507" si="61">IFERROR(ROUNDUP((($S444*K444)+$S444),1),"")</f>
        <v>420</v>
      </c>
      <c r="V444" s="287">
        <f t="shared" ref="V444:V507" si="62">S444</f>
        <v>375</v>
      </c>
      <c r="W444" s="288">
        <f>_xlfn.XLOOKUP('LISTA '!D444,BASE!A:A,BASE!G:G)</f>
        <v>41</v>
      </c>
      <c r="X444" s="280" t="str">
        <f t="shared" ref="X444:X507" si="63">IF(AND(W444&gt;0,I444=0),"CHEGOU",IF(AND(W444&lt;=0,I444&gt;0),"ACABOU",""))</f>
        <v/>
      </c>
      <c r="Y444" s="280" t="str">
        <f>IF(X444="ACABOU",(MAX($Y$2:Y443))+1,"")</f>
        <v/>
      </c>
      <c r="Z444" s="280" t="str">
        <f>IF(X444="CHEGOU",(MAX($Z$2:Z443))+1,"")</f>
        <v/>
      </c>
    </row>
    <row r="445" spans="1:26" s="216" customFormat="1" ht="21.9" customHeight="1" x14ac:dyDescent="0.3">
      <c r="A445" s="12"/>
      <c r="B445" s="12"/>
      <c r="C445" s="13"/>
      <c r="D445" s="278">
        <v>21125</v>
      </c>
      <c r="E445" s="279" t="str">
        <f>_xlfn.XLOOKUP(D445,BASE!A:A,BASE!B:B)</f>
        <v>ENDRO 5KG (VIDA EM GRAOS)</v>
      </c>
      <c r="F445" s="280" t="s">
        <v>155</v>
      </c>
      <c r="G445" s="280" t="s">
        <v>155</v>
      </c>
      <c r="H445" s="281">
        <v>17.399999999999999</v>
      </c>
      <c r="I445" s="281">
        <f>VLOOKUP(D445,FRACIONADOS!$A:$L,8,0)</f>
        <v>17.399999999999999</v>
      </c>
      <c r="J445" s="282">
        <f>IFERROR(_xlfn.XLOOKUP(D445,ISENTOS!A:A,ISENTOS!H:H),"")</f>
        <v>0.04</v>
      </c>
      <c r="K445" s="282">
        <f>IFERROR(_xlfn.XLOOKUP(D445,ISENTOS!A:A,ISENTOS!I:I),"")</f>
        <v>0.12</v>
      </c>
      <c r="L445" s="283">
        <f>IF(_xlfn.XLOOKUP(D445,Peso!A:A,Peso!D:D),_xlfn.XLOOKUP(D445,Peso!A:A,Peso!D:D),"SEM PESO")</f>
        <v>5</v>
      </c>
      <c r="M445" s="283" t="str">
        <f>_xlfn.XLOOKUP(D445,Peso!A:A,Peso!C:C)</f>
        <v>SC</v>
      </c>
      <c r="N445" s="283"/>
      <c r="O445" s="284">
        <f t="shared" si="56"/>
        <v>17.399999999999999</v>
      </c>
      <c r="P445" s="284">
        <f t="shared" si="57"/>
        <v>18.100000000000001</v>
      </c>
      <c r="Q445" s="284">
        <f t="shared" si="58"/>
        <v>19.5</v>
      </c>
      <c r="R445" s="285" t="str">
        <f>_xlfn.XLOOKUP(D445,CATEGORIA!B:B,CATEGORIA!F:F)</f>
        <v>CHAS</v>
      </c>
      <c r="S445" s="286">
        <f t="shared" si="59"/>
        <v>87</v>
      </c>
      <c r="T445" s="287">
        <f t="shared" si="60"/>
        <v>90.5</v>
      </c>
      <c r="U445" s="287">
        <f t="shared" si="61"/>
        <v>97.5</v>
      </c>
      <c r="V445" s="287">
        <f t="shared" si="62"/>
        <v>87</v>
      </c>
      <c r="W445" s="288">
        <f>_xlfn.XLOOKUP('LISTA '!D445,BASE!A:A,BASE!G:G)</f>
        <v>41</v>
      </c>
      <c r="X445" s="280" t="str">
        <f t="shared" si="63"/>
        <v/>
      </c>
      <c r="Y445" s="280" t="str">
        <f>IF(X445="ACABOU",(MAX($Y$2:Y444))+1,"")</f>
        <v/>
      </c>
      <c r="Z445" s="280" t="str">
        <f>IF(X445="CHEGOU",(MAX($Z$2:Z444))+1,"")</f>
        <v/>
      </c>
    </row>
    <row r="446" spans="1:26" s="216" customFormat="1" ht="30" customHeight="1" x14ac:dyDescent="0.3">
      <c r="A446" s="12" t="e">
        <f>IF(#REF!="",0,COUNTIF(#REF!,"x"))</f>
        <v>#REF!</v>
      </c>
      <c r="B446" s="12" t="e">
        <f>IF(#REF!="",0,COUNTIF(#REF!,"x"))</f>
        <v>#REF!</v>
      </c>
      <c r="C446" s="13" t="e">
        <f>IF(#REF!="",0,COUNTIF(#REF!,"X"))</f>
        <v>#REF!</v>
      </c>
      <c r="D446" s="225">
        <v>2343</v>
      </c>
      <c r="E446" s="226" t="str">
        <f>_xlfn.XLOOKUP(D446,BASE!A:A,BASE!B:B)</f>
        <v>ENERGETICO BOOSTER PRE TREINO 6X269ML (INTEGRALMEDICA)</v>
      </c>
      <c r="F446" s="227">
        <v>1</v>
      </c>
      <c r="G446" s="227"/>
      <c r="H446" s="228">
        <v>6.5</v>
      </c>
      <c r="I446" s="228">
        <v>6.5</v>
      </c>
      <c r="J446" s="271">
        <f>IFERROR(_xlfn.XLOOKUP(D446,ISENTOS!A:A,ISENTOS!H:H),"")</f>
        <v>0.04</v>
      </c>
      <c r="K446" s="271">
        <f>IFERROR(_xlfn.XLOOKUP(D446,ISENTOS!A:A,ISENTOS!I:I),"")</f>
        <v>0.12</v>
      </c>
      <c r="L446" s="272">
        <f>IF(_xlfn.XLOOKUP(D446,Peso!A:A,Peso!D:D),_xlfn.XLOOKUP(D446,Peso!A:A,Peso!D:D),"SEM PESO")</f>
        <v>6</v>
      </c>
      <c r="M446" s="272" t="str">
        <f>_xlfn.XLOOKUP(D446,Peso!A:A,Peso!C:C)</f>
        <v>FD</v>
      </c>
      <c r="N446" s="272"/>
      <c r="O446" s="273">
        <f t="shared" si="56"/>
        <v>6.5</v>
      </c>
      <c r="P446" s="273">
        <f t="shared" si="57"/>
        <v>6.8</v>
      </c>
      <c r="Q446" s="273">
        <f t="shared" si="58"/>
        <v>7.3</v>
      </c>
      <c r="R446" s="274" t="str">
        <f>_xlfn.XLOOKUP(D446,CATEGORIA!B:B,CATEGORIA!F:F)</f>
        <v>SUPLEMENTOS</v>
      </c>
      <c r="S446" s="275">
        <f t="shared" si="59"/>
        <v>39</v>
      </c>
      <c r="T446" s="276">
        <f t="shared" si="60"/>
        <v>40.6</v>
      </c>
      <c r="U446" s="276">
        <f t="shared" si="61"/>
        <v>43.7</v>
      </c>
      <c r="V446" s="276">
        <f t="shared" si="62"/>
        <v>39</v>
      </c>
      <c r="W446" s="277">
        <f>_xlfn.XLOOKUP('LISTA '!D446,BASE!A:A,BASE!G:G)</f>
        <v>16</v>
      </c>
      <c r="X446" s="227" t="str">
        <f t="shared" si="63"/>
        <v/>
      </c>
      <c r="Y446" s="227" t="str">
        <f>IF(X446="ACABOU",(MAX($Y$2:Y445))+1,"")</f>
        <v/>
      </c>
      <c r="Z446" s="227" t="str">
        <f>IF(X446="CHEGOU",(MAX($Z$2:Z445))+1,"")</f>
        <v/>
      </c>
    </row>
    <row r="447" spans="1:26" s="216" customFormat="1" ht="21.9" customHeight="1" x14ac:dyDescent="0.3">
      <c r="A447" s="12" t="e">
        <f>IF(#REF!="",0,COUNTIF(#REF!,"x"))</f>
        <v>#REF!</v>
      </c>
      <c r="B447" s="12" t="e">
        <f>IF(#REF!="",0,COUNTIF(#REF!,"x"))</f>
        <v>#REF!</v>
      </c>
      <c r="C447" s="13" t="e">
        <f>IF(#REF!="",0,COUNTIF(#REF!,"X"))</f>
        <v>#REF!</v>
      </c>
      <c r="D447" s="278">
        <v>20431</v>
      </c>
      <c r="E447" s="279" t="str">
        <f>_xlfn.XLOOKUP(D447,BASE!A:A,BASE!B:B)</f>
        <v>ERITRITOL CRISTAL 25KG</v>
      </c>
      <c r="F447" s="280"/>
      <c r="G447" s="280"/>
      <c r="H447" s="281">
        <v>15</v>
      </c>
      <c r="I447" s="281">
        <v>15</v>
      </c>
      <c r="J447" s="282" t="str">
        <f>IFERROR(_xlfn.XLOOKUP(D447,ISENTOS!A:A,ISENTOS!H:H),"")</f>
        <v/>
      </c>
      <c r="K447" s="282" t="str">
        <f>IFERROR(_xlfn.XLOOKUP(D447,ISENTOS!A:A,ISENTOS!I:I),"")</f>
        <v/>
      </c>
      <c r="L447" s="283">
        <f>IF(_xlfn.XLOOKUP(D447,Peso!A:A,Peso!D:D),_xlfn.XLOOKUP(D447,Peso!A:A,Peso!D:D),"SEM PESO")</f>
        <v>25</v>
      </c>
      <c r="M447" s="283" t="str">
        <f>_xlfn.XLOOKUP(D447,Peso!A:A,Peso!C:C)</f>
        <v>SC</v>
      </c>
      <c r="N447" s="283"/>
      <c r="O447" s="284">
        <f t="shared" si="56"/>
        <v>15</v>
      </c>
      <c r="P447" s="284" t="str">
        <f t="shared" si="57"/>
        <v/>
      </c>
      <c r="Q447" s="284" t="str">
        <f t="shared" si="58"/>
        <v/>
      </c>
      <c r="R447" s="285" t="str">
        <f>_xlfn.XLOOKUP(D447,CATEGORIA!B:B,CATEGORIA!F:F)</f>
        <v>ADOCANTES NATURAIS</v>
      </c>
      <c r="S447" s="286">
        <f t="shared" si="59"/>
        <v>375</v>
      </c>
      <c r="T447" s="287" t="str">
        <f t="shared" si="60"/>
        <v/>
      </c>
      <c r="U447" s="287" t="str">
        <f t="shared" si="61"/>
        <v/>
      </c>
      <c r="V447" s="287">
        <f t="shared" si="62"/>
        <v>375</v>
      </c>
      <c r="W447" s="288">
        <f>_xlfn.XLOOKUP('LISTA '!D447,BASE!A:A,BASE!G:G)</f>
        <v>70</v>
      </c>
      <c r="X447" s="280" t="str">
        <f t="shared" si="63"/>
        <v/>
      </c>
      <c r="Y447" s="280" t="str">
        <f>IF(X447="ACABOU",(MAX($Y$2:Y446))+1,"")</f>
        <v/>
      </c>
      <c r="Z447" s="280" t="str">
        <f>IF(X447="CHEGOU",(MAX($Z$2:Z446))+1,"")</f>
        <v/>
      </c>
    </row>
    <row r="448" spans="1:26" s="216" customFormat="1" ht="21.9" customHeight="1" x14ac:dyDescent="0.3">
      <c r="A448" s="12" t="e">
        <f>IF(#REF!="",0,COUNTIF(#REF!,"x"))</f>
        <v>#REF!</v>
      </c>
      <c r="B448" s="12" t="e">
        <f>IF(#REF!="",0,COUNTIF(#REF!,"x"))</f>
        <v>#REF!</v>
      </c>
      <c r="C448" s="13" t="e">
        <f>IF(#REF!="",0,COUNTIF(#REF!,"X"))</f>
        <v>#REF!</v>
      </c>
      <c r="D448" s="278">
        <v>20550</v>
      </c>
      <c r="E448" s="279" t="str">
        <f>_xlfn.XLOOKUP(D448,BASE!A:A,BASE!B:B)</f>
        <v>ERITRITOL CRISTAL 5KG (VIDA EM GRAOS)</v>
      </c>
      <c r="F448" s="280" t="s">
        <v>155</v>
      </c>
      <c r="G448" s="280" t="s">
        <v>155</v>
      </c>
      <c r="H448" s="281">
        <v>17.399999999999999</v>
      </c>
      <c r="I448" s="281">
        <f>VLOOKUP(D448,FRACIONADOS!$A:$L,8,0)</f>
        <v>17.399999999999999</v>
      </c>
      <c r="J448" s="282" t="str">
        <f>IFERROR(_xlfn.XLOOKUP(D448,ISENTOS!A:A,ISENTOS!H:H),"")</f>
        <v/>
      </c>
      <c r="K448" s="282" t="str">
        <f>IFERROR(_xlfn.XLOOKUP(D448,ISENTOS!A:A,ISENTOS!I:I),"")</f>
        <v/>
      </c>
      <c r="L448" s="283">
        <f>IF(_xlfn.XLOOKUP(D448,Peso!A:A,Peso!D:D),_xlfn.XLOOKUP(D448,Peso!A:A,Peso!D:D),"SEM PESO")</f>
        <v>5</v>
      </c>
      <c r="M448" s="283" t="str">
        <f>_xlfn.XLOOKUP(D448,Peso!A:A,Peso!C:C)</f>
        <v>SC</v>
      </c>
      <c r="N448" s="283"/>
      <c r="O448" s="284">
        <f t="shared" si="56"/>
        <v>17.399999999999999</v>
      </c>
      <c r="P448" s="284" t="str">
        <f t="shared" si="57"/>
        <v/>
      </c>
      <c r="Q448" s="284" t="str">
        <f t="shared" si="58"/>
        <v/>
      </c>
      <c r="R448" s="285" t="str">
        <f>_xlfn.XLOOKUP(D448,CATEGORIA!B:B,CATEGORIA!F:F)</f>
        <v>ADOCANTES NATURAIS</v>
      </c>
      <c r="S448" s="286">
        <f t="shared" si="59"/>
        <v>87</v>
      </c>
      <c r="T448" s="287" t="str">
        <f t="shared" si="60"/>
        <v/>
      </c>
      <c r="U448" s="287" t="str">
        <f t="shared" si="61"/>
        <v/>
      </c>
      <c r="V448" s="287">
        <f t="shared" si="62"/>
        <v>87</v>
      </c>
      <c r="W448" s="288">
        <f>_xlfn.XLOOKUP('LISTA '!D448,BASE!A:A,BASE!G:G)</f>
        <v>52</v>
      </c>
      <c r="X448" s="280" t="str">
        <f t="shared" si="63"/>
        <v/>
      </c>
      <c r="Y448" s="280" t="str">
        <f>IF(X448="ACABOU",(MAX($Y$2:Y447))+1,"")</f>
        <v/>
      </c>
      <c r="Z448" s="280" t="str">
        <f>IF(X448="CHEGOU",(MAX($Z$2:Z447))+1,"")</f>
        <v/>
      </c>
    </row>
    <row r="449" spans="1:27" s="216" customFormat="1" ht="21.9" customHeight="1" x14ac:dyDescent="0.3">
      <c r="A449" s="19"/>
      <c r="B449" s="19"/>
      <c r="C449" s="16"/>
      <c r="D449" s="278">
        <v>21544</v>
      </c>
      <c r="E449" s="279" t="str">
        <f>_xlfn.XLOOKUP(D449,BASE!A:A,BASE!B:B)</f>
        <v>ERVA DOCE 1KG</v>
      </c>
      <c r="F449" s="280"/>
      <c r="G449" s="280" t="s">
        <v>155</v>
      </c>
      <c r="H449" s="281">
        <v>21.9</v>
      </c>
      <c r="I449" s="281">
        <v>21.9</v>
      </c>
      <c r="J449" s="282">
        <f>IFERROR(_xlfn.XLOOKUP(D449,ISENTOS!A:A,ISENTOS!H:H),"")</f>
        <v>0.04</v>
      </c>
      <c r="K449" s="282">
        <f>IFERROR(_xlfn.XLOOKUP(D449,ISENTOS!A:A,ISENTOS!I:I),"")</f>
        <v>0.12</v>
      </c>
      <c r="L449" s="283">
        <f>IF(_xlfn.XLOOKUP(D449,Peso!A:A,Peso!D:D),_xlfn.XLOOKUP(D449,Peso!A:A,Peso!D:D),"SEM PESO")</f>
        <v>1</v>
      </c>
      <c r="M449" s="283" t="str">
        <f>_xlfn.XLOOKUP(D449,Peso!A:A,Peso!C:C)</f>
        <v>SC</v>
      </c>
      <c r="N449" s="283"/>
      <c r="O449" s="284">
        <f t="shared" si="56"/>
        <v>21.9</v>
      </c>
      <c r="P449" s="284">
        <f t="shared" si="57"/>
        <v>22.8</v>
      </c>
      <c r="Q449" s="284">
        <f t="shared" si="58"/>
        <v>24.6</v>
      </c>
      <c r="R449" s="285" t="str">
        <f>_xlfn.XLOOKUP(D449,CATEGORIA!B:B,CATEGORIA!F:F)</f>
        <v>CHAS</v>
      </c>
      <c r="S449" s="286">
        <f t="shared" si="59"/>
        <v>21.9</v>
      </c>
      <c r="T449" s="287">
        <f t="shared" si="60"/>
        <v>22.8</v>
      </c>
      <c r="U449" s="287">
        <f t="shared" si="61"/>
        <v>24.6</v>
      </c>
      <c r="V449" s="287">
        <f t="shared" si="62"/>
        <v>21.9</v>
      </c>
      <c r="W449" s="288">
        <f>_xlfn.XLOOKUP('LISTA '!D449,BASE!A:A,BASE!G:G)</f>
        <v>336</v>
      </c>
      <c r="X449" s="280" t="str">
        <f t="shared" si="63"/>
        <v/>
      </c>
      <c r="Y449" s="280" t="str">
        <f>IF(X449="ACABOU",(MAX($Y$2:Y448))+1,"")</f>
        <v/>
      </c>
      <c r="Z449" s="280" t="str">
        <f>IF(X449="CHEGOU",(MAX($Z$2:Z448))+1,"")</f>
        <v/>
      </c>
    </row>
    <row r="450" spans="1:27" s="216" customFormat="1" ht="21.9" customHeight="1" x14ac:dyDescent="0.3">
      <c r="A450" s="19" t="e">
        <f>IF(#REF!="",0,COUNTIF(#REF!,"x"))</f>
        <v>#REF!</v>
      </c>
      <c r="B450" s="19" t="e">
        <f>IF(#REF!="",0,COUNTIF(#REF!,"x"))</f>
        <v>#REF!</v>
      </c>
      <c r="C450" s="16" t="e">
        <f>IF(#REF!="",0,COUNTIF(#REF!,"X"))</f>
        <v>#REF!</v>
      </c>
      <c r="D450" s="278">
        <v>10057</v>
      </c>
      <c r="E450" s="279" t="str">
        <f>_xlfn.XLOOKUP(D450,BASE!A:A,BASE!B:B)</f>
        <v>ERVA DOCE 25KG</v>
      </c>
      <c r="F450" s="280"/>
      <c r="G450" s="280"/>
      <c r="H450" s="281">
        <v>16.5</v>
      </c>
      <c r="I450" s="281">
        <v>16.5</v>
      </c>
      <c r="J450" s="282">
        <f>IFERROR(_xlfn.XLOOKUP(D450,ISENTOS!A:A,ISENTOS!H:H),"")</f>
        <v>0.04</v>
      </c>
      <c r="K450" s="282">
        <f>IFERROR(_xlfn.XLOOKUP(D450,ISENTOS!A:A,ISENTOS!I:I),"")</f>
        <v>0.12</v>
      </c>
      <c r="L450" s="283">
        <f>IF(_xlfn.XLOOKUP(D450,Peso!A:A,Peso!D:D),_xlfn.XLOOKUP(D450,Peso!A:A,Peso!D:D),"SEM PESO")</f>
        <v>25</v>
      </c>
      <c r="M450" s="283" t="str">
        <f>_xlfn.XLOOKUP(D450,Peso!A:A,Peso!C:C)</f>
        <v>SC</v>
      </c>
      <c r="N450" s="283"/>
      <c r="O450" s="284">
        <f t="shared" si="56"/>
        <v>16.5</v>
      </c>
      <c r="P450" s="284">
        <f t="shared" si="57"/>
        <v>17.200000000000003</v>
      </c>
      <c r="Q450" s="284">
        <f t="shared" si="58"/>
        <v>18.5</v>
      </c>
      <c r="R450" s="285" t="str">
        <f>_xlfn.XLOOKUP(D450,CATEGORIA!B:B,CATEGORIA!F:F)</f>
        <v>CHAS</v>
      </c>
      <c r="S450" s="286">
        <f t="shared" si="59"/>
        <v>412.5</v>
      </c>
      <c r="T450" s="287">
        <f t="shared" si="60"/>
        <v>429</v>
      </c>
      <c r="U450" s="287">
        <f t="shared" si="61"/>
        <v>462</v>
      </c>
      <c r="V450" s="287">
        <f t="shared" si="62"/>
        <v>412.5</v>
      </c>
      <c r="W450" s="288">
        <f>_xlfn.XLOOKUP('LISTA '!D450,BASE!A:A,BASE!G:G)</f>
        <v>7</v>
      </c>
      <c r="X450" s="280" t="str">
        <f t="shared" si="63"/>
        <v/>
      </c>
      <c r="Y450" s="280" t="str">
        <f>IF(X450="ACABOU",(MAX($Y$2:Y449))+1,"")</f>
        <v/>
      </c>
      <c r="Z450" s="280" t="str">
        <f>IF(X450="CHEGOU",(MAX($Z$2:Z449))+1,"")</f>
        <v/>
      </c>
    </row>
    <row r="451" spans="1:27" s="216" customFormat="1" ht="21.9" customHeight="1" x14ac:dyDescent="0.3">
      <c r="A451" s="19" t="e">
        <f>IF(#REF!="",0,COUNTIF(#REF!,"x"))</f>
        <v>#REF!</v>
      </c>
      <c r="B451" s="19" t="e">
        <f>IF(#REF!="",0,COUNTIF(#REF!,"x"))</f>
        <v>#REF!</v>
      </c>
      <c r="C451" s="16" t="e">
        <f>IF(#REF!="",0,COUNTIF(#REF!,"X"))</f>
        <v>#REF!</v>
      </c>
      <c r="D451" s="278">
        <v>20356</v>
      </c>
      <c r="E451" s="279" t="str">
        <f>_xlfn.XLOOKUP(D451,BASE!A:A,BASE!B:B)</f>
        <v>ERVA DOCE 5KG</v>
      </c>
      <c r="F451" s="280"/>
      <c r="G451" s="280" t="s">
        <v>155</v>
      </c>
      <c r="H451" s="281">
        <v>19.2</v>
      </c>
      <c r="I451" s="281">
        <v>19.2</v>
      </c>
      <c r="J451" s="282">
        <f>IFERROR(_xlfn.XLOOKUP(D451,ISENTOS!A:A,ISENTOS!H:H),"")</f>
        <v>0.04</v>
      </c>
      <c r="K451" s="282">
        <f>IFERROR(_xlfn.XLOOKUP(D451,ISENTOS!A:A,ISENTOS!I:I),"")</f>
        <v>0.12</v>
      </c>
      <c r="L451" s="283">
        <f>IF(_xlfn.XLOOKUP(D451,Peso!A:A,Peso!D:D),_xlfn.XLOOKUP(D451,Peso!A:A,Peso!D:D),"SEM PESO")</f>
        <v>5</v>
      </c>
      <c r="M451" s="283" t="str">
        <f>_xlfn.XLOOKUP(D451,Peso!A:A,Peso!C:C)</f>
        <v>SC</v>
      </c>
      <c r="N451" s="283"/>
      <c r="O451" s="284">
        <f t="shared" si="56"/>
        <v>19.2</v>
      </c>
      <c r="P451" s="284">
        <f t="shared" si="57"/>
        <v>20</v>
      </c>
      <c r="Q451" s="284">
        <f t="shared" si="58"/>
        <v>21.6</v>
      </c>
      <c r="R451" s="285" t="str">
        <f>_xlfn.XLOOKUP(D451,CATEGORIA!B:B,CATEGORIA!F:F)</f>
        <v>CHAS</v>
      </c>
      <c r="S451" s="286">
        <f t="shared" si="59"/>
        <v>96</v>
      </c>
      <c r="T451" s="287">
        <f t="shared" si="60"/>
        <v>99.899999999999991</v>
      </c>
      <c r="U451" s="287">
        <f t="shared" si="61"/>
        <v>107.6</v>
      </c>
      <c r="V451" s="287">
        <f t="shared" si="62"/>
        <v>96</v>
      </c>
      <c r="W451" s="288">
        <f>_xlfn.XLOOKUP('LISTA '!D451,BASE!A:A,BASE!G:G)</f>
        <v>56</v>
      </c>
      <c r="X451" s="280" t="str">
        <f t="shared" si="63"/>
        <v/>
      </c>
      <c r="Y451" s="280" t="str">
        <f>IF(X451="ACABOU",(MAX($Y$2:Y450))+1,"")</f>
        <v/>
      </c>
      <c r="Z451" s="280" t="str">
        <f>IF(X451="CHEGOU",(MAX($Z$2:Z450))+1,"")</f>
        <v/>
      </c>
    </row>
    <row r="452" spans="1:27" s="216" customFormat="1" ht="21.9" customHeight="1" x14ac:dyDescent="0.3">
      <c r="A452" s="12" t="e">
        <f>IF(#REF!="",0,COUNTIF(#REF!,"x"))</f>
        <v>#REF!</v>
      </c>
      <c r="B452" s="12" t="e">
        <f>IF(#REF!="",0,COUNTIF(#REF!,"x"))</f>
        <v>#REF!</v>
      </c>
      <c r="C452" s="13" t="e">
        <f>IF(#REF!="",0,COUNTIF(#REF!,"X"))</f>
        <v>#REF!</v>
      </c>
      <c r="D452" s="278">
        <v>1878</v>
      </c>
      <c r="E452" s="279" t="str">
        <f>_xlfn.XLOOKUP(D452,BASE!A:A,BASE!B:B)</f>
        <v>ERVA SAO JOAO EM FOLHAS 1KG</v>
      </c>
      <c r="F452" s="280" t="s">
        <v>155</v>
      </c>
      <c r="G452" s="280" t="s">
        <v>155</v>
      </c>
      <c r="H452" s="281">
        <v>17</v>
      </c>
      <c r="I452" s="281">
        <f>VLOOKUP(D452,FRACIONADOS!$A:$L,8,0)</f>
        <v>17</v>
      </c>
      <c r="J452" s="282" t="str">
        <f>IFERROR(_xlfn.XLOOKUP(D452,ISENTOS!A:A,ISENTOS!H:H),"")</f>
        <v/>
      </c>
      <c r="K452" s="282" t="str">
        <f>IFERROR(_xlfn.XLOOKUP(D452,ISENTOS!A:A,ISENTOS!I:I),"")</f>
        <v/>
      </c>
      <c r="L452" s="283">
        <f>IF(_xlfn.XLOOKUP(D452,Peso!A:A,Peso!D:D),_xlfn.XLOOKUP(D452,Peso!A:A,Peso!D:D),"SEM PESO")</f>
        <v>1</v>
      </c>
      <c r="M452" s="283" t="str">
        <f>_xlfn.XLOOKUP(D452,Peso!A:A,Peso!C:C)</f>
        <v>SC</v>
      </c>
      <c r="N452" s="283"/>
      <c r="O452" s="284">
        <f t="shared" si="56"/>
        <v>17</v>
      </c>
      <c r="P452" s="284" t="str">
        <f t="shared" si="57"/>
        <v/>
      </c>
      <c r="Q452" s="284" t="str">
        <f t="shared" si="58"/>
        <v/>
      </c>
      <c r="R452" s="285" t="str">
        <f>_xlfn.XLOOKUP(D452,CATEGORIA!B:B,CATEGORIA!F:F)</f>
        <v>CHAS</v>
      </c>
      <c r="S452" s="286">
        <f t="shared" si="59"/>
        <v>17</v>
      </c>
      <c r="T452" s="287" t="str">
        <f t="shared" si="60"/>
        <v/>
      </c>
      <c r="U452" s="287" t="str">
        <f t="shared" si="61"/>
        <v/>
      </c>
      <c r="V452" s="287">
        <f t="shared" si="62"/>
        <v>17</v>
      </c>
      <c r="W452" s="288">
        <f>_xlfn.XLOOKUP('LISTA '!D452,BASE!A:A,BASE!G:G)</f>
        <v>27</v>
      </c>
      <c r="X452" s="280" t="str">
        <f t="shared" si="63"/>
        <v/>
      </c>
      <c r="Y452" s="280" t="str">
        <f>IF(X452="ACABOU",(MAX($Y$2:Y451))+1,"")</f>
        <v/>
      </c>
      <c r="Z452" s="280" t="str">
        <f>IF(X452="CHEGOU",(MAX($Z$2:Z451))+1,"")</f>
        <v/>
      </c>
    </row>
    <row r="453" spans="1:27" s="216" customFormat="1" ht="21.9" customHeight="1" x14ac:dyDescent="0.3">
      <c r="A453" s="19" t="e">
        <f>IF(#REF!="",0,COUNTIF(#REF!,"x"))</f>
        <v>#REF!</v>
      </c>
      <c r="B453" s="19" t="e">
        <f>IF(#REF!="",0,COUNTIF(#REF!,"x"))</f>
        <v>#REF!</v>
      </c>
      <c r="C453" s="16" t="e">
        <f>IF(#REF!="",0,COUNTIF(#REF!,"X"))</f>
        <v>#REF!</v>
      </c>
      <c r="D453" s="278">
        <v>1344</v>
      </c>
      <c r="E453" s="279" t="str">
        <f>_xlfn.XLOOKUP(D453,BASE!A:A,BASE!B:B)</f>
        <v>ERVA SAO JOAO EM FOLHAS 5KG</v>
      </c>
      <c r="F453" s="280"/>
      <c r="G453" s="280"/>
      <c r="H453" s="281">
        <v>13.5</v>
      </c>
      <c r="I453" s="281">
        <v>13.5</v>
      </c>
      <c r="J453" s="282" t="str">
        <f>IFERROR(_xlfn.XLOOKUP(D453,ISENTOS!A:A,ISENTOS!H:H),"")</f>
        <v/>
      </c>
      <c r="K453" s="282" t="str">
        <f>IFERROR(_xlfn.XLOOKUP(D453,ISENTOS!A:A,ISENTOS!I:I),"")</f>
        <v/>
      </c>
      <c r="L453" s="283">
        <f>IF(_xlfn.XLOOKUP(D453,Peso!A:A,Peso!D:D),_xlfn.XLOOKUP(D453,Peso!A:A,Peso!D:D),"SEM PESO")</f>
        <v>5</v>
      </c>
      <c r="M453" s="283" t="str">
        <f>_xlfn.XLOOKUP(D453,Peso!A:A,Peso!C:C)</f>
        <v>SC</v>
      </c>
      <c r="N453" s="283"/>
      <c r="O453" s="284">
        <f t="shared" si="56"/>
        <v>13.5</v>
      </c>
      <c r="P453" s="284" t="str">
        <f t="shared" si="57"/>
        <v/>
      </c>
      <c r="Q453" s="284" t="str">
        <f t="shared" si="58"/>
        <v/>
      </c>
      <c r="R453" s="285" t="str">
        <f>_xlfn.XLOOKUP(D453,CATEGORIA!B:B,CATEGORIA!F:F)</f>
        <v>CHAS</v>
      </c>
      <c r="S453" s="286">
        <f t="shared" si="59"/>
        <v>67.5</v>
      </c>
      <c r="T453" s="287" t="str">
        <f t="shared" si="60"/>
        <v/>
      </c>
      <c r="U453" s="287" t="str">
        <f t="shared" si="61"/>
        <v/>
      </c>
      <c r="V453" s="287">
        <f t="shared" si="62"/>
        <v>67.5</v>
      </c>
      <c r="W453" s="288">
        <f>_xlfn.XLOOKUP('LISTA '!D453,BASE!A:A,BASE!G:G)</f>
        <v>21</v>
      </c>
      <c r="X453" s="280" t="str">
        <f t="shared" si="63"/>
        <v/>
      </c>
      <c r="Y453" s="280" t="str">
        <f>IF(X453="ACABOU",(MAX($Y$2:Y452))+1,"")</f>
        <v/>
      </c>
      <c r="Z453" s="280" t="str">
        <f>IF(X453="CHEGOU",(MAX($Z$2:Z452))+1,"")</f>
        <v/>
      </c>
    </row>
    <row r="454" spans="1:27" s="218" customFormat="1" ht="21.9" customHeight="1" x14ac:dyDescent="0.3">
      <c r="A454" s="19" t="e">
        <f>IF(#REF!="",0,COUNTIF(#REF!,"x"))</f>
        <v>#REF!</v>
      </c>
      <c r="B454" s="19" t="e">
        <f>IF(#REF!="",0,COUNTIF(#REF!,"x"))</f>
        <v>#REF!</v>
      </c>
      <c r="C454" s="16" t="e">
        <f>IF(#REF!="",0,COUNTIF(#REF!,"X"))</f>
        <v>#REF!</v>
      </c>
      <c r="D454" s="278">
        <v>20210</v>
      </c>
      <c r="E454" s="279" t="str">
        <f>_xlfn.XLOOKUP(D454,BASE!A:A,BASE!B:B)</f>
        <v>ERVILHA INTEIRA 5KG (VIDA EM GRAOS)</v>
      </c>
      <c r="F454" s="280" t="s">
        <v>155</v>
      </c>
      <c r="G454" s="280" t="s">
        <v>155</v>
      </c>
      <c r="H454" s="281">
        <v>0</v>
      </c>
      <c r="I454" s="281">
        <v>0</v>
      </c>
      <c r="J454" s="282">
        <f>IFERROR(_xlfn.XLOOKUP(D454,ISENTOS!A:A,ISENTOS!H:H),"")</f>
        <v>0.04</v>
      </c>
      <c r="K454" s="282">
        <f>IFERROR(_xlfn.XLOOKUP(D454,ISENTOS!A:A,ISENTOS!I:I),"")</f>
        <v>0.12</v>
      </c>
      <c r="L454" s="283">
        <f>IF(_xlfn.XLOOKUP(D454,Peso!A:A,Peso!D:D),_xlfn.XLOOKUP(D454,Peso!A:A,Peso!D:D),"SEM PESO")</f>
        <v>5</v>
      </c>
      <c r="M454" s="283" t="str">
        <f>_xlfn.XLOOKUP(D454,Peso!A:A,Peso!C:C)</f>
        <v>SC</v>
      </c>
      <c r="N454" s="283"/>
      <c r="O454" s="284">
        <f t="shared" si="56"/>
        <v>0</v>
      </c>
      <c r="P454" s="284">
        <f t="shared" si="57"/>
        <v>0</v>
      </c>
      <c r="Q454" s="284">
        <f t="shared" si="58"/>
        <v>0</v>
      </c>
      <c r="R454" s="285" t="str">
        <f>_xlfn.XLOOKUP(D454,CATEGORIA!B:B,CATEGORIA!F:F)</f>
        <v>GRAOS / SEMENTES</v>
      </c>
      <c r="S454" s="286">
        <f t="shared" si="59"/>
        <v>0</v>
      </c>
      <c r="T454" s="287">
        <f t="shared" si="60"/>
        <v>0</v>
      </c>
      <c r="U454" s="287">
        <f t="shared" si="61"/>
        <v>0</v>
      </c>
      <c r="V454" s="287">
        <f t="shared" si="62"/>
        <v>0</v>
      </c>
      <c r="W454" s="288">
        <f>_xlfn.XLOOKUP('LISTA '!D454,BASE!A:A,BASE!G:G)</f>
        <v>0</v>
      </c>
      <c r="X454" s="280" t="str">
        <f t="shared" si="63"/>
        <v/>
      </c>
      <c r="Y454" s="280" t="str">
        <f>IF(X454="ACABOU",(MAX($Y$2:Y453))+1,"")</f>
        <v/>
      </c>
      <c r="Z454" s="280" t="str">
        <f>IF(X454="CHEGOU",(MAX($Z$2:Z453))+1,"")</f>
        <v/>
      </c>
      <c r="AA454" s="216"/>
    </row>
    <row r="455" spans="1:27" s="218" customFormat="1" ht="21.9" customHeight="1" x14ac:dyDescent="0.3">
      <c r="A455" s="12" t="e">
        <f>IF(#REF!="",0,COUNTIF(#REF!,"x"))</f>
        <v>#REF!</v>
      </c>
      <c r="B455" s="12" t="e">
        <f>IF(#REF!="",0,COUNTIF(#REF!,"x"))</f>
        <v>#REF!</v>
      </c>
      <c r="C455" s="13" t="e">
        <f>IF(#REF!="",0,COUNTIF(#REF!,"X"))</f>
        <v>#REF!</v>
      </c>
      <c r="D455" s="278">
        <v>21315</v>
      </c>
      <c r="E455" s="279" t="str">
        <f>_xlfn.XLOOKUP(D455,BASE!A:A,BASE!B:B)</f>
        <v>ERVILHA PARTIDA SEM BRILHO 5KG (VIDA EM GRAOS)</v>
      </c>
      <c r="F455" s="280" t="s">
        <v>155</v>
      </c>
      <c r="G455" s="280" t="s">
        <v>155</v>
      </c>
      <c r="H455" s="281">
        <v>8.8000000000000007</v>
      </c>
      <c r="I455" s="281">
        <v>8.8000000000000007</v>
      </c>
      <c r="J455" s="282">
        <f>IFERROR(_xlfn.XLOOKUP(D455,ISENTOS!A:A,ISENTOS!H:H),"")</f>
        <v>0.04</v>
      </c>
      <c r="K455" s="282">
        <f>IFERROR(_xlfn.XLOOKUP(D455,ISENTOS!A:A,ISENTOS!I:I),"")</f>
        <v>0.12</v>
      </c>
      <c r="L455" s="283">
        <f>IF(_xlfn.XLOOKUP(D455,Peso!A:A,Peso!D:D),_xlfn.XLOOKUP(D455,Peso!A:A,Peso!D:D),"SEM PESO")</f>
        <v>5</v>
      </c>
      <c r="M455" s="283" t="str">
        <f>_xlfn.XLOOKUP(D455,Peso!A:A,Peso!C:C)</f>
        <v>SC</v>
      </c>
      <c r="N455" s="283"/>
      <c r="O455" s="284">
        <f t="shared" si="56"/>
        <v>8.8000000000000007</v>
      </c>
      <c r="P455" s="284">
        <f t="shared" si="57"/>
        <v>9.1999999999999993</v>
      </c>
      <c r="Q455" s="284">
        <f t="shared" si="58"/>
        <v>9.9</v>
      </c>
      <c r="R455" s="285" t="str">
        <f>_xlfn.XLOOKUP(D455,CATEGORIA!B:B,CATEGORIA!F:F)</f>
        <v>GRAOS / SEMENTES</v>
      </c>
      <c r="S455" s="286">
        <f t="shared" si="59"/>
        <v>44</v>
      </c>
      <c r="T455" s="287">
        <f t="shared" si="60"/>
        <v>45.800000000000004</v>
      </c>
      <c r="U455" s="287">
        <f t="shared" si="61"/>
        <v>49.300000000000004</v>
      </c>
      <c r="V455" s="287">
        <f t="shared" si="62"/>
        <v>44</v>
      </c>
      <c r="W455" s="288">
        <f>_xlfn.XLOOKUP('LISTA '!D455,BASE!A:A,BASE!G:G)</f>
        <v>6</v>
      </c>
      <c r="X455" s="280" t="str">
        <f t="shared" si="63"/>
        <v/>
      </c>
      <c r="Y455" s="280" t="str">
        <f>IF(X455="ACABOU",(MAX($Y$2:Y454))+1,"")</f>
        <v/>
      </c>
      <c r="Z455" s="280" t="str">
        <f>IF(X455="CHEGOU",(MAX($Z$2:Z454))+1,"")</f>
        <v/>
      </c>
    </row>
    <row r="456" spans="1:27" s="218" customFormat="1" ht="21.9" customHeight="1" x14ac:dyDescent="0.3">
      <c r="A456" s="12" t="e">
        <f>IF(#REF!="",0,COUNTIF(#REF!,"x"))</f>
        <v>#REF!</v>
      </c>
      <c r="B456" s="12" t="e">
        <f>IF(#REF!="",0,COUNTIF(#REF!,"x"))</f>
        <v>#REF!</v>
      </c>
      <c r="C456" s="13" t="e">
        <f>IF(#REF!="",0,COUNTIF(#REF!,"X"))</f>
        <v>#REF!</v>
      </c>
      <c r="D456" s="278">
        <v>20661</v>
      </c>
      <c r="E456" s="279" t="str">
        <f>_xlfn.XLOOKUP(D456,BASE!A:A,BASE!B:B)</f>
        <v>ERVILHA TORRADA COM WASABI 10KG</v>
      </c>
      <c r="F456" s="280"/>
      <c r="G456" s="280"/>
      <c r="H456" s="281">
        <v>0</v>
      </c>
      <c r="I456" s="281">
        <v>0</v>
      </c>
      <c r="J456" s="282" t="str">
        <f>IFERROR(_xlfn.XLOOKUP(D456,ISENTOS!A:A,ISENTOS!H:H),"")</f>
        <v/>
      </c>
      <c r="K456" s="282" t="str">
        <f>IFERROR(_xlfn.XLOOKUP(D456,ISENTOS!A:A,ISENTOS!I:I),"")</f>
        <v/>
      </c>
      <c r="L456" s="283">
        <f>IF(_xlfn.XLOOKUP(D456,Peso!A:A,Peso!D:D),_xlfn.XLOOKUP(D456,Peso!A:A,Peso!D:D),"SEM PESO")</f>
        <v>10</v>
      </c>
      <c r="M456" s="283" t="str">
        <f>_xlfn.XLOOKUP(D456,Peso!A:A,Peso!C:C)</f>
        <v>CX</v>
      </c>
      <c r="N456" s="283"/>
      <c r="O456" s="284">
        <f t="shared" si="56"/>
        <v>0</v>
      </c>
      <c r="P456" s="284" t="str">
        <f t="shared" si="57"/>
        <v/>
      </c>
      <c r="Q456" s="284" t="str">
        <f t="shared" si="58"/>
        <v/>
      </c>
      <c r="R456" s="285" t="str">
        <f>_xlfn.XLOOKUP(D456,CATEGORIA!B:B,CATEGORIA!F:F)</f>
        <v>APERITIVOS</v>
      </c>
      <c r="S456" s="286">
        <f t="shared" si="59"/>
        <v>0</v>
      </c>
      <c r="T456" s="287" t="str">
        <f t="shared" si="60"/>
        <v/>
      </c>
      <c r="U456" s="287" t="str">
        <f t="shared" si="61"/>
        <v/>
      </c>
      <c r="V456" s="287">
        <f t="shared" si="62"/>
        <v>0</v>
      </c>
      <c r="W456" s="288">
        <f>_xlfn.XLOOKUP('LISTA '!D456,BASE!A:A,BASE!G:G)</f>
        <v>0</v>
      </c>
      <c r="X456" s="280" t="str">
        <f t="shared" si="63"/>
        <v/>
      </c>
      <c r="Y456" s="280" t="str">
        <f>IF(X456="ACABOU",(MAX($Y$2:Y455))+1,"")</f>
        <v/>
      </c>
      <c r="Z456" s="280" t="str">
        <f>IF(X456="CHEGOU",(MAX($Z$2:Z455))+1,"")</f>
        <v/>
      </c>
      <c r="AA456" s="216"/>
    </row>
    <row r="457" spans="1:27" s="218" customFormat="1" ht="21.9" customHeight="1" x14ac:dyDescent="0.3">
      <c r="A457" s="12" t="e">
        <f>IF(#REF!="",0,COUNTIF(#REF!,"x"))</f>
        <v>#REF!</v>
      </c>
      <c r="B457" s="12" t="e">
        <f>IF(#REF!="",0,COUNTIF(#REF!,"x"))</f>
        <v>#REF!</v>
      </c>
      <c r="C457" s="13" t="e">
        <f>IF(#REF!="",0,COUNTIF(#REF!,"X"))</f>
        <v>#REF!</v>
      </c>
      <c r="D457" s="278">
        <v>20986</v>
      </c>
      <c r="E457" s="279" t="str">
        <f>_xlfn.XLOOKUP(D457,BASE!A:A,BASE!B:B)</f>
        <v>ERVILHA TORRADA COM WASABI 5KG (VIDA EM GRAOS)</v>
      </c>
      <c r="F457" s="280" t="s">
        <v>155</v>
      </c>
      <c r="G457" s="280" t="s">
        <v>155</v>
      </c>
      <c r="H457" s="281">
        <v>0</v>
      </c>
      <c r="I457" s="281">
        <v>0</v>
      </c>
      <c r="J457" s="282" t="str">
        <f>IFERROR(_xlfn.XLOOKUP(D457,ISENTOS!A:A,ISENTOS!H:H),"")</f>
        <v/>
      </c>
      <c r="K457" s="282" t="str">
        <f>IFERROR(_xlfn.XLOOKUP(D457,ISENTOS!A:A,ISENTOS!I:I),"")</f>
        <v/>
      </c>
      <c r="L457" s="283">
        <f>IF(_xlfn.XLOOKUP(D457,Peso!A:A,Peso!D:D),_xlfn.XLOOKUP(D457,Peso!A:A,Peso!D:D),"SEM PESO")</f>
        <v>5</v>
      </c>
      <c r="M457" s="283" t="str">
        <f>_xlfn.XLOOKUP(D457,Peso!A:A,Peso!C:C)</f>
        <v>CX</v>
      </c>
      <c r="N457" s="283"/>
      <c r="O457" s="284">
        <f t="shared" si="56"/>
        <v>0</v>
      </c>
      <c r="P457" s="284" t="str">
        <f t="shared" si="57"/>
        <v/>
      </c>
      <c r="Q457" s="284" t="str">
        <f t="shared" si="58"/>
        <v/>
      </c>
      <c r="R457" s="285" t="str">
        <f>_xlfn.XLOOKUP(D457,CATEGORIA!B:B,CATEGORIA!F:F)</f>
        <v>APERITIVOS</v>
      </c>
      <c r="S457" s="286">
        <f t="shared" si="59"/>
        <v>0</v>
      </c>
      <c r="T457" s="287" t="str">
        <f t="shared" si="60"/>
        <v/>
      </c>
      <c r="U457" s="287" t="str">
        <f t="shared" si="61"/>
        <v/>
      </c>
      <c r="V457" s="287">
        <f t="shared" si="62"/>
        <v>0</v>
      </c>
      <c r="W457" s="288">
        <f>_xlfn.XLOOKUP('LISTA '!D457,BASE!A:A,BASE!G:G)</f>
        <v>0</v>
      </c>
      <c r="X457" s="280" t="str">
        <f t="shared" si="63"/>
        <v/>
      </c>
      <c r="Y457" s="280" t="str">
        <f>IF(X457="ACABOU",(MAX($Y$2:Y456))+1,"")</f>
        <v/>
      </c>
      <c r="Z457" s="280" t="str">
        <f>IF(X457="CHEGOU",(MAX($Z$2:Z456))+1,"")</f>
        <v/>
      </c>
    </row>
    <row r="458" spans="1:27" s="216" customFormat="1" ht="21.9" customHeight="1" x14ac:dyDescent="0.3">
      <c r="A458" s="13" t="e">
        <f>IF(#REF!="",0,COUNTIF(#REF!,"x"))</f>
        <v>#REF!</v>
      </c>
      <c r="B458" s="13" t="e">
        <f>IF(#REF!="",0,COUNTIF(#REF!,"x"))</f>
        <v>#REF!</v>
      </c>
      <c r="C458" s="13" t="e">
        <f>IF(#REF!="",0,COUNTIF(#REF!,"X"))</f>
        <v>#REF!</v>
      </c>
      <c r="D458" s="278">
        <v>20387</v>
      </c>
      <c r="E458" s="279" t="str">
        <f>_xlfn.XLOOKUP(D458,BASE!A:A,BASE!B:B)</f>
        <v>ESPINAFRE EM PO 20KG</v>
      </c>
      <c r="F458" s="280"/>
      <c r="G458" s="280"/>
      <c r="H458" s="281">
        <v>16</v>
      </c>
      <c r="I458" s="281">
        <v>16</v>
      </c>
      <c r="J458" s="282" t="str">
        <f>IFERROR(_xlfn.XLOOKUP(D458,ISENTOS!A:A,ISENTOS!H:H),"")</f>
        <v/>
      </c>
      <c r="K458" s="282" t="str">
        <f>IFERROR(_xlfn.XLOOKUP(D458,ISENTOS!A:A,ISENTOS!I:I),"")</f>
        <v/>
      </c>
      <c r="L458" s="283">
        <f>IF(_xlfn.XLOOKUP(D458,Peso!A:A,Peso!D:D),_xlfn.XLOOKUP(D458,Peso!A:A,Peso!D:D),"SEM PESO")</f>
        <v>20</v>
      </c>
      <c r="M458" s="283" t="str">
        <f>_xlfn.XLOOKUP(D458,Peso!A:A,Peso!C:C)</f>
        <v>SC</v>
      </c>
      <c r="N458" s="283"/>
      <c r="O458" s="284">
        <f t="shared" si="56"/>
        <v>16</v>
      </c>
      <c r="P458" s="284" t="str">
        <f t="shared" si="57"/>
        <v/>
      </c>
      <c r="Q458" s="284" t="str">
        <f t="shared" si="58"/>
        <v/>
      </c>
      <c r="R458" s="285" t="str">
        <f>_xlfn.XLOOKUP(D458,CATEGORIA!B:B,CATEGORIA!F:F)</f>
        <v>FARINHAS FUNCIONAIS</v>
      </c>
      <c r="S458" s="286">
        <f t="shared" si="59"/>
        <v>320</v>
      </c>
      <c r="T458" s="287" t="str">
        <f t="shared" si="60"/>
        <v/>
      </c>
      <c r="U458" s="287" t="str">
        <f t="shared" si="61"/>
        <v/>
      </c>
      <c r="V458" s="287">
        <f t="shared" si="62"/>
        <v>320</v>
      </c>
      <c r="W458" s="288">
        <f>_xlfn.XLOOKUP('LISTA '!D458,BASE!A:A,BASE!G:G)</f>
        <v>34</v>
      </c>
      <c r="X458" s="280" t="str">
        <f t="shared" si="63"/>
        <v/>
      </c>
      <c r="Y458" s="280" t="str">
        <f>IF(X458="ACABOU",(MAX($Y$2:Y457))+1,"")</f>
        <v/>
      </c>
      <c r="Z458" s="280" t="str">
        <f>IF(X458="CHEGOU",(MAX($Z$2:Z457))+1,"")</f>
        <v/>
      </c>
    </row>
    <row r="459" spans="1:27" s="216" customFormat="1" ht="21.9" customHeight="1" x14ac:dyDescent="0.3">
      <c r="A459" s="13" t="e">
        <f>IF(#REF!="",0,COUNTIF(#REF!,"x"))</f>
        <v>#REF!</v>
      </c>
      <c r="B459" s="13" t="e">
        <f>IF(#REF!="",0,COUNTIF(#REF!,"x"))</f>
        <v>#REF!</v>
      </c>
      <c r="C459" s="13" t="e">
        <f>IF(#REF!="",0,COUNTIF(#REF!,"X"))</f>
        <v>#REF!</v>
      </c>
      <c r="D459" s="278">
        <v>21461</v>
      </c>
      <c r="E459" s="279" t="str">
        <f>_xlfn.XLOOKUP(D459,BASE!A:A,BASE!B:B)</f>
        <v>ESPINAFRE EM PO 2KG (VIDA EM GRAOS)</v>
      </c>
      <c r="F459" s="280" t="s">
        <v>155</v>
      </c>
      <c r="G459" s="280" t="s">
        <v>155</v>
      </c>
      <c r="H459" s="281">
        <v>19.2</v>
      </c>
      <c r="I459" s="281">
        <f>VLOOKUP(D459,FRACIONADOS!$A:$L,8,0)</f>
        <v>19.2</v>
      </c>
      <c r="J459" s="282" t="str">
        <f>IFERROR(_xlfn.XLOOKUP(D459,ISENTOS!A:A,ISENTOS!H:H),"")</f>
        <v/>
      </c>
      <c r="K459" s="282" t="str">
        <f>IFERROR(_xlfn.XLOOKUP(D459,ISENTOS!A:A,ISENTOS!I:I),"")</f>
        <v/>
      </c>
      <c r="L459" s="283">
        <f>IF(_xlfn.XLOOKUP(D459,Peso!A:A,Peso!D:D),_xlfn.XLOOKUP(D459,Peso!A:A,Peso!D:D),"SEM PESO")</f>
        <v>2</v>
      </c>
      <c r="M459" s="283" t="str">
        <f>_xlfn.XLOOKUP(D459,Peso!A:A,Peso!C:C)</f>
        <v>SC</v>
      </c>
      <c r="N459" s="283"/>
      <c r="O459" s="284">
        <f t="shared" si="56"/>
        <v>19.2</v>
      </c>
      <c r="P459" s="284" t="str">
        <f t="shared" si="57"/>
        <v/>
      </c>
      <c r="Q459" s="284" t="str">
        <f t="shared" si="58"/>
        <v/>
      </c>
      <c r="R459" s="285" t="str">
        <f>_xlfn.XLOOKUP(D459,CATEGORIA!B:B,CATEGORIA!F:F)</f>
        <v>FARINHAS FUNCIONAIS</v>
      </c>
      <c r="S459" s="286">
        <f t="shared" si="59"/>
        <v>38.4</v>
      </c>
      <c r="T459" s="287" t="str">
        <f t="shared" si="60"/>
        <v/>
      </c>
      <c r="U459" s="287" t="str">
        <f t="shared" si="61"/>
        <v/>
      </c>
      <c r="V459" s="287">
        <f t="shared" si="62"/>
        <v>38.4</v>
      </c>
      <c r="W459" s="288">
        <f>_xlfn.XLOOKUP('LISTA '!D459,BASE!A:A,BASE!G:G)</f>
        <v>19</v>
      </c>
      <c r="X459" s="280" t="str">
        <f t="shared" si="63"/>
        <v/>
      </c>
      <c r="Y459" s="280" t="str">
        <f>IF(X459="ACABOU",(MAX($Y$2:Y458))+1,"")</f>
        <v/>
      </c>
      <c r="Z459" s="280" t="str">
        <f>IF(X459="CHEGOU",(MAX($Z$2:Z458))+1,"")</f>
        <v/>
      </c>
    </row>
    <row r="460" spans="1:27" s="216" customFormat="1" ht="21.9" customHeight="1" x14ac:dyDescent="0.3">
      <c r="A460" s="13" t="e">
        <f>IF(#REF!="",0,COUNTIF(#REF!,"x"))</f>
        <v>#REF!</v>
      </c>
      <c r="B460" s="13" t="e">
        <f>IF(#REF!="",0,COUNTIF(#REF!,"x"))</f>
        <v>#REF!</v>
      </c>
      <c r="C460" s="13" t="e">
        <f>IF(#REF!="",0,COUNTIF(#REF!,"X"))</f>
        <v>#REF!</v>
      </c>
      <c r="D460" s="278">
        <v>21086</v>
      </c>
      <c r="E460" s="279" t="str">
        <f>_xlfn.XLOOKUP(D460,BASE!A:A,BASE!B:B)</f>
        <v>ESPINAFRE EM PO 5KG (VIDA EM GRAOS)</v>
      </c>
      <c r="F460" s="280" t="s">
        <v>155</v>
      </c>
      <c r="G460" s="280" t="s">
        <v>155</v>
      </c>
      <c r="H460" s="281">
        <v>18.5</v>
      </c>
      <c r="I460" s="281">
        <f>VLOOKUP(D460,FRACIONADOS!$A:$L,8,0)</f>
        <v>18.5</v>
      </c>
      <c r="J460" s="282" t="str">
        <f>IFERROR(_xlfn.XLOOKUP(D460,ISENTOS!A:A,ISENTOS!H:H),"")</f>
        <v/>
      </c>
      <c r="K460" s="282" t="str">
        <f>IFERROR(_xlfn.XLOOKUP(D460,ISENTOS!A:A,ISENTOS!I:I),"")</f>
        <v/>
      </c>
      <c r="L460" s="283">
        <f>IF(_xlfn.XLOOKUP(D460,Peso!A:A,Peso!D:D),_xlfn.XLOOKUP(D460,Peso!A:A,Peso!D:D),"SEM PESO")</f>
        <v>5</v>
      </c>
      <c r="M460" s="283" t="str">
        <f>_xlfn.XLOOKUP(D460,Peso!A:A,Peso!C:C)</f>
        <v>SC</v>
      </c>
      <c r="N460" s="283"/>
      <c r="O460" s="284">
        <f t="shared" si="56"/>
        <v>18.5</v>
      </c>
      <c r="P460" s="284" t="str">
        <f t="shared" si="57"/>
        <v/>
      </c>
      <c r="Q460" s="284" t="str">
        <f t="shared" si="58"/>
        <v/>
      </c>
      <c r="R460" s="285" t="str">
        <f>_xlfn.XLOOKUP(D460,CATEGORIA!B:B,CATEGORIA!F:F)</f>
        <v>FARINHAS FUNCIONAIS</v>
      </c>
      <c r="S460" s="286">
        <f t="shared" si="59"/>
        <v>92.5</v>
      </c>
      <c r="T460" s="287" t="str">
        <f t="shared" si="60"/>
        <v/>
      </c>
      <c r="U460" s="287" t="str">
        <f t="shared" si="61"/>
        <v/>
      </c>
      <c r="V460" s="287">
        <f t="shared" si="62"/>
        <v>92.5</v>
      </c>
      <c r="W460" s="288">
        <f>_xlfn.XLOOKUP('LISTA '!D460,BASE!A:A,BASE!G:G)</f>
        <v>15</v>
      </c>
      <c r="X460" s="280" t="str">
        <f t="shared" si="63"/>
        <v/>
      </c>
      <c r="Y460" s="280" t="str">
        <f>IF(X460="ACABOU",(MAX($Y$2:Y459))+1,"")</f>
        <v/>
      </c>
      <c r="Z460" s="280" t="str">
        <f>IF(X460="CHEGOU",(MAX($Z$2:Z459))+1,"")</f>
        <v/>
      </c>
    </row>
    <row r="461" spans="1:27" s="216" customFormat="1" ht="21.9" customHeight="1" x14ac:dyDescent="0.3">
      <c r="A461" s="13" t="e">
        <f>IF(#REF!="",0,COUNTIF(#REF!,"x"))</f>
        <v>#REF!</v>
      </c>
      <c r="B461" s="13" t="e">
        <f>IF(#REF!="",0,COUNTIF(#REF!,"x"))</f>
        <v>#REF!</v>
      </c>
      <c r="C461" s="13" t="e">
        <f>IF(#REF!="",0,COUNTIF(#REF!,"X"))</f>
        <v>#REF!</v>
      </c>
      <c r="D461" s="278">
        <v>2681</v>
      </c>
      <c r="E461" s="279" t="str">
        <f>_xlfn.XLOOKUP(D461,BASE!A:A,BASE!B:B)</f>
        <v>ESPINHEIRA SANTA 1KG (VIDA EM GRAOS)</v>
      </c>
      <c r="F461" s="280" t="s">
        <v>155</v>
      </c>
      <c r="G461" s="280" t="s">
        <v>155</v>
      </c>
      <c r="H461" s="281">
        <v>27.8</v>
      </c>
      <c r="I461" s="281">
        <f>VLOOKUP(D461,FRACIONADOS!$A:$L,8,0)</f>
        <v>27.8</v>
      </c>
      <c r="J461" s="282" t="str">
        <f>IFERROR(_xlfn.XLOOKUP(D461,ISENTOS!A:A,ISENTOS!H:H),"")</f>
        <v/>
      </c>
      <c r="K461" s="282" t="str">
        <f>IFERROR(_xlfn.XLOOKUP(D461,ISENTOS!A:A,ISENTOS!I:I),"")</f>
        <v/>
      </c>
      <c r="L461" s="283">
        <f>IF(_xlfn.XLOOKUP(D461,Peso!A:A,Peso!D:D),_xlfn.XLOOKUP(D461,Peso!A:A,Peso!D:D),"SEM PESO")</f>
        <v>1</v>
      </c>
      <c r="M461" s="283" t="str">
        <f>_xlfn.XLOOKUP(D461,Peso!A:A,Peso!C:C)</f>
        <v>SC</v>
      </c>
      <c r="N461" s="283"/>
      <c r="O461" s="284">
        <f t="shared" si="56"/>
        <v>27.8</v>
      </c>
      <c r="P461" s="284" t="str">
        <f t="shared" si="57"/>
        <v/>
      </c>
      <c r="Q461" s="284" t="str">
        <f t="shared" si="58"/>
        <v/>
      </c>
      <c r="R461" s="285" t="str">
        <f>_xlfn.XLOOKUP(D461,CATEGORIA!B:B,CATEGORIA!F:F)</f>
        <v>CHAS</v>
      </c>
      <c r="S461" s="286">
        <f t="shared" si="59"/>
        <v>27.8</v>
      </c>
      <c r="T461" s="287" t="str">
        <f t="shared" si="60"/>
        <v/>
      </c>
      <c r="U461" s="287" t="str">
        <f t="shared" si="61"/>
        <v/>
      </c>
      <c r="V461" s="287">
        <f t="shared" si="62"/>
        <v>27.8</v>
      </c>
      <c r="W461" s="288">
        <f>_xlfn.XLOOKUP('LISTA '!D461,BASE!A:A,BASE!G:G)</f>
        <v>130</v>
      </c>
      <c r="X461" s="280" t="str">
        <f t="shared" si="63"/>
        <v/>
      </c>
      <c r="Y461" s="280" t="str">
        <f>IF(X461="ACABOU",(MAX($Y$2:Y460))+1,"")</f>
        <v/>
      </c>
      <c r="Z461" s="280" t="str">
        <f>IF(X461="CHEGOU",(MAX($Z$2:Z460))+1,"")</f>
        <v/>
      </c>
    </row>
    <row r="462" spans="1:27" s="216" customFormat="1" ht="21.9" customHeight="1" x14ac:dyDescent="0.3">
      <c r="A462" s="13" t="e">
        <f>IF(#REF!="",0,COUNTIF(#REF!,"x"))</f>
        <v>#REF!</v>
      </c>
      <c r="B462" s="13" t="e">
        <f>IF(#REF!="",0,COUNTIF(#REF!,"x"))</f>
        <v>#REF!</v>
      </c>
      <c r="C462" s="13" t="e">
        <f>IF(#REF!="",0,COUNTIF(#REF!,"X"))</f>
        <v>#REF!</v>
      </c>
      <c r="D462" s="278">
        <v>904</v>
      </c>
      <c r="E462" s="279" t="str">
        <f>_xlfn.XLOOKUP(D462,BASE!A:A,BASE!B:B)</f>
        <v>ESPINHEIRA SANTA 5KG</v>
      </c>
      <c r="F462" s="280"/>
      <c r="G462" s="280"/>
      <c r="H462" s="281">
        <v>24</v>
      </c>
      <c r="I462" s="281">
        <v>24</v>
      </c>
      <c r="J462" s="282" t="str">
        <f>IFERROR(_xlfn.XLOOKUP(D462,ISENTOS!A:A,ISENTOS!H:H),"")</f>
        <v/>
      </c>
      <c r="K462" s="282" t="str">
        <f>IFERROR(_xlfn.XLOOKUP(D462,ISENTOS!A:A,ISENTOS!I:I),"")</f>
        <v/>
      </c>
      <c r="L462" s="283">
        <f>IF(_xlfn.XLOOKUP(D462,Peso!A:A,Peso!D:D),_xlfn.XLOOKUP(D462,Peso!A:A,Peso!D:D),"SEM PESO")</f>
        <v>5</v>
      </c>
      <c r="M462" s="283" t="str">
        <f>_xlfn.XLOOKUP(D462,Peso!A:A,Peso!C:C)</f>
        <v>SC</v>
      </c>
      <c r="N462" s="283"/>
      <c r="O462" s="284">
        <f t="shared" si="56"/>
        <v>24</v>
      </c>
      <c r="P462" s="284" t="str">
        <f t="shared" si="57"/>
        <v/>
      </c>
      <c r="Q462" s="284" t="str">
        <f t="shared" si="58"/>
        <v/>
      </c>
      <c r="R462" s="285" t="str">
        <f>_xlfn.XLOOKUP(D462,CATEGORIA!B:B,CATEGORIA!F:F)</f>
        <v>CHAS</v>
      </c>
      <c r="S462" s="286">
        <f t="shared" si="59"/>
        <v>120</v>
      </c>
      <c r="T462" s="287" t="str">
        <f t="shared" si="60"/>
        <v/>
      </c>
      <c r="U462" s="287" t="str">
        <f t="shared" si="61"/>
        <v/>
      </c>
      <c r="V462" s="287">
        <f t="shared" si="62"/>
        <v>120</v>
      </c>
      <c r="W462" s="288">
        <f>_xlfn.XLOOKUP('LISTA '!D462,BASE!A:A,BASE!G:G)</f>
        <v>874</v>
      </c>
      <c r="X462" s="280" t="str">
        <f t="shared" si="63"/>
        <v/>
      </c>
      <c r="Y462" s="280" t="str">
        <f>IF(X462="ACABOU",(MAX($Y$2:Y461))+1,"")</f>
        <v/>
      </c>
      <c r="Z462" s="280" t="str">
        <f>IF(X462="CHEGOU",(MAX($Z$2:Z461))+1,"")</f>
        <v/>
      </c>
    </row>
    <row r="463" spans="1:27" s="216" customFormat="1" ht="21.9" customHeight="1" x14ac:dyDescent="0.3">
      <c r="A463" s="13" t="e">
        <f>IF(#REF!="",0,COUNTIF(#REF!,"x"))</f>
        <v>#REF!</v>
      </c>
      <c r="B463" s="13" t="e">
        <f>IF(#REF!="",0,COUNTIF(#REF!,"x"))</f>
        <v>#REF!</v>
      </c>
      <c r="C463" s="13" t="e">
        <f>IF(#REF!="",0,COUNTIF(#REF!,"X"))</f>
        <v>#REF!</v>
      </c>
      <c r="D463" s="278">
        <v>1902</v>
      </c>
      <c r="E463" s="279" t="str">
        <f>_xlfn.XLOOKUP(D463,BASE!A:A,BASE!B:B)</f>
        <v>EUCALIPTO 1KG</v>
      </c>
      <c r="F463" s="280" t="s">
        <v>155</v>
      </c>
      <c r="G463" s="280" t="s">
        <v>155</v>
      </c>
      <c r="H463" s="281">
        <v>18.7</v>
      </c>
      <c r="I463" s="281">
        <f>VLOOKUP(D463,FRACIONADOS!$A:$L,8,0)</f>
        <v>18.7</v>
      </c>
      <c r="J463" s="282" t="str">
        <f>IFERROR(_xlfn.XLOOKUP(D463,ISENTOS!A:A,ISENTOS!H:H),"")</f>
        <v/>
      </c>
      <c r="K463" s="282" t="str">
        <f>IFERROR(_xlfn.XLOOKUP(D463,ISENTOS!A:A,ISENTOS!I:I),"")</f>
        <v/>
      </c>
      <c r="L463" s="283">
        <f>IF(_xlfn.XLOOKUP(D463,Peso!A:A,Peso!D:D),_xlfn.XLOOKUP(D463,Peso!A:A,Peso!D:D),"SEM PESO")</f>
        <v>1</v>
      </c>
      <c r="M463" s="283" t="str">
        <f>_xlfn.XLOOKUP(D463,Peso!A:A,Peso!C:C)</f>
        <v>SC</v>
      </c>
      <c r="N463" s="283"/>
      <c r="O463" s="284">
        <f t="shared" si="56"/>
        <v>18.7</v>
      </c>
      <c r="P463" s="284" t="str">
        <f t="shared" si="57"/>
        <v/>
      </c>
      <c r="Q463" s="284" t="str">
        <f t="shared" si="58"/>
        <v/>
      </c>
      <c r="R463" s="285" t="str">
        <f>_xlfn.XLOOKUP(D463,CATEGORIA!B:B,CATEGORIA!F:F)</f>
        <v>CHAS</v>
      </c>
      <c r="S463" s="286">
        <f t="shared" si="59"/>
        <v>18.7</v>
      </c>
      <c r="T463" s="287" t="str">
        <f t="shared" si="60"/>
        <v/>
      </c>
      <c r="U463" s="287" t="str">
        <f t="shared" si="61"/>
        <v/>
      </c>
      <c r="V463" s="287">
        <f t="shared" si="62"/>
        <v>18.7</v>
      </c>
      <c r="W463" s="288">
        <f>_xlfn.XLOOKUP('LISTA '!D463,BASE!A:A,BASE!G:G)</f>
        <v>61</v>
      </c>
      <c r="X463" s="280" t="str">
        <f t="shared" si="63"/>
        <v/>
      </c>
      <c r="Y463" s="280" t="str">
        <f>IF(X463="ACABOU",(MAX($Y$2:Y462))+1,"")</f>
        <v/>
      </c>
      <c r="Z463" s="280" t="str">
        <f>IF(X463="CHEGOU",(MAX($Z$2:Z462))+1,"")</f>
        <v/>
      </c>
    </row>
    <row r="464" spans="1:27" s="216" customFormat="1" ht="21.9" customHeight="1" x14ac:dyDescent="0.3">
      <c r="A464" s="13" t="e">
        <f>IF(#REF!="",0,COUNTIF(#REF!,"x"))</f>
        <v>#REF!</v>
      </c>
      <c r="B464" s="13" t="e">
        <f>IF(#REF!="",0,COUNTIF(#REF!,"x"))</f>
        <v>#REF!</v>
      </c>
      <c r="C464" s="13" t="e">
        <f>IF(#REF!="",0,COUNTIF(#REF!,"X"))</f>
        <v>#REF!</v>
      </c>
      <c r="D464" s="278">
        <v>1223</v>
      </c>
      <c r="E464" s="279" t="str">
        <f>_xlfn.XLOOKUP(D464,BASE!A:A,BASE!B:B)</f>
        <v>EUCALIPTO 5KG</v>
      </c>
      <c r="F464" s="280"/>
      <c r="G464" s="280"/>
      <c r="H464" s="281">
        <v>15</v>
      </c>
      <c r="I464" s="281">
        <v>15</v>
      </c>
      <c r="J464" s="282" t="str">
        <f>IFERROR(_xlfn.XLOOKUP(D464,ISENTOS!A:A,ISENTOS!H:H),"")</f>
        <v/>
      </c>
      <c r="K464" s="282" t="str">
        <f>IFERROR(_xlfn.XLOOKUP(D464,ISENTOS!A:A,ISENTOS!I:I),"")</f>
        <v/>
      </c>
      <c r="L464" s="283">
        <f>IF(_xlfn.XLOOKUP(D464,Peso!A:A,Peso!D:D),_xlfn.XLOOKUP(D464,Peso!A:A,Peso!D:D),"SEM PESO")</f>
        <v>5</v>
      </c>
      <c r="M464" s="283" t="str">
        <f>_xlfn.XLOOKUP(D464,Peso!A:A,Peso!C:C)</f>
        <v>SC</v>
      </c>
      <c r="N464" s="283"/>
      <c r="O464" s="284">
        <f t="shared" si="56"/>
        <v>15</v>
      </c>
      <c r="P464" s="284" t="str">
        <f t="shared" si="57"/>
        <v/>
      </c>
      <c r="Q464" s="284" t="str">
        <f t="shared" si="58"/>
        <v/>
      </c>
      <c r="R464" s="285" t="str">
        <f>_xlfn.XLOOKUP(D464,CATEGORIA!B:B,CATEGORIA!F:F)</f>
        <v>CHAS</v>
      </c>
      <c r="S464" s="286">
        <f t="shared" si="59"/>
        <v>75</v>
      </c>
      <c r="T464" s="287" t="str">
        <f t="shared" si="60"/>
        <v/>
      </c>
      <c r="U464" s="287" t="str">
        <f t="shared" si="61"/>
        <v/>
      </c>
      <c r="V464" s="287">
        <f t="shared" si="62"/>
        <v>75</v>
      </c>
      <c r="W464" s="288">
        <f>_xlfn.XLOOKUP('LISTA '!D464,BASE!A:A,BASE!G:G)</f>
        <v>26</v>
      </c>
      <c r="X464" s="280" t="str">
        <f t="shared" si="63"/>
        <v/>
      </c>
      <c r="Y464" s="280" t="str">
        <f>IF(X464="ACABOU",(MAX($Y$2:Y463))+1,"")</f>
        <v/>
      </c>
      <c r="Z464" s="280" t="str">
        <f>IF(X464="CHEGOU",(MAX($Z$2:Z463))+1,"")</f>
        <v/>
      </c>
    </row>
    <row r="465" spans="1:27" s="216" customFormat="1" ht="21.9" customHeight="1" x14ac:dyDescent="0.3">
      <c r="A465" s="13" t="e">
        <f>IF(#REF!="",0,COUNTIF(#REF!,"x"))</f>
        <v>#REF!</v>
      </c>
      <c r="B465" s="13" t="e">
        <f>IF(#REF!="",0,COUNTIF(#REF!,"x"))</f>
        <v>#REF!</v>
      </c>
      <c r="C465" s="13" t="e">
        <f>IF(#REF!="",0,COUNTIF(#REF!,"X"))</f>
        <v>#REF!</v>
      </c>
      <c r="D465" s="278">
        <v>1734</v>
      </c>
      <c r="E465" s="279" t="str">
        <f>_xlfn.XLOOKUP(D465,BASE!A:A,BASE!B:B)</f>
        <v>EXTRATO DE PROPOLIS 6X30ML CONVENCIONAL (ABV)</v>
      </c>
      <c r="F465" s="280"/>
      <c r="G465" s="280"/>
      <c r="H465" s="281">
        <v>7.8</v>
      </c>
      <c r="I465" s="281">
        <v>7.8</v>
      </c>
      <c r="J465" s="282" t="str">
        <f>IFERROR(_xlfn.XLOOKUP(D465,ISENTOS!A:A,ISENTOS!H:H),"")</f>
        <v/>
      </c>
      <c r="K465" s="282" t="str">
        <f>IFERROR(_xlfn.XLOOKUP(D465,ISENTOS!A:A,ISENTOS!I:I),"")</f>
        <v/>
      </c>
      <c r="L465" s="283">
        <f>IF(_xlfn.XLOOKUP(D465,Peso!A:A,Peso!D:D),_xlfn.XLOOKUP(D465,Peso!A:A,Peso!D:D),"SEM PESO")</f>
        <v>6</v>
      </c>
      <c r="M465" s="283" t="str">
        <f>_xlfn.XLOOKUP(D465,Peso!A:A,Peso!C:C)</f>
        <v>CX</v>
      </c>
      <c r="N465" s="283"/>
      <c r="O465" s="284">
        <f t="shared" si="56"/>
        <v>7.8</v>
      </c>
      <c r="P465" s="284" t="str">
        <f t="shared" si="57"/>
        <v/>
      </c>
      <c r="Q465" s="284" t="str">
        <f t="shared" si="58"/>
        <v/>
      </c>
      <c r="R465" s="285" t="str">
        <f>_xlfn.XLOOKUP(D465,CATEGORIA!B:B,CATEGORIA!F:F)</f>
        <v>SAUDE E BELEZA</v>
      </c>
      <c r="S465" s="286">
        <f t="shared" si="59"/>
        <v>46.8</v>
      </c>
      <c r="T465" s="287" t="str">
        <f t="shared" si="60"/>
        <v/>
      </c>
      <c r="U465" s="287" t="str">
        <f t="shared" si="61"/>
        <v/>
      </c>
      <c r="V465" s="287">
        <f t="shared" si="62"/>
        <v>46.8</v>
      </c>
      <c r="W465" s="288">
        <f>_xlfn.XLOOKUP('LISTA '!D465,BASE!A:A,BASE!G:G)</f>
        <v>68</v>
      </c>
      <c r="X465" s="280" t="str">
        <f t="shared" si="63"/>
        <v/>
      </c>
      <c r="Y465" s="280" t="str">
        <f>IF(X465="ACABOU",(MAX($Y$2:Y464))+1,"")</f>
        <v/>
      </c>
      <c r="Z465" s="280" t="str">
        <f>IF(X465="CHEGOU",(MAX($Z$2:Z464))+1,"")</f>
        <v/>
      </c>
    </row>
    <row r="466" spans="1:27" s="216" customFormat="1" ht="21.9" customHeight="1" x14ac:dyDescent="0.3">
      <c r="A466" s="13" t="e">
        <f>IF(#REF!="",0,COUNTIF(#REF!,"x"))</f>
        <v>#REF!</v>
      </c>
      <c r="B466" s="13" t="e">
        <f>IF(#REF!="",0,COUNTIF(#REF!,"x"))</f>
        <v>#REF!</v>
      </c>
      <c r="C466" s="13" t="e">
        <f>IF(#REF!="",0,COUNTIF(#REF!,"X"))</f>
        <v>#REF!</v>
      </c>
      <c r="D466" s="278">
        <v>1735</v>
      </c>
      <c r="E466" s="279" t="str">
        <f>_xlfn.XLOOKUP(D466,BASE!A:A,BASE!B:B)</f>
        <v>EXTRATO DE PROPOLIS PET 6X30ML ORGANICO (ABV)</v>
      </c>
      <c r="F466" s="280"/>
      <c r="G466" s="280"/>
      <c r="H466" s="281">
        <v>11</v>
      </c>
      <c r="I466" s="281">
        <v>11</v>
      </c>
      <c r="J466" s="282" t="str">
        <f>IFERROR(_xlfn.XLOOKUP(D466,ISENTOS!A:A,ISENTOS!H:H),"")</f>
        <v/>
      </c>
      <c r="K466" s="282" t="str">
        <f>IFERROR(_xlfn.XLOOKUP(D466,ISENTOS!A:A,ISENTOS!I:I),"")</f>
        <v/>
      </c>
      <c r="L466" s="283">
        <f>IF(_xlfn.XLOOKUP(D466,Peso!A:A,Peso!D:D),_xlfn.XLOOKUP(D466,Peso!A:A,Peso!D:D),"SEM PESO")</f>
        <v>6</v>
      </c>
      <c r="M466" s="283" t="str">
        <f>_xlfn.XLOOKUP(D466,Peso!A:A,Peso!C:C)</f>
        <v>CX</v>
      </c>
      <c r="N466" s="283"/>
      <c r="O466" s="284">
        <f t="shared" si="56"/>
        <v>11</v>
      </c>
      <c r="P466" s="284" t="str">
        <f t="shared" si="57"/>
        <v/>
      </c>
      <c r="Q466" s="284" t="str">
        <f t="shared" si="58"/>
        <v/>
      </c>
      <c r="R466" s="285" t="str">
        <f>_xlfn.XLOOKUP(D466,CATEGORIA!B:B,CATEGORIA!F:F)</f>
        <v>SAUDE E BELEZA</v>
      </c>
      <c r="S466" s="286">
        <f t="shared" si="59"/>
        <v>66</v>
      </c>
      <c r="T466" s="287" t="str">
        <f t="shared" si="60"/>
        <v/>
      </c>
      <c r="U466" s="287" t="str">
        <f t="shared" si="61"/>
        <v/>
      </c>
      <c r="V466" s="287">
        <f t="shared" si="62"/>
        <v>66</v>
      </c>
      <c r="W466" s="288">
        <f>_xlfn.XLOOKUP('LISTA '!D466,BASE!A:A,BASE!G:G)</f>
        <v>16</v>
      </c>
      <c r="X466" s="280" t="str">
        <f t="shared" si="63"/>
        <v/>
      </c>
      <c r="Y466" s="280" t="str">
        <f>IF(X466="ACABOU",(MAX($Y$2:Y465))+1,"")</f>
        <v/>
      </c>
      <c r="Z466" s="280" t="str">
        <f>IF(X466="CHEGOU",(MAX($Z$2:Z465))+1,"")</f>
        <v/>
      </c>
    </row>
    <row r="467" spans="1:27" s="216" customFormat="1" ht="21.9" customHeight="1" x14ac:dyDescent="0.3">
      <c r="A467" s="13" t="e">
        <f>IF(#REF!="",0,COUNTIF(#REF!,"x"))</f>
        <v>#REF!</v>
      </c>
      <c r="B467" s="13" t="e">
        <f>IF(#REF!="",0,COUNTIF(#REF!,"x"))</f>
        <v>#REF!</v>
      </c>
      <c r="C467" s="13" t="e">
        <f>IF(#REF!="",0,COUNTIF(#REF!,"X"))</f>
        <v>#REF!</v>
      </c>
      <c r="D467" s="278">
        <v>1732</v>
      </c>
      <c r="E467" s="279" t="str">
        <f>_xlfn.XLOOKUP(D467,BASE!A:A,BASE!B:B)</f>
        <v>EXTRATO DE PROPOLIS VERDE 6X30ML (ABV)</v>
      </c>
      <c r="F467" s="280"/>
      <c r="G467" s="280"/>
      <c r="H467" s="281">
        <v>8.6999999999999993</v>
      </c>
      <c r="I467" s="281">
        <v>8.6999999999999993</v>
      </c>
      <c r="J467" s="282" t="str">
        <f>IFERROR(_xlfn.XLOOKUP(D467,ISENTOS!A:A,ISENTOS!H:H),"")</f>
        <v/>
      </c>
      <c r="K467" s="282" t="str">
        <f>IFERROR(_xlfn.XLOOKUP(D467,ISENTOS!A:A,ISENTOS!I:I),"")</f>
        <v/>
      </c>
      <c r="L467" s="283">
        <f>IF(_xlfn.XLOOKUP(D467,Peso!A:A,Peso!D:D),_xlfn.XLOOKUP(D467,Peso!A:A,Peso!D:D),"SEM PESO")</f>
        <v>6</v>
      </c>
      <c r="M467" s="283" t="str">
        <f>_xlfn.XLOOKUP(D467,Peso!A:A,Peso!C:C)</f>
        <v>CX</v>
      </c>
      <c r="N467" s="283"/>
      <c r="O467" s="284">
        <f t="shared" si="56"/>
        <v>8.6999999999999993</v>
      </c>
      <c r="P467" s="284" t="str">
        <f t="shared" si="57"/>
        <v/>
      </c>
      <c r="Q467" s="284" t="str">
        <f t="shared" si="58"/>
        <v/>
      </c>
      <c r="R467" s="285" t="str">
        <f>_xlfn.XLOOKUP(D467,CATEGORIA!B:B,CATEGORIA!F:F)</f>
        <v>SAUDE E BELEZA</v>
      </c>
      <c r="S467" s="286">
        <f t="shared" si="59"/>
        <v>52.199999999999996</v>
      </c>
      <c r="T467" s="287" t="str">
        <f t="shared" si="60"/>
        <v/>
      </c>
      <c r="U467" s="287" t="str">
        <f t="shared" si="61"/>
        <v/>
      </c>
      <c r="V467" s="287">
        <f t="shared" si="62"/>
        <v>52.199999999999996</v>
      </c>
      <c r="W467" s="288">
        <f>_xlfn.XLOOKUP('LISTA '!D467,BASE!A:A,BASE!G:G)</f>
        <v>109</v>
      </c>
      <c r="X467" s="280" t="str">
        <f t="shared" si="63"/>
        <v/>
      </c>
      <c r="Y467" s="280" t="str">
        <f>IF(X467="ACABOU",(MAX($Y$2:Y466))+1,"")</f>
        <v/>
      </c>
      <c r="Z467" s="280" t="str">
        <f>IF(X467="CHEGOU",(MAX($Z$2:Z466))+1,"")</f>
        <v/>
      </c>
    </row>
    <row r="468" spans="1:27" s="215" customFormat="1" ht="21.9" customHeight="1" x14ac:dyDescent="0.3">
      <c r="A468" s="13" t="e">
        <f>IF(#REF!="",0,COUNTIF(#REF!,"x"))</f>
        <v>#REF!</v>
      </c>
      <c r="B468" s="13" t="e">
        <f>IF(#REF!="",0,COUNTIF(#REF!,"x"))</f>
        <v>#REF!</v>
      </c>
      <c r="C468" s="13" t="e">
        <f>IF(#REF!="",0,COUNTIF(#REF!,"X"))</f>
        <v>#REF!</v>
      </c>
      <c r="D468" s="278">
        <v>390</v>
      </c>
      <c r="E468" s="279" t="str">
        <f>_xlfn.XLOOKUP(D468,BASE!A:A,BASE!B:B)</f>
        <v>EXTRATO DE SOJA NATURAL 20KG (NUTRIALY)</v>
      </c>
      <c r="F468" s="280"/>
      <c r="G468" s="280"/>
      <c r="H468" s="281">
        <v>0</v>
      </c>
      <c r="I468" s="281">
        <v>0</v>
      </c>
      <c r="J468" s="282" t="str">
        <f>IFERROR(_xlfn.XLOOKUP(D468,ISENTOS!A:A,ISENTOS!H:H),"")</f>
        <v/>
      </c>
      <c r="K468" s="282" t="str">
        <f>IFERROR(_xlfn.XLOOKUP(D468,ISENTOS!A:A,ISENTOS!I:I),"")</f>
        <v/>
      </c>
      <c r="L468" s="283">
        <f>IF(_xlfn.XLOOKUP(D468,Peso!A:A,Peso!D:D),_xlfn.XLOOKUP(D468,Peso!A:A,Peso!D:D),"SEM PESO")</f>
        <v>20</v>
      </c>
      <c r="M468" s="283" t="str">
        <f>_xlfn.XLOOKUP(D468,Peso!A:A,Peso!C:C)</f>
        <v>SC</v>
      </c>
      <c r="N468" s="283"/>
      <c r="O468" s="284">
        <f t="shared" si="56"/>
        <v>0</v>
      </c>
      <c r="P468" s="284" t="str">
        <f t="shared" si="57"/>
        <v/>
      </c>
      <c r="Q468" s="284" t="str">
        <f t="shared" si="58"/>
        <v/>
      </c>
      <c r="R468" s="285" t="str">
        <f>_xlfn.XLOOKUP(D468,CATEGORIA!B:B,CATEGORIA!F:F)</f>
        <v>CULINARIA</v>
      </c>
      <c r="S468" s="286">
        <f t="shared" si="59"/>
        <v>0</v>
      </c>
      <c r="T468" s="287" t="str">
        <f t="shared" si="60"/>
        <v/>
      </c>
      <c r="U468" s="287" t="str">
        <f t="shared" si="61"/>
        <v/>
      </c>
      <c r="V468" s="287">
        <f t="shared" si="62"/>
        <v>0</v>
      </c>
      <c r="W468" s="288">
        <f>_xlfn.XLOOKUP('LISTA '!D468,BASE!A:A,BASE!G:G)</f>
        <v>0</v>
      </c>
      <c r="X468" s="280" t="str">
        <f t="shared" si="63"/>
        <v/>
      </c>
      <c r="Y468" s="280" t="str">
        <f>IF(X468="ACABOU",(MAX($Y$2:Y467))+1,"")</f>
        <v/>
      </c>
      <c r="Z468" s="280" t="str">
        <f>IF(X468="CHEGOU",(MAX($Z$2:Z467))+1,"")</f>
        <v/>
      </c>
    </row>
    <row r="469" spans="1:27" s="216" customFormat="1" ht="21.9" customHeight="1" x14ac:dyDescent="0.3">
      <c r="A469" s="12" t="e">
        <f>IF(#REF!="",0,COUNTIF(#REF!,"x"))</f>
        <v>#REF!</v>
      </c>
      <c r="B469" s="12" t="e">
        <f>IF(#REF!="",0,COUNTIF(#REF!,"x"))</f>
        <v>#REF!</v>
      </c>
      <c r="C469" s="13" t="e">
        <f>IF(#REF!="",0,COUNTIF(#REF!,"X"))</f>
        <v>#REF!</v>
      </c>
      <c r="D469" s="278">
        <v>1763</v>
      </c>
      <c r="E469" s="279" t="str">
        <f>_xlfn.XLOOKUP(D469,BASE!A:A,BASE!B:B)</f>
        <v>EXTRATO DE SOJA NATURAL 2KG (VIDA EM GRAOS)</v>
      </c>
      <c r="F469" s="280" t="s">
        <v>155</v>
      </c>
      <c r="G469" s="280" t="s">
        <v>155</v>
      </c>
      <c r="H469" s="281">
        <v>13.7</v>
      </c>
      <c r="I469" s="281">
        <v>13.7</v>
      </c>
      <c r="J469" s="282" t="str">
        <f>IFERROR(_xlfn.XLOOKUP(D469,ISENTOS!A:A,ISENTOS!H:H),"")</f>
        <v/>
      </c>
      <c r="K469" s="282" t="str">
        <f>IFERROR(_xlfn.XLOOKUP(D469,ISENTOS!A:A,ISENTOS!I:I),"")</f>
        <v/>
      </c>
      <c r="L469" s="283">
        <f>IF(_xlfn.XLOOKUP(D469,Peso!A:A,Peso!D:D),_xlfn.XLOOKUP(D469,Peso!A:A,Peso!D:D),"SEM PESO")</f>
        <v>2</v>
      </c>
      <c r="M469" s="283" t="str">
        <f>_xlfn.XLOOKUP(D469,Peso!A:A,Peso!C:C)</f>
        <v>SC</v>
      </c>
      <c r="N469" s="283"/>
      <c r="O469" s="284">
        <f t="shared" si="56"/>
        <v>13.7</v>
      </c>
      <c r="P469" s="284" t="str">
        <f t="shared" si="57"/>
        <v/>
      </c>
      <c r="Q469" s="284" t="str">
        <f t="shared" si="58"/>
        <v/>
      </c>
      <c r="R469" s="285" t="str">
        <f>_xlfn.XLOOKUP(D469,CATEGORIA!B:B,CATEGORIA!F:F)</f>
        <v>CULINARIA</v>
      </c>
      <c r="S469" s="286">
        <f t="shared" si="59"/>
        <v>27.4</v>
      </c>
      <c r="T469" s="287" t="str">
        <f t="shared" si="60"/>
        <v/>
      </c>
      <c r="U469" s="287" t="str">
        <f t="shared" si="61"/>
        <v/>
      </c>
      <c r="V469" s="287">
        <f t="shared" si="62"/>
        <v>27.4</v>
      </c>
      <c r="W469" s="288">
        <f>_xlfn.XLOOKUP('LISTA '!D469,BASE!A:A,BASE!G:G)</f>
        <v>81</v>
      </c>
      <c r="X469" s="280" t="str">
        <f t="shared" si="63"/>
        <v/>
      </c>
      <c r="Y469" s="280" t="str">
        <f>IF(X469="ACABOU",(MAX($Y$2:Y468))+1,"")</f>
        <v/>
      </c>
      <c r="Z469" s="280" t="str">
        <f>IF(X469="CHEGOU",(MAX($Z$2:Z468))+1,"")</f>
        <v/>
      </c>
    </row>
    <row r="470" spans="1:27" s="215" customFormat="1" ht="21.9" customHeight="1" x14ac:dyDescent="0.3">
      <c r="A470" s="12" t="e">
        <f>IF(#REF!="",0,COUNTIF(#REF!,"x"))</f>
        <v>#REF!</v>
      </c>
      <c r="B470" s="12" t="e">
        <f>IF(#REF!="",0,COUNTIF(#REF!,"x"))</f>
        <v>#REF!</v>
      </c>
      <c r="C470" s="13" t="e">
        <f>IF(#REF!="",0,COUNTIF(#REF!,"X"))</f>
        <v>#REF!</v>
      </c>
      <c r="D470" s="278">
        <v>1139</v>
      </c>
      <c r="E470" s="279" t="str">
        <f>_xlfn.XLOOKUP(D470,BASE!A:A,BASE!B:B)</f>
        <v>EXTRATO DE SOJA NATURAL 5KG (VIDA EM GRAOS)</v>
      </c>
      <c r="F470" s="280" t="s">
        <v>155</v>
      </c>
      <c r="G470" s="280" t="s">
        <v>155</v>
      </c>
      <c r="H470" s="281">
        <v>13.2</v>
      </c>
      <c r="I470" s="281">
        <v>0</v>
      </c>
      <c r="J470" s="282" t="str">
        <f>IFERROR(_xlfn.XLOOKUP(D470,ISENTOS!A:A,ISENTOS!H:H),"")</f>
        <v/>
      </c>
      <c r="K470" s="282" t="str">
        <f>IFERROR(_xlfn.XLOOKUP(D470,ISENTOS!A:A,ISENTOS!I:I),"")</f>
        <v/>
      </c>
      <c r="L470" s="283">
        <f>IF(_xlfn.XLOOKUP(D470,Peso!A:A,Peso!D:D),_xlfn.XLOOKUP(D470,Peso!A:A,Peso!D:D),"SEM PESO")</f>
        <v>5</v>
      </c>
      <c r="M470" s="283" t="str">
        <f>_xlfn.XLOOKUP(D470,Peso!A:A,Peso!C:C)</f>
        <v>SC</v>
      </c>
      <c r="N470" s="283"/>
      <c r="O470" s="284">
        <f t="shared" si="56"/>
        <v>0</v>
      </c>
      <c r="P470" s="284" t="str">
        <f t="shared" si="57"/>
        <v/>
      </c>
      <c r="Q470" s="284" t="str">
        <f t="shared" si="58"/>
        <v/>
      </c>
      <c r="R470" s="285" t="str">
        <f>_xlfn.XLOOKUP(D470,CATEGORIA!B:B,CATEGORIA!F:F)</f>
        <v>CULINARIA</v>
      </c>
      <c r="S470" s="286">
        <f t="shared" si="59"/>
        <v>0</v>
      </c>
      <c r="T470" s="287" t="str">
        <f t="shared" si="60"/>
        <v/>
      </c>
      <c r="U470" s="287" t="str">
        <f t="shared" si="61"/>
        <v/>
      </c>
      <c r="V470" s="287">
        <f t="shared" si="62"/>
        <v>0</v>
      </c>
      <c r="W470" s="288">
        <f>_xlfn.XLOOKUP('LISTA '!D470,BASE!A:A,BASE!G:G)</f>
        <v>0</v>
      </c>
      <c r="X470" s="280" t="str">
        <f t="shared" si="63"/>
        <v/>
      </c>
      <c r="Y470" s="280" t="str">
        <f>IF(X470="ACABOU",(MAX($Y$2:Y469))+1,"")</f>
        <v/>
      </c>
      <c r="Z470" s="280" t="str">
        <f>IF(X470="CHEGOU",(MAX($Z$2:Z469))+1,"")</f>
        <v/>
      </c>
    </row>
    <row r="471" spans="1:27" s="216" customFormat="1" ht="21.9" customHeight="1" x14ac:dyDescent="0.3">
      <c r="A471" s="11" t="e">
        <f>IF(#REF!="",0,COUNTIF(#REF!,"x"))</f>
        <v>#REF!</v>
      </c>
      <c r="B471" s="11" t="e">
        <f>IF(#REF!="",0,COUNTIF(#REF!,"x"))</f>
        <v>#REF!</v>
      </c>
      <c r="C471" s="10" t="e">
        <f>IF(#REF!="",0,COUNTIF(#REF!,"X"))</f>
        <v>#REF!</v>
      </c>
      <c r="D471" s="278">
        <v>169</v>
      </c>
      <c r="E471" s="279" t="str">
        <f>_xlfn.XLOOKUP(D471,BASE!A:A,BASE!B:B)</f>
        <v>FARELO DE AVEIA 25KG (DUBAI)</v>
      </c>
      <c r="F471" s="280"/>
      <c r="G471" s="280"/>
      <c r="H471" s="281">
        <v>6.4</v>
      </c>
      <c r="I471" s="281">
        <v>6.4</v>
      </c>
      <c r="J471" s="282" t="str">
        <f>IFERROR(_xlfn.XLOOKUP(D471,ISENTOS!A:A,ISENTOS!H:H),"")</f>
        <v/>
      </c>
      <c r="K471" s="282" t="str">
        <f>IFERROR(_xlfn.XLOOKUP(D471,ISENTOS!A:A,ISENTOS!I:I),"")</f>
        <v/>
      </c>
      <c r="L471" s="283">
        <f>IF(_xlfn.XLOOKUP(D471,Peso!A:A,Peso!D:D),_xlfn.XLOOKUP(D471,Peso!A:A,Peso!D:D),"SEM PESO")</f>
        <v>25</v>
      </c>
      <c r="M471" s="283" t="str">
        <f>_xlfn.XLOOKUP(D471,Peso!A:A,Peso!C:C)</f>
        <v>SC</v>
      </c>
      <c r="N471" s="283"/>
      <c r="O471" s="284">
        <f t="shared" si="56"/>
        <v>6.4</v>
      </c>
      <c r="P471" s="284" t="str">
        <f t="shared" si="57"/>
        <v/>
      </c>
      <c r="Q471" s="284" t="str">
        <f t="shared" si="58"/>
        <v/>
      </c>
      <c r="R471" s="285" t="str">
        <f>_xlfn.XLOOKUP(D471,CATEGORIA!B:B,CATEGORIA!F:F)</f>
        <v>FARINHAS FUNCIONAIS</v>
      </c>
      <c r="S471" s="286">
        <f t="shared" si="59"/>
        <v>160</v>
      </c>
      <c r="T471" s="287" t="str">
        <f t="shared" si="60"/>
        <v/>
      </c>
      <c r="U471" s="287" t="str">
        <f t="shared" si="61"/>
        <v/>
      </c>
      <c r="V471" s="287">
        <f t="shared" si="62"/>
        <v>160</v>
      </c>
      <c r="W471" s="288">
        <f>_xlfn.XLOOKUP('LISTA '!D471,BASE!A:A,BASE!G:G)</f>
        <v>283</v>
      </c>
      <c r="X471" s="280" t="str">
        <f t="shared" si="63"/>
        <v/>
      </c>
      <c r="Y471" s="280" t="str">
        <f>IF(X471="ACABOU",(MAX($Y$2:Y470))+1,"")</f>
        <v/>
      </c>
      <c r="Z471" s="280" t="str">
        <f>IF(X471="CHEGOU",(MAX($Z$2:Z470))+1,"")</f>
        <v/>
      </c>
    </row>
    <row r="472" spans="1:27" s="216" customFormat="1" ht="21.9" customHeight="1" x14ac:dyDescent="0.3">
      <c r="A472" s="11" t="e">
        <f>IF(#REF!="",0,COUNTIF(#REF!,"x"))</f>
        <v>#REF!</v>
      </c>
      <c r="B472" s="11" t="e">
        <f>IF(#REF!="",0,COUNTIF(#REF!,"x"))</f>
        <v>#REF!</v>
      </c>
      <c r="C472" s="10" t="e">
        <f>IF(#REF!="",0,COUNTIF(#REF!,"X"))</f>
        <v>#REF!</v>
      </c>
      <c r="D472" s="278">
        <v>306</v>
      </c>
      <c r="E472" s="279" t="str">
        <f>_xlfn.XLOOKUP(D472,BASE!A:A,BASE!B:B)</f>
        <v>FARELO DE AVEIA 25KG (NATURALE)</v>
      </c>
      <c r="F472" s="280"/>
      <c r="G472" s="280"/>
      <c r="H472" s="281">
        <v>5.6</v>
      </c>
      <c r="I472" s="281">
        <v>5.6</v>
      </c>
      <c r="J472" s="282" t="str">
        <f>IFERROR(_xlfn.XLOOKUP(D472,ISENTOS!A:A,ISENTOS!H:H),"")</f>
        <v/>
      </c>
      <c r="K472" s="282" t="str">
        <f>IFERROR(_xlfn.XLOOKUP(D472,ISENTOS!A:A,ISENTOS!I:I),"")</f>
        <v/>
      </c>
      <c r="L472" s="283">
        <f>IF(_xlfn.XLOOKUP(D472,Peso!A:A,Peso!D:D),_xlfn.XLOOKUP(D472,Peso!A:A,Peso!D:D),"SEM PESO")</f>
        <v>25</v>
      </c>
      <c r="M472" s="283" t="str">
        <f>_xlfn.XLOOKUP(D472,Peso!A:A,Peso!C:C)</f>
        <v>SC</v>
      </c>
      <c r="N472" s="283"/>
      <c r="O472" s="284">
        <f t="shared" si="56"/>
        <v>5.6</v>
      </c>
      <c r="P472" s="284" t="str">
        <f t="shared" si="57"/>
        <v/>
      </c>
      <c r="Q472" s="284" t="str">
        <f t="shared" si="58"/>
        <v/>
      </c>
      <c r="R472" s="285" t="str">
        <f>_xlfn.XLOOKUP(D472,CATEGORIA!B:B,CATEGORIA!F:F)</f>
        <v>FARINHAS FUNCIONAIS</v>
      </c>
      <c r="S472" s="286">
        <f t="shared" si="59"/>
        <v>140</v>
      </c>
      <c r="T472" s="287" t="str">
        <f t="shared" si="60"/>
        <v/>
      </c>
      <c r="U472" s="287" t="str">
        <f t="shared" si="61"/>
        <v/>
      </c>
      <c r="V472" s="287">
        <f t="shared" si="62"/>
        <v>140</v>
      </c>
      <c r="W472" s="288">
        <f>_xlfn.XLOOKUP('LISTA '!D472,BASE!A:A,BASE!G:G)</f>
        <v>178</v>
      </c>
      <c r="X472" s="280" t="str">
        <f t="shared" si="63"/>
        <v/>
      </c>
      <c r="Y472" s="280" t="str">
        <f>IF(X472="ACABOU",(MAX($Y$2:Y471))+1,"")</f>
        <v/>
      </c>
      <c r="Z472" s="280" t="str">
        <f>IF(X472="CHEGOU",(MAX($Z$2:Z471))+1,"")</f>
        <v/>
      </c>
      <c r="AA472" s="48"/>
    </row>
    <row r="473" spans="1:27" s="216" customFormat="1" ht="21.9" customHeight="1" x14ac:dyDescent="0.3">
      <c r="A473" s="12" t="e">
        <f>IF(#REF!="",0,COUNTIF(#REF!,"x"))</f>
        <v>#REF!</v>
      </c>
      <c r="B473" s="12" t="e">
        <f>IF(#REF!="",0,COUNTIF(#REF!,"x"))</f>
        <v>#REF!</v>
      </c>
      <c r="C473" s="13" t="e">
        <f>IF(#REF!="",0,COUNTIF(#REF!,"X"))</f>
        <v>#REF!</v>
      </c>
      <c r="D473" s="278">
        <v>1005</v>
      </c>
      <c r="E473" s="279" t="str">
        <f>_xlfn.XLOOKUP(D473,BASE!A:A,BASE!B:B)</f>
        <v>FARELO DE AVEIA 5KG (DUBAI)</v>
      </c>
      <c r="F473" s="280" t="s">
        <v>155</v>
      </c>
      <c r="G473" s="280" t="s">
        <v>155</v>
      </c>
      <c r="H473" s="281">
        <v>7.7</v>
      </c>
      <c r="I473" s="281">
        <f>VLOOKUP(D473,FRACIONADOS!$A:$L,8,0)</f>
        <v>7.7</v>
      </c>
      <c r="J473" s="282" t="str">
        <f>IFERROR(_xlfn.XLOOKUP(D473,ISENTOS!A:A,ISENTOS!H:H),"")</f>
        <v/>
      </c>
      <c r="K473" s="282" t="str">
        <f>IFERROR(_xlfn.XLOOKUP(D473,ISENTOS!A:A,ISENTOS!I:I),"")</f>
        <v/>
      </c>
      <c r="L473" s="283">
        <f>IF(_xlfn.XLOOKUP(D473,Peso!A:A,Peso!D:D),_xlfn.XLOOKUP(D473,Peso!A:A,Peso!D:D),"SEM PESO")</f>
        <v>5</v>
      </c>
      <c r="M473" s="283" t="str">
        <f>_xlfn.XLOOKUP(D473,Peso!A:A,Peso!C:C)</f>
        <v>SC</v>
      </c>
      <c r="N473" s="283"/>
      <c r="O473" s="284">
        <f t="shared" si="56"/>
        <v>7.7</v>
      </c>
      <c r="P473" s="284" t="str">
        <f t="shared" si="57"/>
        <v/>
      </c>
      <c r="Q473" s="284" t="str">
        <f t="shared" si="58"/>
        <v/>
      </c>
      <c r="R473" s="285" t="str">
        <f>_xlfn.XLOOKUP(D473,CATEGORIA!B:B,CATEGORIA!F:F)</f>
        <v>FARINHAS FUNCIONAIS</v>
      </c>
      <c r="S473" s="286">
        <f t="shared" si="59"/>
        <v>38.5</v>
      </c>
      <c r="T473" s="287" t="str">
        <f t="shared" si="60"/>
        <v/>
      </c>
      <c r="U473" s="287" t="str">
        <f t="shared" si="61"/>
        <v/>
      </c>
      <c r="V473" s="287">
        <f t="shared" si="62"/>
        <v>38.5</v>
      </c>
      <c r="W473" s="288">
        <f>_xlfn.XLOOKUP('LISTA '!D473,BASE!A:A,BASE!G:G)</f>
        <v>481</v>
      </c>
      <c r="X473" s="280" t="str">
        <f t="shared" si="63"/>
        <v/>
      </c>
      <c r="Y473" s="280" t="str">
        <f>IF(X473="ACABOU",(MAX($Y$2:Y472))+1,"")</f>
        <v/>
      </c>
      <c r="Z473" s="280" t="str">
        <f>IF(X473="CHEGOU",(MAX($Z$2:Z472))+1,"")</f>
        <v/>
      </c>
      <c r="AA473" s="48"/>
    </row>
    <row r="474" spans="1:27" s="215" customFormat="1" ht="21.9" customHeight="1" x14ac:dyDescent="0.3">
      <c r="A474" s="12" t="e">
        <f>IF(#REF!="",0,COUNTIF(#REF!,"x"))</f>
        <v>#REF!</v>
      </c>
      <c r="B474" s="12" t="e">
        <f>IF(#REF!="",0,COUNTIF(#REF!,"x"))</f>
        <v>#REF!</v>
      </c>
      <c r="C474" s="13" t="e">
        <f>IF(#REF!="",0,COUNTIF(#REF!,"X"))</f>
        <v>#REF!</v>
      </c>
      <c r="D474" s="278">
        <v>2359</v>
      </c>
      <c r="E474" s="279" t="str">
        <f>_xlfn.XLOOKUP(D474,BASE!A:A,BASE!B:B)</f>
        <v>FARELO DE AVEIA SEM GLUTEN 10KG (DUBAI)</v>
      </c>
      <c r="F474" s="280"/>
      <c r="G474" s="280"/>
      <c r="H474" s="281">
        <v>10.4</v>
      </c>
      <c r="I474" s="281">
        <v>10.4</v>
      </c>
      <c r="J474" s="282" t="str">
        <f>IFERROR(_xlfn.XLOOKUP(D474,ISENTOS!A:A,ISENTOS!H:H),"")</f>
        <v/>
      </c>
      <c r="K474" s="282" t="str">
        <f>IFERROR(_xlfn.XLOOKUP(D474,ISENTOS!A:A,ISENTOS!I:I),"")</f>
        <v/>
      </c>
      <c r="L474" s="283">
        <f>IF(_xlfn.XLOOKUP(D474,Peso!A:A,Peso!D:D),_xlfn.XLOOKUP(D474,Peso!A:A,Peso!D:D),"SEM PESO")</f>
        <v>10</v>
      </c>
      <c r="M474" s="283" t="str">
        <f>_xlfn.XLOOKUP(D474,Peso!A:A,Peso!C:C)</f>
        <v>SC</v>
      </c>
      <c r="N474" s="283"/>
      <c r="O474" s="284">
        <f t="shared" si="56"/>
        <v>10.4</v>
      </c>
      <c r="P474" s="284" t="str">
        <f t="shared" si="57"/>
        <v/>
      </c>
      <c r="Q474" s="284" t="str">
        <f t="shared" si="58"/>
        <v/>
      </c>
      <c r="R474" s="285" t="str">
        <f>_xlfn.XLOOKUP(D474,CATEGORIA!B:B,CATEGORIA!F:F)</f>
        <v>CEREAIS</v>
      </c>
      <c r="S474" s="286">
        <f t="shared" si="59"/>
        <v>104</v>
      </c>
      <c r="T474" s="287" t="str">
        <f t="shared" si="60"/>
        <v/>
      </c>
      <c r="U474" s="287" t="str">
        <f t="shared" si="61"/>
        <v/>
      </c>
      <c r="V474" s="287">
        <f t="shared" si="62"/>
        <v>104</v>
      </c>
      <c r="W474" s="288">
        <f>_xlfn.XLOOKUP('LISTA '!D474,BASE!A:A,BASE!G:G)</f>
        <v>14</v>
      </c>
      <c r="X474" s="280" t="str">
        <f t="shared" si="63"/>
        <v/>
      </c>
      <c r="Y474" s="280" t="str">
        <f>IF(X474="ACABOU",(MAX($Y$2:Y473))+1,"")</f>
        <v/>
      </c>
      <c r="Z474" s="280" t="str">
        <f>IF(X474="CHEGOU",(MAX($Z$2:Z473))+1,"")</f>
        <v/>
      </c>
      <c r="AA474" s="216"/>
    </row>
    <row r="475" spans="1:27" s="216" customFormat="1" ht="21.9" customHeight="1" x14ac:dyDescent="0.3">
      <c r="A475" s="12" t="e">
        <f>IF(#REF!="",0,COUNTIF(#REF!,"x"))</f>
        <v>#REF!</v>
      </c>
      <c r="B475" s="12" t="e">
        <f>IF(#REF!="",0,COUNTIF(#REF!,"x"))</f>
        <v>#REF!</v>
      </c>
      <c r="C475" s="13" t="e">
        <f>IF(#REF!="",0,COUNTIF(#REF!,"X"))</f>
        <v>#REF!</v>
      </c>
      <c r="D475" s="278">
        <v>1884</v>
      </c>
      <c r="E475" s="279" t="str">
        <f>_xlfn.XLOOKUP(D475,BASE!A:A,BASE!B:B)</f>
        <v>FARELO DE TRIGO FINO TOSTADO 15KG (ALKIBS)</v>
      </c>
      <c r="F475" s="280"/>
      <c r="G475" s="280"/>
      <c r="H475" s="281">
        <v>6</v>
      </c>
      <c r="I475" s="281">
        <v>6</v>
      </c>
      <c r="J475" s="282" t="str">
        <f>IFERROR(_xlfn.XLOOKUP(D475,ISENTOS!A:A,ISENTOS!H:H),"")</f>
        <v/>
      </c>
      <c r="K475" s="282" t="str">
        <f>IFERROR(_xlfn.XLOOKUP(D475,ISENTOS!A:A,ISENTOS!I:I),"")</f>
        <v/>
      </c>
      <c r="L475" s="283">
        <f>IF(_xlfn.XLOOKUP(D475,Peso!A:A,Peso!D:D),_xlfn.XLOOKUP(D475,Peso!A:A,Peso!D:D),"SEM PESO")</f>
        <v>15</v>
      </c>
      <c r="M475" s="283" t="str">
        <f>_xlfn.XLOOKUP(D475,Peso!A:A,Peso!C:C)</f>
        <v>SC</v>
      </c>
      <c r="N475" s="283"/>
      <c r="O475" s="284">
        <f t="shared" si="56"/>
        <v>6</v>
      </c>
      <c r="P475" s="284" t="str">
        <f t="shared" si="57"/>
        <v/>
      </c>
      <c r="Q475" s="284" t="str">
        <f t="shared" si="58"/>
        <v/>
      </c>
      <c r="R475" s="285" t="str">
        <f>_xlfn.XLOOKUP(D475,CATEGORIA!B:B,CATEGORIA!F:F)</f>
        <v>FARINHAS FUNCIONAIS</v>
      </c>
      <c r="S475" s="286">
        <f t="shared" si="59"/>
        <v>90</v>
      </c>
      <c r="T475" s="287" t="str">
        <f t="shared" si="60"/>
        <v/>
      </c>
      <c r="U475" s="287" t="str">
        <f t="shared" si="61"/>
        <v/>
      </c>
      <c r="V475" s="287">
        <f t="shared" si="62"/>
        <v>90</v>
      </c>
      <c r="W475" s="288">
        <f>_xlfn.XLOOKUP('LISTA '!D475,BASE!A:A,BASE!G:G)</f>
        <v>81</v>
      </c>
      <c r="X475" s="280" t="str">
        <f t="shared" si="63"/>
        <v/>
      </c>
      <c r="Y475" s="280" t="str">
        <f>IF(X475="ACABOU",(MAX($Y$2:Y474))+1,"")</f>
        <v/>
      </c>
      <c r="Z475" s="280" t="str">
        <f>IF(X475="CHEGOU",(MAX($Z$2:Z474))+1,"")</f>
        <v/>
      </c>
    </row>
    <row r="476" spans="1:27" s="216" customFormat="1" ht="21.9" customHeight="1" x14ac:dyDescent="0.3">
      <c r="A476" s="51" t="e">
        <f>IF(#REF!="",0,COUNTIF(#REF!,"x"))</f>
        <v>#REF!</v>
      </c>
      <c r="B476" s="51" t="e">
        <f>IF(#REF!="",0,COUNTIF(#REF!,"x"))</f>
        <v>#REF!</v>
      </c>
      <c r="C476" s="13" t="e">
        <f>IF(#REF!="",0,COUNTIF(#REF!,"X"))</f>
        <v>#REF!</v>
      </c>
      <c r="D476" s="278">
        <v>1883</v>
      </c>
      <c r="E476" s="279" t="str">
        <f>_xlfn.XLOOKUP(D476,BASE!A:A,BASE!B:B)</f>
        <v>FARELO DE TRIGO GROSSO TOSTADO 15KG (ALKIBS)</v>
      </c>
      <c r="F476" s="280"/>
      <c r="G476" s="280"/>
      <c r="H476" s="281">
        <v>6</v>
      </c>
      <c r="I476" s="281">
        <v>6</v>
      </c>
      <c r="J476" s="282" t="str">
        <f>IFERROR(_xlfn.XLOOKUP(D476,ISENTOS!A:A,ISENTOS!H:H),"")</f>
        <v/>
      </c>
      <c r="K476" s="282" t="str">
        <f>IFERROR(_xlfn.XLOOKUP(D476,ISENTOS!A:A,ISENTOS!I:I),"")</f>
        <v/>
      </c>
      <c r="L476" s="283">
        <f>IF(_xlfn.XLOOKUP(D476,Peso!A:A,Peso!D:D),_xlfn.XLOOKUP(D476,Peso!A:A,Peso!D:D),"SEM PESO")</f>
        <v>15</v>
      </c>
      <c r="M476" s="283" t="str">
        <f>_xlfn.XLOOKUP(D476,Peso!A:A,Peso!C:C)</f>
        <v>SC</v>
      </c>
      <c r="N476" s="283"/>
      <c r="O476" s="284">
        <f t="shared" si="56"/>
        <v>6</v>
      </c>
      <c r="P476" s="284" t="str">
        <f t="shared" si="57"/>
        <v/>
      </c>
      <c r="Q476" s="284" t="str">
        <f t="shared" si="58"/>
        <v/>
      </c>
      <c r="R476" s="285" t="str">
        <f>_xlfn.XLOOKUP(D476,CATEGORIA!B:B,CATEGORIA!F:F)</f>
        <v>FARINHAS FUNCIONAIS</v>
      </c>
      <c r="S476" s="286">
        <f t="shared" si="59"/>
        <v>90</v>
      </c>
      <c r="T476" s="287" t="str">
        <f t="shared" si="60"/>
        <v/>
      </c>
      <c r="U476" s="287" t="str">
        <f t="shared" si="61"/>
        <v/>
      </c>
      <c r="V476" s="287">
        <f t="shared" si="62"/>
        <v>90</v>
      </c>
      <c r="W476" s="288">
        <f>_xlfn.XLOOKUP('LISTA '!D476,BASE!A:A,BASE!G:G)</f>
        <v>14</v>
      </c>
      <c r="X476" s="280" t="str">
        <f t="shared" si="63"/>
        <v/>
      </c>
      <c r="Y476" s="280" t="str">
        <f>IF(X476="ACABOU",(MAX($Y$2:Y475))+1,"")</f>
        <v/>
      </c>
      <c r="Z476" s="280" t="str">
        <f>IF(X476="CHEGOU",(MAX($Z$2:Z475))+1,"")</f>
        <v/>
      </c>
    </row>
    <row r="477" spans="1:27" s="216" customFormat="1" ht="21.9" customHeight="1" x14ac:dyDescent="0.3">
      <c r="A477" s="12" t="e">
        <f>IF(#REF!="",0,COUNTIF(#REF!,"x"))</f>
        <v>#REF!</v>
      </c>
      <c r="B477" s="12" t="e">
        <f>IF(#REF!="",0,COUNTIF(#REF!,"x"))</f>
        <v>#REF!</v>
      </c>
      <c r="C477" s="13" t="e">
        <f>IF(#REF!="",0,COUNTIF(#REF!,"X"))</f>
        <v>#REF!</v>
      </c>
      <c r="D477" s="278">
        <v>1881</v>
      </c>
      <c r="E477" s="279" t="str">
        <f>_xlfn.XLOOKUP(D477,BASE!A:A,BASE!B:B)</f>
        <v>FARINHA DA FELICIDADE 2KG (VIDA EM GRAOS)</v>
      </c>
      <c r="F477" s="280" t="s">
        <v>155</v>
      </c>
      <c r="G477" s="280" t="s">
        <v>155</v>
      </c>
      <c r="H477" s="281">
        <v>21</v>
      </c>
      <c r="I477" s="281">
        <v>21</v>
      </c>
      <c r="J477" s="282" t="str">
        <f>IFERROR(_xlfn.XLOOKUP(D477,ISENTOS!A:A,ISENTOS!H:H),"")</f>
        <v/>
      </c>
      <c r="K477" s="282" t="str">
        <f>IFERROR(_xlfn.XLOOKUP(D477,ISENTOS!A:A,ISENTOS!I:I),"")</f>
        <v/>
      </c>
      <c r="L477" s="283">
        <f>IF(_xlfn.XLOOKUP(D477,Peso!A:A,Peso!D:D),_xlfn.XLOOKUP(D477,Peso!A:A,Peso!D:D),"SEM PESO")</f>
        <v>2</v>
      </c>
      <c r="M477" s="283" t="str">
        <f>_xlfn.XLOOKUP(D477,Peso!A:A,Peso!C:C)</f>
        <v>SC</v>
      </c>
      <c r="N477" s="283"/>
      <c r="O477" s="284">
        <f t="shared" si="56"/>
        <v>21</v>
      </c>
      <c r="P477" s="284" t="str">
        <f t="shared" si="57"/>
        <v/>
      </c>
      <c r="Q477" s="284" t="str">
        <f t="shared" si="58"/>
        <v/>
      </c>
      <c r="R477" s="285" t="str">
        <f>_xlfn.XLOOKUP(D477,CATEGORIA!B:B,CATEGORIA!F:F)</f>
        <v>FARINHAS FUNCIONAIS</v>
      </c>
      <c r="S477" s="286">
        <f t="shared" si="59"/>
        <v>42</v>
      </c>
      <c r="T477" s="287" t="str">
        <f t="shared" si="60"/>
        <v/>
      </c>
      <c r="U477" s="287" t="str">
        <f t="shared" si="61"/>
        <v/>
      </c>
      <c r="V477" s="287">
        <f t="shared" si="62"/>
        <v>42</v>
      </c>
      <c r="W477" s="288">
        <f>_xlfn.XLOOKUP('LISTA '!D477,BASE!A:A,BASE!G:G)</f>
        <v>463</v>
      </c>
      <c r="X477" s="280" t="str">
        <f t="shared" si="63"/>
        <v/>
      </c>
      <c r="Y477" s="280" t="str">
        <f>IF(X477="ACABOU",(MAX($Y$2:Y476))+1,"")</f>
        <v/>
      </c>
      <c r="Z477" s="280" t="str">
        <f>IF(X477="CHEGOU",(MAX($Z$2:Z476))+1,"")</f>
        <v/>
      </c>
      <c r="AA477" s="48"/>
    </row>
    <row r="478" spans="1:27" s="216" customFormat="1" ht="21.9" customHeight="1" x14ac:dyDescent="0.3">
      <c r="A478" s="19" t="e">
        <f>IF(#REF!="",0,COUNTIF(#REF!,"x"))</f>
        <v>#REF!</v>
      </c>
      <c r="B478" s="19" t="e">
        <f>IF(#REF!="",0,COUNTIF(#REF!,"x"))</f>
        <v>#REF!</v>
      </c>
      <c r="C478" s="16" t="e">
        <f>IF(#REF!="",0,COUNTIF(#REF!,"X"))</f>
        <v>#REF!</v>
      </c>
      <c r="D478" s="278">
        <v>2308</v>
      </c>
      <c r="E478" s="279" t="str">
        <f>_xlfn.XLOOKUP(D478,BASE!A:A,BASE!B:B)</f>
        <v>FARINHA DE ABOBORA 5KG</v>
      </c>
      <c r="F478" s="280"/>
      <c r="G478" s="280" t="s">
        <v>155</v>
      </c>
      <c r="H478" s="281">
        <v>22.1</v>
      </c>
      <c r="I478" s="281">
        <f>VLOOKUP(D478,FRACIONADOS!$A:$L,8,0)</f>
        <v>22.1</v>
      </c>
      <c r="J478" s="282">
        <f>IFERROR(_xlfn.XLOOKUP(D478,ISENTOS!A:A,ISENTOS!H:H),"")</f>
        <v>0.04</v>
      </c>
      <c r="K478" s="282">
        <f>IFERROR(_xlfn.XLOOKUP(D478,ISENTOS!A:A,ISENTOS!I:I),"")</f>
        <v>0.12</v>
      </c>
      <c r="L478" s="283">
        <f>IF(_xlfn.XLOOKUP(D478,Peso!A:A,Peso!D:D),_xlfn.XLOOKUP(D478,Peso!A:A,Peso!D:D),"SEM PESO")</f>
        <v>5</v>
      </c>
      <c r="M478" s="283" t="str">
        <f>_xlfn.XLOOKUP(D478,Peso!A:A,Peso!C:C)</f>
        <v>SC</v>
      </c>
      <c r="N478" s="283"/>
      <c r="O478" s="284">
        <f t="shared" si="56"/>
        <v>22.1</v>
      </c>
      <c r="P478" s="284">
        <f t="shared" si="57"/>
        <v>23</v>
      </c>
      <c r="Q478" s="284">
        <f t="shared" si="58"/>
        <v>24.8</v>
      </c>
      <c r="R478" s="285" t="str">
        <f>_xlfn.XLOOKUP(D478,CATEGORIA!B:B,CATEGORIA!F:F)</f>
        <v>FARINHAS FUNCIONAIS</v>
      </c>
      <c r="S478" s="286">
        <f t="shared" si="59"/>
        <v>110.5</v>
      </c>
      <c r="T478" s="287">
        <f t="shared" si="60"/>
        <v>115</v>
      </c>
      <c r="U478" s="287">
        <f t="shared" si="61"/>
        <v>123.8</v>
      </c>
      <c r="V478" s="287">
        <f t="shared" si="62"/>
        <v>110.5</v>
      </c>
      <c r="W478" s="288">
        <f>_xlfn.XLOOKUP('LISTA '!D478,BASE!A:A,BASE!G:G)</f>
        <v>23</v>
      </c>
      <c r="X478" s="280" t="str">
        <f t="shared" si="63"/>
        <v/>
      </c>
      <c r="Y478" s="280" t="str">
        <f>IF(X478="ACABOU",(MAX($Y$2:Y477))+1,"")</f>
        <v/>
      </c>
      <c r="Z478" s="280" t="str">
        <f>IF(X478="CHEGOU",(MAX($Z$2:Z477))+1,"")</f>
        <v/>
      </c>
    </row>
    <row r="479" spans="1:27" s="216" customFormat="1" ht="21.9" customHeight="1" x14ac:dyDescent="0.3">
      <c r="A479" s="19" t="e">
        <f>IF(#REF!="",0,COUNTIF(#REF!,"x"))</f>
        <v>#REF!</v>
      </c>
      <c r="B479" s="19" t="e">
        <f>IF(#REF!="",0,COUNTIF(#REF!,"x"))</f>
        <v>#REF!</v>
      </c>
      <c r="C479" s="16" t="e">
        <f>IF(#REF!="",0,COUNTIF(#REF!,"X"))</f>
        <v>#REF!</v>
      </c>
      <c r="D479" s="278">
        <v>21017</v>
      </c>
      <c r="E479" s="279" t="str">
        <f>_xlfn.XLOOKUP(D479,BASE!A:A,BASE!B:B)</f>
        <v>FARINHA DE AMARANTO 5KG</v>
      </c>
      <c r="F479" s="280"/>
      <c r="G479" s="280"/>
      <c r="H479" s="281">
        <v>28.4</v>
      </c>
      <c r="I479" s="281">
        <v>28.4</v>
      </c>
      <c r="J479" s="282" t="str">
        <f>IFERROR(_xlfn.XLOOKUP(D479,ISENTOS!A:A,ISENTOS!H:H),"")</f>
        <v/>
      </c>
      <c r="K479" s="282" t="str">
        <f>IFERROR(_xlfn.XLOOKUP(D479,ISENTOS!A:A,ISENTOS!I:I),"")</f>
        <v/>
      </c>
      <c r="L479" s="283">
        <f>IF(_xlfn.XLOOKUP(D479,Peso!A:A,Peso!D:D),_xlfn.XLOOKUP(D479,Peso!A:A,Peso!D:D),"SEM PESO")</f>
        <v>5</v>
      </c>
      <c r="M479" s="283" t="str">
        <f>_xlfn.XLOOKUP(D479,Peso!A:A,Peso!C:C)</f>
        <v>SC</v>
      </c>
      <c r="N479" s="283"/>
      <c r="O479" s="284">
        <f t="shared" si="56"/>
        <v>28.4</v>
      </c>
      <c r="P479" s="284" t="str">
        <f t="shared" si="57"/>
        <v/>
      </c>
      <c r="Q479" s="284" t="str">
        <f t="shared" si="58"/>
        <v/>
      </c>
      <c r="R479" s="285" t="str">
        <f>_xlfn.XLOOKUP(D479,CATEGORIA!B:B,CATEGORIA!F:F)</f>
        <v>FARINHAS FUNCIONAIS</v>
      </c>
      <c r="S479" s="286">
        <f t="shared" si="59"/>
        <v>142</v>
      </c>
      <c r="T479" s="287" t="str">
        <f t="shared" si="60"/>
        <v/>
      </c>
      <c r="U479" s="287" t="str">
        <f t="shared" si="61"/>
        <v/>
      </c>
      <c r="V479" s="287">
        <f t="shared" si="62"/>
        <v>142</v>
      </c>
      <c r="W479" s="288">
        <f>_xlfn.XLOOKUP('LISTA '!D479,BASE!A:A,BASE!G:G)</f>
        <v>59</v>
      </c>
      <c r="X479" s="280" t="str">
        <f t="shared" si="63"/>
        <v/>
      </c>
      <c r="Y479" s="280" t="str">
        <f>IF(X479="ACABOU",(MAX($Y$2:Y478))+1,"")</f>
        <v/>
      </c>
      <c r="Z479" s="280" t="str">
        <f>IF(X479="CHEGOU",(MAX($Z$2:Z478))+1,"")</f>
        <v/>
      </c>
    </row>
    <row r="480" spans="1:27" s="216" customFormat="1" ht="21.9" customHeight="1" x14ac:dyDescent="0.3">
      <c r="A480" s="20" t="e">
        <f>IF(#REF!="",0,COUNTIF(#REF!,"x"))</f>
        <v>#REF!</v>
      </c>
      <c r="B480" s="20" t="e">
        <f>IF(#REF!="",0,COUNTIF(#REF!,"x"))</f>
        <v>#REF!</v>
      </c>
      <c r="C480" s="21" t="e">
        <f>IF(#REF!="",0,COUNTIF(#REF!,"X"))</f>
        <v>#REF!</v>
      </c>
      <c r="D480" s="278">
        <v>21745</v>
      </c>
      <c r="E480" s="279" t="str">
        <f>_xlfn.XLOOKUP(D480,BASE!A:A,BASE!B:B)</f>
        <v>FARINHA DE AMENDOAS 10KG (AYDIN)</v>
      </c>
      <c r="F480" s="280"/>
      <c r="G480" s="280"/>
      <c r="H480" s="281">
        <v>67</v>
      </c>
      <c r="I480" s="281">
        <v>67</v>
      </c>
      <c r="J480" s="282" t="str">
        <f>IFERROR(_xlfn.XLOOKUP(D480,ISENTOS!A:A,ISENTOS!H:H),"")</f>
        <v/>
      </c>
      <c r="K480" s="282" t="str">
        <f>IFERROR(_xlfn.XLOOKUP(D480,ISENTOS!A:A,ISENTOS!I:I),"")</f>
        <v/>
      </c>
      <c r="L480" s="283">
        <f>IF(_xlfn.XLOOKUP(D480,Peso!A:A,Peso!D:D),_xlfn.XLOOKUP(D480,Peso!A:A,Peso!D:D),"SEM PESO")</f>
        <v>10</v>
      </c>
      <c r="M480" s="283" t="str">
        <f>_xlfn.XLOOKUP(D480,Peso!A:A,Peso!C:C)</f>
        <v>CX</v>
      </c>
      <c r="N480" s="283"/>
      <c r="O480" s="284">
        <f t="shared" si="56"/>
        <v>67</v>
      </c>
      <c r="P480" s="284" t="str">
        <f t="shared" si="57"/>
        <v/>
      </c>
      <c r="Q480" s="284" t="str">
        <f t="shared" si="58"/>
        <v/>
      </c>
      <c r="R480" s="285" t="str">
        <f>_xlfn.XLOOKUP(D480,CATEGORIA!B:B,CATEGORIA!F:F)</f>
        <v>FARINHAS FUNCIONAIS</v>
      </c>
      <c r="S480" s="286">
        <f t="shared" si="59"/>
        <v>670</v>
      </c>
      <c r="T480" s="287" t="str">
        <f t="shared" si="60"/>
        <v/>
      </c>
      <c r="U480" s="287" t="str">
        <f t="shared" si="61"/>
        <v/>
      </c>
      <c r="V480" s="287">
        <f t="shared" si="62"/>
        <v>670</v>
      </c>
      <c r="W480" s="288">
        <f>_xlfn.XLOOKUP('LISTA '!D480,BASE!A:A,BASE!G:G)</f>
        <v>270</v>
      </c>
      <c r="X480" s="280" t="str">
        <f t="shared" si="63"/>
        <v/>
      </c>
      <c r="Y480" s="280" t="str">
        <f>IF(X480="ACABOU",(MAX($Y$2:Y479))+1,"")</f>
        <v/>
      </c>
      <c r="Z480" s="280" t="str">
        <f>IF(X480="CHEGOU",(MAX($Z$2:Z479))+1,"")</f>
        <v/>
      </c>
      <c r="AA480" s="48"/>
    </row>
    <row r="481" spans="1:27" s="216" customFormat="1" ht="30" customHeight="1" x14ac:dyDescent="0.3">
      <c r="A481" s="20" t="e">
        <f>IF(#REF!="",0,COUNTIF(#REF!,"x"))</f>
        <v>#REF!</v>
      </c>
      <c r="B481" s="20" t="e">
        <f>IF(#REF!="",0,COUNTIF(#REF!,"x"))</f>
        <v>#REF!</v>
      </c>
      <c r="C481" s="21" t="e">
        <f>IF(#REF!="",0,COUNTIF(#REF!,"X"))</f>
        <v>#REF!</v>
      </c>
      <c r="D481" s="230">
        <v>20987</v>
      </c>
      <c r="E481" s="231" t="str">
        <f>_xlfn.XLOOKUP(D481,BASE!A:A,BASE!B:B)</f>
        <v>FARINHA DE AMENDOAS 5KG (VIDA EM GRAOS)</v>
      </c>
      <c r="F481" s="232">
        <v>3</v>
      </c>
      <c r="G481" s="232"/>
      <c r="H481" s="233">
        <v>71.599999999999994</v>
      </c>
      <c r="I481" s="233">
        <v>71.599999999999994</v>
      </c>
      <c r="J481" s="271" t="str">
        <f>IFERROR(_xlfn.XLOOKUP(D481,ISENTOS!A:A,ISENTOS!H:H),"")</f>
        <v/>
      </c>
      <c r="K481" s="271" t="str">
        <f>IFERROR(_xlfn.XLOOKUP(D481,ISENTOS!A:A,ISENTOS!I:I),"")</f>
        <v/>
      </c>
      <c r="L481" s="272">
        <f>IF(_xlfn.XLOOKUP(D481,Peso!A:A,Peso!D:D),_xlfn.XLOOKUP(D481,Peso!A:A,Peso!D:D),"SEM PESO")</f>
        <v>5</v>
      </c>
      <c r="M481" s="272" t="str">
        <f>_xlfn.XLOOKUP(D481,Peso!A:A,Peso!C:C)</f>
        <v>CX</v>
      </c>
      <c r="N481" s="272"/>
      <c r="O481" s="273">
        <f t="shared" si="56"/>
        <v>71.599999999999994</v>
      </c>
      <c r="P481" s="273" t="str">
        <f t="shared" si="57"/>
        <v/>
      </c>
      <c r="Q481" s="273" t="str">
        <f t="shared" si="58"/>
        <v/>
      </c>
      <c r="R481" s="274" t="str">
        <f>_xlfn.XLOOKUP(D481,CATEGORIA!B:B,CATEGORIA!F:F)</f>
        <v>FARINHAS FUNCIONAIS</v>
      </c>
      <c r="S481" s="275">
        <f t="shared" si="59"/>
        <v>358</v>
      </c>
      <c r="T481" s="276" t="str">
        <f t="shared" si="60"/>
        <v/>
      </c>
      <c r="U481" s="276" t="str">
        <f t="shared" si="61"/>
        <v/>
      </c>
      <c r="V481" s="276">
        <f t="shared" si="62"/>
        <v>358</v>
      </c>
      <c r="W481" s="277">
        <f>_xlfn.XLOOKUP('LISTA '!D481,BASE!A:A,BASE!G:G)</f>
        <v>412</v>
      </c>
      <c r="X481" s="227" t="str">
        <f t="shared" si="63"/>
        <v/>
      </c>
      <c r="Y481" s="227" t="str">
        <f>IF(X481="ACABOU",(MAX($Y$2:Y480))+1,"")</f>
        <v/>
      </c>
      <c r="Z481" s="227" t="str">
        <f>IF(X481="CHEGOU",(MAX($Z$2:Z480))+1,"")</f>
        <v/>
      </c>
      <c r="AA481" s="48"/>
    </row>
    <row r="482" spans="1:27" s="216" customFormat="1" ht="21.9" customHeight="1" x14ac:dyDescent="0.3">
      <c r="A482" s="37" t="e">
        <f>IF(#REF!="",0,COUNTIF(#REF!,"x"))</f>
        <v>#REF!</v>
      </c>
      <c r="B482" s="37" t="e">
        <f>IF(#REF!="",0,COUNTIF(#REF!,"x"))</f>
        <v>#REF!</v>
      </c>
      <c r="C482" s="13" t="e">
        <f>IF(#REF!="",0,COUNTIF(#REF!,"X"))</f>
        <v>#REF!</v>
      </c>
      <c r="D482" s="278">
        <v>1146</v>
      </c>
      <c r="E482" s="279" t="str">
        <f>_xlfn.XLOOKUP(D482,BASE!A:A,BASE!B:B)</f>
        <v>FARINHA DE AMENDOIM TORRADA 5KG (VIDA EM GRAOS)</v>
      </c>
      <c r="F482" s="280" t="s">
        <v>155</v>
      </c>
      <c r="G482" s="280" t="s">
        <v>155</v>
      </c>
      <c r="H482" s="281">
        <v>14.1</v>
      </c>
      <c r="I482" s="281">
        <f>VLOOKUP(D482,FRACIONADOS!$A:$L,8,0)</f>
        <v>14.1</v>
      </c>
      <c r="J482" s="282" t="str">
        <f>IFERROR(_xlfn.XLOOKUP(D482,ISENTOS!A:A,ISENTOS!H:H),"")</f>
        <v/>
      </c>
      <c r="K482" s="282" t="str">
        <f>IFERROR(_xlfn.XLOOKUP(D482,ISENTOS!A:A,ISENTOS!I:I),"")</f>
        <v/>
      </c>
      <c r="L482" s="283">
        <f>IF(_xlfn.XLOOKUP(D482,Peso!A:A,Peso!D:D),_xlfn.XLOOKUP(D482,Peso!A:A,Peso!D:D),"SEM PESO")</f>
        <v>5</v>
      </c>
      <c r="M482" s="283" t="str">
        <f>_xlfn.XLOOKUP(D482,Peso!A:A,Peso!C:C)</f>
        <v>SC</v>
      </c>
      <c r="N482" s="283"/>
      <c r="O482" s="284">
        <f t="shared" si="56"/>
        <v>14.1</v>
      </c>
      <c r="P482" s="284" t="str">
        <f t="shared" si="57"/>
        <v/>
      </c>
      <c r="Q482" s="284" t="str">
        <f t="shared" si="58"/>
        <v/>
      </c>
      <c r="R482" s="285" t="str">
        <f>_xlfn.XLOOKUP(D482,CATEGORIA!B:B,CATEGORIA!F:F)</f>
        <v>FARINHAS FUNCIONAIS</v>
      </c>
      <c r="S482" s="286">
        <f t="shared" si="59"/>
        <v>70.5</v>
      </c>
      <c r="T482" s="287" t="str">
        <f t="shared" si="60"/>
        <v/>
      </c>
      <c r="U482" s="287" t="str">
        <f t="shared" si="61"/>
        <v/>
      </c>
      <c r="V482" s="287">
        <f t="shared" si="62"/>
        <v>70.5</v>
      </c>
      <c r="W482" s="288">
        <f>_xlfn.XLOOKUP('LISTA '!D482,BASE!A:A,BASE!G:G)</f>
        <v>45</v>
      </c>
      <c r="X482" s="280" t="str">
        <f t="shared" si="63"/>
        <v/>
      </c>
      <c r="Y482" s="280" t="str">
        <f>IF(X482="ACABOU",(MAX($Y$2:Y481))+1,"")</f>
        <v/>
      </c>
      <c r="Z482" s="280" t="str">
        <f>IF(X482="CHEGOU",(MAX($Z$2:Z481))+1,"")</f>
        <v/>
      </c>
    </row>
    <row r="483" spans="1:27" s="216" customFormat="1" ht="21.9" customHeight="1" x14ac:dyDescent="0.3">
      <c r="A483" s="12" t="e">
        <f>IF(#REF!="",0,COUNTIF(#REF!,"x"))</f>
        <v>#REF!</v>
      </c>
      <c r="B483" s="12" t="e">
        <f>IF(#REF!="",0,COUNTIF(#REF!,"x"))</f>
        <v>#REF!</v>
      </c>
      <c r="C483" s="13" t="e">
        <f>IF(#REF!="",0,COUNTIF(#REF!,"X"))</f>
        <v>#REF!</v>
      </c>
      <c r="D483" s="278">
        <v>2803</v>
      </c>
      <c r="E483" s="279" t="str">
        <f>_xlfn.XLOOKUP(D483,BASE!A:A,BASE!B:B)</f>
        <v>FARINHA DE AMENDOIM TORRADA 5X5KG</v>
      </c>
      <c r="F483" s="280"/>
      <c r="G483" s="280"/>
      <c r="H483" s="281">
        <v>12</v>
      </c>
      <c r="I483" s="281">
        <v>12</v>
      </c>
      <c r="J483" s="282" t="str">
        <f>IFERROR(_xlfn.XLOOKUP(D483,ISENTOS!A:A,ISENTOS!H:H),"")</f>
        <v/>
      </c>
      <c r="K483" s="282" t="str">
        <f>IFERROR(_xlfn.XLOOKUP(D483,ISENTOS!A:A,ISENTOS!I:I),"")</f>
        <v/>
      </c>
      <c r="L483" s="283">
        <f>IF(_xlfn.XLOOKUP(D483,Peso!A:A,Peso!D:D),_xlfn.XLOOKUP(D483,Peso!A:A,Peso!D:D),"SEM PESO")</f>
        <v>25</v>
      </c>
      <c r="M483" s="283" t="str">
        <f>_xlfn.XLOOKUP(D483,Peso!A:A,Peso!C:C)</f>
        <v>CX</v>
      </c>
      <c r="N483" s="283"/>
      <c r="O483" s="284">
        <f t="shared" si="56"/>
        <v>12</v>
      </c>
      <c r="P483" s="284" t="str">
        <f t="shared" si="57"/>
        <v/>
      </c>
      <c r="Q483" s="284" t="str">
        <f t="shared" si="58"/>
        <v/>
      </c>
      <c r="R483" s="285" t="str">
        <f>_xlfn.XLOOKUP(D483,CATEGORIA!B:B,CATEGORIA!F:F)</f>
        <v>FARINHAS FUNCIONAIS</v>
      </c>
      <c r="S483" s="286">
        <f t="shared" si="59"/>
        <v>300</v>
      </c>
      <c r="T483" s="287" t="str">
        <f t="shared" si="60"/>
        <v/>
      </c>
      <c r="U483" s="287" t="str">
        <f t="shared" si="61"/>
        <v/>
      </c>
      <c r="V483" s="287">
        <f t="shared" si="62"/>
        <v>300</v>
      </c>
      <c r="W483" s="288">
        <f>_xlfn.XLOOKUP('LISTA '!D483,BASE!A:A,BASE!G:G)</f>
        <v>74</v>
      </c>
      <c r="X483" s="280" t="str">
        <f t="shared" si="63"/>
        <v/>
      </c>
      <c r="Y483" s="280" t="str">
        <f>IF(X483="ACABOU",(MAX($Y$2:Y482))+1,"")</f>
        <v/>
      </c>
      <c r="Z483" s="280" t="str">
        <f>IF(X483="CHEGOU",(MAX($Z$2:Z482))+1,"")</f>
        <v/>
      </c>
    </row>
    <row r="484" spans="1:27" s="215" customFormat="1" ht="21.9" customHeight="1" x14ac:dyDescent="0.3">
      <c r="A484" s="12" t="e">
        <f>IF(#REF!="",0,COUNTIF(#REF!,"x"))</f>
        <v>#REF!</v>
      </c>
      <c r="B484" s="12" t="e">
        <f>IF(#REF!="",0,COUNTIF(#REF!,"x"))</f>
        <v>#REF!</v>
      </c>
      <c r="C484" s="13" t="e">
        <f>IF(#REF!="",0,COUNTIF(#REF!,"X"))</f>
        <v>#REF!</v>
      </c>
      <c r="D484" s="278">
        <v>180</v>
      </c>
      <c r="E484" s="279" t="str">
        <f>_xlfn.XLOOKUP(D484,BASE!A:A,BASE!B:B)</f>
        <v>FARINHA DE ARROZ BRANCO (CRUA) 10X1KG (MANINHO)</v>
      </c>
      <c r="F484" s="280"/>
      <c r="G484" s="280"/>
      <c r="H484" s="281">
        <v>6.5</v>
      </c>
      <c r="I484" s="281">
        <v>6.5</v>
      </c>
      <c r="J484" s="282" t="str">
        <f>IFERROR(_xlfn.XLOOKUP(D484,ISENTOS!A:A,ISENTOS!H:H),"")</f>
        <v/>
      </c>
      <c r="K484" s="282" t="str">
        <f>IFERROR(_xlfn.XLOOKUP(D484,ISENTOS!A:A,ISENTOS!I:I),"")</f>
        <v/>
      </c>
      <c r="L484" s="283">
        <f>IF(_xlfn.XLOOKUP(D484,Peso!A:A,Peso!D:D),_xlfn.XLOOKUP(D484,Peso!A:A,Peso!D:D),"SEM PESO")</f>
        <v>10</v>
      </c>
      <c r="M484" s="283" t="str">
        <f>_xlfn.XLOOKUP(D484,Peso!A:A,Peso!C:C)</f>
        <v>SC</v>
      </c>
      <c r="N484" s="283"/>
      <c r="O484" s="284">
        <f t="shared" si="56"/>
        <v>6.5</v>
      </c>
      <c r="P484" s="284" t="str">
        <f t="shared" si="57"/>
        <v/>
      </c>
      <c r="Q484" s="284" t="str">
        <f t="shared" si="58"/>
        <v/>
      </c>
      <c r="R484" s="285" t="str">
        <f>_xlfn.XLOOKUP(D484,CATEGORIA!B:B,CATEGORIA!F:F)</f>
        <v>FARINHAS FUNCIONAIS</v>
      </c>
      <c r="S484" s="286">
        <f t="shared" si="59"/>
        <v>65</v>
      </c>
      <c r="T484" s="287" t="str">
        <f t="shared" si="60"/>
        <v/>
      </c>
      <c r="U484" s="287" t="str">
        <f t="shared" si="61"/>
        <v/>
      </c>
      <c r="V484" s="287">
        <f t="shared" si="62"/>
        <v>65</v>
      </c>
      <c r="W484" s="288">
        <f>_xlfn.XLOOKUP('LISTA '!D484,BASE!A:A,BASE!G:G)</f>
        <v>373</v>
      </c>
      <c r="X484" s="280" t="str">
        <f t="shared" si="63"/>
        <v/>
      </c>
      <c r="Y484" s="280" t="str">
        <f>IF(X484="ACABOU",(MAX($Y$2:Y483))+1,"")</f>
        <v/>
      </c>
      <c r="Z484" s="280" t="str">
        <f>IF(X484="CHEGOU",(MAX($Z$2:Z483))+1,"")</f>
        <v/>
      </c>
    </row>
    <row r="485" spans="1:27" s="216" customFormat="1" ht="21.9" customHeight="1" x14ac:dyDescent="0.3">
      <c r="A485" s="12" t="e">
        <f>IF(#REF!="",0,COUNTIF(#REF!,"x"))</f>
        <v>#REF!</v>
      </c>
      <c r="B485" s="12" t="e">
        <f>IF(#REF!="",0,COUNTIF(#REF!,"x"))</f>
        <v>#REF!</v>
      </c>
      <c r="C485" s="13" t="e">
        <f>IF(#REF!="",0,COUNTIF(#REF!,"X"))</f>
        <v>#REF!</v>
      </c>
      <c r="D485" s="278">
        <v>1024</v>
      </c>
      <c r="E485" s="279" t="str">
        <f>_xlfn.XLOOKUP(D485,BASE!A:A,BASE!B:B)</f>
        <v>FARINHA DE ARROZ BRANCO (CRUA) 5X1KG (VIDA EM GRAOS)</v>
      </c>
      <c r="F485" s="280" t="s">
        <v>155</v>
      </c>
      <c r="G485" s="280" t="s">
        <v>155</v>
      </c>
      <c r="H485" s="281">
        <v>7.5</v>
      </c>
      <c r="I485" s="281">
        <f>VLOOKUP(D485,FRACIONADOS!$A:$L,8,0)</f>
        <v>7.5</v>
      </c>
      <c r="J485" s="282" t="str">
        <f>IFERROR(_xlfn.XLOOKUP(D485,ISENTOS!A:A,ISENTOS!H:H),"")</f>
        <v/>
      </c>
      <c r="K485" s="282" t="str">
        <f>IFERROR(_xlfn.XLOOKUP(D485,ISENTOS!A:A,ISENTOS!I:I),"")</f>
        <v/>
      </c>
      <c r="L485" s="283">
        <f>IF(_xlfn.XLOOKUP(D485,Peso!A:A,Peso!D:D),_xlfn.XLOOKUP(D485,Peso!A:A,Peso!D:D),"SEM PESO")</f>
        <v>5</v>
      </c>
      <c r="M485" s="283" t="str">
        <f>_xlfn.XLOOKUP(D485,Peso!A:A,Peso!C:C)</f>
        <v>SC</v>
      </c>
      <c r="N485" s="283"/>
      <c r="O485" s="284">
        <f t="shared" si="56"/>
        <v>7.5</v>
      </c>
      <c r="P485" s="284" t="str">
        <f t="shared" si="57"/>
        <v/>
      </c>
      <c r="Q485" s="284" t="str">
        <f t="shared" si="58"/>
        <v/>
      </c>
      <c r="R485" s="285" t="str">
        <f>_xlfn.XLOOKUP(D485,CATEGORIA!B:B,CATEGORIA!F:F)</f>
        <v>FARINHAS FUNCIONAIS</v>
      </c>
      <c r="S485" s="286">
        <f t="shared" si="59"/>
        <v>37.5</v>
      </c>
      <c r="T485" s="287" t="str">
        <f t="shared" si="60"/>
        <v/>
      </c>
      <c r="U485" s="287" t="str">
        <f t="shared" si="61"/>
        <v/>
      </c>
      <c r="V485" s="287">
        <f t="shared" si="62"/>
        <v>37.5</v>
      </c>
      <c r="W485" s="288">
        <f>_xlfn.XLOOKUP('LISTA '!D485,BASE!A:A,BASE!G:G)</f>
        <v>91</v>
      </c>
      <c r="X485" s="280" t="str">
        <f t="shared" si="63"/>
        <v/>
      </c>
      <c r="Y485" s="280" t="str">
        <f>IF(X485="ACABOU",(MAX($Y$2:Y484))+1,"")</f>
        <v/>
      </c>
      <c r="Z485" s="280" t="str">
        <f>IF(X485="CHEGOU",(MAX($Z$2:Z484))+1,"")</f>
        <v/>
      </c>
    </row>
    <row r="486" spans="1:27" s="216" customFormat="1" ht="21.9" customHeight="1" x14ac:dyDescent="0.3">
      <c r="A486" s="12" t="e">
        <f>IF(#REF!="",0,COUNTIF(#REF!,"x"))</f>
        <v>#REF!</v>
      </c>
      <c r="B486" s="12" t="e">
        <f>IF(#REF!="",0,COUNTIF(#REF!,"x"))</f>
        <v>#REF!</v>
      </c>
      <c r="C486" s="13" t="e">
        <f>IF(#REF!="",0,COUNTIF(#REF!,"X"))</f>
        <v>#REF!</v>
      </c>
      <c r="D486" s="278">
        <v>2141</v>
      </c>
      <c r="E486" s="279" t="str">
        <f>_xlfn.XLOOKUP(D486,BASE!A:A,BASE!B:B)</f>
        <v>FARINHA DE ARROZ BRANCO 25KG (DUBAI)</v>
      </c>
      <c r="F486" s="280"/>
      <c r="G486" s="280"/>
      <c r="H486" s="281">
        <v>5.4</v>
      </c>
      <c r="I486" s="281">
        <v>5.4</v>
      </c>
      <c r="J486" s="282" t="str">
        <f>IFERROR(_xlfn.XLOOKUP(D486,ISENTOS!A:A,ISENTOS!H:H),"")</f>
        <v/>
      </c>
      <c r="K486" s="282" t="str">
        <f>IFERROR(_xlfn.XLOOKUP(D486,ISENTOS!A:A,ISENTOS!I:I),"")</f>
        <v/>
      </c>
      <c r="L486" s="283">
        <f>IF(_xlfn.XLOOKUP(D486,Peso!A:A,Peso!D:D),_xlfn.XLOOKUP(D486,Peso!A:A,Peso!D:D),"SEM PESO")</f>
        <v>25</v>
      </c>
      <c r="M486" s="283" t="str">
        <f>_xlfn.XLOOKUP(D486,Peso!A:A,Peso!C:C)</f>
        <v>SC</v>
      </c>
      <c r="N486" s="283"/>
      <c r="O486" s="284">
        <f t="shared" si="56"/>
        <v>5.4</v>
      </c>
      <c r="P486" s="284" t="str">
        <f t="shared" si="57"/>
        <v/>
      </c>
      <c r="Q486" s="284" t="str">
        <f t="shared" si="58"/>
        <v/>
      </c>
      <c r="R486" s="285" t="str">
        <f>_xlfn.XLOOKUP(D486,CATEGORIA!B:B,CATEGORIA!F:F)</f>
        <v>FARINHAS FUNCIONAIS</v>
      </c>
      <c r="S486" s="286">
        <f t="shared" si="59"/>
        <v>135</v>
      </c>
      <c r="T486" s="287" t="str">
        <f t="shared" si="60"/>
        <v/>
      </c>
      <c r="U486" s="287" t="str">
        <f t="shared" si="61"/>
        <v/>
      </c>
      <c r="V486" s="287">
        <f t="shared" si="62"/>
        <v>135</v>
      </c>
      <c r="W486" s="288">
        <f>_xlfn.XLOOKUP('LISTA '!D486,BASE!A:A,BASE!G:G)</f>
        <v>54</v>
      </c>
      <c r="X486" s="280" t="str">
        <f t="shared" si="63"/>
        <v/>
      </c>
      <c r="Y486" s="280" t="str">
        <f>IF(X486="ACABOU",(MAX($Y$2:Y485))+1,"")</f>
        <v/>
      </c>
      <c r="Z486" s="280" t="str">
        <f>IF(X486="CHEGOU",(MAX($Z$2:Z485))+1,"")</f>
        <v/>
      </c>
    </row>
    <row r="487" spans="1:27" s="216" customFormat="1" ht="21.9" customHeight="1" x14ac:dyDescent="0.3">
      <c r="A487" s="12" t="e">
        <f>IF(#REF!="",0,COUNTIF(#REF!,"x"))</f>
        <v>#REF!</v>
      </c>
      <c r="B487" s="12" t="e">
        <f>IF(#REF!="",0,COUNTIF(#REF!,"x"))</f>
        <v>#REF!</v>
      </c>
      <c r="C487" s="13" t="e">
        <f>IF(#REF!="",0,COUNTIF(#REF!,"X"))</f>
        <v>#REF!</v>
      </c>
      <c r="D487" s="278">
        <v>1332</v>
      </c>
      <c r="E487" s="279" t="str">
        <f>_xlfn.XLOOKUP(D487,BASE!A:A,BASE!B:B)</f>
        <v>FARINHA DE ARROZ CRUA 10X1KG (URBANO)</v>
      </c>
      <c r="F487" s="280"/>
      <c r="G487" s="280"/>
      <c r="H487" s="281">
        <v>6.9</v>
      </c>
      <c r="I487" s="281">
        <v>6.9</v>
      </c>
      <c r="J487" s="282" t="str">
        <f>IFERROR(_xlfn.XLOOKUP(D487,ISENTOS!A:A,ISENTOS!H:H),"")</f>
        <v/>
      </c>
      <c r="K487" s="282" t="str">
        <f>IFERROR(_xlfn.XLOOKUP(D487,ISENTOS!A:A,ISENTOS!I:I),"")</f>
        <v/>
      </c>
      <c r="L487" s="283">
        <f>IF(_xlfn.XLOOKUP(D487,Peso!A:A,Peso!D:D),_xlfn.XLOOKUP(D487,Peso!A:A,Peso!D:D),"SEM PESO")</f>
        <v>10</v>
      </c>
      <c r="M487" s="283" t="str">
        <f>_xlfn.XLOOKUP(D487,Peso!A:A,Peso!C:C)</f>
        <v>FD</v>
      </c>
      <c r="N487" s="283"/>
      <c r="O487" s="284">
        <f t="shared" si="56"/>
        <v>6.9</v>
      </c>
      <c r="P487" s="284" t="str">
        <f t="shared" si="57"/>
        <v/>
      </c>
      <c r="Q487" s="284" t="str">
        <f t="shared" si="58"/>
        <v/>
      </c>
      <c r="R487" s="285" t="str">
        <f>_xlfn.XLOOKUP(D487,CATEGORIA!B:B,CATEGORIA!F:F)</f>
        <v>FARINHAS FUNCIONAIS</v>
      </c>
      <c r="S487" s="286">
        <f t="shared" si="59"/>
        <v>69</v>
      </c>
      <c r="T487" s="287" t="str">
        <f t="shared" si="60"/>
        <v/>
      </c>
      <c r="U487" s="287" t="str">
        <f t="shared" si="61"/>
        <v/>
      </c>
      <c r="V487" s="287">
        <f t="shared" si="62"/>
        <v>69</v>
      </c>
      <c r="W487" s="288">
        <f>_xlfn.XLOOKUP('LISTA '!D487,BASE!A:A,BASE!G:G)</f>
        <v>228</v>
      </c>
      <c r="X487" s="280" t="str">
        <f t="shared" si="63"/>
        <v/>
      </c>
      <c r="Y487" s="280" t="str">
        <f>IF(X487="ACABOU",(MAX($Y$2:Y486))+1,"")</f>
        <v/>
      </c>
      <c r="Z487" s="280" t="str">
        <f>IF(X487="CHEGOU",(MAX($Z$2:Z486))+1,"")</f>
        <v/>
      </c>
    </row>
    <row r="488" spans="1:27" s="216" customFormat="1" ht="21.9" customHeight="1" x14ac:dyDescent="0.3">
      <c r="A488" s="12" t="e">
        <f>IF(#REF!="",0,COUNTIF(#REF!,"x"))</f>
        <v>#REF!</v>
      </c>
      <c r="B488" s="12" t="e">
        <f>IF(#REF!="",0,COUNTIF(#REF!,"x"))</f>
        <v>#REF!</v>
      </c>
      <c r="C488" s="13" t="e">
        <f>IF(#REF!="",0,COUNTIF(#REF!,"X"))</f>
        <v>#REF!</v>
      </c>
      <c r="D488" s="278">
        <v>1946</v>
      </c>
      <c r="E488" s="279" t="str">
        <f>_xlfn.XLOOKUP(D488,BASE!A:A,BASE!B:B)</f>
        <v>FARINHA DE ARROZ CRUA 5X1KG (VIDA EM GRAOS)</v>
      </c>
      <c r="F488" s="280" t="s">
        <v>155</v>
      </c>
      <c r="G488" s="280" t="s">
        <v>155</v>
      </c>
      <c r="H488" s="281">
        <v>8</v>
      </c>
      <c r="I488" s="281">
        <f>VLOOKUP(D488,FRACIONADOS!$A:$L,8,0)</f>
        <v>8</v>
      </c>
      <c r="J488" s="282" t="str">
        <f>IFERROR(_xlfn.XLOOKUP(D488,ISENTOS!A:A,ISENTOS!H:H),"")</f>
        <v/>
      </c>
      <c r="K488" s="282" t="str">
        <f>IFERROR(_xlfn.XLOOKUP(D488,ISENTOS!A:A,ISENTOS!I:I),"")</f>
        <v/>
      </c>
      <c r="L488" s="283">
        <f>IF(_xlfn.XLOOKUP(D488,Peso!A:A,Peso!D:D),_xlfn.XLOOKUP(D488,Peso!A:A,Peso!D:D),"SEM PESO")</f>
        <v>5</v>
      </c>
      <c r="M488" s="283" t="str">
        <f>_xlfn.XLOOKUP(D488,Peso!A:A,Peso!C:C)</f>
        <v>FD</v>
      </c>
      <c r="N488" s="283"/>
      <c r="O488" s="284">
        <f t="shared" si="56"/>
        <v>8</v>
      </c>
      <c r="P488" s="284" t="str">
        <f t="shared" si="57"/>
        <v/>
      </c>
      <c r="Q488" s="284" t="str">
        <f t="shared" si="58"/>
        <v/>
      </c>
      <c r="R488" s="285" t="str">
        <f>_xlfn.XLOOKUP(D488,CATEGORIA!B:B,CATEGORIA!F:F)</f>
        <v>FARINHAS FUNCIONAIS</v>
      </c>
      <c r="S488" s="286">
        <f t="shared" si="59"/>
        <v>40</v>
      </c>
      <c r="T488" s="287" t="str">
        <f t="shared" si="60"/>
        <v/>
      </c>
      <c r="U488" s="287" t="str">
        <f t="shared" si="61"/>
        <v/>
      </c>
      <c r="V488" s="287">
        <f t="shared" si="62"/>
        <v>40</v>
      </c>
      <c r="W488" s="288">
        <f>_xlfn.XLOOKUP('LISTA '!D488,BASE!A:A,BASE!G:G)</f>
        <v>32</v>
      </c>
      <c r="X488" s="280" t="str">
        <f t="shared" si="63"/>
        <v/>
      </c>
      <c r="Y488" s="280" t="str">
        <f>IF(X488="ACABOU",(MAX($Y$2:Y487))+1,"")</f>
        <v/>
      </c>
      <c r="Z488" s="280" t="str">
        <f>IF(X488="CHEGOU",(MAX($Z$2:Z487))+1,"")</f>
        <v/>
      </c>
    </row>
    <row r="489" spans="1:27" s="216" customFormat="1" ht="21.9" customHeight="1" x14ac:dyDescent="0.3">
      <c r="A489" s="12" t="e">
        <f>IF(#REF!="",0,COUNTIF(#REF!,"x"))</f>
        <v>#REF!</v>
      </c>
      <c r="B489" s="12" t="e">
        <f>IF(#REF!="",0,COUNTIF(#REF!,"x"))</f>
        <v>#REF!</v>
      </c>
      <c r="C489" s="13" t="e">
        <f>IF(#REF!="",0,COUNTIF(#REF!,"X"))</f>
        <v>#REF!</v>
      </c>
      <c r="D489" s="278">
        <v>179</v>
      </c>
      <c r="E489" s="279" t="str">
        <f>_xlfn.XLOOKUP(D489,BASE!A:A,BASE!B:B)</f>
        <v>FARINHA DE ARROZ INTEGRAL (CRUA) 10X1KG (MANINHO)</v>
      </c>
      <c r="F489" s="280"/>
      <c r="G489" s="280"/>
      <c r="H489" s="281">
        <v>7</v>
      </c>
      <c r="I489" s="281">
        <v>7</v>
      </c>
      <c r="J489" s="282" t="str">
        <f>IFERROR(_xlfn.XLOOKUP(D489,ISENTOS!A:A,ISENTOS!H:H),"")</f>
        <v/>
      </c>
      <c r="K489" s="282" t="str">
        <f>IFERROR(_xlfn.XLOOKUP(D489,ISENTOS!A:A,ISENTOS!I:I),"")</f>
        <v/>
      </c>
      <c r="L489" s="283">
        <f>IF(_xlfn.XLOOKUP(D489,Peso!A:A,Peso!D:D),_xlfn.XLOOKUP(D489,Peso!A:A,Peso!D:D),"SEM PESO")</f>
        <v>10</v>
      </c>
      <c r="M489" s="283" t="str">
        <f>_xlfn.XLOOKUP(D489,Peso!A:A,Peso!C:C)</f>
        <v>SC</v>
      </c>
      <c r="N489" s="283"/>
      <c r="O489" s="284">
        <f t="shared" si="56"/>
        <v>7</v>
      </c>
      <c r="P489" s="284" t="str">
        <f t="shared" si="57"/>
        <v/>
      </c>
      <c r="Q489" s="284" t="str">
        <f t="shared" si="58"/>
        <v/>
      </c>
      <c r="R489" s="285" t="str">
        <f>_xlfn.XLOOKUP(D489,CATEGORIA!B:B,CATEGORIA!F:F)</f>
        <v>FARINHAS FUNCIONAIS</v>
      </c>
      <c r="S489" s="286">
        <f t="shared" si="59"/>
        <v>70</v>
      </c>
      <c r="T489" s="287" t="str">
        <f t="shared" si="60"/>
        <v/>
      </c>
      <c r="U489" s="287" t="str">
        <f t="shared" si="61"/>
        <v/>
      </c>
      <c r="V489" s="287">
        <f t="shared" si="62"/>
        <v>70</v>
      </c>
      <c r="W489" s="288">
        <f>_xlfn.XLOOKUP('LISTA '!D489,BASE!A:A,BASE!G:G)</f>
        <v>171</v>
      </c>
      <c r="X489" s="280" t="str">
        <f t="shared" si="63"/>
        <v/>
      </c>
      <c r="Y489" s="280" t="str">
        <f>IF(X489="ACABOU",(MAX($Y$2:Y488))+1,"")</f>
        <v/>
      </c>
      <c r="Z489" s="280" t="str">
        <f>IF(X489="CHEGOU",(MAX($Z$2:Z488))+1,"")</f>
        <v/>
      </c>
    </row>
    <row r="490" spans="1:27" s="216" customFormat="1" ht="21.9" customHeight="1" x14ac:dyDescent="0.3">
      <c r="A490" s="12"/>
      <c r="B490" s="12"/>
      <c r="C490" s="13"/>
      <c r="D490" s="278">
        <v>1001</v>
      </c>
      <c r="E490" s="279" t="str">
        <f>_xlfn.XLOOKUP(D490,BASE!A:A,BASE!B:B)</f>
        <v>FARINHA DE ARROZ INTEGRAL (CRUA) 5X1KG (VIDA EM GRAOS)</v>
      </c>
      <c r="F490" s="280" t="s">
        <v>155</v>
      </c>
      <c r="G490" s="280" t="s">
        <v>155</v>
      </c>
      <c r="H490" s="281">
        <v>8.1</v>
      </c>
      <c r="I490" s="281">
        <f>VLOOKUP(D490,FRACIONADOS!$A:$L,8,0)</f>
        <v>8.1</v>
      </c>
      <c r="J490" s="282" t="str">
        <f>IFERROR(_xlfn.XLOOKUP(D490,ISENTOS!A:A,ISENTOS!H:H),"")</f>
        <v/>
      </c>
      <c r="K490" s="282" t="str">
        <f>IFERROR(_xlfn.XLOOKUP(D490,ISENTOS!A:A,ISENTOS!I:I),"")</f>
        <v/>
      </c>
      <c r="L490" s="283">
        <f>IF(_xlfn.XLOOKUP(D490,Peso!A:A,Peso!D:D),_xlfn.XLOOKUP(D490,Peso!A:A,Peso!D:D),"SEM PESO")</f>
        <v>5</v>
      </c>
      <c r="M490" s="283" t="str">
        <f>_xlfn.XLOOKUP(D490,Peso!A:A,Peso!C:C)</f>
        <v>SC</v>
      </c>
      <c r="N490" s="283"/>
      <c r="O490" s="284">
        <f t="shared" si="56"/>
        <v>8.1</v>
      </c>
      <c r="P490" s="284" t="str">
        <f t="shared" si="57"/>
        <v/>
      </c>
      <c r="Q490" s="284" t="str">
        <f t="shared" si="58"/>
        <v/>
      </c>
      <c r="R490" s="285" t="str">
        <f>_xlfn.XLOOKUP(D490,CATEGORIA!B:B,CATEGORIA!F:F)</f>
        <v>FARINHAS FUNCIONAIS</v>
      </c>
      <c r="S490" s="286">
        <f t="shared" si="59"/>
        <v>40.5</v>
      </c>
      <c r="T490" s="287" t="str">
        <f t="shared" si="60"/>
        <v/>
      </c>
      <c r="U490" s="287" t="str">
        <f t="shared" si="61"/>
        <v/>
      </c>
      <c r="V490" s="287">
        <f t="shared" si="62"/>
        <v>40.5</v>
      </c>
      <c r="W490" s="288">
        <f>_xlfn.XLOOKUP('LISTA '!D490,BASE!A:A,BASE!G:G)</f>
        <v>40</v>
      </c>
      <c r="X490" s="280" t="str">
        <f t="shared" si="63"/>
        <v/>
      </c>
      <c r="Y490" s="280" t="str">
        <f>IF(X490="ACABOU",(MAX($Y$2:Y489))+1,"")</f>
        <v/>
      </c>
      <c r="Z490" s="280" t="str">
        <f>IF(X490="CHEGOU",(MAX($Z$2:Z489))+1,"")</f>
        <v/>
      </c>
    </row>
    <row r="491" spans="1:27" s="215" customFormat="1" ht="21.9" customHeight="1" x14ac:dyDescent="0.3">
      <c r="A491" s="12" t="e">
        <f>IF(#REF!="",0,COUNTIF(#REF!,"x"))</f>
        <v>#REF!</v>
      </c>
      <c r="B491" s="12" t="e">
        <f>IF(#REF!="",0,COUNTIF(#REF!,"x"))</f>
        <v>#REF!</v>
      </c>
      <c r="C491" s="13" t="e">
        <f>IF(#REF!="",0,COUNTIF(#REF!,"X"))</f>
        <v>#REF!</v>
      </c>
      <c r="D491" s="278">
        <v>1333</v>
      </c>
      <c r="E491" s="279" t="str">
        <f>_xlfn.XLOOKUP(D491,BASE!A:A,BASE!B:B)</f>
        <v>FARINHA DE ARROZ INTEGRAL 10X1KG (URBANO)</v>
      </c>
      <c r="F491" s="280"/>
      <c r="G491" s="280"/>
      <c r="H491" s="281">
        <v>7.2</v>
      </c>
      <c r="I491" s="281">
        <v>7.2</v>
      </c>
      <c r="J491" s="282" t="str">
        <f>IFERROR(_xlfn.XLOOKUP(D491,ISENTOS!A:A,ISENTOS!H:H),"")</f>
        <v/>
      </c>
      <c r="K491" s="282" t="str">
        <f>IFERROR(_xlfn.XLOOKUP(D491,ISENTOS!A:A,ISENTOS!I:I),"")</f>
        <v/>
      </c>
      <c r="L491" s="283">
        <f>IF(_xlfn.XLOOKUP(D491,Peso!A:A,Peso!D:D),_xlfn.XLOOKUP(D491,Peso!A:A,Peso!D:D),"SEM PESO")</f>
        <v>10</v>
      </c>
      <c r="M491" s="283" t="str">
        <f>_xlfn.XLOOKUP(D491,Peso!A:A,Peso!C:C)</f>
        <v>FD</v>
      </c>
      <c r="N491" s="283"/>
      <c r="O491" s="284">
        <f t="shared" si="56"/>
        <v>7.2</v>
      </c>
      <c r="P491" s="284" t="str">
        <f t="shared" si="57"/>
        <v/>
      </c>
      <c r="Q491" s="284" t="str">
        <f t="shared" si="58"/>
        <v/>
      </c>
      <c r="R491" s="285" t="str">
        <f>_xlfn.XLOOKUP(D491,CATEGORIA!B:B,CATEGORIA!F:F)</f>
        <v>FARINHAS FUNCIONAIS</v>
      </c>
      <c r="S491" s="286">
        <f t="shared" si="59"/>
        <v>72</v>
      </c>
      <c r="T491" s="287" t="str">
        <f t="shared" si="60"/>
        <v/>
      </c>
      <c r="U491" s="287" t="str">
        <f t="shared" si="61"/>
        <v/>
      </c>
      <c r="V491" s="287">
        <f t="shared" si="62"/>
        <v>72</v>
      </c>
      <c r="W491" s="288">
        <f>_xlfn.XLOOKUP('LISTA '!D491,BASE!A:A,BASE!G:G)</f>
        <v>58</v>
      </c>
      <c r="X491" s="280" t="str">
        <f t="shared" si="63"/>
        <v/>
      </c>
      <c r="Y491" s="280" t="str">
        <f>IF(X491="ACABOU",(MAX($Y$2:Y490))+1,"")</f>
        <v/>
      </c>
      <c r="Z491" s="280" t="str">
        <f>IF(X491="CHEGOU",(MAX($Z$2:Z490))+1,"")</f>
        <v/>
      </c>
    </row>
    <row r="492" spans="1:27" s="216" customFormat="1" ht="21.9" customHeight="1" x14ac:dyDescent="0.3">
      <c r="A492" s="12"/>
      <c r="B492" s="12"/>
      <c r="C492" s="13"/>
      <c r="D492" s="278">
        <v>1947</v>
      </c>
      <c r="E492" s="279" t="str">
        <f>_xlfn.XLOOKUP(D492,BASE!A:A,BASE!B:B)</f>
        <v>FARINHA DE ARROZ INTEGRAL 5X1KG (VIDA EM GRAOS)</v>
      </c>
      <c r="F492" s="280" t="s">
        <v>155</v>
      </c>
      <c r="G492" s="280" t="s">
        <v>155</v>
      </c>
      <c r="H492" s="281">
        <v>8.3000000000000007</v>
      </c>
      <c r="I492" s="281">
        <v>8.3000000000000007</v>
      </c>
      <c r="J492" s="282" t="str">
        <f>IFERROR(_xlfn.XLOOKUP(D492,ISENTOS!A:A,ISENTOS!H:H),"")</f>
        <v/>
      </c>
      <c r="K492" s="282" t="str">
        <f>IFERROR(_xlfn.XLOOKUP(D492,ISENTOS!A:A,ISENTOS!I:I),"")</f>
        <v/>
      </c>
      <c r="L492" s="283">
        <f>IF(_xlfn.XLOOKUP(D492,Peso!A:A,Peso!D:D),_xlfn.XLOOKUP(D492,Peso!A:A,Peso!D:D),"SEM PESO")</f>
        <v>5</v>
      </c>
      <c r="M492" s="283" t="str">
        <f>_xlfn.XLOOKUP(D492,Peso!A:A,Peso!C:C)</f>
        <v>FD</v>
      </c>
      <c r="N492" s="283"/>
      <c r="O492" s="284">
        <f t="shared" si="56"/>
        <v>8.3000000000000007</v>
      </c>
      <c r="P492" s="284" t="str">
        <f t="shared" si="57"/>
        <v/>
      </c>
      <c r="Q492" s="284" t="str">
        <f t="shared" si="58"/>
        <v/>
      </c>
      <c r="R492" s="285" t="str">
        <f>_xlfn.XLOOKUP(D492,CATEGORIA!B:B,CATEGORIA!F:F)</f>
        <v>FARINHAS FUNCIONAIS</v>
      </c>
      <c r="S492" s="286">
        <f t="shared" si="59"/>
        <v>41.5</v>
      </c>
      <c r="T492" s="287" t="str">
        <f t="shared" si="60"/>
        <v/>
      </c>
      <c r="U492" s="287" t="str">
        <f t="shared" si="61"/>
        <v/>
      </c>
      <c r="V492" s="287">
        <f t="shared" si="62"/>
        <v>41.5</v>
      </c>
      <c r="W492" s="288">
        <f>_xlfn.XLOOKUP('LISTA '!D492,BASE!A:A,BASE!G:G)</f>
        <v>16</v>
      </c>
      <c r="X492" s="280" t="str">
        <f t="shared" si="63"/>
        <v/>
      </c>
      <c r="Y492" s="280" t="str">
        <f>IF(X492="ACABOU",(MAX($Y$2:Y491))+1,"")</f>
        <v/>
      </c>
      <c r="Z492" s="280" t="str">
        <f>IF(X492="CHEGOU",(MAX($Z$2:Z491))+1,"")</f>
        <v/>
      </c>
    </row>
    <row r="493" spans="1:27" s="216" customFormat="1" ht="21.9" customHeight="1" x14ac:dyDescent="0.3">
      <c r="A493" s="12" t="e">
        <f>IF(#REF!="",0,COUNTIF(#REF!,"x"))</f>
        <v>#REF!</v>
      </c>
      <c r="B493" s="12" t="e">
        <f>IF(#REF!="",0,COUNTIF(#REF!,"x"))</f>
        <v>#REF!</v>
      </c>
      <c r="C493" s="13" t="e">
        <f>IF(#REF!="",0,COUNTIF(#REF!,"X"))</f>
        <v>#REF!</v>
      </c>
      <c r="D493" s="278">
        <v>228</v>
      </c>
      <c r="E493" s="279" t="str">
        <f>_xlfn.XLOOKUP(D493,BASE!A:A,BASE!B:B)</f>
        <v>FARINHA DE AVEIA 25KG (DUBAI)</v>
      </c>
      <c r="F493" s="280"/>
      <c r="G493" s="280"/>
      <c r="H493" s="281">
        <v>5.5</v>
      </c>
      <c r="I493" s="281">
        <v>5.5</v>
      </c>
      <c r="J493" s="282" t="str">
        <f>IFERROR(_xlfn.XLOOKUP(D493,ISENTOS!A:A,ISENTOS!H:H),"")</f>
        <v/>
      </c>
      <c r="K493" s="282" t="str">
        <f>IFERROR(_xlfn.XLOOKUP(D493,ISENTOS!A:A,ISENTOS!I:I),"")</f>
        <v/>
      </c>
      <c r="L493" s="283">
        <f>IF(_xlfn.XLOOKUP(D493,Peso!A:A,Peso!D:D),_xlfn.XLOOKUP(D493,Peso!A:A,Peso!D:D),"SEM PESO")</f>
        <v>25</v>
      </c>
      <c r="M493" s="283" t="str">
        <f>_xlfn.XLOOKUP(D493,Peso!A:A,Peso!C:C)</f>
        <v>SC</v>
      </c>
      <c r="N493" s="283"/>
      <c r="O493" s="284">
        <f t="shared" si="56"/>
        <v>5.5</v>
      </c>
      <c r="P493" s="284" t="str">
        <f t="shared" si="57"/>
        <v/>
      </c>
      <c r="Q493" s="284" t="str">
        <f t="shared" si="58"/>
        <v/>
      </c>
      <c r="R493" s="285" t="str">
        <f>_xlfn.XLOOKUP(D493,CATEGORIA!B:B,CATEGORIA!F:F)</f>
        <v>FARINHAS FUNCIONAIS</v>
      </c>
      <c r="S493" s="286">
        <f t="shared" si="59"/>
        <v>137.5</v>
      </c>
      <c r="T493" s="287" t="str">
        <f t="shared" si="60"/>
        <v/>
      </c>
      <c r="U493" s="287" t="str">
        <f t="shared" si="61"/>
        <v/>
      </c>
      <c r="V493" s="287">
        <f t="shared" si="62"/>
        <v>137.5</v>
      </c>
      <c r="W493" s="288">
        <f>_xlfn.XLOOKUP('LISTA '!D493,BASE!A:A,BASE!G:G)</f>
        <v>294</v>
      </c>
      <c r="X493" s="280" t="str">
        <f t="shared" si="63"/>
        <v/>
      </c>
      <c r="Y493" s="280" t="str">
        <f>IF(X493="ACABOU",(MAX($Y$2:Y492))+1,"")</f>
        <v/>
      </c>
      <c r="Z493" s="280" t="str">
        <f>IF(X493="CHEGOU",(MAX($Z$2:Z492))+1,"")</f>
        <v/>
      </c>
      <c r="AA493" s="48"/>
    </row>
    <row r="494" spans="1:27" s="216" customFormat="1" ht="21.9" customHeight="1" x14ac:dyDescent="0.3">
      <c r="A494" s="12"/>
      <c r="B494" s="12"/>
      <c r="C494" s="13"/>
      <c r="D494" s="278">
        <v>987</v>
      </c>
      <c r="E494" s="279" t="str">
        <f>_xlfn.XLOOKUP(D494,BASE!A:A,BASE!B:B)</f>
        <v>FARINHA DE AVEIA 5KG (DUBAI)</v>
      </c>
      <c r="F494" s="280" t="s">
        <v>155</v>
      </c>
      <c r="G494" s="280" t="s">
        <v>155</v>
      </c>
      <c r="H494" s="281">
        <v>6.7</v>
      </c>
      <c r="I494" s="281">
        <f>VLOOKUP(D494,FRACIONADOS!$A:$L,8,0)</f>
        <v>6.7</v>
      </c>
      <c r="J494" s="282" t="str">
        <f>IFERROR(_xlfn.XLOOKUP(D494,ISENTOS!A:A,ISENTOS!H:H),"")</f>
        <v/>
      </c>
      <c r="K494" s="282" t="str">
        <f>IFERROR(_xlfn.XLOOKUP(D494,ISENTOS!A:A,ISENTOS!I:I),"")</f>
        <v/>
      </c>
      <c r="L494" s="283">
        <f>IF(_xlfn.XLOOKUP(D494,Peso!A:A,Peso!D:D),_xlfn.XLOOKUP(D494,Peso!A:A,Peso!D:D),"SEM PESO")</f>
        <v>5</v>
      </c>
      <c r="M494" s="283" t="str">
        <f>_xlfn.XLOOKUP(D494,Peso!A:A,Peso!C:C)</f>
        <v>SC</v>
      </c>
      <c r="N494" s="283"/>
      <c r="O494" s="284">
        <f t="shared" si="56"/>
        <v>6.7</v>
      </c>
      <c r="P494" s="284" t="str">
        <f t="shared" si="57"/>
        <v/>
      </c>
      <c r="Q494" s="284" t="str">
        <f t="shared" si="58"/>
        <v/>
      </c>
      <c r="R494" s="285" t="str">
        <f>_xlfn.XLOOKUP(D494,CATEGORIA!B:B,CATEGORIA!F:F)</f>
        <v>FARINHAS FUNCIONAIS</v>
      </c>
      <c r="S494" s="286">
        <f t="shared" si="59"/>
        <v>33.5</v>
      </c>
      <c r="T494" s="287" t="str">
        <f t="shared" si="60"/>
        <v/>
      </c>
      <c r="U494" s="287" t="str">
        <f t="shared" si="61"/>
        <v/>
      </c>
      <c r="V494" s="287">
        <f t="shared" si="62"/>
        <v>33.5</v>
      </c>
      <c r="W494" s="288">
        <f>_xlfn.XLOOKUP('LISTA '!D494,BASE!A:A,BASE!G:G)</f>
        <v>178</v>
      </c>
      <c r="X494" s="280" t="str">
        <f t="shared" si="63"/>
        <v/>
      </c>
      <c r="Y494" s="280" t="str">
        <f>IF(X494="ACABOU",(MAX($Y$2:Y493))+1,"")</f>
        <v/>
      </c>
      <c r="Z494" s="280" t="str">
        <f>IF(X494="CHEGOU",(MAX($Z$2:Z493))+1,"")</f>
        <v/>
      </c>
      <c r="AA494" s="48"/>
    </row>
    <row r="495" spans="1:27" s="216" customFormat="1" ht="21.9" customHeight="1" x14ac:dyDescent="0.3">
      <c r="A495" s="12"/>
      <c r="B495" s="12"/>
      <c r="C495" s="13"/>
      <c r="D495" s="278">
        <v>2360</v>
      </c>
      <c r="E495" s="279" t="str">
        <f>_xlfn.XLOOKUP(D495,BASE!A:A,BASE!B:B)</f>
        <v>FARINHA DE AVEIA SEM GLUTEN 10KG (DUBAI)</v>
      </c>
      <c r="F495" s="280"/>
      <c r="G495" s="280"/>
      <c r="H495" s="281">
        <v>8.9</v>
      </c>
      <c r="I495" s="281">
        <v>8.9</v>
      </c>
      <c r="J495" s="282" t="str">
        <f>IFERROR(_xlfn.XLOOKUP(D495,ISENTOS!A:A,ISENTOS!H:H),"")</f>
        <v/>
      </c>
      <c r="K495" s="282" t="str">
        <f>IFERROR(_xlfn.XLOOKUP(D495,ISENTOS!A:A,ISENTOS!I:I),"")</f>
        <v/>
      </c>
      <c r="L495" s="283">
        <f>IF(_xlfn.XLOOKUP(D495,Peso!A:A,Peso!D:D),_xlfn.XLOOKUP(D495,Peso!A:A,Peso!D:D),"SEM PESO")</f>
        <v>10</v>
      </c>
      <c r="M495" s="283" t="str">
        <f>_xlfn.XLOOKUP(D495,Peso!A:A,Peso!C:C)</f>
        <v>SC</v>
      </c>
      <c r="N495" s="283"/>
      <c r="O495" s="284">
        <f t="shared" si="56"/>
        <v>8.9</v>
      </c>
      <c r="P495" s="284" t="str">
        <f t="shared" si="57"/>
        <v/>
      </c>
      <c r="Q495" s="284" t="str">
        <f t="shared" si="58"/>
        <v/>
      </c>
      <c r="R495" s="285" t="str">
        <f>_xlfn.XLOOKUP(D495,CATEGORIA!B:B,CATEGORIA!F:F)</f>
        <v>FARINHAS FUNCIONAIS</v>
      </c>
      <c r="S495" s="286">
        <f t="shared" si="59"/>
        <v>89</v>
      </c>
      <c r="T495" s="287" t="str">
        <f t="shared" si="60"/>
        <v/>
      </c>
      <c r="U495" s="287" t="str">
        <f t="shared" si="61"/>
        <v/>
      </c>
      <c r="V495" s="287">
        <f t="shared" si="62"/>
        <v>89</v>
      </c>
      <c r="W495" s="288">
        <f>_xlfn.XLOOKUP('LISTA '!D495,BASE!A:A,BASE!G:G)</f>
        <v>174</v>
      </c>
      <c r="X495" s="280" t="str">
        <f t="shared" si="63"/>
        <v/>
      </c>
      <c r="Y495" s="280" t="str">
        <f>IF(X495="ACABOU",(MAX($Y$2:Y494))+1,"")</f>
        <v/>
      </c>
      <c r="Z495" s="280" t="str">
        <f>IF(X495="CHEGOU",(MAX($Z$2:Z494))+1,"")</f>
        <v/>
      </c>
    </row>
    <row r="496" spans="1:27" s="216" customFormat="1" ht="21.9" customHeight="1" x14ac:dyDescent="0.3">
      <c r="A496" s="19" t="e">
        <f>IF(#REF!="",0,COUNTIF(#REF!,"x"))</f>
        <v>#REF!</v>
      </c>
      <c r="B496" s="19" t="e">
        <f>IF(#REF!="",0,COUNTIF(#REF!,"x"))</f>
        <v>#REF!</v>
      </c>
      <c r="C496" s="16" t="e">
        <f>IF(#REF!="",0,COUNTIF(#REF!,"X"))</f>
        <v>#REF!</v>
      </c>
      <c r="D496" s="278">
        <v>91</v>
      </c>
      <c r="E496" s="279" t="str">
        <f>_xlfn.XLOOKUP(D496,BASE!A:A,BASE!B:B)</f>
        <v>FARINHA DE BANANA VERDE 10KG</v>
      </c>
      <c r="F496" s="280"/>
      <c r="G496" s="280"/>
      <c r="H496" s="281">
        <v>12</v>
      </c>
      <c r="I496" s="281">
        <v>11.2</v>
      </c>
      <c r="J496" s="282" t="str">
        <f>IFERROR(_xlfn.XLOOKUP(D496,ISENTOS!A:A,ISENTOS!H:H),"")</f>
        <v/>
      </c>
      <c r="K496" s="282" t="str">
        <f>IFERROR(_xlfn.XLOOKUP(D496,ISENTOS!A:A,ISENTOS!I:I),"")</f>
        <v/>
      </c>
      <c r="L496" s="283">
        <f>IF(_xlfn.XLOOKUP(D496,Peso!A:A,Peso!D:D),_xlfn.XLOOKUP(D496,Peso!A:A,Peso!D:D),"SEM PESO")</f>
        <v>10</v>
      </c>
      <c r="M496" s="283" t="str">
        <f>_xlfn.XLOOKUP(D496,Peso!A:A,Peso!C:C)</f>
        <v>SC</v>
      </c>
      <c r="N496" s="283"/>
      <c r="O496" s="284">
        <f t="shared" si="56"/>
        <v>11.2</v>
      </c>
      <c r="P496" s="284" t="str">
        <f t="shared" si="57"/>
        <v/>
      </c>
      <c r="Q496" s="284" t="str">
        <f t="shared" si="58"/>
        <v/>
      </c>
      <c r="R496" s="285" t="str">
        <f>_xlfn.XLOOKUP(D496,CATEGORIA!B:B,CATEGORIA!F:F)</f>
        <v>FARINHAS FUNCIONAIS</v>
      </c>
      <c r="S496" s="286">
        <f t="shared" si="59"/>
        <v>112</v>
      </c>
      <c r="T496" s="287" t="str">
        <f t="shared" si="60"/>
        <v/>
      </c>
      <c r="U496" s="287" t="str">
        <f t="shared" si="61"/>
        <v/>
      </c>
      <c r="V496" s="287">
        <f t="shared" si="62"/>
        <v>112</v>
      </c>
      <c r="W496" s="288">
        <f>_xlfn.XLOOKUP('LISTA '!D496,BASE!A:A,BASE!G:G)</f>
        <v>0</v>
      </c>
      <c r="X496" s="280" t="str">
        <f t="shared" si="63"/>
        <v>ACABOU</v>
      </c>
      <c r="Y496" s="280">
        <f>IF(X496="ACABOU",(MAX($Y$2:Y495))+1,"")</f>
        <v>17</v>
      </c>
      <c r="Z496" s="280" t="str">
        <f>IF(X496="CHEGOU",(MAX($Z$2:Z495))+1,"")</f>
        <v/>
      </c>
    </row>
    <row r="497" spans="1:26" s="216" customFormat="1" ht="21.9" customHeight="1" x14ac:dyDescent="0.3">
      <c r="A497" s="12" t="e">
        <f>IF(#REF!="",0,COUNTIF(#REF!,"x"))</f>
        <v>#REF!</v>
      </c>
      <c r="B497" s="12" t="e">
        <f>IF(#REF!="",0,COUNTIF(#REF!,"x"))</f>
        <v>#REF!</v>
      </c>
      <c r="C497" s="13" t="e">
        <f>IF(#REF!="",0,COUNTIF(#REF!,"X"))</f>
        <v>#REF!</v>
      </c>
      <c r="D497" s="278">
        <v>1395</v>
      </c>
      <c r="E497" s="279" t="str">
        <f>_xlfn.XLOOKUP(D497,BASE!A:A,BASE!B:B)</f>
        <v>FARINHA DE BANANA VERDE 5KG (VIDA EM GRAOS)</v>
      </c>
      <c r="F497" s="280" t="s">
        <v>155</v>
      </c>
      <c r="G497" s="280" t="s">
        <v>155</v>
      </c>
      <c r="H497" s="281">
        <v>14</v>
      </c>
      <c r="I497" s="281">
        <f>VLOOKUP(D497,FRACIONADOS!$A:$L,8,0)</f>
        <v>13.1</v>
      </c>
      <c r="J497" s="282" t="str">
        <f>IFERROR(_xlfn.XLOOKUP(D497,ISENTOS!A:A,ISENTOS!H:H),"")</f>
        <v/>
      </c>
      <c r="K497" s="282" t="str">
        <f>IFERROR(_xlfn.XLOOKUP(D497,ISENTOS!A:A,ISENTOS!I:I),"")</f>
        <v/>
      </c>
      <c r="L497" s="283">
        <f>IF(_xlfn.XLOOKUP(D497,Peso!A:A,Peso!D:D),_xlfn.XLOOKUP(D497,Peso!A:A,Peso!D:D),"SEM PESO")</f>
        <v>5</v>
      </c>
      <c r="M497" s="283" t="str">
        <f>_xlfn.XLOOKUP(D497,Peso!A:A,Peso!C:C)</f>
        <v>SC</v>
      </c>
      <c r="N497" s="283"/>
      <c r="O497" s="284">
        <f t="shared" si="56"/>
        <v>13.1</v>
      </c>
      <c r="P497" s="284" t="str">
        <f t="shared" si="57"/>
        <v/>
      </c>
      <c r="Q497" s="284" t="str">
        <f t="shared" si="58"/>
        <v/>
      </c>
      <c r="R497" s="285" t="str">
        <f>_xlfn.XLOOKUP(D497,CATEGORIA!B:B,CATEGORIA!F:F)</f>
        <v>FARINHAS FUNCIONAIS</v>
      </c>
      <c r="S497" s="286">
        <f t="shared" si="59"/>
        <v>65.5</v>
      </c>
      <c r="T497" s="287" t="str">
        <f t="shared" si="60"/>
        <v/>
      </c>
      <c r="U497" s="287" t="str">
        <f t="shared" si="61"/>
        <v/>
      </c>
      <c r="V497" s="287">
        <f t="shared" si="62"/>
        <v>65.5</v>
      </c>
      <c r="W497" s="288">
        <f>_xlfn.XLOOKUP('LISTA '!D497,BASE!A:A,BASE!G:G)</f>
        <v>112</v>
      </c>
      <c r="X497" s="280" t="str">
        <f t="shared" si="63"/>
        <v/>
      </c>
      <c r="Y497" s="280" t="str">
        <f>IF(X497="ACABOU",(MAX($Y$2:Y496))+1,"")</f>
        <v/>
      </c>
      <c r="Z497" s="280" t="str">
        <f>IF(X497="CHEGOU",(MAX($Z$2:Z496))+1,"")</f>
        <v/>
      </c>
    </row>
    <row r="498" spans="1:26" s="216" customFormat="1" ht="21.9" customHeight="1" x14ac:dyDescent="0.3">
      <c r="A498" s="12" t="e">
        <f>IF(#REF!="",0,COUNTIF(#REF!,"x"))</f>
        <v>#REF!</v>
      </c>
      <c r="B498" s="12" t="e">
        <f>IF(#REF!="",0,COUNTIF(#REF!,"x"))</f>
        <v>#REF!</v>
      </c>
      <c r="C498" s="13" t="e">
        <f>IF(#REF!="",0,COUNTIF(#REF!,"X"))</f>
        <v>#REF!</v>
      </c>
      <c r="D498" s="278">
        <v>1649</v>
      </c>
      <c r="E498" s="279" t="str">
        <f>_xlfn.XLOOKUP(D498,BASE!A:A,BASE!B:B)</f>
        <v>FARINHA DE BANANA VERDE 2KG (VIDA EM GRAOS)</v>
      </c>
      <c r="F498" s="280" t="s">
        <v>155</v>
      </c>
      <c r="G498" s="280" t="s">
        <v>155</v>
      </c>
      <c r="H498" s="281">
        <v>14.6</v>
      </c>
      <c r="I498" s="281">
        <f>VLOOKUP(D498,FRACIONADOS!$A:$L,8,0)</f>
        <v>13.7</v>
      </c>
      <c r="J498" s="282" t="str">
        <f>IFERROR(_xlfn.XLOOKUP(D498,ISENTOS!A:A,ISENTOS!H:H),"")</f>
        <v/>
      </c>
      <c r="K498" s="282" t="str">
        <f>IFERROR(_xlfn.XLOOKUP(D498,ISENTOS!A:A,ISENTOS!I:I),"")</f>
        <v/>
      </c>
      <c r="L498" s="283">
        <f>IF(_xlfn.XLOOKUP(D498,Peso!A:A,Peso!D:D),_xlfn.XLOOKUP(D498,Peso!A:A,Peso!D:D),"SEM PESO")</f>
        <v>2</v>
      </c>
      <c r="M498" s="283" t="str">
        <f>_xlfn.XLOOKUP(D498,Peso!A:A,Peso!C:C)</f>
        <v>SC</v>
      </c>
      <c r="N498" s="283"/>
      <c r="O498" s="284">
        <f t="shared" si="56"/>
        <v>13.7</v>
      </c>
      <c r="P498" s="284" t="str">
        <f t="shared" si="57"/>
        <v/>
      </c>
      <c r="Q498" s="284" t="str">
        <f t="shared" si="58"/>
        <v/>
      </c>
      <c r="R498" s="285" t="str">
        <f>_xlfn.XLOOKUP(D498,CATEGORIA!B:B,CATEGORIA!F:F)</f>
        <v>FARINHAS FUNCIONAIS</v>
      </c>
      <c r="S498" s="286">
        <f t="shared" si="59"/>
        <v>27.4</v>
      </c>
      <c r="T498" s="287" t="str">
        <f t="shared" si="60"/>
        <v/>
      </c>
      <c r="U498" s="287" t="str">
        <f t="shared" si="61"/>
        <v/>
      </c>
      <c r="V498" s="287">
        <f t="shared" si="62"/>
        <v>27.4</v>
      </c>
      <c r="W498" s="288">
        <f>_xlfn.XLOOKUP('LISTA '!D498,BASE!A:A,BASE!G:G)</f>
        <v>35</v>
      </c>
      <c r="X498" s="280" t="str">
        <f t="shared" si="63"/>
        <v/>
      </c>
      <c r="Y498" s="280" t="str">
        <f>IF(X498="ACABOU",(MAX($Y$2:Y497))+1,"")</f>
        <v/>
      </c>
      <c r="Z498" s="280" t="str">
        <f>IF(X498="CHEGOU",(MAX($Z$2:Z497))+1,"")</f>
        <v/>
      </c>
    </row>
    <row r="499" spans="1:26" s="216" customFormat="1" ht="21.9" customHeight="1" x14ac:dyDescent="0.3">
      <c r="A499" s="12" t="e">
        <f>IF(#REF!="",0,COUNTIF(#REF!,"x"))</f>
        <v>#REF!</v>
      </c>
      <c r="B499" s="12" t="e">
        <f>IF(#REF!="",0,COUNTIF(#REF!,"x"))</f>
        <v>#REF!</v>
      </c>
      <c r="C499" s="13" t="e">
        <f>IF(#REF!="",0,COUNTIF(#REF!,"X"))</f>
        <v>#REF!</v>
      </c>
      <c r="D499" s="278">
        <v>1303</v>
      </c>
      <c r="E499" s="279" t="str">
        <f>_xlfn.XLOOKUP(D499,BASE!A:A,BASE!B:B)</f>
        <v>FARINHA DE BATATA DOCE (FIBRA) 10KG</v>
      </c>
      <c r="F499" s="280"/>
      <c r="G499" s="280"/>
      <c r="H499" s="281">
        <v>11.7</v>
      </c>
      <c r="I499" s="281">
        <v>11.7</v>
      </c>
      <c r="J499" s="282" t="str">
        <f>IFERROR(_xlfn.XLOOKUP(D499,ISENTOS!A:A,ISENTOS!H:H),"")</f>
        <v/>
      </c>
      <c r="K499" s="282" t="str">
        <f>IFERROR(_xlfn.XLOOKUP(D499,ISENTOS!A:A,ISENTOS!I:I),"")</f>
        <v/>
      </c>
      <c r="L499" s="283">
        <f>IF(_xlfn.XLOOKUP(D499,Peso!A:A,Peso!D:D),_xlfn.XLOOKUP(D499,Peso!A:A,Peso!D:D),"SEM PESO")</f>
        <v>10</v>
      </c>
      <c r="M499" s="283" t="str">
        <f>_xlfn.XLOOKUP(D499,Peso!A:A,Peso!C:C)</f>
        <v>SC</v>
      </c>
      <c r="N499" s="283"/>
      <c r="O499" s="284">
        <f t="shared" si="56"/>
        <v>11.7</v>
      </c>
      <c r="P499" s="284" t="str">
        <f t="shared" si="57"/>
        <v/>
      </c>
      <c r="Q499" s="284" t="str">
        <f t="shared" si="58"/>
        <v/>
      </c>
      <c r="R499" s="285" t="str">
        <f>_xlfn.XLOOKUP(D499,CATEGORIA!B:B,CATEGORIA!F:F)</f>
        <v>FARINHAS FUNCIONAIS</v>
      </c>
      <c r="S499" s="286">
        <f t="shared" si="59"/>
        <v>117</v>
      </c>
      <c r="T499" s="287" t="str">
        <f t="shared" si="60"/>
        <v/>
      </c>
      <c r="U499" s="287" t="str">
        <f t="shared" si="61"/>
        <v/>
      </c>
      <c r="V499" s="287">
        <f t="shared" si="62"/>
        <v>117</v>
      </c>
      <c r="W499" s="288">
        <f>_xlfn.XLOOKUP('LISTA '!D499,BASE!A:A,BASE!G:G)</f>
        <v>41</v>
      </c>
      <c r="X499" s="280" t="str">
        <f t="shared" si="63"/>
        <v/>
      </c>
      <c r="Y499" s="280" t="str">
        <f>IF(X499="ACABOU",(MAX($Y$2:Y498))+1,"")</f>
        <v/>
      </c>
      <c r="Z499" s="280" t="str">
        <f>IF(X499="CHEGOU",(MAX($Z$2:Z498))+1,"")</f>
        <v/>
      </c>
    </row>
    <row r="500" spans="1:26" s="216" customFormat="1" ht="21.9" customHeight="1" x14ac:dyDescent="0.3">
      <c r="A500" s="20" t="e">
        <f>IF(#REF!="",0,COUNTIF(#REF!,"x"))</f>
        <v>#REF!</v>
      </c>
      <c r="B500" s="20" t="e">
        <f>IF(#REF!="",0,COUNTIF(#REF!,"x"))</f>
        <v>#REF!</v>
      </c>
      <c r="C500" s="21" t="e">
        <f>IF(#REF!="",0,COUNTIF(#REF!,"X"))</f>
        <v>#REF!</v>
      </c>
      <c r="D500" s="278">
        <v>2782</v>
      </c>
      <c r="E500" s="279" t="str">
        <f>_xlfn.XLOOKUP(D500,BASE!A:A,BASE!B:B)</f>
        <v>FARINHA DE BATATA DOCE FIBRA 2KG (VIDA EM GRAOS)</v>
      </c>
      <c r="F500" s="280" t="s">
        <v>155</v>
      </c>
      <c r="G500" s="280" t="s">
        <v>155</v>
      </c>
      <c r="H500" s="281">
        <v>14.3</v>
      </c>
      <c r="I500" s="281">
        <f>VLOOKUP(D500,FRACIONADOS!$A:$L,8,0)</f>
        <v>14.3</v>
      </c>
      <c r="J500" s="282" t="str">
        <f>IFERROR(_xlfn.XLOOKUP(D500,ISENTOS!A:A,ISENTOS!H:H),"")</f>
        <v/>
      </c>
      <c r="K500" s="282" t="str">
        <f>IFERROR(_xlfn.XLOOKUP(D500,ISENTOS!A:A,ISENTOS!I:I),"")</f>
        <v/>
      </c>
      <c r="L500" s="283">
        <f>IF(_xlfn.XLOOKUP(D500,Peso!A:A,Peso!D:D),_xlfn.XLOOKUP(D500,Peso!A:A,Peso!D:D),"SEM PESO")</f>
        <v>2</v>
      </c>
      <c r="M500" s="283" t="str">
        <f>_xlfn.XLOOKUP(D500,Peso!A:A,Peso!C:C)</f>
        <v>SC</v>
      </c>
      <c r="N500" s="283"/>
      <c r="O500" s="284">
        <f t="shared" si="56"/>
        <v>14.3</v>
      </c>
      <c r="P500" s="284" t="str">
        <f t="shared" si="57"/>
        <v/>
      </c>
      <c r="Q500" s="284" t="str">
        <f t="shared" si="58"/>
        <v/>
      </c>
      <c r="R500" s="285" t="str">
        <f>_xlfn.XLOOKUP(D500,CATEGORIA!B:B,CATEGORIA!F:F)</f>
        <v>FARINHAS FUNCIONAIS</v>
      </c>
      <c r="S500" s="286">
        <f t="shared" si="59"/>
        <v>28.6</v>
      </c>
      <c r="T500" s="287" t="str">
        <f t="shared" si="60"/>
        <v/>
      </c>
      <c r="U500" s="287" t="str">
        <f t="shared" si="61"/>
        <v/>
      </c>
      <c r="V500" s="287">
        <f t="shared" si="62"/>
        <v>28.6</v>
      </c>
      <c r="W500" s="288">
        <f>_xlfn.XLOOKUP('LISTA '!D500,BASE!A:A,BASE!G:G)</f>
        <v>29</v>
      </c>
      <c r="X500" s="280" t="str">
        <f t="shared" si="63"/>
        <v/>
      </c>
      <c r="Y500" s="280" t="str">
        <f>IF(X500="ACABOU",(MAX($Y$2:Y499))+1,"")</f>
        <v/>
      </c>
      <c r="Z500" s="280" t="str">
        <f>IF(X500="CHEGOU",(MAX($Z$2:Z499))+1,"")</f>
        <v/>
      </c>
    </row>
    <row r="501" spans="1:26" s="216" customFormat="1" ht="21.9" customHeight="1" x14ac:dyDescent="0.3">
      <c r="A501" s="20" t="e">
        <f>IF(#REF!="",0,COUNTIF(#REF!,"x"))</f>
        <v>#REF!</v>
      </c>
      <c r="B501" s="20" t="e">
        <f>IF(#REF!="",0,COUNTIF(#REF!,"x"))</f>
        <v>#REF!</v>
      </c>
      <c r="C501" s="21" t="e">
        <f>IF(#REF!="",0,COUNTIF(#REF!,"X"))</f>
        <v>#REF!</v>
      </c>
      <c r="D501" s="278">
        <v>559</v>
      </c>
      <c r="E501" s="279" t="str">
        <f>_xlfn.XLOOKUP(D501,BASE!A:A,BASE!B:B)</f>
        <v>FARINHA DE BATATA DOCE FIBRA 5KG (VIDA EM GRAOS)</v>
      </c>
      <c r="F501" s="280" t="s">
        <v>155</v>
      </c>
      <c r="G501" s="280" t="s">
        <v>155</v>
      </c>
      <c r="H501" s="281">
        <v>13.7</v>
      </c>
      <c r="I501" s="281">
        <f>VLOOKUP(D501,FRACIONADOS!$A:$L,8,0)</f>
        <v>13.7</v>
      </c>
      <c r="J501" s="282" t="str">
        <f>IFERROR(_xlfn.XLOOKUP(D501,ISENTOS!A:A,ISENTOS!H:H),"")</f>
        <v/>
      </c>
      <c r="K501" s="282" t="str">
        <f>IFERROR(_xlfn.XLOOKUP(D501,ISENTOS!A:A,ISENTOS!I:I),"")</f>
        <v/>
      </c>
      <c r="L501" s="283">
        <f>IF(_xlfn.XLOOKUP(D501,Peso!A:A,Peso!D:D),_xlfn.XLOOKUP(D501,Peso!A:A,Peso!D:D),"SEM PESO")</f>
        <v>5</v>
      </c>
      <c r="M501" s="283" t="str">
        <f>_xlfn.XLOOKUP(D501,Peso!A:A,Peso!C:C)</f>
        <v>SC</v>
      </c>
      <c r="N501" s="283"/>
      <c r="O501" s="284">
        <f t="shared" si="56"/>
        <v>13.7</v>
      </c>
      <c r="P501" s="284" t="str">
        <f t="shared" si="57"/>
        <v/>
      </c>
      <c r="Q501" s="284" t="str">
        <f t="shared" si="58"/>
        <v/>
      </c>
      <c r="R501" s="285" t="str">
        <f>_xlfn.XLOOKUP(D501,CATEGORIA!B:B,CATEGORIA!F:F)</f>
        <v>FARINHAS FUNCIONAIS</v>
      </c>
      <c r="S501" s="286">
        <f t="shared" si="59"/>
        <v>68.5</v>
      </c>
      <c r="T501" s="287" t="str">
        <f t="shared" si="60"/>
        <v/>
      </c>
      <c r="U501" s="287" t="str">
        <f t="shared" si="61"/>
        <v/>
      </c>
      <c r="V501" s="287">
        <f t="shared" si="62"/>
        <v>68.5</v>
      </c>
      <c r="W501" s="288">
        <f>_xlfn.XLOOKUP('LISTA '!D501,BASE!A:A,BASE!G:G)</f>
        <v>30</v>
      </c>
      <c r="X501" s="280" t="str">
        <f t="shared" si="63"/>
        <v/>
      </c>
      <c r="Y501" s="280" t="str">
        <f>IF(X501="ACABOU",(MAX($Y$2:Y500))+1,"")</f>
        <v/>
      </c>
      <c r="Z501" s="280" t="str">
        <f>IF(X501="CHEGOU",(MAX($Z$2:Z500))+1,"")</f>
        <v/>
      </c>
    </row>
    <row r="502" spans="1:26" s="216" customFormat="1" ht="21.9" customHeight="1" x14ac:dyDescent="0.3">
      <c r="A502" s="20" t="e">
        <f>IF(#REF!="",0,COUNTIF(#REF!,"x"))</f>
        <v>#REF!</v>
      </c>
      <c r="B502" s="20" t="e">
        <f>IF(#REF!="",0,COUNTIF(#REF!,"x"))</f>
        <v>#REF!</v>
      </c>
      <c r="C502" s="21" t="e">
        <f>IF(#REF!="",0,COUNTIF(#REF!,"X"))</f>
        <v>#REF!</v>
      </c>
      <c r="D502" s="278">
        <v>86</v>
      </c>
      <c r="E502" s="279" t="str">
        <f>_xlfn.XLOOKUP(D502,BASE!A:A,BASE!B:B)</f>
        <v>FARINHA DE BERINJELA (PURA) 10KG</v>
      </c>
      <c r="F502" s="280"/>
      <c r="G502" s="280"/>
      <c r="H502" s="281">
        <v>36</v>
      </c>
      <c r="I502" s="281">
        <v>36</v>
      </c>
      <c r="J502" s="282" t="str">
        <f>IFERROR(_xlfn.XLOOKUP(D502,ISENTOS!A:A,ISENTOS!H:H),"")</f>
        <v/>
      </c>
      <c r="K502" s="282" t="str">
        <f>IFERROR(_xlfn.XLOOKUP(D502,ISENTOS!A:A,ISENTOS!I:I),"")</f>
        <v/>
      </c>
      <c r="L502" s="283">
        <f>IF(_xlfn.XLOOKUP(D502,Peso!A:A,Peso!D:D),_xlfn.XLOOKUP(D502,Peso!A:A,Peso!D:D),"SEM PESO")</f>
        <v>10</v>
      </c>
      <c r="M502" s="283" t="str">
        <f>_xlfn.XLOOKUP(D502,Peso!A:A,Peso!C:C)</f>
        <v>SC</v>
      </c>
      <c r="N502" s="283"/>
      <c r="O502" s="284">
        <f t="shared" si="56"/>
        <v>36</v>
      </c>
      <c r="P502" s="284" t="str">
        <f t="shared" si="57"/>
        <v/>
      </c>
      <c r="Q502" s="284" t="str">
        <f t="shared" si="58"/>
        <v/>
      </c>
      <c r="R502" s="285" t="str">
        <f>_xlfn.XLOOKUP(D502,CATEGORIA!B:B,CATEGORIA!F:F)</f>
        <v>FARINHAS FUNCIONAIS</v>
      </c>
      <c r="S502" s="286">
        <f t="shared" si="59"/>
        <v>360</v>
      </c>
      <c r="T502" s="287" t="str">
        <f t="shared" si="60"/>
        <v/>
      </c>
      <c r="U502" s="287" t="str">
        <f t="shared" si="61"/>
        <v/>
      </c>
      <c r="V502" s="287">
        <f t="shared" si="62"/>
        <v>360</v>
      </c>
      <c r="W502" s="288">
        <f>_xlfn.XLOOKUP('LISTA '!D502,BASE!A:A,BASE!G:G)</f>
        <v>138</v>
      </c>
      <c r="X502" s="280" t="str">
        <f t="shared" si="63"/>
        <v/>
      </c>
      <c r="Y502" s="280" t="str">
        <f>IF(X502="ACABOU",(MAX($Y$2:Y501))+1,"")</f>
        <v/>
      </c>
      <c r="Z502" s="280" t="str">
        <f>IF(X502="CHEGOU",(MAX($Z$2:Z501))+1,"")</f>
        <v/>
      </c>
    </row>
    <row r="503" spans="1:26" s="216" customFormat="1" ht="21.9" customHeight="1" x14ac:dyDescent="0.3">
      <c r="A503" s="20" t="e">
        <f>IF(#REF!="",0,COUNTIF(#REF!,"x"))</f>
        <v>#REF!</v>
      </c>
      <c r="B503" s="20" t="e">
        <f>IF(#REF!="",0,COUNTIF(#REF!,"x"))</f>
        <v>#REF!</v>
      </c>
      <c r="C503" s="21" t="e">
        <f>IF(#REF!="",0,COUNTIF(#REF!,"X"))</f>
        <v>#REF!</v>
      </c>
      <c r="D503" s="278">
        <v>560</v>
      </c>
      <c r="E503" s="279" t="str">
        <f>_xlfn.XLOOKUP(D503,BASE!A:A,BASE!B:B)</f>
        <v>FARINHA DE BERINJELA (PURA) 5KG (VIDA EM GRAOS)</v>
      </c>
      <c r="F503" s="280" t="s">
        <v>155</v>
      </c>
      <c r="G503" s="280" t="s">
        <v>155</v>
      </c>
      <c r="H503" s="281">
        <v>38.799999999999997</v>
      </c>
      <c r="I503" s="281">
        <f>VLOOKUP(D503,FRACIONADOS!$A:$L,8,0)</f>
        <v>38.799999999999997</v>
      </c>
      <c r="J503" s="282" t="str">
        <f>IFERROR(_xlfn.XLOOKUP(D503,ISENTOS!A:A,ISENTOS!H:H),"")</f>
        <v/>
      </c>
      <c r="K503" s="282" t="str">
        <f>IFERROR(_xlfn.XLOOKUP(D503,ISENTOS!A:A,ISENTOS!I:I),"")</f>
        <v/>
      </c>
      <c r="L503" s="283">
        <f>IF(_xlfn.XLOOKUP(D503,Peso!A:A,Peso!D:D),_xlfn.XLOOKUP(D503,Peso!A:A,Peso!D:D),"SEM PESO")</f>
        <v>5</v>
      </c>
      <c r="M503" s="283" t="str">
        <f>_xlfn.XLOOKUP(D503,Peso!A:A,Peso!C:C)</f>
        <v>SC</v>
      </c>
      <c r="N503" s="283"/>
      <c r="O503" s="284">
        <f t="shared" si="56"/>
        <v>38.799999999999997</v>
      </c>
      <c r="P503" s="284" t="str">
        <f t="shared" si="57"/>
        <v/>
      </c>
      <c r="Q503" s="284" t="str">
        <f t="shared" si="58"/>
        <v/>
      </c>
      <c r="R503" s="285" t="str">
        <f>_xlfn.XLOOKUP(D503,CATEGORIA!B:B,CATEGORIA!F:F)</f>
        <v>FARINHAS FUNCIONAIS</v>
      </c>
      <c r="S503" s="286">
        <f t="shared" si="59"/>
        <v>194</v>
      </c>
      <c r="T503" s="287" t="str">
        <f t="shared" si="60"/>
        <v/>
      </c>
      <c r="U503" s="287" t="str">
        <f t="shared" si="61"/>
        <v/>
      </c>
      <c r="V503" s="287">
        <f t="shared" si="62"/>
        <v>194</v>
      </c>
      <c r="W503" s="288">
        <f>_xlfn.XLOOKUP('LISTA '!D503,BASE!A:A,BASE!G:G)</f>
        <v>55</v>
      </c>
      <c r="X503" s="280" t="str">
        <f t="shared" si="63"/>
        <v/>
      </c>
      <c r="Y503" s="280" t="str">
        <f>IF(X503="ACABOU",(MAX($Y$2:Y502))+1,"")</f>
        <v/>
      </c>
      <c r="Z503" s="280" t="str">
        <f>IF(X503="CHEGOU",(MAX($Z$2:Z502))+1,"")</f>
        <v/>
      </c>
    </row>
    <row r="504" spans="1:26" s="216" customFormat="1" ht="21.9" customHeight="1" x14ac:dyDescent="0.3">
      <c r="A504" s="12" t="e">
        <f>IF(#REF!="",0,COUNTIF(#REF!,"x"))</f>
        <v>#REF!</v>
      </c>
      <c r="B504" s="12" t="e">
        <f>IF(#REF!="",0,COUNTIF(#REF!,"x"))</f>
        <v>#REF!</v>
      </c>
      <c r="C504" s="13" t="e">
        <f>IF(#REF!="",0,COUNTIF(#REF!,"X"))</f>
        <v>#REF!</v>
      </c>
      <c r="D504" s="278">
        <v>309</v>
      </c>
      <c r="E504" s="279" t="str">
        <f>_xlfn.XLOOKUP(D504,BASE!A:A,BASE!B:B)</f>
        <v>FARINHA DE BETERRABA 10KG (DESIDRATADA)</v>
      </c>
      <c r="F504" s="280"/>
      <c r="G504" s="280"/>
      <c r="H504" s="281">
        <v>26</v>
      </c>
      <c r="I504" s="281">
        <v>26</v>
      </c>
      <c r="J504" s="282" t="str">
        <f>IFERROR(_xlfn.XLOOKUP(D504,ISENTOS!A:A,ISENTOS!H:H),"")</f>
        <v/>
      </c>
      <c r="K504" s="282" t="str">
        <f>IFERROR(_xlfn.XLOOKUP(D504,ISENTOS!A:A,ISENTOS!I:I),"")</f>
        <v/>
      </c>
      <c r="L504" s="283">
        <f>IF(_xlfn.XLOOKUP(D504,Peso!A:A,Peso!D:D),_xlfn.XLOOKUP(D504,Peso!A:A,Peso!D:D),"SEM PESO")</f>
        <v>10</v>
      </c>
      <c r="M504" s="283" t="str">
        <f>_xlfn.XLOOKUP(D504,Peso!A:A,Peso!C:C)</f>
        <v>SC</v>
      </c>
      <c r="N504" s="283"/>
      <c r="O504" s="284">
        <f t="shared" si="56"/>
        <v>26</v>
      </c>
      <c r="P504" s="284" t="str">
        <f t="shared" si="57"/>
        <v/>
      </c>
      <c r="Q504" s="284" t="str">
        <f t="shared" si="58"/>
        <v/>
      </c>
      <c r="R504" s="285" t="str">
        <f>_xlfn.XLOOKUP(D504,CATEGORIA!B:B,CATEGORIA!F:F)</f>
        <v>FARINHAS FUNCIONAIS</v>
      </c>
      <c r="S504" s="286">
        <f t="shared" si="59"/>
        <v>260</v>
      </c>
      <c r="T504" s="287" t="str">
        <f t="shared" si="60"/>
        <v/>
      </c>
      <c r="U504" s="287" t="str">
        <f t="shared" si="61"/>
        <v/>
      </c>
      <c r="V504" s="287">
        <f t="shared" si="62"/>
        <v>260</v>
      </c>
      <c r="W504" s="288">
        <f>_xlfn.XLOOKUP('LISTA '!D504,BASE!A:A,BASE!G:G)</f>
        <v>81</v>
      </c>
      <c r="X504" s="280" t="str">
        <f t="shared" si="63"/>
        <v/>
      </c>
      <c r="Y504" s="280" t="str">
        <f>IF(X504="ACABOU",(MAX($Y$2:Y503))+1,"")</f>
        <v/>
      </c>
      <c r="Z504" s="280" t="str">
        <f>IF(X504="CHEGOU",(MAX($Z$2:Z503))+1,"")</f>
        <v/>
      </c>
    </row>
    <row r="505" spans="1:26" s="216" customFormat="1" ht="21.9" customHeight="1" x14ac:dyDescent="0.3">
      <c r="A505" s="12" t="e">
        <f>IF(#REF!="",0,COUNTIF(#REF!,"x"))</f>
        <v>#REF!</v>
      </c>
      <c r="B505" s="12" t="e">
        <f>IF(#REF!="",0,COUNTIF(#REF!,"x"))</f>
        <v>#REF!</v>
      </c>
      <c r="C505" s="13" t="e">
        <f>IF(#REF!="",0,COUNTIF(#REF!,"X"))</f>
        <v>#REF!</v>
      </c>
      <c r="D505" s="278">
        <v>561</v>
      </c>
      <c r="E505" s="279" t="str">
        <f>_xlfn.XLOOKUP(D505,BASE!A:A,BASE!B:B)</f>
        <v>FARINHA DE BETERRABA DESIDRATADA 5KG (VIDA EM GRAOS)</v>
      </c>
      <c r="F505" s="280"/>
      <c r="G505" s="280" t="s">
        <v>155</v>
      </c>
      <c r="H505" s="281">
        <v>28.1</v>
      </c>
      <c r="I505" s="281">
        <f>VLOOKUP(D505,FRACIONADOS!$A:$L,8,0)</f>
        <v>28.1</v>
      </c>
      <c r="J505" s="282" t="str">
        <f>IFERROR(_xlfn.XLOOKUP(D505,ISENTOS!A:A,ISENTOS!H:H),"")</f>
        <v/>
      </c>
      <c r="K505" s="282" t="str">
        <f>IFERROR(_xlfn.XLOOKUP(D505,ISENTOS!A:A,ISENTOS!I:I),"")</f>
        <v/>
      </c>
      <c r="L505" s="283">
        <f>IF(_xlfn.XLOOKUP(D505,Peso!A:A,Peso!D:D),_xlfn.XLOOKUP(D505,Peso!A:A,Peso!D:D),"SEM PESO")</f>
        <v>5</v>
      </c>
      <c r="M505" s="283" t="str">
        <f>_xlfn.XLOOKUP(D505,Peso!A:A,Peso!C:C)</f>
        <v>SC</v>
      </c>
      <c r="N505" s="283"/>
      <c r="O505" s="284">
        <f t="shared" si="56"/>
        <v>28.1</v>
      </c>
      <c r="P505" s="284" t="str">
        <f t="shared" si="57"/>
        <v/>
      </c>
      <c r="Q505" s="284" t="str">
        <f t="shared" si="58"/>
        <v/>
      </c>
      <c r="R505" s="285" t="str">
        <f>_xlfn.XLOOKUP(D505,CATEGORIA!B:B,CATEGORIA!F:F)</f>
        <v>FARINHAS FUNCIONAIS</v>
      </c>
      <c r="S505" s="286">
        <f t="shared" si="59"/>
        <v>140.5</v>
      </c>
      <c r="T505" s="287" t="str">
        <f t="shared" si="60"/>
        <v/>
      </c>
      <c r="U505" s="287" t="str">
        <f t="shared" si="61"/>
        <v/>
      </c>
      <c r="V505" s="287">
        <f t="shared" si="62"/>
        <v>140.5</v>
      </c>
      <c r="W505" s="288">
        <f>_xlfn.XLOOKUP('LISTA '!D505,BASE!A:A,BASE!G:G)</f>
        <v>59</v>
      </c>
      <c r="X505" s="280" t="str">
        <f t="shared" si="63"/>
        <v/>
      </c>
      <c r="Y505" s="280" t="str">
        <f>IF(X505="ACABOU",(MAX($Y$2:Y504))+1,"")</f>
        <v/>
      </c>
      <c r="Z505" s="280" t="str">
        <f>IF(X505="CHEGOU",(MAX($Z$2:Z504))+1,"")</f>
        <v/>
      </c>
    </row>
    <row r="506" spans="1:26" s="216" customFormat="1" ht="21.9" customHeight="1" x14ac:dyDescent="0.3">
      <c r="A506" s="15" t="e">
        <f>IF(#REF!="",0,COUNTIF(#REF!,"x"))</f>
        <v>#REF!</v>
      </c>
      <c r="B506" s="15" t="e">
        <f>IF(#REF!="",0,COUNTIF(#REF!,"x"))</f>
        <v>#REF!</v>
      </c>
      <c r="C506" s="16" t="e">
        <f>IF(#REF!="",0,COUNTIF(#REF!,"X"))</f>
        <v>#REF!</v>
      </c>
      <c r="D506" s="278">
        <v>1191</v>
      </c>
      <c r="E506" s="279" t="str">
        <f>_xlfn.XLOOKUP(D506,BASE!A:A,BASE!B:B)</f>
        <v>FARINHA DE CASTANHA DE CAJU TORRADA PREMIUM 11,34KG</v>
      </c>
      <c r="F506" s="280"/>
      <c r="G506" s="280"/>
      <c r="H506" s="281">
        <v>17.5</v>
      </c>
      <c r="I506" s="281">
        <v>17.5</v>
      </c>
      <c r="J506" s="282" t="str">
        <f>IFERROR(_xlfn.XLOOKUP(D506,ISENTOS!A:A,ISENTOS!H:H),"")</f>
        <v/>
      </c>
      <c r="K506" s="282" t="str">
        <f>IFERROR(_xlfn.XLOOKUP(D506,ISENTOS!A:A,ISENTOS!I:I),"")</f>
        <v/>
      </c>
      <c r="L506" s="283">
        <f>IF(_xlfn.XLOOKUP(D506,Peso!A:A,Peso!D:D),_xlfn.XLOOKUP(D506,Peso!A:A,Peso!D:D),"SEM PESO")</f>
        <v>11.34</v>
      </c>
      <c r="M506" s="283" t="str">
        <f>_xlfn.XLOOKUP(D506,Peso!A:A,Peso!C:C)</f>
        <v>CX</v>
      </c>
      <c r="N506" s="283"/>
      <c r="O506" s="284">
        <f t="shared" si="56"/>
        <v>17.5</v>
      </c>
      <c r="P506" s="284" t="str">
        <f t="shared" si="57"/>
        <v/>
      </c>
      <c r="Q506" s="284" t="str">
        <f t="shared" si="58"/>
        <v/>
      </c>
      <c r="R506" s="285" t="str">
        <f>_xlfn.XLOOKUP(D506,CATEGORIA!B:B,CATEGORIA!F:F)</f>
        <v>FARINHAS FUNCIONAIS</v>
      </c>
      <c r="S506" s="286">
        <f t="shared" si="59"/>
        <v>198.45</v>
      </c>
      <c r="T506" s="287" t="str">
        <f t="shared" si="60"/>
        <v/>
      </c>
      <c r="U506" s="287" t="str">
        <f t="shared" si="61"/>
        <v/>
      </c>
      <c r="V506" s="287">
        <f t="shared" si="62"/>
        <v>198.45</v>
      </c>
      <c r="W506" s="288">
        <f>_xlfn.XLOOKUP('LISTA '!D506,BASE!A:A,BASE!G:G)</f>
        <v>143</v>
      </c>
      <c r="X506" s="280" t="str">
        <f t="shared" si="63"/>
        <v/>
      </c>
      <c r="Y506" s="280" t="str">
        <f>IF(X506="ACABOU",(MAX($Y$2:Y505))+1,"")</f>
        <v/>
      </c>
      <c r="Z506" s="280" t="str">
        <f>IF(X506="CHEGOU",(MAX($Z$2:Z505))+1,"")</f>
        <v/>
      </c>
    </row>
    <row r="507" spans="1:26" s="216" customFormat="1" ht="21.9" customHeight="1" x14ac:dyDescent="0.3">
      <c r="A507" s="12" t="e">
        <f>IF(#REF!="",0,COUNTIF(#REF!,"x"))</f>
        <v>#REF!</v>
      </c>
      <c r="B507" s="12" t="e">
        <f>IF(#REF!="",0,COUNTIF(#REF!,"x"))</f>
        <v>#REF!</v>
      </c>
      <c r="C507" s="13" t="e">
        <f>IF(#REF!="",0,COUNTIF(#REF!,"X"))</f>
        <v>#REF!</v>
      </c>
      <c r="D507" s="278">
        <v>1650</v>
      </c>
      <c r="E507" s="279" t="str">
        <f>_xlfn.XLOOKUP(D507,BASE!A:A,BASE!B:B)</f>
        <v>FARINHA DE CASTANHA DE CAJU TORRADA PREMIUM 2KG (VIDA EM GRAOS)</v>
      </c>
      <c r="F507" s="280" t="s">
        <v>155</v>
      </c>
      <c r="G507" s="280" t="s">
        <v>155</v>
      </c>
      <c r="H507" s="281">
        <v>20.9</v>
      </c>
      <c r="I507" s="281">
        <f>VLOOKUP(D507,FRACIONADOS!$A:$L,8,0)</f>
        <v>20.9</v>
      </c>
      <c r="J507" s="282" t="str">
        <f>IFERROR(_xlfn.XLOOKUP(D507,ISENTOS!A:A,ISENTOS!H:H),"")</f>
        <v/>
      </c>
      <c r="K507" s="282" t="str">
        <f>IFERROR(_xlfn.XLOOKUP(D507,ISENTOS!A:A,ISENTOS!I:I),"")</f>
        <v/>
      </c>
      <c r="L507" s="283">
        <f>IF(_xlfn.XLOOKUP(D507,Peso!A:A,Peso!D:D),_xlfn.XLOOKUP(D507,Peso!A:A,Peso!D:D),"SEM PESO")</f>
        <v>2</v>
      </c>
      <c r="M507" s="283" t="str">
        <f>_xlfn.XLOOKUP(D507,Peso!A:A,Peso!C:C)</f>
        <v>CX</v>
      </c>
      <c r="N507" s="283"/>
      <c r="O507" s="284">
        <f t="shared" si="56"/>
        <v>20.9</v>
      </c>
      <c r="P507" s="284" t="str">
        <f t="shared" si="57"/>
        <v/>
      </c>
      <c r="Q507" s="284" t="str">
        <f t="shared" si="58"/>
        <v/>
      </c>
      <c r="R507" s="285" t="str">
        <f>_xlfn.XLOOKUP(D507,CATEGORIA!B:B,CATEGORIA!F:F)</f>
        <v>FARINHAS FUNCIONAIS</v>
      </c>
      <c r="S507" s="286">
        <f t="shared" si="59"/>
        <v>41.8</v>
      </c>
      <c r="T507" s="287" t="str">
        <f t="shared" si="60"/>
        <v/>
      </c>
      <c r="U507" s="287" t="str">
        <f t="shared" si="61"/>
        <v/>
      </c>
      <c r="V507" s="287">
        <f t="shared" si="62"/>
        <v>41.8</v>
      </c>
      <c r="W507" s="288">
        <f>_xlfn.XLOOKUP('LISTA '!D507,BASE!A:A,BASE!G:G)</f>
        <v>21</v>
      </c>
      <c r="X507" s="280" t="str">
        <f t="shared" si="63"/>
        <v/>
      </c>
      <c r="Y507" s="280" t="str">
        <f>IF(X507="ACABOU",(MAX($Y$2:Y506))+1,"")</f>
        <v/>
      </c>
      <c r="Z507" s="280" t="str">
        <f>IF(X507="CHEGOU",(MAX($Z$2:Z506))+1,"")</f>
        <v/>
      </c>
    </row>
    <row r="508" spans="1:26" s="216" customFormat="1" ht="21.9" customHeight="1" x14ac:dyDescent="0.3">
      <c r="A508" s="10" t="e">
        <f>IF(#REF!="",0,COUNTIF(#REF!,"x"))</f>
        <v>#REF!</v>
      </c>
      <c r="B508" s="10" t="e">
        <f>IF(#REF!="",0,COUNTIF(#REF!,"x"))</f>
        <v>#REF!</v>
      </c>
      <c r="C508" s="10" t="e">
        <f>IF(#REF!="",0,COUNTIF(#REF!,"X"))</f>
        <v>#REF!</v>
      </c>
      <c r="D508" s="278">
        <v>773</v>
      </c>
      <c r="E508" s="279" t="str">
        <f>_xlfn.XLOOKUP(D508,BASE!A:A,BASE!B:B)</f>
        <v>FARINHA DE CASTANHA DE CAJU TORRADA PREMIUM 5,67KG (VIDA EM GRAOS)</v>
      </c>
      <c r="F508" s="280" t="s">
        <v>155</v>
      </c>
      <c r="G508" s="280" t="s">
        <v>155</v>
      </c>
      <c r="H508" s="281">
        <v>20.100000000000001</v>
      </c>
      <c r="I508" s="281">
        <f>VLOOKUP(D508,FRACIONADOS!$A:$L,8,0)</f>
        <v>20.100000000000001</v>
      </c>
      <c r="J508" s="282" t="str">
        <f>IFERROR(_xlfn.XLOOKUP(D508,ISENTOS!A:A,ISENTOS!H:H),"")</f>
        <v/>
      </c>
      <c r="K508" s="282" t="str">
        <f>IFERROR(_xlfn.XLOOKUP(D508,ISENTOS!A:A,ISENTOS!I:I),"")</f>
        <v/>
      </c>
      <c r="L508" s="283">
        <f>IF(_xlfn.XLOOKUP(D508,Peso!A:A,Peso!D:D),_xlfn.XLOOKUP(D508,Peso!A:A,Peso!D:D),"SEM PESO")</f>
        <v>5.67</v>
      </c>
      <c r="M508" s="283" t="str">
        <f>_xlfn.XLOOKUP(D508,Peso!A:A,Peso!C:C)</f>
        <v>CX</v>
      </c>
      <c r="N508" s="283"/>
      <c r="O508" s="284">
        <f t="shared" ref="O508:O570" si="64" xml:space="preserve"> ROUNDUP((I508*$M$1),1)</f>
        <v>20.100000000000001</v>
      </c>
      <c r="P508" s="284" t="str">
        <f t="shared" ref="P508:P570" si="65">IFERROR(ROUNDUP((($O508*J508)+$O508),1),"")</f>
        <v/>
      </c>
      <c r="Q508" s="284" t="str">
        <f t="shared" ref="Q508:Q570" si="66">IFERROR(ROUNDUP((($O508*K508)+$O508),1),"")</f>
        <v/>
      </c>
      <c r="R508" s="285" t="str">
        <f>_xlfn.XLOOKUP(D508,CATEGORIA!B:B,CATEGORIA!F:F)</f>
        <v>FARINHAS FUNCIONAIS</v>
      </c>
      <c r="S508" s="286">
        <f t="shared" ref="S508:S570" si="67">O508*L508</f>
        <v>113.96700000000001</v>
      </c>
      <c r="T508" s="287" t="str">
        <f t="shared" ref="T508:T570" si="68">IFERROR(ROUNDUP((($S508*J508)+$S508),1),"")</f>
        <v/>
      </c>
      <c r="U508" s="287" t="str">
        <f t="shared" ref="U508:U570" si="69">IFERROR(ROUNDUP((($S508*K508)+$S508),1),"")</f>
        <v/>
      </c>
      <c r="V508" s="287">
        <f t="shared" ref="V508:V570" si="70">S508</f>
        <v>113.96700000000001</v>
      </c>
      <c r="W508" s="288">
        <f>_xlfn.XLOOKUP('LISTA '!D508,BASE!A:A,BASE!G:G)</f>
        <v>26</v>
      </c>
      <c r="X508" s="280" t="str">
        <f t="shared" ref="X508:X570" si="71">IF(AND(W508&gt;0,I508=0),"CHEGOU",IF(AND(W508&lt;=0,I508&gt;0),"ACABOU",""))</f>
        <v/>
      </c>
      <c r="Y508" s="280" t="str">
        <f>IF(X508="ACABOU",(MAX($Y$2:Y507))+1,"")</f>
        <v/>
      </c>
      <c r="Z508" s="280" t="str">
        <f>IF(X508="CHEGOU",(MAX($Z$2:Z507))+1,"")</f>
        <v/>
      </c>
    </row>
    <row r="509" spans="1:26" s="216" customFormat="1" ht="21.9" customHeight="1" x14ac:dyDescent="0.3">
      <c r="A509" s="12" t="e">
        <f>IF(#REF!="",0,COUNTIF(#REF!,"x"))</f>
        <v>#REF!</v>
      </c>
      <c r="B509" s="12" t="e">
        <f>IF(#REF!="",0,COUNTIF(#REF!,"x"))</f>
        <v>#REF!</v>
      </c>
      <c r="C509" s="13" t="e">
        <f>IF(#REF!="",0,COUNTIF(#REF!,"X"))</f>
        <v>#REF!</v>
      </c>
      <c r="D509" s="278">
        <v>1304</v>
      </c>
      <c r="E509" s="279" t="str">
        <f>_xlfn.XLOOKUP(D509,BASE!A:A,BASE!B:B)</f>
        <v>FARINHA DE CENTEIO FINA 25KG (ALKIBS)</v>
      </c>
      <c r="F509" s="280"/>
      <c r="G509" s="280"/>
      <c r="H509" s="281">
        <v>6.6</v>
      </c>
      <c r="I509" s="281">
        <v>6.6</v>
      </c>
      <c r="J509" s="282" t="str">
        <f>IFERROR(_xlfn.XLOOKUP(D509,ISENTOS!A:A,ISENTOS!H:H),"")</f>
        <v/>
      </c>
      <c r="K509" s="282" t="str">
        <f>IFERROR(_xlfn.XLOOKUP(D509,ISENTOS!A:A,ISENTOS!I:I),"")</f>
        <v/>
      </c>
      <c r="L509" s="283">
        <f>IF(_xlfn.XLOOKUP(D509,Peso!A:A,Peso!D:D),_xlfn.XLOOKUP(D509,Peso!A:A,Peso!D:D),"SEM PESO")</f>
        <v>25</v>
      </c>
      <c r="M509" s="283" t="str">
        <f>_xlfn.XLOOKUP(D509,Peso!A:A,Peso!C:C)</f>
        <v>SC</v>
      </c>
      <c r="N509" s="283"/>
      <c r="O509" s="284">
        <f t="shared" si="64"/>
        <v>6.6</v>
      </c>
      <c r="P509" s="284" t="str">
        <f t="shared" si="65"/>
        <v/>
      </c>
      <c r="Q509" s="284" t="str">
        <f t="shared" si="66"/>
        <v/>
      </c>
      <c r="R509" s="285" t="str">
        <f>_xlfn.XLOOKUP(D509,CATEGORIA!B:B,CATEGORIA!F:F)</f>
        <v>FARINHAS FUNCIONAIS</v>
      </c>
      <c r="S509" s="286">
        <f t="shared" si="67"/>
        <v>165</v>
      </c>
      <c r="T509" s="287" t="str">
        <f t="shared" si="68"/>
        <v/>
      </c>
      <c r="U509" s="287" t="str">
        <f t="shared" si="69"/>
        <v/>
      </c>
      <c r="V509" s="287">
        <f t="shared" si="70"/>
        <v>165</v>
      </c>
      <c r="W509" s="288">
        <f>_xlfn.XLOOKUP('LISTA '!D509,BASE!A:A,BASE!G:G)</f>
        <v>49</v>
      </c>
      <c r="X509" s="280" t="str">
        <f t="shared" si="71"/>
        <v/>
      </c>
      <c r="Y509" s="280" t="str">
        <f>IF(X509="ACABOU",(MAX($Y$2:Y508))+1,"")</f>
        <v/>
      </c>
      <c r="Z509" s="280" t="str">
        <f>IF(X509="CHEGOU",(MAX($Z$2:Z508))+1,"")</f>
        <v/>
      </c>
    </row>
    <row r="510" spans="1:26" s="216" customFormat="1" ht="21.9" customHeight="1" x14ac:dyDescent="0.3">
      <c r="A510" s="12"/>
      <c r="B510" s="12"/>
      <c r="C510" s="13"/>
      <c r="D510" s="278">
        <v>1055</v>
      </c>
      <c r="E510" s="279" t="str">
        <f>_xlfn.XLOOKUP(D510,BASE!A:A,BASE!B:B)</f>
        <v>FARINHA DE CHIA PREMIUM 5KG</v>
      </c>
      <c r="F510" s="280" t="s">
        <v>155</v>
      </c>
      <c r="G510" s="280" t="s">
        <v>155</v>
      </c>
      <c r="H510" s="281">
        <v>21</v>
      </c>
      <c r="I510" s="281">
        <v>21</v>
      </c>
      <c r="J510" s="282" t="str">
        <f>IFERROR(_xlfn.XLOOKUP(D510,ISENTOS!A:A,ISENTOS!H:H),"")</f>
        <v/>
      </c>
      <c r="K510" s="282" t="str">
        <f>IFERROR(_xlfn.XLOOKUP(D510,ISENTOS!A:A,ISENTOS!I:I),"")</f>
        <v/>
      </c>
      <c r="L510" s="283">
        <f>IF(_xlfn.XLOOKUP(D510,Peso!A:A,Peso!D:D),_xlfn.XLOOKUP(D510,Peso!A:A,Peso!D:D),"SEM PESO")</f>
        <v>5</v>
      </c>
      <c r="M510" s="283" t="str">
        <f>_xlfn.XLOOKUP(D510,Peso!A:A,Peso!C:C)</f>
        <v>SC</v>
      </c>
      <c r="N510" s="283"/>
      <c r="O510" s="284">
        <f t="shared" si="64"/>
        <v>21</v>
      </c>
      <c r="P510" s="284" t="str">
        <f t="shared" si="65"/>
        <v/>
      </c>
      <c r="Q510" s="284" t="str">
        <f t="shared" si="66"/>
        <v/>
      </c>
      <c r="R510" s="285" t="str">
        <f>_xlfn.XLOOKUP(D510,CATEGORIA!B:B,CATEGORIA!F:F)</f>
        <v>FARINHAS FUNCIONAIS</v>
      </c>
      <c r="S510" s="286">
        <f t="shared" si="67"/>
        <v>105</v>
      </c>
      <c r="T510" s="287" t="str">
        <f t="shared" si="68"/>
        <v/>
      </c>
      <c r="U510" s="287" t="str">
        <f t="shared" si="69"/>
        <v/>
      </c>
      <c r="V510" s="287">
        <f t="shared" si="70"/>
        <v>105</v>
      </c>
      <c r="W510" s="288">
        <f>_xlfn.XLOOKUP('LISTA '!D510,BASE!A:A,BASE!G:G)</f>
        <v>198</v>
      </c>
      <c r="X510" s="280" t="str">
        <f t="shared" si="71"/>
        <v/>
      </c>
      <c r="Y510" s="280" t="str">
        <f>IF(X510="ACABOU",(MAX($Y$2:Y509))+1,"")</f>
        <v/>
      </c>
      <c r="Z510" s="280" t="str">
        <f>IF(X510="CHEGOU",(MAX($Z$2:Z509))+1,"")</f>
        <v/>
      </c>
    </row>
    <row r="511" spans="1:26" s="216" customFormat="1" ht="21.9" customHeight="1" x14ac:dyDescent="0.3">
      <c r="A511" s="10" t="e">
        <f>IF(#REF!="",0,COUNTIF(#REF!,"x"))</f>
        <v>#REF!</v>
      </c>
      <c r="B511" s="10" t="e">
        <f>IF(#REF!="",0,COUNTIF(#REF!,"x"))</f>
        <v>#REF!</v>
      </c>
      <c r="C511" s="10" t="e">
        <f>IF(#REF!="",0,COUNTIF(#REF!,"X"))</f>
        <v>#REF!</v>
      </c>
      <c r="D511" s="278">
        <v>20930</v>
      </c>
      <c r="E511" s="279" t="str">
        <f>_xlfn.XLOOKUP(D511,BASE!A:A,BASE!B:B)</f>
        <v>FARINHA DE COCO 10KG (IMPORTADO)</v>
      </c>
      <c r="F511" s="280"/>
      <c r="G511" s="280"/>
      <c r="H511" s="281">
        <v>15.5</v>
      </c>
      <c r="I511" s="281">
        <v>15.5</v>
      </c>
      <c r="J511" s="282" t="str">
        <f>IFERROR(_xlfn.XLOOKUP(D511,ISENTOS!A:A,ISENTOS!H:H),"")</f>
        <v/>
      </c>
      <c r="K511" s="282" t="str">
        <f>IFERROR(_xlfn.XLOOKUP(D511,ISENTOS!A:A,ISENTOS!I:I),"")</f>
        <v/>
      </c>
      <c r="L511" s="283">
        <f>IF(_xlfn.XLOOKUP(D511,Peso!A:A,Peso!D:D),_xlfn.XLOOKUP(D511,Peso!A:A,Peso!D:D),"SEM PESO")</f>
        <v>10</v>
      </c>
      <c r="M511" s="283" t="str">
        <f>_xlfn.XLOOKUP(D511,Peso!A:A,Peso!C:C)</f>
        <v>SC</v>
      </c>
      <c r="N511" s="283"/>
      <c r="O511" s="284">
        <f t="shared" si="64"/>
        <v>15.5</v>
      </c>
      <c r="P511" s="284" t="str">
        <f t="shared" si="65"/>
        <v/>
      </c>
      <c r="Q511" s="284" t="str">
        <f t="shared" si="66"/>
        <v/>
      </c>
      <c r="R511" s="285" t="str">
        <f>_xlfn.XLOOKUP(D511,CATEGORIA!B:B,CATEGORIA!F:F)</f>
        <v>FARINHAS FUNCIONAIS</v>
      </c>
      <c r="S511" s="286">
        <f t="shared" si="67"/>
        <v>155</v>
      </c>
      <c r="T511" s="287" t="str">
        <f t="shared" si="68"/>
        <v/>
      </c>
      <c r="U511" s="287" t="str">
        <f t="shared" si="69"/>
        <v/>
      </c>
      <c r="V511" s="287">
        <f t="shared" si="70"/>
        <v>155</v>
      </c>
      <c r="W511" s="288">
        <f>_xlfn.XLOOKUP('LISTA '!D511,BASE!A:A,BASE!G:G)</f>
        <v>151</v>
      </c>
      <c r="X511" s="280" t="str">
        <f t="shared" si="71"/>
        <v/>
      </c>
      <c r="Y511" s="280" t="str">
        <f>IF(X511="ACABOU",(MAX($Y$2:Y510))+1,"")</f>
        <v/>
      </c>
      <c r="Z511" s="280" t="str">
        <f>IF(X511="CHEGOU",(MAX($Z$2:Z510))+1,"")</f>
        <v/>
      </c>
    </row>
    <row r="512" spans="1:26" s="216" customFormat="1" ht="21.9" customHeight="1" x14ac:dyDescent="0.3">
      <c r="A512" s="14" t="e">
        <f>IF(#REF!="",0,COUNTIF(#REF!,"x"))</f>
        <v>#REF!</v>
      </c>
      <c r="B512" s="14" t="e">
        <f>IF(#REF!="",0,COUNTIF(#REF!,"x"))</f>
        <v>#REF!</v>
      </c>
      <c r="C512" s="13" t="e">
        <f>IF(#REF!="",0,COUNTIF(#REF!,"X"))</f>
        <v>#REF!</v>
      </c>
      <c r="D512" s="278">
        <v>20244</v>
      </c>
      <c r="E512" s="279" t="str">
        <f>_xlfn.XLOOKUP(D512,BASE!A:A,BASE!B:B)</f>
        <v>FARINHA DE COCO 5KG (VIDA EM GRAOS)</v>
      </c>
      <c r="F512" s="280" t="s">
        <v>155</v>
      </c>
      <c r="G512" s="280" t="s">
        <v>155</v>
      </c>
      <c r="H512" s="281">
        <v>18.100000000000001</v>
      </c>
      <c r="I512" s="281">
        <f>VLOOKUP(D512,FRACIONADOS!$A:$L,8,0)</f>
        <v>18.100000000000001</v>
      </c>
      <c r="J512" s="282" t="str">
        <f>IFERROR(_xlfn.XLOOKUP(D512,ISENTOS!A:A,ISENTOS!H:H),"")</f>
        <v/>
      </c>
      <c r="K512" s="282" t="str">
        <f>IFERROR(_xlfn.XLOOKUP(D512,ISENTOS!A:A,ISENTOS!I:I),"")</f>
        <v/>
      </c>
      <c r="L512" s="283">
        <f>IF(_xlfn.XLOOKUP(D512,Peso!A:A,Peso!D:D),_xlfn.XLOOKUP(D512,Peso!A:A,Peso!D:D),"SEM PESO")</f>
        <v>5</v>
      </c>
      <c r="M512" s="283" t="str">
        <f>_xlfn.XLOOKUP(D512,Peso!A:A,Peso!C:C)</f>
        <v>SC</v>
      </c>
      <c r="N512" s="283"/>
      <c r="O512" s="284">
        <f t="shared" si="64"/>
        <v>18.100000000000001</v>
      </c>
      <c r="P512" s="284" t="str">
        <f t="shared" si="65"/>
        <v/>
      </c>
      <c r="Q512" s="284" t="str">
        <f t="shared" si="66"/>
        <v/>
      </c>
      <c r="R512" s="285" t="str">
        <f>_xlfn.XLOOKUP(D512,CATEGORIA!B:B,CATEGORIA!F:F)</f>
        <v>FARINHAS FUNCIONAIS</v>
      </c>
      <c r="S512" s="286">
        <f t="shared" si="67"/>
        <v>90.5</v>
      </c>
      <c r="T512" s="287" t="str">
        <f t="shared" si="68"/>
        <v/>
      </c>
      <c r="U512" s="287" t="str">
        <f t="shared" si="69"/>
        <v/>
      </c>
      <c r="V512" s="287">
        <f t="shared" si="70"/>
        <v>90.5</v>
      </c>
      <c r="W512" s="288">
        <f>_xlfn.XLOOKUP('LISTA '!D512,BASE!A:A,BASE!G:G)</f>
        <v>82</v>
      </c>
      <c r="X512" s="280" t="str">
        <f t="shared" si="71"/>
        <v/>
      </c>
      <c r="Y512" s="280" t="str">
        <f>IF(X512="ACABOU",(MAX($Y$2:Y511))+1,"")</f>
        <v/>
      </c>
      <c r="Z512" s="280" t="str">
        <f>IF(X512="CHEGOU",(MAX($Z$2:Z511))+1,"")</f>
        <v/>
      </c>
    </row>
    <row r="513" spans="1:27" s="216" customFormat="1" ht="21.9" customHeight="1" x14ac:dyDescent="0.3">
      <c r="A513" s="12" t="e">
        <f>IF(#REF!="",0,COUNTIF(#REF!,"x"))</f>
        <v>#REF!</v>
      </c>
      <c r="B513" s="12" t="e">
        <f>IF(#REF!="",0,COUNTIF(#REF!,"x"))</f>
        <v>#REF!</v>
      </c>
      <c r="C513" s="13" t="e">
        <f>IF(#REF!="",0,COUNTIF(#REF!,"X"))</f>
        <v>#REF!</v>
      </c>
      <c r="D513" s="278">
        <v>1399</v>
      </c>
      <c r="E513" s="279" t="str">
        <f>_xlfn.XLOOKUP(D513,BASE!A:A,BASE!B:B)</f>
        <v>FARINHA DE FEIJAO BRANCO 5KG</v>
      </c>
      <c r="F513" s="280"/>
      <c r="G513" s="280"/>
      <c r="H513" s="281">
        <v>12</v>
      </c>
      <c r="I513" s="281">
        <v>12</v>
      </c>
      <c r="J513" s="282" t="str">
        <f>IFERROR(_xlfn.XLOOKUP(D513,ISENTOS!A:A,ISENTOS!H:H),"")</f>
        <v/>
      </c>
      <c r="K513" s="282" t="str">
        <f>IFERROR(_xlfn.XLOOKUP(D513,ISENTOS!A:A,ISENTOS!I:I),"")</f>
        <v/>
      </c>
      <c r="L513" s="283">
        <f>IF(_xlfn.XLOOKUP(D513,Peso!A:A,Peso!D:D),_xlfn.XLOOKUP(D513,Peso!A:A,Peso!D:D),"SEM PESO")</f>
        <v>5</v>
      </c>
      <c r="M513" s="283" t="str">
        <f>_xlfn.XLOOKUP(D513,Peso!A:A,Peso!C:C)</f>
        <v>SC</v>
      </c>
      <c r="N513" s="283"/>
      <c r="O513" s="284">
        <f t="shared" si="64"/>
        <v>12</v>
      </c>
      <c r="P513" s="284" t="str">
        <f t="shared" si="65"/>
        <v/>
      </c>
      <c r="Q513" s="284" t="str">
        <f t="shared" si="66"/>
        <v/>
      </c>
      <c r="R513" s="285" t="str">
        <f>_xlfn.XLOOKUP(D513,CATEGORIA!B:B,CATEGORIA!F:F)</f>
        <v>FARINHAS FUNCIONAIS</v>
      </c>
      <c r="S513" s="286">
        <f t="shared" si="67"/>
        <v>60</v>
      </c>
      <c r="T513" s="287" t="str">
        <f t="shared" si="68"/>
        <v/>
      </c>
      <c r="U513" s="287" t="str">
        <f t="shared" si="69"/>
        <v/>
      </c>
      <c r="V513" s="287">
        <f t="shared" si="70"/>
        <v>60</v>
      </c>
      <c r="W513" s="288">
        <f>_xlfn.XLOOKUP('LISTA '!D513,BASE!A:A,BASE!G:G)</f>
        <v>49</v>
      </c>
      <c r="X513" s="280" t="str">
        <f t="shared" si="71"/>
        <v/>
      </c>
      <c r="Y513" s="280" t="str">
        <f>IF(X513="ACABOU",(MAX($Y$2:Y512))+1,"")</f>
        <v/>
      </c>
      <c r="Z513" s="280" t="str">
        <f>IF(X513="CHEGOU",(MAX($Z$2:Z512))+1,"")</f>
        <v/>
      </c>
    </row>
    <row r="514" spans="1:27" s="216" customFormat="1" ht="21.9" customHeight="1" x14ac:dyDescent="0.3">
      <c r="A514" s="12" t="e">
        <f>IF(#REF!="",0,COUNTIF(#REF!,"x"))</f>
        <v>#REF!</v>
      </c>
      <c r="B514" s="12" t="e">
        <f>IF(#REF!="",0,COUNTIF(#REF!,"x"))</f>
        <v>#REF!</v>
      </c>
      <c r="C514" s="13" t="e">
        <f>IF(#REF!="",0,COUNTIF(#REF!,"X"))</f>
        <v>#REF!</v>
      </c>
      <c r="D514" s="278">
        <v>1002</v>
      </c>
      <c r="E514" s="279" t="str">
        <f>_xlfn.XLOOKUP(D514,BASE!A:A,BASE!B:B)</f>
        <v>FARINHA DE GRAO DE BICO 5KG</v>
      </c>
      <c r="F514" s="280"/>
      <c r="G514" s="280"/>
      <c r="H514" s="281">
        <v>7.8</v>
      </c>
      <c r="I514" s="281">
        <v>7.8</v>
      </c>
      <c r="J514" s="282" t="str">
        <f>IFERROR(_xlfn.XLOOKUP(D514,ISENTOS!A:A,ISENTOS!H:H),"")</f>
        <v/>
      </c>
      <c r="K514" s="282" t="str">
        <f>IFERROR(_xlfn.XLOOKUP(D514,ISENTOS!A:A,ISENTOS!I:I),"")</f>
        <v/>
      </c>
      <c r="L514" s="283">
        <f>IF(_xlfn.XLOOKUP(D514,Peso!A:A,Peso!D:D),_xlfn.XLOOKUP(D514,Peso!A:A,Peso!D:D),"SEM PESO")</f>
        <v>5</v>
      </c>
      <c r="M514" s="283" t="str">
        <f>_xlfn.XLOOKUP(D514,Peso!A:A,Peso!C:C)</f>
        <v>SC</v>
      </c>
      <c r="N514" s="283"/>
      <c r="O514" s="284">
        <f t="shared" si="64"/>
        <v>7.8</v>
      </c>
      <c r="P514" s="284" t="str">
        <f t="shared" si="65"/>
        <v/>
      </c>
      <c r="Q514" s="284" t="str">
        <f t="shared" si="66"/>
        <v/>
      </c>
      <c r="R514" s="285" t="str">
        <f>_xlfn.XLOOKUP(D514,CATEGORIA!B:B,CATEGORIA!F:F)</f>
        <v>FARINHAS FUNCIONAIS</v>
      </c>
      <c r="S514" s="286">
        <f t="shared" si="67"/>
        <v>39</v>
      </c>
      <c r="T514" s="287" t="str">
        <f t="shared" si="68"/>
        <v/>
      </c>
      <c r="U514" s="287" t="str">
        <f t="shared" si="69"/>
        <v/>
      </c>
      <c r="V514" s="287">
        <f t="shared" si="70"/>
        <v>39</v>
      </c>
      <c r="W514" s="288">
        <f>_xlfn.XLOOKUP('LISTA '!D514,BASE!A:A,BASE!G:G)</f>
        <v>39</v>
      </c>
      <c r="X514" s="280" t="str">
        <f t="shared" si="71"/>
        <v/>
      </c>
      <c r="Y514" s="280" t="str">
        <f>IF(X514="ACABOU",(MAX($Y$2:Y513))+1,"")</f>
        <v/>
      </c>
      <c r="Z514" s="280" t="str">
        <f>IF(X514="CHEGOU",(MAX($Z$2:Z513))+1,"")</f>
        <v/>
      </c>
    </row>
    <row r="515" spans="1:27" s="216" customFormat="1" ht="21.9" customHeight="1" x14ac:dyDescent="0.3">
      <c r="A515" s="12"/>
      <c r="B515" s="12"/>
      <c r="C515" s="13"/>
      <c r="D515" s="278">
        <v>1029</v>
      </c>
      <c r="E515" s="279" t="str">
        <f>_xlfn.XLOOKUP(D515,BASE!A:A,BASE!B:B)</f>
        <v>FARINHA DE LINHACA DOURADA 5KG (CRUA)</v>
      </c>
      <c r="F515" s="280"/>
      <c r="G515" s="280"/>
      <c r="H515" s="281">
        <v>10.3</v>
      </c>
      <c r="I515" s="281">
        <f>VLOOKUP(D515,FRACIONADOS!$A:$L,8,0)</f>
        <v>10.3</v>
      </c>
      <c r="J515" s="282" t="str">
        <f>IFERROR(_xlfn.XLOOKUP(D515,ISENTOS!A:A,ISENTOS!H:H),"")</f>
        <v/>
      </c>
      <c r="K515" s="282" t="str">
        <f>IFERROR(_xlfn.XLOOKUP(D515,ISENTOS!A:A,ISENTOS!I:I),"")</f>
        <v/>
      </c>
      <c r="L515" s="283">
        <f>IF(_xlfn.XLOOKUP(D515,Peso!A:A,Peso!D:D),_xlfn.XLOOKUP(D515,Peso!A:A,Peso!D:D),"SEM PESO")</f>
        <v>5</v>
      </c>
      <c r="M515" s="283" t="str">
        <f>_xlfn.XLOOKUP(D515,Peso!A:A,Peso!C:C)</f>
        <v>SC</v>
      </c>
      <c r="N515" s="283"/>
      <c r="O515" s="284">
        <f t="shared" si="64"/>
        <v>10.3</v>
      </c>
      <c r="P515" s="284" t="str">
        <f t="shared" si="65"/>
        <v/>
      </c>
      <c r="Q515" s="284" t="str">
        <f t="shared" si="66"/>
        <v/>
      </c>
      <c r="R515" s="285" t="str">
        <f>_xlfn.XLOOKUP(D515,CATEGORIA!B:B,CATEGORIA!F:F)</f>
        <v>FARINHAS FUNCIONAIS</v>
      </c>
      <c r="S515" s="286">
        <f t="shared" si="67"/>
        <v>51.5</v>
      </c>
      <c r="T515" s="287" t="str">
        <f t="shared" si="68"/>
        <v/>
      </c>
      <c r="U515" s="287" t="str">
        <f t="shared" si="69"/>
        <v/>
      </c>
      <c r="V515" s="287">
        <f t="shared" si="70"/>
        <v>51.5</v>
      </c>
      <c r="W515" s="288">
        <f>_xlfn.XLOOKUP('LISTA '!D515,BASE!A:A,BASE!G:G)</f>
        <v>0</v>
      </c>
      <c r="X515" s="280" t="str">
        <f t="shared" si="71"/>
        <v>ACABOU</v>
      </c>
      <c r="Y515" s="280">
        <f>IF(X515="ACABOU",(MAX($Y$2:Y514))+1,"")</f>
        <v>18</v>
      </c>
      <c r="Z515" s="280" t="str">
        <f>IF(X515="CHEGOU",(MAX($Z$2:Z514))+1,"")</f>
        <v/>
      </c>
    </row>
    <row r="516" spans="1:27" s="216" customFormat="1" ht="21.9" customHeight="1" x14ac:dyDescent="0.3">
      <c r="A516" s="12" t="e">
        <f>IF(#REF!="",0,COUNTIF(#REF!,"x"))</f>
        <v>#REF!</v>
      </c>
      <c r="B516" s="12" t="e">
        <f>IF(#REF!="",0,COUNTIF(#REF!,"x"))</f>
        <v>#REF!</v>
      </c>
      <c r="C516" s="13" t="e">
        <f>IF(#REF!="",0,COUNTIF(#REF!,"X"))</f>
        <v>#REF!</v>
      </c>
      <c r="D516" s="278">
        <v>680</v>
      </c>
      <c r="E516" s="279" t="str">
        <f>_xlfn.XLOOKUP(D516,BASE!A:A,BASE!B:B)</f>
        <v>FARINHA DE LINHACA DOURADA 5KG (TOSTADA)</v>
      </c>
      <c r="F516" s="280"/>
      <c r="G516" s="280"/>
      <c r="H516" s="281">
        <v>15</v>
      </c>
      <c r="I516" s="281">
        <v>15</v>
      </c>
      <c r="J516" s="282" t="str">
        <f>IFERROR(_xlfn.XLOOKUP(D516,ISENTOS!A:A,ISENTOS!H:H),"")</f>
        <v/>
      </c>
      <c r="K516" s="282" t="str">
        <f>IFERROR(_xlfn.XLOOKUP(D516,ISENTOS!A:A,ISENTOS!I:I),"")</f>
        <v/>
      </c>
      <c r="L516" s="283">
        <f>IF(_xlfn.XLOOKUP(D516,Peso!A:A,Peso!D:D),_xlfn.XLOOKUP(D516,Peso!A:A,Peso!D:D),"SEM PESO")</f>
        <v>5</v>
      </c>
      <c r="M516" s="283" t="str">
        <f>_xlfn.XLOOKUP(D516,Peso!A:A,Peso!C:C)</f>
        <v>SC</v>
      </c>
      <c r="N516" s="283"/>
      <c r="O516" s="284">
        <f t="shared" si="64"/>
        <v>15</v>
      </c>
      <c r="P516" s="284" t="str">
        <f t="shared" si="65"/>
        <v/>
      </c>
      <c r="Q516" s="284" t="str">
        <f t="shared" si="66"/>
        <v/>
      </c>
      <c r="R516" s="285" t="str">
        <f>_xlfn.XLOOKUP(D516,CATEGORIA!B:B,CATEGORIA!F:F)</f>
        <v>FARINHAS FUNCIONAIS</v>
      </c>
      <c r="S516" s="286">
        <f t="shared" si="67"/>
        <v>75</v>
      </c>
      <c r="T516" s="287" t="str">
        <f t="shared" si="68"/>
        <v/>
      </c>
      <c r="U516" s="287" t="str">
        <f t="shared" si="69"/>
        <v/>
      </c>
      <c r="V516" s="287">
        <f t="shared" si="70"/>
        <v>75</v>
      </c>
      <c r="W516" s="288">
        <f>_xlfn.XLOOKUP('LISTA '!D516,BASE!A:A,BASE!G:G)</f>
        <v>24</v>
      </c>
      <c r="X516" s="280" t="str">
        <f t="shared" si="71"/>
        <v/>
      </c>
      <c r="Y516" s="280" t="str">
        <f>IF(X516="ACABOU",(MAX($Y$2:Y515))+1,"")</f>
        <v/>
      </c>
      <c r="Z516" s="280" t="str">
        <f>IF(X516="CHEGOU",(MAX($Z$2:Z515))+1,"")</f>
        <v/>
      </c>
    </row>
    <row r="517" spans="1:27" s="216" customFormat="1" ht="21.9" customHeight="1" x14ac:dyDescent="0.3">
      <c r="A517" s="12" t="e">
        <f>IF(#REF!="",0,COUNTIF(#REF!,"x"))</f>
        <v>#REF!</v>
      </c>
      <c r="B517" s="12" t="e">
        <f>IF(#REF!="",0,COUNTIF(#REF!,"x"))</f>
        <v>#REF!</v>
      </c>
      <c r="C517" s="13" t="e">
        <f>IF(#REF!="",0,COUNTIF(#REF!,"X"))</f>
        <v>#REF!</v>
      </c>
      <c r="D517" s="278">
        <v>232</v>
      </c>
      <c r="E517" s="279" t="str">
        <f>_xlfn.XLOOKUP(D517,BASE!A:A,BASE!B:B)</f>
        <v>FARINHA DE LINHACA DOURADA CRUA 10KG</v>
      </c>
      <c r="F517" s="280"/>
      <c r="G517" s="280"/>
      <c r="H517" s="281">
        <v>8.6999999999999993</v>
      </c>
      <c r="I517" s="281">
        <v>8.6999999999999993</v>
      </c>
      <c r="J517" s="282" t="str">
        <f>IFERROR(_xlfn.XLOOKUP(D517,ISENTOS!A:A,ISENTOS!H:H),"")</f>
        <v/>
      </c>
      <c r="K517" s="282" t="str">
        <f>IFERROR(_xlfn.XLOOKUP(D517,ISENTOS!A:A,ISENTOS!I:I),"")</f>
        <v/>
      </c>
      <c r="L517" s="283">
        <f>IF(_xlfn.XLOOKUP(D517,Peso!A:A,Peso!D:D),_xlfn.XLOOKUP(D517,Peso!A:A,Peso!D:D),"SEM PESO")</f>
        <v>10</v>
      </c>
      <c r="M517" s="283" t="str">
        <f>_xlfn.XLOOKUP(D517,Peso!A:A,Peso!C:C)</f>
        <v>SC</v>
      </c>
      <c r="N517" s="283"/>
      <c r="O517" s="284">
        <f t="shared" si="64"/>
        <v>8.6999999999999993</v>
      </c>
      <c r="P517" s="284" t="str">
        <f t="shared" si="65"/>
        <v/>
      </c>
      <c r="Q517" s="284" t="str">
        <f t="shared" si="66"/>
        <v/>
      </c>
      <c r="R517" s="285" t="str">
        <f>_xlfn.XLOOKUP(D517,CATEGORIA!B:B,CATEGORIA!F:F)</f>
        <v>FARINHAS FUNCIONAIS</v>
      </c>
      <c r="S517" s="286">
        <f t="shared" si="67"/>
        <v>87</v>
      </c>
      <c r="T517" s="287" t="str">
        <f t="shared" si="68"/>
        <v/>
      </c>
      <c r="U517" s="287" t="str">
        <f t="shared" si="69"/>
        <v/>
      </c>
      <c r="V517" s="287">
        <f t="shared" si="70"/>
        <v>87</v>
      </c>
      <c r="W517" s="288">
        <f>_xlfn.XLOOKUP('LISTA '!D517,BASE!A:A,BASE!G:G)</f>
        <v>433</v>
      </c>
      <c r="X517" s="280" t="str">
        <f t="shared" si="71"/>
        <v/>
      </c>
      <c r="Y517" s="280" t="str">
        <f>IF(X517="ACABOU",(MAX($Y$2:Y516))+1,"")</f>
        <v/>
      </c>
      <c r="Z517" s="280" t="str">
        <f>IF(X517="CHEGOU",(MAX($Z$2:Z516))+1,"")</f>
        <v/>
      </c>
    </row>
    <row r="518" spans="1:27" s="216" customFormat="1" ht="21.9" customHeight="1" x14ac:dyDescent="0.3">
      <c r="A518" s="12" t="e">
        <f>IF(#REF!="",0,COUNTIF(#REF!,"x"))</f>
        <v>#REF!</v>
      </c>
      <c r="B518" s="12" t="e">
        <f>IF(#REF!="",0,COUNTIF(#REF!,"x"))</f>
        <v>#REF!</v>
      </c>
      <c r="C518" s="13" t="e">
        <f>IF(#REF!="",0,COUNTIF(#REF!,"X"))</f>
        <v>#REF!</v>
      </c>
      <c r="D518" s="278">
        <v>1056</v>
      </c>
      <c r="E518" s="279" t="str">
        <f>_xlfn.XLOOKUP(D518,BASE!A:A,BASE!B:B)</f>
        <v>FARINHA DE LINHACA MARROM PREMIUM 5KG (CRUA)</v>
      </c>
      <c r="F518" s="280"/>
      <c r="G518" s="280"/>
      <c r="H518" s="281">
        <v>9.8000000000000007</v>
      </c>
      <c r="I518" s="281">
        <v>0</v>
      </c>
      <c r="J518" s="282" t="str">
        <f>IFERROR(_xlfn.XLOOKUP(D518,ISENTOS!A:A,ISENTOS!H:H),"")</f>
        <v/>
      </c>
      <c r="K518" s="282" t="str">
        <f>IFERROR(_xlfn.XLOOKUP(D518,ISENTOS!A:A,ISENTOS!I:I),"")</f>
        <v/>
      </c>
      <c r="L518" s="283">
        <f>IF(_xlfn.XLOOKUP(D518,Peso!A:A,Peso!D:D),_xlfn.XLOOKUP(D518,Peso!A:A,Peso!D:D),"SEM PESO")</f>
        <v>5</v>
      </c>
      <c r="M518" s="283" t="str">
        <f>_xlfn.XLOOKUP(D518,Peso!A:A,Peso!C:C)</f>
        <v>SC</v>
      </c>
      <c r="N518" s="283"/>
      <c r="O518" s="284">
        <f t="shared" si="64"/>
        <v>0</v>
      </c>
      <c r="P518" s="284" t="str">
        <f t="shared" si="65"/>
        <v/>
      </c>
      <c r="Q518" s="284" t="str">
        <f t="shared" si="66"/>
        <v/>
      </c>
      <c r="R518" s="285" t="str">
        <f>_xlfn.XLOOKUP(D518,CATEGORIA!B:B,CATEGORIA!F:F)</f>
        <v>FARINHAS FUNCIONAIS</v>
      </c>
      <c r="S518" s="286">
        <f t="shared" si="67"/>
        <v>0</v>
      </c>
      <c r="T518" s="287" t="str">
        <f t="shared" si="68"/>
        <v/>
      </c>
      <c r="U518" s="287" t="str">
        <f t="shared" si="69"/>
        <v/>
      </c>
      <c r="V518" s="287">
        <f t="shared" si="70"/>
        <v>0</v>
      </c>
      <c r="W518" s="288">
        <f>_xlfn.XLOOKUP('LISTA '!D518,BASE!A:A,BASE!G:G)</f>
        <v>0</v>
      </c>
      <c r="X518" s="280" t="str">
        <f t="shared" si="71"/>
        <v/>
      </c>
      <c r="Y518" s="280" t="str">
        <f>IF(X518="ACABOU",(MAX($Y$2:Y517))+1,"")</f>
        <v/>
      </c>
      <c r="Z518" s="280" t="str">
        <f>IF(X518="CHEGOU",(MAX($Z$2:Z517))+1,"")</f>
        <v/>
      </c>
    </row>
    <row r="519" spans="1:27" s="216" customFormat="1" ht="21.9" customHeight="1" x14ac:dyDescent="0.3">
      <c r="A519" s="11" t="e">
        <f>IF(#REF!="",0,COUNTIF(#REF!,"x"))</f>
        <v>#REF!</v>
      </c>
      <c r="B519" s="11" t="e">
        <f>IF(#REF!="",0,COUNTIF(#REF!,"x"))</f>
        <v>#REF!</v>
      </c>
      <c r="C519" s="10" t="e">
        <f>IF(#REF!="",0,COUNTIF(#REF!,"X"))</f>
        <v>#REF!</v>
      </c>
      <c r="D519" s="278">
        <v>963</v>
      </c>
      <c r="E519" s="279" t="str">
        <f>_xlfn.XLOOKUP(D519,BASE!A:A,BASE!B:B)</f>
        <v>FARINHA DE MAÇA 20KG (FIBRA) GRAZZIOTIN</v>
      </c>
      <c r="F519" s="280"/>
      <c r="G519" s="280"/>
      <c r="H519" s="281">
        <v>38</v>
      </c>
      <c r="I519" s="281">
        <v>38</v>
      </c>
      <c r="J519" s="282" t="str">
        <f>IFERROR(_xlfn.XLOOKUP(D519,ISENTOS!A:A,ISENTOS!H:H),"")</f>
        <v/>
      </c>
      <c r="K519" s="282" t="str">
        <f>IFERROR(_xlfn.XLOOKUP(D519,ISENTOS!A:A,ISENTOS!I:I),"")</f>
        <v/>
      </c>
      <c r="L519" s="283">
        <f>IF(_xlfn.XLOOKUP(D519,Peso!A:A,Peso!D:D),_xlfn.XLOOKUP(D519,Peso!A:A,Peso!D:D),"SEM PESO")</f>
        <v>20</v>
      </c>
      <c r="M519" s="283" t="str">
        <f>_xlfn.XLOOKUP(D519,Peso!A:A,Peso!C:C)</f>
        <v>SC</v>
      </c>
      <c r="N519" s="283"/>
      <c r="O519" s="284">
        <f t="shared" si="64"/>
        <v>38</v>
      </c>
      <c r="P519" s="284" t="str">
        <f t="shared" si="65"/>
        <v/>
      </c>
      <c r="Q519" s="284" t="str">
        <f t="shared" si="66"/>
        <v/>
      </c>
      <c r="R519" s="285" t="str">
        <f>_xlfn.XLOOKUP(D519,CATEGORIA!B:B,CATEGORIA!F:F)</f>
        <v>FARINHAS FUNCIONAIS</v>
      </c>
      <c r="S519" s="286">
        <f t="shared" si="67"/>
        <v>760</v>
      </c>
      <c r="T519" s="287" t="str">
        <f t="shared" si="68"/>
        <v/>
      </c>
      <c r="U519" s="287" t="str">
        <f t="shared" si="69"/>
        <v/>
      </c>
      <c r="V519" s="287">
        <f t="shared" si="70"/>
        <v>760</v>
      </c>
      <c r="W519" s="288">
        <f>_xlfn.XLOOKUP('LISTA '!D519,BASE!A:A,BASE!G:G)</f>
        <v>71</v>
      </c>
      <c r="X519" s="280" t="str">
        <f t="shared" si="71"/>
        <v/>
      </c>
      <c r="Y519" s="280" t="str">
        <f>IF(X519="ACABOU",(MAX($Y$2:Y518))+1,"")</f>
        <v/>
      </c>
      <c r="Z519" s="280" t="str">
        <f>IF(X519="CHEGOU",(MAX($Z$2:Z518))+1,"")</f>
        <v/>
      </c>
    </row>
    <row r="520" spans="1:27" s="216" customFormat="1" ht="21.9" customHeight="1" x14ac:dyDescent="0.3">
      <c r="A520" s="12" t="e">
        <f>IF(#REF!="",0,COUNTIF(#REF!,"x"))</f>
        <v>#REF!</v>
      </c>
      <c r="B520" s="12" t="e">
        <f>IF(#REF!="",0,COUNTIF(#REF!,"x"))</f>
        <v>#REF!</v>
      </c>
      <c r="C520" s="13" t="e">
        <f>IF(#REF!="",0,COUNTIF(#REF!,"X"))</f>
        <v>#REF!</v>
      </c>
      <c r="D520" s="278">
        <v>1762</v>
      </c>
      <c r="E520" s="279" t="str">
        <f>_xlfn.XLOOKUP(D520,BASE!A:A,BASE!B:B)</f>
        <v>FARINHA DE MAÇA 2KG (FIBRA)</v>
      </c>
      <c r="F520" s="280" t="s">
        <v>155</v>
      </c>
      <c r="G520" s="280" t="s">
        <v>155</v>
      </c>
      <c r="H520" s="281">
        <v>42.6</v>
      </c>
      <c r="I520" s="281">
        <f>VLOOKUP(D520,FRACIONADOS!$A:$L,8,0)</f>
        <v>42.6</v>
      </c>
      <c r="J520" s="282" t="str">
        <f>IFERROR(_xlfn.XLOOKUP(D520,ISENTOS!A:A,ISENTOS!H:H),"")</f>
        <v/>
      </c>
      <c r="K520" s="282" t="str">
        <f>IFERROR(_xlfn.XLOOKUP(D520,ISENTOS!A:A,ISENTOS!I:I),"")</f>
        <v/>
      </c>
      <c r="L520" s="283">
        <f>IF(_xlfn.XLOOKUP(D520,Peso!A:A,Peso!D:D),_xlfn.XLOOKUP(D520,Peso!A:A,Peso!D:D),"SEM PESO")</f>
        <v>2</v>
      </c>
      <c r="M520" s="283" t="str">
        <f>_xlfn.XLOOKUP(D520,Peso!A:A,Peso!C:C)</f>
        <v>SC</v>
      </c>
      <c r="N520" s="283"/>
      <c r="O520" s="284">
        <f t="shared" si="64"/>
        <v>42.6</v>
      </c>
      <c r="P520" s="284" t="str">
        <f t="shared" si="65"/>
        <v/>
      </c>
      <c r="Q520" s="284" t="str">
        <f t="shared" si="66"/>
        <v/>
      </c>
      <c r="R520" s="285" t="str">
        <f>_xlfn.XLOOKUP(D520,CATEGORIA!B:B,CATEGORIA!F:F)</f>
        <v>FARINHAS FUNCIONAIS</v>
      </c>
      <c r="S520" s="286">
        <f t="shared" si="67"/>
        <v>85.2</v>
      </c>
      <c r="T520" s="287" t="str">
        <f t="shared" si="68"/>
        <v/>
      </c>
      <c r="U520" s="287" t="str">
        <f t="shared" si="69"/>
        <v/>
      </c>
      <c r="V520" s="287">
        <f t="shared" si="70"/>
        <v>85.2</v>
      </c>
      <c r="W520" s="288">
        <f>_xlfn.XLOOKUP('LISTA '!D520,BASE!A:A,BASE!G:G)</f>
        <v>37</v>
      </c>
      <c r="X520" s="280" t="str">
        <f t="shared" si="71"/>
        <v/>
      </c>
      <c r="Y520" s="280" t="str">
        <f>IF(X520="ACABOU",(MAX($Y$2:Y519))+1,"")</f>
        <v/>
      </c>
      <c r="Z520" s="280" t="str">
        <f>IF(X520="CHEGOU",(MAX($Z$2:Z519))+1,"")</f>
        <v/>
      </c>
    </row>
    <row r="521" spans="1:27" s="216" customFormat="1" ht="21.9" customHeight="1" x14ac:dyDescent="0.3">
      <c r="A521" s="11" t="e">
        <f>IF(#REF!="",0,COUNTIF(#REF!,"x"))</f>
        <v>#REF!</v>
      </c>
      <c r="B521" s="11" t="e">
        <f>IF(#REF!="",0,COUNTIF(#REF!,"x"))</f>
        <v>#REF!</v>
      </c>
      <c r="C521" s="10" t="e">
        <f>IF(#REF!="",0,COUNTIF(#REF!,"X"))</f>
        <v>#REF!</v>
      </c>
      <c r="D521" s="278">
        <v>565</v>
      </c>
      <c r="E521" s="279" t="str">
        <f>_xlfn.XLOOKUP(D521,BASE!A:A,BASE!B:B)</f>
        <v>FARINHA DE MAÇA FIBRA 5KG (VIDA EM GRAOS)</v>
      </c>
      <c r="F521" s="280" t="s">
        <v>155</v>
      </c>
      <c r="G521" s="280" t="s">
        <v>155</v>
      </c>
      <c r="H521" s="281">
        <v>40.9</v>
      </c>
      <c r="I521" s="281">
        <f>VLOOKUP(D521,FRACIONADOS!$A:$L,8,0)</f>
        <v>40.9</v>
      </c>
      <c r="J521" s="282" t="str">
        <f>IFERROR(_xlfn.XLOOKUP(D521,ISENTOS!A:A,ISENTOS!H:H),"")</f>
        <v/>
      </c>
      <c r="K521" s="282" t="str">
        <f>IFERROR(_xlfn.XLOOKUP(D521,ISENTOS!A:A,ISENTOS!I:I),"")</f>
        <v/>
      </c>
      <c r="L521" s="283">
        <f>IF(_xlfn.XLOOKUP(D521,Peso!A:A,Peso!D:D),_xlfn.XLOOKUP(D521,Peso!A:A,Peso!D:D),"SEM PESO")</f>
        <v>5</v>
      </c>
      <c r="M521" s="283" t="str">
        <f>_xlfn.XLOOKUP(D521,Peso!A:A,Peso!C:C)</f>
        <v>SC</v>
      </c>
      <c r="N521" s="283"/>
      <c r="O521" s="284">
        <f t="shared" si="64"/>
        <v>40.9</v>
      </c>
      <c r="P521" s="284" t="str">
        <f t="shared" si="65"/>
        <v/>
      </c>
      <c r="Q521" s="284" t="str">
        <f t="shared" si="66"/>
        <v/>
      </c>
      <c r="R521" s="285" t="str">
        <f>_xlfn.XLOOKUP(D521,CATEGORIA!B:B,CATEGORIA!F:F)</f>
        <v>FARINHAS FUNCIONAIS</v>
      </c>
      <c r="S521" s="286">
        <f t="shared" si="67"/>
        <v>204.5</v>
      </c>
      <c r="T521" s="287" t="str">
        <f t="shared" si="68"/>
        <v/>
      </c>
      <c r="U521" s="287" t="str">
        <f t="shared" si="69"/>
        <v/>
      </c>
      <c r="V521" s="287">
        <f t="shared" si="70"/>
        <v>204.5</v>
      </c>
      <c r="W521" s="288">
        <f>_xlfn.XLOOKUP('LISTA '!D521,BASE!A:A,BASE!G:G)</f>
        <v>178</v>
      </c>
      <c r="X521" s="280" t="str">
        <f t="shared" si="71"/>
        <v/>
      </c>
      <c r="Y521" s="280" t="str">
        <f>IF(X521="ACABOU",(MAX($Y$2:Y520))+1,"")</f>
        <v/>
      </c>
      <c r="Z521" s="280" t="str">
        <f>IF(X521="CHEGOU",(MAX($Z$2:Z520))+1,"")</f>
        <v/>
      </c>
    </row>
    <row r="522" spans="1:27" s="216" customFormat="1" ht="21.9" customHeight="1" x14ac:dyDescent="0.3">
      <c r="A522" s="12" t="e">
        <f>IF(#REF!="",0,COUNTIF(#REF!,"x"))</f>
        <v>#REF!</v>
      </c>
      <c r="B522" s="12" t="e">
        <f>IF(#REF!="",0,COUNTIF(#REF!,"x"))</f>
        <v>#REF!</v>
      </c>
      <c r="C522" s="13" t="e">
        <f>IF(#REF!="",0,COUNTIF(#REF!,"X"))</f>
        <v>#REF!</v>
      </c>
      <c r="D522" s="278">
        <v>21501</v>
      </c>
      <c r="E522" s="279" t="str">
        <f>_xlfn.XLOOKUP(D522,BASE!A:A,BASE!B:B)</f>
        <v>FARINHA DE MACA PERUANA PRETA (PURA) 10KG</v>
      </c>
      <c r="F522" s="280"/>
      <c r="G522" s="280"/>
      <c r="H522" s="281">
        <v>22</v>
      </c>
      <c r="I522" s="281">
        <v>20</v>
      </c>
      <c r="J522" s="282" t="str">
        <f>IFERROR(_xlfn.XLOOKUP(D522,ISENTOS!A:A,ISENTOS!H:H),"")</f>
        <v/>
      </c>
      <c r="K522" s="282" t="str">
        <f>IFERROR(_xlfn.XLOOKUP(D522,ISENTOS!A:A,ISENTOS!I:I),"")</f>
        <v/>
      </c>
      <c r="L522" s="283">
        <f>IF(_xlfn.XLOOKUP(D522,Peso!A:A,Peso!D:D),_xlfn.XLOOKUP(D522,Peso!A:A,Peso!D:D),"SEM PESO")</f>
        <v>10</v>
      </c>
      <c r="M522" s="283" t="str">
        <f>_xlfn.XLOOKUP(D522,Peso!A:A,Peso!C:C)</f>
        <v>SC</v>
      </c>
      <c r="N522" s="283"/>
      <c r="O522" s="284">
        <f t="shared" si="64"/>
        <v>20</v>
      </c>
      <c r="P522" s="284" t="str">
        <f t="shared" si="65"/>
        <v/>
      </c>
      <c r="Q522" s="284" t="str">
        <f t="shared" si="66"/>
        <v/>
      </c>
      <c r="R522" s="285" t="str">
        <f>_xlfn.XLOOKUP(D522,CATEGORIA!B:B,CATEGORIA!F:F)</f>
        <v>SUPLEMENTOS</v>
      </c>
      <c r="S522" s="286">
        <f t="shared" si="67"/>
        <v>200</v>
      </c>
      <c r="T522" s="287" t="str">
        <f t="shared" si="68"/>
        <v/>
      </c>
      <c r="U522" s="287" t="str">
        <f t="shared" si="69"/>
        <v/>
      </c>
      <c r="V522" s="287">
        <f t="shared" si="70"/>
        <v>200</v>
      </c>
      <c r="W522" s="288">
        <f>_xlfn.XLOOKUP('LISTA '!D522,BASE!A:A,BASE!G:G)</f>
        <v>1546</v>
      </c>
      <c r="X522" s="280" t="str">
        <f t="shared" si="71"/>
        <v/>
      </c>
      <c r="Y522" s="280" t="str">
        <f>IF(X522="ACABOU",(MAX($Y$2:Y521))+1,"")</f>
        <v/>
      </c>
      <c r="Z522" s="280" t="str">
        <f>IF(X522="CHEGOU",(MAX($Z$2:Z521))+1,"")</f>
        <v/>
      </c>
    </row>
    <row r="523" spans="1:27" s="216" customFormat="1" ht="21.9" customHeight="1" x14ac:dyDescent="0.3">
      <c r="A523" s="12" t="e">
        <f>IF(#REF!="",0,COUNTIF(#REF!,"x"))</f>
        <v>#REF!</v>
      </c>
      <c r="B523" s="12" t="e">
        <f>IF(#REF!="",0,COUNTIF(#REF!,"x"))</f>
        <v>#REF!</v>
      </c>
      <c r="C523" s="13" t="e">
        <f>IF(#REF!="",0,COUNTIF(#REF!,"X"))</f>
        <v>#REF!</v>
      </c>
      <c r="D523" s="278">
        <v>21279</v>
      </c>
      <c r="E523" s="279" t="str">
        <f>_xlfn.XLOOKUP(D523,BASE!A:A,BASE!B:B)</f>
        <v>FARINHA DE MACA PERUANA PRETA PURA 5KG (VIDA EM GRAOS)</v>
      </c>
      <c r="F523" s="280"/>
      <c r="G523" s="280" t="s">
        <v>155</v>
      </c>
      <c r="H523" s="281">
        <v>23.9</v>
      </c>
      <c r="I523" s="281">
        <f>VLOOKUP(D523,FRACIONADOS!$A:$L,8,0)</f>
        <v>21.7</v>
      </c>
      <c r="J523" s="282" t="str">
        <f>IFERROR(_xlfn.XLOOKUP(D523,ISENTOS!A:A,ISENTOS!H:H),"")</f>
        <v/>
      </c>
      <c r="K523" s="282" t="str">
        <f>IFERROR(_xlfn.XLOOKUP(D523,ISENTOS!A:A,ISENTOS!I:I),"")</f>
        <v/>
      </c>
      <c r="L523" s="283">
        <f>IF(_xlfn.XLOOKUP(D523,Peso!A:A,Peso!D:D),_xlfn.XLOOKUP(D523,Peso!A:A,Peso!D:D),"SEM PESO")</f>
        <v>5</v>
      </c>
      <c r="M523" s="283" t="str">
        <f>_xlfn.XLOOKUP(D523,Peso!A:A,Peso!C:C)</f>
        <v>SC</v>
      </c>
      <c r="N523" s="283"/>
      <c r="O523" s="284">
        <f t="shared" si="64"/>
        <v>21.7</v>
      </c>
      <c r="P523" s="284" t="str">
        <f t="shared" si="65"/>
        <v/>
      </c>
      <c r="Q523" s="284" t="str">
        <f t="shared" si="66"/>
        <v/>
      </c>
      <c r="R523" s="285" t="str">
        <f>_xlfn.XLOOKUP(D523,CATEGORIA!B:B,CATEGORIA!F:F)</f>
        <v>SUPLEMENTOS</v>
      </c>
      <c r="S523" s="286">
        <f t="shared" si="67"/>
        <v>108.5</v>
      </c>
      <c r="T523" s="287" t="str">
        <f t="shared" si="68"/>
        <v/>
      </c>
      <c r="U523" s="287" t="str">
        <f t="shared" si="69"/>
        <v/>
      </c>
      <c r="V523" s="287">
        <f t="shared" si="70"/>
        <v>108.5</v>
      </c>
      <c r="W523" s="288">
        <f>_xlfn.XLOOKUP('LISTA '!D523,BASE!A:A,BASE!G:G)</f>
        <v>42</v>
      </c>
      <c r="X523" s="280" t="str">
        <f t="shared" si="71"/>
        <v/>
      </c>
      <c r="Y523" s="280" t="str">
        <f>IF(X523="ACABOU",(MAX($Y$2:Y522))+1,"")</f>
        <v/>
      </c>
      <c r="Z523" s="280" t="str">
        <f>IF(X523="CHEGOU",(MAX($Z$2:Z522))+1,"")</f>
        <v/>
      </c>
    </row>
    <row r="524" spans="1:27" s="216" customFormat="1" ht="21.9" customHeight="1" x14ac:dyDescent="0.3">
      <c r="A524" s="12" t="e">
        <f>IF(#REF!="",0,COUNTIF(#REF!,"x"))</f>
        <v>#REF!</v>
      </c>
      <c r="B524" s="12" t="e">
        <f>IF(#REF!="",0,COUNTIF(#REF!,"x"))</f>
        <v>#REF!</v>
      </c>
      <c r="C524" s="13" t="e">
        <f>IF(#REF!="",0,COUNTIF(#REF!,"X"))</f>
        <v>#REF!</v>
      </c>
      <c r="D524" s="278">
        <v>20555</v>
      </c>
      <c r="E524" s="279" t="str">
        <f>_xlfn.XLOOKUP(D524,BASE!A:A,BASE!B:B)</f>
        <v>FARINHA DE MACA PREMIUM PURA 20KG (PERUANA)</v>
      </c>
      <c r="F524" s="280"/>
      <c r="G524" s="280"/>
      <c r="H524" s="281">
        <v>19.5</v>
      </c>
      <c r="I524" s="281">
        <v>18</v>
      </c>
      <c r="J524" s="282" t="str">
        <f>IFERROR(_xlfn.XLOOKUP(D524,ISENTOS!A:A,ISENTOS!H:H),"")</f>
        <v/>
      </c>
      <c r="K524" s="282" t="str">
        <f>IFERROR(_xlfn.XLOOKUP(D524,ISENTOS!A:A,ISENTOS!I:I),"")</f>
        <v/>
      </c>
      <c r="L524" s="283">
        <f>IF(_xlfn.XLOOKUP(D524,Peso!A:A,Peso!D:D),_xlfn.XLOOKUP(D524,Peso!A:A,Peso!D:D),"SEM PESO")</f>
        <v>20</v>
      </c>
      <c r="M524" s="283" t="str">
        <f>_xlfn.XLOOKUP(D524,Peso!A:A,Peso!C:C)</f>
        <v>CX</v>
      </c>
      <c r="N524" s="283"/>
      <c r="O524" s="284">
        <f t="shared" si="64"/>
        <v>18</v>
      </c>
      <c r="P524" s="284" t="str">
        <f t="shared" si="65"/>
        <v/>
      </c>
      <c r="Q524" s="284" t="str">
        <f t="shared" si="66"/>
        <v/>
      </c>
      <c r="R524" s="285" t="str">
        <f>_xlfn.XLOOKUP(D524,CATEGORIA!B:B,CATEGORIA!F:F)</f>
        <v>SUPLEMENTOS</v>
      </c>
      <c r="S524" s="286">
        <f t="shared" si="67"/>
        <v>360</v>
      </c>
      <c r="T524" s="287" t="str">
        <f t="shared" si="68"/>
        <v/>
      </c>
      <c r="U524" s="287" t="str">
        <f t="shared" si="69"/>
        <v/>
      </c>
      <c r="V524" s="287">
        <f t="shared" si="70"/>
        <v>360</v>
      </c>
      <c r="W524" s="288">
        <f>_xlfn.XLOOKUP('LISTA '!D524,BASE!A:A,BASE!G:G)</f>
        <v>647</v>
      </c>
      <c r="X524" s="280" t="str">
        <f t="shared" si="71"/>
        <v/>
      </c>
      <c r="Y524" s="280" t="str">
        <f>IF(X524="ACABOU",(MAX($Y$2:Y523))+1,"")</f>
        <v/>
      </c>
      <c r="Z524" s="280" t="str">
        <f>IF(X524="CHEGOU",(MAX($Z$2:Z523))+1,"")</f>
        <v/>
      </c>
      <c r="AA524" s="48"/>
    </row>
    <row r="525" spans="1:27" s="216" customFormat="1" ht="21.9" customHeight="1" x14ac:dyDescent="0.3">
      <c r="A525" s="12" t="e">
        <f>IF(#REF!="",0,COUNTIF(#REF!,"x"))</f>
        <v>#REF!</v>
      </c>
      <c r="B525" s="12" t="e">
        <f>IF(#REF!="",0,COUNTIF(#REF!,"x"))</f>
        <v>#REF!</v>
      </c>
      <c r="C525" s="13" t="e">
        <f>IF(#REF!="",0,COUNTIF(#REF!,"X"))</f>
        <v>#REF!</v>
      </c>
      <c r="D525" s="278">
        <v>21422</v>
      </c>
      <c r="E525" s="279" t="str">
        <f>_xlfn.XLOOKUP(D525,BASE!A:A,BASE!B:B)</f>
        <v>FARINHA DE MACA PREMIUM PURA 2KG (VIDA EM GRAOS)</v>
      </c>
      <c r="F525" s="280"/>
      <c r="G525" s="280" t="s">
        <v>155</v>
      </c>
      <c r="H525" s="281">
        <v>23.2</v>
      </c>
      <c r="I525" s="281">
        <f>VLOOKUP(D525,FRACIONADOS!$A:$L,8,0)</f>
        <v>21.5</v>
      </c>
      <c r="J525" s="282" t="str">
        <f>IFERROR(_xlfn.XLOOKUP(D525,ISENTOS!A:A,ISENTOS!H:H),"")</f>
        <v/>
      </c>
      <c r="K525" s="282" t="str">
        <f>IFERROR(_xlfn.XLOOKUP(D525,ISENTOS!A:A,ISENTOS!I:I),"")</f>
        <v/>
      </c>
      <c r="L525" s="283">
        <f>IF(_xlfn.XLOOKUP(D525,Peso!A:A,Peso!D:D),_xlfn.XLOOKUP(D525,Peso!A:A,Peso!D:D),"SEM PESO")</f>
        <v>2</v>
      </c>
      <c r="M525" s="283" t="str">
        <f>_xlfn.XLOOKUP(D525,Peso!A:A,Peso!C:C)</f>
        <v>SC</v>
      </c>
      <c r="N525" s="283"/>
      <c r="O525" s="284">
        <f t="shared" si="64"/>
        <v>21.5</v>
      </c>
      <c r="P525" s="284" t="str">
        <f t="shared" si="65"/>
        <v/>
      </c>
      <c r="Q525" s="284" t="str">
        <f t="shared" si="66"/>
        <v/>
      </c>
      <c r="R525" s="285" t="str">
        <f>_xlfn.XLOOKUP(D525,CATEGORIA!B:B,CATEGORIA!F:F)</f>
        <v>SUPLEMENTOS</v>
      </c>
      <c r="S525" s="286">
        <f t="shared" si="67"/>
        <v>43</v>
      </c>
      <c r="T525" s="287" t="str">
        <f t="shared" si="68"/>
        <v/>
      </c>
      <c r="U525" s="287" t="str">
        <f t="shared" si="69"/>
        <v/>
      </c>
      <c r="V525" s="287">
        <f t="shared" si="70"/>
        <v>43</v>
      </c>
      <c r="W525" s="288">
        <f>_xlfn.XLOOKUP('LISTA '!D525,BASE!A:A,BASE!G:G)</f>
        <v>95</v>
      </c>
      <c r="X525" s="280" t="str">
        <f t="shared" si="71"/>
        <v/>
      </c>
      <c r="Y525" s="280" t="str">
        <f>IF(X525="ACABOU",(MAX($Y$2:Y524))+1,"")</f>
        <v/>
      </c>
      <c r="Z525" s="280" t="str">
        <f>IF(X525="CHEGOU",(MAX($Z$2:Z524))+1,"")</f>
        <v/>
      </c>
      <c r="AA525" s="48"/>
    </row>
    <row r="526" spans="1:27" s="216" customFormat="1" ht="21.9" customHeight="1" x14ac:dyDescent="0.3">
      <c r="A526" s="11" t="e">
        <f>IF(#REF!="",0,COUNTIF(#REF!,"x"))</f>
        <v>#REF!</v>
      </c>
      <c r="B526" s="11" t="e">
        <f>IF(#REF!="",0,COUNTIF(#REF!,"x"))</f>
        <v>#REF!</v>
      </c>
      <c r="C526" s="10" t="e">
        <f>IF(#REF!="",0,COUNTIF(#REF!,"X"))</f>
        <v>#REF!</v>
      </c>
      <c r="D526" s="278">
        <v>20509</v>
      </c>
      <c r="E526" s="279" t="str">
        <f>_xlfn.XLOOKUP(D526,BASE!A:A,BASE!B:B)</f>
        <v>FARINHA DE MACA PREMIUM PURA PERUANA 5KG (VIDA EM GRAOS)</v>
      </c>
      <c r="F526" s="280"/>
      <c r="G526" s="280" t="s">
        <v>155</v>
      </c>
      <c r="H526" s="281">
        <v>22.4</v>
      </c>
      <c r="I526" s="281">
        <v>22.4</v>
      </c>
      <c r="J526" s="282" t="str">
        <f>IFERROR(_xlfn.XLOOKUP(D526,ISENTOS!A:A,ISENTOS!H:H),"")</f>
        <v/>
      </c>
      <c r="K526" s="282" t="str">
        <f>IFERROR(_xlfn.XLOOKUP(D526,ISENTOS!A:A,ISENTOS!I:I),"")</f>
        <v/>
      </c>
      <c r="L526" s="283">
        <f>IF(_xlfn.XLOOKUP(D526,Peso!A:A,Peso!D:D),_xlfn.XLOOKUP(D526,Peso!A:A,Peso!D:D),"SEM PESO")</f>
        <v>5</v>
      </c>
      <c r="M526" s="283" t="str">
        <f>_xlfn.XLOOKUP(D526,Peso!A:A,Peso!C:C)</f>
        <v>SC</v>
      </c>
      <c r="N526" s="283"/>
      <c r="O526" s="284">
        <f t="shared" si="64"/>
        <v>22.4</v>
      </c>
      <c r="P526" s="284" t="str">
        <f t="shared" si="65"/>
        <v/>
      </c>
      <c r="Q526" s="284" t="str">
        <f t="shared" si="66"/>
        <v/>
      </c>
      <c r="R526" s="285" t="str">
        <f>_xlfn.XLOOKUP(D526,CATEGORIA!B:B,CATEGORIA!F:F)</f>
        <v>SUPLEMENTOS</v>
      </c>
      <c r="S526" s="286">
        <f t="shared" si="67"/>
        <v>112</v>
      </c>
      <c r="T526" s="287" t="str">
        <f t="shared" si="68"/>
        <v/>
      </c>
      <c r="U526" s="287" t="str">
        <f t="shared" si="69"/>
        <v/>
      </c>
      <c r="V526" s="287">
        <f t="shared" si="70"/>
        <v>112</v>
      </c>
      <c r="W526" s="288">
        <f>_xlfn.XLOOKUP('LISTA '!D526,BASE!A:A,BASE!G:G)</f>
        <v>590</v>
      </c>
      <c r="X526" s="280" t="str">
        <f t="shared" si="71"/>
        <v/>
      </c>
      <c r="Y526" s="280" t="str">
        <f>IF(X526="ACABOU",(MAX($Y$2:Y525))+1,"")</f>
        <v/>
      </c>
      <c r="Z526" s="280" t="str">
        <f>IF(X526="CHEGOU",(MAX($Z$2:Z525))+1,"")</f>
        <v/>
      </c>
      <c r="AA526" s="48"/>
    </row>
    <row r="527" spans="1:27" s="216" customFormat="1" ht="21.9" customHeight="1" x14ac:dyDescent="0.3">
      <c r="A527" s="11" t="e">
        <f>IF(#REF!="",0,COUNTIF(#REF!,"x"))</f>
        <v>#REF!</v>
      </c>
      <c r="B527" s="11" t="e">
        <f>IF(#REF!="",0,COUNTIF(#REF!,"x"))</f>
        <v>#REF!</v>
      </c>
      <c r="C527" s="10" t="e">
        <f>IF(#REF!="",0,COUNTIF(#REF!,"X"))</f>
        <v>#REF!</v>
      </c>
      <c r="D527" s="278">
        <v>20036</v>
      </c>
      <c r="E527" s="279" t="str">
        <f>_xlfn.XLOOKUP(D527,BASE!A:A,BASE!B:B)</f>
        <v>FARINHA DE MACA STANDARD 5KG (VIDA EM GRAOS)</v>
      </c>
      <c r="F527" s="280"/>
      <c r="G527" s="280"/>
      <c r="H527" s="281">
        <v>16</v>
      </c>
      <c r="I527" s="281">
        <v>16</v>
      </c>
      <c r="J527" s="282" t="str">
        <f>IFERROR(_xlfn.XLOOKUP(D527,ISENTOS!A:A,ISENTOS!H:H),"")</f>
        <v/>
      </c>
      <c r="K527" s="282" t="str">
        <f>IFERROR(_xlfn.XLOOKUP(D527,ISENTOS!A:A,ISENTOS!I:I),"")</f>
        <v/>
      </c>
      <c r="L527" s="283">
        <f>IF(_xlfn.XLOOKUP(D527,Peso!A:A,Peso!D:D),_xlfn.XLOOKUP(D527,Peso!A:A,Peso!D:D),"SEM PESO")</f>
        <v>5</v>
      </c>
      <c r="M527" s="283" t="str">
        <f>_xlfn.XLOOKUP(D527,Peso!A:A,Peso!C:C)</f>
        <v>SC</v>
      </c>
      <c r="N527" s="283"/>
      <c r="O527" s="284">
        <f t="shared" si="64"/>
        <v>16</v>
      </c>
      <c r="P527" s="284" t="str">
        <f t="shared" si="65"/>
        <v/>
      </c>
      <c r="Q527" s="284" t="str">
        <f t="shared" si="66"/>
        <v/>
      </c>
      <c r="R527" s="285" t="str">
        <f>_xlfn.XLOOKUP(D527,CATEGORIA!B:B,CATEGORIA!F:F)</f>
        <v>SUPLEMENTOS</v>
      </c>
      <c r="S527" s="286">
        <f t="shared" si="67"/>
        <v>80</v>
      </c>
      <c r="T527" s="287" t="str">
        <f t="shared" si="68"/>
        <v/>
      </c>
      <c r="U527" s="287" t="str">
        <f t="shared" si="69"/>
        <v/>
      </c>
      <c r="V527" s="287">
        <f t="shared" si="70"/>
        <v>80</v>
      </c>
      <c r="W527" s="288">
        <f>_xlfn.XLOOKUP('LISTA '!D527,BASE!A:A,BASE!G:G)</f>
        <v>142</v>
      </c>
      <c r="X527" s="280" t="str">
        <f t="shared" si="71"/>
        <v/>
      </c>
      <c r="Y527" s="280" t="str">
        <f>IF(X527="ACABOU",(MAX($Y$2:Y526))+1,"")</f>
        <v/>
      </c>
      <c r="Z527" s="280" t="str">
        <f>IF(X527="CHEGOU",(MAX($Z$2:Z526))+1,"")</f>
        <v/>
      </c>
    </row>
    <row r="528" spans="1:27" s="216" customFormat="1" ht="21.9" customHeight="1" x14ac:dyDescent="0.3">
      <c r="A528" s="12" t="e">
        <f>IF(#REF!="",0,COUNTIF(#REF!,"x"))</f>
        <v>#REF!</v>
      </c>
      <c r="B528" s="12" t="e">
        <f>IF(#REF!="",0,COUNTIF(#REF!,"x"))</f>
        <v>#REF!</v>
      </c>
      <c r="C528" s="13" t="e">
        <f>IF(#REF!="",0,COUNTIF(#REF!,"X"))</f>
        <v>#REF!</v>
      </c>
      <c r="D528" s="278">
        <v>70</v>
      </c>
      <c r="E528" s="279" t="str">
        <f>_xlfn.XLOOKUP(D528,BASE!A:A,BASE!B:B)</f>
        <v>FARINHA DE MARACUJA EXTRA 10KG</v>
      </c>
      <c r="F528" s="280"/>
      <c r="G528" s="280"/>
      <c r="H528" s="281">
        <v>24</v>
      </c>
      <c r="I528" s="281">
        <v>24</v>
      </c>
      <c r="J528" s="282" t="str">
        <f>IFERROR(_xlfn.XLOOKUP(D528,ISENTOS!A:A,ISENTOS!H:H),"")</f>
        <v/>
      </c>
      <c r="K528" s="282" t="str">
        <f>IFERROR(_xlfn.XLOOKUP(D528,ISENTOS!A:A,ISENTOS!I:I),"")</f>
        <v/>
      </c>
      <c r="L528" s="283">
        <f>IF(_xlfn.XLOOKUP(D528,Peso!A:A,Peso!D:D),_xlfn.XLOOKUP(D528,Peso!A:A,Peso!D:D),"SEM PESO")</f>
        <v>10</v>
      </c>
      <c r="M528" s="283" t="str">
        <f>_xlfn.XLOOKUP(D528,Peso!A:A,Peso!C:C)</f>
        <v>SC</v>
      </c>
      <c r="N528" s="283"/>
      <c r="O528" s="284">
        <f t="shared" si="64"/>
        <v>24</v>
      </c>
      <c r="P528" s="284" t="str">
        <f t="shared" si="65"/>
        <v/>
      </c>
      <c r="Q528" s="284" t="str">
        <f t="shared" si="66"/>
        <v/>
      </c>
      <c r="R528" s="285" t="str">
        <f>_xlfn.XLOOKUP(D528,CATEGORIA!B:B,CATEGORIA!F:F)</f>
        <v>FARINHAS FUNCIONAIS</v>
      </c>
      <c r="S528" s="286">
        <f t="shared" si="67"/>
        <v>240</v>
      </c>
      <c r="T528" s="287" t="str">
        <f t="shared" si="68"/>
        <v/>
      </c>
      <c r="U528" s="287" t="str">
        <f t="shared" si="69"/>
        <v/>
      </c>
      <c r="V528" s="287">
        <f t="shared" si="70"/>
        <v>240</v>
      </c>
      <c r="W528" s="288">
        <f>_xlfn.XLOOKUP('LISTA '!D528,BASE!A:A,BASE!G:G)</f>
        <v>30</v>
      </c>
      <c r="X528" s="280" t="str">
        <f t="shared" si="71"/>
        <v/>
      </c>
      <c r="Y528" s="280" t="str">
        <f>IF(X528="ACABOU",(MAX($Y$2:Y527))+1,"")</f>
        <v/>
      </c>
      <c r="Z528" s="280" t="str">
        <f>IF(X528="CHEGOU",(MAX($Z$2:Z527))+1,"")</f>
        <v/>
      </c>
    </row>
    <row r="529" spans="1:26" s="216" customFormat="1" ht="21.9" customHeight="1" x14ac:dyDescent="0.3">
      <c r="A529" s="12" t="e">
        <f>IF(#REF!="",0,COUNTIF(#REF!,"x"))</f>
        <v>#REF!</v>
      </c>
      <c r="B529" s="12" t="e">
        <f>IF(#REF!="",0,COUNTIF(#REF!,"x"))</f>
        <v>#REF!</v>
      </c>
      <c r="C529" s="13" t="e">
        <f>IF(#REF!="",0,COUNTIF(#REF!,"X"))</f>
        <v>#REF!</v>
      </c>
      <c r="D529" s="278">
        <v>1034</v>
      </c>
      <c r="E529" s="279" t="str">
        <f>_xlfn.XLOOKUP(D529,BASE!A:A,BASE!B:B)</f>
        <v>FARINHA DE MARACUJA EXTRA 5KG</v>
      </c>
      <c r="F529" s="280" t="s">
        <v>155</v>
      </c>
      <c r="G529" s="280" t="s">
        <v>155</v>
      </c>
      <c r="H529" s="281">
        <v>26</v>
      </c>
      <c r="I529" s="281">
        <f>VLOOKUP(D529,FRACIONADOS!$A:$L,8,0)</f>
        <v>26</v>
      </c>
      <c r="J529" s="282" t="str">
        <f>IFERROR(_xlfn.XLOOKUP(D529,ISENTOS!A:A,ISENTOS!H:H),"")</f>
        <v/>
      </c>
      <c r="K529" s="282" t="str">
        <f>IFERROR(_xlfn.XLOOKUP(D529,ISENTOS!A:A,ISENTOS!I:I),"")</f>
        <v/>
      </c>
      <c r="L529" s="283">
        <f>IF(_xlfn.XLOOKUP(D529,Peso!A:A,Peso!D:D),_xlfn.XLOOKUP(D529,Peso!A:A,Peso!D:D),"SEM PESO")</f>
        <v>5</v>
      </c>
      <c r="M529" s="283" t="str">
        <f>_xlfn.XLOOKUP(D529,Peso!A:A,Peso!C:C)</f>
        <v>SC</v>
      </c>
      <c r="N529" s="283"/>
      <c r="O529" s="284">
        <f t="shared" si="64"/>
        <v>26</v>
      </c>
      <c r="P529" s="284" t="str">
        <f t="shared" si="65"/>
        <v/>
      </c>
      <c r="Q529" s="284" t="str">
        <f t="shared" si="66"/>
        <v/>
      </c>
      <c r="R529" s="285" t="str">
        <f>_xlfn.XLOOKUP(D529,CATEGORIA!B:B,CATEGORIA!F:F)</f>
        <v>FARINHAS FUNCIONAIS</v>
      </c>
      <c r="S529" s="286">
        <f t="shared" si="67"/>
        <v>130</v>
      </c>
      <c r="T529" s="287" t="str">
        <f t="shared" si="68"/>
        <v/>
      </c>
      <c r="U529" s="287" t="str">
        <f t="shared" si="69"/>
        <v/>
      </c>
      <c r="V529" s="287">
        <f t="shared" si="70"/>
        <v>130</v>
      </c>
      <c r="W529" s="288">
        <f>_xlfn.XLOOKUP('LISTA '!D529,BASE!A:A,BASE!G:G)</f>
        <v>74</v>
      </c>
      <c r="X529" s="280" t="str">
        <f t="shared" si="71"/>
        <v/>
      </c>
      <c r="Y529" s="280" t="str">
        <f>IF(X529="ACABOU",(MAX($Y$2:Y528))+1,"")</f>
        <v/>
      </c>
      <c r="Z529" s="280" t="str">
        <f>IF(X529="CHEGOU",(MAX($Z$2:Z528))+1,"")</f>
        <v/>
      </c>
    </row>
    <row r="530" spans="1:26" s="216" customFormat="1" ht="21.9" customHeight="1" x14ac:dyDescent="0.3">
      <c r="A530" s="12" t="e">
        <f>IF(#REF!="",0,COUNTIF(#REF!,"x"))</f>
        <v>#REF!</v>
      </c>
      <c r="B530" s="12" t="e">
        <f>IF(#REF!="",0,COUNTIF(#REF!,"x"))</f>
        <v>#REF!</v>
      </c>
      <c r="C530" s="13" t="e">
        <f>IF(#REF!="",0,COUNTIF(#REF!,"X"))</f>
        <v>#REF!</v>
      </c>
      <c r="D530" s="278">
        <v>2683</v>
      </c>
      <c r="E530" s="279" t="str">
        <f>_xlfn.XLOOKUP(D530,BASE!A:A,BASE!B:B)</f>
        <v>FARINHA DE QUINUA 2KG (VIDA EM GRAOS)</v>
      </c>
      <c r="F530" s="280" t="s">
        <v>155</v>
      </c>
      <c r="G530" s="280" t="s">
        <v>155</v>
      </c>
      <c r="H530" s="281">
        <v>31.1</v>
      </c>
      <c r="I530" s="281">
        <f>VLOOKUP(D530,FRACIONADOS!$A:$L,8,0)</f>
        <v>31.1</v>
      </c>
      <c r="J530" s="282" t="str">
        <f>IFERROR(_xlfn.XLOOKUP(D530,ISENTOS!A:A,ISENTOS!H:H),"")</f>
        <v/>
      </c>
      <c r="K530" s="282" t="str">
        <f>IFERROR(_xlfn.XLOOKUP(D530,ISENTOS!A:A,ISENTOS!I:I),"")</f>
        <v/>
      </c>
      <c r="L530" s="283">
        <f>IF(_xlfn.XLOOKUP(D530,Peso!A:A,Peso!D:D),_xlfn.XLOOKUP(D530,Peso!A:A,Peso!D:D),"SEM PESO")</f>
        <v>2</v>
      </c>
      <c r="M530" s="283" t="str">
        <f>_xlfn.XLOOKUP(D530,Peso!A:A,Peso!C:C)</f>
        <v>SC</v>
      </c>
      <c r="N530" s="283"/>
      <c r="O530" s="284">
        <f t="shared" si="64"/>
        <v>31.1</v>
      </c>
      <c r="P530" s="284" t="str">
        <f t="shared" si="65"/>
        <v/>
      </c>
      <c r="Q530" s="284" t="str">
        <f t="shared" si="66"/>
        <v/>
      </c>
      <c r="R530" s="285" t="str">
        <f>_xlfn.XLOOKUP(D530,CATEGORIA!B:B,CATEGORIA!F:F)</f>
        <v>FARINHAS FUNCIONAIS</v>
      </c>
      <c r="S530" s="286">
        <f t="shared" si="67"/>
        <v>62.2</v>
      </c>
      <c r="T530" s="287" t="str">
        <f t="shared" si="68"/>
        <v/>
      </c>
      <c r="U530" s="287" t="str">
        <f t="shared" si="69"/>
        <v/>
      </c>
      <c r="V530" s="287">
        <f t="shared" si="70"/>
        <v>62.2</v>
      </c>
      <c r="W530" s="288">
        <f>_xlfn.XLOOKUP('LISTA '!D530,BASE!A:A,BASE!G:G)</f>
        <v>10</v>
      </c>
      <c r="X530" s="280" t="str">
        <f t="shared" si="71"/>
        <v/>
      </c>
      <c r="Y530" s="280" t="str">
        <f>IF(X530="ACABOU",(MAX($Y$2:Y529))+1,"")</f>
        <v/>
      </c>
      <c r="Z530" s="280" t="str">
        <f>IF(X530="CHEGOU",(MAX($Z$2:Z529))+1,"")</f>
        <v/>
      </c>
    </row>
    <row r="531" spans="1:26" s="216" customFormat="1" ht="21.9" customHeight="1" x14ac:dyDescent="0.3">
      <c r="A531" s="12" t="e">
        <f>IF(#REF!="",0,COUNTIF(#REF!,"x"))</f>
        <v>#REF!</v>
      </c>
      <c r="B531" s="12" t="e">
        <f>IF(#REF!="",0,COUNTIF(#REF!,"x"))</f>
        <v>#REF!</v>
      </c>
      <c r="C531" s="13" t="e">
        <f>IF(#REF!="",0,COUNTIF(#REF!,"X"))</f>
        <v>#REF!</v>
      </c>
      <c r="D531" s="278">
        <v>1057</v>
      </c>
      <c r="E531" s="279" t="str">
        <f>_xlfn.XLOOKUP(D531,BASE!A:A,BASE!B:B)</f>
        <v>FARINHA DE QUINUA 5KG</v>
      </c>
      <c r="F531" s="280"/>
      <c r="G531" s="280"/>
      <c r="H531" s="281">
        <v>27.6</v>
      </c>
      <c r="I531" s="281">
        <v>27.6</v>
      </c>
      <c r="J531" s="282" t="str">
        <f>IFERROR(_xlfn.XLOOKUP(D531,ISENTOS!A:A,ISENTOS!H:H),"")</f>
        <v/>
      </c>
      <c r="K531" s="282" t="str">
        <f>IFERROR(_xlfn.XLOOKUP(D531,ISENTOS!A:A,ISENTOS!I:I),"")</f>
        <v/>
      </c>
      <c r="L531" s="283">
        <f>IF(_xlfn.XLOOKUP(D531,Peso!A:A,Peso!D:D),_xlfn.XLOOKUP(D531,Peso!A:A,Peso!D:D),"SEM PESO")</f>
        <v>5</v>
      </c>
      <c r="M531" s="283" t="str">
        <f>_xlfn.XLOOKUP(D531,Peso!A:A,Peso!C:C)</f>
        <v>SC</v>
      </c>
      <c r="N531" s="283"/>
      <c r="O531" s="284">
        <f t="shared" si="64"/>
        <v>27.6</v>
      </c>
      <c r="P531" s="284" t="str">
        <f t="shared" si="65"/>
        <v/>
      </c>
      <c r="Q531" s="284" t="str">
        <f t="shared" si="66"/>
        <v/>
      </c>
      <c r="R531" s="285" t="str">
        <f>_xlfn.XLOOKUP(D531,CATEGORIA!B:B,CATEGORIA!F:F)</f>
        <v>FARINHAS FUNCIONAIS</v>
      </c>
      <c r="S531" s="286">
        <f t="shared" si="67"/>
        <v>138</v>
      </c>
      <c r="T531" s="287" t="str">
        <f t="shared" si="68"/>
        <v/>
      </c>
      <c r="U531" s="287" t="str">
        <f t="shared" si="69"/>
        <v/>
      </c>
      <c r="V531" s="287">
        <f t="shared" si="70"/>
        <v>138</v>
      </c>
      <c r="W531" s="288">
        <f>_xlfn.XLOOKUP('LISTA '!D531,BASE!A:A,BASE!G:G)</f>
        <v>29</v>
      </c>
      <c r="X531" s="280" t="str">
        <f t="shared" si="71"/>
        <v/>
      </c>
      <c r="Y531" s="280" t="str">
        <f>IF(X531="ACABOU",(MAX($Y$2:Y530))+1,"")</f>
        <v/>
      </c>
      <c r="Z531" s="280" t="str">
        <f>IF(X531="CHEGOU",(MAX($Z$2:Z530))+1,"")</f>
        <v/>
      </c>
    </row>
    <row r="532" spans="1:26" s="216" customFormat="1" ht="21.9" customHeight="1" x14ac:dyDescent="0.3">
      <c r="A532" s="11" t="e">
        <f>IF(#REF!="",0,COUNTIF(#REF!,"x"))</f>
        <v>#REF!</v>
      </c>
      <c r="B532" s="11" t="e">
        <f>IF(#REF!="",0,COUNTIF(#REF!,"x"))</f>
        <v>#REF!</v>
      </c>
      <c r="C532" s="10" t="e">
        <f>IF(#REF!="",0,COUNTIF(#REF!,"X"))</f>
        <v>#REF!</v>
      </c>
      <c r="D532" s="278">
        <v>2282</v>
      </c>
      <c r="E532" s="279" t="str">
        <f>_xlfn.XLOOKUP(D532,BASE!A:A,BASE!B:B)</f>
        <v>FARINHA DE SEMENTE DE ABOBORA 5KG</v>
      </c>
      <c r="F532" s="280"/>
      <c r="G532" s="280"/>
      <c r="H532" s="281">
        <v>25</v>
      </c>
      <c r="I532" s="281">
        <v>25</v>
      </c>
      <c r="J532" s="282" t="str">
        <f>IFERROR(_xlfn.XLOOKUP(D532,ISENTOS!A:A,ISENTOS!H:H),"")</f>
        <v/>
      </c>
      <c r="K532" s="282" t="str">
        <f>IFERROR(_xlfn.XLOOKUP(D532,ISENTOS!A:A,ISENTOS!I:I),"")</f>
        <v/>
      </c>
      <c r="L532" s="283">
        <f>IF(_xlfn.XLOOKUP(D532,Peso!A:A,Peso!D:D),_xlfn.XLOOKUP(D532,Peso!A:A,Peso!D:D),"SEM PESO")</f>
        <v>5</v>
      </c>
      <c r="M532" s="283" t="str">
        <f>_xlfn.XLOOKUP(D532,Peso!A:A,Peso!C:C)</f>
        <v>SC</v>
      </c>
      <c r="N532" s="283"/>
      <c r="O532" s="284">
        <f t="shared" si="64"/>
        <v>25</v>
      </c>
      <c r="P532" s="284" t="str">
        <f t="shared" si="65"/>
        <v/>
      </c>
      <c r="Q532" s="284" t="str">
        <f t="shared" si="66"/>
        <v/>
      </c>
      <c r="R532" s="285" t="str">
        <f>_xlfn.XLOOKUP(D532,CATEGORIA!B:B,CATEGORIA!F:F)</f>
        <v>FARINHAS FUNCIONAIS</v>
      </c>
      <c r="S532" s="286">
        <f t="shared" si="67"/>
        <v>125</v>
      </c>
      <c r="T532" s="287" t="str">
        <f t="shared" si="68"/>
        <v/>
      </c>
      <c r="U532" s="287" t="str">
        <f t="shared" si="69"/>
        <v/>
      </c>
      <c r="V532" s="287">
        <f t="shared" si="70"/>
        <v>125</v>
      </c>
      <c r="W532" s="288">
        <f>_xlfn.XLOOKUP('LISTA '!D532,BASE!A:A,BASE!G:G)</f>
        <v>66</v>
      </c>
      <c r="X532" s="280" t="str">
        <f t="shared" si="71"/>
        <v/>
      </c>
      <c r="Y532" s="280" t="str">
        <f>IF(X532="ACABOU",(MAX($Y$2:Y531))+1,"")</f>
        <v/>
      </c>
      <c r="Z532" s="280" t="str">
        <f>IF(X532="CHEGOU",(MAX($Z$2:Z531))+1,"")</f>
        <v/>
      </c>
    </row>
    <row r="533" spans="1:26" s="216" customFormat="1" ht="21.9" customHeight="1" x14ac:dyDescent="0.3">
      <c r="A533" s="12" t="e">
        <f>IF(#REF!="",0,COUNTIF(#REF!,"x"))</f>
        <v>#REF!</v>
      </c>
      <c r="B533" s="12" t="e">
        <f>IF(#REF!="",0,COUNTIF(#REF!,"x"))</f>
        <v>#REF!</v>
      </c>
      <c r="C533" s="13" t="e">
        <f>IF(#REF!="",0,COUNTIF(#REF!,"X"))</f>
        <v>#REF!</v>
      </c>
      <c r="D533" s="278">
        <v>130</v>
      </c>
      <c r="E533" s="279" t="str">
        <f>_xlfn.XLOOKUP(D533,BASE!A:A,BASE!B:B)</f>
        <v>FARINHA DE SOJA KINAKO INTEGRAL TORRADA 20KG (NUTRIALY)</v>
      </c>
      <c r="F533" s="280"/>
      <c r="G533" s="280"/>
      <c r="H533" s="281">
        <v>11.2</v>
      </c>
      <c r="I533" s="281">
        <v>0</v>
      </c>
      <c r="J533" s="282" t="str">
        <f>IFERROR(_xlfn.XLOOKUP(D533,ISENTOS!A:A,ISENTOS!H:H),"")</f>
        <v/>
      </c>
      <c r="K533" s="282" t="str">
        <f>IFERROR(_xlfn.XLOOKUP(D533,ISENTOS!A:A,ISENTOS!I:I),"")</f>
        <v/>
      </c>
      <c r="L533" s="283">
        <f>IF(_xlfn.XLOOKUP(D533,Peso!A:A,Peso!D:D),_xlfn.XLOOKUP(D533,Peso!A:A,Peso!D:D),"SEM PESO")</f>
        <v>20</v>
      </c>
      <c r="M533" s="283" t="str">
        <f>_xlfn.XLOOKUP(D533,Peso!A:A,Peso!C:C)</f>
        <v>SC</v>
      </c>
      <c r="N533" s="283"/>
      <c r="O533" s="284">
        <f t="shared" si="64"/>
        <v>0</v>
      </c>
      <c r="P533" s="284" t="str">
        <f t="shared" si="65"/>
        <v/>
      </c>
      <c r="Q533" s="284" t="str">
        <f t="shared" si="66"/>
        <v/>
      </c>
      <c r="R533" s="285" t="str">
        <f>_xlfn.XLOOKUP(D533,CATEGORIA!B:B,CATEGORIA!F:F)</f>
        <v>FARINHAS FUNCIONAIS</v>
      </c>
      <c r="S533" s="286">
        <f t="shared" si="67"/>
        <v>0</v>
      </c>
      <c r="T533" s="287" t="str">
        <f t="shared" si="68"/>
        <v/>
      </c>
      <c r="U533" s="287" t="str">
        <f t="shared" si="69"/>
        <v/>
      </c>
      <c r="V533" s="287">
        <f t="shared" si="70"/>
        <v>0</v>
      </c>
      <c r="W533" s="288">
        <f>_xlfn.XLOOKUP('LISTA '!D533,BASE!A:A,BASE!G:G)</f>
        <v>0</v>
      </c>
      <c r="X533" s="280" t="str">
        <f t="shared" si="71"/>
        <v/>
      </c>
      <c r="Y533" s="280" t="str">
        <f>IF(X533="ACABOU",(MAX($Y$2:Y532))+1,"")</f>
        <v/>
      </c>
      <c r="Z533" s="280" t="str">
        <f>IF(X533="CHEGOU",(MAX($Z$2:Z532))+1,"")</f>
        <v/>
      </c>
    </row>
    <row r="534" spans="1:26" s="216" customFormat="1" ht="21.9" customHeight="1" x14ac:dyDescent="0.3">
      <c r="A534" s="12" t="e">
        <f>IF(#REF!="",0,COUNTIF(#REF!,"x"))</f>
        <v>#REF!</v>
      </c>
      <c r="B534" s="12" t="e">
        <f>IF(#REF!="",0,COUNTIF(#REF!,"x"))</f>
        <v>#REF!</v>
      </c>
      <c r="C534" s="13" t="e">
        <f>IF(#REF!="",0,COUNTIF(#REF!,"X"))</f>
        <v>#REF!</v>
      </c>
      <c r="D534" s="278">
        <v>570</v>
      </c>
      <c r="E534" s="279" t="str">
        <f>_xlfn.XLOOKUP(D534,BASE!A:A,BASE!B:B)</f>
        <v>FARINHA DE SOJA KINAKO INTEGRAL TORRADA 5KG (VIDA EM GRAOS)</v>
      </c>
      <c r="F534" s="280" t="s">
        <v>155</v>
      </c>
      <c r="G534" s="280" t="s">
        <v>155</v>
      </c>
      <c r="H534" s="281">
        <v>13.1</v>
      </c>
      <c r="I534" s="281">
        <v>13.1</v>
      </c>
      <c r="J534" s="282" t="str">
        <f>IFERROR(_xlfn.XLOOKUP(D534,ISENTOS!A:A,ISENTOS!H:H),"")</f>
        <v/>
      </c>
      <c r="K534" s="282" t="str">
        <f>IFERROR(_xlfn.XLOOKUP(D534,ISENTOS!A:A,ISENTOS!I:I),"")</f>
        <v/>
      </c>
      <c r="L534" s="283">
        <f>IF(_xlfn.XLOOKUP(D534,Peso!A:A,Peso!D:D),_xlfn.XLOOKUP(D534,Peso!A:A,Peso!D:D),"SEM PESO")</f>
        <v>5</v>
      </c>
      <c r="M534" s="283" t="str">
        <f>_xlfn.XLOOKUP(D534,Peso!A:A,Peso!C:C)</f>
        <v>SC</v>
      </c>
      <c r="N534" s="283"/>
      <c r="O534" s="284">
        <f t="shared" si="64"/>
        <v>13.1</v>
      </c>
      <c r="P534" s="284" t="str">
        <f t="shared" si="65"/>
        <v/>
      </c>
      <c r="Q534" s="284" t="str">
        <f t="shared" si="66"/>
        <v/>
      </c>
      <c r="R534" s="285" t="str">
        <f>_xlfn.XLOOKUP(D534,CATEGORIA!B:B,CATEGORIA!F:F)</f>
        <v>FARINHAS FUNCIONAIS</v>
      </c>
      <c r="S534" s="286">
        <f t="shared" si="67"/>
        <v>65.5</v>
      </c>
      <c r="T534" s="287" t="str">
        <f t="shared" si="68"/>
        <v/>
      </c>
      <c r="U534" s="287" t="str">
        <f t="shared" si="69"/>
        <v/>
      </c>
      <c r="V534" s="287">
        <f t="shared" si="70"/>
        <v>65.5</v>
      </c>
      <c r="W534" s="288">
        <f>_xlfn.XLOOKUP('LISTA '!D534,BASE!A:A,BASE!G:G)</f>
        <v>31</v>
      </c>
      <c r="X534" s="280" t="str">
        <f t="shared" si="71"/>
        <v/>
      </c>
      <c r="Y534" s="280" t="str">
        <f>IF(X534="ACABOU",(MAX($Y$2:Y533))+1,"")</f>
        <v/>
      </c>
      <c r="Z534" s="280" t="str">
        <f>IF(X534="CHEGOU",(MAX($Z$2:Z533))+1,"")</f>
        <v/>
      </c>
    </row>
    <row r="535" spans="1:26" s="216" customFormat="1" ht="21.9" customHeight="1" x14ac:dyDescent="0.3">
      <c r="A535" s="11" t="e">
        <f>IF(#REF!="",0,COUNTIF(#REF!,"x"))</f>
        <v>#REF!</v>
      </c>
      <c r="B535" s="11" t="e">
        <f>IF(#REF!="",0,COUNTIF(#REF!,"x"))</f>
        <v>#REF!</v>
      </c>
      <c r="C535" s="10" t="e">
        <f>IF(#REF!="",0,COUNTIF(#REF!,"X"))</f>
        <v>#REF!</v>
      </c>
      <c r="D535" s="278">
        <v>101</v>
      </c>
      <c r="E535" s="279" t="str">
        <f>_xlfn.XLOOKUP(D535,BASE!A:A,BASE!B:B)</f>
        <v>FARINHA DE TRIGO INTEGRAL FINA 25KG (ALKIBS)</v>
      </c>
      <c r="F535" s="280"/>
      <c r="G535" s="280"/>
      <c r="H535" s="281">
        <v>5.6</v>
      </c>
      <c r="I535" s="281">
        <v>5.6</v>
      </c>
      <c r="J535" s="282" t="str">
        <f>IFERROR(_xlfn.XLOOKUP(D535,ISENTOS!A:A,ISENTOS!H:H),"")</f>
        <v/>
      </c>
      <c r="K535" s="282" t="str">
        <f>IFERROR(_xlfn.XLOOKUP(D535,ISENTOS!A:A,ISENTOS!I:I),"")</f>
        <v/>
      </c>
      <c r="L535" s="283">
        <f>IF(_xlfn.XLOOKUP(D535,Peso!A:A,Peso!D:D),_xlfn.XLOOKUP(D535,Peso!A:A,Peso!D:D),"SEM PESO")</f>
        <v>25</v>
      </c>
      <c r="M535" s="283" t="str">
        <f>_xlfn.XLOOKUP(D535,Peso!A:A,Peso!C:C)</f>
        <v>SC</v>
      </c>
      <c r="N535" s="283"/>
      <c r="O535" s="284">
        <f t="shared" si="64"/>
        <v>5.6</v>
      </c>
      <c r="P535" s="284" t="str">
        <f t="shared" si="65"/>
        <v/>
      </c>
      <c r="Q535" s="284" t="str">
        <f t="shared" si="66"/>
        <v/>
      </c>
      <c r="R535" s="285" t="str">
        <f>_xlfn.XLOOKUP(D535,CATEGORIA!B:B,CATEGORIA!F:F)</f>
        <v>FARINHAS FUNCIONAIS</v>
      </c>
      <c r="S535" s="286">
        <f t="shared" si="67"/>
        <v>140</v>
      </c>
      <c r="T535" s="287" t="str">
        <f t="shared" si="68"/>
        <v/>
      </c>
      <c r="U535" s="287" t="str">
        <f t="shared" si="69"/>
        <v/>
      </c>
      <c r="V535" s="287">
        <f t="shared" si="70"/>
        <v>140</v>
      </c>
      <c r="W535" s="288">
        <f>_xlfn.XLOOKUP('LISTA '!D535,BASE!A:A,BASE!G:G)</f>
        <v>113</v>
      </c>
      <c r="X535" s="280" t="str">
        <f t="shared" si="71"/>
        <v/>
      </c>
      <c r="Y535" s="280" t="str">
        <f>IF(X535="ACABOU",(MAX($Y$2:Y534))+1,"")</f>
        <v/>
      </c>
      <c r="Z535" s="280" t="str">
        <f>IF(X535="CHEGOU",(MAX($Z$2:Z534))+1,"")</f>
        <v/>
      </c>
    </row>
    <row r="536" spans="1:26" s="216" customFormat="1" ht="21.9" customHeight="1" x14ac:dyDescent="0.3">
      <c r="A536" s="12" t="e">
        <f>IF(#REF!="",0,COUNTIF(#REF!,"x"))</f>
        <v>#REF!</v>
      </c>
      <c r="B536" s="12" t="e">
        <f>IF(#REF!="",0,COUNTIF(#REF!,"x"))</f>
        <v>#REF!</v>
      </c>
      <c r="C536" s="13" t="e">
        <f>IF(#REF!="",0,COUNTIF(#REF!,"X"))</f>
        <v>#REF!</v>
      </c>
      <c r="D536" s="278">
        <v>230</v>
      </c>
      <c r="E536" s="279" t="str">
        <f>_xlfn.XLOOKUP(D536,BASE!A:A,BASE!B:B)</f>
        <v>FARINHA DE UVA FIBRA 10KG</v>
      </c>
      <c r="F536" s="280"/>
      <c r="G536" s="280"/>
      <c r="H536" s="281">
        <v>23.5</v>
      </c>
      <c r="I536" s="281">
        <v>23.5</v>
      </c>
      <c r="J536" s="282" t="str">
        <f>IFERROR(_xlfn.XLOOKUP(D536,ISENTOS!A:A,ISENTOS!H:H),"")</f>
        <v/>
      </c>
      <c r="K536" s="282" t="str">
        <f>IFERROR(_xlfn.XLOOKUP(D536,ISENTOS!A:A,ISENTOS!I:I),"")</f>
        <v/>
      </c>
      <c r="L536" s="283">
        <f>IF(_xlfn.XLOOKUP(D536,Peso!A:A,Peso!D:D),_xlfn.XLOOKUP(D536,Peso!A:A,Peso!D:D),"SEM PESO")</f>
        <v>10</v>
      </c>
      <c r="M536" s="283" t="str">
        <f>_xlfn.XLOOKUP(D536,Peso!A:A,Peso!C:C)</f>
        <v>SC</v>
      </c>
      <c r="N536" s="283"/>
      <c r="O536" s="284">
        <f t="shared" si="64"/>
        <v>23.5</v>
      </c>
      <c r="P536" s="284" t="str">
        <f t="shared" si="65"/>
        <v/>
      </c>
      <c r="Q536" s="284" t="str">
        <f t="shared" si="66"/>
        <v/>
      </c>
      <c r="R536" s="285" t="str">
        <f>_xlfn.XLOOKUP(D536,CATEGORIA!B:B,CATEGORIA!F:F)</f>
        <v>FARINHAS FUNCIONAIS</v>
      </c>
      <c r="S536" s="286">
        <f t="shared" si="67"/>
        <v>235</v>
      </c>
      <c r="T536" s="287" t="str">
        <f t="shared" si="68"/>
        <v/>
      </c>
      <c r="U536" s="287" t="str">
        <f t="shared" si="69"/>
        <v/>
      </c>
      <c r="V536" s="287">
        <f t="shared" si="70"/>
        <v>235</v>
      </c>
      <c r="W536" s="288">
        <f>_xlfn.XLOOKUP('LISTA '!D536,BASE!A:A,BASE!G:G)</f>
        <v>220</v>
      </c>
      <c r="X536" s="280" t="str">
        <f t="shared" si="71"/>
        <v/>
      </c>
      <c r="Y536" s="280" t="str">
        <f>IF(X536="ACABOU",(MAX($Y$2:Y535))+1,"")</f>
        <v/>
      </c>
      <c r="Z536" s="280" t="str">
        <f>IF(X536="CHEGOU",(MAX($Z$2:Z535))+1,"")</f>
        <v/>
      </c>
    </row>
    <row r="537" spans="1:26" s="216" customFormat="1" ht="21.9" customHeight="1" x14ac:dyDescent="0.3">
      <c r="A537" s="12" t="e">
        <f>IF(#REF!="",0,COUNTIF(#REF!,"x"))</f>
        <v>#REF!</v>
      </c>
      <c r="B537" s="12" t="e">
        <f>IF(#REF!="",0,COUNTIF(#REF!,"x"))</f>
        <v>#REF!</v>
      </c>
      <c r="C537" s="13" t="e">
        <f>IF(#REF!="",0,COUNTIF(#REF!,"X"))</f>
        <v>#REF!</v>
      </c>
      <c r="D537" s="278">
        <v>571</v>
      </c>
      <c r="E537" s="279" t="str">
        <f>_xlfn.XLOOKUP(D537,BASE!A:A,BASE!B:B)</f>
        <v>FARINHA DE UVA FIBRA 5KG (VIDA EM GRAOS)</v>
      </c>
      <c r="F537" s="280" t="s">
        <v>155</v>
      </c>
      <c r="G537" s="280" t="s">
        <v>155</v>
      </c>
      <c r="H537" s="281">
        <v>25.6</v>
      </c>
      <c r="I537" s="281">
        <f>VLOOKUP(D537,FRACIONADOS!$A:$L,8,0)</f>
        <v>25.6</v>
      </c>
      <c r="J537" s="282" t="str">
        <f>IFERROR(_xlfn.XLOOKUP(D537,ISENTOS!A:A,ISENTOS!H:H),"")</f>
        <v/>
      </c>
      <c r="K537" s="282" t="str">
        <f>IFERROR(_xlfn.XLOOKUP(D537,ISENTOS!A:A,ISENTOS!I:I),"")</f>
        <v/>
      </c>
      <c r="L537" s="283">
        <f>IF(_xlfn.XLOOKUP(D537,Peso!A:A,Peso!D:D),_xlfn.XLOOKUP(D537,Peso!A:A,Peso!D:D),"SEM PESO")</f>
        <v>5</v>
      </c>
      <c r="M537" s="283" t="str">
        <f>_xlfn.XLOOKUP(D537,Peso!A:A,Peso!C:C)</f>
        <v>SC</v>
      </c>
      <c r="N537" s="283"/>
      <c r="O537" s="284">
        <f t="shared" si="64"/>
        <v>25.6</v>
      </c>
      <c r="P537" s="284" t="str">
        <f t="shared" si="65"/>
        <v/>
      </c>
      <c r="Q537" s="284" t="str">
        <f t="shared" si="66"/>
        <v/>
      </c>
      <c r="R537" s="285" t="str">
        <f>_xlfn.XLOOKUP(D537,CATEGORIA!B:B,CATEGORIA!F:F)</f>
        <v>FARINHAS FUNCIONAIS</v>
      </c>
      <c r="S537" s="286">
        <f t="shared" si="67"/>
        <v>128</v>
      </c>
      <c r="T537" s="287" t="str">
        <f t="shared" si="68"/>
        <v/>
      </c>
      <c r="U537" s="287" t="str">
        <f t="shared" si="69"/>
        <v/>
      </c>
      <c r="V537" s="287">
        <f t="shared" si="70"/>
        <v>128</v>
      </c>
      <c r="W537" s="288">
        <f>_xlfn.XLOOKUP('LISTA '!D537,BASE!A:A,BASE!G:G)</f>
        <v>106</v>
      </c>
      <c r="X537" s="280" t="str">
        <f t="shared" si="71"/>
        <v/>
      </c>
      <c r="Y537" s="280" t="str">
        <f>IF(X537="ACABOU",(MAX($Y$2:Y536))+1,"")</f>
        <v/>
      </c>
      <c r="Z537" s="280" t="str">
        <f>IF(X537="CHEGOU",(MAX($Z$2:Z536))+1,"")</f>
        <v/>
      </c>
    </row>
    <row r="538" spans="1:26" s="216" customFormat="1" ht="21.9" customHeight="1" x14ac:dyDescent="0.3">
      <c r="A538" s="19" t="e">
        <f>IF(#REF!="",0,COUNTIF(#REF!,"x"))</f>
        <v>#REF!</v>
      </c>
      <c r="B538" s="19" t="e">
        <f>IF(#REF!="",0,COUNTIF(#REF!,"x"))</f>
        <v>#REF!</v>
      </c>
      <c r="C538" s="16" t="e">
        <f>IF(#REF!="",0,COUNTIF(#REF!,"X"))</f>
        <v>#REF!</v>
      </c>
      <c r="D538" s="278">
        <v>1334</v>
      </c>
      <c r="E538" s="279" t="str">
        <f>_xlfn.XLOOKUP(D538,BASE!A:A,BASE!B:B)</f>
        <v>FARINHA ESPECIAL MIX SEM GLUTEN 10X1KG (URBANO)</v>
      </c>
      <c r="F538" s="280"/>
      <c r="G538" s="280"/>
      <c r="H538" s="281">
        <v>12.5</v>
      </c>
      <c r="I538" s="281">
        <v>12.5</v>
      </c>
      <c r="J538" s="282" t="str">
        <f>IFERROR(_xlfn.XLOOKUP(D538,ISENTOS!A:A,ISENTOS!H:H),"")</f>
        <v/>
      </c>
      <c r="K538" s="282" t="str">
        <f>IFERROR(_xlfn.XLOOKUP(D538,ISENTOS!A:A,ISENTOS!I:I),"")</f>
        <v/>
      </c>
      <c r="L538" s="283">
        <f>IF(_xlfn.XLOOKUP(D538,Peso!A:A,Peso!D:D),_xlfn.XLOOKUP(D538,Peso!A:A,Peso!D:D),"SEM PESO")</f>
        <v>10</v>
      </c>
      <c r="M538" s="283" t="str">
        <f>_xlfn.XLOOKUP(D538,Peso!A:A,Peso!C:C)</f>
        <v>FD</v>
      </c>
      <c r="N538" s="283"/>
      <c r="O538" s="284">
        <f t="shared" si="64"/>
        <v>12.5</v>
      </c>
      <c r="P538" s="284" t="str">
        <f t="shared" si="65"/>
        <v/>
      </c>
      <c r="Q538" s="284" t="str">
        <f t="shared" si="66"/>
        <v/>
      </c>
      <c r="R538" s="285" t="str">
        <f>_xlfn.XLOOKUP(D538,CATEGORIA!B:B,CATEGORIA!F:F)</f>
        <v>FARINHAS FUNCIONAIS</v>
      </c>
      <c r="S538" s="286">
        <f t="shared" si="67"/>
        <v>125</v>
      </c>
      <c r="T538" s="287" t="str">
        <f t="shared" si="68"/>
        <v/>
      </c>
      <c r="U538" s="287" t="str">
        <f t="shared" si="69"/>
        <v/>
      </c>
      <c r="V538" s="287">
        <f t="shared" si="70"/>
        <v>125</v>
      </c>
      <c r="W538" s="288">
        <f>_xlfn.XLOOKUP('LISTA '!D538,BASE!A:A,BASE!G:G)</f>
        <v>237</v>
      </c>
      <c r="X538" s="280" t="str">
        <f t="shared" si="71"/>
        <v/>
      </c>
      <c r="Y538" s="280" t="str">
        <f>IF(X538="ACABOU",(MAX($Y$2:Y537))+1,"")</f>
        <v/>
      </c>
      <c r="Z538" s="280" t="str">
        <f>IF(X538="CHEGOU",(MAX($Z$2:Z537))+1,"")</f>
        <v/>
      </c>
    </row>
    <row r="539" spans="1:26" s="215" customFormat="1" ht="21.9" customHeight="1" x14ac:dyDescent="0.3">
      <c r="A539" s="12" t="e">
        <f>IF(#REF!="",0,COUNTIF(#REF!,"x"))</f>
        <v>#REF!</v>
      </c>
      <c r="B539" s="12" t="e">
        <f>IF(#REF!="",0,COUNTIF(#REF!,"x"))</f>
        <v>#REF!</v>
      </c>
      <c r="C539" s="13" t="e">
        <f>IF(#REF!="",0,COUNTIF(#REF!,"X"))</f>
        <v>#REF!</v>
      </c>
      <c r="D539" s="278">
        <v>1948</v>
      </c>
      <c r="E539" s="279" t="str">
        <f>_xlfn.XLOOKUP(D539,BASE!A:A,BASE!B:B)</f>
        <v>FARINHA ESPECIAL MIX SEM GLUTEN 5X1KG (VIDA EM GRAOS)</v>
      </c>
      <c r="F539" s="280" t="s">
        <v>155</v>
      </c>
      <c r="G539" s="280" t="s">
        <v>155</v>
      </c>
      <c r="H539" s="281">
        <v>14.3</v>
      </c>
      <c r="I539" s="281">
        <f>VLOOKUP(D539,FRACIONADOS!$A:$L,8,0)</f>
        <v>14.3</v>
      </c>
      <c r="J539" s="282" t="str">
        <f>IFERROR(_xlfn.XLOOKUP(D539,ISENTOS!A:A,ISENTOS!H:H),"")</f>
        <v/>
      </c>
      <c r="K539" s="282" t="str">
        <f>IFERROR(_xlfn.XLOOKUP(D539,ISENTOS!A:A,ISENTOS!I:I),"")</f>
        <v/>
      </c>
      <c r="L539" s="283">
        <f>IF(_xlfn.XLOOKUP(D539,Peso!A:A,Peso!D:D),_xlfn.XLOOKUP(D539,Peso!A:A,Peso!D:D),"SEM PESO")</f>
        <v>5</v>
      </c>
      <c r="M539" s="283" t="str">
        <f>_xlfn.XLOOKUP(D539,Peso!A:A,Peso!C:C)</f>
        <v>FD</v>
      </c>
      <c r="N539" s="283"/>
      <c r="O539" s="284">
        <f t="shared" si="64"/>
        <v>14.3</v>
      </c>
      <c r="P539" s="284" t="str">
        <f t="shared" si="65"/>
        <v/>
      </c>
      <c r="Q539" s="284" t="str">
        <f t="shared" si="66"/>
        <v/>
      </c>
      <c r="R539" s="285" t="str">
        <f>_xlfn.XLOOKUP(D539,CATEGORIA!B:B,CATEGORIA!F:F)</f>
        <v>FARINHAS FUNCIONAIS</v>
      </c>
      <c r="S539" s="286">
        <f t="shared" si="67"/>
        <v>71.5</v>
      </c>
      <c r="T539" s="287" t="str">
        <f t="shared" si="68"/>
        <v/>
      </c>
      <c r="U539" s="287" t="str">
        <f t="shared" si="69"/>
        <v/>
      </c>
      <c r="V539" s="287">
        <f t="shared" si="70"/>
        <v>71.5</v>
      </c>
      <c r="W539" s="288">
        <f>_xlfn.XLOOKUP('LISTA '!D539,BASE!A:A,BASE!G:G)</f>
        <v>9</v>
      </c>
      <c r="X539" s="280" t="str">
        <f t="shared" si="71"/>
        <v/>
      </c>
      <c r="Y539" s="280" t="str">
        <f>IF(X539="ACABOU",(MAX($Y$2:Y538))+1,"")</f>
        <v/>
      </c>
      <c r="Z539" s="280" t="str">
        <f>IF(X539="CHEGOU",(MAX($Z$2:Z538))+1,"")</f>
        <v/>
      </c>
    </row>
    <row r="540" spans="1:26" s="216" customFormat="1" ht="21.9" customHeight="1" x14ac:dyDescent="0.3">
      <c r="A540" s="12" t="e">
        <f>IF(#REF!="",0,COUNTIF(#REF!,"x"))</f>
        <v>#REF!</v>
      </c>
      <c r="B540" s="12" t="e">
        <f>IF(#REF!="",0,COUNTIF(#REF!,"x"))</f>
        <v>#REF!</v>
      </c>
      <c r="C540" s="13" t="e">
        <f>IF(#REF!="",0,COUNTIF(#REF!,"X"))</f>
        <v>#REF!</v>
      </c>
      <c r="D540" s="278">
        <v>1266</v>
      </c>
      <c r="E540" s="279" t="str">
        <f>_xlfn.XLOOKUP(D540,BASE!A:A,BASE!B:B)</f>
        <v>FARINHA PANKO 10KG (ROMARIZ)</v>
      </c>
      <c r="F540" s="280"/>
      <c r="G540" s="280"/>
      <c r="H540" s="281">
        <v>15.5</v>
      </c>
      <c r="I540" s="281">
        <v>15.5</v>
      </c>
      <c r="J540" s="282" t="str">
        <f>IFERROR(_xlfn.XLOOKUP(D540,ISENTOS!A:A,ISENTOS!H:H),"")</f>
        <v/>
      </c>
      <c r="K540" s="282" t="str">
        <f>IFERROR(_xlfn.XLOOKUP(D540,ISENTOS!A:A,ISENTOS!I:I),"")</f>
        <v/>
      </c>
      <c r="L540" s="283">
        <f>IF(_xlfn.XLOOKUP(D540,Peso!A:A,Peso!D:D),_xlfn.XLOOKUP(D540,Peso!A:A,Peso!D:D),"SEM PESO")</f>
        <v>10</v>
      </c>
      <c r="M540" s="283" t="str">
        <f>_xlfn.XLOOKUP(D540,Peso!A:A,Peso!C:C)</f>
        <v>SC</v>
      </c>
      <c r="N540" s="283"/>
      <c r="O540" s="284">
        <f t="shared" si="64"/>
        <v>15.5</v>
      </c>
      <c r="P540" s="284" t="str">
        <f t="shared" si="65"/>
        <v/>
      </c>
      <c r="Q540" s="284" t="str">
        <f t="shared" si="66"/>
        <v/>
      </c>
      <c r="R540" s="285" t="str">
        <f>_xlfn.XLOOKUP(D540,CATEGORIA!B:B,CATEGORIA!F:F)</f>
        <v>FARINHAS FUNCIONAIS</v>
      </c>
      <c r="S540" s="286">
        <f t="shared" si="67"/>
        <v>155</v>
      </c>
      <c r="T540" s="287" t="str">
        <f t="shared" si="68"/>
        <v/>
      </c>
      <c r="U540" s="287" t="str">
        <f t="shared" si="69"/>
        <v/>
      </c>
      <c r="V540" s="287">
        <f t="shared" si="70"/>
        <v>155</v>
      </c>
      <c r="W540" s="288">
        <f>_xlfn.XLOOKUP('LISTA '!D540,BASE!A:A,BASE!G:G)</f>
        <v>138</v>
      </c>
      <c r="X540" s="280" t="str">
        <f t="shared" si="71"/>
        <v/>
      </c>
      <c r="Y540" s="280" t="str">
        <f>IF(X540="ACABOU",(MAX($Y$2:Y539))+1,"")</f>
        <v/>
      </c>
      <c r="Z540" s="280" t="str">
        <f>IF(X540="CHEGOU",(MAX($Z$2:Z539))+1,"")</f>
        <v/>
      </c>
    </row>
    <row r="541" spans="1:26" s="216" customFormat="1" ht="21.9" customHeight="1" x14ac:dyDescent="0.3">
      <c r="A541" s="25" t="e">
        <f>IF(#REF!="",0,COUNTIF(#REF!,"x"))</f>
        <v>#REF!</v>
      </c>
      <c r="B541" s="25" t="e">
        <f>IF(#REF!="",0,COUNTIF(#REF!,"x"))</f>
        <v>#REF!</v>
      </c>
      <c r="C541" s="13" t="e">
        <f>IF(#REF!="",0,COUNTIF(#REF!,"X"))</f>
        <v>#REF!</v>
      </c>
      <c r="D541" s="278">
        <v>20373</v>
      </c>
      <c r="E541" s="279" t="str">
        <f>_xlfn.XLOOKUP(D541,BASE!A:A,BASE!B:B)</f>
        <v>FARINHA PANKO 4KG (ROMARIZ)</v>
      </c>
      <c r="F541" s="280" t="s">
        <v>155</v>
      </c>
      <c r="G541" s="280" t="s">
        <v>155</v>
      </c>
      <c r="H541" s="281">
        <v>18.7</v>
      </c>
      <c r="I541" s="281">
        <f>VLOOKUP(D541,FRACIONADOS!$A:$L,8,0)</f>
        <v>18.7</v>
      </c>
      <c r="J541" s="282" t="str">
        <f>IFERROR(_xlfn.XLOOKUP(D541,ISENTOS!A:A,ISENTOS!H:H),"")</f>
        <v/>
      </c>
      <c r="K541" s="282" t="str">
        <f>IFERROR(_xlfn.XLOOKUP(D541,ISENTOS!A:A,ISENTOS!I:I),"")</f>
        <v/>
      </c>
      <c r="L541" s="283">
        <f>IF(_xlfn.XLOOKUP(D541,Peso!A:A,Peso!D:D),_xlfn.XLOOKUP(D541,Peso!A:A,Peso!D:D),"SEM PESO")</f>
        <v>4</v>
      </c>
      <c r="M541" s="283" t="str">
        <f>_xlfn.XLOOKUP(D541,Peso!A:A,Peso!C:C)</f>
        <v>SC</v>
      </c>
      <c r="N541" s="283"/>
      <c r="O541" s="284">
        <f t="shared" si="64"/>
        <v>18.7</v>
      </c>
      <c r="P541" s="284" t="str">
        <f t="shared" si="65"/>
        <v/>
      </c>
      <c r="Q541" s="284" t="str">
        <f t="shared" si="66"/>
        <v/>
      </c>
      <c r="R541" s="285" t="str">
        <f>_xlfn.XLOOKUP(D541,CATEGORIA!B:B,CATEGORIA!F:F)</f>
        <v>FARINHAS FUNCIONAIS</v>
      </c>
      <c r="S541" s="286">
        <f t="shared" si="67"/>
        <v>74.8</v>
      </c>
      <c r="T541" s="287" t="str">
        <f t="shared" si="68"/>
        <v/>
      </c>
      <c r="U541" s="287" t="str">
        <f t="shared" si="69"/>
        <v/>
      </c>
      <c r="V541" s="287">
        <f t="shared" si="70"/>
        <v>74.8</v>
      </c>
      <c r="W541" s="288">
        <f>_xlfn.XLOOKUP('LISTA '!D541,BASE!A:A,BASE!G:G)</f>
        <v>53</v>
      </c>
      <c r="X541" s="280" t="str">
        <f t="shared" si="71"/>
        <v/>
      </c>
      <c r="Y541" s="280" t="str">
        <f>IF(X541="ACABOU",(MAX($Y$2:Y540))+1,"")</f>
        <v/>
      </c>
      <c r="Z541" s="280" t="str">
        <f>IF(X541="CHEGOU",(MAX($Z$2:Z540))+1,"")</f>
        <v/>
      </c>
    </row>
    <row r="542" spans="1:26" s="216" customFormat="1" ht="21.9" customHeight="1" x14ac:dyDescent="0.3">
      <c r="A542" s="12" t="e">
        <f>IF(#REF!="",0,COUNTIF(#REF!,"x"))</f>
        <v>#REF!</v>
      </c>
      <c r="B542" s="12" t="e">
        <f>IF(#REF!="",0,COUNTIF(#REF!,"x"))</f>
        <v>#REF!</v>
      </c>
      <c r="C542" s="13" t="e">
        <f>IF(#REF!="",0,COUNTIF(#REF!,"X"))</f>
        <v>#REF!</v>
      </c>
      <c r="D542" s="278">
        <v>21590</v>
      </c>
      <c r="E542" s="279" t="str">
        <f>_xlfn.XLOOKUP(D542,BASE!A:A,BASE!B:B)</f>
        <v>FAVA BRANCA 5KG</v>
      </c>
      <c r="F542" s="280" t="s">
        <v>155</v>
      </c>
      <c r="G542" s="280" t="s">
        <v>155</v>
      </c>
      <c r="H542" s="281">
        <v>0</v>
      </c>
      <c r="I542" s="281">
        <v>0</v>
      </c>
      <c r="J542" s="282" t="str">
        <f>IFERROR(_xlfn.XLOOKUP(D542,ISENTOS!A:A,ISENTOS!H:H),"")</f>
        <v/>
      </c>
      <c r="K542" s="282" t="str">
        <f>IFERROR(_xlfn.XLOOKUP(D542,ISENTOS!A:A,ISENTOS!I:I),"")</f>
        <v/>
      </c>
      <c r="L542" s="283">
        <f>IF(_xlfn.XLOOKUP(D542,Peso!A:A,Peso!D:D),_xlfn.XLOOKUP(D542,Peso!A:A,Peso!D:D),"SEM PESO")</f>
        <v>5</v>
      </c>
      <c r="M542" s="283" t="str">
        <f>_xlfn.XLOOKUP(D542,Peso!A:A,Peso!C:C)</f>
        <v>SC</v>
      </c>
      <c r="N542" s="283"/>
      <c r="O542" s="284">
        <f t="shared" si="64"/>
        <v>0</v>
      </c>
      <c r="P542" s="284" t="str">
        <f t="shared" si="65"/>
        <v/>
      </c>
      <c r="Q542" s="284" t="str">
        <f t="shared" si="66"/>
        <v/>
      </c>
      <c r="R542" s="285" t="str">
        <f>_xlfn.XLOOKUP(D542,CATEGORIA!B:B,CATEGORIA!F:F)</f>
        <v>GRAOS / SEMENTES</v>
      </c>
      <c r="S542" s="286">
        <f t="shared" si="67"/>
        <v>0</v>
      </c>
      <c r="T542" s="287" t="str">
        <f t="shared" si="68"/>
        <v/>
      </c>
      <c r="U542" s="287" t="str">
        <f t="shared" si="69"/>
        <v/>
      </c>
      <c r="V542" s="287">
        <f t="shared" si="70"/>
        <v>0</v>
      </c>
      <c r="W542" s="288">
        <f>_xlfn.XLOOKUP('LISTA '!D542,BASE!A:A,BASE!G:G)</f>
        <v>0</v>
      </c>
      <c r="X542" s="280" t="str">
        <f t="shared" si="71"/>
        <v/>
      </c>
      <c r="Y542" s="280" t="str">
        <f>IF(X542="ACABOU",(MAX($Y$2:Y541))+1,"")</f>
        <v/>
      </c>
      <c r="Z542" s="280" t="str">
        <f>IF(X542="CHEGOU",(MAX($Z$2:Z541))+1,"")</f>
        <v/>
      </c>
    </row>
    <row r="543" spans="1:26" s="216" customFormat="1" ht="21.9" customHeight="1" x14ac:dyDescent="0.3">
      <c r="A543" s="19" t="e">
        <f>IF(#REF!="",0,COUNTIF(#REF!,"x"))</f>
        <v>#REF!</v>
      </c>
      <c r="B543" s="19" t="e">
        <f>IF(#REF!="",0,COUNTIF(#REF!,"x"))</f>
        <v>#REF!</v>
      </c>
      <c r="C543" s="16" t="e">
        <f>IF(#REF!="",0,COUNTIF(#REF!,"X"))</f>
        <v>#REF!</v>
      </c>
      <c r="D543" s="278">
        <v>60</v>
      </c>
      <c r="E543" s="279" t="str">
        <f>_xlfn.XLOOKUP(D543,BASE!A:A,BASE!B:B)</f>
        <v>FECULA DE BATATA 25KG</v>
      </c>
      <c r="F543" s="280"/>
      <c r="G543" s="280"/>
      <c r="H543" s="281">
        <v>8.3000000000000007</v>
      </c>
      <c r="I543" s="281">
        <v>8.3000000000000007</v>
      </c>
      <c r="J543" s="282" t="str">
        <f>IFERROR(_xlfn.XLOOKUP(D543,ISENTOS!A:A,ISENTOS!H:H),"")</f>
        <v/>
      </c>
      <c r="K543" s="282" t="str">
        <f>IFERROR(_xlfn.XLOOKUP(D543,ISENTOS!A:A,ISENTOS!I:I),"")</f>
        <v/>
      </c>
      <c r="L543" s="283">
        <f>IF(_xlfn.XLOOKUP(D543,Peso!A:A,Peso!D:D),_xlfn.XLOOKUP(D543,Peso!A:A,Peso!D:D),"SEM PESO")</f>
        <v>25</v>
      </c>
      <c r="M543" s="283" t="str">
        <f>_xlfn.XLOOKUP(D543,Peso!A:A,Peso!C:C)</f>
        <v>SC</v>
      </c>
      <c r="N543" s="283"/>
      <c r="O543" s="284">
        <f t="shared" si="64"/>
        <v>8.3000000000000007</v>
      </c>
      <c r="P543" s="284" t="str">
        <f t="shared" si="65"/>
        <v/>
      </c>
      <c r="Q543" s="284" t="str">
        <f t="shared" si="66"/>
        <v/>
      </c>
      <c r="R543" s="285" t="str">
        <f>_xlfn.XLOOKUP(D543,CATEGORIA!B:B,CATEGORIA!F:F)</f>
        <v>FARINHAS FUNCIONAIS</v>
      </c>
      <c r="S543" s="286">
        <f t="shared" si="67"/>
        <v>207.50000000000003</v>
      </c>
      <c r="T543" s="287" t="str">
        <f t="shared" si="68"/>
        <v/>
      </c>
      <c r="U543" s="287" t="str">
        <f t="shared" si="69"/>
        <v/>
      </c>
      <c r="V543" s="287">
        <f t="shared" si="70"/>
        <v>207.50000000000003</v>
      </c>
      <c r="W543" s="288">
        <f>_xlfn.XLOOKUP('LISTA '!D543,BASE!A:A,BASE!G:G)</f>
        <v>130</v>
      </c>
      <c r="X543" s="280" t="str">
        <f t="shared" si="71"/>
        <v/>
      </c>
      <c r="Y543" s="280" t="str">
        <f>IF(X543="ACABOU",(MAX($Y$2:Y542))+1,"")</f>
        <v/>
      </c>
      <c r="Z543" s="280" t="str">
        <f>IF(X543="CHEGOU",(MAX($Z$2:Z542))+1,"")</f>
        <v/>
      </c>
    </row>
    <row r="544" spans="1:26" s="216" customFormat="1" ht="21.9" customHeight="1" x14ac:dyDescent="0.3">
      <c r="A544" s="12" t="e">
        <f>IF(#REF!="",0,COUNTIF(#REF!,"x"))</f>
        <v>#REF!</v>
      </c>
      <c r="B544" s="12" t="e">
        <f>IF(#REF!="",0,COUNTIF(#REF!,"x"))</f>
        <v>#REF!</v>
      </c>
      <c r="C544" s="13" t="e">
        <f>IF(#REF!="",0,COUNTIF(#REF!,"X"))</f>
        <v>#REF!</v>
      </c>
      <c r="D544" s="278">
        <v>1000</v>
      </c>
      <c r="E544" s="279" t="str">
        <f>_xlfn.XLOOKUP(D544,BASE!A:A,BASE!B:B)</f>
        <v>FECULA DE BATATA 5KG (VIDA EM GRAOS)</v>
      </c>
      <c r="F544" s="280" t="s">
        <v>155</v>
      </c>
      <c r="G544" s="280" t="s">
        <v>155</v>
      </c>
      <c r="H544" s="281">
        <v>9.9</v>
      </c>
      <c r="I544" s="281">
        <f>VLOOKUP(D544,FRACIONADOS!$A:$L,8,0)</f>
        <v>9.9</v>
      </c>
      <c r="J544" s="282" t="str">
        <f>IFERROR(_xlfn.XLOOKUP(D544,ISENTOS!A:A,ISENTOS!H:H),"")</f>
        <v/>
      </c>
      <c r="K544" s="282" t="str">
        <f>IFERROR(_xlfn.XLOOKUP(D544,ISENTOS!A:A,ISENTOS!I:I),"")</f>
        <v/>
      </c>
      <c r="L544" s="283">
        <f>IF(_xlfn.XLOOKUP(D544,Peso!A:A,Peso!D:D),_xlfn.XLOOKUP(D544,Peso!A:A,Peso!D:D),"SEM PESO")</f>
        <v>5</v>
      </c>
      <c r="M544" s="283" t="str">
        <f>_xlfn.XLOOKUP(D544,Peso!A:A,Peso!C:C)</f>
        <v>SC</v>
      </c>
      <c r="N544" s="283"/>
      <c r="O544" s="284">
        <f t="shared" si="64"/>
        <v>9.9</v>
      </c>
      <c r="P544" s="284" t="str">
        <f t="shared" si="65"/>
        <v/>
      </c>
      <c r="Q544" s="284" t="str">
        <f t="shared" si="66"/>
        <v/>
      </c>
      <c r="R544" s="285" t="str">
        <f>_xlfn.XLOOKUP(D544,CATEGORIA!B:B,CATEGORIA!F:F)</f>
        <v>FARINHAS FUNCIONAIS</v>
      </c>
      <c r="S544" s="286">
        <f t="shared" si="67"/>
        <v>49.5</v>
      </c>
      <c r="T544" s="287" t="str">
        <f t="shared" si="68"/>
        <v/>
      </c>
      <c r="U544" s="287" t="str">
        <f t="shared" si="69"/>
        <v/>
      </c>
      <c r="V544" s="287">
        <f t="shared" si="70"/>
        <v>49.5</v>
      </c>
      <c r="W544" s="288">
        <f>_xlfn.XLOOKUP('LISTA '!D544,BASE!A:A,BASE!G:G)</f>
        <v>73</v>
      </c>
      <c r="X544" s="280" t="str">
        <f t="shared" si="71"/>
        <v/>
      </c>
      <c r="Y544" s="280" t="str">
        <f>IF(X544="ACABOU",(MAX($Y$2:Y543))+1,"")</f>
        <v/>
      </c>
      <c r="Z544" s="280" t="str">
        <f>IF(X544="CHEGOU",(MAX($Z$2:Z543))+1,"")</f>
        <v/>
      </c>
    </row>
    <row r="545" spans="1:27" s="216" customFormat="1" ht="21.9" customHeight="1" x14ac:dyDescent="0.3">
      <c r="A545" s="12" t="e">
        <f>IF(#REF!="",0,COUNTIF(#REF!,"x"))</f>
        <v>#REF!</v>
      </c>
      <c r="B545" s="12" t="e">
        <f>IF(#REF!="",0,COUNTIF(#REF!,"x"))</f>
        <v>#REF!</v>
      </c>
      <c r="C545" s="13" t="e">
        <f>IF(#REF!="",0,COUNTIF(#REF!,"X"))</f>
        <v>#REF!</v>
      </c>
      <c r="D545" s="278">
        <v>204</v>
      </c>
      <c r="E545" s="279" t="str">
        <f>_xlfn.XLOOKUP(D545,BASE!A:A,BASE!B:B)</f>
        <v>FECULA DE MANDIOCA 25KG</v>
      </c>
      <c r="F545" s="280"/>
      <c r="G545" s="280"/>
      <c r="H545" s="281">
        <v>4.7</v>
      </c>
      <c r="I545" s="281">
        <v>4.7</v>
      </c>
      <c r="J545" s="282" t="str">
        <f>IFERROR(_xlfn.XLOOKUP(D545,ISENTOS!A:A,ISENTOS!H:H),"")</f>
        <v/>
      </c>
      <c r="K545" s="282" t="str">
        <f>IFERROR(_xlfn.XLOOKUP(D545,ISENTOS!A:A,ISENTOS!I:I),"")</f>
        <v/>
      </c>
      <c r="L545" s="283">
        <f>IF(_xlfn.XLOOKUP(D545,Peso!A:A,Peso!D:D),_xlfn.XLOOKUP(D545,Peso!A:A,Peso!D:D),"SEM PESO")</f>
        <v>25</v>
      </c>
      <c r="M545" s="283" t="str">
        <f>_xlfn.XLOOKUP(D545,Peso!A:A,Peso!C:C)</f>
        <v>SC</v>
      </c>
      <c r="N545" s="283"/>
      <c r="O545" s="284">
        <f t="shared" si="64"/>
        <v>4.7</v>
      </c>
      <c r="P545" s="284" t="str">
        <f t="shared" si="65"/>
        <v/>
      </c>
      <c r="Q545" s="284" t="str">
        <f t="shared" si="66"/>
        <v/>
      </c>
      <c r="R545" s="285" t="str">
        <f>_xlfn.XLOOKUP(D545,CATEGORIA!B:B,CATEGORIA!F:F)</f>
        <v>FARINHAS FUNCIONAIS</v>
      </c>
      <c r="S545" s="286">
        <f t="shared" si="67"/>
        <v>117.5</v>
      </c>
      <c r="T545" s="287" t="str">
        <f t="shared" si="68"/>
        <v/>
      </c>
      <c r="U545" s="287" t="str">
        <f t="shared" si="69"/>
        <v/>
      </c>
      <c r="V545" s="287">
        <f t="shared" si="70"/>
        <v>117.5</v>
      </c>
      <c r="W545" s="288">
        <f>_xlfn.XLOOKUP('LISTA '!D545,BASE!A:A,BASE!G:G)</f>
        <v>97</v>
      </c>
      <c r="X545" s="280" t="str">
        <f t="shared" si="71"/>
        <v/>
      </c>
      <c r="Y545" s="280" t="str">
        <f>IF(X545="ACABOU",(MAX($Y$2:Y544))+1,"")</f>
        <v/>
      </c>
      <c r="Z545" s="280" t="str">
        <f>IF(X545="CHEGOU",(MAX($Z$2:Z544))+1,"")</f>
        <v/>
      </c>
    </row>
    <row r="546" spans="1:27" s="216" customFormat="1" ht="21.9" customHeight="1" x14ac:dyDescent="0.3">
      <c r="A546" s="12" t="e">
        <f>IF(#REF!="",0,COUNTIF(#REF!,"x"))</f>
        <v>#REF!</v>
      </c>
      <c r="B546" s="12" t="e">
        <f>IF(#REF!="",0,COUNTIF(#REF!,"x"))</f>
        <v>#REF!</v>
      </c>
      <c r="C546" s="13" t="e">
        <f>IF(#REF!="",0,COUNTIF(#REF!,"X"))</f>
        <v>#REF!</v>
      </c>
      <c r="D546" s="278">
        <v>1201</v>
      </c>
      <c r="E546" s="279" t="str">
        <f>_xlfn.XLOOKUP(D546,BASE!A:A,BASE!B:B)</f>
        <v>FECULA DE MANDIOCA 5KG (VIDA EM GRAOS)</v>
      </c>
      <c r="F546" s="280" t="s">
        <v>155</v>
      </c>
      <c r="G546" s="280" t="s">
        <v>155</v>
      </c>
      <c r="H546" s="281">
        <v>5.8</v>
      </c>
      <c r="I546" s="281">
        <f>VLOOKUP(D546,FRACIONADOS!$A:$L,8,0)</f>
        <v>5.8</v>
      </c>
      <c r="J546" s="282" t="str">
        <f>IFERROR(_xlfn.XLOOKUP(D546,ISENTOS!A:A,ISENTOS!H:H),"")</f>
        <v/>
      </c>
      <c r="K546" s="282" t="str">
        <f>IFERROR(_xlfn.XLOOKUP(D546,ISENTOS!A:A,ISENTOS!I:I),"")</f>
        <v/>
      </c>
      <c r="L546" s="283">
        <f>IF(_xlfn.XLOOKUP(D546,Peso!A:A,Peso!D:D),_xlfn.XLOOKUP(D546,Peso!A:A,Peso!D:D),"SEM PESO")</f>
        <v>5</v>
      </c>
      <c r="M546" s="283" t="str">
        <f>_xlfn.XLOOKUP(D546,Peso!A:A,Peso!C:C)</f>
        <v>SC</v>
      </c>
      <c r="N546" s="283"/>
      <c r="O546" s="284">
        <f t="shared" si="64"/>
        <v>5.8</v>
      </c>
      <c r="P546" s="284" t="str">
        <f t="shared" si="65"/>
        <v/>
      </c>
      <c r="Q546" s="284" t="str">
        <f t="shared" si="66"/>
        <v/>
      </c>
      <c r="R546" s="285" t="str">
        <f>_xlfn.XLOOKUP(D546,CATEGORIA!B:B,CATEGORIA!F:F)</f>
        <v>FARINHAS FUNCIONAIS</v>
      </c>
      <c r="S546" s="286">
        <f t="shared" si="67"/>
        <v>29</v>
      </c>
      <c r="T546" s="287" t="str">
        <f t="shared" si="68"/>
        <v/>
      </c>
      <c r="U546" s="287" t="str">
        <f t="shared" si="69"/>
        <v/>
      </c>
      <c r="V546" s="287">
        <f t="shared" si="70"/>
        <v>29</v>
      </c>
      <c r="W546" s="288">
        <f>_xlfn.XLOOKUP('LISTA '!D546,BASE!A:A,BASE!G:G)</f>
        <v>59</v>
      </c>
      <c r="X546" s="280" t="str">
        <f t="shared" si="71"/>
        <v/>
      </c>
      <c r="Y546" s="280" t="str">
        <f>IF(X546="ACABOU",(MAX($Y$2:Y545))+1,"")</f>
        <v/>
      </c>
      <c r="Z546" s="280" t="str">
        <f>IF(X546="CHEGOU",(MAX($Z$2:Z545))+1,"")</f>
        <v/>
      </c>
    </row>
    <row r="547" spans="1:27" s="216" customFormat="1" ht="21.9" customHeight="1" x14ac:dyDescent="0.3">
      <c r="A547" s="12" t="e">
        <f>IF(#REF!="",0,COUNTIF(#REF!,"x"))</f>
        <v>#REF!</v>
      </c>
      <c r="B547" s="12" t="e">
        <f>IF(#REF!="",0,COUNTIF(#REF!,"x"))</f>
        <v>#REF!</v>
      </c>
      <c r="C547" s="13" t="e">
        <f>IF(#REF!="",0,COUNTIF(#REF!,"X"))</f>
        <v>#REF!</v>
      </c>
      <c r="D547" s="278">
        <v>2133</v>
      </c>
      <c r="E547" s="279" t="str">
        <f>_xlfn.XLOOKUP(D547,BASE!A:A,BASE!B:B)</f>
        <v>FEIJAO AZUKI 5KG (VIDA EM GRAOS)</v>
      </c>
      <c r="F547" s="280" t="s">
        <v>155</v>
      </c>
      <c r="G547" s="280" t="s">
        <v>155</v>
      </c>
      <c r="H547" s="281">
        <v>9.5</v>
      </c>
      <c r="I547" s="281">
        <f>VLOOKUP(D547,FRACIONADOS!$A:$L,8,0)</f>
        <v>9.5</v>
      </c>
      <c r="J547" s="282" t="str">
        <f>IFERROR(_xlfn.XLOOKUP(D547,ISENTOS!A:A,ISENTOS!H:H),"")</f>
        <v/>
      </c>
      <c r="K547" s="282" t="str">
        <f>IFERROR(_xlfn.XLOOKUP(D547,ISENTOS!A:A,ISENTOS!I:I),"")</f>
        <v/>
      </c>
      <c r="L547" s="283">
        <f>IF(_xlfn.XLOOKUP(D547,Peso!A:A,Peso!D:D),_xlfn.XLOOKUP(D547,Peso!A:A,Peso!D:D),"SEM PESO")</f>
        <v>5</v>
      </c>
      <c r="M547" s="283" t="str">
        <f>_xlfn.XLOOKUP(D547,Peso!A:A,Peso!C:C)</f>
        <v>SC</v>
      </c>
      <c r="N547" s="283"/>
      <c r="O547" s="284">
        <f t="shared" si="64"/>
        <v>9.5</v>
      </c>
      <c r="P547" s="284" t="str">
        <f t="shared" si="65"/>
        <v/>
      </c>
      <c r="Q547" s="284" t="str">
        <f t="shared" si="66"/>
        <v/>
      </c>
      <c r="R547" s="285" t="str">
        <f>_xlfn.XLOOKUP(D547,CATEGORIA!B:B,CATEGORIA!F:F)</f>
        <v>GRAOS / SEMENTES</v>
      </c>
      <c r="S547" s="286">
        <f t="shared" si="67"/>
        <v>47.5</v>
      </c>
      <c r="T547" s="287" t="str">
        <f t="shared" si="68"/>
        <v/>
      </c>
      <c r="U547" s="287" t="str">
        <f t="shared" si="69"/>
        <v/>
      </c>
      <c r="V547" s="287">
        <f t="shared" si="70"/>
        <v>47.5</v>
      </c>
      <c r="W547" s="288">
        <f>_xlfn.XLOOKUP('LISTA '!D547,BASE!A:A,BASE!G:G)</f>
        <v>113</v>
      </c>
      <c r="X547" s="280" t="str">
        <f t="shared" si="71"/>
        <v/>
      </c>
      <c r="Y547" s="280" t="str">
        <f>IF(X547="ACABOU",(MAX($Y$2:Y546))+1,"")</f>
        <v/>
      </c>
      <c r="Z547" s="280" t="str">
        <f>IF(X547="CHEGOU",(MAX($Z$2:Z546))+1,"")</f>
        <v/>
      </c>
    </row>
    <row r="548" spans="1:27" s="216" customFormat="1" ht="21.9" customHeight="1" x14ac:dyDescent="0.3">
      <c r="A548" s="12"/>
      <c r="B548" s="12"/>
      <c r="C548" s="13"/>
      <c r="D548" s="278">
        <v>2139</v>
      </c>
      <c r="E548" s="279" t="str">
        <f>_xlfn.XLOOKUP(D548,BASE!A:A,BASE!B:B)</f>
        <v>FEIJAO BOLINHA 5KG (VIDA EM GRAOS)</v>
      </c>
      <c r="F548" s="280"/>
      <c r="G548" s="280"/>
      <c r="H548" s="281">
        <v>15.1</v>
      </c>
      <c r="I548" s="281">
        <f>_xlfn.XLOOKUP(D548,FRACIONADOS!A:A,FRACIONADOS!H:H)</f>
        <v>15.1</v>
      </c>
      <c r="J548" s="282" t="str">
        <f>IFERROR(_xlfn.XLOOKUP(D548,ISENTOS!A:A,ISENTOS!H:H),"")</f>
        <v/>
      </c>
      <c r="K548" s="282" t="str">
        <f>IFERROR(_xlfn.XLOOKUP(D548,ISENTOS!A:A,ISENTOS!I:I),"")</f>
        <v/>
      </c>
      <c r="L548" s="283">
        <f>IF(_xlfn.XLOOKUP(D548,Peso!A:A,Peso!D:D),_xlfn.XLOOKUP(D548,Peso!A:A,Peso!D:D),"SEM PESO")</f>
        <v>5</v>
      </c>
      <c r="M548" s="283" t="str">
        <f>_xlfn.XLOOKUP(D548,Peso!A:A,Peso!C:C)</f>
        <v>SC</v>
      </c>
      <c r="N548" s="283"/>
      <c r="O548" s="284">
        <f t="shared" si="64"/>
        <v>15.1</v>
      </c>
      <c r="P548" s="284" t="str">
        <f t="shared" si="65"/>
        <v/>
      </c>
      <c r="Q548" s="284" t="str">
        <f t="shared" si="66"/>
        <v/>
      </c>
      <c r="R548" s="285" t="str">
        <f>_xlfn.XLOOKUP(D548,CATEGORIA!B:B,CATEGORIA!F:F)</f>
        <v>GRAOS / SEMENTES</v>
      </c>
      <c r="S548" s="286">
        <f t="shared" si="67"/>
        <v>75.5</v>
      </c>
      <c r="T548" s="287" t="str">
        <f t="shared" si="68"/>
        <v/>
      </c>
      <c r="U548" s="287" t="str">
        <f t="shared" si="69"/>
        <v/>
      </c>
      <c r="V548" s="287">
        <f t="shared" si="70"/>
        <v>75.5</v>
      </c>
      <c r="W548" s="288">
        <f>_xlfn.XLOOKUP('LISTA '!D548,BASE!A:A,BASE!G:G)</f>
        <v>19</v>
      </c>
      <c r="X548" s="280" t="str">
        <f t="shared" si="71"/>
        <v/>
      </c>
      <c r="Y548" s="280" t="str">
        <f>IF(X548="ACABOU",(MAX($Y$2:Y547))+1,"")</f>
        <v/>
      </c>
      <c r="Z548" s="280" t="str">
        <f>IF(X548="CHEGOU",(MAX($Z$2:Z547))+1,"")</f>
        <v/>
      </c>
    </row>
    <row r="549" spans="1:27" s="216" customFormat="1" ht="21.9" customHeight="1" x14ac:dyDescent="0.3">
      <c r="A549" s="12" t="e">
        <f>IF(#REF!="",0,COUNTIF(#REF!,"x"))</f>
        <v>#REF!</v>
      </c>
      <c r="B549" s="12" t="e">
        <f>IF(#REF!="",0,COUNTIF(#REF!,"x"))</f>
        <v>#REF!</v>
      </c>
      <c r="C549" s="13" t="e">
        <f>IF(#REF!="",0,COUNTIF(#REF!,"X"))</f>
        <v>#REF!</v>
      </c>
      <c r="D549" s="278">
        <v>21328</v>
      </c>
      <c r="E549" s="279" t="str">
        <f>_xlfn.XLOOKUP(D549,BASE!A:A,BASE!B:B)</f>
        <v>FEIJAO BRANCO 5KG (VIDA EM GRAOS)</v>
      </c>
      <c r="F549" s="280" t="s">
        <v>155</v>
      </c>
      <c r="G549" s="280" t="s">
        <v>155</v>
      </c>
      <c r="H549" s="281">
        <v>11.8</v>
      </c>
      <c r="I549" s="281">
        <f>VLOOKUP(D549,FRACIONADOS!$A:$L,8,0)</f>
        <v>11.8</v>
      </c>
      <c r="J549" s="282" t="str">
        <f>IFERROR(_xlfn.XLOOKUP(D549,ISENTOS!A:A,ISENTOS!H:H),"")</f>
        <v/>
      </c>
      <c r="K549" s="282" t="str">
        <f>IFERROR(_xlfn.XLOOKUP(D549,ISENTOS!A:A,ISENTOS!I:I),"")</f>
        <v/>
      </c>
      <c r="L549" s="283">
        <f>IF(_xlfn.XLOOKUP(D549,Peso!A:A,Peso!D:D),_xlfn.XLOOKUP(D549,Peso!A:A,Peso!D:D),"SEM PESO")</f>
        <v>5</v>
      </c>
      <c r="M549" s="283" t="str">
        <f>_xlfn.XLOOKUP(D549,Peso!A:A,Peso!C:C)</f>
        <v>SC</v>
      </c>
      <c r="N549" s="283"/>
      <c r="O549" s="284">
        <f t="shared" si="64"/>
        <v>11.8</v>
      </c>
      <c r="P549" s="284" t="str">
        <f t="shared" si="65"/>
        <v/>
      </c>
      <c r="Q549" s="284" t="str">
        <f t="shared" si="66"/>
        <v/>
      </c>
      <c r="R549" s="285" t="str">
        <f>_xlfn.XLOOKUP(D549,CATEGORIA!B:B,CATEGORIA!F:F)</f>
        <v>GRAOS / SEMENTES</v>
      </c>
      <c r="S549" s="286">
        <f t="shared" si="67"/>
        <v>59</v>
      </c>
      <c r="T549" s="287" t="str">
        <f t="shared" si="68"/>
        <v/>
      </c>
      <c r="U549" s="287" t="str">
        <f t="shared" si="69"/>
        <v/>
      </c>
      <c r="V549" s="287">
        <f t="shared" si="70"/>
        <v>59</v>
      </c>
      <c r="W549" s="288">
        <f>_xlfn.XLOOKUP('LISTA '!D549,BASE!A:A,BASE!G:G)</f>
        <v>27</v>
      </c>
      <c r="X549" s="280" t="str">
        <f t="shared" si="71"/>
        <v/>
      </c>
      <c r="Y549" s="280" t="str">
        <f>IF(X549="ACABOU",(MAX($Y$2:Y548))+1,"")</f>
        <v/>
      </c>
      <c r="Z549" s="280" t="str">
        <f>IF(X549="CHEGOU",(MAX($Z$2:Z548))+1,"")</f>
        <v/>
      </c>
    </row>
    <row r="550" spans="1:27" s="216" customFormat="1" ht="21.9" customHeight="1" x14ac:dyDescent="0.3">
      <c r="A550" s="12" t="e">
        <f>IF(#REF!="",0,COUNTIF(#REF!,"x"))</f>
        <v>#REF!</v>
      </c>
      <c r="B550" s="12" t="e">
        <f>IF(#REF!="",0,COUNTIF(#REF!,"x"))</f>
        <v>#REF!</v>
      </c>
      <c r="C550" s="13" t="e">
        <f>IF(#REF!="",0,COUNTIF(#REF!,"X"))</f>
        <v>#REF!</v>
      </c>
      <c r="D550" s="278">
        <v>2137</v>
      </c>
      <c r="E550" s="279" t="str">
        <f>_xlfn.XLOOKUP(D550,BASE!A:A,BASE!B:B)</f>
        <v>FEIJAO DE CORDA 5KG</v>
      </c>
      <c r="F550" s="280"/>
      <c r="G550" s="280"/>
      <c r="H550" s="281">
        <v>0</v>
      </c>
      <c r="I550" s="281">
        <v>0</v>
      </c>
      <c r="J550" s="282" t="str">
        <f>IFERROR(_xlfn.XLOOKUP(D550,ISENTOS!A:A,ISENTOS!H:H),"")</f>
        <v/>
      </c>
      <c r="K550" s="282" t="str">
        <f>IFERROR(_xlfn.XLOOKUP(D550,ISENTOS!A:A,ISENTOS!I:I),"")</f>
        <v/>
      </c>
      <c r="L550" s="283">
        <f>IF(_xlfn.XLOOKUP(D550,Peso!A:A,Peso!D:D),_xlfn.XLOOKUP(D550,Peso!A:A,Peso!D:D),"SEM PESO")</f>
        <v>5</v>
      </c>
      <c r="M550" s="283" t="str">
        <f>_xlfn.XLOOKUP(D550,Peso!A:A,Peso!C:C)</f>
        <v>SC</v>
      </c>
      <c r="N550" s="283"/>
      <c r="O550" s="284">
        <f t="shared" si="64"/>
        <v>0</v>
      </c>
      <c r="P550" s="284" t="str">
        <f t="shared" si="65"/>
        <v/>
      </c>
      <c r="Q550" s="284" t="str">
        <f t="shared" si="66"/>
        <v/>
      </c>
      <c r="R550" s="285" t="str">
        <f>_xlfn.XLOOKUP(D550,CATEGORIA!B:B,CATEGORIA!F:F)</f>
        <v>GRAOS / SEMENTES</v>
      </c>
      <c r="S550" s="286">
        <f t="shared" si="67"/>
        <v>0</v>
      </c>
      <c r="T550" s="287" t="str">
        <f t="shared" si="68"/>
        <v/>
      </c>
      <c r="U550" s="287" t="str">
        <f t="shared" si="69"/>
        <v/>
      </c>
      <c r="V550" s="287">
        <f t="shared" si="70"/>
        <v>0</v>
      </c>
      <c r="W550" s="288">
        <f>_xlfn.XLOOKUP('LISTA '!D550,BASE!A:A,BASE!G:G)</f>
        <v>0</v>
      </c>
      <c r="X550" s="280" t="str">
        <f t="shared" si="71"/>
        <v/>
      </c>
      <c r="Y550" s="280" t="str">
        <f>IF(X550="ACABOU",(MAX($Y$2:Y549))+1,"")</f>
        <v/>
      </c>
      <c r="Z550" s="280" t="str">
        <f>IF(X550="CHEGOU",(MAX($Z$2:Z549))+1,"")</f>
        <v/>
      </c>
    </row>
    <row r="551" spans="1:27" s="216" customFormat="1" ht="21.9" customHeight="1" x14ac:dyDescent="0.3">
      <c r="A551" s="11" t="e">
        <f>IF(#REF!="",0,COUNTIF(#REF!,"x"))</f>
        <v>#REF!</v>
      </c>
      <c r="B551" s="11" t="e">
        <f>IF(#REF!="",0,COUNTIF(#REF!,"x"))</f>
        <v>#REF!</v>
      </c>
      <c r="C551" s="10" t="e">
        <f>IF(#REF!="",0,COUNTIF(#REF!,"X"))</f>
        <v>#REF!</v>
      </c>
      <c r="D551" s="278">
        <v>2132</v>
      </c>
      <c r="E551" s="279" t="str">
        <f>_xlfn.XLOOKUP(D551,BASE!A:A,BASE!B:B)</f>
        <v>FEIJAO FRADINHO 5KG</v>
      </c>
      <c r="F551" s="280" t="s">
        <v>155</v>
      </c>
      <c r="G551" s="280" t="s">
        <v>155</v>
      </c>
      <c r="H551" s="281">
        <v>0</v>
      </c>
      <c r="I551" s="281">
        <v>0</v>
      </c>
      <c r="J551" s="282" t="str">
        <f>IFERROR(_xlfn.XLOOKUP(D551,ISENTOS!A:A,ISENTOS!H:H),"")</f>
        <v/>
      </c>
      <c r="K551" s="282" t="str">
        <f>IFERROR(_xlfn.XLOOKUP(D551,ISENTOS!A:A,ISENTOS!I:I),"")</f>
        <v/>
      </c>
      <c r="L551" s="283">
        <f>IF(_xlfn.XLOOKUP(D551,Peso!A:A,Peso!D:D),_xlfn.XLOOKUP(D551,Peso!A:A,Peso!D:D),"SEM PESO")</f>
        <v>5</v>
      </c>
      <c r="M551" s="283" t="str">
        <f>_xlfn.XLOOKUP(D551,Peso!A:A,Peso!C:C)</f>
        <v>SC</v>
      </c>
      <c r="N551" s="283"/>
      <c r="O551" s="284">
        <f t="shared" si="64"/>
        <v>0</v>
      </c>
      <c r="P551" s="284" t="str">
        <f t="shared" si="65"/>
        <v/>
      </c>
      <c r="Q551" s="284" t="str">
        <f t="shared" si="66"/>
        <v/>
      </c>
      <c r="R551" s="285" t="str">
        <f>_xlfn.XLOOKUP(D551,CATEGORIA!B:B,CATEGORIA!F:F)</f>
        <v>GRAOS / SEMENTES</v>
      </c>
      <c r="S551" s="286">
        <f t="shared" si="67"/>
        <v>0</v>
      </c>
      <c r="T551" s="287" t="str">
        <f t="shared" si="68"/>
        <v/>
      </c>
      <c r="U551" s="287" t="str">
        <f t="shared" si="69"/>
        <v/>
      </c>
      <c r="V551" s="287">
        <f t="shared" si="70"/>
        <v>0</v>
      </c>
      <c r="W551" s="288">
        <f>_xlfn.XLOOKUP('LISTA '!D551,BASE!A:A,BASE!G:G)</f>
        <v>0</v>
      </c>
      <c r="X551" s="280" t="str">
        <f t="shared" si="71"/>
        <v/>
      </c>
      <c r="Y551" s="280" t="str">
        <f>IF(X551="ACABOU",(MAX($Y$2:Y550))+1,"")</f>
        <v/>
      </c>
      <c r="Z551" s="280" t="str">
        <f>IF(X551="CHEGOU",(MAX($Z$2:Z550))+1,"")</f>
        <v/>
      </c>
    </row>
    <row r="552" spans="1:27" s="216" customFormat="1" ht="21.9" customHeight="1" x14ac:dyDescent="0.3">
      <c r="A552" s="11" t="e">
        <f>IF(#REF!="",0,COUNTIF(#REF!,"x"))</f>
        <v>#REF!</v>
      </c>
      <c r="B552" s="11" t="e">
        <f>IF(#REF!="",0,COUNTIF(#REF!,"x"))</f>
        <v>#REF!</v>
      </c>
      <c r="C552" s="10" t="e">
        <f>IF(#REF!="",0,COUNTIF(#REF!,"X"))</f>
        <v>#REF!</v>
      </c>
      <c r="D552" s="278">
        <v>2140</v>
      </c>
      <c r="E552" s="279" t="str">
        <f>_xlfn.XLOOKUP(D552,BASE!A:A,BASE!B:B)</f>
        <v>FEIJAO MANTEIGA 5KG (VIDA EM GRAOS)</v>
      </c>
      <c r="F552" s="280" t="s">
        <v>155</v>
      </c>
      <c r="G552" s="280" t="s">
        <v>155</v>
      </c>
      <c r="H552" s="281">
        <v>13.5</v>
      </c>
      <c r="I552" s="281">
        <f>VLOOKUP(D552,FRACIONADOS!$A:$L,8,0)</f>
        <v>13.5</v>
      </c>
      <c r="J552" s="282" t="str">
        <f>IFERROR(_xlfn.XLOOKUP(D552,ISENTOS!A:A,ISENTOS!H:H),"")</f>
        <v/>
      </c>
      <c r="K552" s="282" t="str">
        <f>IFERROR(_xlfn.XLOOKUP(D552,ISENTOS!A:A,ISENTOS!I:I),"")</f>
        <v/>
      </c>
      <c r="L552" s="283">
        <f>IF(_xlfn.XLOOKUP(D552,Peso!A:A,Peso!D:D),_xlfn.XLOOKUP(D552,Peso!A:A,Peso!D:D),"SEM PESO")</f>
        <v>5</v>
      </c>
      <c r="M552" s="283" t="str">
        <f>_xlfn.XLOOKUP(D552,Peso!A:A,Peso!C:C)</f>
        <v>SC</v>
      </c>
      <c r="N552" s="283"/>
      <c r="O552" s="284">
        <f t="shared" si="64"/>
        <v>13.5</v>
      </c>
      <c r="P552" s="284" t="str">
        <f t="shared" si="65"/>
        <v/>
      </c>
      <c r="Q552" s="284" t="str">
        <f t="shared" si="66"/>
        <v/>
      </c>
      <c r="R552" s="285" t="str">
        <f>_xlfn.XLOOKUP(D552,CATEGORIA!B:B,CATEGORIA!F:F)</f>
        <v>GRAOS / SEMENTES</v>
      </c>
      <c r="S552" s="286">
        <f t="shared" si="67"/>
        <v>67.5</v>
      </c>
      <c r="T552" s="287" t="str">
        <f t="shared" si="68"/>
        <v/>
      </c>
      <c r="U552" s="287" t="str">
        <f t="shared" si="69"/>
        <v/>
      </c>
      <c r="V552" s="287">
        <f t="shared" si="70"/>
        <v>67.5</v>
      </c>
      <c r="W552" s="288">
        <f>_xlfn.XLOOKUP('LISTA '!D552,BASE!A:A,BASE!G:G)</f>
        <v>53</v>
      </c>
      <c r="X552" s="280" t="str">
        <f t="shared" si="71"/>
        <v/>
      </c>
      <c r="Y552" s="280" t="str">
        <f>IF(X552="ACABOU",(MAX($Y$2:Y551))+1,"")</f>
        <v/>
      </c>
      <c r="Z552" s="280" t="str">
        <f>IF(X552="CHEGOU",(MAX($Z$2:Z551))+1,"")</f>
        <v/>
      </c>
    </row>
    <row r="553" spans="1:27" s="216" customFormat="1" ht="21.9" customHeight="1" x14ac:dyDescent="0.3">
      <c r="A553" s="11" t="e">
        <f>IF(#REF!="",0,COUNTIF(#REF!,"x"))</f>
        <v>#REF!</v>
      </c>
      <c r="B553" s="11" t="e">
        <f>IF(#REF!="",0,COUNTIF(#REF!,"x"))</f>
        <v>#REF!</v>
      </c>
      <c r="C553" s="10" t="e">
        <f>IF(#REF!="",0,COUNTIF(#REF!,"X"))</f>
        <v>#REF!</v>
      </c>
      <c r="D553" s="278">
        <v>2134</v>
      </c>
      <c r="E553" s="279" t="str">
        <f>_xlfn.XLOOKUP(D553,BASE!A:A,BASE!B:B)</f>
        <v>FEIJAO MOYASHI 5KG (VIDA EM GRAOS)</v>
      </c>
      <c r="F553" s="280" t="s">
        <v>155</v>
      </c>
      <c r="G553" s="280" t="s">
        <v>155</v>
      </c>
      <c r="H553" s="281">
        <v>9</v>
      </c>
      <c r="I553" s="281">
        <f>VLOOKUP(D553,FRACIONADOS!$A:$L,8,0)</f>
        <v>9</v>
      </c>
      <c r="J553" s="282" t="str">
        <f>IFERROR(_xlfn.XLOOKUP(D553,ISENTOS!A:A,ISENTOS!H:H),"")</f>
        <v/>
      </c>
      <c r="K553" s="282" t="str">
        <f>IFERROR(_xlfn.XLOOKUP(D553,ISENTOS!A:A,ISENTOS!I:I),"")</f>
        <v/>
      </c>
      <c r="L553" s="283">
        <f>IF(_xlfn.XLOOKUP(D553,Peso!A:A,Peso!D:D),_xlfn.XLOOKUP(D553,Peso!A:A,Peso!D:D),"SEM PESO")</f>
        <v>5</v>
      </c>
      <c r="M553" s="283" t="str">
        <f>_xlfn.XLOOKUP(D553,Peso!A:A,Peso!C:C)</f>
        <v>SC</v>
      </c>
      <c r="N553" s="283"/>
      <c r="O553" s="284">
        <f t="shared" si="64"/>
        <v>9</v>
      </c>
      <c r="P553" s="284" t="str">
        <f t="shared" si="65"/>
        <v/>
      </c>
      <c r="Q553" s="284" t="str">
        <f t="shared" si="66"/>
        <v/>
      </c>
      <c r="R553" s="285" t="str">
        <f>_xlfn.XLOOKUP(D553,CATEGORIA!B:B,CATEGORIA!F:F)</f>
        <v>GRAOS / SEMENTES</v>
      </c>
      <c r="S553" s="286">
        <f t="shared" si="67"/>
        <v>45</v>
      </c>
      <c r="T553" s="287" t="str">
        <f t="shared" si="68"/>
        <v/>
      </c>
      <c r="U553" s="287" t="str">
        <f t="shared" si="69"/>
        <v/>
      </c>
      <c r="V553" s="287">
        <f t="shared" si="70"/>
        <v>45</v>
      </c>
      <c r="W553" s="288">
        <f>_xlfn.XLOOKUP('LISTA '!D553,BASE!A:A,BASE!G:G)</f>
        <v>69</v>
      </c>
      <c r="X553" s="280" t="str">
        <f t="shared" si="71"/>
        <v/>
      </c>
      <c r="Y553" s="280" t="str">
        <f>IF(X553="ACABOU",(MAX($Y$2:Y552))+1,"")</f>
        <v/>
      </c>
      <c r="Z553" s="280" t="str">
        <f>IF(X553="CHEGOU",(MAX($Z$2:Z552))+1,"")</f>
        <v/>
      </c>
    </row>
    <row r="554" spans="1:27" s="216" customFormat="1" ht="21.9" customHeight="1" x14ac:dyDescent="0.3">
      <c r="A554" s="11" t="e">
        <f>IF(#REF!="",0,COUNTIF(#REF!,"x"))</f>
        <v>#REF!</v>
      </c>
      <c r="B554" s="11" t="e">
        <f>IF(#REF!="",0,COUNTIF(#REF!,"x"))</f>
        <v>#REF!</v>
      </c>
      <c r="C554" s="10" t="e">
        <f>IF(#REF!="",0,COUNTIF(#REF!,"X"))</f>
        <v>#REF!</v>
      </c>
      <c r="D554" s="278">
        <v>1271</v>
      </c>
      <c r="E554" s="279" t="str">
        <f>_xlfn.XLOOKUP(D554,BASE!A:A,BASE!B:B)</f>
        <v>FEIJAO PRETO 5KG (VIDA EM GRAOS)</v>
      </c>
      <c r="F554" s="280" t="s">
        <v>155</v>
      </c>
      <c r="G554" s="280" t="s">
        <v>155</v>
      </c>
      <c r="H554" s="281">
        <v>8.6</v>
      </c>
      <c r="I554" s="281">
        <f>VLOOKUP(D554,FRACIONADOS!$A:$L,8,0)</f>
        <v>8.6</v>
      </c>
      <c r="J554" s="282" t="str">
        <f>IFERROR(_xlfn.XLOOKUP(D554,ISENTOS!A:A,ISENTOS!H:H),"")</f>
        <v/>
      </c>
      <c r="K554" s="282" t="str">
        <f>IFERROR(_xlfn.XLOOKUP(D554,ISENTOS!A:A,ISENTOS!I:I),"")</f>
        <v/>
      </c>
      <c r="L554" s="283">
        <f>IF(_xlfn.XLOOKUP(D554,Peso!A:A,Peso!D:D),_xlfn.XLOOKUP(D554,Peso!A:A,Peso!D:D),"SEM PESO")</f>
        <v>5</v>
      </c>
      <c r="M554" s="283" t="str">
        <f>_xlfn.XLOOKUP(D554,Peso!A:A,Peso!C:C)</f>
        <v>SC</v>
      </c>
      <c r="N554" s="283"/>
      <c r="O554" s="284">
        <f t="shared" si="64"/>
        <v>8.6</v>
      </c>
      <c r="P554" s="284" t="str">
        <f t="shared" si="65"/>
        <v/>
      </c>
      <c r="Q554" s="284" t="str">
        <f t="shared" si="66"/>
        <v/>
      </c>
      <c r="R554" s="285" t="str">
        <f>_xlfn.XLOOKUP(D554,CATEGORIA!B:B,CATEGORIA!F:F)</f>
        <v>GRAOS / SEMENTES</v>
      </c>
      <c r="S554" s="286">
        <f t="shared" si="67"/>
        <v>43</v>
      </c>
      <c r="T554" s="287" t="str">
        <f t="shared" si="68"/>
        <v/>
      </c>
      <c r="U554" s="287" t="str">
        <f t="shared" si="69"/>
        <v/>
      </c>
      <c r="V554" s="287">
        <f t="shared" si="70"/>
        <v>43</v>
      </c>
      <c r="W554" s="288">
        <f>_xlfn.XLOOKUP('LISTA '!D554,BASE!A:A,BASE!G:G)</f>
        <v>229</v>
      </c>
      <c r="X554" s="280" t="str">
        <f t="shared" si="71"/>
        <v/>
      </c>
      <c r="Y554" s="280" t="str">
        <f>IF(X554="ACABOU",(MAX($Y$2:Y553))+1,"")</f>
        <v/>
      </c>
      <c r="Z554" s="280" t="str">
        <f>IF(X554="CHEGOU",(MAX($Z$2:Z553))+1,"")</f>
        <v/>
      </c>
    </row>
    <row r="555" spans="1:27" s="216" customFormat="1" ht="21.9" customHeight="1" x14ac:dyDescent="0.3">
      <c r="A555" s="12" t="e">
        <f>IF(#REF!="",0,COUNTIF(#REF!,"x"))</f>
        <v>#REF!</v>
      </c>
      <c r="B555" s="12" t="e">
        <f>IF(#REF!="",0,COUNTIF(#REF!,"x"))</f>
        <v>#REF!</v>
      </c>
      <c r="C555" s="10" t="e">
        <f>IF(#REF!="",0,COUNTIF(#REF!,"X"))</f>
        <v>#REF!</v>
      </c>
      <c r="D555" s="278">
        <v>21591</v>
      </c>
      <c r="E555" s="279" t="str">
        <f>_xlfn.XLOOKUP(D555,BASE!A:A,BASE!B:B)</f>
        <v>FEIJAO RAJADO 5KG (VIDA EM GRAOS)</v>
      </c>
      <c r="F555" s="280" t="s">
        <v>155</v>
      </c>
      <c r="G555" s="280" t="s">
        <v>155</v>
      </c>
      <c r="H555" s="281">
        <v>15.1</v>
      </c>
      <c r="I555" s="281">
        <f>VLOOKUP(D555,FRACIONADOS!$A:$L,8,0)</f>
        <v>15.1</v>
      </c>
      <c r="J555" s="282" t="str">
        <f>IFERROR(_xlfn.XLOOKUP(D555,ISENTOS!A:A,ISENTOS!H:H),"")</f>
        <v/>
      </c>
      <c r="K555" s="282" t="str">
        <f>IFERROR(_xlfn.XLOOKUP(D555,ISENTOS!A:A,ISENTOS!I:I),"")</f>
        <v/>
      </c>
      <c r="L555" s="283">
        <f>IF(_xlfn.XLOOKUP(D555,Peso!A:A,Peso!D:D),_xlfn.XLOOKUP(D555,Peso!A:A,Peso!D:D),"SEM PESO")</f>
        <v>5</v>
      </c>
      <c r="M555" s="283" t="str">
        <f>_xlfn.XLOOKUP(D555,Peso!A:A,Peso!C:C)</f>
        <v>SC</v>
      </c>
      <c r="N555" s="283"/>
      <c r="O555" s="284">
        <f t="shared" si="64"/>
        <v>15.1</v>
      </c>
      <c r="P555" s="284" t="str">
        <f t="shared" si="65"/>
        <v/>
      </c>
      <c r="Q555" s="284" t="str">
        <f t="shared" si="66"/>
        <v/>
      </c>
      <c r="R555" s="285" t="str">
        <f>_xlfn.XLOOKUP(D555,CATEGORIA!B:B,CATEGORIA!F:F)</f>
        <v>GRAOS / SEMENTES</v>
      </c>
      <c r="S555" s="286">
        <f t="shared" si="67"/>
        <v>75.5</v>
      </c>
      <c r="T555" s="287" t="str">
        <f t="shared" si="68"/>
        <v/>
      </c>
      <c r="U555" s="287" t="str">
        <f t="shared" si="69"/>
        <v/>
      </c>
      <c r="V555" s="287">
        <f t="shared" si="70"/>
        <v>75.5</v>
      </c>
      <c r="W555" s="288">
        <f>_xlfn.XLOOKUP('LISTA '!D555,BASE!A:A,BASE!G:G)</f>
        <v>47</v>
      </c>
      <c r="X555" s="280" t="str">
        <f t="shared" si="71"/>
        <v/>
      </c>
      <c r="Y555" s="280" t="str">
        <f>IF(X555="ACABOU",(MAX($Y$2:Y554))+1,"")</f>
        <v/>
      </c>
      <c r="Z555" s="280" t="str">
        <f>IF(X555="CHEGOU",(MAX($Z$2:Z554))+1,"")</f>
        <v/>
      </c>
    </row>
    <row r="556" spans="1:27" s="217" customFormat="1" ht="21.9" customHeight="1" x14ac:dyDescent="0.3">
      <c r="A556" s="12" t="e">
        <f>IF(#REF!="",0,COUNTIF(#REF!,"x"))</f>
        <v>#REF!</v>
      </c>
      <c r="B556" s="12" t="e">
        <f>IF(#REF!="",0,COUNTIF(#REF!,"x"))</f>
        <v>#REF!</v>
      </c>
      <c r="C556" s="13" t="e">
        <f>IF(#REF!="",0,COUNTIF(#REF!,"X"))</f>
        <v>#REF!</v>
      </c>
      <c r="D556" s="278">
        <v>2136</v>
      </c>
      <c r="E556" s="279" t="str">
        <f>_xlfn.XLOOKUP(D556,BASE!A:A,BASE!B:B)</f>
        <v>FEIJAO ROSINHA 5KG (VIDA EM GRAOS)</v>
      </c>
      <c r="F556" s="280" t="s">
        <v>155</v>
      </c>
      <c r="G556" s="280" t="s">
        <v>155</v>
      </c>
      <c r="H556" s="281">
        <v>11</v>
      </c>
      <c r="I556" s="281">
        <f>VLOOKUP(D556,FRACIONADOS!$A:$L,8,0)</f>
        <v>11</v>
      </c>
      <c r="J556" s="282" t="str">
        <f>IFERROR(_xlfn.XLOOKUP(D556,ISENTOS!A:A,ISENTOS!H:H),"")</f>
        <v/>
      </c>
      <c r="K556" s="282" t="str">
        <f>IFERROR(_xlfn.XLOOKUP(D556,ISENTOS!A:A,ISENTOS!I:I),"")</f>
        <v/>
      </c>
      <c r="L556" s="283">
        <f>IF(_xlfn.XLOOKUP(D556,Peso!A:A,Peso!D:D),_xlfn.XLOOKUP(D556,Peso!A:A,Peso!D:D),"SEM PESO")</f>
        <v>5</v>
      </c>
      <c r="M556" s="283" t="str">
        <f>_xlfn.XLOOKUP(D556,Peso!A:A,Peso!C:C)</f>
        <v>SC</v>
      </c>
      <c r="N556" s="283"/>
      <c r="O556" s="284">
        <f t="shared" si="64"/>
        <v>11</v>
      </c>
      <c r="P556" s="284" t="str">
        <f t="shared" si="65"/>
        <v/>
      </c>
      <c r="Q556" s="284" t="str">
        <f t="shared" si="66"/>
        <v/>
      </c>
      <c r="R556" s="285" t="str">
        <f>_xlfn.XLOOKUP(D556,CATEGORIA!B:B,CATEGORIA!F:F)</f>
        <v>GRAOS / SEMENTES</v>
      </c>
      <c r="S556" s="286">
        <f t="shared" si="67"/>
        <v>55</v>
      </c>
      <c r="T556" s="287" t="str">
        <f t="shared" si="68"/>
        <v/>
      </c>
      <c r="U556" s="287" t="str">
        <f t="shared" si="69"/>
        <v/>
      </c>
      <c r="V556" s="287">
        <f t="shared" si="70"/>
        <v>55</v>
      </c>
      <c r="W556" s="288">
        <f>_xlfn.XLOOKUP('LISTA '!D556,BASE!A:A,BASE!G:G)</f>
        <v>9</v>
      </c>
      <c r="X556" s="280" t="str">
        <f t="shared" si="71"/>
        <v/>
      </c>
      <c r="Y556" s="280" t="str">
        <f>IF(X556="ACABOU",(MAX($Y$2:Y555))+1,"")</f>
        <v/>
      </c>
      <c r="Z556" s="280" t="str">
        <f>IF(X556="CHEGOU",(MAX($Z$2:Z555))+1,"")</f>
        <v/>
      </c>
    </row>
    <row r="557" spans="1:27" s="216" customFormat="1" ht="21.9" customHeight="1" x14ac:dyDescent="0.3">
      <c r="A557" s="12" t="e">
        <f>IF(#REF!="",0,COUNTIF(#REF!,"x"))</f>
        <v>#REF!</v>
      </c>
      <c r="B557" s="12" t="e">
        <f>IF(#REF!="",0,COUNTIF(#REF!,"x"))</f>
        <v>#REF!</v>
      </c>
      <c r="C557" s="13" t="e">
        <f>IF(#REF!="",0,COUNTIF(#REF!,"X"))</f>
        <v>#REF!</v>
      </c>
      <c r="D557" s="278">
        <v>20895</v>
      </c>
      <c r="E557" s="279" t="str">
        <f>_xlfn.XLOOKUP(D557,BASE!A:A,BASE!B:B)</f>
        <v>FENO GREGO EM GRAOS 25KG</v>
      </c>
      <c r="F557" s="280"/>
      <c r="G557" s="280"/>
      <c r="H557" s="281">
        <v>9.3000000000000007</v>
      </c>
      <c r="I557" s="281">
        <v>9.3000000000000007</v>
      </c>
      <c r="J557" s="282" t="str">
        <f>IFERROR(_xlfn.XLOOKUP(D557,ISENTOS!A:A,ISENTOS!H:H),"")</f>
        <v/>
      </c>
      <c r="K557" s="282" t="str">
        <f>IFERROR(_xlfn.XLOOKUP(D557,ISENTOS!A:A,ISENTOS!I:I),"")</f>
        <v/>
      </c>
      <c r="L557" s="283">
        <f>IF(_xlfn.XLOOKUP(D557,Peso!A:A,Peso!D:D),_xlfn.XLOOKUP(D557,Peso!A:A,Peso!D:D),"SEM PESO")</f>
        <v>25</v>
      </c>
      <c r="M557" s="283" t="str">
        <f>_xlfn.XLOOKUP(D557,Peso!A:A,Peso!C:C)</f>
        <v>SC</v>
      </c>
      <c r="N557" s="283"/>
      <c r="O557" s="284">
        <f t="shared" si="64"/>
        <v>9.3000000000000007</v>
      </c>
      <c r="P557" s="284" t="str">
        <f t="shared" si="65"/>
        <v/>
      </c>
      <c r="Q557" s="284" t="str">
        <f t="shared" si="66"/>
        <v/>
      </c>
      <c r="R557" s="285" t="str">
        <f>_xlfn.XLOOKUP(D557,CATEGORIA!B:B,CATEGORIA!F:F)</f>
        <v>CHAS</v>
      </c>
      <c r="S557" s="286">
        <f t="shared" si="67"/>
        <v>232.50000000000003</v>
      </c>
      <c r="T557" s="287" t="str">
        <f t="shared" si="68"/>
        <v/>
      </c>
      <c r="U557" s="287" t="str">
        <f t="shared" si="69"/>
        <v/>
      </c>
      <c r="V557" s="287">
        <f t="shared" si="70"/>
        <v>232.50000000000003</v>
      </c>
      <c r="W557" s="288">
        <f>_xlfn.XLOOKUP('LISTA '!D557,BASE!A:A,BASE!G:G)</f>
        <v>9</v>
      </c>
      <c r="X557" s="280" t="str">
        <f t="shared" si="71"/>
        <v/>
      </c>
      <c r="Y557" s="280" t="str">
        <f>IF(X557="ACABOU",(MAX($Y$2:Y556))+1,"")</f>
        <v/>
      </c>
      <c r="Z557" s="280" t="str">
        <f>IF(X557="CHEGOU",(MAX($Z$2:Z556))+1,"")</f>
        <v/>
      </c>
    </row>
    <row r="558" spans="1:27" s="216" customFormat="1" ht="21.9" customHeight="1" x14ac:dyDescent="0.3">
      <c r="A558" s="12" t="e">
        <f>IF(#REF!="",0,COUNTIF(#REF!,"x"))</f>
        <v>#REF!</v>
      </c>
      <c r="B558" s="12" t="e">
        <f>IF(#REF!="",0,COUNTIF(#REF!,"x"))</f>
        <v>#REF!</v>
      </c>
      <c r="C558" s="13" t="e">
        <f>IF(#REF!="",0,COUNTIF(#REF!,"X"))</f>
        <v>#REF!</v>
      </c>
      <c r="D558" s="278">
        <v>21463</v>
      </c>
      <c r="E558" s="279" t="str">
        <f>_xlfn.XLOOKUP(D558,BASE!A:A,BASE!B:B)</f>
        <v>FENO GREGO EM GRAOS 2KG (VIDA EM GRAOS)</v>
      </c>
      <c r="F558" s="280" t="s">
        <v>155</v>
      </c>
      <c r="G558" s="280" t="s">
        <v>155</v>
      </c>
      <c r="H558" s="281">
        <v>11.5</v>
      </c>
      <c r="I558" s="281">
        <f>VLOOKUP(D558,FRACIONADOS!$A:$L,8,0)</f>
        <v>11.5</v>
      </c>
      <c r="J558" s="282" t="str">
        <f>IFERROR(_xlfn.XLOOKUP(D558,ISENTOS!A:A,ISENTOS!H:H),"")</f>
        <v/>
      </c>
      <c r="K558" s="282" t="str">
        <f>IFERROR(_xlfn.XLOOKUP(D558,ISENTOS!A:A,ISENTOS!I:I),"")</f>
        <v/>
      </c>
      <c r="L558" s="283">
        <f>IF(_xlfn.XLOOKUP(D558,Peso!A:A,Peso!D:D),_xlfn.XLOOKUP(D558,Peso!A:A,Peso!D:D),"SEM PESO")</f>
        <v>2</v>
      </c>
      <c r="M558" s="283" t="str">
        <f>_xlfn.XLOOKUP(D558,Peso!A:A,Peso!C:C)</f>
        <v>SC</v>
      </c>
      <c r="N558" s="283"/>
      <c r="O558" s="284">
        <f t="shared" si="64"/>
        <v>11.5</v>
      </c>
      <c r="P558" s="284" t="str">
        <f t="shared" si="65"/>
        <v/>
      </c>
      <c r="Q558" s="284" t="str">
        <f t="shared" si="66"/>
        <v/>
      </c>
      <c r="R558" s="285" t="str">
        <f>_xlfn.XLOOKUP(D558,CATEGORIA!B:B,CATEGORIA!F:F)</f>
        <v>TEMPEROS / ESPECIARIAS</v>
      </c>
      <c r="S558" s="286">
        <f t="shared" si="67"/>
        <v>23</v>
      </c>
      <c r="T558" s="287" t="str">
        <f t="shared" si="68"/>
        <v/>
      </c>
      <c r="U558" s="287" t="str">
        <f t="shared" si="69"/>
        <v/>
      </c>
      <c r="V558" s="287">
        <f t="shared" si="70"/>
        <v>23</v>
      </c>
      <c r="W558" s="288">
        <f>_xlfn.XLOOKUP('LISTA '!D558,BASE!A:A,BASE!G:G)</f>
        <v>68</v>
      </c>
      <c r="X558" s="280" t="str">
        <f t="shared" si="71"/>
        <v/>
      </c>
      <c r="Y558" s="280" t="str">
        <f>IF(X558="ACABOU",(MAX($Y$2:Y557))+1,"")</f>
        <v/>
      </c>
      <c r="Z558" s="280" t="str">
        <f>IF(X558="CHEGOU",(MAX($Z$2:Z557))+1,"")</f>
        <v/>
      </c>
    </row>
    <row r="559" spans="1:27" s="216" customFormat="1" ht="21.9" customHeight="1" x14ac:dyDescent="0.3">
      <c r="A559" s="12" t="e">
        <f>IF(#REF!="",0,COUNTIF(#REF!,"x"))</f>
        <v>#REF!</v>
      </c>
      <c r="B559" s="12" t="e">
        <f>IF(#REF!="",0,COUNTIF(#REF!,"x"))</f>
        <v>#REF!</v>
      </c>
      <c r="C559" s="13" t="e">
        <f>IF(#REF!="",0,COUNTIF(#REF!,"X"))</f>
        <v>#REF!</v>
      </c>
      <c r="D559" s="278">
        <v>21244</v>
      </c>
      <c r="E559" s="279" t="str">
        <f>_xlfn.XLOOKUP(D559,BASE!A:A,BASE!B:B)</f>
        <v>FENO GREGO EM GRAOS 5KG (VIDA EM GRAOS)</v>
      </c>
      <c r="F559" s="280" t="s">
        <v>155</v>
      </c>
      <c r="G559" s="280" t="s">
        <v>155</v>
      </c>
      <c r="H559" s="281">
        <v>11</v>
      </c>
      <c r="I559" s="281">
        <f>VLOOKUP(D559,FRACIONADOS!$A:$L,8,0)</f>
        <v>11</v>
      </c>
      <c r="J559" s="282" t="str">
        <f>IFERROR(_xlfn.XLOOKUP(D559,ISENTOS!A:A,ISENTOS!H:H),"")</f>
        <v/>
      </c>
      <c r="K559" s="282" t="str">
        <f>IFERROR(_xlfn.XLOOKUP(D559,ISENTOS!A:A,ISENTOS!I:I),"")</f>
        <v/>
      </c>
      <c r="L559" s="283">
        <f>IF(_xlfn.XLOOKUP(D559,Peso!A:A,Peso!D:D),_xlfn.XLOOKUP(D559,Peso!A:A,Peso!D:D),"SEM PESO")</f>
        <v>5</v>
      </c>
      <c r="M559" s="283" t="str">
        <f>_xlfn.XLOOKUP(D559,Peso!A:A,Peso!C:C)</f>
        <v>SC</v>
      </c>
      <c r="N559" s="283"/>
      <c r="O559" s="284">
        <f t="shared" si="64"/>
        <v>11</v>
      </c>
      <c r="P559" s="284" t="str">
        <f t="shared" si="65"/>
        <v/>
      </c>
      <c r="Q559" s="284" t="str">
        <f t="shared" si="66"/>
        <v/>
      </c>
      <c r="R559" s="285" t="str">
        <f>_xlfn.XLOOKUP(D559,CATEGORIA!B:B,CATEGORIA!F:F)</f>
        <v>TEMPEROS / ESPECIARIAS</v>
      </c>
      <c r="S559" s="286">
        <f t="shared" si="67"/>
        <v>55</v>
      </c>
      <c r="T559" s="287" t="str">
        <f t="shared" si="68"/>
        <v/>
      </c>
      <c r="U559" s="287" t="str">
        <f t="shared" si="69"/>
        <v/>
      </c>
      <c r="V559" s="287">
        <f t="shared" si="70"/>
        <v>55</v>
      </c>
      <c r="W559" s="288">
        <f>_xlfn.XLOOKUP('LISTA '!D559,BASE!A:A,BASE!G:G)</f>
        <v>72</v>
      </c>
      <c r="X559" s="280" t="str">
        <f t="shared" si="71"/>
        <v/>
      </c>
      <c r="Y559" s="280" t="str">
        <f>IF(X559="ACABOU",(MAX($Y$2:Y558))+1,"")</f>
        <v/>
      </c>
      <c r="Z559" s="280" t="str">
        <f>IF(X559="CHEGOU",(MAX($Z$2:Z558))+1,"")</f>
        <v/>
      </c>
    </row>
    <row r="560" spans="1:27" s="216" customFormat="1" ht="21.9" customHeight="1" x14ac:dyDescent="0.3">
      <c r="A560" s="12" t="e">
        <f>IF(#REF!="",0,COUNTIF(#REF!,"x"))</f>
        <v>#REF!</v>
      </c>
      <c r="B560" s="12" t="e">
        <f>IF(#REF!="",0,COUNTIF(#REF!,"x"))</f>
        <v>#REF!</v>
      </c>
      <c r="C560" s="13" t="e">
        <f>IF(#REF!="",0,COUNTIF(#REF!,"X"))</f>
        <v>#REF!</v>
      </c>
      <c r="D560" s="278">
        <v>1675</v>
      </c>
      <c r="E560" s="279" t="str">
        <f>_xlfn.XLOOKUP(D560,BASE!A:A,BASE!B:B)</f>
        <v>FIGO CRISTALIZADO 3KG</v>
      </c>
      <c r="F560" s="280"/>
      <c r="G560" s="280"/>
      <c r="H560" s="281">
        <v>42</v>
      </c>
      <c r="I560" s="281">
        <v>42</v>
      </c>
      <c r="J560" s="282" t="str">
        <f>IFERROR(_xlfn.XLOOKUP(D560,ISENTOS!A:A,ISENTOS!H:H),"")</f>
        <v/>
      </c>
      <c r="K560" s="282" t="str">
        <f>IFERROR(_xlfn.XLOOKUP(D560,ISENTOS!A:A,ISENTOS!I:I),"")</f>
        <v/>
      </c>
      <c r="L560" s="283">
        <f>IF(_xlfn.XLOOKUP(D560,Peso!A:A,Peso!D:D),_xlfn.XLOOKUP(D560,Peso!A:A,Peso!D:D),"SEM PESO")</f>
        <v>3</v>
      </c>
      <c r="M560" s="283" t="str">
        <f>_xlfn.XLOOKUP(D560,Peso!A:A,Peso!C:C)</f>
        <v>CX</v>
      </c>
      <c r="N560" s="283"/>
      <c r="O560" s="284">
        <f t="shared" si="64"/>
        <v>42</v>
      </c>
      <c r="P560" s="284" t="str">
        <f t="shared" si="65"/>
        <v/>
      </c>
      <c r="Q560" s="284" t="str">
        <f t="shared" si="66"/>
        <v/>
      </c>
      <c r="R560" s="285" t="str">
        <f>_xlfn.XLOOKUP(D560,CATEGORIA!B:B,CATEGORIA!F:F)</f>
        <v>FRUTAS DESIDRATADAS / CRISTALIZADAS</v>
      </c>
      <c r="S560" s="286">
        <f t="shared" si="67"/>
        <v>126</v>
      </c>
      <c r="T560" s="287" t="str">
        <f t="shared" si="68"/>
        <v/>
      </c>
      <c r="U560" s="287" t="str">
        <f t="shared" si="69"/>
        <v/>
      </c>
      <c r="V560" s="287">
        <f t="shared" si="70"/>
        <v>126</v>
      </c>
      <c r="W560" s="288">
        <f>_xlfn.XLOOKUP('LISTA '!D560,BASE!A:A,BASE!G:G)</f>
        <v>72</v>
      </c>
      <c r="X560" s="280" t="str">
        <f t="shared" si="71"/>
        <v/>
      </c>
      <c r="Y560" s="280" t="str">
        <f>IF(X560="ACABOU",(MAX($Y$2:Y559))+1,"")</f>
        <v/>
      </c>
      <c r="Z560" s="280" t="str">
        <f>IF(X560="CHEGOU",(MAX($Z$2:Z559))+1,"")</f>
        <v/>
      </c>
      <c r="AA560" s="48"/>
    </row>
    <row r="561" spans="1:27" s="216" customFormat="1" ht="21.9" customHeight="1" x14ac:dyDescent="0.3">
      <c r="A561" s="12" t="e">
        <f>IF(#REF!="",0,COUNTIF(#REF!,"x"))</f>
        <v>#REF!</v>
      </c>
      <c r="B561" s="12" t="e">
        <f>IF(#REF!="",0,COUNTIF(#REF!,"x"))</f>
        <v>#REF!</v>
      </c>
      <c r="C561" s="13" t="e">
        <f>IF(#REF!="",0,COUNTIF(#REF!,"X"))</f>
        <v>#REF!</v>
      </c>
      <c r="D561" s="278">
        <v>1335</v>
      </c>
      <c r="E561" s="279" t="str">
        <f>_xlfn.XLOOKUP(D561,BASE!A:A,BASE!B:B)</f>
        <v>FLOCAO DE ARROZ 24X500GR (URBANO)</v>
      </c>
      <c r="F561" s="280"/>
      <c r="G561" s="280"/>
      <c r="H561" s="281">
        <v>2.8</v>
      </c>
      <c r="I561" s="281">
        <v>2.8</v>
      </c>
      <c r="J561" s="282" t="str">
        <f>IFERROR(_xlfn.XLOOKUP(D561,ISENTOS!A:A,ISENTOS!H:H),"")</f>
        <v/>
      </c>
      <c r="K561" s="282" t="str">
        <f>IFERROR(_xlfn.XLOOKUP(D561,ISENTOS!A:A,ISENTOS!I:I),"")</f>
        <v/>
      </c>
      <c r="L561" s="283">
        <f>IF(_xlfn.XLOOKUP(D561,Peso!A:A,Peso!D:D),_xlfn.XLOOKUP(D561,Peso!A:A,Peso!D:D),"SEM PESO")</f>
        <v>24</v>
      </c>
      <c r="M561" s="283" t="str">
        <f>_xlfn.XLOOKUP(D561,Peso!A:A,Peso!C:C)</f>
        <v>FD</v>
      </c>
      <c r="N561" s="283"/>
      <c r="O561" s="284">
        <f t="shared" si="64"/>
        <v>2.8</v>
      </c>
      <c r="P561" s="284" t="str">
        <f t="shared" si="65"/>
        <v/>
      </c>
      <c r="Q561" s="284" t="str">
        <f t="shared" si="66"/>
        <v/>
      </c>
      <c r="R561" s="285" t="str">
        <f>_xlfn.XLOOKUP(D561,CATEGORIA!B:B,CATEGORIA!F:F)</f>
        <v>FARINHAS FUNCIONAIS</v>
      </c>
      <c r="S561" s="286">
        <f t="shared" si="67"/>
        <v>67.199999999999989</v>
      </c>
      <c r="T561" s="287" t="str">
        <f t="shared" si="68"/>
        <v/>
      </c>
      <c r="U561" s="287" t="str">
        <f t="shared" si="69"/>
        <v/>
      </c>
      <c r="V561" s="287">
        <f t="shared" si="70"/>
        <v>67.199999999999989</v>
      </c>
      <c r="W561" s="288">
        <f>_xlfn.XLOOKUP('LISTA '!D561,BASE!A:A,BASE!G:G)</f>
        <v>32</v>
      </c>
      <c r="X561" s="280" t="str">
        <f t="shared" si="71"/>
        <v/>
      </c>
      <c r="Y561" s="280" t="str">
        <f>IF(X561="ACABOU",(MAX($Y$2:Y560))+1,"")</f>
        <v/>
      </c>
      <c r="Z561" s="280" t="str">
        <f>IF(X561="CHEGOU",(MAX($Z$2:Z560))+1,"")</f>
        <v/>
      </c>
    </row>
    <row r="562" spans="1:27" s="216" customFormat="1" ht="21.9" customHeight="1" x14ac:dyDescent="0.3">
      <c r="A562" s="12" t="e">
        <f>IF(#REF!="",0,COUNTIF(#REF!,"x"))</f>
        <v>#REF!</v>
      </c>
      <c r="B562" s="12" t="e">
        <f>IF(#REF!="",0,COUNTIF(#REF!,"x"))</f>
        <v>#REF!</v>
      </c>
      <c r="C562" s="13" t="e">
        <f>IF(#REF!="",0,COUNTIF(#REF!,"X"))</f>
        <v>#REF!</v>
      </c>
      <c r="D562" s="278">
        <v>1951</v>
      </c>
      <c r="E562" s="279" t="str">
        <f>_xlfn.XLOOKUP(D562,BASE!A:A,BASE!B:B)</f>
        <v>FLOCAO DE ARROZ 6X500GR (VIDA EM GRAOS)</v>
      </c>
      <c r="F562" s="280" t="s">
        <v>155</v>
      </c>
      <c r="G562" s="280" t="s">
        <v>155</v>
      </c>
      <c r="H562" s="281">
        <v>3.4</v>
      </c>
      <c r="I562" s="281">
        <f>VLOOKUP(D562,FRACIONADOS!$A:$L,8,0)</f>
        <v>3.4</v>
      </c>
      <c r="J562" s="282" t="str">
        <f>IFERROR(_xlfn.XLOOKUP(D562,ISENTOS!A:A,ISENTOS!H:H),"")</f>
        <v/>
      </c>
      <c r="K562" s="282" t="str">
        <f>IFERROR(_xlfn.XLOOKUP(D562,ISENTOS!A:A,ISENTOS!I:I),"")</f>
        <v/>
      </c>
      <c r="L562" s="283">
        <f>IF(_xlfn.XLOOKUP(D562,Peso!A:A,Peso!D:D),_xlfn.XLOOKUP(D562,Peso!A:A,Peso!D:D),"SEM PESO")</f>
        <v>6</v>
      </c>
      <c r="M562" s="283" t="str">
        <f>_xlfn.XLOOKUP(D562,Peso!A:A,Peso!C:C)</f>
        <v>FD</v>
      </c>
      <c r="N562" s="283"/>
      <c r="O562" s="284">
        <f t="shared" si="64"/>
        <v>3.4</v>
      </c>
      <c r="P562" s="284" t="str">
        <f t="shared" si="65"/>
        <v/>
      </c>
      <c r="Q562" s="284" t="str">
        <f t="shared" si="66"/>
        <v/>
      </c>
      <c r="R562" s="285" t="str">
        <f>_xlfn.XLOOKUP(D562,CATEGORIA!B:B,CATEGORIA!F:F)</f>
        <v>FARINHAS FUNCIONAIS</v>
      </c>
      <c r="S562" s="286">
        <f t="shared" si="67"/>
        <v>20.399999999999999</v>
      </c>
      <c r="T562" s="287" t="str">
        <f t="shared" si="68"/>
        <v/>
      </c>
      <c r="U562" s="287" t="str">
        <f t="shared" si="69"/>
        <v/>
      </c>
      <c r="V562" s="287">
        <f t="shared" si="70"/>
        <v>20.399999999999999</v>
      </c>
      <c r="W562" s="288">
        <f>_xlfn.XLOOKUP('LISTA '!D562,BASE!A:A,BASE!G:G)</f>
        <v>16</v>
      </c>
      <c r="X562" s="280" t="str">
        <f t="shared" si="71"/>
        <v/>
      </c>
      <c r="Y562" s="280" t="str">
        <f>IF(X562="ACABOU",(MAX($Y$2:Y561))+1,"")</f>
        <v/>
      </c>
      <c r="Z562" s="280" t="str">
        <f>IF(X562="CHEGOU",(MAX($Z$2:Z561))+1,"")</f>
        <v/>
      </c>
    </row>
    <row r="563" spans="1:27" s="216" customFormat="1" ht="21.9" customHeight="1" x14ac:dyDescent="0.3">
      <c r="A563" s="10" t="e">
        <f>IF(#REF!="",0,COUNTIF(#REF!,"x"))</f>
        <v>#REF!</v>
      </c>
      <c r="B563" s="10" t="e">
        <f>IF(#REF!="",0,COUNTIF(#REF!,"x"))</f>
        <v>#REF!</v>
      </c>
      <c r="C563" s="10" t="e">
        <f>IF(#REF!="",0,COUNTIF(#REF!,"X"))</f>
        <v>#REF!</v>
      </c>
      <c r="D563" s="278">
        <v>1331</v>
      </c>
      <c r="E563" s="279" t="str">
        <f>_xlfn.XLOOKUP(D563,BASE!A:A,BASE!B:B)</f>
        <v>FLOCAO DE MILHO 20X500GR (URBANO)</v>
      </c>
      <c r="F563" s="280"/>
      <c r="G563" s="280"/>
      <c r="H563" s="281">
        <v>2.1</v>
      </c>
      <c r="I563" s="281">
        <v>2.1</v>
      </c>
      <c r="J563" s="282" t="str">
        <f>IFERROR(_xlfn.XLOOKUP(D563,ISENTOS!A:A,ISENTOS!H:H),"")</f>
        <v/>
      </c>
      <c r="K563" s="282" t="str">
        <f>IFERROR(_xlfn.XLOOKUP(D563,ISENTOS!A:A,ISENTOS!I:I),"")</f>
        <v/>
      </c>
      <c r="L563" s="283">
        <f>IF(_xlfn.XLOOKUP(D563,Peso!A:A,Peso!D:D),_xlfn.XLOOKUP(D563,Peso!A:A,Peso!D:D),"SEM PESO")</f>
        <v>20</v>
      </c>
      <c r="M563" s="283" t="str">
        <f>_xlfn.XLOOKUP(D563,Peso!A:A,Peso!C:C)</f>
        <v>FD</v>
      </c>
      <c r="N563" s="283"/>
      <c r="O563" s="284">
        <f t="shared" si="64"/>
        <v>2.1</v>
      </c>
      <c r="P563" s="284" t="str">
        <f t="shared" si="65"/>
        <v/>
      </c>
      <c r="Q563" s="284" t="str">
        <f t="shared" si="66"/>
        <v/>
      </c>
      <c r="R563" s="285" t="str">
        <f>_xlfn.XLOOKUP(D563,CATEGORIA!B:B,CATEGORIA!F:F)</f>
        <v>FARINHAS FUNCIONAIS</v>
      </c>
      <c r="S563" s="286">
        <f t="shared" si="67"/>
        <v>42</v>
      </c>
      <c r="T563" s="287" t="str">
        <f t="shared" si="68"/>
        <v/>
      </c>
      <c r="U563" s="287" t="str">
        <f t="shared" si="69"/>
        <v/>
      </c>
      <c r="V563" s="287">
        <f t="shared" si="70"/>
        <v>42</v>
      </c>
      <c r="W563" s="288">
        <f>_xlfn.XLOOKUP('LISTA '!D563,BASE!A:A,BASE!G:G)</f>
        <v>49</v>
      </c>
      <c r="X563" s="280" t="str">
        <f t="shared" si="71"/>
        <v/>
      </c>
      <c r="Y563" s="280" t="str">
        <f>IF(X563="ACABOU",(MAX($Y$2:Y562))+1,"")</f>
        <v/>
      </c>
      <c r="Z563" s="280" t="str">
        <f>IF(X563="CHEGOU",(MAX($Z$2:Z562))+1,"")</f>
        <v/>
      </c>
    </row>
    <row r="564" spans="1:27" s="216" customFormat="1" ht="21.9" customHeight="1" x14ac:dyDescent="0.3">
      <c r="A564" s="12" t="e">
        <f>IF(#REF!="",0,COUNTIF(#REF!,"x"))</f>
        <v>#REF!</v>
      </c>
      <c r="B564" s="12" t="e">
        <f>IF(#REF!="",0,COUNTIF(#REF!,"x"))</f>
        <v>#REF!</v>
      </c>
      <c r="C564" s="13" t="e">
        <f>IF(#REF!="",0,COUNTIF(#REF!,"X"))</f>
        <v>#REF!</v>
      </c>
      <c r="D564" s="278">
        <v>1952</v>
      </c>
      <c r="E564" s="279" t="str">
        <f>_xlfn.XLOOKUP(D564,BASE!A:A,BASE!B:B)</f>
        <v>FLOCAO DE MILHO 5X500GR (VIDA EM GRAOS)</v>
      </c>
      <c r="F564" s="280" t="s">
        <v>155</v>
      </c>
      <c r="G564" s="280" t="s">
        <v>155</v>
      </c>
      <c r="H564" s="281">
        <v>2.6</v>
      </c>
      <c r="I564" s="281">
        <f>VLOOKUP(D564,FRACIONADOS!$A:$L,8,0)</f>
        <v>2.6</v>
      </c>
      <c r="J564" s="282" t="str">
        <f>IFERROR(_xlfn.XLOOKUP(D564,ISENTOS!A:A,ISENTOS!H:H),"")</f>
        <v/>
      </c>
      <c r="K564" s="282" t="str">
        <f>IFERROR(_xlfn.XLOOKUP(D564,ISENTOS!A:A,ISENTOS!I:I),"")</f>
        <v/>
      </c>
      <c r="L564" s="283">
        <f>IF(_xlfn.XLOOKUP(D564,Peso!A:A,Peso!D:D),_xlfn.XLOOKUP(D564,Peso!A:A,Peso!D:D),"SEM PESO")</f>
        <v>5</v>
      </c>
      <c r="M564" s="283" t="str">
        <f>_xlfn.XLOOKUP(D564,Peso!A:A,Peso!C:C)</f>
        <v>FD</v>
      </c>
      <c r="N564" s="283"/>
      <c r="O564" s="284">
        <f t="shared" si="64"/>
        <v>2.6</v>
      </c>
      <c r="P564" s="284" t="str">
        <f t="shared" si="65"/>
        <v/>
      </c>
      <c r="Q564" s="284" t="str">
        <f t="shared" si="66"/>
        <v/>
      </c>
      <c r="R564" s="285" t="str">
        <f>_xlfn.XLOOKUP(D564,CATEGORIA!B:B,CATEGORIA!F:F)</f>
        <v>FARINHAS FUNCIONAIS</v>
      </c>
      <c r="S564" s="286">
        <f t="shared" si="67"/>
        <v>13</v>
      </c>
      <c r="T564" s="287" t="str">
        <f t="shared" si="68"/>
        <v/>
      </c>
      <c r="U564" s="287" t="str">
        <f t="shared" si="69"/>
        <v/>
      </c>
      <c r="V564" s="287">
        <f t="shared" si="70"/>
        <v>13</v>
      </c>
      <c r="W564" s="288">
        <f>_xlfn.XLOOKUP('LISTA '!D564,BASE!A:A,BASE!G:G)</f>
        <v>26</v>
      </c>
      <c r="X564" s="280" t="str">
        <f t="shared" si="71"/>
        <v/>
      </c>
      <c r="Y564" s="280" t="str">
        <f>IF(X564="ACABOU",(MAX($Y$2:Y563))+1,"")</f>
        <v/>
      </c>
      <c r="Z564" s="280" t="str">
        <f>IF(X564="CHEGOU",(MAX($Z$2:Z563))+1,"")</f>
        <v/>
      </c>
    </row>
    <row r="565" spans="1:27" s="216" customFormat="1" ht="21.9" customHeight="1" x14ac:dyDescent="0.3">
      <c r="A565" s="12" t="e">
        <f>IF(#REF!="",0,COUNTIF(#REF!,"x"))</f>
        <v>#REF!</v>
      </c>
      <c r="B565" s="12" t="e">
        <f>IF(#REF!="",0,COUNTIF(#REF!,"x"))</f>
        <v>#REF!</v>
      </c>
      <c r="C565" s="13" t="e">
        <f>IF(#REF!="",0,COUNTIF(#REF!,"X"))</f>
        <v>#REF!</v>
      </c>
      <c r="D565" s="278">
        <v>2143</v>
      </c>
      <c r="E565" s="279" t="str">
        <f>_xlfn.XLOOKUP(D565,BASE!A:A,BASE!B:B)</f>
        <v>FLOCOS DE CEREAIS CRISPIE BOLL S/GLUTEN S/ ACUCAR 10KG (DUBAI)</v>
      </c>
      <c r="F565" s="280"/>
      <c r="G565" s="280"/>
      <c r="H565" s="281">
        <v>12</v>
      </c>
      <c r="I565" s="281">
        <v>12</v>
      </c>
      <c r="J565" s="282" t="str">
        <f>IFERROR(_xlfn.XLOOKUP(D565,ISENTOS!A:A,ISENTOS!H:H),"")</f>
        <v/>
      </c>
      <c r="K565" s="282" t="str">
        <f>IFERROR(_xlfn.XLOOKUP(D565,ISENTOS!A:A,ISENTOS!I:I),"")</f>
        <v/>
      </c>
      <c r="L565" s="283">
        <f>IF(_xlfn.XLOOKUP(D565,Peso!A:A,Peso!D:D),_xlfn.XLOOKUP(D565,Peso!A:A,Peso!D:D),"SEM PESO")</f>
        <v>10</v>
      </c>
      <c r="M565" s="283" t="str">
        <f>_xlfn.XLOOKUP(D565,Peso!A:A,Peso!C:C)</f>
        <v>SC</v>
      </c>
      <c r="N565" s="283"/>
      <c r="O565" s="284">
        <f t="shared" si="64"/>
        <v>12</v>
      </c>
      <c r="P565" s="284" t="str">
        <f t="shared" si="65"/>
        <v/>
      </c>
      <c r="Q565" s="284" t="str">
        <f t="shared" si="66"/>
        <v/>
      </c>
      <c r="R565" s="285" t="str">
        <f>_xlfn.XLOOKUP(D565,CATEGORIA!B:B,CATEGORIA!F:F)</f>
        <v>CEREAIS</v>
      </c>
      <c r="S565" s="286">
        <f t="shared" si="67"/>
        <v>120</v>
      </c>
      <c r="T565" s="287" t="str">
        <f t="shared" si="68"/>
        <v/>
      </c>
      <c r="U565" s="287" t="str">
        <f t="shared" si="69"/>
        <v/>
      </c>
      <c r="V565" s="287">
        <f t="shared" si="70"/>
        <v>120</v>
      </c>
      <c r="W565" s="288">
        <f>_xlfn.XLOOKUP('LISTA '!D565,BASE!A:A,BASE!G:G)</f>
        <v>86</v>
      </c>
      <c r="X565" s="280" t="str">
        <f t="shared" si="71"/>
        <v/>
      </c>
      <c r="Y565" s="280" t="str">
        <f>IF(X565="ACABOU",(MAX($Y$2:Y564))+1,"")</f>
        <v/>
      </c>
      <c r="Z565" s="280" t="str">
        <f>IF(X565="CHEGOU",(MAX($Z$2:Z564))+1,"")</f>
        <v/>
      </c>
    </row>
    <row r="566" spans="1:27" s="216" customFormat="1" ht="21.9" customHeight="1" x14ac:dyDescent="0.3">
      <c r="A566" s="12" t="e">
        <f>IF(#REF!="",0,COUNTIF(#REF!,"x"))</f>
        <v>#REF!</v>
      </c>
      <c r="B566" s="12" t="e">
        <f>IF(#REF!="",0,COUNTIF(#REF!,"x"))</f>
        <v>#REF!</v>
      </c>
      <c r="C566" s="13" t="e">
        <f>IF(#REF!="",0,COUNTIF(#REF!,"X"))</f>
        <v>#REF!</v>
      </c>
      <c r="D566" s="278">
        <v>1526</v>
      </c>
      <c r="E566" s="279" t="str">
        <f>_xlfn.XLOOKUP(D566,BASE!A:A,BASE!B:B)</f>
        <v>FLOR DE SAL 10KG</v>
      </c>
      <c r="F566" s="280"/>
      <c r="G566" s="280"/>
      <c r="H566" s="281">
        <v>15.5</v>
      </c>
      <c r="I566" s="281">
        <v>15.5</v>
      </c>
      <c r="J566" s="282" t="str">
        <f>IFERROR(_xlfn.XLOOKUP(D566,ISENTOS!A:A,ISENTOS!H:H),"")</f>
        <v/>
      </c>
      <c r="K566" s="282" t="str">
        <f>IFERROR(_xlfn.XLOOKUP(D566,ISENTOS!A:A,ISENTOS!I:I),"")</f>
        <v/>
      </c>
      <c r="L566" s="283">
        <f>IF(_xlfn.XLOOKUP(D566,Peso!A:A,Peso!D:D),_xlfn.XLOOKUP(D566,Peso!A:A,Peso!D:D),"SEM PESO")</f>
        <v>10</v>
      </c>
      <c r="M566" s="283" t="str">
        <f>_xlfn.XLOOKUP(D566,Peso!A:A,Peso!C:C)</f>
        <v>SC</v>
      </c>
      <c r="N566" s="283"/>
      <c r="O566" s="284">
        <f t="shared" si="64"/>
        <v>15.5</v>
      </c>
      <c r="P566" s="284" t="str">
        <f t="shared" si="65"/>
        <v/>
      </c>
      <c r="Q566" s="284" t="str">
        <f t="shared" si="66"/>
        <v/>
      </c>
      <c r="R566" s="285" t="str">
        <f>_xlfn.XLOOKUP(D566,CATEGORIA!B:B,CATEGORIA!F:F)</f>
        <v>TEMPEROS / ESPECIARIAS</v>
      </c>
      <c r="S566" s="286">
        <f t="shared" si="67"/>
        <v>155</v>
      </c>
      <c r="T566" s="287" t="str">
        <f t="shared" si="68"/>
        <v/>
      </c>
      <c r="U566" s="287" t="str">
        <f t="shared" si="69"/>
        <v/>
      </c>
      <c r="V566" s="287">
        <f t="shared" si="70"/>
        <v>155</v>
      </c>
      <c r="W566" s="288">
        <f>_xlfn.XLOOKUP('LISTA '!D566,BASE!A:A,BASE!G:G)</f>
        <v>68</v>
      </c>
      <c r="X566" s="280" t="str">
        <f t="shared" si="71"/>
        <v/>
      </c>
      <c r="Y566" s="280" t="str">
        <f>IF(X566="ACABOU",(MAX($Y$2:Y565))+1,"")</f>
        <v/>
      </c>
      <c r="Z566" s="280" t="str">
        <f>IF(X566="CHEGOU",(MAX($Z$2:Z565))+1,"")</f>
        <v/>
      </c>
    </row>
    <row r="567" spans="1:27" s="216" customFormat="1" ht="21.9" customHeight="1" x14ac:dyDescent="0.3">
      <c r="A567" s="12" t="e">
        <f>IF(#REF!="",0,COUNTIF(#REF!,"x"))</f>
        <v>#REF!</v>
      </c>
      <c r="B567" s="12" t="e">
        <f>IF(#REF!="",0,COUNTIF(#REF!,"x"))</f>
        <v>#REF!</v>
      </c>
      <c r="C567" s="13" t="e">
        <f>IF(#REF!="",0,COUNTIF(#REF!,"X"))</f>
        <v>#REF!</v>
      </c>
      <c r="D567" s="278">
        <v>958</v>
      </c>
      <c r="E567" s="279" t="str">
        <f>_xlfn.XLOOKUP(D567,BASE!A:A,BASE!B:B)</f>
        <v>FLOR DE SAL 5KG (SERTAO)</v>
      </c>
      <c r="F567" s="280"/>
      <c r="G567" s="280"/>
      <c r="H567" s="281">
        <v>19.7</v>
      </c>
      <c r="I567" s="281">
        <v>19.7</v>
      </c>
      <c r="J567" s="282" t="str">
        <f>IFERROR(_xlfn.XLOOKUP(D567,ISENTOS!A:A,ISENTOS!H:H),"")</f>
        <v/>
      </c>
      <c r="K567" s="282" t="str">
        <f>IFERROR(_xlfn.XLOOKUP(D567,ISENTOS!A:A,ISENTOS!I:I),"")</f>
        <v/>
      </c>
      <c r="L567" s="283">
        <f>IF(_xlfn.XLOOKUP(D567,Peso!A:A,Peso!D:D),_xlfn.XLOOKUP(D567,Peso!A:A,Peso!D:D),"SEM PESO")</f>
        <v>5</v>
      </c>
      <c r="M567" s="283" t="str">
        <f>_xlfn.XLOOKUP(D567,Peso!A:A,Peso!C:C)</f>
        <v>SC</v>
      </c>
      <c r="N567" s="283"/>
      <c r="O567" s="284">
        <f t="shared" si="64"/>
        <v>19.7</v>
      </c>
      <c r="P567" s="284" t="str">
        <f t="shared" si="65"/>
        <v/>
      </c>
      <c r="Q567" s="284" t="str">
        <f t="shared" si="66"/>
        <v/>
      </c>
      <c r="R567" s="285" t="str">
        <f>_xlfn.XLOOKUP(D567,CATEGORIA!B:B,CATEGORIA!F:F)</f>
        <v>TEMPEROS / ESPECIARIAS</v>
      </c>
      <c r="S567" s="286">
        <f t="shared" si="67"/>
        <v>98.5</v>
      </c>
      <c r="T567" s="287" t="str">
        <f t="shared" si="68"/>
        <v/>
      </c>
      <c r="U567" s="287" t="str">
        <f t="shared" si="69"/>
        <v/>
      </c>
      <c r="V567" s="287">
        <f t="shared" si="70"/>
        <v>98.5</v>
      </c>
      <c r="W567" s="288">
        <f>_xlfn.XLOOKUP('LISTA '!D567,BASE!A:A,BASE!G:G)</f>
        <v>6</v>
      </c>
      <c r="X567" s="280" t="str">
        <f t="shared" si="71"/>
        <v/>
      </c>
      <c r="Y567" s="280" t="str">
        <f>IF(X567="ACABOU",(MAX($Y$2:Y566))+1,"")</f>
        <v/>
      </c>
      <c r="Z567" s="280" t="str">
        <f>IF(X567="CHEGOU",(MAX($Z$2:Z566))+1,"")</f>
        <v/>
      </c>
    </row>
    <row r="568" spans="1:27" s="216" customFormat="1" ht="21.9" customHeight="1" x14ac:dyDescent="0.3">
      <c r="A568" s="141" t="e">
        <f>IF(#REF!="",0,COUNTIF(#REF!,"x"))</f>
        <v>#REF!</v>
      </c>
      <c r="B568" s="141" t="e">
        <f>IF(#REF!="",0,COUNTIF(#REF!,"x"))</f>
        <v>#REF!</v>
      </c>
      <c r="C568" s="75" t="e">
        <f>IF(#REF!="",0,COUNTIF(#REF!,"X"))</f>
        <v>#REF!</v>
      </c>
      <c r="D568" s="278">
        <v>2679</v>
      </c>
      <c r="E568" s="279" t="str">
        <f>_xlfn.XLOOKUP(D568,BASE!A:A,BASE!B:B)</f>
        <v>FOLHA DE AMORA 1KG (VIDA EM GRAOS)</v>
      </c>
      <c r="F568" s="280"/>
      <c r="G568" s="280"/>
      <c r="H568" s="281">
        <v>16.5</v>
      </c>
      <c r="I568" s="281">
        <v>16.5</v>
      </c>
      <c r="J568" s="282" t="str">
        <f>IFERROR(_xlfn.XLOOKUP(D568,ISENTOS!A:A,ISENTOS!H:H),"")</f>
        <v/>
      </c>
      <c r="K568" s="282" t="str">
        <f>IFERROR(_xlfn.XLOOKUP(D568,ISENTOS!A:A,ISENTOS!I:I),"")</f>
        <v/>
      </c>
      <c r="L568" s="283">
        <f>IF(_xlfn.XLOOKUP(D568,Peso!A:A,Peso!D:D),_xlfn.XLOOKUP(D568,Peso!A:A,Peso!D:D),"SEM PESO")</f>
        <v>1</v>
      </c>
      <c r="M568" s="283" t="str">
        <f>_xlfn.XLOOKUP(D568,Peso!A:A,Peso!C:C)</f>
        <v>SC</v>
      </c>
      <c r="N568" s="283"/>
      <c r="O568" s="284">
        <f t="shared" si="64"/>
        <v>16.5</v>
      </c>
      <c r="P568" s="284" t="str">
        <f t="shared" si="65"/>
        <v/>
      </c>
      <c r="Q568" s="284" t="str">
        <f t="shared" si="66"/>
        <v/>
      </c>
      <c r="R568" s="285" t="str">
        <f>_xlfn.XLOOKUP(D568,CATEGORIA!B:B,CATEGORIA!F:F)</f>
        <v>CHAS</v>
      </c>
      <c r="S568" s="286">
        <f t="shared" si="67"/>
        <v>16.5</v>
      </c>
      <c r="T568" s="287" t="str">
        <f t="shared" si="68"/>
        <v/>
      </c>
      <c r="U568" s="287" t="str">
        <f t="shared" si="69"/>
        <v/>
      </c>
      <c r="V568" s="287">
        <f t="shared" si="70"/>
        <v>16.5</v>
      </c>
      <c r="W568" s="288">
        <f>_xlfn.XLOOKUP('LISTA '!D568,BASE!A:A,BASE!G:G)</f>
        <v>45</v>
      </c>
      <c r="X568" s="280" t="str">
        <f t="shared" si="71"/>
        <v/>
      </c>
      <c r="Y568" s="280" t="str">
        <f>IF(X568="ACABOU",(MAX($Y$2:Y567))+1,"")</f>
        <v/>
      </c>
      <c r="Z568" s="280" t="str">
        <f>IF(X568="CHEGOU",(MAX($Z$2:Z567))+1,"")</f>
        <v/>
      </c>
    </row>
    <row r="569" spans="1:27" s="216" customFormat="1" ht="21.9" customHeight="1" x14ac:dyDescent="0.3">
      <c r="A569" s="46" t="e">
        <f>IF(#REF!="",0,COUNTIF(#REF!,"x"))</f>
        <v>#REF!</v>
      </c>
      <c r="B569" s="46" t="e">
        <f>IF(#REF!="",0,COUNTIF(#REF!,"x"))</f>
        <v>#REF!</v>
      </c>
      <c r="C569" s="75" t="e">
        <f>IF(#REF!="",0,COUNTIF(#REF!,"X"))</f>
        <v>#REF!</v>
      </c>
      <c r="D569" s="278">
        <v>953</v>
      </c>
      <c r="E569" s="279" t="str">
        <f>_xlfn.XLOOKUP(D569,BASE!A:A,BASE!B:B)</f>
        <v>FOLHA DE AMORA 5KG</v>
      </c>
      <c r="F569" s="280"/>
      <c r="G569" s="280"/>
      <c r="H569" s="281">
        <v>13.1</v>
      </c>
      <c r="I569" s="281">
        <v>13.1</v>
      </c>
      <c r="J569" s="282" t="str">
        <f>IFERROR(_xlfn.XLOOKUP(D569,ISENTOS!A:A,ISENTOS!H:H),"")</f>
        <v/>
      </c>
      <c r="K569" s="282" t="str">
        <f>IFERROR(_xlfn.XLOOKUP(D569,ISENTOS!A:A,ISENTOS!I:I),"")</f>
        <v/>
      </c>
      <c r="L569" s="283">
        <f>IF(_xlfn.XLOOKUP(D569,Peso!A:A,Peso!D:D),_xlfn.XLOOKUP(D569,Peso!A:A,Peso!D:D),"SEM PESO")</f>
        <v>5</v>
      </c>
      <c r="M569" s="283" t="str">
        <f>_xlfn.XLOOKUP(D569,Peso!A:A,Peso!C:C)</f>
        <v>SC</v>
      </c>
      <c r="N569" s="283"/>
      <c r="O569" s="284">
        <f t="shared" si="64"/>
        <v>13.1</v>
      </c>
      <c r="P569" s="284" t="str">
        <f t="shared" si="65"/>
        <v/>
      </c>
      <c r="Q569" s="284" t="str">
        <f t="shared" si="66"/>
        <v/>
      </c>
      <c r="R569" s="285" t="str">
        <f>_xlfn.XLOOKUP(D569,CATEGORIA!B:B,CATEGORIA!F:F)</f>
        <v>CHAS</v>
      </c>
      <c r="S569" s="286">
        <f t="shared" si="67"/>
        <v>65.5</v>
      </c>
      <c r="T569" s="287" t="str">
        <f t="shared" si="68"/>
        <v/>
      </c>
      <c r="U569" s="287" t="str">
        <f t="shared" si="69"/>
        <v/>
      </c>
      <c r="V569" s="287">
        <f t="shared" si="70"/>
        <v>65.5</v>
      </c>
      <c r="W569" s="288">
        <f>_xlfn.XLOOKUP('LISTA '!D569,BASE!A:A,BASE!G:G)</f>
        <v>54</v>
      </c>
      <c r="X569" s="280" t="str">
        <f t="shared" si="71"/>
        <v/>
      </c>
      <c r="Y569" s="280" t="str">
        <f>IF(X569="ACABOU",(MAX($Y$2:Y568))+1,"")</f>
        <v/>
      </c>
      <c r="Z569" s="280" t="str">
        <f>IF(X569="CHEGOU",(MAX($Z$2:Z568))+1,"")</f>
        <v/>
      </c>
    </row>
    <row r="570" spans="1:27" s="216" customFormat="1" ht="21.9" customHeight="1" x14ac:dyDescent="0.3">
      <c r="A570" s="143" t="e">
        <f>IF(#REF!="",0,COUNTIF(#REF!,"x"))</f>
        <v>#REF!</v>
      </c>
      <c r="B570" s="143" t="e">
        <f>IF(#REF!="",0,COUNTIF(#REF!,"x"))</f>
        <v>#REF!</v>
      </c>
      <c r="C570" s="75" t="e">
        <f>IF(#REF!="",0,COUNTIF(#REF!,"X"))</f>
        <v>#REF!</v>
      </c>
      <c r="D570" s="278">
        <v>1835</v>
      </c>
      <c r="E570" s="279" t="str">
        <f>_xlfn.XLOOKUP(D570,BASE!A:A,BASE!B:B)</f>
        <v>FOLHA DE OLIVEIRA 1KG (VIDA EM GRAOS)</v>
      </c>
      <c r="F570" s="280" t="s">
        <v>155</v>
      </c>
      <c r="G570" s="280" t="s">
        <v>155</v>
      </c>
      <c r="H570" s="281">
        <v>0</v>
      </c>
      <c r="I570" s="281">
        <v>18.7</v>
      </c>
      <c r="J570" s="282" t="str">
        <f>IFERROR(_xlfn.XLOOKUP(D570,ISENTOS!A:A,ISENTOS!H:H),"")</f>
        <v/>
      </c>
      <c r="K570" s="282" t="str">
        <f>IFERROR(_xlfn.XLOOKUP(D570,ISENTOS!A:A,ISENTOS!I:I),"")</f>
        <v/>
      </c>
      <c r="L570" s="283">
        <f>IF(_xlfn.XLOOKUP(D570,Peso!A:A,Peso!D:D),_xlfn.XLOOKUP(D570,Peso!A:A,Peso!D:D),"SEM PESO")</f>
        <v>1</v>
      </c>
      <c r="M570" s="283" t="str">
        <f>_xlfn.XLOOKUP(D570,Peso!A:A,Peso!C:C)</f>
        <v>SC</v>
      </c>
      <c r="N570" s="283"/>
      <c r="O570" s="284">
        <f t="shared" si="64"/>
        <v>18.7</v>
      </c>
      <c r="P570" s="284" t="str">
        <f t="shared" si="65"/>
        <v/>
      </c>
      <c r="Q570" s="284" t="str">
        <f t="shared" si="66"/>
        <v/>
      </c>
      <c r="R570" s="285" t="str">
        <f>_xlfn.XLOOKUP(D570,CATEGORIA!B:B,CATEGORIA!F:F)</f>
        <v>CHAS</v>
      </c>
      <c r="S570" s="286">
        <f t="shared" si="67"/>
        <v>18.7</v>
      </c>
      <c r="T570" s="287" t="str">
        <f t="shared" si="68"/>
        <v/>
      </c>
      <c r="U570" s="287" t="str">
        <f t="shared" si="69"/>
        <v/>
      </c>
      <c r="V570" s="287">
        <f t="shared" si="70"/>
        <v>18.7</v>
      </c>
      <c r="W570" s="288">
        <f>_xlfn.XLOOKUP('LISTA '!D570,BASE!A:A,BASE!G:G)</f>
        <v>0</v>
      </c>
      <c r="X570" s="280" t="str">
        <f t="shared" si="71"/>
        <v>ACABOU</v>
      </c>
      <c r="Y570" s="280">
        <f>IF(X570="ACABOU",(MAX($Y$2:Y569))+1,"")</f>
        <v>19</v>
      </c>
      <c r="Z570" s="280" t="str">
        <f>IF(X570="CHEGOU",(MAX($Z$2:Z569))+1,"")</f>
        <v/>
      </c>
    </row>
    <row r="571" spans="1:27" s="216" customFormat="1" ht="21.9" customHeight="1" x14ac:dyDescent="0.3">
      <c r="A571" s="12" t="e">
        <f>IF(#REF!="",0,COUNTIF(#REF!,"x"))</f>
        <v>#REF!</v>
      </c>
      <c r="B571" s="12" t="e">
        <f>IF(#REF!="",0,COUNTIF(#REF!,"x"))</f>
        <v>#REF!</v>
      </c>
      <c r="C571" s="13" t="e">
        <f>IF(#REF!="",0,COUNTIF(#REF!,"X"))</f>
        <v>#REF!</v>
      </c>
      <c r="D571" s="278">
        <v>89</v>
      </c>
      <c r="E571" s="279" t="str">
        <f>_xlfn.XLOOKUP(D571,BASE!A:A,BASE!B:B)</f>
        <v>FOLHA DE OLIVEIRA 5KG</v>
      </c>
      <c r="F571" s="280"/>
      <c r="G571" s="280"/>
      <c r="H571" s="281">
        <v>0</v>
      </c>
      <c r="I571" s="281">
        <v>0</v>
      </c>
      <c r="J571" s="282" t="str">
        <f>IFERROR(_xlfn.XLOOKUP(D571,ISENTOS!A:A,ISENTOS!H:H),"")</f>
        <v/>
      </c>
      <c r="K571" s="282" t="str">
        <f>IFERROR(_xlfn.XLOOKUP(D571,ISENTOS!A:A,ISENTOS!I:I),"")</f>
        <v/>
      </c>
      <c r="L571" s="283">
        <f>IF(_xlfn.XLOOKUP(D571,Peso!A:A,Peso!D:D),_xlfn.XLOOKUP(D571,Peso!A:A,Peso!D:D),"SEM PESO")</f>
        <v>5</v>
      </c>
      <c r="M571" s="283" t="str">
        <f>_xlfn.XLOOKUP(D571,Peso!A:A,Peso!C:C)</f>
        <v>SC</v>
      </c>
      <c r="N571" s="283"/>
      <c r="O571" s="284">
        <f t="shared" ref="O571:O632" si="72" xml:space="preserve"> ROUNDUP((I571*$M$1),1)</f>
        <v>0</v>
      </c>
      <c r="P571" s="284" t="str">
        <f t="shared" ref="P571:P632" si="73">IFERROR(ROUNDUP((($O571*J571)+$O571),1),"")</f>
        <v/>
      </c>
      <c r="Q571" s="284" t="str">
        <f t="shared" ref="Q571:Q632" si="74">IFERROR(ROUNDUP((($O571*K571)+$O571),1),"")</f>
        <v/>
      </c>
      <c r="R571" s="285" t="str">
        <f>_xlfn.XLOOKUP(D571,CATEGORIA!B:B,CATEGORIA!F:F)</f>
        <v>CHAS</v>
      </c>
      <c r="S571" s="286">
        <f t="shared" ref="S571:S632" si="75">O571*L571</f>
        <v>0</v>
      </c>
      <c r="T571" s="287" t="str">
        <f t="shared" ref="T571:T632" si="76">IFERROR(ROUNDUP((($S571*J571)+$S571),1),"")</f>
        <v/>
      </c>
      <c r="U571" s="287" t="str">
        <f t="shared" ref="U571:U632" si="77">IFERROR(ROUNDUP((($S571*K571)+$S571),1),"")</f>
        <v/>
      </c>
      <c r="V571" s="287">
        <f t="shared" ref="V571:V632" si="78">S571</f>
        <v>0</v>
      </c>
      <c r="W571" s="288">
        <f>_xlfn.XLOOKUP('LISTA '!D571,BASE!A:A,BASE!G:G)</f>
        <v>0</v>
      </c>
      <c r="X571" s="280" t="str">
        <f t="shared" ref="X571:X632" si="79">IF(AND(W571&gt;0,I571=0),"CHEGOU",IF(AND(W571&lt;=0,I571&gt;0),"ACABOU",""))</f>
        <v/>
      </c>
      <c r="Y571" s="280" t="str">
        <f>IF(X571="ACABOU",(MAX($Y$2:Y570))+1,"")</f>
        <v/>
      </c>
      <c r="Z571" s="280" t="str">
        <f>IF(X571="CHEGOU",(MAX($Z$2:Z570))+1,"")</f>
        <v/>
      </c>
    </row>
    <row r="572" spans="1:27" s="216" customFormat="1" ht="21.9" customHeight="1" x14ac:dyDescent="0.3">
      <c r="A572" s="12" t="e">
        <f>IF(#REF!="",0,COUNTIF(#REF!,"x"))</f>
        <v>#REF!</v>
      </c>
      <c r="B572" s="12" t="e">
        <f>IF(#REF!="",0,COUNTIF(#REF!,"x"))</f>
        <v>#REF!</v>
      </c>
      <c r="C572" s="13" t="e">
        <f>IF(#REF!="",0,COUNTIF(#REF!,"X"))</f>
        <v>#REF!</v>
      </c>
      <c r="D572" s="278">
        <v>79</v>
      </c>
      <c r="E572" s="279" t="str">
        <f>_xlfn.XLOOKUP(D572,BASE!A:A,BASE!B:B)</f>
        <v>FRUIT RINGS 6KG - ALCA FOODS</v>
      </c>
      <c r="F572" s="280"/>
      <c r="G572" s="280"/>
      <c r="H572" s="281">
        <v>20.5</v>
      </c>
      <c r="I572" s="281">
        <v>20.5</v>
      </c>
      <c r="J572" s="282" t="str">
        <f>IFERROR(_xlfn.XLOOKUP(D572,ISENTOS!A:A,ISENTOS!H:H),"")</f>
        <v/>
      </c>
      <c r="K572" s="282" t="str">
        <f>IFERROR(_xlfn.XLOOKUP(D572,ISENTOS!A:A,ISENTOS!I:I),"")</f>
        <v/>
      </c>
      <c r="L572" s="283">
        <f>IF(_xlfn.XLOOKUP(D572,Peso!A:A,Peso!D:D),_xlfn.XLOOKUP(D572,Peso!A:A,Peso!D:D),"SEM PESO")</f>
        <v>6</v>
      </c>
      <c r="M572" s="283" t="str">
        <f>_xlfn.XLOOKUP(D572,Peso!A:A,Peso!C:C)</f>
        <v>SC</v>
      </c>
      <c r="N572" s="283"/>
      <c r="O572" s="284">
        <f t="shared" si="72"/>
        <v>20.5</v>
      </c>
      <c r="P572" s="284" t="str">
        <f t="shared" si="73"/>
        <v/>
      </c>
      <c r="Q572" s="284" t="str">
        <f t="shared" si="74"/>
        <v/>
      </c>
      <c r="R572" s="285" t="str">
        <f>_xlfn.XLOOKUP(D572,CATEGORIA!B:B,CATEGORIA!F:F)</f>
        <v>CEREAIS</v>
      </c>
      <c r="S572" s="286">
        <f t="shared" si="75"/>
        <v>123</v>
      </c>
      <c r="T572" s="287" t="str">
        <f t="shared" si="76"/>
        <v/>
      </c>
      <c r="U572" s="287" t="str">
        <f t="shared" si="77"/>
        <v/>
      </c>
      <c r="V572" s="287">
        <f t="shared" si="78"/>
        <v>123</v>
      </c>
      <c r="W572" s="288">
        <f>_xlfn.XLOOKUP('LISTA '!D572,BASE!A:A,BASE!G:G)</f>
        <v>182</v>
      </c>
      <c r="X572" s="280" t="str">
        <f t="shared" si="79"/>
        <v/>
      </c>
      <c r="Y572" s="280" t="str">
        <f>IF(X572="ACABOU",(MAX($Y$2:Y571))+1,"")</f>
        <v/>
      </c>
      <c r="Z572" s="280" t="str">
        <f>IF(X572="CHEGOU",(MAX($Z$2:Z571))+1,"")</f>
        <v/>
      </c>
      <c r="AA572" s="48"/>
    </row>
    <row r="573" spans="1:27" s="216" customFormat="1" ht="21.9" customHeight="1" x14ac:dyDescent="0.3">
      <c r="A573" s="12" t="e">
        <f>IF(#REF!="",0,COUNTIF(#REF!,"x"))</f>
        <v>#REF!</v>
      </c>
      <c r="B573" s="12" t="e">
        <f>IF(#REF!="",0,COUNTIF(#REF!,"x"))</f>
        <v>#REF!</v>
      </c>
      <c r="C573" s="13" t="e">
        <f>IF(#REF!="",0,COUNTIF(#REF!,"X"))</f>
        <v>#REF!</v>
      </c>
      <c r="D573" s="278">
        <v>56</v>
      </c>
      <c r="E573" s="279" t="str">
        <f>_xlfn.XLOOKUP(D573,BASE!A:A,BASE!B:B)</f>
        <v>FRUTAS CRISTALIZADAS CUBINHOS 10KG</v>
      </c>
      <c r="F573" s="280"/>
      <c r="G573" s="280"/>
      <c r="H573" s="281">
        <v>11.5</v>
      </c>
      <c r="I573" s="281">
        <v>11.5</v>
      </c>
      <c r="J573" s="282" t="str">
        <f>IFERROR(_xlfn.XLOOKUP(D573,ISENTOS!A:A,ISENTOS!H:H),"")</f>
        <v/>
      </c>
      <c r="K573" s="282" t="str">
        <f>IFERROR(_xlfn.XLOOKUP(D573,ISENTOS!A:A,ISENTOS!I:I),"")</f>
        <v/>
      </c>
      <c r="L573" s="283">
        <f>IF(_xlfn.XLOOKUP(D573,Peso!A:A,Peso!D:D),_xlfn.XLOOKUP(D573,Peso!A:A,Peso!D:D),"SEM PESO")</f>
        <v>10</v>
      </c>
      <c r="M573" s="283" t="str">
        <f>_xlfn.XLOOKUP(D573,Peso!A:A,Peso!C:C)</f>
        <v>CX</v>
      </c>
      <c r="N573" s="283"/>
      <c r="O573" s="284">
        <f t="shared" si="72"/>
        <v>11.5</v>
      </c>
      <c r="P573" s="284" t="str">
        <f t="shared" si="73"/>
        <v/>
      </c>
      <c r="Q573" s="284" t="str">
        <f t="shared" si="74"/>
        <v/>
      </c>
      <c r="R573" s="285" t="str">
        <f>_xlfn.XLOOKUP(D573,CATEGORIA!B:B,CATEGORIA!F:F)</f>
        <v>FRUTAS DESIDRATADAS / CRISTALIZADAS</v>
      </c>
      <c r="S573" s="286">
        <f t="shared" si="75"/>
        <v>115</v>
      </c>
      <c r="T573" s="287" t="str">
        <f t="shared" si="76"/>
        <v/>
      </c>
      <c r="U573" s="287" t="str">
        <f t="shared" si="77"/>
        <v/>
      </c>
      <c r="V573" s="287">
        <f t="shared" si="78"/>
        <v>115</v>
      </c>
      <c r="W573" s="288">
        <f>_xlfn.XLOOKUP('LISTA '!D573,BASE!A:A,BASE!G:G)</f>
        <v>233</v>
      </c>
      <c r="X573" s="280" t="str">
        <f t="shared" si="79"/>
        <v/>
      </c>
      <c r="Y573" s="280" t="str">
        <f>IF(X573="ACABOU",(MAX($Y$2:Y572))+1,"")</f>
        <v/>
      </c>
      <c r="Z573" s="280" t="str">
        <f>IF(X573="CHEGOU",(MAX($Z$2:Z572))+1,"")</f>
        <v/>
      </c>
    </row>
    <row r="574" spans="1:27" s="216" customFormat="1" ht="21.9" customHeight="1" x14ac:dyDescent="0.3">
      <c r="A574" s="12" t="e">
        <f>IF(#REF!="",0,COUNTIF(#REF!,"x"))</f>
        <v>#REF!</v>
      </c>
      <c r="B574" s="12" t="e">
        <f>IF(#REF!="",0,COUNTIF(#REF!,"x"))</f>
        <v>#REF!</v>
      </c>
      <c r="C574" s="13" t="e">
        <f>IF(#REF!="",0,COUNTIF(#REF!,"X"))</f>
        <v>#REF!</v>
      </c>
      <c r="D574" s="278">
        <v>2339</v>
      </c>
      <c r="E574" s="279" t="str">
        <f>_xlfn.XLOOKUP(D574,BASE!A:A,BASE!B:B)</f>
        <v>FUBA ITALIANO 25KG (MILHAO)</v>
      </c>
      <c r="F574" s="280"/>
      <c r="G574" s="280"/>
      <c r="H574" s="281">
        <v>2.2999999999999998</v>
      </c>
      <c r="I574" s="281">
        <v>2.2999999999999998</v>
      </c>
      <c r="J574" s="282" t="str">
        <f>IFERROR(_xlfn.XLOOKUP(D574,ISENTOS!A:A,ISENTOS!H:H),"")</f>
        <v/>
      </c>
      <c r="K574" s="282" t="str">
        <f>IFERROR(_xlfn.XLOOKUP(D574,ISENTOS!A:A,ISENTOS!I:I),"")</f>
        <v/>
      </c>
      <c r="L574" s="283">
        <f>IF(_xlfn.XLOOKUP(D574,Peso!A:A,Peso!D:D),_xlfn.XLOOKUP(D574,Peso!A:A,Peso!D:D),"SEM PESO")</f>
        <v>25</v>
      </c>
      <c r="M574" s="283" t="str">
        <f>_xlfn.XLOOKUP(D574,Peso!A:A,Peso!C:C)</f>
        <v>UN</v>
      </c>
      <c r="N574" s="283"/>
      <c r="O574" s="284">
        <f t="shared" si="72"/>
        <v>2.2999999999999998</v>
      </c>
      <c r="P574" s="284" t="str">
        <f t="shared" si="73"/>
        <v/>
      </c>
      <c r="Q574" s="284" t="str">
        <f t="shared" si="74"/>
        <v/>
      </c>
      <c r="R574" s="285" t="str">
        <f>_xlfn.XLOOKUP(D574,CATEGORIA!B:B,CATEGORIA!F:F)</f>
        <v>FARINHAS FUNCIONAIS</v>
      </c>
      <c r="S574" s="286">
        <f t="shared" si="75"/>
        <v>57.499999999999993</v>
      </c>
      <c r="T574" s="287" t="str">
        <f t="shared" si="76"/>
        <v/>
      </c>
      <c r="U574" s="287" t="str">
        <f t="shared" si="77"/>
        <v/>
      </c>
      <c r="V574" s="287">
        <f t="shared" si="78"/>
        <v>57.499999999999993</v>
      </c>
      <c r="W574" s="288">
        <f>_xlfn.XLOOKUP('LISTA '!D574,BASE!A:A,BASE!G:G)</f>
        <v>10</v>
      </c>
      <c r="X574" s="280" t="str">
        <f t="shared" si="79"/>
        <v/>
      </c>
      <c r="Y574" s="280" t="str">
        <f>IF(X574="ACABOU",(MAX($Y$2:Y573))+1,"")</f>
        <v/>
      </c>
      <c r="Z574" s="280" t="str">
        <f>IF(X574="CHEGOU",(MAX($Z$2:Z573))+1,"")</f>
        <v/>
      </c>
    </row>
    <row r="575" spans="1:27" s="216" customFormat="1" ht="21.9" customHeight="1" x14ac:dyDescent="0.3">
      <c r="A575" s="12" t="e">
        <f>IF(#REF!="",0,COUNTIF(#REF!,"x"))</f>
        <v>#REF!</v>
      </c>
      <c r="B575" s="12" t="e">
        <f>IF(#REF!="",0,COUNTIF(#REF!,"x"))</f>
        <v>#REF!</v>
      </c>
      <c r="C575" s="13" t="e">
        <f>IF(#REF!="",0,COUNTIF(#REF!,"X"))</f>
        <v>#REF!</v>
      </c>
      <c r="D575" s="278">
        <v>2356</v>
      </c>
      <c r="E575" s="279" t="str">
        <f>_xlfn.XLOOKUP(D575,BASE!A:A,BASE!B:B)</f>
        <v>FUBA ITALIANO 5KG (MILHAO)</v>
      </c>
      <c r="F575" s="280" t="s">
        <v>51</v>
      </c>
      <c r="G575" s="280" t="s">
        <v>51</v>
      </c>
      <c r="H575" s="281">
        <v>3.2</v>
      </c>
      <c r="I575" s="281">
        <f>VLOOKUP(D575,FRACIONADOS!$A:$L,8,0)</f>
        <v>3.2</v>
      </c>
      <c r="J575" s="282" t="str">
        <f>IFERROR(_xlfn.XLOOKUP(D575,ISENTOS!A:A,ISENTOS!H:H),"")</f>
        <v/>
      </c>
      <c r="K575" s="282" t="str">
        <f>IFERROR(_xlfn.XLOOKUP(D575,ISENTOS!A:A,ISENTOS!I:I),"")</f>
        <v/>
      </c>
      <c r="L575" s="283">
        <f>IF(_xlfn.XLOOKUP(D575,Peso!A:A,Peso!D:D),_xlfn.XLOOKUP(D575,Peso!A:A,Peso!D:D),"SEM PESO")</f>
        <v>5</v>
      </c>
      <c r="M575" s="283" t="str">
        <f>_xlfn.XLOOKUP(D575,Peso!A:A,Peso!C:C)</f>
        <v>SC</v>
      </c>
      <c r="N575" s="283"/>
      <c r="O575" s="284">
        <f t="shared" si="72"/>
        <v>3.2</v>
      </c>
      <c r="P575" s="284" t="str">
        <f t="shared" si="73"/>
        <v/>
      </c>
      <c r="Q575" s="284" t="str">
        <f t="shared" si="74"/>
        <v/>
      </c>
      <c r="R575" s="285" t="str">
        <f>_xlfn.XLOOKUP(D575,CATEGORIA!B:B,CATEGORIA!F:F)</f>
        <v>FARINHAS FUNCIONAIS</v>
      </c>
      <c r="S575" s="286">
        <f t="shared" si="75"/>
        <v>16</v>
      </c>
      <c r="T575" s="287" t="str">
        <f t="shared" si="76"/>
        <v/>
      </c>
      <c r="U575" s="287" t="str">
        <f t="shared" si="77"/>
        <v/>
      </c>
      <c r="V575" s="287">
        <f t="shared" si="78"/>
        <v>16</v>
      </c>
      <c r="W575" s="288">
        <f>_xlfn.XLOOKUP('LISTA '!D575,BASE!A:A,BASE!G:G)</f>
        <v>106</v>
      </c>
      <c r="X575" s="280" t="str">
        <f t="shared" si="79"/>
        <v/>
      </c>
      <c r="Y575" s="280" t="str">
        <f>IF(X575="ACABOU",(MAX($Y$2:Y574))+1,"")</f>
        <v/>
      </c>
      <c r="Z575" s="280" t="str">
        <f>IF(X575="CHEGOU",(MAX($Z$2:Z574))+1,"")</f>
        <v/>
      </c>
    </row>
    <row r="576" spans="1:27" s="216" customFormat="1" ht="21.9" customHeight="1" x14ac:dyDescent="0.3">
      <c r="A576" s="12" t="e">
        <f>IF(#REF!="",0,COUNTIF(#REF!,"x"))</f>
        <v>#REF!</v>
      </c>
      <c r="B576" s="12" t="e">
        <f>IF(#REF!="",0,COUNTIF(#REF!,"x"))</f>
        <v>#REF!</v>
      </c>
      <c r="C576" s="13" t="e">
        <f>IF(#REF!="",0,COUNTIF(#REF!,"X"))</f>
        <v>#REF!</v>
      </c>
      <c r="D576" s="278">
        <v>2338</v>
      </c>
      <c r="E576" s="279" t="str">
        <f>_xlfn.XLOOKUP(D576,BASE!A:A,BASE!B:B)</f>
        <v>FUBA MIMOSO 25KG (MILHAO)</v>
      </c>
      <c r="F576" s="280"/>
      <c r="G576" s="280"/>
      <c r="H576" s="281">
        <v>2.2999999999999998</v>
      </c>
      <c r="I576" s="281">
        <v>2.2999999999999998</v>
      </c>
      <c r="J576" s="282" t="str">
        <f>IFERROR(_xlfn.XLOOKUP(D576,ISENTOS!A:A,ISENTOS!H:H),"")</f>
        <v/>
      </c>
      <c r="K576" s="282" t="str">
        <f>IFERROR(_xlfn.XLOOKUP(D576,ISENTOS!A:A,ISENTOS!I:I),"")</f>
        <v/>
      </c>
      <c r="L576" s="283">
        <f>IF(_xlfn.XLOOKUP(D576,Peso!A:A,Peso!D:D),_xlfn.XLOOKUP(D576,Peso!A:A,Peso!D:D),"SEM PESO")</f>
        <v>25</v>
      </c>
      <c r="M576" s="283" t="str">
        <f>_xlfn.XLOOKUP(D576,Peso!A:A,Peso!C:C)</f>
        <v>UN</v>
      </c>
      <c r="N576" s="283"/>
      <c r="O576" s="284">
        <f t="shared" si="72"/>
        <v>2.2999999999999998</v>
      </c>
      <c r="P576" s="284" t="str">
        <f t="shared" si="73"/>
        <v/>
      </c>
      <c r="Q576" s="284" t="str">
        <f t="shared" si="74"/>
        <v/>
      </c>
      <c r="R576" s="285" t="str">
        <f>_xlfn.XLOOKUP(D576,CATEGORIA!B:B,CATEGORIA!F:F)</f>
        <v>FARINHAS FUNCIONAIS</v>
      </c>
      <c r="S576" s="286">
        <f t="shared" si="75"/>
        <v>57.499999999999993</v>
      </c>
      <c r="T576" s="287" t="str">
        <f t="shared" si="76"/>
        <v/>
      </c>
      <c r="U576" s="287" t="str">
        <f t="shared" si="77"/>
        <v/>
      </c>
      <c r="V576" s="287">
        <f t="shared" si="78"/>
        <v>57.499999999999993</v>
      </c>
      <c r="W576" s="288">
        <f>_xlfn.XLOOKUP('LISTA '!D576,BASE!A:A,BASE!G:G)</f>
        <v>89</v>
      </c>
      <c r="X576" s="280" t="str">
        <f t="shared" si="79"/>
        <v/>
      </c>
      <c r="Y576" s="280" t="str">
        <f>IF(X576="ACABOU",(MAX($Y$2:Y575))+1,"")</f>
        <v/>
      </c>
      <c r="Z576" s="280" t="str">
        <f>IF(X576="CHEGOU",(MAX($Z$2:Z575))+1,"")</f>
        <v/>
      </c>
    </row>
    <row r="577" spans="1:27" s="216" customFormat="1" ht="21.9" customHeight="1" x14ac:dyDescent="0.3">
      <c r="A577" s="12" t="e">
        <f>IF(#REF!="",0,COUNTIF(#REF!,"x"))</f>
        <v>#REF!</v>
      </c>
      <c r="B577" s="12" t="e">
        <f>IF(#REF!="",0,COUNTIF(#REF!,"x"))</f>
        <v>#REF!</v>
      </c>
      <c r="C577" s="13" t="e">
        <f>IF(#REF!="",0,COUNTIF(#REF!,"X"))</f>
        <v>#REF!</v>
      </c>
      <c r="D577" s="278">
        <v>2138</v>
      </c>
      <c r="E577" s="279" t="str">
        <f>_xlfn.XLOOKUP(D577,BASE!A:A,BASE!B:B)</f>
        <v>FUBA MIMOSO 5KG (VIDA EM GRAOS)</v>
      </c>
      <c r="F577" s="280" t="s">
        <v>155</v>
      </c>
      <c r="G577" s="280" t="s">
        <v>155</v>
      </c>
      <c r="H577" s="281">
        <v>3.2</v>
      </c>
      <c r="I577" s="281">
        <f>VLOOKUP(D577,FRACIONADOS!$A:$L,8,0)</f>
        <v>3.2</v>
      </c>
      <c r="J577" s="282" t="str">
        <f>IFERROR(_xlfn.XLOOKUP(D577,ISENTOS!A:A,ISENTOS!H:H),"")</f>
        <v/>
      </c>
      <c r="K577" s="282" t="str">
        <f>IFERROR(_xlfn.XLOOKUP(D577,ISENTOS!A:A,ISENTOS!I:I),"")</f>
        <v/>
      </c>
      <c r="L577" s="283">
        <f>IF(_xlfn.XLOOKUP(D577,Peso!A:A,Peso!D:D),_xlfn.XLOOKUP(D577,Peso!A:A,Peso!D:D),"SEM PESO")</f>
        <v>5</v>
      </c>
      <c r="M577" s="283" t="str">
        <f>_xlfn.XLOOKUP(D577,Peso!A:A,Peso!C:C)</f>
        <v>SC</v>
      </c>
      <c r="N577" s="283"/>
      <c r="O577" s="284">
        <f t="shared" si="72"/>
        <v>3.2</v>
      </c>
      <c r="P577" s="284" t="str">
        <f t="shared" si="73"/>
        <v/>
      </c>
      <c r="Q577" s="284" t="str">
        <f t="shared" si="74"/>
        <v/>
      </c>
      <c r="R577" s="285" t="str">
        <f>_xlfn.XLOOKUP(D577,CATEGORIA!B:B,CATEGORIA!F:F)</f>
        <v>FARINHAS FUNCIONAIS</v>
      </c>
      <c r="S577" s="286">
        <f t="shared" si="75"/>
        <v>16</v>
      </c>
      <c r="T577" s="287" t="str">
        <f t="shared" si="76"/>
        <v/>
      </c>
      <c r="U577" s="287" t="str">
        <f t="shared" si="77"/>
        <v/>
      </c>
      <c r="V577" s="287">
        <f t="shared" si="78"/>
        <v>16</v>
      </c>
      <c r="W577" s="288">
        <f>_xlfn.XLOOKUP('LISTA '!D577,BASE!A:A,BASE!G:G)</f>
        <v>73</v>
      </c>
      <c r="X577" s="280" t="str">
        <f t="shared" si="79"/>
        <v/>
      </c>
      <c r="Y577" s="280" t="str">
        <f>IF(X577="ACABOU",(MAX($Y$2:Y576))+1,"")</f>
        <v/>
      </c>
      <c r="Z577" s="280" t="str">
        <f>IF(X577="CHEGOU",(MAX($Z$2:Z576))+1,"")</f>
        <v/>
      </c>
    </row>
    <row r="578" spans="1:27" s="216" customFormat="1" ht="21.9" customHeight="1" x14ac:dyDescent="0.3">
      <c r="A578" s="12" t="e">
        <f>IF(#REF!="",0,COUNTIF(#REF!,"x"))</f>
        <v>#REF!</v>
      </c>
      <c r="B578" s="12" t="e">
        <f>IF(#REF!="",0,COUNTIF(#REF!,"x"))</f>
        <v>#REF!</v>
      </c>
      <c r="C578" s="13" t="e">
        <f>IF(#REF!="",0,COUNTIF(#REF!,"X"))</f>
        <v>#REF!</v>
      </c>
      <c r="D578" s="278">
        <v>1768</v>
      </c>
      <c r="E578" s="279" t="str">
        <f>_xlfn.XLOOKUP(D578,BASE!A:A,BASE!B:B)</f>
        <v>FUMAÇA EM PO S/ GLUTAMATO 2KG (VIDA EM GRAOS)</v>
      </c>
      <c r="F578" s="280" t="s">
        <v>155</v>
      </c>
      <c r="G578" s="280" t="s">
        <v>155</v>
      </c>
      <c r="H578" s="281">
        <v>20</v>
      </c>
      <c r="I578" s="281">
        <v>20</v>
      </c>
      <c r="J578" s="282" t="str">
        <f>IFERROR(_xlfn.XLOOKUP(D578,ISENTOS!A:A,ISENTOS!H:H),"")</f>
        <v/>
      </c>
      <c r="K578" s="282" t="str">
        <f>IFERROR(_xlfn.XLOOKUP(D578,ISENTOS!A:A,ISENTOS!I:I),"")</f>
        <v/>
      </c>
      <c r="L578" s="283">
        <f>IF(_xlfn.XLOOKUP(D578,Peso!A:A,Peso!D:D),_xlfn.XLOOKUP(D578,Peso!A:A,Peso!D:D),"SEM PESO")</f>
        <v>2</v>
      </c>
      <c r="M578" s="283" t="str">
        <f>_xlfn.XLOOKUP(D578,Peso!A:A,Peso!C:C)</f>
        <v>SC</v>
      </c>
      <c r="N578" s="283"/>
      <c r="O578" s="284">
        <f t="shared" si="72"/>
        <v>20</v>
      </c>
      <c r="P578" s="284" t="str">
        <f t="shared" si="73"/>
        <v/>
      </c>
      <c r="Q578" s="284" t="str">
        <f t="shared" si="74"/>
        <v/>
      </c>
      <c r="R578" s="285" t="str">
        <f>_xlfn.XLOOKUP(D578,CATEGORIA!B:B,CATEGORIA!F:F)</f>
        <v>TEMPEROS / ESPECIARIAS</v>
      </c>
      <c r="S578" s="286">
        <f t="shared" si="75"/>
        <v>40</v>
      </c>
      <c r="T578" s="287" t="str">
        <f t="shared" si="76"/>
        <v/>
      </c>
      <c r="U578" s="287" t="str">
        <f t="shared" si="77"/>
        <v/>
      </c>
      <c r="V578" s="287">
        <f t="shared" si="78"/>
        <v>40</v>
      </c>
      <c r="W578" s="288">
        <f>_xlfn.XLOOKUP('LISTA '!D578,BASE!A:A,BASE!G:G)</f>
        <v>53</v>
      </c>
      <c r="X578" s="280" t="str">
        <f t="shared" si="79"/>
        <v/>
      </c>
      <c r="Y578" s="280" t="str">
        <f>IF(X578="ACABOU",(MAX($Y$2:Y577))+1,"")</f>
        <v/>
      </c>
      <c r="Z578" s="280" t="str">
        <f>IF(X578="CHEGOU",(MAX($Z$2:Z577))+1,"")</f>
        <v/>
      </c>
    </row>
    <row r="579" spans="1:27" s="216" customFormat="1" ht="21.9" customHeight="1" x14ac:dyDescent="0.3">
      <c r="A579" s="12" t="e">
        <f>IF(#REF!="",0,COUNTIF(#REF!,"x"))</f>
        <v>#REF!</v>
      </c>
      <c r="B579" s="12" t="e">
        <f>IF(#REF!="",0,COUNTIF(#REF!,"x"))</f>
        <v>#REF!</v>
      </c>
      <c r="C579" s="13" t="e">
        <f>IF(#REF!="",0,COUNTIF(#REF!,"X"))</f>
        <v>#REF!</v>
      </c>
      <c r="D579" s="278">
        <v>1206</v>
      </c>
      <c r="E579" s="279" t="str">
        <f>_xlfn.XLOOKUP(D579,BASE!A:A,BASE!B:B)</f>
        <v>FUMAÇA EM PO S/ GLUTAMATO 5KG</v>
      </c>
      <c r="F579" s="280"/>
      <c r="G579" s="280"/>
      <c r="H579" s="281">
        <v>16.7</v>
      </c>
      <c r="I579" s="281">
        <v>0</v>
      </c>
      <c r="J579" s="282" t="str">
        <f>IFERROR(_xlfn.XLOOKUP(D579,ISENTOS!A:A,ISENTOS!H:H),"")</f>
        <v/>
      </c>
      <c r="K579" s="282" t="str">
        <f>IFERROR(_xlfn.XLOOKUP(D579,ISENTOS!A:A,ISENTOS!I:I),"")</f>
        <v/>
      </c>
      <c r="L579" s="283">
        <f>IF(_xlfn.XLOOKUP(D579,Peso!A:A,Peso!D:D),_xlfn.XLOOKUP(D579,Peso!A:A,Peso!D:D),"SEM PESO")</f>
        <v>5</v>
      </c>
      <c r="M579" s="283" t="str">
        <f>_xlfn.XLOOKUP(D579,Peso!A:A,Peso!C:C)</f>
        <v>SC</v>
      </c>
      <c r="N579" s="283"/>
      <c r="O579" s="284">
        <f t="shared" si="72"/>
        <v>0</v>
      </c>
      <c r="P579" s="284" t="str">
        <f t="shared" si="73"/>
        <v/>
      </c>
      <c r="Q579" s="284" t="str">
        <f t="shared" si="74"/>
        <v/>
      </c>
      <c r="R579" s="285" t="str">
        <f>_xlfn.XLOOKUP(D579,CATEGORIA!B:B,CATEGORIA!F:F)</f>
        <v>TEMPEROS / ESPECIARIAS</v>
      </c>
      <c r="S579" s="286">
        <f t="shared" si="75"/>
        <v>0</v>
      </c>
      <c r="T579" s="287" t="str">
        <f t="shared" si="76"/>
        <v/>
      </c>
      <c r="U579" s="287" t="str">
        <f t="shared" si="77"/>
        <v/>
      </c>
      <c r="V579" s="287">
        <f t="shared" si="78"/>
        <v>0</v>
      </c>
      <c r="W579" s="288">
        <f>_xlfn.XLOOKUP('LISTA '!D579,BASE!A:A,BASE!G:G)</f>
        <v>-12</v>
      </c>
      <c r="X579" s="280" t="str">
        <f t="shared" si="79"/>
        <v/>
      </c>
      <c r="Y579" s="280" t="str">
        <f>IF(X579="ACABOU",(MAX($Y$2:Y578))+1,"")</f>
        <v/>
      </c>
      <c r="Z579" s="280" t="str">
        <f>IF(X579="CHEGOU",(MAX($Z$2:Z578))+1,"")</f>
        <v/>
      </c>
    </row>
    <row r="580" spans="1:27" s="216" customFormat="1" ht="21.9" customHeight="1" x14ac:dyDescent="0.3">
      <c r="A580" s="12" t="e">
        <f>IF(#REF!="",0,COUNTIF(#REF!,"x"))</f>
        <v>#REF!</v>
      </c>
      <c r="B580" s="12" t="e">
        <f>IF(#REF!="",0,COUNTIF(#REF!,"x"))</f>
        <v>#REF!</v>
      </c>
      <c r="C580" s="13" t="e">
        <f>IF(#REF!="",0,COUNTIF(#REF!,"X"))</f>
        <v>#REF!</v>
      </c>
      <c r="D580" s="278">
        <v>1699</v>
      </c>
      <c r="E580" s="279" t="str">
        <f>_xlfn.XLOOKUP(D580,BASE!A:A,BASE!B:B)</f>
        <v>FUMAÇA LIQUIDA SPRAY 12X150ML (GONZALO)</v>
      </c>
      <c r="F580" s="280"/>
      <c r="G580" s="280"/>
      <c r="H580" s="281">
        <v>13</v>
      </c>
      <c r="I580" s="281">
        <v>13</v>
      </c>
      <c r="J580" s="282" t="str">
        <f>IFERROR(_xlfn.XLOOKUP(D580,ISENTOS!A:A,ISENTOS!H:H),"")</f>
        <v/>
      </c>
      <c r="K580" s="282" t="str">
        <f>IFERROR(_xlfn.XLOOKUP(D580,ISENTOS!A:A,ISENTOS!I:I),"")</f>
        <v/>
      </c>
      <c r="L580" s="283">
        <f>IF(_xlfn.XLOOKUP(D580,Peso!A:A,Peso!D:D),_xlfn.XLOOKUP(D580,Peso!A:A,Peso!D:D),"SEM PESO")</f>
        <v>12</v>
      </c>
      <c r="M580" s="283" t="str">
        <f>_xlfn.XLOOKUP(D580,Peso!A:A,Peso!C:C)</f>
        <v>CX</v>
      </c>
      <c r="N580" s="283"/>
      <c r="O580" s="284">
        <f t="shared" si="72"/>
        <v>13</v>
      </c>
      <c r="P580" s="284" t="str">
        <f t="shared" si="73"/>
        <v/>
      </c>
      <c r="Q580" s="284" t="str">
        <f t="shared" si="74"/>
        <v/>
      </c>
      <c r="R580" s="285" t="str">
        <f>_xlfn.XLOOKUP(D580,CATEGORIA!B:B,CATEGORIA!F:F)</f>
        <v>ADITIVOS</v>
      </c>
      <c r="S580" s="286">
        <f t="shared" si="75"/>
        <v>156</v>
      </c>
      <c r="T580" s="287" t="str">
        <f t="shared" si="76"/>
        <v/>
      </c>
      <c r="U580" s="287" t="str">
        <f t="shared" si="77"/>
        <v/>
      </c>
      <c r="V580" s="287">
        <f t="shared" si="78"/>
        <v>156</v>
      </c>
      <c r="W580" s="288">
        <f>_xlfn.XLOOKUP('LISTA '!D580,BASE!A:A,BASE!G:G)</f>
        <v>95</v>
      </c>
      <c r="X580" s="280" t="str">
        <f t="shared" si="79"/>
        <v/>
      </c>
      <c r="Y580" s="280" t="str">
        <f>IF(X580="ACABOU",(MAX($Y$2:Y579))+1,"")</f>
        <v/>
      </c>
      <c r="Z580" s="280" t="str">
        <f>IF(X580="CHEGOU",(MAX($Z$2:Z579))+1,"")</f>
        <v/>
      </c>
    </row>
    <row r="581" spans="1:27" s="216" customFormat="1" ht="21.9" customHeight="1" x14ac:dyDescent="0.3">
      <c r="A581" s="12" t="e">
        <f>IF(#REF!="",0,COUNTIF(#REF!,"x"))</f>
        <v>#REF!</v>
      </c>
      <c r="B581" s="12" t="e">
        <f>IF(#REF!="",0,COUNTIF(#REF!,"x"))</f>
        <v>#REF!</v>
      </c>
      <c r="C581" s="13" t="e">
        <f>IF(#REF!="",0,COUNTIF(#REF!,"X"))</f>
        <v>#REF!</v>
      </c>
      <c r="D581" s="278">
        <v>20087</v>
      </c>
      <c r="E581" s="279" t="str">
        <f>_xlfn.XLOOKUP(D581,BASE!A:A,BASE!B:B)</f>
        <v>FUNCHO 25KG</v>
      </c>
      <c r="F581" s="280"/>
      <c r="G581" s="280"/>
      <c r="H581" s="281">
        <v>9.8000000000000007</v>
      </c>
      <c r="I581" s="281">
        <v>9.8000000000000007</v>
      </c>
      <c r="J581" s="282">
        <f>IFERROR(_xlfn.XLOOKUP(D581,ISENTOS!A:A,ISENTOS!H:H),"")</f>
        <v>0.04</v>
      </c>
      <c r="K581" s="282">
        <f>IFERROR(_xlfn.XLOOKUP(D581,ISENTOS!A:A,ISENTOS!I:I),"")</f>
        <v>0.12</v>
      </c>
      <c r="L581" s="283">
        <f>IF(_xlfn.XLOOKUP(D581,Peso!A:A,Peso!D:D),_xlfn.XLOOKUP(D581,Peso!A:A,Peso!D:D),"SEM PESO")</f>
        <v>25</v>
      </c>
      <c r="M581" s="283" t="str">
        <f>_xlfn.XLOOKUP(D581,Peso!A:A,Peso!C:C)</f>
        <v>SC</v>
      </c>
      <c r="N581" s="283"/>
      <c r="O581" s="284">
        <f t="shared" si="72"/>
        <v>9.8000000000000007</v>
      </c>
      <c r="P581" s="284">
        <f t="shared" si="73"/>
        <v>10.199999999999999</v>
      </c>
      <c r="Q581" s="284">
        <f t="shared" si="74"/>
        <v>11</v>
      </c>
      <c r="R581" s="285" t="str">
        <f>_xlfn.XLOOKUP(D581,CATEGORIA!B:B,CATEGORIA!F:F)</f>
        <v>CHAS</v>
      </c>
      <c r="S581" s="286">
        <f t="shared" si="75"/>
        <v>245.00000000000003</v>
      </c>
      <c r="T581" s="287">
        <f t="shared" si="76"/>
        <v>254.8</v>
      </c>
      <c r="U581" s="287">
        <f t="shared" si="77"/>
        <v>274.39999999999998</v>
      </c>
      <c r="V581" s="287">
        <f t="shared" si="78"/>
        <v>245.00000000000003</v>
      </c>
      <c r="W581" s="288">
        <f>_xlfn.XLOOKUP('LISTA '!D581,BASE!A:A,BASE!G:G)</f>
        <v>90</v>
      </c>
      <c r="X581" s="280" t="str">
        <f t="shared" si="79"/>
        <v/>
      </c>
      <c r="Y581" s="280" t="str">
        <f>IF(X581="ACABOU",(MAX($Y$2:Y580))+1,"")</f>
        <v/>
      </c>
      <c r="Z581" s="280" t="str">
        <f>IF(X581="CHEGOU",(MAX($Z$2:Z580))+1,"")</f>
        <v/>
      </c>
    </row>
    <row r="582" spans="1:27" s="216" customFormat="1" ht="21.9" customHeight="1" x14ac:dyDescent="0.3">
      <c r="A582" s="12" t="e">
        <f>IF(#REF!="",0,COUNTIF(#REF!,"x"))</f>
        <v>#REF!</v>
      </c>
      <c r="B582" s="12" t="e">
        <f>IF(#REF!="",0,COUNTIF(#REF!,"x"))</f>
        <v>#REF!</v>
      </c>
      <c r="C582" s="13" t="e">
        <f>IF(#REF!="",0,COUNTIF(#REF!,"X"))</f>
        <v>#REF!</v>
      </c>
      <c r="D582" s="278">
        <v>21246</v>
      </c>
      <c r="E582" s="279" t="str">
        <f>_xlfn.XLOOKUP(D582,BASE!A:A,BASE!B:B)</f>
        <v>FUNCHO 5KG (VIDA EM GRAOS)</v>
      </c>
      <c r="F582" s="280" t="s">
        <v>155</v>
      </c>
      <c r="G582" s="280" t="s">
        <v>155</v>
      </c>
      <c r="H582" s="281">
        <v>11.7</v>
      </c>
      <c r="I582" s="281">
        <f>VLOOKUP(D582,FRACIONADOS!$A:$L,8,0)</f>
        <v>11.7</v>
      </c>
      <c r="J582" s="282">
        <f>IFERROR(_xlfn.XLOOKUP(D582,ISENTOS!A:A,ISENTOS!H:H),"")</f>
        <v>0.04</v>
      </c>
      <c r="K582" s="282">
        <f>IFERROR(_xlfn.XLOOKUP(D582,ISENTOS!A:A,ISENTOS!I:I),"")</f>
        <v>0.12</v>
      </c>
      <c r="L582" s="283">
        <f>IF(_xlfn.XLOOKUP(D582,Peso!A:A,Peso!D:D),_xlfn.XLOOKUP(D582,Peso!A:A,Peso!D:D),"SEM PESO")</f>
        <v>5</v>
      </c>
      <c r="M582" s="283" t="str">
        <f>_xlfn.XLOOKUP(D582,Peso!A:A,Peso!C:C)</f>
        <v>SC</v>
      </c>
      <c r="N582" s="283"/>
      <c r="O582" s="284">
        <f t="shared" si="72"/>
        <v>11.7</v>
      </c>
      <c r="P582" s="284">
        <f t="shared" si="73"/>
        <v>12.2</v>
      </c>
      <c r="Q582" s="284">
        <f t="shared" si="74"/>
        <v>13.2</v>
      </c>
      <c r="R582" s="285" t="str">
        <f>_xlfn.XLOOKUP(D582,CATEGORIA!B:B,CATEGORIA!F:F)</f>
        <v>CHAS</v>
      </c>
      <c r="S582" s="286">
        <f t="shared" si="75"/>
        <v>58.5</v>
      </c>
      <c r="T582" s="287">
        <f t="shared" si="76"/>
        <v>60.9</v>
      </c>
      <c r="U582" s="287">
        <f t="shared" si="77"/>
        <v>65.599999999999994</v>
      </c>
      <c r="V582" s="287">
        <f t="shared" si="78"/>
        <v>58.5</v>
      </c>
      <c r="W582" s="288">
        <f>_xlfn.XLOOKUP('LISTA '!D582,BASE!A:A,BASE!G:G)</f>
        <v>40</v>
      </c>
      <c r="X582" s="280" t="str">
        <f t="shared" si="79"/>
        <v/>
      </c>
      <c r="Y582" s="280" t="str">
        <f>IF(X582="ACABOU",(MAX($Y$2:Y581))+1,"")</f>
        <v/>
      </c>
      <c r="Z582" s="280" t="str">
        <f>IF(X582="CHEGOU",(MAX($Z$2:Z581))+1,"")</f>
        <v/>
      </c>
    </row>
    <row r="583" spans="1:27" s="216" customFormat="1" ht="21.9" customHeight="1" x14ac:dyDescent="0.3">
      <c r="A583" s="12"/>
      <c r="B583" s="12"/>
      <c r="C583" s="13"/>
      <c r="D583" s="278">
        <v>21369</v>
      </c>
      <c r="E583" s="279" t="str">
        <f>_xlfn.XLOOKUP(D583,BASE!A:A,BASE!B:B)</f>
        <v>FUNGHI 2KG (COGUMELO SECO)</v>
      </c>
      <c r="F583" s="280" t="s">
        <v>155</v>
      </c>
      <c r="G583" s="280" t="s">
        <v>155</v>
      </c>
      <c r="H583" s="281">
        <v>77.900000000000006</v>
      </c>
      <c r="I583" s="281">
        <v>0</v>
      </c>
      <c r="J583" s="282" t="str">
        <f>IFERROR(_xlfn.XLOOKUP(D583,ISENTOS!A:A,ISENTOS!H:H),"")</f>
        <v/>
      </c>
      <c r="K583" s="282" t="str">
        <f>IFERROR(_xlfn.XLOOKUP(D583,ISENTOS!A:A,ISENTOS!I:I),"")</f>
        <v/>
      </c>
      <c r="L583" s="283">
        <f>IF(_xlfn.XLOOKUP(D583,Peso!A:A,Peso!D:D),_xlfn.XLOOKUP(D583,Peso!A:A,Peso!D:D),"SEM PESO")</f>
        <v>2</v>
      </c>
      <c r="M583" s="283" t="str">
        <f>_xlfn.XLOOKUP(D583,Peso!A:A,Peso!C:C)</f>
        <v>SC</v>
      </c>
      <c r="N583" s="283"/>
      <c r="O583" s="284">
        <f t="shared" si="72"/>
        <v>0</v>
      </c>
      <c r="P583" s="284" t="str">
        <f t="shared" si="73"/>
        <v/>
      </c>
      <c r="Q583" s="284" t="str">
        <f t="shared" si="74"/>
        <v/>
      </c>
      <c r="R583" s="285" t="str">
        <f>_xlfn.XLOOKUP(D583,CATEGORIA!B:B,CATEGORIA!F:F)</f>
        <v>TEMPEROS / ESPECIARIAS</v>
      </c>
      <c r="S583" s="286">
        <f t="shared" si="75"/>
        <v>0</v>
      </c>
      <c r="T583" s="287" t="str">
        <f t="shared" si="76"/>
        <v/>
      </c>
      <c r="U583" s="287" t="str">
        <f t="shared" si="77"/>
        <v/>
      </c>
      <c r="V583" s="287">
        <f t="shared" si="78"/>
        <v>0</v>
      </c>
      <c r="W583" s="288">
        <f>_xlfn.XLOOKUP('LISTA '!D583,BASE!A:A,BASE!G:G)</f>
        <v>0</v>
      </c>
      <c r="X583" s="280" t="str">
        <f t="shared" si="79"/>
        <v/>
      </c>
      <c r="Y583" s="280" t="str">
        <f>IF(X583="ACABOU",(MAX($Y$2:Y582))+1,"")</f>
        <v/>
      </c>
      <c r="Z583" s="280" t="str">
        <f>IF(X583="CHEGOU",(MAX($Z$2:Z582))+1,"")</f>
        <v/>
      </c>
    </row>
    <row r="584" spans="1:27" s="216" customFormat="1" ht="21.9" customHeight="1" x14ac:dyDescent="0.3">
      <c r="A584" s="12" t="e">
        <f>IF(#REF!="",0,COUNTIF(#REF!,"x"))</f>
        <v>#REF!</v>
      </c>
      <c r="B584" s="12" t="e">
        <f>IF(#REF!="",0,COUNTIF(#REF!,"x"))</f>
        <v>#REF!</v>
      </c>
      <c r="C584" s="13" t="e">
        <f>IF(#REF!="",0,COUNTIF(#REF!,"X"))</f>
        <v>#REF!</v>
      </c>
      <c r="D584" s="278">
        <v>20164</v>
      </c>
      <c r="E584" s="279" t="str">
        <f>_xlfn.XLOOKUP(D584,BASE!A:A,BASE!B:B)</f>
        <v>FUNGHI SECO (COGUMELO SECO) 5KG</v>
      </c>
      <c r="F584" s="280" t="s">
        <v>155</v>
      </c>
      <c r="G584" s="280" t="s">
        <v>155</v>
      </c>
      <c r="H584" s="281">
        <v>0</v>
      </c>
      <c r="I584" s="281">
        <v>0</v>
      </c>
      <c r="J584" s="282" t="str">
        <f>IFERROR(_xlfn.XLOOKUP(D584,ISENTOS!A:A,ISENTOS!H:H),"")</f>
        <v/>
      </c>
      <c r="K584" s="282" t="str">
        <f>IFERROR(_xlfn.XLOOKUP(D584,ISENTOS!A:A,ISENTOS!I:I),"")</f>
        <v/>
      </c>
      <c r="L584" s="283">
        <f>IF(_xlfn.XLOOKUP(D584,Peso!A:A,Peso!D:D),_xlfn.XLOOKUP(D584,Peso!A:A,Peso!D:D),"SEM PESO")</f>
        <v>5</v>
      </c>
      <c r="M584" s="283" t="str">
        <f>_xlfn.XLOOKUP(D584,Peso!A:A,Peso!C:C)</f>
        <v>SC</v>
      </c>
      <c r="N584" s="283"/>
      <c r="O584" s="284">
        <f t="shared" si="72"/>
        <v>0</v>
      </c>
      <c r="P584" s="284" t="str">
        <f t="shared" si="73"/>
        <v/>
      </c>
      <c r="Q584" s="284" t="str">
        <f t="shared" si="74"/>
        <v/>
      </c>
      <c r="R584" s="285" t="str">
        <f>_xlfn.XLOOKUP(D584,CATEGORIA!B:B,CATEGORIA!F:F)</f>
        <v>TEMPEROS / ESPECIARIAS</v>
      </c>
      <c r="S584" s="286">
        <f t="shared" si="75"/>
        <v>0</v>
      </c>
      <c r="T584" s="287" t="str">
        <f t="shared" si="76"/>
        <v/>
      </c>
      <c r="U584" s="287" t="str">
        <f t="shared" si="77"/>
        <v/>
      </c>
      <c r="V584" s="287">
        <f t="shared" si="78"/>
        <v>0</v>
      </c>
      <c r="W584" s="288">
        <f>_xlfn.XLOOKUP('LISTA '!D584,BASE!A:A,BASE!G:G)</f>
        <v>0</v>
      </c>
      <c r="X584" s="280" t="str">
        <f t="shared" si="79"/>
        <v/>
      </c>
      <c r="Y584" s="280" t="str">
        <f>IF(X584="ACABOU",(MAX($Y$2:Y583))+1,"")</f>
        <v/>
      </c>
      <c r="Z584" s="280" t="str">
        <f>IF(X584="CHEGOU",(MAX($Z$2:Z583))+1,"")</f>
        <v/>
      </c>
    </row>
    <row r="585" spans="1:27" s="216" customFormat="1" ht="21.9" customHeight="1" x14ac:dyDescent="0.3">
      <c r="A585" s="12"/>
      <c r="B585" s="12"/>
      <c r="C585" s="13"/>
      <c r="D585" s="278">
        <v>2372</v>
      </c>
      <c r="E585" s="279" t="str">
        <f>_xlfn.XLOOKUP(D585,BASE!A:A,BASE!B:B)</f>
        <v>GELATINA EM PO SEM SABOR 240 BLOOM 25KG (GELICO)</v>
      </c>
      <c r="F585" s="280"/>
      <c r="G585" s="280"/>
      <c r="H585" s="281">
        <v>47</v>
      </c>
      <c r="I585" s="281">
        <v>47</v>
      </c>
      <c r="J585" s="282">
        <f>IFERROR(_xlfn.XLOOKUP(D585,ISENTOS!A:A,ISENTOS!H:H),"")</f>
        <v>0.04</v>
      </c>
      <c r="K585" s="282">
        <f>IFERROR(_xlfn.XLOOKUP(D585,ISENTOS!A:A,ISENTOS!I:I),"")</f>
        <v>0.12</v>
      </c>
      <c r="L585" s="283">
        <f>IF(_xlfn.XLOOKUP(D585,Peso!A:A,Peso!D:D),_xlfn.XLOOKUP(D585,Peso!A:A,Peso!D:D),"SEM PESO")</f>
        <v>25</v>
      </c>
      <c r="M585" s="283" t="str">
        <f>_xlfn.XLOOKUP(D585,Peso!A:A,Peso!C:C)</f>
        <v>UN</v>
      </c>
      <c r="N585" s="283"/>
      <c r="O585" s="284">
        <f t="shared" si="72"/>
        <v>47</v>
      </c>
      <c r="P585" s="284">
        <f t="shared" si="73"/>
        <v>48.9</v>
      </c>
      <c r="Q585" s="284">
        <f t="shared" si="74"/>
        <v>52.7</v>
      </c>
      <c r="R585" s="285" t="str">
        <f>_xlfn.XLOOKUP(D585,CATEGORIA!B:B,CATEGORIA!F:F)</f>
        <v>CULINARIA</v>
      </c>
      <c r="S585" s="286">
        <f t="shared" si="75"/>
        <v>1175</v>
      </c>
      <c r="T585" s="287">
        <f t="shared" si="76"/>
        <v>1222</v>
      </c>
      <c r="U585" s="287">
        <f t="shared" si="77"/>
        <v>1316</v>
      </c>
      <c r="V585" s="287">
        <f t="shared" si="78"/>
        <v>1175</v>
      </c>
      <c r="W585" s="288">
        <f>_xlfn.XLOOKUP('LISTA '!D585,BASE!A:A,BASE!G:G)</f>
        <v>54</v>
      </c>
      <c r="X585" s="280" t="str">
        <f t="shared" si="79"/>
        <v/>
      </c>
      <c r="Y585" s="280" t="str">
        <f>IF(X585="ACABOU",(MAX($Y$2:Y584))+1,"")</f>
        <v/>
      </c>
      <c r="Z585" s="280" t="str">
        <f>IF(X585="CHEGOU",(MAX($Z$2:Z584))+1,"")</f>
        <v/>
      </c>
    </row>
    <row r="586" spans="1:27" s="216" customFormat="1" ht="21.9" customHeight="1" x14ac:dyDescent="0.3">
      <c r="A586" s="12" t="e">
        <f>IF(#REF!="",0,COUNTIF(#REF!,"x"))</f>
        <v>#REF!</v>
      </c>
      <c r="B586" s="12" t="e">
        <f>IF(#REF!="",0,COUNTIF(#REF!,"x"))</f>
        <v>#REF!</v>
      </c>
      <c r="C586" s="13" t="e">
        <f>IF(#REF!="",0,COUNTIF(#REF!,"X"))</f>
        <v>#REF!</v>
      </c>
      <c r="D586" s="278">
        <v>2371</v>
      </c>
      <c r="E586" s="279" t="str">
        <f>_xlfn.XLOOKUP(D586,BASE!A:A,BASE!B:B)</f>
        <v>GELATINA EM PO SEM SABOR 240 BLOOM 2KG (GELICO)</v>
      </c>
      <c r="F586" s="280" t="s">
        <v>155</v>
      </c>
      <c r="G586" s="280" t="s">
        <v>155</v>
      </c>
      <c r="H586" s="281">
        <v>52.5</v>
      </c>
      <c r="I586" s="281">
        <f>VLOOKUP(D586,FRACIONADOS!$A:$L,8,0)</f>
        <v>52.5</v>
      </c>
      <c r="J586" s="282">
        <f>IFERROR(_xlfn.XLOOKUP(D586,ISENTOS!A:A,ISENTOS!H:H),"")</f>
        <v>0.04</v>
      </c>
      <c r="K586" s="282">
        <f>IFERROR(_xlfn.XLOOKUP(D586,ISENTOS!A:A,ISENTOS!I:I),"")</f>
        <v>0.12</v>
      </c>
      <c r="L586" s="283">
        <f>IF(_xlfn.XLOOKUP(D586,Peso!A:A,Peso!D:D),_xlfn.XLOOKUP(D586,Peso!A:A,Peso!D:D),"SEM PESO")</f>
        <v>2</v>
      </c>
      <c r="M586" s="283" t="str">
        <f>_xlfn.XLOOKUP(D586,Peso!A:A,Peso!C:C)</f>
        <v>UN</v>
      </c>
      <c r="N586" s="283"/>
      <c r="O586" s="284">
        <f t="shared" si="72"/>
        <v>52.5</v>
      </c>
      <c r="P586" s="284">
        <f t="shared" si="73"/>
        <v>54.6</v>
      </c>
      <c r="Q586" s="284">
        <f t="shared" si="74"/>
        <v>58.8</v>
      </c>
      <c r="R586" s="285" t="str">
        <f>_xlfn.XLOOKUP(D586,CATEGORIA!B:B,CATEGORIA!F:F)</f>
        <v>CULINARIA</v>
      </c>
      <c r="S586" s="286">
        <f t="shared" si="75"/>
        <v>105</v>
      </c>
      <c r="T586" s="287">
        <f t="shared" si="76"/>
        <v>109.2</v>
      </c>
      <c r="U586" s="287">
        <f t="shared" si="77"/>
        <v>117.6</v>
      </c>
      <c r="V586" s="287">
        <f t="shared" si="78"/>
        <v>105</v>
      </c>
      <c r="W586" s="288">
        <f>_xlfn.XLOOKUP('LISTA '!D586,BASE!A:A,BASE!G:G)</f>
        <v>170</v>
      </c>
      <c r="X586" s="280" t="str">
        <f t="shared" si="79"/>
        <v/>
      </c>
      <c r="Y586" s="280" t="str">
        <f>IF(X586="ACABOU",(MAX($Y$2:Y585))+1,"")</f>
        <v/>
      </c>
      <c r="Z586" s="280" t="str">
        <f>IF(X586="CHEGOU",(MAX($Z$2:Z585))+1,"")</f>
        <v/>
      </c>
    </row>
    <row r="587" spans="1:27" s="216" customFormat="1" ht="21.9" customHeight="1" x14ac:dyDescent="0.3">
      <c r="A587" s="10" t="e">
        <f>IF(#REF!="",0,COUNTIF(#REF!,"x"))</f>
        <v>#REF!</v>
      </c>
      <c r="B587" s="10" t="e">
        <f>IF(#REF!="",0,COUNTIF(#REF!,"x"))</f>
        <v>#REF!</v>
      </c>
      <c r="C587" s="10" t="e">
        <f>IF(#REF!="",0,COUNTIF(#REF!,"X"))</f>
        <v>#REF!</v>
      </c>
      <c r="D587" s="278">
        <v>1661</v>
      </c>
      <c r="E587" s="279" t="str">
        <f>_xlfn.XLOOKUP(D587,BASE!A:A,BASE!B:B)</f>
        <v>GENGIBRE CRISTALIZADO EM CUBOS 3KG</v>
      </c>
      <c r="F587" s="280"/>
      <c r="G587" s="280"/>
      <c r="H587" s="281">
        <v>62</v>
      </c>
      <c r="I587" s="281">
        <v>62</v>
      </c>
      <c r="J587" s="282" t="str">
        <f>IFERROR(_xlfn.XLOOKUP(D587,ISENTOS!A:A,ISENTOS!H:H),"")</f>
        <v/>
      </c>
      <c r="K587" s="282" t="str">
        <f>IFERROR(_xlfn.XLOOKUP(D587,ISENTOS!A:A,ISENTOS!I:I),"")</f>
        <v/>
      </c>
      <c r="L587" s="283">
        <f>IF(_xlfn.XLOOKUP(D587,Peso!A:A,Peso!D:D),_xlfn.XLOOKUP(D587,Peso!A:A,Peso!D:D),"SEM PESO")</f>
        <v>3</v>
      </c>
      <c r="M587" s="283" t="str">
        <f>_xlfn.XLOOKUP(D587,Peso!A:A,Peso!C:C)</f>
        <v>CX</v>
      </c>
      <c r="N587" s="283"/>
      <c r="O587" s="284">
        <f t="shared" si="72"/>
        <v>62</v>
      </c>
      <c r="P587" s="284" t="str">
        <f t="shared" si="73"/>
        <v/>
      </c>
      <c r="Q587" s="284" t="str">
        <f t="shared" si="74"/>
        <v/>
      </c>
      <c r="R587" s="285" t="str">
        <f>_xlfn.XLOOKUP(D587,CATEGORIA!B:B,CATEGORIA!F:F)</f>
        <v>FRUTAS DESIDRATADAS / CRISTALIZADAS</v>
      </c>
      <c r="S587" s="286">
        <f t="shared" si="75"/>
        <v>186</v>
      </c>
      <c r="T587" s="287" t="str">
        <f t="shared" si="76"/>
        <v/>
      </c>
      <c r="U587" s="287" t="str">
        <f t="shared" si="77"/>
        <v/>
      </c>
      <c r="V587" s="287">
        <f t="shared" si="78"/>
        <v>186</v>
      </c>
      <c r="W587" s="288">
        <f>_xlfn.XLOOKUP('LISTA '!D587,BASE!A:A,BASE!G:G)</f>
        <v>150</v>
      </c>
      <c r="X587" s="280" t="str">
        <f t="shared" si="79"/>
        <v/>
      </c>
      <c r="Y587" s="280" t="str">
        <f>IF(X587="ACABOU",(MAX($Y$2:Y586))+1,"")</f>
        <v/>
      </c>
      <c r="Z587" s="280" t="str">
        <f>IF(X587="CHEGOU",(MAX($Z$2:Z586))+1,"")</f>
        <v/>
      </c>
      <c r="AA587" s="48"/>
    </row>
    <row r="588" spans="1:27" s="216" customFormat="1" ht="30" customHeight="1" x14ac:dyDescent="0.3">
      <c r="A588" s="10"/>
      <c r="B588" s="10"/>
      <c r="C588" s="10"/>
      <c r="D588" s="230">
        <v>1660</v>
      </c>
      <c r="E588" s="231" t="str">
        <f>_xlfn.XLOOKUP(D588,BASE!A:A,BASE!B:B)</f>
        <v>GENGIBRE CRISTALIZADO EM FATIAS 3KG</v>
      </c>
      <c r="F588" s="232">
        <v>1</v>
      </c>
      <c r="G588" s="232"/>
      <c r="H588" s="233">
        <v>53</v>
      </c>
      <c r="I588" s="233">
        <v>53</v>
      </c>
      <c r="J588" s="271" t="str">
        <f>IFERROR(_xlfn.XLOOKUP(D588,ISENTOS!A:A,ISENTOS!H:H),"")</f>
        <v/>
      </c>
      <c r="K588" s="271" t="str">
        <f>IFERROR(_xlfn.XLOOKUP(D588,ISENTOS!A:A,ISENTOS!I:I),"")</f>
        <v/>
      </c>
      <c r="L588" s="272">
        <f>IF(_xlfn.XLOOKUP(D588,Peso!A:A,Peso!D:D),_xlfn.XLOOKUP(D588,Peso!A:A,Peso!D:D),"SEM PESO")</f>
        <v>3</v>
      </c>
      <c r="M588" s="272" t="str">
        <f>_xlfn.XLOOKUP(D588,Peso!A:A,Peso!C:C)</f>
        <v>CX</v>
      </c>
      <c r="N588" s="272"/>
      <c r="O588" s="273">
        <f t="shared" si="72"/>
        <v>53</v>
      </c>
      <c r="P588" s="273" t="str">
        <f t="shared" si="73"/>
        <v/>
      </c>
      <c r="Q588" s="273" t="str">
        <f t="shared" si="74"/>
        <v/>
      </c>
      <c r="R588" s="274" t="str">
        <f>_xlfn.XLOOKUP(D588,CATEGORIA!B:B,CATEGORIA!F:F)</f>
        <v>FRUTAS DESIDRATADAS / CRISTALIZADAS</v>
      </c>
      <c r="S588" s="275">
        <f t="shared" si="75"/>
        <v>159</v>
      </c>
      <c r="T588" s="276" t="str">
        <f t="shared" si="76"/>
        <v/>
      </c>
      <c r="U588" s="276" t="str">
        <f t="shared" si="77"/>
        <v/>
      </c>
      <c r="V588" s="276">
        <f t="shared" si="78"/>
        <v>159</v>
      </c>
      <c r="W588" s="277">
        <f>_xlfn.XLOOKUP('LISTA '!D588,BASE!A:A,BASE!G:G)</f>
        <v>13</v>
      </c>
      <c r="X588" s="227" t="str">
        <f t="shared" si="79"/>
        <v/>
      </c>
      <c r="Y588" s="227" t="str">
        <f>IF(X588="ACABOU",(MAX($Y$2:Y587))+1,"")</f>
        <v/>
      </c>
      <c r="Z588" s="227" t="str">
        <f>IF(X588="CHEGOU",(MAX($Z$2:Z587))+1,"")</f>
        <v/>
      </c>
      <c r="AA588" s="48"/>
    </row>
    <row r="589" spans="1:27" s="216" customFormat="1" ht="21.9" customHeight="1" x14ac:dyDescent="0.3">
      <c r="A589" s="12" t="e">
        <f>IF(#REF!="",0,COUNTIF(#REF!,"x"))</f>
        <v>#REF!</v>
      </c>
      <c r="B589" s="12" t="e">
        <f>IF(#REF!="",0,COUNTIF(#REF!,"x"))</f>
        <v>#REF!</v>
      </c>
      <c r="C589" s="13" t="e">
        <f>IF(#REF!="",0,COUNTIF(#REF!,"X"))</f>
        <v>#REF!</v>
      </c>
      <c r="D589" s="278">
        <v>20007</v>
      </c>
      <c r="E589" s="279" t="str">
        <f>_xlfn.XLOOKUP(D589,BASE!A:A,BASE!B:B)</f>
        <v>GENGIBRE EM PO 10KG</v>
      </c>
      <c r="F589" s="280"/>
      <c r="G589" s="280"/>
      <c r="H589" s="281">
        <v>16.5</v>
      </c>
      <c r="I589" s="281">
        <v>16.5</v>
      </c>
      <c r="J589" s="282">
        <f>IFERROR(_xlfn.XLOOKUP(D589,ISENTOS!A:A,ISENTOS!H:H),"")</f>
        <v>0.04</v>
      </c>
      <c r="K589" s="282">
        <f>IFERROR(_xlfn.XLOOKUP(D589,ISENTOS!A:A,ISENTOS!I:I),"")</f>
        <v>0.12</v>
      </c>
      <c r="L589" s="283">
        <f>IF(_xlfn.XLOOKUP(D589,Peso!A:A,Peso!D:D),_xlfn.XLOOKUP(D589,Peso!A:A,Peso!D:D),"SEM PESO")</f>
        <v>10</v>
      </c>
      <c r="M589" s="283" t="str">
        <f>_xlfn.XLOOKUP(D589,Peso!A:A,Peso!C:C)</f>
        <v>SC</v>
      </c>
      <c r="N589" s="283"/>
      <c r="O589" s="284">
        <f t="shared" si="72"/>
        <v>16.5</v>
      </c>
      <c r="P589" s="284">
        <f t="shared" si="73"/>
        <v>17.200000000000003</v>
      </c>
      <c r="Q589" s="284">
        <f t="shared" si="74"/>
        <v>18.5</v>
      </c>
      <c r="R589" s="285" t="str">
        <f>_xlfn.XLOOKUP(D589,CATEGORIA!B:B,CATEGORIA!F:F)</f>
        <v>TEMPEROS / ESPECIARIAS</v>
      </c>
      <c r="S589" s="286">
        <f t="shared" si="75"/>
        <v>165</v>
      </c>
      <c r="T589" s="287">
        <f t="shared" si="76"/>
        <v>171.6</v>
      </c>
      <c r="U589" s="287">
        <f t="shared" si="77"/>
        <v>184.8</v>
      </c>
      <c r="V589" s="287">
        <f t="shared" si="78"/>
        <v>165</v>
      </c>
      <c r="W589" s="288">
        <f>_xlfn.XLOOKUP('LISTA '!D589,BASE!A:A,BASE!G:G)</f>
        <v>386</v>
      </c>
      <c r="X589" s="280" t="str">
        <f t="shared" si="79"/>
        <v/>
      </c>
      <c r="Y589" s="280" t="str">
        <f>IF(X589="ACABOU",(MAX($Y$2:Y588))+1,"")</f>
        <v/>
      </c>
      <c r="Z589" s="280" t="str">
        <f>IF(X589="CHEGOU",(MAX($Z$2:Z588))+1,"")</f>
        <v/>
      </c>
    </row>
    <row r="590" spans="1:27" s="216" customFormat="1" ht="21.9" customHeight="1" x14ac:dyDescent="0.3">
      <c r="A590" s="12" t="e">
        <f>IF(#REF!="",0,COUNTIF(#REF!,"x"))</f>
        <v>#REF!</v>
      </c>
      <c r="B590" s="12" t="e">
        <f>IF(#REF!="",0,COUNTIF(#REF!,"x"))</f>
        <v>#REF!</v>
      </c>
      <c r="C590" s="13" t="e">
        <f>IF(#REF!="",0,COUNTIF(#REF!,"X"))</f>
        <v>#REF!</v>
      </c>
      <c r="D590" s="278">
        <v>20994</v>
      </c>
      <c r="E590" s="279" t="str">
        <f>_xlfn.XLOOKUP(D590,BASE!A:A,BASE!B:B)</f>
        <v>GENGIBRE EM PO 5KG (VIDA EM GRAOS)</v>
      </c>
      <c r="F590" s="280"/>
      <c r="G590" s="280" t="s">
        <v>51</v>
      </c>
      <c r="H590" s="281">
        <v>19.100000000000001</v>
      </c>
      <c r="I590" s="281">
        <f>VLOOKUP(D590,FRACIONADOS!$A:$L,8,0)</f>
        <v>19.100000000000001</v>
      </c>
      <c r="J590" s="282">
        <f>IFERROR(_xlfn.XLOOKUP(D590,ISENTOS!A:A,ISENTOS!H:H),"")</f>
        <v>0.04</v>
      </c>
      <c r="K590" s="282">
        <f>IFERROR(_xlfn.XLOOKUP(D590,ISENTOS!A:A,ISENTOS!I:I),"")</f>
        <v>0.12</v>
      </c>
      <c r="L590" s="283">
        <f>IF(_xlfn.XLOOKUP(D590,Peso!A:A,Peso!D:D),_xlfn.XLOOKUP(D590,Peso!A:A,Peso!D:D),"SEM PESO")</f>
        <v>5</v>
      </c>
      <c r="M590" s="283" t="str">
        <f>_xlfn.XLOOKUP(D590,Peso!A:A,Peso!C:C)</f>
        <v>SC</v>
      </c>
      <c r="N590" s="283"/>
      <c r="O590" s="284">
        <f t="shared" si="72"/>
        <v>19.100000000000001</v>
      </c>
      <c r="P590" s="284">
        <f t="shared" si="73"/>
        <v>19.900000000000002</v>
      </c>
      <c r="Q590" s="284">
        <f t="shared" si="74"/>
        <v>21.400000000000002</v>
      </c>
      <c r="R590" s="285" t="str">
        <f>_xlfn.XLOOKUP(D590,CATEGORIA!B:B,CATEGORIA!F:F)</f>
        <v>TEMPEROS / ESPECIARIAS</v>
      </c>
      <c r="S590" s="286">
        <f t="shared" si="75"/>
        <v>95.5</v>
      </c>
      <c r="T590" s="287">
        <f t="shared" si="76"/>
        <v>99.399999999999991</v>
      </c>
      <c r="U590" s="287">
        <f t="shared" si="77"/>
        <v>107</v>
      </c>
      <c r="V590" s="287">
        <f t="shared" si="78"/>
        <v>95.5</v>
      </c>
      <c r="W590" s="288">
        <f>_xlfn.XLOOKUP('LISTA '!D590,BASE!A:A,BASE!G:G)</f>
        <v>405</v>
      </c>
      <c r="X590" s="280" t="str">
        <f t="shared" si="79"/>
        <v/>
      </c>
      <c r="Y590" s="280" t="str">
        <f>IF(X590="ACABOU",(MAX($Y$2:Y589))+1,"")</f>
        <v/>
      </c>
      <c r="Z590" s="280" t="str">
        <f>IF(X590="CHEGOU",(MAX($Z$2:Z589))+1,"")</f>
        <v/>
      </c>
    </row>
    <row r="591" spans="1:27" s="216" customFormat="1" ht="21.9" customHeight="1" x14ac:dyDescent="0.3">
      <c r="A591" s="12"/>
      <c r="B591" s="12"/>
      <c r="C591" s="13"/>
      <c r="D591" s="278">
        <v>21336</v>
      </c>
      <c r="E591" s="279" t="str">
        <f>_xlfn.XLOOKUP(D591,BASE!A:A,BASE!B:B)</f>
        <v>GENGIBRE INTEIRO DESIDRATADO 25KG</v>
      </c>
      <c r="F591" s="280"/>
      <c r="G591" s="280"/>
      <c r="H591" s="281">
        <v>41</v>
      </c>
      <c r="I591" s="281">
        <v>41</v>
      </c>
      <c r="J591" s="282">
        <f>IFERROR(_xlfn.XLOOKUP(D591,ISENTOS!A:A,ISENTOS!H:H),"")</f>
        <v>0.04</v>
      </c>
      <c r="K591" s="282">
        <f>IFERROR(_xlfn.XLOOKUP(D591,ISENTOS!A:A,ISENTOS!I:I),"")</f>
        <v>0.12</v>
      </c>
      <c r="L591" s="283">
        <f>IF(_xlfn.XLOOKUP(D591,Peso!A:A,Peso!D:D),_xlfn.XLOOKUP(D591,Peso!A:A,Peso!D:D),"SEM PESO")</f>
        <v>25</v>
      </c>
      <c r="M591" s="283" t="str">
        <f>_xlfn.XLOOKUP(D591,Peso!A:A,Peso!C:C)</f>
        <v>SC</v>
      </c>
      <c r="N591" s="283"/>
      <c r="O591" s="284">
        <f t="shared" si="72"/>
        <v>41</v>
      </c>
      <c r="P591" s="284">
        <f t="shared" si="73"/>
        <v>42.7</v>
      </c>
      <c r="Q591" s="284">
        <f t="shared" si="74"/>
        <v>46</v>
      </c>
      <c r="R591" s="285" t="str">
        <f>_xlfn.XLOOKUP(D591,CATEGORIA!B:B,CATEGORIA!F:F)</f>
        <v>TEMPEROS / ESPECIARIAS</v>
      </c>
      <c r="S591" s="286">
        <f t="shared" si="75"/>
        <v>1025</v>
      </c>
      <c r="T591" s="287">
        <f t="shared" si="76"/>
        <v>1066</v>
      </c>
      <c r="U591" s="287">
        <f t="shared" si="77"/>
        <v>1148</v>
      </c>
      <c r="V591" s="287">
        <f t="shared" si="78"/>
        <v>1025</v>
      </c>
      <c r="W591" s="288">
        <f>_xlfn.XLOOKUP('LISTA '!D591,BASE!A:A,BASE!G:G)</f>
        <v>9</v>
      </c>
      <c r="X591" s="280" t="str">
        <f t="shared" si="79"/>
        <v/>
      </c>
      <c r="Y591" s="280" t="str">
        <f>IF(X591="ACABOU",(MAX($Y$2:Y590))+1,"")</f>
        <v/>
      </c>
      <c r="Z591" s="280" t="str">
        <f>IF(X591="CHEGOU",(MAX($Z$2:Z590))+1,"")</f>
        <v/>
      </c>
    </row>
    <row r="592" spans="1:27" s="216" customFormat="1" ht="21.9" customHeight="1" x14ac:dyDescent="0.3">
      <c r="A592" s="12"/>
      <c r="B592" s="12"/>
      <c r="C592" s="13"/>
      <c r="D592" s="278">
        <v>21044</v>
      </c>
      <c r="E592" s="279" t="str">
        <f>_xlfn.XLOOKUP(D592,BASE!A:A,BASE!B:B)</f>
        <v>GERGELIM BRANCO DESPELICULADO IMPORTADO 5KG (VIDA EM GRAOS)</v>
      </c>
      <c r="F592" s="280"/>
      <c r="G592" s="280"/>
      <c r="H592" s="281">
        <v>16.899999999999999</v>
      </c>
      <c r="I592" s="281">
        <v>16.899999999999999</v>
      </c>
      <c r="J592" s="282" t="str">
        <f>IFERROR(_xlfn.XLOOKUP(D592,ISENTOS!A:A,ISENTOS!H:H),"")</f>
        <v/>
      </c>
      <c r="K592" s="282" t="str">
        <f>IFERROR(_xlfn.XLOOKUP(D592,ISENTOS!A:A,ISENTOS!I:I),"")</f>
        <v/>
      </c>
      <c r="L592" s="283">
        <f>IF(_xlfn.XLOOKUP(D592,Peso!A:A,Peso!D:D),_xlfn.XLOOKUP(D592,Peso!A:A,Peso!D:D),"SEM PESO")</f>
        <v>5</v>
      </c>
      <c r="M592" s="283" t="str">
        <f>_xlfn.XLOOKUP(D592,Peso!A:A,Peso!C:C)</f>
        <v>SC</v>
      </c>
      <c r="N592" s="283"/>
      <c r="O592" s="284">
        <f t="shared" si="72"/>
        <v>16.899999999999999</v>
      </c>
      <c r="P592" s="284" t="str">
        <f t="shared" si="73"/>
        <v/>
      </c>
      <c r="Q592" s="284" t="str">
        <f t="shared" si="74"/>
        <v/>
      </c>
      <c r="R592" s="285" t="str">
        <f>_xlfn.XLOOKUP(D592,CATEGORIA!B:B,CATEGORIA!F:F)</f>
        <v>GRAOS / SEMENTES</v>
      </c>
      <c r="S592" s="286">
        <f t="shared" si="75"/>
        <v>84.5</v>
      </c>
      <c r="T592" s="287" t="str">
        <f t="shared" si="76"/>
        <v/>
      </c>
      <c r="U592" s="287" t="str">
        <f t="shared" si="77"/>
        <v/>
      </c>
      <c r="V592" s="287">
        <f t="shared" si="78"/>
        <v>84.5</v>
      </c>
      <c r="W592" s="288">
        <f>_xlfn.XLOOKUP('LISTA '!D592,BASE!A:A,BASE!G:G)</f>
        <v>157</v>
      </c>
      <c r="X592" s="280" t="str">
        <f t="shared" si="79"/>
        <v/>
      </c>
      <c r="Y592" s="280" t="str">
        <f>IF(X592="ACABOU",(MAX($Y$2:Y591))+1,"")</f>
        <v/>
      </c>
      <c r="Z592" s="280" t="str">
        <f>IF(X592="CHEGOU",(MAX($Z$2:Z591))+1,"")</f>
        <v/>
      </c>
    </row>
    <row r="593" spans="1:26" s="216" customFormat="1" ht="21.9" customHeight="1" x14ac:dyDescent="0.3">
      <c r="A593" s="12"/>
      <c r="B593" s="12"/>
      <c r="C593" s="13"/>
      <c r="D593" s="278">
        <v>1354</v>
      </c>
      <c r="E593" s="279" t="str">
        <f>_xlfn.XLOOKUP(D593,BASE!A:A,BASE!B:B)</f>
        <v>GERGELIM BRANCO DESPELICULADO NACIONAL 5KG (VIDA EM GRAOS)</v>
      </c>
      <c r="F593" s="280" t="s">
        <v>155</v>
      </c>
      <c r="G593" s="280" t="s">
        <v>155</v>
      </c>
      <c r="H593" s="281">
        <v>16.8</v>
      </c>
      <c r="I593" s="281">
        <v>16.8</v>
      </c>
      <c r="J593" s="282" t="str">
        <f>IFERROR(_xlfn.XLOOKUP(D593,ISENTOS!A:A,ISENTOS!H:H),"")</f>
        <v/>
      </c>
      <c r="K593" s="282" t="str">
        <f>IFERROR(_xlfn.XLOOKUP(D593,ISENTOS!A:A,ISENTOS!I:I),"")</f>
        <v/>
      </c>
      <c r="L593" s="283">
        <f>IF(_xlfn.XLOOKUP(D593,Peso!A:A,Peso!D:D),_xlfn.XLOOKUP(D593,Peso!A:A,Peso!D:D),"SEM PESO")</f>
        <v>5</v>
      </c>
      <c r="M593" s="283" t="str">
        <f>_xlfn.XLOOKUP(D593,Peso!A:A,Peso!C:C)</f>
        <v>SC</v>
      </c>
      <c r="N593" s="283"/>
      <c r="O593" s="284">
        <f t="shared" si="72"/>
        <v>16.8</v>
      </c>
      <c r="P593" s="284" t="str">
        <f t="shared" si="73"/>
        <v/>
      </c>
      <c r="Q593" s="284" t="str">
        <f t="shared" si="74"/>
        <v/>
      </c>
      <c r="R593" s="285" t="str">
        <f>_xlfn.XLOOKUP(D593,CATEGORIA!B:B,CATEGORIA!F:F)</f>
        <v>GRAOS / SEMENTES</v>
      </c>
      <c r="S593" s="286">
        <f t="shared" si="75"/>
        <v>84</v>
      </c>
      <c r="T593" s="287" t="str">
        <f t="shared" si="76"/>
        <v/>
      </c>
      <c r="U593" s="287" t="str">
        <f t="shared" si="77"/>
        <v/>
      </c>
      <c r="V593" s="287">
        <f t="shared" si="78"/>
        <v>84</v>
      </c>
      <c r="W593" s="288">
        <f>_xlfn.XLOOKUP('LISTA '!D593,BASE!A:A,BASE!G:G)</f>
        <v>454</v>
      </c>
      <c r="X593" s="280" t="str">
        <f t="shared" si="79"/>
        <v/>
      </c>
      <c r="Y593" s="280" t="str">
        <f>IF(X593="ACABOU",(MAX($Y$2:Y592))+1,"")</f>
        <v/>
      </c>
      <c r="Z593" s="280" t="str">
        <f>IF(X593="CHEGOU",(MAX($Z$2:Z592))+1,"")</f>
        <v/>
      </c>
    </row>
    <row r="594" spans="1:26" s="216" customFormat="1" ht="21.9" customHeight="1" x14ac:dyDescent="0.3">
      <c r="A594" s="12" t="e">
        <f>IF(#REF!="",0,COUNTIF(#REF!,"x"))</f>
        <v>#REF!</v>
      </c>
      <c r="B594" s="12" t="e">
        <f>IF(#REF!="",0,COUNTIF(#REF!,"x"))</f>
        <v>#REF!</v>
      </c>
      <c r="C594" s="13" t="e">
        <f>IF(#REF!="",0,COUNTIF(#REF!,"X"))</f>
        <v>#REF!</v>
      </c>
      <c r="D594" s="278">
        <v>21033</v>
      </c>
      <c r="E594" s="279" t="str">
        <f>_xlfn.XLOOKUP(D594,BASE!A:A,BASE!B:B)</f>
        <v>GERGELIM BRANCO DESPELICULADO TOSTADO 5KG</v>
      </c>
      <c r="F594" s="280"/>
      <c r="G594" s="280"/>
      <c r="H594" s="281">
        <v>22.6</v>
      </c>
      <c r="I594" s="281">
        <v>22.6</v>
      </c>
      <c r="J594" s="282" t="str">
        <f>IFERROR(_xlfn.XLOOKUP(D594,ISENTOS!A:A,ISENTOS!H:H),"")</f>
        <v/>
      </c>
      <c r="K594" s="282" t="str">
        <f>IFERROR(_xlfn.XLOOKUP(D594,ISENTOS!A:A,ISENTOS!I:I),"")</f>
        <v/>
      </c>
      <c r="L594" s="283">
        <f>IF(_xlfn.XLOOKUP(D594,Peso!A:A,Peso!D:D),_xlfn.XLOOKUP(D594,Peso!A:A,Peso!D:D),"SEM PESO")</f>
        <v>5</v>
      </c>
      <c r="M594" s="283" t="str">
        <f>_xlfn.XLOOKUP(D594,Peso!A:A,Peso!C:C)</f>
        <v>SC</v>
      </c>
      <c r="N594" s="283"/>
      <c r="O594" s="284">
        <f t="shared" si="72"/>
        <v>22.6</v>
      </c>
      <c r="P594" s="284" t="str">
        <f t="shared" si="73"/>
        <v/>
      </c>
      <c r="Q594" s="284" t="str">
        <f t="shared" si="74"/>
        <v/>
      </c>
      <c r="R594" s="285" t="str">
        <f>_xlfn.XLOOKUP(D594,CATEGORIA!B:B,CATEGORIA!F:F)</f>
        <v>GRAOS / SEMENTES</v>
      </c>
      <c r="S594" s="286">
        <f t="shared" si="75"/>
        <v>113</v>
      </c>
      <c r="T594" s="287" t="str">
        <f t="shared" si="76"/>
        <v/>
      </c>
      <c r="U594" s="287" t="str">
        <f t="shared" si="77"/>
        <v/>
      </c>
      <c r="V594" s="287">
        <f t="shared" si="78"/>
        <v>113</v>
      </c>
      <c r="W594" s="288">
        <f>_xlfn.XLOOKUP('LISTA '!D594,BASE!A:A,BASE!G:G)</f>
        <v>40</v>
      </c>
      <c r="X594" s="280" t="str">
        <f t="shared" si="79"/>
        <v/>
      </c>
      <c r="Y594" s="280" t="str">
        <f>IF(X594="ACABOU",(MAX($Y$2:Y593))+1,"")</f>
        <v/>
      </c>
      <c r="Z594" s="280" t="str">
        <f>IF(X594="CHEGOU",(MAX($Z$2:Z593))+1,"")</f>
        <v/>
      </c>
    </row>
    <row r="595" spans="1:26" s="216" customFormat="1" ht="21.9" customHeight="1" x14ac:dyDescent="0.3">
      <c r="A595" s="12" t="e">
        <f>IF(#REF!="",0,COUNTIF(#REF!,"x"))</f>
        <v>#REF!</v>
      </c>
      <c r="B595" s="12" t="e">
        <f>IF(#REF!="",0,COUNTIF(#REF!,"x"))</f>
        <v>#REF!</v>
      </c>
      <c r="C595" s="13" t="e">
        <f>IF(#REF!="",0,COUNTIF(#REF!,"X"))</f>
        <v>#REF!</v>
      </c>
      <c r="D595" s="278">
        <v>2824</v>
      </c>
      <c r="E595" s="279" t="str">
        <f>_xlfn.XLOOKUP(D595,BASE!A:A,BASE!B:B)</f>
        <v>GERGELIM DESPELICULADO BRANCO 11X1KG (KAMAL)</v>
      </c>
      <c r="F595" s="280"/>
      <c r="G595" s="280"/>
      <c r="H595" s="281">
        <v>22.4</v>
      </c>
      <c r="I595" s="281">
        <v>22.4</v>
      </c>
      <c r="J595" s="282" t="str">
        <f>IFERROR(_xlfn.XLOOKUP(D595,ISENTOS!A:A,ISENTOS!H:H),"")</f>
        <v/>
      </c>
      <c r="K595" s="282" t="str">
        <f>IFERROR(_xlfn.XLOOKUP(D595,ISENTOS!A:A,ISENTOS!I:I),"")</f>
        <v/>
      </c>
      <c r="L595" s="283">
        <f>IF(_xlfn.XLOOKUP(D595,Peso!A:A,Peso!D:D),_xlfn.XLOOKUP(D595,Peso!A:A,Peso!D:D),"SEM PESO")</f>
        <v>11</v>
      </c>
      <c r="M595" s="283" t="str">
        <f>_xlfn.XLOOKUP(D595,Peso!A:A,Peso!C:C)</f>
        <v>FD</v>
      </c>
      <c r="N595" s="283"/>
      <c r="O595" s="284">
        <f t="shared" si="72"/>
        <v>22.4</v>
      </c>
      <c r="P595" s="284" t="str">
        <f t="shared" si="73"/>
        <v/>
      </c>
      <c r="Q595" s="284" t="str">
        <f t="shared" si="74"/>
        <v/>
      </c>
      <c r="R595" s="285" t="str">
        <f>_xlfn.XLOOKUP(D595,CATEGORIA!B:B,CATEGORIA!F:F)</f>
        <v>GRAOS / SEMENTES</v>
      </c>
      <c r="S595" s="286">
        <f t="shared" si="75"/>
        <v>246.39999999999998</v>
      </c>
      <c r="T595" s="287" t="str">
        <f t="shared" si="76"/>
        <v/>
      </c>
      <c r="U595" s="287" t="str">
        <f t="shared" si="77"/>
        <v/>
      </c>
      <c r="V595" s="287">
        <f t="shared" si="78"/>
        <v>246.39999999999998</v>
      </c>
      <c r="W595" s="288">
        <f>_xlfn.XLOOKUP('LISTA '!D595,BASE!A:A,BASE!G:G)</f>
        <v>46</v>
      </c>
      <c r="X595" s="280" t="str">
        <f t="shared" si="79"/>
        <v/>
      </c>
      <c r="Y595" s="280" t="str">
        <f>IF(X595="ACABOU",(MAX($Y$2:Y594))+1,"")</f>
        <v/>
      </c>
      <c r="Z595" s="280" t="str">
        <f>IF(X595="CHEGOU",(MAX($Z$2:Z594))+1,"")</f>
        <v/>
      </c>
    </row>
    <row r="596" spans="1:26" s="216" customFormat="1" ht="21.9" customHeight="1" x14ac:dyDescent="0.3">
      <c r="A596" s="12" t="e">
        <f>IF(#REF!="",0,COUNTIF(#REF!,"x"))</f>
        <v>#REF!</v>
      </c>
      <c r="B596" s="12" t="e">
        <f>IF(#REF!="",0,COUNTIF(#REF!,"x"))</f>
        <v>#REF!</v>
      </c>
      <c r="C596" s="13" t="e">
        <f>IF(#REF!="",0,COUNTIF(#REF!,"X"))</f>
        <v>#REF!</v>
      </c>
      <c r="D596" s="278">
        <v>2304</v>
      </c>
      <c r="E596" s="279" t="str">
        <f>_xlfn.XLOOKUP(D596,BASE!A:A,BASE!B:B)</f>
        <v>GERGELIM INTEGRAL COM CASCA 25KG (KAMAL)</v>
      </c>
      <c r="F596" s="280"/>
      <c r="G596" s="280"/>
      <c r="H596" s="281">
        <v>7.15</v>
      </c>
      <c r="I596" s="281">
        <v>7.15</v>
      </c>
      <c r="J596" s="282" t="str">
        <f>IFERROR(_xlfn.XLOOKUP(D596,ISENTOS!A:A,ISENTOS!H:H),"")</f>
        <v/>
      </c>
      <c r="K596" s="282" t="str">
        <f>IFERROR(_xlfn.XLOOKUP(D596,ISENTOS!A:A,ISENTOS!I:I),"")</f>
        <v/>
      </c>
      <c r="L596" s="283">
        <f>IF(_xlfn.XLOOKUP(D596,Peso!A:A,Peso!D:D),_xlfn.XLOOKUP(D596,Peso!A:A,Peso!D:D),"SEM PESO")</f>
        <v>25</v>
      </c>
      <c r="M596" s="283" t="str">
        <f>_xlfn.XLOOKUP(D596,Peso!A:A,Peso!C:C)</f>
        <v>SC</v>
      </c>
      <c r="N596" s="283"/>
      <c r="O596" s="284">
        <f t="shared" si="72"/>
        <v>7.1999999999999993</v>
      </c>
      <c r="P596" s="284" t="str">
        <f t="shared" si="73"/>
        <v/>
      </c>
      <c r="Q596" s="284" t="str">
        <f t="shared" si="74"/>
        <v/>
      </c>
      <c r="R596" s="285" t="str">
        <f>_xlfn.XLOOKUP(D596,CATEGORIA!B:B,CATEGORIA!F:F)</f>
        <v>GRAOS / SEMENTES</v>
      </c>
      <c r="S596" s="286">
        <f t="shared" si="75"/>
        <v>179.99999999999997</v>
      </c>
      <c r="T596" s="287" t="str">
        <f t="shared" si="76"/>
        <v/>
      </c>
      <c r="U596" s="287" t="str">
        <f t="shared" si="77"/>
        <v/>
      </c>
      <c r="V596" s="287">
        <f t="shared" si="78"/>
        <v>179.99999999999997</v>
      </c>
      <c r="W596" s="288">
        <f>_xlfn.XLOOKUP('LISTA '!D596,BASE!A:A,BASE!G:G)</f>
        <v>1</v>
      </c>
      <c r="X596" s="280" t="str">
        <f t="shared" si="79"/>
        <v/>
      </c>
      <c r="Y596" s="280" t="str">
        <f>IF(X596="ACABOU",(MAX($Y$2:Y595))+1,"")</f>
        <v/>
      </c>
      <c r="Z596" s="280" t="str">
        <f>IF(X596="CHEGOU",(MAX($Z$2:Z595))+1,"")</f>
        <v/>
      </c>
    </row>
    <row r="597" spans="1:26" s="216" customFormat="1" ht="21.9" customHeight="1" x14ac:dyDescent="0.3">
      <c r="A597" s="12" t="e">
        <f>IF(#REF!="",0,COUNTIF(#REF!,"x"))</f>
        <v>#REF!</v>
      </c>
      <c r="B597" s="12" t="e">
        <f>IF(#REF!="",0,COUNTIF(#REF!,"x"))</f>
        <v>#REF!</v>
      </c>
      <c r="C597" s="13" t="e">
        <f>IF(#REF!="",0,COUNTIF(#REF!,"X"))</f>
        <v>#REF!</v>
      </c>
      <c r="D597" s="278">
        <v>1740</v>
      </c>
      <c r="E597" s="279" t="str">
        <f>_xlfn.XLOOKUP(D597,BASE!A:A,BASE!B:B)</f>
        <v>GERGELIM INTEGRAL COM CASCA NACIONAL 5KG (VIDA EM GRAOS)</v>
      </c>
      <c r="F597" s="280" t="s">
        <v>155</v>
      </c>
      <c r="G597" s="280" t="s">
        <v>155</v>
      </c>
      <c r="H597" s="281">
        <v>8.6</v>
      </c>
      <c r="I597" s="281">
        <f>VLOOKUP(D597,FRACIONADOS!$A:$L,8,0)</f>
        <v>8.6</v>
      </c>
      <c r="J597" s="282" t="str">
        <f>IFERROR(_xlfn.XLOOKUP(D597,ISENTOS!A:A,ISENTOS!H:H),"")</f>
        <v/>
      </c>
      <c r="K597" s="282" t="str">
        <f>IFERROR(_xlfn.XLOOKUP(D597,ISENTOS!A:A,ISENTOS!I:I),"")</f>
        <v/>
      </c>
      <c r="L597" s="283">
        <f>IF(_xlfn.XLOOKUP(D597,Peso!A:A,Peso!D:D),_xlfn.XLOOKUP(D597,Peso!A:A,Peso!D:D),"SEM PESO")</f>
        <v>5</v>
      </c>
      <c r="M597" s="283" t="str">
        <f>_xlfn.XLOOKUP(D597,Peso!A:A,Peso!C:C)</f>
        <v>SC</v>
      </c>
      <c r="N597" s="283"/>
      <c r="O597" s="284">
        <f t="shared" si="72"/>
        <v>8.6</v>
      </c>
      <c r="P597" s="284" t="str">
        <f t="shared" si="73"/>
        <v/>
      </c>
      <c r="Q597" s="284" t="str">
        <f t="shared" si="74"/>
        <v/>
      </c>
      <c r="R597" s="285" t="str">
        <f>_xlfn.XLOOKUP(D597,CATEGORIA!B:B,CATEGORIA!F:F)</f>
        <v>GRAOS / SEMENTES</v>
      </c>
      <c r="S597" s="286">
        <f t="shared" si="75"/>
        <v>43</v>
      </c>
      <c r="T597" s="287" t="str">
        <f t="shared" si="76"/>
        <v/>
      </c>
      <c r="U597" s="287" t="str">
        <f t="shared" si="77"/>
        <v/>
      </c>
      <c r="V597" s="287">
        <f t="shared" si="78"/>
        <v>43</v>
      </c>
      <c r="W597" s="288">
        <f>_xlfn.XLOOKUP('LISTA '!D597,BASE!A:A,BASE!G:G)</f>
        <v>125</v>
      </c>
      <c r="X597" s="280" t="str">
        <f t="shared" si="79"/>
        <v/>
      </c>
      <c r="Y597" s="280" t="str">
        <f>IF(X597="ACABOU",(MAX($Y$2:Y596))+1,"")</f>
        <v/>
      </c>
      <c r="Z597" s="280" t="str">
        <f>IF(X597="CHEGOU",(MAX($Z$2:Z596))+1,"")</f>
        <v/>
      </c>
    </row>
    <row r="598" spans="1:26" s="216" customFormat="1" ht="21.9" customHeight="1" x14ac:dyDescent="0.3">
      <c r="A598" s="12" t="e">
        <f>IF(#REF!="",0,COUNTIF(#REF!,"x"))</f>
        <v>#REF!</v>
      </c>
      <c r="B598" s="12" t="e">
        <f>IF(#REF!="",0,COUNTIF(#REF!,"x"))</f>
        <v>#REF!</v>
      </c>
      <c r="C598" s="13" t="e">
        <f>IF(#REF!="",0,COUNTIF(#REF!,"X"))</f>
        <v>#REF!</v>
      </c>
      <c r="D598" s="278">
        <v>1020</v>
      </c>
      <c r="E598" s="279" t="str">
        <f>_xlfn.XLOOKUP(D598,BASE!A:A,BASE!B:B)</f>
        <v>GERGELIM INTEGRAL COM CASCA TOSTADO 5KG (KAMAL)</v>
      </c>
      <c r="F598" s="280"/>
      <c r="G598" s="280"/>
      <c r="H598" s="281">
        <v>11.3</v>
      </c>
      <c r="I598" s="281">
        <v>11.3</v>
      </c>
      <c r="J598" s="282" t="str">
        <f>IFERROR(_xlfn.XLOOKUP(D598,ISENTOS!A:A,ISENTOS!H:H),"")</f>
        <v/>
      </c>
      <c r="K598" s="282" t="str">
        <f>IFERROR(_xlfn.XLOOKUP(D598,ISENTOS!A:A,ISENTOS!I:I),"")</f>
        <v/>
      </c>
      <c r="L598" s="283">
        <f>IF(_xlfn.XLOOKUP(D598,Peso!A:A,Peso!D:D),_xlfn.XLOOKUP(D598,Peso!A:A,Peso!D:D),"SEM PESO")</f>
        <v>5</v>
      </c>
      <c r="M598" s="283" t="str">
        <f>_xlfn.XLOOKUP(D598,Peso!A:A,Peso!C:C)</f>
        <v>CX</v>
      </c>
      <c r="N598" s="283"/>
      <c r="O598" s="284">
        <f t="shared" si="72"/>
        <v>11.3</v>
      </c>
      <c r="P598" s="284" t="str">
        <f t="shared" si="73"/>
        <v/>
      </c>
      <c r="Q598" s="284" t="str">
        <f t="shared" si="74"/>
        <v/>
      </c>
      <c r="R598" s="285" t="str">
        <f>_xlfn.XLOOKUP(D598,CATEGORIA!B:B,CATEGORIA!F:F)</f>
        <v>GRAOS / SEMENTES</v>
      </c>
      <c r="S598" s="286">
        <f t="shared" si="75"/>
        <v>56.5</v>
      </c>
      <c r="T598" s="287" t="str">
        <f t="shared" si="76"/>
        <v/>
      </c>
      <c r="U598" s="287" t="str">
        <f t="shared" si="77"/>
        <v/>
      </c>
      <c r="V598" s="287">
        <f t="shared" si="78"/>
        <v>56.5</v>
      </c>
      <c r="W598" s="288">
        <f>_xlfn.XLOOKUP('LISTA '!D598,BASE!A:A,BASE!G:G)</f>
        <v>114</v>
      </c>
      <c r="X598" s="280" t="str">
        <f t="shared" si="79"/>
        <v/>
      </c>
      <c r="Y598" s="280" t="str">
        <f>IF(X598="ACABOU",(MAX($Y$2:Y597))+1,"")</f>
        <v/>
      </c>
      <c r="Z598" s="280" t="str">
        <f>IF(X598="CHEGOU",(MAX($Z$2:Z597))+1,"")</f>
        <v/>
      </c>
    </row>
    <row r="599" spans="1:26" s="216" customFormat="1" ht="21.9" customHeight="1" x14ac:dyDescent="0.3">
      <c r="A599" s="12"/>
      <c r="B599" s="12"/>
      <c r="C599" s="13"/>
      <c r="D599" s="278">
        <v>2828</v>
      </c>
      <c r="E599" s="279" t="str">
        <f>_xlfn.XLOOKUP(D599,BASE!A:A,BASE!B:B)</f>
        <v>GERGELIM NACIONAL PRETO 11x1KG (KAMAL)</v>
      </c>
      <c r="F599" s="280"/>
      <c r="G599" s="280"/>
      <c r="H599" s="281">
        <v>22.8</v>
      </c>
      <c r="I599" s="281">
        <v>22.8</v>
      </c>
      <c r="J599" s="282">
        <f>IFERROR(_xlfn.XLOOKUP(D599,ISENTOS!A:A,ISENTOS!H:H),"")</f>
        <v>0.04</v>
      </c>
      <c r="K599" s="282">
        <f>IFERROR(_xlfn.XLOOKUP(D599,ISENTOS!A:A,ISENTOS!I:I),"")</f>
        <v>0.12</v>
      </c>
      <c r="L599" s="283">
        <f>IF(_xlfn.XLOOKUP(D599,Peso!A:A,Peso!D:D),_xlfn.XLOOKUP(D599,Peso!A:A,Peso!D:D),"SEM PESO")</f>
        <v>11</v>
      </c>
      <c r="M599" s="283" t="str">
        <f>_xlfn.XLOOKUP(D599,Peso!A:A,Peso!C:C)</f>
        <v>SC</v>
      </c>
      <c r="N599" s="283"/>
      <c r="O599" s="284">
        <f t="shared" si="72"/>
        <v>22.8</v>
      </c>
      <c r="P599" s="284">
        <f t="shared" si="73"/>
        <v>23.8</v>
      </c>
      <c r="Q599" s="284">
        <f t="shared" si="74"/>
        <v>25.6</v>
      </c>
      <c r="R599" s="285" t="str">
        <f>_xlfn.XLOOKUP(D599,CATEGORIA!B:B,CATEGORIA!F:F)</f>
        <v>GRAOS / SEMENTES</v>
      </c>
      <c r="S599" s="286">
        <f t="shared" si="75"/>
        <v>250.8</v>
      </c>
      <c r="T599" s="287">
        <f t="shared" si="76"/>
        <v>260.90000000000003</v>
      </c>
      <c r="U599" s="287">
        <f t="shared" si="77"/>
        <v>280.90000000000003</v>
      </c>
      <c r="V599" s="287">
        <f t="shared" si="78"/>
        <v>250.8</v>
      </c>
      <c r="W599" s="288">
        <f>_xlfn.XLOOKUP('LISTA '!D599,BASE!A:A,BASE!G:G)</f>
        <v>27</v>
      </c>
      <c r="X599" s="280" t="str">
        <f t="shared" si="79"/>
        <v/>
      </c>
      <c r="Y599" s="280" t="str">
        <f>IF(X599="ACABOU",(MAX($Y$2:Y598))+1,"")</f>
        <v/>
      </c>
      <c r="Z599" s="280" t="str">
        <f>IF(X599="CHEGOU",(MAX($Z$2:Z598))+1,"")</f>
        <v/>
      </c>
    </row>
    <row r="600" spans="1:26" s="216" customFormat="1" ht="21.9" customHeight="1" x14ac:dyDescent="0.3">
      <c r="A600" s="12"/>
      <c r="B600" s="12"/>
      <c r="C600" s="13"/>
      <c r="D600" s="278">
        <v>2827</v>
      </c>
      <c r="E600" s="279" t="str">
        <f>_xlfn.XLOOKUP(D600,BASE!A:A,BASE!B:B)</f>
        <v>GERGELIM NATURAL 11X1KG (KAMAL)</v>
      </c>
      <c r="F600" s="280"/>
      <c r="G600" s="280"/>
      <c r="H600" s="281">
        <v>12.2</v>
      </c>
      <c r="I600" s="281">
        <v>0</v>
      </c>
      <c r="J600" s="282">
        <f>IFERROR(_xlfn.XLOOKUP(D600,ISENTOS!A:A,ISENTOS!H:H),"")</f>
        <v>0.04</v>
      </c>
      <c r="K600" s="282">
        <f>IFERROR(_xlfn.XLOOKUP(D600,ISENTOS!A:A,ISENTOS!I:I),"")</f>
        <v>0.12</v>
      </c>
      <c r="L600" s="283">
        <f>IF(_xlfn.XLOOKUP(D600,Peso!A:A,Peso!D:D),_xlfn.XLOOKUP(D600,Peso!A:A,Peso!D:D),"SEM PESO")</f>
        <v>11</v>
      </c>
      <c r="M600" s="283" t="str">
        <f>_xlfn.XLOOKUP(D600,Peso!A:A,Peso!C:C)</f>
        <v>SC</v>
      </c>
      <c r="N600" s="283"/>
      <c r="O600" s="284">
        <f t="shared" si="72"/>
        <v>0</v>
      </c>
      <c r="P600" s="284">
        <f t="shared" si="73"/>
        <v>0</v>
      </c>
      <c r="Q600" s="284">
        <f t="shared" si="74"/>
        <v>0</v>
      </c>
      <c r="R600" s="285" t="str">
        <f>_xlfn.XLOOKUP(D600,CATEGORIA!B:B,CATEGORIA!F:F)</f>
        <v>GRAOS / SEMENTES</v>
      </c>
      <c r="S600" s="286">
        <f t="shared" si="75"/>
        <v>0</v>
      </c>
      <c r="T600" s="287">
        <f t="shared" si="76"/>
        <v>0</v>
      </c>
      <c r="U600" s="287">
        <f t="shared" si="77"/>
        <v>0</v>
      </c>
      <c r="V600" s="287">
        <f t="shared" si="78"/>
        <v>0</v>
      </c>
      <c r="W600" s="288">
        <f>_xlfn.XLOOKUP('LISTA '!D600,BASE!A:A,BASE!G:G)</f>
        <v>0</v>
      </c>
      <c r="X600" s="280" t="str">
        <f t="shared" si="79"/>
        <v/>
      </c>
      <c r="Y600" s="280" t="str">
        <f>IF(X600="ACABOU",(MAX($Y$2:Y599))+1,"")</f>
        <v/>
      </c>
      <c r="Z600" s="280" t="str">
        <f>IF(X600="CHEGOU",(MAX($Z$2:Z599))+1,"")</f>
        <v/>
      </c>
    </row>
    <row r="601" spans="1:26" s="216" customFormat="1" ht="21.9" customHeight="1" x14ac:dyDescent="0.3">
      <c r="A601" s="19" t="e">
        <f>IF(#REF!="",0,COUNTIF(#REF!,"x"))</f>
        <v>#REF!</v>
      </c>
      <c r="B601" s="19" t="e">
        <f>IF(#REF!="",0,COUNTIF(#REF!,"x"))</f>
        <v>#REF!</v>
      </c>
      <c r="C601" s="16" t="e">
        <f>IF(#REF!="",0,COUNTIF(#REF!,"X"))</f>
        <v>#REF!</v>
      </c>
      <c r="D601" s="278">
        <v>1016</v>
      </c>
      <c r="E601" s="279" t="str">
        <f>_xlfn.XLOOKUP(D601,BASE!A:A,BASE!B:B)</f>
        <v>GERGELIM PRETO 25KG</v>
      </c>
      <c r="F601" s="280"/>
      <c r="G601" s="280"/>
      <c r="H601" s="281">
        <v>22</v>
      </c>
      <c r="I601" s="281">
        <v>22</v>
      </c>
      <c r="J601" s="282" t="str">
        <f>IFERROR(_xlfn.XLOOKUP(D601,ISENTOS!A:A,ISENTOS!H:H),"")</f>
        <v/>
      </c>
      <c r="K601" s="282" t="str">
        <f>IFERROR(_xlfn.XLOOKUP(D601,ISENTOS!A:A,ISENTOS!I:I),"")</f>
        <v/>
      </c>
      <c r="L601" s="283">
        <f>IF(_xlfn.XLOOKUP(D601,Peso!A:A,Peso!D:D),_xlfn.XLOOKUP(D601,Peso!A:A,Peso!D:D),"SEM PESO")</f>
        <v>25</v>
      </c>
      <c r="M601" s="283" t="str">
        <f>_xlfn.XLOOKUP(D601,Peso!A:A,Peso!C:C)</f>
        <v>SC</v>
      </c>
      <c r="N601" s="283"/>
      <c r="O601" s="284">
        <f t="shared" si="72"/>
        <v>22</v>
      </c>
      <c r="P601" s="284" t="str">
        <f t="shared" si="73"/>
        <v/>
      </c>
      <c r="Q601" s="284" t="str">
        <f t="shared" si="74"/>
        <v/>
      </c>
      <c r="R601" s="285" t="str">
        <f>_xlfn.XLOOKUP(D601,CATEGORIA!B:B,CATEGORIA!F:F)</f>
        <v>GRAOS / SEMENTES</v>
      </c>
      <c r="S601" s="286">
        <f t="shared" si="75"/>
        <v>550</v>
      </c>
      <c r="T601" s="287" t="str">
        <f t="shared" si="76"/>
        <v/>
      </c>
      <c r="U601" s="287" t="str">
        <f t="shared" si="77"/>
        <v/>
      </c>
      <c r="V601" s="287">
        <f t="shared" si="78"/>
        <v>550</v>
      </c>
      <c r="W601" s="288">
        <f>_xlfn.XLOOKUP('LISTA '!D601,BASE!A:A,BASE!G:G)</f>
        <v>35</v>
      </c>
      <c r="X601" s="280" t="str">
        <f t="shared" si="79"/>
        <v/>
      </c>
      <c r="Y601" s="280" t="str">
        <f>IF(X601="ACABOU",(MAX($Y$2:Y600))+1,"")</f>
        <v/>
      </c>
      <c r="Z601" s="280" t="str">
        <f>IF(X601="CHEGOU",(MAX($Z$2:Z600))+1,"")</f>
        <v/>
      </c>
    </row>
    <row r="602" spans="1:26" s="216" customFormat="1" ht="21.9" customHeight="1" x14ac:dyDescent="0.3">
      <c r="A602" s="12" t="e">
        <f>IF(#REF!="",0,COUNTIF(#REF!,"x"))</f>
        <v>#REF!</v>
      </c>
      <c r="B602" s="12" t="e">
        <f>IF(#REF!="",0,COUNTIF(#REF!,"x"))</f>
        <v>#REF!</v>
      </c>
      <c r="C602" s="13" t="e">
        <f>IF(#REF!="",0,COUNTIF(#REF!,"X"))</f>
        <v>#REF!</v>
      </c>
      <c r="D602" s="278">
        <v>1652</v>
      </c>
      <c r="E602" s="279" t="str">
        <f>_xlfn.XLOOKUP(D602,BASE!A:A,BASE!B:B)</f>
        <v>GERGELIM PRETO 2KG (VIDA EM GRAOS)</v>
      </c>
      <c r="F602" s="280"/>
      <c r="G602" s="280" t="s">
        <v>155</v>
      </c>
      <c r="H602" s="281">
        <v>25</v>
      </c>
      <c r="I602" s="281">
        <f>VLOOKUP(D602,FRACIONADOS!$A:$L,8,0)</f>
        <v>25</v>
      </c>
      <c r="J602" s="282" t="str">
        <f>IFERROR(_xlfn.XLOOKUP(D602,ISENTOS!A:A,ISENTOS!H:H),"")</f>
        <v/>
      </c>
      <c r="K602" s="282" t="str">
        <f>IFERROR(_xlfn.XLOOKUP(D602,ISENTOS!A:A,ISENTOS!I:I),"")</f>
        <v/>
      </c>
      <c r="L602" s="283">
        <f>IF(_xlfn.XLOOKUP(D602,Peso!A:A,Peso!D:D),_xlfn.XLOOKUP(D602,Peso!A:A,Peso!D:D),"SEM PESO")</f>
        <v>2</v>
      </c>
      <c r="M602" s="283" t="str">
        <f>_xlfn.XLOOKUP(D602,Peso!A:A,Peso!C:C)</f>
        <v>SC</v>
      </c>
      <c r="N602" s="283"/>
      <c r="O602" s="284">
        <f t="shared" si="72"/>
        <v>25</v>
      </c>
      <c r="P602" s="284" t="str">
        <f t="shared" si="73"/>
        <v/>
      </c>
      <c r="Q602" s="284" t="str">
        <f t="shared" si="74"/>
        <v/>
      </c>
      <c r="R602" s="285" t="str">
        <f>_xlfn.XLOOKUP(D602,CATEGORIA!B:B,CATEGORIA!F:F)</f>
        <v>GRAOS / SEMENTES</v>
      </c>
      <c r="S602" s="286">
        <f t="shared" si="75"/>
        <v>50</v>
      </c>
      <c r="T602" s="287" t="str">
        <f t="shared" si="76"/>
        <v/>
      </c>
      <c r="U602" s="287" t="str">
        <f t="shared" si="77"/>
        <v/>
      </c>
      <c r="V602" s="287">
        <f t="shared" si="78"/>
        <v>50</v>
      </c>
      <c r="W602" s="288">
        <f>_xlfn.XLOOKUP('LISTA '!D602,BASE!A:A,BASE!G:G)</f>
        <v>76</v>
      </c>
      <c r="X602" s="280" t="str">
        <f t="shared" si="79"/>
        <v/>
      </c>
      <c r="Y602" s="280" t="str">
        <f>IF(X602="ACABOU",(MAX($Y$2:Y601))+1,"")</f>
        <v/>
      </c>
      <c r="Z602" s="280" t="str">
        <f>IF(X602="CHEGOU",(MAX($Z$2:Z601))+1,"")</f>
        <v/>
      </c>
    </row>
    <row r="603" spans="1:26" s="216" customFormat="1" ht="21.9" customHeight="1" x14ac:dyDescent="0.3">
      <c r="A603" s="12" t="e">
        <f>IF(#REF!="",0,COUNTIF(#REF!,"x"))</f>
        <v>#REF!</v>
      </c>
      <c r="B603" s="12" t="e">
        <f>IF(#REF!="",0,COUNTIF(#REF!,"x"))</f>
        <v>#REF!</v>
      </c>
      <c r="C603" s="13" t="e">
        <f>IF(#REF!="",0,COUNTIF(#REF!,"X"))</f>
        <v>#REF!</v>
      </c>
      <c r="D603" s="278">
        <v>1010</v>
      </c>
      <c r="E603" s="279" t="str">
        <f>_xlfn.XLOOKUP(D603,BASE!A:A,BASE!B:B)</f>
        <v>GERGELIM PRETO 5KG (VIDA EM GRAOS)</v>
      </c>
      <c r="F603" s="280"/>
      <c r="G603" s="280" t="s">
        <v>155</v>
      </c>
      <c r="H603" s="281">
        <v>23.9</v>
      </c>
      <c r="I603" s="281">
        <f>VLOOKUP(D603,FRACIONADOS!$A:$L,8,0)</f>
        <v>23.9</v>
      </c>
      <c r="J603" s="282" t="str">
        <f>IFERROR(_xlfn.XLOOKUP(D603,ISENTOS!A:A,ISENTOS!H:H),"")</f>
        <v/>
      </c>
      <c r="K603" s="282" t="str">
        <f>IFERROR(_xlfn.XLOOKUP(D603,ISENTOS!A:A,ISENTOS!I:I),"")</f>
        <v/>
      </c>
      <c r="L603" s="283">
        <f>IF(_xlfn.XLOOKUP(D603,Peso!A:A,Peso!D:D),_xlfn.XLOOKUP(D603,Peso!A:A,Peso!D:D),"SEM PESO")</f>
        <v>5</v>
      </c>
      <c r="M603" s="283" t="str">
        <f>_xlfn.XLOOKUP(D603,Peso!A:A,Peso!C:C)</f>
        <v>SC</v>
      </c>
      <c r="N603" s="283"/>
      <c r="O603" s="284">
        <f t="shared" si="72"/>
        <v>23.9</v>
      </c>
      <c r="P603" s="284" t="str">
        <f t="shared" si="73"/>
        <v/>
      </c>
      <c r="Q603" s="284" t="str">
        <f t="shared" si="74"/>
        <v/>
      </c>
      <c r="R603" s="285" t="str">
        <f>_xlfn.XLOOKUP(D603,CATEGORIA!B:B,CATEGORIA!F:F)</f>
        <v>GRAOS / SEMENTES</v>
      </c>
      <c r="S603" s="286">
        <f t="shared" si="75"/>
        <v>119.5</v>
      </c>
      <c r="T603" s="287" t="str">
        <f t="shared" si="76"/>
        <v/>
      </c>
      <c r="U603" s="287" t="str">
        <f t="shared" si="77"/>
        <v/>
      </c>
      <c r="V603" s="287">
        <f t="shared" si="78"/>
        <v>119.5</v>
      </c>
      <c r="W603" s="288">
        <f>_xlfn.XLOOKUP('LISTA '!D603,BASE!A:A,BASE!G:G)</f>
        <v>402</v>
      </c>
      <c r="X603" s="280" t="str">
        <f t="shared" si="79"/>
        <v/>
      </c>
      <c r="Y603" s="280" t="str">
        <f>IF(X603="ACABOU",(MAX($Y$2:Y602))+1,"")</f>
        <v/>
      </c>
      <c r="Z603" s="280" t="str">
        <f>IF(X603="CHEGOU",(MAX($Z$2:Z602))+1,"")</f>
        <v/>
      </c>
    </row>
    <row r="604" spans="1:26" s="216" customFormat="1" ht="21.9" customHeight="1" x14ac:dyDescent="0.3">
      <c r="A604" s="22"/>
      <c r="B604" s="22"/>
      <c r="C604" s="23"/>
      <c r="D604" s="278">
        <v>107</v>
      </c>
      <c r="E604" s="279" t="str">
        <f>_xlfn.XLOOKUP(D604,BASE!A:A,BASE!B:B)</f>
        <v>GERMEN DE TRIGO TOSTADO 15KG (ALKIBS)</v>
      </c>
      <c r="F604" s="280"/>
      <c r="G604" s="280"/>
      <c r="H604" s="281">
        <v>11.5</v>
      </c>
      <c r="I604" s="281">
        <v>11.5</v>
      </c>
      <c r="J604" s="282" t="str">
        <f>IFERROR(_xlfn.XLOOKUP(D604,ISENTOS!A:A,ISENTOS!H:H),"")</f>
        <v/>
      </c>
      <c r="K604" s="282" t="str">
        <f>IFERROR(_xlfn.XLOOKUP(D604,ISENTOS!A:A,ISENTOS!I:I),"")</f>
        <v/>
      </c>
      <c r="L604" s="283">
        <f>IF(_xlfn.XLOOKUP(D604,Peso!A:A,Peso!D:D),_xlfn.XLOOKUP(D604,Peso!A:A,Peso!D:D),"SEM PESO")</f>
        <v>15</v>
      </c>
      <c r="M604" s="283" t="str">
        <f>_xlfn.XLOOKUP(D604,Peso!A:A,Peso!C:C)</f>
        <v>SC</v>
      </c>
      <c r="N604" s="283"/>
      <c r="O604" s="284">
        <f t="shared" si="72"/>
        <v>11.5</v>
      </c>
      <c r="P604" s="284" t="str">
        <f t="shared" si="73"/>
        <v/>
      </c>
      <c r="Q604" s="284" t="str">
        <f t="shared" si="74"/>
        <v/>
      </c>
      <c r="R604" s="285" t="str">
        <f>_xlfn.XLOOKUP(D604,CATEGORIA!B:B,CATEGORIA!F:F)</f>
        <v>GRAOS / SEMENTES</v>
      </c>
      <c r="S604" s="286">
        <f t="shared" si="75"/>
        <v>172.5</v>
      </c>
      <c r="T604" s="287" t="str">
        <f t="shared" si="76"/>
        <v/>
      </c>
      <c r="U604" s="287" t="str">
        <f t="shared" si="77"/>
        <v/>
      </c>
      <c r="V604" s="287">
        <f t="shared" si="78"/>
        <v>172.5</v>
      </c>
      <c r="W604" s="288">
        <f>_xlfn.XLOOKUP('LISTA '!D604,BASE!A:A,BASE!G:G)</f>
        <v>61</v>
      </c>
      <c r="X604" s="280" t="str">
        <f t="shared" si="79"/>
        <v/>
      </c>
      <c r="Y604" s="280" t="str">
        <f>IF(X604="ACABOU",(MAX($Y$2:Y603))+1,"")</f>
        <v/>
      </c>
      <c r="Z604" s="280" t="str">
        <f>IF(X604="CHEGOU",(MAX($Z$2:Z603))+1,"")</f>
        <v/>
      </c>
    </row>
    <row r="605" spans="1:26" s="216" customFormat="1" ht="21.9" customHeight="1" x14ac:dyDescent="0.3">
      <c r="A605" s="19" t="e">
        <f>IF(#REF!="",0,COUNTIF(#REF!,"x"))</f>
        <v>#REF!</v>
      </c>
      <c r="B605" s="19" t="e">
        <f>IF(#REF!="",0,COUNTIF(#REF!,"x"))</f>
        <v>#REF!</v>
      </c>
      <c r="C605" s="16" t="e">
        <f>IF(#REF!="",0,COUNTIF(#REF!,"X"))</f>
        <v>#REF!</v>
      </c>
      <c r="D605" s="278">
        <v>90</v>
      </c>
      <c r="E605" s="279" t="str">
        <f>_xlfn.XLOOKUP(D605,BASE!A:A,BASE!B:B)</f>
        <v>GINSENG EM PO 10KG</v>
      </c>
      <c r="F605" s="280"/>
      <c r="G605" s="280"/>
      <c r="H605" s="281">
        <v>14</v>
      </c>
      <c r="I605" s="281">
        <v>14</v>
      </c>
      <c r="J605" s="282" t="str">
        <f>IFERROR(_xlfn.XLOOKUP(D605,ISENTOS!A:A,ISENTOS!H:H),"")</f>
        <v/>
      </c>
      <c r="K605" s="282" t="str">
        <f>IFERROR(_xlfn.XLOOKUP(D605,ISENTOS!A:A,ISENTOS!I:I),"")</f>
        <v/>
      </c>
      <c r="L605" s="283">
        <f>IF(_xlfn.XLOOKUP(D605,Peso!A:A,Peso!D:D),_xlfn.XLOOKUP(D605,Peso!A:A,Peso!D:D),"SEM PESO")</f>
        <v>10</v>
      </c>
      <c r="M605" s="283" t="str">
        <f>_xlfn.XLOOKUP(D605,Peso!A:A,Peso!C:C)</f>
        <v>SC</v>
      </c>
      <c r="N605" s="283"/>
      <c r="O605" s="284">
        <f t="shared" si="72"/>
        <v>14</v>
      </c>
      <c r="P605" s="284" t="str">
        <f t="shared" si="73"/>
        <v/>
      </c>
      <c r="Q605" s="284" t="str">
        <f t="shared" si="74"/>
        <v/>
      </c>
      <c r="R605" s="285" t="str">
        <f>_xlfn.XLOOKUP(D605,CATEGORIA!B:B,CATEGORIA!F:F)</f>
        <v>SUPLEMENTOS</v>
      </c>
      <c r="S605" s="286">
        <f t="shared" si="75"/>
        <v>140</v>
      </c>
      <c r="T605" s="287" t="str">
        <f t="shared" si="76"/>
        <v/>
      </c>
      <c r="U605" s="287" t="str">
        <f t="shared" si="77"/>
        <v/>
      </c>
      <c r="V605" s="287">
        <f t="shared" si="78"/>
        <v>140</v>
      </c>
      <c r="W605" s="288">
        <f>_xlfn.XLOOKUP('LISTA '!D605,BASE!A:A,BASE!G:G)</f>
        <v>198</v>
      </c>
      <c r="X605" s="280" t="str">
        <f t="shared" si="79"/>
        <v/>
      </c>
      <c r="Y605" s="280" t="str">
        <f>IF(X605="ACABOU",(MAX($Y$2:Y604))+1,"")</f>
        <v/>
      </c>
      <c r="Z605" s="280" t="str">
        <f>IF(X605="CHEGOU",(MAX($Z$2:Z604))+1,"")</f>
        <v/>
      </c>
    </row>
    <row r="606" spans="1:26" s="216" customFormat="1" ht="21.9" customHeight="1" x14ac:dyDescent="0.3">
      <c r="A606" s="19"/>
      <c r="B606" s="19"/>
      <c r="C606" s="16"/>
      <c r="D606" s="278">
        <v>1653</v>
      </c>
      <c r="E606" s="279" t="str">
        <f>_xlfn.XLOOKUP(D606,BASE!A:A,BASE!B:B)</f>
        <v>GINSENG EM PO 2KG</v>
      </c>
      <c r="F606" s="280" t="s">
        <v>155</v>
      </c>
      <c r="G606" s="280" t="s">
        <v>155</v>
      </c>
      <c r="H606" s="281">
        <v>16.899999999999999</v>
      </c>
      <c r="I606" s="281">
        <f>VLOOKUP(D606,FRACIONADOS!$A:$L,8,0)</f>
        <v>16.899999999999999</v>
      </c>
      <c r="J606" s="282" t="str">
        <f>IFERROR(_xlfn.XLOOKUP(D606,ISENTOS!A:A,ISENTOS!H:H),"")</f>
        <v/>
      </c>
      <c r="K606" s="282" t="str">
        <f>IFERROR(_xlfn.XLOOKUP(D606,ISENTOS!A:A,ISENTOS!I:I),"")</f>
        <v/>
      </c>
      <c r="L606" s="283">
        <f>IF(_xlfn.XLOOKUP(D606,Peso!A:A,Peso!D:D),_xlfn.XLOOKUP(D606,Peso!A:A,Peso!D:D),"SEM PESO")</f>
        <v>2</v>
      </c>
      <c r="M606" s="283" t="str">
        <f>_xlfn.XLOOKUP(D606,Peso!A:A,Peso!C:C)</f>
        <v>SC</v>
      </c>
      <c r="N606" s="283"/>
      <c r="O606" s="284">
        <f t="shared" si="72"/>
        <v>16.899999999999999</v>
      </c>
      <c r="P606" s="284" t="str">
        <f t="shared" si="73"/>
        <v/>
      </c>
      <c r="Q606" s="284" t="str">
        <f t="shared" si="74"/>
        <v/>
      </c>
      <c r="R606" s="285" t="str">
        <f>_xlfn.XLOOKUP(D606,CATEGORIA!B:B,CATEGORIA!F:F)</f>
        <v>SUPLEMENTOS</v>
      </c>
      <c r="S606" s="286">
        <f t="shared" si="75"/>
        <v>33.799999999999997</v>
      </c>
      <c r="T606" s="287" t="str">
        <f t="shared" si="76"/>
        <v/>
      </c>
      <c r="U606" s="287" t="str">
        <f t="shared" si="77"/>
        <v/>
      </c>
      <c r="V606" s="287">
        <f t="shared" si="78"/>
        <v>33.799999999999997</v>
      </c>
      <c r="W606" s="288">
        <f>_xlfn.XLOOKUP('LISTA '!D606,BASE!A:A,BASE!G:G)</f>
        <v>54</v>
      </c>
      <c r="X606" s="280" t="str">
        <f t="shared" si="79"/>
        <v/>
      </c>
      <c r="Y606" s="280" t="str">
        <f>IF(X606="ACABOU",(MAX($Y$2:Y605))+1,"")</f>
        <v/>
      </c>
      <c r="Z606" s="280" t="str">
        <f>IF(X606="CHEGOU",(MAX($Z$2:Z605))+1,"")</f>
        <v/>
      </c>
    </row>
    <row r="607" spans="1:26" s="216" customFormat="1" ht="21.9" customHeight="1" x14ac:dyDescent="0.3">
      <c r="A607" s="19" t="e">
        <f>IF(#REF!="",0,COUNTIF(#REF!,"x"))</f>
        <v>#REF!</v>
      </c>
      <c r="B607" s="19" t="e">
        <f>IF(#REF!="",0,COUNTIF(#REF!,"x"))</f>
        <v>#REF!</v>
      </c>
      <c r="C607" s="16" t="e">
        <f>IF(#REF!="",0,COUNTIF(#REF!,"X"))</f>
        <v>#REF!</v>
      </c>
      <c r="D607" s="278">
        <v>901</v>
      </c>
      <c r="E607" s="279" t="str">
        <f>_xlfn.XLOOKUP(D607,BASE!A:A,BASE!B:B)</f>
        <v>GINSENG EM PO 5KG</v>
      </c>
      <c r="F607" s="280" t="s">
        <v>155</v>
      </c>
      <c r="G607" s="280" t="s">
        <v>155</v>
      </c>
      <c r="H607" s="281">
        <v>16.3</v>
      </c>
      <c r="I607" s="281">
        <f>VLOOKUP(D607,FRACIONADOS!$A:$L,8,0)</f>
        <v>16.3</v>
      </c>
      <c r="J607" s="282" t="str">
        <f>IFERROR(_xlfn.XLOOKUP(D607,ISENTOS!A:A,ISENTOS!H:H),"")</f>
        <v/>
      </c>
      <c r="K607" s="282" t="str">
        <f>IFERROR(_xlfn.XLOOKUP(D607,ISENTOS!A:A,ISENTOS!I:I),"")</f>
        <v/>
      </c>
      <c r="L607" s="283">
        <f>IF(_xlfn.XLOOKUP(D607,Peso!A:A,Peso!D:D),_xlfn.XLOOKUP(D607,Peso!A:A,Peso!D:D),"SEM PESO")</f>
        <v>5</v>
      </c>
      <c r="M607" s="283" t="str">
        <f>_xlfn.XLOOKUP(D607,Peso!A:A,Peso!C:C)</f>
        <v>SC</v>
      </c>
      <c r="N607" s="283"/>
      <c r="O607" s="284">
        <f t="shared" si="72"/>
        <v>16.3</v>
      </c>
      <c r="P607" s="284" t="str">
        <f t="shared" si="73"/>
        <v/>
      </c>
      <c r="Q607" s="284" t="str">
        <f t="shared" si="74"/>
        <v/>
      </c>
      <c r="R607" s="285" t="str">
        <f>_xlfn.XLOOKUP(D607,CATEGORIA!B:B,CATEGORIA!F:F)</f>
        <v>SUPLEMENTOS</v>
      </c>
      <c r="S607" s="286">
        <f t="shared" si="75"/>
        <v>81.5</v>
      </c>
      <c r="T607" s="287" t="str">
        <f t="shared" si="76"/>
        <v/>
      </c>
      <c r="U607" s="287" t="str">
        <f t="shared" si="77"/>
        <v/>
      </c>
      <c r="V607" s="287">
        <f t="shared" si="78"/>
        <v>81.5</v>
      </c>
      <c r="W607" s="288">
        <f>_xlfn.XLOOKUP('LISTA '!D607,BASE!A:A,BASE!G:G)</f>
        <v>43</v>
      </c>
      <c r="X607" s="280" t="str">
        <f t="shared" si="79"/>
        <v/>
      </c>
      <c r="Y607" s="280" t="str">
        <f>IF(X607="ACABOU",(MAX($Y$2:Y606))+1,"")</f>
        <v/>
      </c>
      <c r="Z607" s="280" t="str">
        <f>IF(X607="CHEGOU",(MAX($Z$2:Z606))+1,"")</f>
        <v/>
      </c>
    </row>
    <row r="608" spans="1:26" s="216" customFormat="1" ht="30" customHeight="1" x14ac:dyDescent="0.3">
      <c r="A608" s="52"/>
      <c r="B608" s="53"/>
      <c r="C608" s="53"/>
      <c r="D608" s="225">
        <v>21754</v>
      </c>
      <c r="E608" s="226" t="str">
        <f>_xlfn.XLOOKUP(D608,BASE!A:A,BASE!B:B)</f>
        <v>GLUCOMANNAN EM PO 2KG</v>
      </c>
      <c r="F608" s="227">
        <v>1</v>
      </c>
      <c r="G608" s="227" t="s">
        <v>155</v>
      </c>
      <c r="H608" s="228">
        <v>110</v>
      </c>
      <c r="I608" s="228">
        <v>110</v>
      </c>
      <c r="J608" s="271" t="str">
        <f>IFERROR(_xlfn.XLOOKUP(D608,ISENTOS!A:A,ISENTOS!H:H),"")</f>
        <v/>
      </c>
      <c r="K608" s="271" t="str">
        <f>IFERROR(_xlfn.XLOOKUP(D608,ISENTOS!A:A,ISENTOS!I:I),"")</f>
        <v/>
      </c>
      <c r="L608" s="272">
        <f>IF(_xlfn.XLOOKUP(D608,Peso!A:A,Peso!D:D),_xlfn.XLOOKUP(D608,Peso!A:A,Peso!D:D),"SEM PESO")</f>
        <v>2</v>
      </c>
      <c r="M608" s="272" t="str">
        <f>_xlfn.XLOOKUP(D608,Peso!A:A,Peso!C:C)</f>
        <v>SC</v>
      </c>
      <c r="N608" s="272"/>
      <c r="O608" s="273">
        <f t="shared" si="72"/>
        <v>110</v>
      </c>
      <c r="P608" s="273" t="str">
        <f t="shared" si="73"/>
        <v/>
      </c>
      <c r="Q608" s="273" t="str">
        <f t="shared" si="74"/>
        <v/>
      </c>
      <c r="R608" s="274" t="str">
        <f>_xlfn.XLOOKUP(D608,CATEGORIA!B:B,CATEGORIA!F:F)</f>
        <v>SUPLEMENTOS</v>
      </c>
      <c r="S608" s="275">
        <f t="shared" si="75"/>
        <v>220</v>
      </c>
      <c r="T608" s="276" t="str">
        <f t="shared" si="76"/>
        <v/>
      </c>
      <c r="U608" s="276" t="str">
        <f t="shared" si="77"/>
        <v/>
      </c>
      <c r="V608" s="276">
        <f t="shared" si="78"/>
        <v>220</v>
      </c>
      <c r="W608" s="277">
        <f>_xlfn.XLOOKUP('LISTA '!D608,BASE!A:A,BASE!G:G)</f>
        <v>156</v>
      </c>
      <c r="X608" s="227" t="str">
        <f t="shared" si="79"/>
        <v/>
      </c>
      <c r="Y608" s="227" t="str">
        <f>IF(X608="ACABOU",(MAX($Y$2:Y607))+1,"")</f>
        <v/>
      </c>
      <c r="Z608" s="227" t="str">
        <f>IF(X608="CHEGOU",(MAX($Z$2:Z607))+1,"")</f>
        <v/>
      </c>
    </row>
    <row r="609" spans="1:26" s="216" customFormat="1" ht="21.9" customHeight="1" x14ac:dyDescent="0.3">
      <c r="A609" s="12" t="e">
        <f>IF(#REF!="",0,COUNTIF(#REF!,"x"))</f>
        <v>#REF!</v>
      </c>
      <c r="B609" s="12" t="e">
        <f>IF(#REF!="",0,COUNTIF(#REF!,"x"))</f>
        <v>#REF!</v>
      </c>
      <c r="C609" s="13" t="e">
        <f>IF(#REF!="",0,COUNTIF(#REF!,"X"))</f>
        <v>#REF!</v>
      </c>
      <c r="D609" s="278">
        <v>20021</v>
      </c>
      <c r="E609" s="279" t="str">
        <f>_xlfn.XLOOKUP(D609,BASE!A:A,BASE!B:B)</f>
        <v>GOJI BERRY 10KG</v>
      </c>
      <c r="F609" s="280"/>
      <c r="G609" s="280"/>
      <c r="H609" s="281">
        <v>0</v>
      </c>
      <c r="I609" s="281">
        <v>0</v>
      </c>
      <c r="J609" s="282" t="str">
        <f>IFERROR(_xlfn.XLOOKUP(D609,ISENTOS!A:A,ISENTOS!H:H),"")</f>
        <v/>
      </c>
      <c r="K609" s="282" t="str">
        <f>IFERROR(_xlfn.XLOOKUP(D609,ISENTOS!A:A,ISENTOS!I:I),"")</f>
        <v/>
      </c>
      <c r="L609" s="283">
        <f>IF(_xlfn.XLOOKUP(D609,Peso!A:A,Peso!D:D),_xlfn.XLOOKUP(D609,Peso!A:A,Peso!D:D),"SEM PESO")</f>
        <v>10</v>
      </c>
      <c r="M609" s="283" t="str">
        <f>_xlfn.XLOOKUP(D609,Peso!A:A,Peso!C:C)</f>
        <v>CX</v>
      </c>
      <c r="N609" s="283"/>
      <c r="O609" s="284">
        <f t="shared" si="72"/>
        <v>0</v>
      </c>
      <c r="P609" s="284" t="str">
        <f t="shared" si="73"/>
        <v/>
      </c>
      <c r="Q609" s="284" t="str">
        <f t="shared" si="74"/>
        <v/>
      </c>
      <c r="R609" s="285" t="str">
        <f>_xlfn.XLOOKUP(D609,CATEGORIA!B:B,CATEGORIA!F:F)</f>
        <v>FRUTAS DESIDRATADAS / CRISTALIZADAS</v>
      </c>
      <c r="S609" s="286">
        <f t="shared" si="75"/>
        <v>0</v>
      </c>
      <c r="T609" s="287" t="str">
        <f t="shared" si="76"/>
        <v/>
      </c>
      <c r="U609" s="287" t="str">
        <f t="shared" si="77"/>
        <v/>
      </c>
      <c r="V609" s="287">
        <f t="shared" si="78"/>
        <v>0</v>
      </c>
      <c r="W609" s="288">
        <f>_xlfn.XLOOKUP('LISTA '!D609,BASE!A:A,BASE!G:G)</f>
        <v>0</v>
      </c>
      <c r="X609" s="280" t="str">
        <f t="shared" si="79"/>
        <v/>
      </c>
      <c r="Y609" s="280" t="str">
        <f>IF(X609="ACABOU",(MAX($Y$2:Y608))+1,"")</f>
        <v/>
      </c>
      <c r="Z609" s="280" t="str">
        <f>IF(X609="CHEGOU",(MAX($Z$2:Z608))+1,"")</f>
        <v/>
      </c>
    </row>
    <row r="610" spans="1:26" s="216" customFormat="1" ht="21.9" customHeight="1" x14ac:dyDescent="0.3">
      <c r="A610" s="12" t="e">
        <f>IF(#REF!="",0,COUNTIF(#REF!,"x"))</f>
        <v>#REF!</v>
      </c>
      <c r="B610" s="12" t="e">
        <f>IF(#REF!="",0,COUNTIF(#REF!,"x"))</f>
        <v>#REF!</v>
      </c>
      <c r="C610" s="13" t="e">
        <f>IF(#REF!="",0,COUNTIF(#REF!,"X"))</f>
        <v>#REF!</v>
      </c>
      <c r="D610" s="278">
        <v>20051</v>
      </c>
      <c r="E610" s="279" t="str">
        <f>_xlfn.XLOOKUP(D610,BASE!A:A,BASE!B:B)</f>
        <v>GOJI BERRY 5KG (VIDA EM GRAOS)</v>
      </c>
      <c r="F610" s="280" t="s">
        <v>155</v>
      </c>
      <c r="G610" s="280" t="s">
        <v>155</v>
      </c>
      <c r="H610" s="281">
        <v>0</v>
      </c>
      <c r="I610" s="281">
        <v>0</v>
      </c>
      <c r="J610" s="282" t="str">
        <f>IFERROR(_xlfn.XLOOKUP(D610,ISENTOS!A:A,ISENTOS!H:H),"")</f>
        <v/>
      </c>
      <c r="K610" s="282" t="str">
        <f>IFERROR(_xlfn.XLOOKUP(D610,ISENTOS!A:A,ISENTOS!I:I),"")</f>
        <v/>
      </c>
      <c r="L610" s="283">
        <f>IF(_xlfn.XLOOKUP(D610,Peso!A:A,Peso!D:D),_xlfn.XLOOKUP(D610,Peso!A:A,Peso!D:D),"SEM PESO")</f>
        <v>5</v>
      </c>
      <c r="M610" s="283" t="str">
        <f>_xlfn.XLOOKUP(D610,Peso!A:A,Peso!C:C)</f>
        <v>CX</v>
      </c>
      <c r="N610" s="283"/>
      <c r="O610" s="284">
        <f t="shared" si="72"/>
        <v>0</v>
      </c>
      <c r="P610" s="284" t="str">
        <f t="shared" si="73"/>
        <v/>
      </c>
      <c r="Q610" s="284" t="str">
        <f t="shared" si="74"/>
        <v/>
      </c>
      <c r="R610" s="285" t="str">
        <f>_xlfn.XLOOKUP(D610,CATEGORIA!B:B,CATEGORIA!F:F)</f>
        <v>FRUTAS DESIDRATADAS / CRISTALIZADAS</v>
      </c>
      <c r="S610" s="286">
        <f t="shared" si="75"/>
        <v>0</v>
      </c>
      <c r="T610" s="287" t="str">
        <f t="shared" si="76"/>
        <v/>
      </c>
      <c r="U610" s="287" t="str">
        <f t="shared" si="77"/>
        <v/>
      </c>
      <c r="V610" s="287">
        <f t="shared" si="78"/>
        <v>0</v>
      </c>
      <c r="W610" s="288">
        <f>_xlfn.XLOOKUP('LISTA '!D610,BASE!A:A,BASE!G:G)</f>
        <v>0</v>
      </c>
      <c r="X610" s="280" t="str">
        <f t="shared" si="79"/>
        <v/>
      </c>
      <c r="Y610" s="280" t="str">
        <f>IF(X610="ACABOU",(MAX($Y$2:Y609))+1,"")</f>
        <v/>
      </c>
      <c r="Z610" s="280" t="str">
        <f>IF(X610="CHEGOU",(MAX($Z$2:Z609))+1,"")</f>
        <v/>
      </c>
    </row>
    <row r="611" spans="1:26" s="216" customFormat="1" ht="21.9" customHeight="1" x14ac:dyDescent="0.3">
      <c r="A611" s="52"/>
      <c r="B611" s="53"/>
      <c r="C611" s="53"/>
      <c r="D611" s="278">
        <v>21488</v>
      </c>
      <c r="E611" s="279" t="str">
        <f>_xlfn.XLOOKUP(D611,BASE!A:A,BASE!B:B)</f>
        <v>GOMA XANTANA 200 MESH 25KG (IDEAL PARA LIQUIDO)</v>
      </c>
      <c r="F611" s="280"/>
      <c r="G611" s="280"/>
      <c r="H611" s="281">
        <v>28</v>
      </c>
      <c r="I611" s="281">
        <v>28</v>
      </c>
      <c r="J611" s="282" t="str">
        <f>IFERROR(_xlfn.XLOOKUP(D611,ISENTOS!A:A,ISENTOS!H:H),"")</f>
        <v/>
      </c>
      <c r="K611" s="282" t="str">
        <f>IFERROR(_xlfn.XLOOKUP(D611,ISENTOS!A:A,ISENTOS!I:I),"")</f>
        <v/>
      </c>
      <c r="L611" s="283">
        <f>IF(_xlfn.XLOOKUP(D611,Peso!A:A,Peso!D:D),_xlfn.XLOOKUP(D611,Peso!A:A,Peso!D:D),"SEM PESO")</f>
        <v>25</v>
      </c>
      <c r="M611" s="283" t="str">
        <f>_xlfn.XLOOKUP(D611,Peso!A:A,Peso!C:C)</f>
        <v>SC</v>
      </c>
      <c r="N611" s="283"/>
      <c r="O611" s="284">
        <f t="shared" si="72"/>
        <v>28</v>
      </c>
      <c r="P611" s="284" t="str">
        <f t="shared" si="73"/>
        <v/>
      </c>
      <c r="Q611" s="284" t="str">
        <f t="shared" si="74"/>
        <v/>
      </c>
      <c r="R611" s="285" t="str">
        <f>_xlfn.XLOOKUP(D611,CATEGORIA!B:B,CATEGORIA!F:F)</f>
        <v>ADITIVOS</v>
      </c>
      <c r="S611" s="286">
        <f t="shared" si="75"/>
        <v>700</v>
      </c>
      <c r="T611" s="287" t="str">
        <f t="shared" si="76"/>
        <v/>
      </c>
      <c r="U611" s="287" t="str">
        <f t="shared" si="77"/>
        <v/>
      </c>
      <c r="V611" s="287">
        <f t="shared" si="78"/>
        <v>700</v>
      </c>
      <c r="W611" s="288">
        <f>_xlfn.XLOOKUP('LISTA '!D611,BASE!A:A,BASE!G:G)</f>
        <v>26</v>
      </c>
      <c r="X611" s="280" t="str">
        <f t="shared" si="79"/>
        <v/>
      </c>
      <c r="Y611" s="280" t="str">
        <f>IF(X611="ACABOU",(MAX($Y$2:Y610))+1,"")</f>
        <v/>
      </c>
      <c r="Z611" s="280" t="str">
        <f>IF(X611="CHEGOU",(MAX($Z$2:Z610))+1,"")</f>
        <v/>
      </c>
    </row>
    <row r="612" spans="1:26" s="216" customFormat="1" ht="21.9" customHeight="1" x14ac:dyDescent="0.3">
      <c r="A612" s="52"/>
      <c r="B612" s="53"/>
      <c r="C612" s="53"/>
      <c r="D612" s="278">
        <v>21498</v>
      </c>
      <c r="E612" s="279" t="str">
        <f>_xlfn.XLOOKUP(D612,BASE!A:A,BASE!B:B)</f>
        <v>GOMA XANTANA 200 MESH IDEAL PARA LIQUIDO 2KG (VIDA EM GRAOS)</v>
      </c>
      <c r="F612" s="280"/>
      <c r="G612" s="280" t="s">
        <v>155</v>
      </c>
      <c r="H612" s="281">
        <v>31.6</v>
      </c>
      <c r="I612" s="281">
        <f>VLOOKUP(D612,FRACIONADOS!$A:$L,8,0)</f>
        <v>31.6</v>
      </c>
      <c r="J612" s="282" t="str">
        <f>IFERROR(_xlfn.XLOOKUP(D612,ISENTOS!A:A,ISENTOS!H:H),"")</f>
        <v/>
      </c>
      <c r="K612" s="282" t="str">
        <f>IFERROR(_xlfn.XLOOKUP(D612,ISENTOS!A:A,ISENTOS!I:I),"")</f>
        <v/>
      </c>
      <c r="L612" s="283">
        <f>IF(_xlfn.XLOOKUP(D612,Peso!A:A,Peso!D:D),_xlfn.XLOOKUP(D612,Peso!A:A,Peso!D:D),"SEM PESO")</f>
        <v>2</v>
      </c>
      <c r="M612" s="283" t="str">
        <f>_xlfn.XLOOKUP(D612,Peso!A:A,Peso!C:C)</f>
        <v>SC</v>
      </c>
      <c r="N612" s="283"/>
      <c r="O612" s="284">
        <f t="shared" si="72"/>
        <v>31.6</v>
      </c>
      <c r="P612" s="284" t="str">
        <f t="shared" si="73"/>
        <v/>
      </c>
      <c r="Q612" s="284" t="str">
        <f t="shared" si="74"/>
        <v/>
      </c>
      <c r="R612" s="285" t="str">
        <f>_xlfn.XLOOKUP(D612,CATEGORIA!B:B,CATEGORIA!F:F)</f>
        <v>ADITIVOS</v>
      </c>
      <c r="S612" s="286">
        <f t="shared" si="75"/>
        <v>63.2</v>
      </c>
      <c r="T612" s="287" t="str">
        <f t="shared" si="76"/>
        <v/>
      </c>
      <c r="U612" s="287" t="str">
        <f t="shared" si="77"/>
        <v/>
      </c>
      <c r="V612" s="287">
        <f t="shared" si="78"/>
        <v>63.2</v>
      </c>
      <c r="W612" s="288">
        <f>_xlfn.XLOOKUP('LISTA '!D612,BASE!A:A,BASE!G:G)</f>
        <v>6</v>
      </c>
      <c r="X612" s="280" t="str">
        <f t="shared" si="79"/>
        <v/>
      </c>
      <c r="Y612" s="280" t="str">
        <f>IF(X612="ACABOU",(MAX($Y$2:Y611))+1,"")</f>
        <v/>
      </c>
      <c r="Z612" s="280" t="str">
        <f>IF(X612="CHEGOU",(MAX($Z$2:Z611))+1,"")</f>
        <v/>
      </c>
    </row>
    <row r="613" spans="1:26" s="216" customFormat="1" ht="21.9" customHeight="1" x14ac:dyDescent="0.3">
      <c r="A613" s="52"/>
      <c r="B613" s="53"/>
      <c r="C613" s="53"/>
      <c r="D613" s="278">
        <v>21497</v>
      </c>
      <c r="E613" s="279" t="str">
        <f>_xlfn.XLOOKUP(D613,BASE!A:A,BASE!B:B)</f>
        <v>GOMA XANTANA 200 MESH IDEAL PARA LIQUIDO 5KG (VIDA EM GRAOS)</v>
      </c>
      <c r="F613" s="280"/>
      <c r="G613" s="280" t="s">
        <v>155</v>
      </c>
      <c r="H613" s="281">
        <v>30.2</v>
      </c>
      <c r="I613" s="281">
        <f>VLOOKUP(D613,FRACIONADOS!$A:$L,8,0)</f>
        <v>30.2</v>
      </c>
      <c r="J613" s="282" t="str">
        <f>IFERROR(_xlfn.XLOOKUP(D613,ISENTOS!A:A,ISENTOS!H:H),"")</f>
        <v/>
      </c>
      <c r="K613" s="282" t="str">
        <f>IFERROR(_xlfn.XLOOKUP(D613,ISENTOS!A:A,ISENTOS!I:I),"")</f>
        <v/>
      </c>
      <c r="L613" s="283">
        <f>IF(_xlfn.XLOOKUP(D613,Peso!A:A,Peso!D:D),_xlfn.XLOOKUP(D613,Peso!A:A,Peso!D:D),"SEM PESO")</f>
        <v>5</v>
      </c>
      <c r="M613" s="283" t="str">
        <f>_xlfn.XLOOKUP(D613,Peso!A:A,Peso!C:C)</f>
        <v>SC</v>
      </c>
      <c r="N613" s="283"/>
      <c r="O613" s="284">
        <f t="shared" si="72"/>
        <v>30.2</v>
      </c>
      <c r="P613" s="284" t="str">
        <f t="shared" si="73"/>
        <v/>
      </c>
      <c r="Q613" s="284" t="str">
        <f t="shared" si="74"/>
        <v/>
      </c>
      <c r="R613" s="285" t="str">
        <f>_xlfn.XLOOKUP(D613,CATEGORIA!B:B,CATEGORIA!F:F)</f>
        <v>ADITIVOS</v>
      </c>
      <c r="S613" s="286">
        <f t="shared" si="75"/>
        <v>151</v>
      </c>
      <c r="T613" s="287" t="str">
        <f t="shared" si="76"/>
        <v/>
      </c>
      <c r="U613" s="287" t="str">
        <f t="shared" si="77"/>
        <v/>
      </c>
      <c r="V613" s="287">
        <f t="shared" si="78"/>
        <v>151</v>
      </c>
      <c r="W613" s="288">
        <f>_xlfn.XLOOKUP('LISTA '!D613,BASE!A:A,BASE!G:G)</f>
        <v>35</v>
      </c>
      <c r="X613" s="280" t="str">
        <f t="shared" si="79"/>
        <v/>
      </c>
      <c r="Y613" s="280" t="str">
        <f>IF(X613="ACABOU",(MAX($Y$2:Y612))+1,"")</f>
        <v/>
      </c>
      <c r="Z613" s="280" t="str">
        <f>IF(X613="CHEGOU",(MAX($Z$2:Z612))+1,"")</f>
        <v/>
      </c>
    </row>
    <row r="614" spans="1:26" s="216" customFormat="1" ht="21.9" customHeight="1" x14ac:dyDescent="0.3">
      <c r="A614" s="12"/>
      <c r="B614" s="12"/>
      <c r="C614" s="13"/>
      <c r="D614" s="278">
        <v>20094</v>
      </c>
      <c r="E614" s="279" t="str">
        <f>_xlfn.XLOOKUP(D614,BASE!A:A,BASE!B:B)</f>
        <v>GOMA XANTANA 80 MESH 25KG (IDEAL PARA MASSAS)</v>
      </c>
      <c r="F614" s="280"/>
      <c r="G614" s="280"/>
      <c r="H614" s="281">
        <v>0</v>
      </c>
      <c r="I614" s="281">
        <v>0</v>
      </c>
      <c r="J614" s="282" t="str">
        <f>IFERROR(_xlfn.XLOOKUP(D614,ISENTOS!A:A,ISENTOS!H:H),"")</f>
        <v/>
      </c>
      <c r="K614" s="282" t="str">
        <f>IFERROR(_xlfn.XLOOKUP(D614,ISENTOS!A:A,ISENTOS!I:I),"")</f>
        <v/>
      </c>
      <c r="L614" s="283">
        <f>IF(_xlfn.XLOOKUP(D614,Peso!A:A,Peso!D:D),_xlfn.XLOOKUP(D614,Peso!A:A,Peso!D:D),"SEM PESO")</f>
        <v>25</v>
      </c>
      <c r="M614" s="283" t="str">
        <f>_xlfn.XLOOKUP(D614,Peso!A:A,Peso!C:C)</f>
        <v>SC</v>
      </c>
      <c r="N614" s="283"/>
      <c r="O614" s="284">
        <f t="shared" si="72"/>
        <v>0</v>
      </c>
      <c r="P614" s="284" t="str">
        <f t="shared" si="73"/>
        <v/>
      </c>
      <c r="Q614" s="284" t="str">
        <f t="shared" si="74"/>
        <v/>
      </c>
      <c r="R614" s="285" t="str">
        <f>_xlfn.XLOOKUP(D614,CATEGORIA!B:B,CATEGORIA!F:F)</f>
        <v>ADITIVOS</v>
      </c>
      <c r="S614" s="286">
        <f t="shared" si="75"/>
        <v>0</v>
      </c>
      <c r="T614" s="287" t="str">
        <f t="shared" si="76"/>
        <v/>
      </c>
      <c r="U614" s="287" t="str">
        <f t="shared" si="77"/>
        <v/>
      </c>
      <c r="V614" s="287">
        <f t="shared" si="78"/>
        <v>0</v>
      </c>
      <c r="W614" s="288">
        <f>_xlfn.XLOOKUP('LISTA '!D614,BASE!A:A,BASE!G:G)</f>
        <v>0</v>
      </c>
      <c r="X614" s="280" t="str">
        <f t="shared" si="79"/>
        <v/>
      </c>
      <c r="Y614" s="280" t="str">
        <f>IF(X614="ACABOU",(MAX($Y$2:Y613))+1,"")</f>
        <v/>
      </c>
      <c r="Z614" s="280" t="str">
        <f>IF(X614="CHEGOU",(MAX($Z$2:Z613))+1,"")</f>
        <v/>
      </c>
    </row>
    <row r="615" spans="1:26" s="216" customFormat="1" ht="21.9" customHeight="1" x14ac:dyDescent="0.3">
      <c r="A615" s="38" t="e">
        <f>IF(#REF!="",0,COUNTIF(#REF!,"x"))</f>
        <v>#REF!</v>
      </c>
      <c r="B615" s="38" t="e">
        <f>IF(#REF!="",0,COUNTIF(#REF!,"x"))</f>
        <v>#REF!</v>
      </c>
      <c r="C615" s="10" t="e">
        <f>IF(#REF!="",0,COUNTIF(#REF!,"X"))</f>
        <v>#REF!</v>
      </c>
      <c r="D615" s="278">
        <v>21374</v>
      </c>
      <c r="E615" s="279" t="str">
        <f>_xlfn.XLOOKUP(D615,BASE!A:A,BASE!B:B)</f>
        <v>GOMA XANTANA 80 MESH IDEAL PARA MASSAS 2KG (VIDA EM GRAOS)</v>
      </c>
      <c r="F615" s="280"/>
      <c r="G615" s="280" t="s">
        <v>155</v>
      </c>
      <c r="H615" s="281">
        <v>0</v>
      </c>
      <c r="I615" s="281">
        <v>0</v>
      </c>
      <c r="J615" s="282" t="str">
        <f>IFERROR(_xlfn.XLOOKUP(D615,ISENTOS!A:A,ISENTOS!H:H),"")</f>
        <v/>
      </c>
      <c r="K615" s="282" t="str">
        <f>IFERROR(_xlfn.XLOOKUP(D615,ISENTOS!A:A,ISENTOS!I:I),"")</f>
        <v/>
      </c>
      <c r="L615" s="283">
        <f>IF(_xlfn.XLOOKUP(D615,Peso!A:A,Peso!D:D),_xlfn.XLOOKUP(D615,Peso!A:A,Peso!D:D),"SEM PESO")</f>
        <v>2</v>
      </c>
      <c r="M615" s="283" t="str">
        <f>_xlfn.XLOOKUP(D615,Peso!A:A,Peso!C:C)</f>
        <v>SC</v>
      </c>
      <c r="N615" s="283"/>
      <c r="O615" s="284">
        <f t="shared" si="72"/>
        <v>0</v>
      </c>
      <c r="P615" s="284" t="str">
        <f t="shared" si="73"/>
        <v/>
      </c>
      <c r="Q615" s="284" t="str">
        <f t="shared" si="74"/>
        <v/>
      </c>
      <c r="R615" s="285" t="str">
        <f>_xlfn.XLOOKUP(D615,CATEGORIA!B:B,CATEGORIA!F:F)</f>
        <v>ADITIVOS</v>
      </c>
      <c r="S615" s="286">
        <f t="shared" si="75"/>
        <v>0</v>
      </c>
      <c r="T615" s="287" t="str">
        <f t="shared" si="76"/>
        <v/>
      </c>
      <c r="U615" s="287" t="str">
        <f t="shared" si="77"/>
        <v/>
      </c>
      <c r="V615" s="287">
        <f t="shared" si="78"/>
        <v>0</v>
      </c>
      <c r="W615" s="288">
        <f>_xlfn.XLOOKUP('LISTA '!D615,BASE!A:A,BASE!G:G)</f>
        <v>0</v>
      </c>
      <c r="X615" s="280" t="str">
        <f t="shared" si="79"/>
        <v/>
      </c>
      <c r="Y615" s="280" t="str">
        <f>IF(X615="ACABOU",(MAX($Y$2:Y614))+1,"")</f>
        <v/>
      </c>
      <c r="Z615" s="280" t="str">
        <f>IF(X615="CHEGOU",(MAX($Z$2:Z614))+1,"")</f>
        <v/>
      </c>
    </row>
    <row r="616" spans="1:26" s="216" customFormat="1" ht="21.9" customHeight="1" x14ac:dyDescent="0.3">
      <c r="A616" s="38" t="e">
        <f>IF(#REF!="",0,COUNTIF(#REF!,"x"))</f>
        <v>#REF!</v>
      </c>
      <c r="B616" s="38" t="e">
        <f>IF(#REF!="",0,COUNTIF(#REF!,"x"))</f>
        <v>#REF!</v>
      </c>
      <c r="C616" s="10" t="e">
        <f>IF(#REF!="",0,COUNTIF(#REF!,"X"))</f>
        <v>#REF!</v>
      </c>
      <c r="D616" s="278">
        <v>20423</v>
      </c>
      <c r="E616" s="279" t="str">
        <f>_xlfn.XLOOKUP(D616,BASE!A:A,BASE!B:B)</f>
        <v>GOMA XANTANA 80 MESH IDEAL PARA MASSAS 5KG (VIDA EM GRAOS)</v>
      </c>
      <c r="F616" s="280"/>
      <c r="G616" s="280" t="s">
        <v>155</v>
      </c>
      <c r="H616" s="281">
        <v>45.1</v>
      </c>
      <c r="I616" s="281">
        <v>45.1</v>
      </c>
      <c r="J616" s="282" t="str">
        <f>IFERROR(_xlfn.XLOOKUP(D616,ISENTOS!A:A,ISENTOS!H:H),"")</f>
        <v/>
      </c>
      <c r="K616" s="282" t="str">
        <f>IFERROR(_xlfn.XLOOKUP(D616,ISENTOS!A:A,ISENTOS!I:I),"")</f>
        <v/>
      </c>
      <c r="L616" s="283">
        <f>IF(_xlfn.XLOOKUP(D616,Peso!A:A,Peso!D:D),_xlfn.XLOOKUP(D616,Peso!A:A,Peso!D:D),"SEM PESO")</f>
        <v>5</v>
      </c>
      <c r="M616" s="283" t="str">
        <f>_xlfn.XLOOKUP(D616,Peso!A:A,Peso!C:C)</f>
        <v>SC</v>
      </c>
      <c r="N616" s="283"/>
      <c r="O616" s="284">
        <f t="shared" si="72"/>
        <v>45.1</v>
      </c>
      <c r="P616" s="284" t="str">
        <f t="shared" si="73"/>
        <v/>
      </c>
      <c r="Q616" s="284" t="str">
        <f t="shared" si="74"/>
        <v/>
      </c>
      <c r="R616" s="285" t="str">
        <f>_xlfn.XLOOKUP(D616,CATEGORIA!B:B,CATEGORIA!F:F)</f>
        <v>ADITIVOS</v>
      </c>
      <c r="S616" s="286">
        <f t="shared" si="75"/>
        <v>225.5</v>
      </c>
      <c r="T616" s="287" t="str">
        <f t="shared" si="76"/>
        <v/>
      </c>
      <c r="U616" s="287" t="str">
        <f t="shared" si="77"/>
        <v/>
      </c>
      <c r="V616" s="287">
        <f t="shared" si="78"/>
        <v>225.5</v>
      </c>
      <c r="W616" s="288">
        <f>_xlfn.XLOOKUP('LISTA '!D616,BASE!A:A,BASE!G:G)</f>
        <v>0</v>
      </c>
      <c r="X616" s="280" t="str">
        <f t="shared" si="79"/>
        <v>ACABOU</v>
      </c>
      <c r="Y616" s="280">
        <f>IF(X616="ACABOU",(MAX($Y$2:Y615))+1,"")</f>
        <v>20</v>
      </c>
      <c r="Z616" s="280" t="str">
        <f>IF(X616="CHEGOU",(MAX($Z$2:Z615))+1,"")</f>
        <v/>
      </c>
    </row>
    <row r="617" spans="1:26" s="216" customFormat="1" ht="21.9" customHeight="1" x14ac:dyDescent="0.3">
      <c r="A617" s="11" t="e">
        <f>IF(#REF!="",0,COUNTIF(#REF!,"x"))</f>
        <v>#REF!</v>
      </c>
      <c r="B617" s="11" t="e">
        <f>IF(#REF!="",0,COUNTIF(#REF!,"x"))</f>
        <v>#REF!</v>
      </c>
      <c r="C617" s="10" t="e">
        <f>IF(#REF!="",0,COUNTIF(#REF!,"X"))</f>
        <v>#REF!</v>
      </c>
      <c r="D617" s="278">
        <v>910</v>
      </c>
      <c r="E617" s="279" t="str">
        <f>_xlfn.XLOOKUP(D617,BASE!A:A,BASE!B:B)</f>
        <v>GRANOLA CEREAIS E FRUTAS 12X1KG (NATURALE)</v>
      </c>
      <c r="F617" s="280"/>
      <c r="G617" s="280"/>
      <c r="H617" s="281">
        <v>20</v>
      </c>
      <c r="I617" s="281">
        <v>20</v>
      </c>
      <c r="J617" s="282" t="str">
        <f>IFERROR(_xlfn.XLOOKUP(D617,ISENTOS!A:A,ISENTOS!H:H),"")</f>
        <v/>
      </c>
      <c r="K617" s="282" t="str">
        <f>IFERROR(_xlfn.XLOOKUP(D617,ISENTOS!A:A,ISENTOS!I:I),"")</f>
        <v/>
      </c>
      <c r="L617" s="283">
        <f>IF(_xlfn.XLOOKUP(D617,Peso!A:A,Peso!D:D),_xlfn.XLOOKUP(D617,Peso!A:A,Peso!D:D),"SEM PESO")</f>
        <v>12</v>
      </c>
      <c r="M617" s="283" t="str">
        <f>_xlfn.XLOOKUP(D617,Peso!A:A,Peso!C:C)</f>
        <v>CX</v>
      </c>
      <c r="N617" s="283"/>
      <c r="O617" s="284">
        <f t="shared" si="72"/>
        <v>20</v>
      </c>
      <c r="P617" s="284" t="str">
        <f t="shared" si="73"/>
        <v/>
      </c>
      <c r="Q617" s="284" t="str">
        <f t="shared" si="74"/>
        <v/>
      </c>
      <c r="R617" s="285" t="str">
        <f>_xlfn.XLOOKUP(D617,CATEGORIA!B:B,CATEGORIA!F:F)</f>
        <v>CEREAIS</v>
      </c>
      <c r="S617" s="286">
        <f t="shared" si="75"/>
        <v>240</v>
      </c>
      <c r="T617" s="287" t="str">
        <f t="shared" si="76"/>
        <v/>
      </c>
      <c r="U617" s="287" t="str">
        <f t="shared" si="77"/>
        <v/>
      </c>
      <c r="V617" s="287">
        <f t="shared" si="78"/>
        <v>240</v>
      </c>
      <c r="W617" s="288">
        <f>_xlfn.XLOOKUP('LISTA '!D617,BASE!A:A,BASE!G:G)</f>
        <v>33</v>
      </c>
      <c r="X617" s="280" t="str">
        <f t="shared" si="79"/>
        <v/>
      </c>
      <c r="Y617" s="280" t="str">
        <f>IF(X617="ACABOU",(MAX($Y$2:Y616))+1,"")</f>
        <v/>
      </c>
      <c r="Z617" s="280" t="str">
        <f>IF(X617="CHEGOU",(MAX($Z$2:Z616))+1,"")</f>
        <v/>
      </c>
    </row>
    <row r="618" spans="1:26" s="216" customFormat="1" ht="21.9" customHeight="1" x14ac:dyDescent="0.3">
      <c r="A618" s="22" t="e">
        <f>IF(#REF!="",0,COUNTIF(#REF!,"x"))</f>
        <v>#REF!</v>
      </c>
      <c r="B618" s="22" t="e">
        <f>IF(#REF!="",0,COUNTIF(#REF!,"x"))</f>
        <v>#REF!</v>
      </c>
      <c r="C618" s="23" t="e">
        <f>IF(#REF!="",0,COUNTIF(#REF!,"X"))</f>
        <v>#REF!</v>
      </c>
      <c r="D618" s="278">
        <v>994</v>
      </c>
      <c r="E618" s="279" t="str">
        <f>_xlfn.XLOOKUP(D618,BASE!A:A,BASE!B:B)</f>
        <v>GRANOLA CEREAIS E FRUTAS 6X1KG (NATURALE)</v>
      </c>
      <c r="F618" s="280" t="s">
        <v>155</v>
      </c>
      <c r="G618" s="280" t="s">
        <v>155</v>
      </c>
      <c r="H618" s="281">
        <v>21.8</v>
      </c>
      <c r="I618" s="281">
        <f>VLOOKUP(D618,FRACIONADOS!$A:$L,8,0)</f>
        <v>21.8</v>
      </c>
      <c r="J618" s="282" t="str">
        <f>IFERROR(_xlfn.XLOOKUP(D618,ISENTOS!A:A,ISENTOS!H:H),"")</f>
        <v/>
      </c>
      <c r="K618" s="282" t="str">
        <f>IFERROR(_xlfn.XLOOKUP(D618,ISENTOS!A:A,ISENTOS!I:I),"")</f>
        <v/>
      </c>
      <c r="L618" s="283">
        <f>IF(_xlfn.XLOOKUP(D618,Peso!A:A,Peso!D:D),_xlfn.XLOOKUP(D618,Peso!A:A,Peso!D:D),"SEM PESO")</f>
        <v>6</v>
      </c>
      <c r="M618" s="283" t="str">
        <f>_xlfn.XLOOKUP(D618,Peso!A:A,Peso!C:C)</f>
        <v>CX</v>
      </c>
      <c r="N618" s="283"/>
      <c r="O618" s="284">
        <f t="shared" si="72"/>
        <v>21.8</v>
      </c>
      <c r="P618" s="284" t="str">
        <f t="shared" si="73"/>
        <v/>
      </c>
      <c r="Q618" s="284" t="str">
        <f t="shared" si="74"/>
        <v/>
      </c>
      <c r="R618" s="285" t="str">
        <f>_xlfn.XLOOKUP(D618,CATEGORIA!B:B,CATEGORIA!F:F)</f>
        <v>CEREAIS</v>
      </c>
      <c r="S618" s="286">
        <f t="shared" si="75"/>
        <v>130.80000000000001</v>
      </c>
      <c r="T618" s="287" t="str">
        <f t="shared" si="76"/>
        <v/>
      </c>
      <c r="U618" s="287" t="str">
        <f t="shared" si="77"/>
        <v/>
      </c>
      <c r="V618" s="287">
        <f t="shared" si="78"/>
        <v>130.80000000000001</v>
      </c>
      <c r="W618" s="288">
        <f>_xlfn.XLOOKUP('LISTA '!D618,BASE!A:A,BASE!G:G)</f>
        <v>17</v>
      </c>
      <c r="X618" s="280" t="str">
        <f t="shared" si="79"/>
        <v/>
      </c>
      <c r="Y618" s="280" t="str">
        <f>IF(X618="ACABOU",(MAX($Y$2:Y617))+1,"")</f>
        <v/>
      </c>
      <c r="Z618" s="280" t="str">
        <f>IF(X618="CHEGOU",(MAX($Z$2:Z617))+1,"")</f>
        <v/>
      </c>
    </row>
    <row r="619" spans="1:26" s="216" customFormat="1" ht="21.9" customHeight="1" x14ac:dyDescent="0.3">
      <c r="A619" s="12" t="e">
        <f>IF(#REF!="",0,COUNTIF(#REF!,"x"))</f>
        <v>#REF!</v>
      </c>
      <c r="B619" s="12" t="e">
        <f>IF(#REF!="",0,COUNTIF(#REF!,"x"))</f>
        <v>#REF!</v>
      </c>
      <c r="C619" s="13" t="e">
        <f>IF(#REF!="",0,COUNTIF(#REF!,"X"))</f>
        <v>#REF!</v>
      </c>
      <c r="D619" s="278">
        <v>1448</v>
      </c>
      <c r="E619" s="279" t="str">
        <f>_xlfn.XLOOKUP(D619,BASE!A:A,BASE!B:B)</f>
        <v>GRANOLA ESPECIAL + COCO 5KG (WS)</v>
      </c>
      <c r="F619" s="280"/>
      <c r="G619" s="280"/>
      <c r="H619" s="281">
        <v>33</v>
      </c>
      <c r="I619" s="281">
        <v>33</v>
      </c>
      <c r="J619" s="282" t="str">
        <f>IFERROR(_xlfn.XLOOKUP(D619,ISENTOS!A:A,ISENTOS!H:H),"")</f>
        <v/>
      </c>
      <c r="K619" s="282" t="str">
        <f>IFERROR(_xlfn.XLOOKUP(D619,ISENTOS!A:A,ISENTOS!I:I),"")</f>
        <v/>
      </c>
      <c r="L619" s="283">
        <f>IF(_xlfn.XLOOKUP(D619,Peso!A:A,Peso!D:D),_xlfn.XLOOKUP(D619,Peso!A:A,Peso!D:D),"SEM PESO")</f>
        <v>5</v>
      </c>
      <c r="M619" s="283" t="str">
        <f>_xlfn.XLOOKUP(D619,Peso!A:A,Peso!C:C)</f>
        <v>CX</v>
      </c>
      <c r="N619" s="283"/>
      <c r="O619" s="284">
        <f t="shared" si="72"/>
        <v>33</v>
      </c>
      <c r="P619" s="284" t="str">
        <f t="shared" si="73"/>
        <v/>
      </c>
      <c r="Q619" s="284" t="str">
        <f t="shared" si="74"/>
        <v/>
      </c>
      <c r="R619" s="285" t="str">
        <f>_xlfn.XLOOKUP(D619,CATEGORIA!B:B,CATEGORIA!F:F)</f>
        <v>CEREAIS</v>
      </c>
      <c r="S619" s="286">
        <f t="shared" si="75"/>
        <v>165</v>
      </c>
      <c r="T619" s="287" t="str">
        <f t="shared" si="76"/>
        <v/>
      </c>
      <c r="U619" s="287" t="str">
        <f t="shared" si="77"/>
        <v/>
      </c>
      <c r="V619" s="287">
        <f t="shared" si="78"/>
        <v>165</v>
      </c>
      <c r="W619" s="288">
        <f>_xlfn.XLOOKUP('LISTA '!D619,BASE!A:A,BASE!G:G)</f>
        <v>39</v>
      </c>
      <c r="X619" s="280" t="str">
        <f t="shared" si="79"/>
        <v/>
      </c>
      <c r="Y619" s="280" t="str">
        <f>IF(X619="ACABOU",(MAX($Y$2:Y618))+1,"")</f>
        <v/>
      </c>
      <c r="Z619" s="280" t="str">
        <f>IF(X619="CHEGOU",(MAX($Z$2:Z618))+1,"")</f>
        <v/>
      </c>
    </row>
    <row r="620" spans="1:26" s="216" customFormat="1" ht="21.9" customHeight="1" x14ac:dyDescent="0.3">
      <c r="A620" s="12" t="e">
        <f>IF(#REF!="",0,COUNTIF(#REF!,"x"))</f>
        <v>#REF!</v>
      </c>
      <c r="B620" s="12" t="e">
        <f>IF(#REF!="",0,COUNTIF(#REF!,"x"))</f>
        <v>#REF!</v>
      </c>
      <c r="C620" s="13" t="e">
        <f>IF(#REF!="",0,COUNTIF(#REF!,"X"))</f>
        <v>#REF!</v>
      </c>
      <c r="D620" s="278">
        <v>1452</v>
      </c>
      <c r="E620" s="279" t="str">
        <f>_xlfn.XLOOKUP(D620,BASE!A:A,BASE!B:B)</f>
        <v>GRANOLA ESPECIAL PREMIUM 5KG (WS)</v>
      </c>
      <c r="F620" s="280"/>
      <c r="G620" s="280"/>
      <c r="H620" s="281">
        <v>59.3</v>
      </c>
      <c r="I620" s="281">
        <v>59.3</v>
      </c>
      <c r="J620" s="282" t="str">
        <f>IFERROR(_xlfn.XLOOKUP(D620,ISENTOS!A:A,ISENTOS!H:H),"")</f>
        <v/>
      </c>
      <c r="K620" s="282" t="str">
        <f>IFERROR(_xlfn.XLOOKUP(D620,ISENTOS!A:A,ISENTOS!I:I),"")</f>
        <v/>
      </c>
      <c r="L620" s="283">
        <f>IF(_xlfn.XLOOKUP(D620,Peso!A:A,Peso!D:D),_xlfn.XLOOKUP(D620,Peso!A:A,Peso!D:D),"SEM PESO")</f>
        <v>5</v>
      </c>
      <c r="M620" s="283" t="str">
        <f>_xlfn.XLOOKUP(D620,Peso!A:A,Peso!C:C)</f>
        <v>CX</v>
      </c>
      <c r="N620" s="283"/>
      <c r="O620" s="284">
        <f t="shared" si="72"/>
        <v>59.3</v>
      </c>
      <c r="P620" s="284" t="str">
        <f t="shared" si="73"/>
        <v/>
      </c>
      <c r="Q620" s="284" t="str">
        <f t="shared" si="74"/>
        <v/>
      </c>
      <c r="R620" s="285" t="str">
        <f>_xlfn.XLOOKUP(D620,CATEGORIA!B:B,CATEGORIA!F:F)</f>
        <v>CEREAIS</v>
      </c>
      <c r="S620" s="286">
        <f t="shared" si="75"/>
        <v>296.5</v>
      </c>
      <c r="T620" s="287" t="str">
        <f t="shared" si="76"/>
        <v/>
      </c>
      <c r="U620" s="287" t="str">
        <f t="shared" si="77"/>
        <v/>
      </c>
      <c r="V620" s="287">
        <f t="shared" si="78"/>
        <v>296.5</v>
      </c>
      <c r="W620" s="288">
        <f>_xlfn.XLOOKUP('LISTA '!D620,BASE!A:A,BASE!G:G)</f>
        <v>27</v>
      </c>
      <c r="X620" s="280" t="str">
        <f t="shared" si="79"/>
        <v/>
      </c>
      <c r="Y620" s="280" t="str">
        <f>IF(X620="ACABOU",(MAX($Y$2:Y619))+1,"")</f>
        <v/>
      </c>
      <c r="Z620" s="280" t="str">
        <f>IF(X620="CHEGOU",(MAX($Z$2:Z619))+1,"")</f>
        <v/>
      </c>
    </row>
    <row r="621" spans="1:26" s="216" customFormat="1" ht="21.9" customHeight="1" x14ac:dyDescent="0.3">
      <c r="A621" s="12"/>
      <c r="B621" s="12"/>
      <c r="C621" s="13"/>
      <c r="D621" s="278">
        <v>1450</v>
      </c>
      <c r="E621" s="279" t="str">
        <f>_xlfn.XLOOKUP(D621,BASE!A:A,BASE!B:B)</f>
        <v>GRANOLA ESPECIAL SEM GLUTEN 3,5KG (WS)</v>
      </c>
      <c r="F621" s="280"/>
      <c r="G621" s="280"/>
      <c r="H621" s="281">
        <v>52.5</v>
      </c>
      <c r="I621" s="281">
        <v>52.5</v>
      </c>
      <c r="J621" s="282" t="str">
        <f>IFERROR(_xlfn.XLOOKUP(D621,ISENTOS!A:A,ISENTOS!H:H),"")</f>
        <v/>
      </c>
      <c r="K621" s="282" t="str">
        <f>IFERROR(_xlfn.XLOOKUP(D621,ISENTOS!A:A,ISENTOS!I:I),"")</f>
        <v/>
      </c>
      <c r="L621" s="283">
        <f>IF(_xlfn.XLOOKUP(D621,Peso!A:A,Peso!D:D),_xlfn.XLOOKUP(D621,Peso!A:A,Peso!D:D),"SEM PESO")</f>
        <v>3.5</v>
      </c>
      <c r="M621" s="283" t="str">
        <f>_xlfn.XLOOKUP(D621,Peso!A:A,Peso!C:C)</f>
        <v>CX</v>
      </c>
      <c r="N621" s="283"/>
      <c r="O621" s="284">
        <f t="shared" si="72"/>
        <v>52.5</v>
      </c>
      <c r="P621" s="284" t="str">
        <f t="shared" si="73"/>
        <v/>
      </c>
      <c r="Q621" s="284" t="str">
        <f t="shared" si="74"/>
        <v/>
      </c>
      <c r="R621" s="285" t="str">
        <f>_xlfn.XLOOKUP(D621,CATEGORIA!B:B,CATEGORIA!F:F)</f>
        <v>CEREAIS</v>
      </c>
      <c r="S621" s="286">
        <f t="shared" si="75"/>
        <v>183.75</v>
      </c>
      <c r="T621" s="287" t="str">
        <f t="shared" si="76"/>
        <v/>
      </c>
      <c r="U621" s="287" t="str">
        <f t="shared" si="77"/>
        <v/>
      </c>
      <c r="V621" s="287">
        <f t="shared" si="78"/>
        <v>183.75</v>
      </c>
      <c r="W621" s="288">
        <f>_xlfn.XLOOKUP('LISTA '!D621,BASE!A:A,BASE!G:G)</f>
        <v>44</v>
      </c>
      <c r="X621" s="280" t="str">
        <f t="shared" si="79"/>
        <v/>
      </c>
      <c r="Y621" s="280" t="str">
        <f>IF(X621="ACABOU",(MAX($Y$2:Y620))+1,"")</f>
        <v/>
      </c>
      <c r="Z621" s="280" t="str">
        <f>IF(X621="CHEGOU",(MAX($Z$2:Z620))+1,"")</f>
        <v/>
      </c>
    </row>
    <row r="622" spans="1:26" s="216" customFormat="1" ht="21.9" customHeight="1" x14ac:dyDescent="0.3">
      <c r="A622" s="12"/>
      <c r="B622" s="12"/>
      <c r="C622" s="13"/>
      <c r="D622" s="278">
        <v>1456</v>
      </c>
      <c r="E622" s="279" t="str">
        <f>_xlfn.XLOOKUP(D622,BASE!A:A,BASE!B:B)</f>
        <v>GRANOLA ESPECIAL TRADICIONAL 5KG (WS)</v>
      </c>
      <c r="F622" s="280"/>
      <c r="G622" s="280"/>
      <c r="H622" s="281">
        <v>34</v>
      </c>
      <c r="I622" s="281">
        <v>34</v>
      </c>
      <c r="J622" s="282" t="str">
        <f>IFERROR(_xlfn.XLOOKUP(D622,ISENTOS!A:A,ISENTOS!H:H),"")</f>
        <v/>
      </c>
      <c r="K622" s="282" t="str">
        <f>IFERROR(_xlfn.XLOOKUP(D622,ISENTOS!A:A,ISENTOS!I:I),"")</f>
        <v/>
      </c>
      <c r="L622" s="283">
        <f>IF(_xlfn.XLOOKUP(D622,Peso!A:A,Peso!D:D),_xlfn.XLOOKUP(D622,Peso!A:A,Peso!D:D),"SEM PESO")</f>
        <v>5</v>
      </c>
      <c r="M622" s="283" t="str">
        <f>_xlfn.XLOOKUP(D622,Peso!A:A,Peso!C:C)</f>
        <v>CX</v>
      </c>
      <c r="N622" s="283"/>
      <c r="O622" s="284">
        <f t="shared" si="72"/>
        <v>34</v>
      </c>
      <c r="P622" s="284" t="str">
        <f t="shared" si="73"/>
        <v/>
      </c>
      <c r="Q622" s="284" t="str">
        <f t="shared" si="74"/>
        <v/>
      </c>
      <c r="R622" s="285" t="str">
        <f>_xlfn.XLOOKUP(D622,CATEGORIA!B:B,CATEGORIA!F:F)</f>
        <v>CEREAIS</v>
      </c>
      <c r="S622" s="286">
        <f t="shared" si="75"/>
        <v>170</v>
      </c>
      <c r="T622" s="287" t="str">
        <f t="shared" si="76"/>
        <v/>
      </c>
      <c r="U622" s="287" t="str">
        <f t="shared" si="77"/>
        <v/>
      </c>
      <c r="V622" s="287">
        <f t="shared" si="78"/>
        <v>170</v>
      </c>
      <c r="W622" s="288">
        <f>_xlfn.XLOOKUP('LISTA '!D622,BASE!A:A,BASE!G:G)</f>
        <v>92</v>
      </c>
      <c r="X622" s="280" t="str">
        <f t="shared" si="79"/>
        <v/>
      </c>
      <c r="Y622" s="280" t="str">
        <f>IF(X622="ACABOU",(MAX($Y$2:Y621))+1,"")</f>
        <v/>
      </c>
      <c r="Z622" s="280" t="str">
        <f>IF(X622="CHEGOU",(MAX($Z$2:Z621))+1,"")</f>
        <v/>
      </c>
    </row>
    <row r="623" spans="1:26" s="216" customFormat="1" ht="21.9" customHeight="1" x14ac:dyDescent="0.3">
      <c r="A623" s="12"/>
      <c r="B623" s="12"/>
      <c r="C623" s="13"/>
      <c r="D623" s="278">
        <v>1458</v>
      </c>
      <c r="E623" s="279" t="str">
        <f>_xlfn.XLOOKUP(D623,BASE!A:A,BASE!B:B)</f>
        <v>GRANOLA ESPECIAL ZERO ACUCAR 5KG (WS)</v>
      </c>
      <c r="F623" s="280"/>
      <c r="G623" s="280"/>
      <c r="H623" s="281">
        <v>41.7</v>
      </c>
      <c r="I623" s="281">
        <v>41.7</v>
      </c>
      <c r="J623" s="282" t="str">
        <f>IFERROR(_xlfn.XLOOKUP(D623,ISENTOS!A:A,ISENTOS!H:H),"")</f>
        <v/>
      </c>
      <c r="K623" s="282" t="str">
        <f>IFERROR(_xlfn.XLOOKUP(D623,ISENTOS!A:A,ISENTOS!I:I),"")</f>
        <v/>
      </c>
      <c r="L623" s="283">
        <f>IF(_xlfn.XLOOKUP(D623,Peso!A:A,Peso!D:D),_xlfn.XLOOKUP(D623,Peso!A:A,Peso!D:D),"SEM PESO")</f>
        <v>5</v>
      </c>
      <c r="M623" s="283" t="str">
        <f>_xlfn.XLOOKUP(D623,Peso!A:A,Peso!C:C)</f>
        <v>CX</v>
      </c>
      <c r="N623" s="283"/>
      <c r="O623" s="284">
        <f t="shared" si="72"/>
        <v>41.7</v>
      </c>
      <c r="P623" s="284" t="str">
        <f t="shared" si="73"/>
        <v/>
      </c>
      <c r="Q623" s="284" t="str">
        <f t="shared" si="74"/>
        <v/>
      </c>
      <c r="R623" s="285" t="str">
        <f>_xlfn.XLOOKUP(D623,CATEGORIA!B:B,CATEGORIA!F:F)</f>
        <v>CEREAIS</v>
      </c>
      <c r="S623" s="286">
        <f t="shared" si="75"/>
        <v>208.5</v>
      </c>
      <c r="T623" s="287" t="str">
        <f t="shared" si="76"/>
        <v/>
      </c>
      <c r="U623" s="287" t="str">
        <f t="shared" si="77"/>
        <v/>
      </c>
      <c r="V623" s="287">
        <f t="shared" si="78"/>
        <v>208.5</v>
      </c>
      <c r="W623" s="288">
        <f>_xlfn.XLOOKUP('LISTA '!D623,BASE!A:A,BASE!G:G)</f>
        <v>110</v>
      </c>
      <c r="X623" s="280" t="str">
        <f t="shared" si="79"/>
        <v/>
      </c>
      <c r="Y623" s="280" t="str">
        <f>IF(X623="ACABOU",(MAX($Y$2:Y622))+1,"")</f>
        <v/>
      </c>
      <c r="Z623" s="280" t="str">
        <f>IF(X623="CHEGOU",(MAX($Z$2:Z622))+1,"")</f>
        <v/>
      </c>
    </row>
    <row r="624" spans="1:26" s="216" customFormat="1" ht="21.9" customHeight="1" x14ac:dyDescent="0.3">
      <c r="A624" s="12" t="e">
        <f>IF(#REF!="",0,COUNTIF(#REF!,"x"))</f>
        <v>#REF!</v>
      </c>
      <c r="B624" s="12" t="e">
        <f>IF(#REF!="",0,COUNTIF(#REF!,"x"))</f>
        <v>#REF!</v>
      </c>
      <c r="C624" s="13" t="e">
        <f>IF(#REF!="",0,COUNTIF(#REF!,"X"))</f>
        <v>#REF!</v>
      </c>
      <c r="D624" s="278">
        <v>909</v>
      </c>
      <c r="E624" s="279" t="str">
        <f>_xlfn.XLOOKUP(D624,BASE!A:A,BASE!B:B)</f>
        <v>GRANOLA FRUTAS LIGHT 12X1KG (NATURALE)</v>
      </c>
      <c r="F624" s="280"/>
      <c r="G624" s="280"/>
      <c r="H624" s="281">
        <v>20</v>
      </c>
      <c r="I624" s="281">
        <v>20</v>
      </c>
      <c r="J624" s="282" t="str">
        <f>IFERROR(_xlfn.XLOOKUP(D624,ISENTOS!A:A,ISENTOS!H:H),"")</f>
        <v/>
      </c>
      <c r="K624" s="282" t="str">
        <f>IFERROR(_xlfn.XLOOKUP(D624,ISENTOS!A:A,ISENTOS!I:I),"")</f>
        <v/>
      </c>
      <c r="L624" s="283">
        <f>IF(_xlfn.XLOOKUP(D624,Peso!A:A,Peso!D:D),_xlfn.XLOOKUP(D624,Peso!A:A,Peso!D:D),"SEM PESO")</f>
        <v>12</v>
      </c>
      <c r="M624" s="283" t="str">
        <f>_xlfn.XLOOKUP(D624,Peso!A:A,Peso!C:C)</f>
        <v>CX</v>
      </c>
      <c r="N624" s="283"/>
      <c r="O624" s="284">
        <f t="shared" si="72"/>
        <v>20</v>
      </c>
      <c r="P624" s="284" t="str">
        <f t="shared" si="73"/>
        <v/>
      </c>
      <c r="Q624" s="284" t="str">
        <f t="shared" si="74"/>
        <v/>
      </c>
      <c r="R624" s="285" t="str">
        <f>_xlfn.XLOOKUP(D624,CATEGORIA!B:B,CATEGORIA!F:F)</f>
        <v>CEREAIS</v>
      </c>
      <c r="S624" s="286">
        <f t="shared" si="75"/>
        <v>240</v>
      </c>
      <c r="T624" s="287" t="str">
        <f t="shared" si="76"/>
        <v/>
      </c>
      <c r="U624" s="287" t="str">
        <f t="shared" si="77"/>
        <v/>
      </c>
      <c r="V624" s="287">
        <f t="shared" si="78"/>
        <v>240</v>
      </c>
      <c r="W624" s="288">
        <f>_xlfn.XLOOKUP('LISTA '!D624,BASE!A:A,BASE!G:G)</f>
        <v>65</v>
      </c>
      <c r="X624" s="280" t="str">
        <f t="shared" si="79"/>
        <v/>
      </c>
      <c r="Y624" s="280" t="str">
        <f>IF(X624="ACABOU",(MAX($Y$2:Y623))+1,"")</f>
        <v/>
      </c>
      <c r="Z624" s="280" t="str">
        <f>IF(X624="CHEGOU",(MAX($Z$2:Z623))+1,"")</f>
        <v/>
      </c>
    </row>
    <row r="625" spans="1:26" s="216" customFormat="1" ht="21.9" customHeight="1" x14ac:dyDescent="0.3">
      <c r="A625" s="12" t="e">
        <f>IF(#REF!="",0,COUNTIF(#REF!,"x"))</f>
        <v>#REF!</v>
      </c>
      <c r="B625" s="12" t="e">
        <f>IF(#REF!="",0,COUNTIF(#REF!,"x"))</f>
        <v>#REF!</v>
      </c>
      <c r="C625" s="13" t="e">
        <f>IF(#REF!="",0,COUNTIF(#REF!,"X"))</f>
        <v>#REF!</v>
      </c>
      <c r="D625" s="278">
        <v>908</v>
      </c>
      <c r="E625" s="279" t="str">
        <f>_xlfn.XLOOKUP(D625,BASE!A:A,BASE!B:B)</f>
        <v>GRANOLA PASSAS E MEL 12X1KG (NATURALE)</v>
      </c>
      <c r="F625" s="280"/>
      <c r="G625" s="280"/>
      <c r="H625" s="281">
        <v>19.5</v>
      </c>
      <c r="I625" s="281">
        <v>19.5</v>
      </c>
      <c r="J625" s="282" t="str">
        <f>IFERROR(_xlfn.XLOOKUP(D625,ISENTOS!A:A,ISENTOS!H:H),"")</f>
        <v/>
      </c>
      <c r="K625" s="282" t="str">
        <f>IFERROR(_xlfn.XLOOKUP(D625,ISENTOS!A:A,ISENTOS!I:I),"")</f>
        <v/>
      </c>
      <c r="L625" s="283">
        <f>IF(_xlfn.XLOOKUP(D625,Peso!A:A,Peso!D:D),_xlfn.XLOOKUP(D625,Peso!A:A,Peso!D:D),"SEM PESO")</f>
        <v>12</v>
      </c>
      <c r="M625" s="283" t="str">
        <f>_xlfn.XLOOKUP(D625,Peso!A:A,Peso!C:C)</f>
        <v>CX</v>
      </c>
      <c r="N625" s="283"/>
      <c r="O625" s="284">
        <f t="shared" si="72"/>
        <v>19.5</v>
      </c>
      <c r="P625" s="284" t="str">
        <f t="shared" si="73"/>
        <v/>
      </c>
      <c r="Q625" s="284" t="str">
        <f t="shared" si="74"/>
        <v/>
      </c>
      <c r="R625" s="285" t="str">
        <f>_xlfn.XLOOKUP(D625,CATEGORIA!B:B,CATEGORIA!F:F)</f>
        <v>CEREAIS</v>
      </c>
      <c r="S625" s="286">
        <f t="shared" si="75"/>
        <v>234</v>
      </c>
      <c r="T625" s="287" t="str">
        <f t="shared" si="76"/>
        <v/>
      </c>
      <c r="U625" s="287" t="str">
        <f t="shared" si="77"/>
        <v/>
      </c>
      <c r="V625" s="287">
        <f t="shared" si="78"/>
        <v>234</v>
      </c>
      <c r="W625" s="288">
        <f>_xlfn.XLOOKUP('LISTA '!D625,BASE!A:A,BASE!G:G)</f>
        <v>21</v>
      </c>
      <c r="X625" s="280" t="str">
        <f t="shared" si="79"/>
        <v/>
      </c>
      <c r="Y625" s="280" t="str">
        <f>IF(X625="ACABOU",(MAX($Y$2:Y624))+1,"")</f>
        <v/>
      </c>
      <c r="Z625" s="280" t="str">
        <f>IF(X625="CHEGOU",(MAX($Z$2:Z624))+1,"")</f>
        <v/>
      </c>
    </row>
    <row r="626" spans="1:26" s="216" customFormat="1" ht="21.9" customHeight="1" x14ac:dyDescent="0.3">
      <c r="A626" s="12" t="e">
        <f>IF(#REF!="",0,COUNTIF(#REF!,"x"))</f>
        <v>#REF!</v>
      </c>
      <c r="B626" s="12" t="e">
        <f>IF(#REF!="",0,COUNTIF(#REF!,"x"))</f>
        <v>#REF!</v>
      </c>
      <c r="C626" s="13" t="e">
        <f>IF(#REF!="",0,COUNTIF(#REF!,"X"))</f>
        <v>#REF!</v>
      </c>
      <c r="D626" s="278">
        <v>912</v>
      </c>
      <c r="E626" s="279" t="str">
        <f>_xlfn.XLOOKUP(D626,BASE!A:A,BASE!B:B)</f>
        <v>GRANOLA PREMIUM CRAMB FRAMB AMEND 12X800GR (NATURALE)</v>
      </c>
      <c r="F626" s="280"/>
      <c r="G626" s="280"/>
      <c r="H626" s="281">
        <v>25.5</v>
      </c>
      <c r="I626" s="281">
        <v>25.5</v>
      </c>
      <c r="J626" s="282" t="str">
        <f>IFERROR(_xlfn.XLOOKUP(D626,ISENTOS!A:A,ISENTOS!H:H),"")</f>
        <v/>
      </c>
      <c r="K626" s="282" t="str">
        <f>IFERROR(_xlfn.XLOOKUP(D626,ISENTOS!A:A,ISENTOS!I:I),"")</f>
        <v/>
      </c>
      <c r="L626" s="283">
        <f>IF(_xlfn.XLOOKUP(D626,Peso!A:A,Peso!D:D),_xlfn.XLOOKUP(D626,Peso!A:A,Peso!D:D),"SEM PESO")</f>
        <v>12</v>
      </c>
      <c r="M626" s="283" t="str">
        <f>_xlfn.XLOOKUP(D626,Peso!A:A,Peso!C:C)</f>
        <v>CX</v>
      </c>
      <c r="N626" s="283"/>
      <c r="O626" s="284">
        <f t="shared" si="72"/>
        <v>25.5</v>
      </c>
      <c r="P626" s="284" t="str">
        <f t="shared" si="73"/>
        <v/>
      </c>
      <c r="Q626" s="284" t="str">
        <f t="shared" si="74"/>
        <v/>
      </c>
      <c r="R626" s="285" t="str">
        <f>_xlfn.XLOOKUP(D626,CATEGORIA!B:B,CATEGORIA!F:F)</f>
        <v>CEREAIS</v>
      </c>
      <c r="S626" s="286">
        <f t="shared" si="75"/>
        <v>306</v>
      </c>
      <c r="T626" s="287" t="str">
        <f t="shared" si="76"/>
        <v/>
      </c>
      <c r="U626" s="287" t="str">
        <f t="shared" si="77"/>
        <v/>
      </c>
      <c r="V626" s="287">
        <f t="shared" si="78"/>
        <v>306</v>
      </c>
      <c r="W626" s="288">
        <f>_xlfn.XLOOKUP('LISTA '!D626,BASE!A:A,BASE!G:G)</f>
        <v>16</v>
      </c>
      <c r="X626" s="280" t="str">
        <f t="shared" si="79"/>
        <v/>
      </c>
      <c r="Y626" s="280" t="str">
        <f>IF(X626="ACABOU",(MAX($Y$2:Y625))+1,"")</f>
        <v/>
      </c>
      <c r="Z626" s="280" t="str">
        <f>IF(X626="CHEGOU",(MAX($Z$2:Z625))+1,"")</f>
        <v/>
      </c>
    </row>
    <row r="627" spans="1:26" s="216" customFormat="1" ht="21.9" customHeight="1" x14ac:dyDescent="0.3">
      <c r="A627" s="12"/>
      <c r="B627" s="12"/>
      <c r="C627" s="13"/>
      <c r="D627" s="278">
        <v>21663</v>
      </c>
      <c r="E627" s="279" t="str">
        <f>_xlfn.XLOOKUP(D627,BASE!A:A,BASE!B:B)</f>
        <v>GRAO DE BICO 9MM CANADENSE 45,36KG</v>
      </c>
      <c r="F627" s="280"/>
      <c r="G627" s="280"/>
      <c r="H627" s="281">
        <v>10.9</v>
      </c>
      <c r="I627" s="281">
        <v>10.9</v>
      </c>
      <c r="J627" s="282" t="str">
        <f>IFERROR(_xlfn.XLOOKUP(D627,ISENTOS!A:A,ISENTOS!H:H),"")</f>
        <v/>
      </c>
      <c r="K627" s="282" t="str">
        <f>IFERROR(_xlfn.XLOOKUP(D627,ISENTOS!A:A,ISENTOS!I:I),"")</f>
        <v/>
      </c>
      <c r="L627" s="283">
        <f>IF(_xlfn.XLOOKUP(D627,Peso!A:A,Peso!D:D),_xlfn.XLOOKUP(D627,Peso!A:A,Peso!D:D),"SEM PESO")</f>
        <v>45.36</v>
      </c>
      <c r="M627" s="283" t="str">
        <f>_xlfn.XLOOKUP(D627,Peso!A:A,Peso!C:C)</f>
        <v>SC</v>
      </c>
      <c r="N627" s="283"/>
      <c r="O627" s="284">
        <f t="shared" si="72"/>
        <v>10.9</v>
      </c>
      <c r="P627" s="284" t="str">
        <f t="shared" si="73"/>
        <v/>
      </c>
      <c r="Q627" s="284" t="str">
        <f t="shared" si="74"/>
        <v/>
      </c>
      <c r="R627" s="285" t="str">
        <f>_xlfn.XLOOKUP(D627,CATEGORIA!B:B,CATEGORIA!F:F)</f>
        <v>GRAOS / SEMENTES</v>
      </c>
      <c r="S627" s="286">
        <f t="shared" si="75"/>
        <v>494.42400000000004</v>
      </c>
      <c r="T627" s="287" t="str">
        <f t="shared" si="76"/>
        <v/>
      </c>
      <c r="U627" s="287" t="str">
        <f t="shared" si="77"/>
        <v/>
      </c>
      <c r="V627" s="287">
        <f t="shared" si="78"/>
        <v>494.42400000000004</v>
      </c>
      <c r="W627" s="288">
        <f>_xlfn.XLOOKUP('LISTA '!D627,BASE!A:A,BASE!G:G)</f>
        <v>79</v>
      </c>
      <c r="X627" s="280" t="str">
        <f t="shared" si="79"/>
        <v/>
      </c>
      <c r="Y627" s="280" t="str">
        <f>IF(X627="ACABOU",(MAX($Y$2:Y626))+1,"")</f>
        <v/>
      </c>
      <c r="Z627" s="280" t="str">
        <f>IF(X627="CHEGOU",(MAX($Z$2:Z626))+1,"")</f>
        <v/>
      </c>
    </row>
    <row r="628" spans="1:26" s="216" customFormat="1" ht="21.9" customHeight="1" x14ac:dyDescent="0.3">
      <c r="A628" s="12" t="e">
        <f>IF(#REF!="",0,COUNTIF(#REF!,"x"))</f>
        <v>#REF!</v>
      </c>
      <c r="B628" s="12" t="e">
        <f>IF(#REF!="",0,COUNTIF(#REF!,"x"))</f>
        <v>#REF!</v>
      </c>
      <c r="C628" s="13" t="e">
        <f>IF(#REF!="",0,COUNTIF(#REF!,"X"))</f>
        <v>#REF!</v>
      </c>
      <c r="D628" s="278">
        <v>21767</v>
      </c>
      <c r="E628" s="279" t="str">
        <f>_xlfn.XLOOKUP(D628,BASE!A:A,BASE!B:B)</f>
        <v>GRAO DE BICO 9MM CANADENSE 5KG</v>
      </c>
      <c r="F628" s="280"/>
      <c r="G628" s="280" t="s">
        <v>155</v>
      </c>
      <c r="H628" s="281">
        <v>14.6</v>
      </c>
      <c r="I628" s="281">
        <f>VLOOKUP(D628,FRACIONADOS!$A:$L,8,0)</f>
        <v>14.6</v>
      </c>
      <c r="J628" s="282">
        <f>IFERROR(_xlfn.XLOOKUP(D628,ISENTOS!A:A,ISENTOS!H:H),"")</f>
        <v>0.04</v>
      </c>
      <c r="K628" s="282">
        <f>IFERROR(_xlfn.XLOOKUP(D628,ISENTOS!A:A,ISENTOS!I:I),"")</f>
        <v>0.12</v>
      </c>
      <c r="L628" s="283">
        <f>IF(_xlfn.XLOOKUP(D628,Peso!A:A,Peso!D:D),_xlfn.XLOOKUP(D628,Peso!A:A,Peso!D:D),"SEM PESO")</f>
        <v>5</v>
      </c>
      <c r="M628" s="283" t="str">
        <f>_xlfn.XLOOKUP(D628,Peso!A:A,Peso!C:C)</f>
        <v>SC</v>
      </c>
      <c r="N628" s="283"/>
      <c r="O628" s="284">
        <f t="shared" si="72"/>
        <v>14.6</v>
      </c>
      <c r="P628" s="284">
        <f t="shared" si="73"/>
        <v>15.2</v>
      </c>
      <c r="Q628" s="284">
        <f t="shared" si="74"/>
        <v>16.400000000000002</v>
      </c>
      <c r="R628" s="285" t="str">
        <f>_xlfn.XLOOKUP(D628,CATEGORIA!B:B,CATEGORIA!F:F)</f>
        <v>GRAOS / SEMENTES</v>
      </c>
      <c r="S628" s="286">
        <f t="shared" si="75"/>
        <v>73</v>
      </c>
      <c r="T628" s="287">
        <f t="shared" si="76"/>
        <v>76</v>
      </c>
      <c r="U628" s="287">
        <f t="shared" si="77"/>
        <v>81.8</v>
      </c>
      <c r="V628" s="287">
        <f t="shared" si="78"/>
        <v>73</v>
      </c>
      <c r="W628" s="288">
        <f>_xlfn.XLOOKUP('LISTA '!D628,BASE!A:A,BASE!G:G)</f>
        <v>0</v>
      </c>
      <c r="X628" s="280" t="str">
        <f t="shared" si="79"/>
        <v>ACABOU</v>
      </c>
      <c r="Y628" s="280">
        <f>IF(X628="ACABOU",(MAX($Y$2:Y627))+1,"")</f>
        <v>21</v>
      </c>
      <c r="Z628" s="280" t="str">
        <f>IF(X628="CHEGOU",(MAX($Z$2:Z627))+1,"")</f>
        <v/>
      </c>
    </row>
    <row r="629" spans="1:26" s="216" customFormat="1" ht="21.9" customHeight="1" x14ac:dyDescent="0.3">
      <c r="A629" s="12" t="e">
        <f>IF(#REF!="",0,COUNTIF(#REF!,"x"))</f>
        <v>#REF!</v>
      </c>
      <c r="B629" s="12" t="e">
        <f>IF(#REF!="",0,COUNTIF(#REF!,"x"))</f>
        <v>#REF!</v>
      </c>
      <c r="C629" s="13" t="e">
        <f>IF(#REF!="",0,COUNTIF(#REF!,"X"))</f>
        <v>#REF!</v>
      </c>
      <c r="D629" s="278">
        <v>1879</v>
      </c>
      <c r="E629" s="279" t="str">
        <f>_xlfn.XLOOKUP(D629,BASE!A:A,BASE!B:B)</f>
        <v>GRAVIOLA EM FOLHAS 1KG (VIDA EM GRAOS)</v>
      </c>
      <c r="F629" s="280" t="s">
        <v>155</v>
      </c>
      <c r="G629" s="280" t="s">
        <v>155</v>
      </c>
      <c r="H629" s="281">
        <v>18.8</v>
      </c>
      <c r="I629" s="281">
        <f>VLOOKUP(D629,FRACIONADOS!$A:$L,8,0)</f>
        <v>18.8</v>
      </c>
      <c r="J629" s="282" t="str">
        <f>IFERROR(_xlfn.XLOOKUP(D629,ISENTOS!A:A,ISENTOS!H:H),"")</f>
        <v/>
      </c>
      <c r="K629" s="282" t="str">
        <f>IFERROR(_xlfn.XLOOKUP(D629,ISENTOS!A:A,ISENTOS!I:I),"")</f>
        <v/>
      </c>
      <c r="L629" s="283">
        <f>IF(_xlfn.XLOOKUP(D629,Peso!A:A,Peso!D:D),_xlfn.XLOOKUP(D629,Peso!A:A,Peso!D:D),"SEM PESO")</f>
        <v>1</v>
      </c>
      <c r="M629" s="283" t="str">
        <f>_xlfn.XLOOKUP(D629,Peso!A:A,Peso!C:C)</f>
        <v>SC</v>
      </c>
      <c r="N629" s="283"/>
      <c r="O629" s="284">
        <f t="shared" si="72"/>
        <v>18.8</v>
      </c>
      <c r="P629" s="284" t="str">
        <f t="shared" si="73"/>
        <v/>
      </c>
      <c r="Q629" s="284" t="str">
        <f t="shared" si="74"/>
        <v/>
      </c>
      <c r="R629" s="285" t="str">
        <f>_xlfn.XLOOKUP(D629,CATEGORIA!B:B,CATEGORIA!F:F)</f>
        <v>CHAS</v>
      </c>
      <c r="S629" s="286">
        <f t="shared" si="75"/>
        <v>18.8</v>
      </c>
      <c r="T629" s="287" t="str">
        <f t="shared" si="76"/>
        <v/>
      </c>
      <c r="U629" s="287" t="str">
        <f t="shared" si="77"/>
        <v/>
      </c>
      <c r="V629" s="287">
        <f t="shared" si="78"/>
        <v>18.8</v>
      </c>
      <c r="W629" s="288">
        <f>_xlfn.XLOOKUP('LISTA '!D629,BASE!A:A,BASE!G:G)</f>
        <v>39</v>
      </c>
      <c r="X629" s="280" t="str">
        <f t="shared" si="79"/>
        <v/>
      </c>
      <c r="Y629" s="280" t="str">
        <f>IF(X629="ACABOU",(MAX($Y$2:Y628))+1,"")</f>
        <v/>
      </c>
      <c r="Z629" s="280" t="str">
        <f>IF(X629="CHEGOU",(MAX($Z$2:Z628))+1,"")</f>
        <v/>
      </c>
    </row>
    <row r="630" spans="1:26" s="216" customFormat="1" ht="21.9" customHeight="1" x14ac:dyDescent="0.3">
      <c r="A630" s="19" t="e">
        <f>IF(#REF!="",0,COUNTIF(#REF!,"x"))</f>
        <v>#REF!</v>
      </c>
      <c r="B630" s="19" t="e">
        <f>IF(#REF!="",0,COUNTIF(#REF!,"x"))</f>
        <v>#REF!</v>
      </c>
      <c r="C630" s="16" t="e">
        <f>IF(#REF!="",0,COUNTIF(#REF!,"X"))</f>
        <v>#REF!</v>
      </c>
      <c r="D630" s="278">
        <v>1345</v>
      </c>
      <c r="E630" s="279" t="str">
        <f>_xlfn.XLOOKUP(D630,BASE!A:A,BASE!B:B)</f>
        <v>GRAVIOLA EM FOLHAS 5KG</v>
      </c>
      <c r="F630" s="280"/>
      <c r="G630" s="280"/>
      <c r="H630" s="281">
        <v>15.1</v>
      </c>
      <c r="I630" s="281">
        <v>15.1</v>
      </c>
      <c r="J630" s="282" t="str">
        <f>IFERROR(_xlfn.XLOOKUP(D630,ISENTOS!A:A,ISENTOS!H:H),"")</f>
        <v/>
      </c>
      <c r="K630" s="282" t="str">
        <f>IFERROR(_xlfn.XLOOKUP(D630,ISENTOS!A:A,ISENTOS!I:I),"")</f>
        <v/>
      </c>
      <c r="L630" s="283">
        <f>IF(_xlfn.XLOOKUP(D630,Peso!A:A,Peso!D:D),_xlfn.XLOOKUP(D630,Peso!A:A,Peso!D:D),"SEM PESO")</f>
        <v>5</v>
      </c>
      <c r="M630" s="283" t="str">
        <f>_xlfn.XLOOKUP(D630,Peso!A:A,Peso!C:C)</f>
        <v>SC</v>
      </c>
      <c r="N630" s="283"/>
      <c r="O630" s="284">
        <f t="shared" si="72"/>
        <v>15.1</v>
      </c>
      <c r="P630" s="284" t="str">
        <f t="shared" si="73"/>
        <v/>
      </c>
      <c r="Q630" s="284" t="str">
        <f t="shared" si="74"/>
        <v/>
      </c>
      <c r="R630" s="285" t="str">
        <f>_xlfn.XLOOKUP(D630,CATEGORIA!B:B,CATEGORIA!F:F)</f>
        <v>CHAS</v>
      </c>
      <c r="S630" s="286">
        <f t="shared" si="75"/>
        <v>75.5</v>
      </c>
      <c r="T630" s="287" t="str">
        <f t="shared" si="76"/>
        <v/>
      </c>
      <c r="U630" s="287" t="str">
        <f t="shared" si="77"/>
        <v/>
      </c>
      <c r="V630" s="287">
        <f t="shared" si="78"/>
        <v>75.5</v>
      </c>
      <c r="W630" s="288">
        <f>_xlfn.XLOOKUP('LISTA '!D630,BASE!A:A,BASE!G:G)</f>
        <v>18</v>
      </c>
      <c r="X630" s="280" t="str">
        <f t="shared" si="79"/>
        <v/>
      </c>
      <c r="Y630" s="280" t="str">
        <f>IF(X630="ACABOU",(MAX($Y$2:Y629))+1,"")</f>
        <v/>
      </c>
      <c r="Z630" s="280" t="str">
        <f>IF(X630="CHEGOU",(MAX($Z$2:Z629))+1,"")</f>
        <v/>
      </c>
    </row>
    <row r="631" spans="1:26" s="216" customFormat="1" ht="21.9" customHeight="1" x14ac:dyDescent="0.3">
      <c r="A631" s="11" t="e">
        <f>IF(#REF!="",0,COUNTIF(#REF!,"x"))</f>
        <v>#REF!</v>
      </c>
      <c r="B631" s="11" t="e">
        <f>IF(#REF!="",0,COUNTIF(#REF!,"x"))</f>
        <v>#REF!</v>
      </c>
      <c r="C631" s="10" t="e">
        <f>IF(#REF!="",0,COUNTIF(#REF!,"X"))</f>
        <v>#REF!</v>
      </c>
      <c r="D631" s="278">
        <v>1877</v>
      </c>
      <c r="E631" s="279" t="str">
        <f>_xlfn.XLOOKUP(D631,BASE!A:A,BASE!B:B)</f>
        <v>GUACO EM FOLHAS 1KG (VIDA EM GRAOS)</v>
      </c>
      <c r="F631" s="280" t="s">
        <v>155</v>
      </c>
      <c r="G631" s="280" t="s">
        <v>155</v>
      </c>
      <c r="H631" s="281">
        <v>42.7</v>
      </c>
      <c r="I631" s="281">
        <v>42.7</v>
      </c>
      <c r="J631" s="282" t="str">
        <f>IFERROR(_xlfn.XLOOKUP(D631,ISENTOS!A:A,ISENTOS!H:H),"")</f>
        <v/>
      </c>
      <c r="K631" s="282" t="str">
        <f>IFERROR(_xlfn.XLOOKUP(D631,ISENTOS!A:A,ISENTOS!I:I),"")</f>
        <v/>
      </c>
      <c r="L631" s="283">
        <f>IF(_xlfn.XLOOKUP(D631,Peso!A:A,Peso!D:D),_xlfn.XLOOKUP(D631,Peso!A:A,Peso!D:D),"SEM PESO")</f>
        <v>1</v>
      </c>
      <c r="M631" s="283" t="str">
        <f>_xlfn.XLOOKUP(D631,Peso!A:A,Peso!C:C)</f>
        <v>SC</v>
      </c>
      <c r="N631" s="283"/>
      <c r="O631" s="284">
        <f t="shared" si="72"/>
        <v>42.7</v>
      </c>
      <c r="P631" s="284" t="str">
        <f t="shared" si="73"/>
        <v/>
      </c>
      <c r="Q631" s="284" t="str">
        <f t="shared" si="74"/>
        <v/>
      </c>
      <c r="R631" s="285" t="str">
        <f>_xlfn.XLOOKUP(D631,CATEGORIA!B:B,CATEGORIA!F:F)</f>
        <v>CHAS</v>
      </c>
      <c r="S631" s="286">
        <f t="shared" si="75"/>
        <v>42.7</v>
      </c>
      <c r="T631" s="287" t="str">
        <f t="shared" si="76"/>
        <v/>
      </c>
      <c r="U631" s="287" t="str">
        <f t="shared" si="77"/>
        <v/>
      </c>
      <c r="V631" s="287">
        <f t="shared" si="78"/>
        <v>42.7</v>
      </c>
      <c r="W631" s="288">
        <f>_xlfn.XLOOKUP('LISTA '!D631,BASE!A:A,BASE!G:G)</f>
        <v>42</v>
      </c>
      <c r="X631" s="280" t="str">
        <f t="shared" si="79"/>
        <v/>
      </c>
      <c r="Y631" s="280" t="str">
        <f>IF(X631="ACABOU",(MAX($Y$2:Y630))+1,"")</f>
        <v/>
      </c>
      <c r="Z631" s="280" t="str">
        <f>IF(X631="CHEGOU",(MAX($Z$2:Z630))+1,"")</f>
        <v/>
      </c>
    </row>
    <row r="632" spans="1:26" s="216" customFormat="1" ht="21.9" customHeight="1" x14ac:dyDescent="0.3">
      <c r="A632" s="12" t="e">
        <f>IF(#REF!="",0,COUNTIF(#REF!,"x"))</f>
        <v>#REF!</v>
      </c>
      <c r="B632" s="12" t="e">
        <f>IF(#REF!="",0,COUNTIF(#REF!,"x"))</f>
        <v>#REF!</v>
      </c>
      <c r="C632" s="13" t="e">
        <f>IF(#REF!="",0,COUNTIF(#REF!,"X"))</f>
        <v>#REF!</v>
      </c>
      <c r="D632" s="278">
        <v>951</v>
      </c>
      <c r="E632" s="279" t="str">
        <f>_xlfn.XLOOKUP(D632,BASE!A:A,BASE!B:B)</f>
        <v>GUACO EM FOLHAS 5KG</v>
      </c>
      <c r="F632" s="280"/>
      <c r="G632" s="280"/>
      <c r="H632" s="281">
        <v>37.5</v>
      </c>
      <c r="I632" s="281">
        <v>37.5</v>
      </c>
      <c r="J632" s="282" t="str">
        <f>IFERROR(_xlfn.XLOOKUP(D632,ISENTOS!A:A,ISENTOS!H:H),"")</f>
        <v/>
      </c>
      <c r="K632" s="282" t="str">
        <f>IFERROR(_xlfn.XLOOKUP(D632,ISENTOS!A:A,ISENTOS!I:I),"")</f>
        <v/>
      </c>
      <c r="L632" s="283">
        <f>IF(_xlfn.XLOOKUP(D632,Peso!A:A,Peso!D:D),_xlfn.XLOOKUP(D632,Peso!A:A,Peso!D:D),"SEM PESO")</f>
        <v>5</v>
      </c>
      <c r="M632" s="283" t="str">
        <f>_xlfn.XLOOKUP(D632,Peso!A:A,Peso!C:C)</f>
        <v>SC</v>
      </c>
      <c r="N632" s="283"/>
      <c r="O632" s="284">
        <f t="shared" si="72"/>
        <v>37.5</v>
      </c>
      <c r="P632" s="284" t="str">
        <f t="shared" si="73"/>
        <v/>
      </c>
      <c r="Q632" s="284" t="str">
        <f t="shared" si="74"/>
        <v/>
      </c>
      <c r="R632" s="285" t="str">
        <f>_xlfn.XLOOKUP(D632,CATEGORIA!B:B,CATEGORIA!F:F)</f>
        <v>CHAS</v>
      </c>
      <c r="S632" s="286">
        <f t="shared" si="75"/>
        <v>187.5</v>
      </c>
      <c r="T632" s="287" t="str">
        <f t="shared" si="76"/>
        <v/>
      </c>
      <c r="U632" s="287" t="str">
        <f t="shared" si="77"/>
        <v/>
      </c>
      <c r="V632" s="287">
        <f t="shared" si="78"/>
        <v>187.5</v>
      </c>
      <c r="W632" s="288">
        <f>_xlfn.XLOOKUP('LISTA '!D632,BASE!A:A,BASE!G:G)</f>
        <v>76</v>
      </c>
      <c r="X632" s="280" t="str">
        <f t="shared" si="79"/>
        <v/>
      </c>
      <c r="Y632" s="280" t="str">
        <f>IF(X632="ACABOU",(MAX($Y$2:Y631))+1,"")</f>
        <v/>
      </c>
      <c r="Z632" s="280" t="str">
        <f>IF(X632="CHEGOU",(MAX($Z$2:Z631))+1,"")</f>
        <v/>
      </c>
    </row>
    <row r="633" spans="1:26" s="216" customFormat="1" ht="21.9" customHeight="1" x14ac:dyDescent="0.3">
      <c r="A633" s="12" t="e">
        <f>IF(#REF!="",0,COUNTIF(#REF!,"x"))</f>
        <v>#REF!</v>
      </c>
      <c r="B633" s="12" t="e">
        <f>IF(#REF!="",0,COUNTIF(#REF!,"x"))</f>
        <v>#REF!</v>
      </c>
      <c r="C633" s="13" t="e">
        <f>IF(#REF!="",0,COUNTIF(#REF!,"X"))</f>
        <v>#REF!</v>
      </c>
      <c r="D633" s="278">
        <v>5</v>
      </c>
      <c r="E633" s="279" t="str">
        <f>_xlfn.XLOOKUP(D633,BASE!A:A,BASE!B:B)</f>
        <v>GUARANA EM PO PURO 10KG</v>
      </c>
      <c r="F633" s="280"/>
      <c r="G633" s="280"/>
      <c r="H633" s="281">
        <v>21</v>
      </c>
      <c r="I633" s="281">
        <v>21</v>
      </c>
      <c r="J633" s="282" t="str">
        <f>IFERROR(_xlfn.XLOOKUP(D633,ISENTOS!A:A,ISENTOS!H:H),"")</f>
        <v/>
      </c>
      <c r="K633" s="282" t="str">
        <f>IFERROR(_xlfn.XLOOKUP(D633,ISENTOS!A:A,ISENTOS!I:I),"")</f>
        <v/>
      </c>
      <c r="L633" s="283">
        <f>IF(_xlfn.XLOOKUP(D633,Peso!A:A,Peso!D:D),_xlfn.XLOOKUP(D633,Peso!A:A,Peso!D:D),"SEM PESO")</f>
        <v>10</v>
      </c>
      <c r="M633" s="283" t="str">
        <f>_xlfn.XLOOKUP(D633,Peso!A:A,Peso!C:C)</f>
        <v>SC</v>
      </c>
      <c r="N633" s="283"/>
      <c r="O633" s="284">
        <f t="shared" ref="O633:O696" si="80" xml:space="preserve"> ROUNDUP((I633*$M$1),1)</f>
        <v>21</v>
      </c>
      <c r="P633" s="284" t="str">
        <f t="shared" ref="P633:P696" si="81">IFERROR(ROUNDUP((($O633*J633)+$O633),1),"")</f>
        <v/>
      </c>
      <c r="Q633" s="284" t="str">
        <f t="shared" ref="Q633:Q696" si="82">IFERROR(ROUNDUP((($O633*K633)+$O633),1),"")</f>
        <v/>
      </c>
      <c r="R633" s="285" t="str">
        <f>_xlfn.XLOOKUP(D633,CATEGORIA!B:B,CATEGORIA!F:F)</f>
        <v>SUPLEMENTOS</v>
      </c>
      <c r="S633" s="286">
        <f t="shared" ref="S633:S696" si="83">O633*L633</f>
        <v>210</v>
      </c>
      <c r="T633" s="287" t="str">
        <f t="shared" ref="T633:T696" si="84">IFERROR(ROUNDUP((($S633*J633)+$S633),1),"")</f>
        <v/>
      </c>
      <c r="U633" s="287" t="str">
        <f t="shared" ref="U633:U696" si="85">IFERROR(ROUNDUP((($S633*K633)+$S633),1),"")</f>
        <v/>
      </c>
      <c r="V633" s="287">
        <f t="shared" ref="V633:V696" si="86">S633</f>
        <v>210</v>
      </c>
      <c r="W633" s="288">
        <f>_xlfn.XLOOKUP('LISTA '!D633,BASE!A:A,BASE!G:G)</f>
        <v>744</v>
      </c>
      <c r="X633" s="280" t="str">
        <f t="shared" ref="X633:X696" si="87">IF(AND(W633&gt;0,I633=0),"CHEGOU",IF(AND(W633&lt;=0,I633&gt;0),"ACABOU",""))</f>
        <v/>
      </c>
      <c r="Y633" s="280" t="str">
        <f>IF(X633="ACABOU",(MAX($Y$2:Y632))+1,"")</f>
        <v/>
      </c>
      <c r="Z633" s="280" t="str">
        <f>IF(X633="CHEGOU",(MAX($Z$2:Z632))+1,"")</f>
        <v/>
      </c>
    </row>
    <row r="634" spans="1:26" s="216" customFormat="1" ht="21.9" customHeight="1" x14ac:dyDescent="0.3">
      <c r="A634" s="12" t="e">
        <f>IF(#REF!="",0,COUNTIF(#REF!,"x"))</f>
        <v>#REF!</v>
      </c>
      <c r="B634" s="12" t="e">
        <f>IF(#REF!="",0,COUNTIF(#REF!,"x"))</f>
        <v>#REF!</v>
      </c>
      <c r="C634" s="13" t="e">
        <f>IF(#REF!="",0,COUNTIF(#REF!,"X"))</f>
        <v>#REF!</v>
      </c>
      <c r="D634" s="278">
        <v>1764</v>
      </c>
      <c r="E634" s="279" t="str">
        <f>_xlfn.XLOOKUP(D634,BASE!A:A,BASE!B:B)</f>
        <v>GUARANA EM PO PURO 2KG (VIDA EM GRAOS)</v>
      </c>
      <c r="F634" s="280"/>
      <c r="G634" s="280" t="s">
        <v>155</v>
      </c>
      <c r="H634" s="281">
        <v>23.9</v>
      </c>
      <c r="I634" s="281">
        <f>VLOOKUP(D634,FRACIONADOS!$A:$L,8,0)</f>
        <v>23.9</v>
      </c>
      <c r="J634" s="282" t="str">
        <f>IFERROR(_xlfn.XLOOKUP(D634,ISENTOS!A:A,ISENTOS!H:H),"")</f>
        <v/>
      </c>
      <c r="K634" s="282" t="str">
        <f>IFERROR(_xlfn.XLOOKUP(D634,ISENTOS!A:A,ISENTOS!I:I),"")</f>
        <v/>
      </c>
      <c r="L634" s="283">
        <f>IF(_xlfn.XLOOKUP(D634,Peso!A:A,Peso!D:D),_xlfn.XLOOKUP(D634,Peso!A:A,Peso!D:D),"SEM PESO")</f>
        <v>2</v>
      </c>
      <c r="M634" s="283" t="str">
        <f>_xlfn.XLOOKUP(D634,Peso!A:A,Peso!C:C)</f>
        <v>SC</v>
      </c>
      <c r="N634" s="283"/>
      <c r="O634" s="284">
        <f t="shared" si="80"/>
        <v>23.9</v>
      </c>
      <c r="P634" s="284" t="str">
        <f t="shared" si="81"/>
        <v/>
      </c>
      <c r="Q634" s="284" t="str">
        <f t="shared" si="82"/>
        <v/>
      </c>
      <c r="R634" s="285" t="str">
        <f>_xlfn.XLOOKUP(D634,CATEGORIA!B:B,CATEGORIA!F:F)</f>
        <v>SUPLEMENTOS</v>
      </c>
      <c r="S634" s="286">
        <f t="shared" si="83"/>
        <v>47.8</v>
      </c>
      <c r="T634" s="287" t="str">
        <f t="shared" si="84"/>
        <v/>
      </c>
      <c r="U634" s="287" t="str">
        <f t="shared" si="85"/>
        <v/>
      </c>
      <c r="V634" s="287">
        <f t="shared" si="86"/>
        <v>47.8</v>
      </c>
      <c r="W634" s="288">
        <f>_xlfn.XLOOKUP('LISTA '!D634,BASE!A:A,BASE!G:G)</f>
        <v>117</v>
      </c>
      <c r="X634" s="280" t="str">
        <f t="shared" si="87"/>
        <v/>
      </c>
      <c r="Y634" s="280" t="str">
        <f>IF(X634="ACABOU",(MAX($Y$2:Y633))+1,"")</f>
        <v/>
      </c>
      <c r="Z634" s="280" t="str">
        <f>IF(X634="CHEGOU",(MAX($Z$2:Z633))+1,"")</f>
        <v/>
      </c>
    </row>
    <row r="635" spans="1:26" s="216" customFormat="1" ht="21.9" customHeight="1" x14ac:dyDescent="0.3">
      <c r="A635" s="12" t="e">
        <f>IF(#REF!="",0,COUNTIF(#REF!,"x"))</f>
        <v>#REF!</v>
      </c>
      <c r="B635" s="12" t="e">
        <f>IF(#REF!="",0,COUNTIF(#REF!,"x"))</f>
        <v>#REF!</v>
      </c>
      <c r="C635" s="13" t="e">
        <f>IF(#REF!="",0,COUNTIF(#REF!,"X"))</f>
        <v>#REF!</v>
      </c>
      <c r="D635" s="278">
        <v>1035</v>
      </c>
      <c r="E635" s="279" t="str">
        <f>_xlfn.XLOOKUP(D635,BASE!A:A,BASE!B:B)</f>
        <v>GUARANA EM PO PURO 5KG (VIDA EM GRAOS)</v>
      </c>
      <c r="F635" s="280"/>
      <c r="G635" s="280" t="s">
        <v>155</v>
      </c>
      <c r="H635" s="281">
        <v>22.8</v>
      </c>
      <c r="I635" s="281">
        <f>VLOOKUP(D635,FRACIONADOS!$A:$L,8,0)</f>
        <v>22.8</v>
      </c>
      <c r="J635" s="282" t="str">
        <f>IFERROR(_xlfn.XLOOKUP(D635,ISENTOS!A:A,ISENTOS!H:H),"")</f>
        <v/>
      </c>
      <c r="K635" s="282" t="str">
        <f>IFERROR(_xlfn.XLOOKUP(D635,ISENTOS!A:A,ISENTOS!I:I),"")</f>
        <v/>
      </c>
      <c r="L635" s="283">
        <f>IF(_xlfn.XLOOKUP(D635,Peso!A:A,Peso!D:D),_xlfn.XLOOKUP(D635,Peso!A:A,Peso!D:D),"SEM PESO")</f>
        <v>5</v>
      </c>
      <c r="M635" s="283" t="str">
        <f>_xlfn.XLOOKUP(D635,Peso!A:A,Peso!C:C)</f>
        <v>SC</v>
      </c>
      <c r="N635" s="283"/>
      <c r="O635" s="284">
        <f t="shared" si="80"/>
        <v>22.8</v>
      </c>
      <c r="P635" s="284" t="str">
        <f t="shared" si="81"/>
        <v/>
      </c>
      <c r="Q635" s="284" t="str">
        <f t="shared" si="82"/>
        <v/>
      </c>
      <c r="R635" s="285" t="str">
        <f>_xlfn.XLOOKUP(D635,CATEGORIA!B:B,CATEGORIA!F:F)</f>
        <v>SUPLEMENTOS</v>
      </c>
      <c r="S635" s="286">
        <f t="shared" si="83"/>
        <v>114</v>
      </c>
      <c r="T635" s="287" t="str">
        <f t="shared" si="84"/>
        <v/>
      </c>
      <c r="U635" s="287" t="str">
        <f t="shared" si="85"/>
        <v/>
      </c>
      <c r="V635" s="287">
        <f t="shared" si="86"/>
        <v>114</v>
      </c>
      <c r="W635" s="288">
        <f>_xlfn.XLOOKUP('LISTA '!D635,BASE!A:A,BASE!G:G)</f>
        <v>65</v>
      </c>
      <c r="X635" s="280" t="str">
        <f t="shared" si="87"/>
        <v/>
      </c>
      <c r="Y635" s="280" t="str">
        <f>IF(X635="ACABOU",(MAX($Y$2:Y634))+1,"")</f>
        <v/>
      </c>
      <c r="Z635" s="280" t="str">
        <f>IF(X635="CHEGOU",(MAX($Z$2:Z634))+1,"")</f>
        <v/>
      </c>
    </row>
    <row r="636" spans="1:26" s="216" customFormat="1" ht="21.9" customHeight="1" x14ac:dyDescent="0.3">
      <c r="A636" s="12" t="e">
        <f>IF(#REF!="",0,COUNTIF(#REF!,"x"))</f>
        <v>#REF!</v>
      </c>
      <c r="B636" s="12" t="e">
        <f>IF(#REF!="",0,COUNTIF(#REF!,"x"))</f>
        <v>#REF!</v>
      </c>
      <c r="C636" s="13" t="e">
        <f>IF(#REF!="",0,COUNTIF(#REF!,"X"))</f>
        <v>#REF!</v>
      </c>
      <c r="D636" s="278">
        <v>2829</v>
      </c>
      <c r="E636" s="279" t="str">
        <f>_xlfn.XLOOKUP(D636,BASE!A:A,BASE!B:B)</f>
        <v>HALAWI DOCE DE GERGELIM LATA 12x300GR (KAMAL)</v>
      </c>
      <c r="F636" s="280"/>
      <c r="G636" s="280"/>
      <c r="H636" s="281">
        <v>9.8000000000000007</v>
      </c>
      <c r="I636" s="281">
        <v>9.8000000000000007</v>
      </c>
      <c r="J636" s="282">
        <f>IFERROR(_xlfn.XLOOKUP(D636,ISENTOS!A:A,ISENTOS!H:H),"")</f>
        <v>0.04</v>
      </c>
      <c r="K636" s="282">
        <f>IFERROR(_xlfn.XLOOKUP(D636,ISENTOS!A:A,ISENTOS!I:I),"")</f>
        <v>0.12</v>
      </c>
      <c r="L636" s="283">
        <f>IF(_xlfn.XLOOKUP(D636,Peso!A:A,Peso!D:D),_xlfn.XLOOKUP(D636,Peso!A:A,Peso!D:D),"SEM PESO")</f>
        <v>12</v>
      </c>
      <c r="M636" s="283" t="str">
        <f>_xlfn.XLOOKUP(D636,Peso!A:A,Peso!C:C)</f>
        <v>SC</v>
      </c>
      <c r="N636" s="283"/>
      <c r="O636" s="284">
        <f t="shared" si="80"/>
        <v>9.8000000000000007</v>
      </c>
      <c r="P636" s="284">
        <f t="shared" si="81"/>
        <v>10.199999999999999</v>
      </c>
      <c r="Q636" s="284">
        <f t="shared" si="82"/>
        <v>11</v>
      </c>
      <c r="R636" s="285" t="str">
        <f>_xlfn.XLOOKUP(D636,CATEGORIA!B:B,CATEGORIA!F:F)</f>
        <v>BOMBONIERE</v>
      </c>
      <c r="S636" s="286">
        <f t="shared" si="83"/>
        <v>117.60000000000001</v>
      </c>
      <c r="T636" s="287">
        <f t="shared" si="84"/>
        <v>122.39999999999999</v>
      </c>
      <c r="U636" s="287">
        <f t="shared" si="85"/>
        <v>131.79999999999998</v>
      </c>
      <c r="V636" s="287">
        <f t="shared" si="86"/>
        <v>117.60000000000001</v>
      </c>
      <c r="W636" s="288">
        <f>_xlfn.XLOOKUP('LISTA '!D636,BASE!A:A,BASE!G:G)</f>
        <v>18</v>
      </c>
      <c r="X636" s="280" t="str">
        <f t="shared" si="87"/>
        <v/>
      </c>
      <c r="Y636" s="280" t="str">
        <f>IF(X636="ACABOU",(MAX($Y$2:Y635))+1,"")</f>
        <v/>
      </c>
      <c r="Z636" s="280" t="str">
        <f>IF(X636="CHEGOU",(MAX($Z$2:Z635))+1,"")</f>
        <v/>
      </c>
    </row>
    <row r="637" spans="1:26" s="216" customFormat="1" ht="21.9" customHeight="1" x14ac:dyDescent="0.3">
      <c r="A637" s="19" t="e">
        <f>IF(#REF!="",0,COUNTIF(#REF!,"x"))</f>
        <v>#REF!</v>
      </c>
      <c r="B637" s="19" t="e">
        <f>IF(#REF!="",0,COUNTIF(#REF!,"x"))</f>
        <v>#REF!</v>
      </c>
      <c r="C637" s="16" t="e">
        <f>IF(#REF!="",0,COUNTIF(#REF!,"X"))</f>
        <v>#REF!</v>
      </c>
      <c r="D637" s="278">
        <v>406</v>
      </c>
      <c r="E637" s="279" t="str">
        <f>_xlfn.XLOOKUP(D637,BASE!A:A,BASE!B:B)</f>
        <v>HIBISCO COM COLAGENO 5KG MISTURA PRONTA</v>
      </c>
      <c r="F637" s="280"/>
      <c r="G637" s="280"/>
      <c r="H637" s="281">
        <v>82</v>
      </c>
      <c r="I637" s="281">
        <v>82</v>
      </c>
      <c r="J637" s="282" t="str">
        <f>IFERROR(_xlfn.XLOOKUP(D637,ISENTOS!A:A,ISENTOS!H:H),"")</f>
        <v/>
      </c>
      <c r="K637" s="282" t="str">
        <f>IFERROR(_xlfn.XLOOKUP(D637,ISENTOS!A:A,ISENTOS!I:I),"")</f>
        <v/>
      </c>
      <c r="L637" s="283">
        <f>IF(_xlfn.XLOOKUP(D637,Peso!A:A,Peso!D:D),_xlfn.XLOOKUP(D637,Peso!A:A,Peso!D:D),"SEM PESO")</f>
        <v>5</v>
      </c>
      <c r="M637" s="283" t="str">
        <f>_xlfn.XLOOKUP(D637,Peso!A:A,Peso!C:C)</f>
        <v>SC</v>
      </c>
      <c r="N637" s="283"/>
      <c r="O637" s="284">
        <f t="shared" si="80"/>
        <v>82</v>
      </c>
      <c r="P637" s="284" t="str">
        <f t="shared" si="81"/>
        <v/>
      </c>
      <c r="Q637" s="284" t="str">
        <f t="shared" si="82"/>
        <v/>
      </c>
      <c r="R637" s="285" t="str">
        <f>_xlfn.XLOOKUP(D637,CATEGORIA!B:B,CATEGORIA!F:F)</f>
        <v>CHAS</v>
      </c>
      <c r="S637" s="286">
        <f t="shared" si="83"/>
        <v>410</v>
      </c>
      <c r="T637" s="287" t="str">
        <f t="shared" si="84"/>
        <v/>
      </c>
      <c r="U637" s="287" t="str">
        <f t="shared" si="85"/>
        <v/>
      </c>
      <c r="V637" s="287">
        <f t="shared" si="86"/>
        <v>410</v>
      </c>
      <c r="W637" s="288">
        <f>_xlfn.XLOOKUP('LISTA '!D637,BASE!A:A,BASE!G:G)</f>
        <v>71</v>
      </c>
      <c r="X637" s="280" t="str">
        <f t="shared" si="87"/>
        <v/>
      </c>
      <c r="Y637" s="280" t="str">
        <f>IF(X637="ACABOU",(MAX($Y$2:Y636))+1,"")</f>
        <v/>
      </c>
      <c r="Z637" s="280" t="str">
        <f>IF(X637="CHEGOU",(MAX($Z$2:Z636))+1,"")</f>
        <v/>
      </c>
    </row>
    <row r="638" spans="1:26" s="216" customFormat="1" ht="21.9" customHeight="1" x14ac:dyDescent="0.3">
      <c r="A638" s="19" t="e">
        <f>IF(#REF!="",0,COUNTIF(#REF!,"x"))</f>
        <v>#REF!</v>
      </c>
      <c r="B638" s="19" t="e">
        <f>IF(#REF!="",0,COUNTIF(#REF!,"x"))</f>
        <v>#REF!</v>
      </c>
      <c r="C638" s="13" t="e">
        <f>IF(#REF!="",0,COUNTIF(#REF!,"X"))</f>
        <v>#REF!</v>
      </c>
      <c r="D638" s="278">
        <v>21227</v>
      </c>
      <c r="E638" s="279" t="str">
        <f>_xlfn.XLOOKUP(D638,BASE!A:A,BASE!B:B)</f>
        <v>HIBISCO EM FLORES 2,5KG (VIDA EM GRAOS)</v>
      </c>
      <c r="F638" s="280" t="s">
        <v>155</v>
      </c>
      <c r="G638" s="280" t="s">
        <v>155</v>
      </c>
      <c r="H638" s="281">
        <v>18.5</v>
      </c>
      <c r="I638" s="281">
        <f>VLOOKUP(D638,FRACIONADOS!$A:$L,8,0)</f>
        <v>18.5</v>
      </c>
      <c r="J638" s="282">
        <f>IFERROR(_xlfn.XLOOKUP(D638,ISENTOS!A:A,ISENTOS!H:H),"")</f>
        <v>0.04</v>
      </c>
      <c r="K638" s="282">
        <f>IFERROR(_xlfn.XLOOKUP(D638,ISENTOS!A:A,ISENTOS!I:I),"")</f>
        <v>0.12</v>
      </c>
      <c r="L638" s="283">
        <f>IF(_xlfn.XLOOKUP(D638,Peso!A:A,Peso!D:D),_xlfn.XLOOKUP(D638,Peso!A:A,Peso!D:D),"SEM PESO")</f>
        <v>2.5</v>
      </c>
      <c r="M638" s="283" t="str">
        <f>_xlfn.XLOOKUP(D638,Peso!A:A,Peso!C:C)</f>
        <v>SC</v>
      </c>
      <c r="N638" s="283"/>
      <c r="O638" s="284">
        <f t="shared" si="80"/>
        <v>18.5</v>
      </c>
      <c r="P638" s="284">
        <f t="shared" si="81"/>
        <v>19.3</v>
      </c>
      <c r="Q638" s="284">
        <f t="shared" si="82"/>
        <v>20.8</v>
      </c>
      <c r="R638" s="285" t="str">
        <f>_xlfn.XLOOKUP(D638,CATEGORIA!B:B,CATEGORIA!F:F)</f>
        <v>CHAS</v>
      </c>
      <c r="S638" s="286">
        <f t="shared" si="83"/>
        <v>46.25</v>
      </c>
      <c r="T638" s="287">
        <f t="shared" si="84"/>
        <v>48.1</v>
      </c>
      <c r="U638" s="287">
        <f t="shared" si="85"/>
        <v>51.8</v>
      </c>
      <c r="V638" s="287">
        <f t="shared" si="86"/>
        <v>46.25</v>
      </c>
      <c r="W638" s="288">
        <f>_xlfn.XLOOKUP('LISTA '!D638,BASE!A:A,BASE!G:G)</f>
        <v>666</v>
      </c>
      <c r="X638" s="280" t="str">
        <f t="shared" si="87"/>
        <v/>
      </c>
      <c r="Y638" s="280" t="str">
        <f>IF(X638="ACABOU",(MAX($Y$2:Y637))+1,"")</f>
        <v/>
      </c>
      <c r="Z638" s="280" t="str">
        <f>IF(X638="CHEGOU",(MAX($Z$2:Z637))+1,"")</f>
        <v/>
      </c>
    </row>
    <row r="639" spans="1:26" s="216" customFormat="1" ht="21.9" customHeight="1" x14ac:dyDescent="0.3">
      <c r="A639" s="12" t="e">
        <f>IF(#REF!="",0,COUNTIF(#REF!,"x"))</f>
        <v>#REF!</v>
      </c>
      <c r="B639" s="12" t="e">
        <f>IF(#REF!="",0,COUNTIF(#REF!,"x"))</f>
        <v>#REF!</v>
      </c>
      <c r="C639" s="13" t="e">
        <f>IF(#REF!="",0,COUNTIF(#REF!,"X"))</f>
        <v>#REF!</v>
      </c>
      <c r="D639" s="278">
        <v>10088</v>
      </c>
      <c r="E639" s="279" t="str">
        <f>_xlfn.XLOOKUP(D639,BASE!A:A,BASE!B:B)</f>
        <v>HIBISCO EM FLORES 25KG</v>
      </c>
      <c r="F639" s="280"/>
      <c r="G639" s="280"/>
      <c r="H639" s="281">
        <v>14.5</v>
      </c>
      <c r="I639" s="281">
        <v>14.5</v>
      </c>
      <c r="J639" s="282">
        <f>IFERROR(_xlfn.XLOOKUP(D639,ISENTOS!A:A,ISENTOS!H:H),"")</f>
        <v>0.04</v>
      </c>
      <c r="K639" s="282">
        <f>IFERROR(_xlfn.XLOOKUP(D639,ISENTOS!A:A,ISENTOS!I:I),"")</f>
        <v>0.12</v>
      </c>
      <c r="L639" s="283">
        <f>IF(_xlfn.XLOOKUP(D639,Peso!A:A,Peso!D:D),_xlfn.XLOOKUP(D639,Peso!A:A,Peso!D:D),"SEM PESO")</f>
        <v>25</v>
      </c>
      <c r="M639" s="283" t="str">
        <f>_xlfn.XLOOKUP(D639,Peso!A:A,Peso!C:C)</f>
        <v>SC</v>
      </c>
      <c r="N639" s="283"/>
      <c r="O639" s="284">
        <f t="shared" si="80"/>
        <v>14.5</v>
      </c>
      <c r="P639" s="284">
        <f t="shared" si="81"/>
        <v>15.1</v>
      </c>
      <c r="Q639" s="284">
        <f t="shared" si="82"/>
        <v>16.3</v>
      </c>
      <c r="R639" s="285" t="str">
        <f>_xlfn.XLOOKUP(D639,CATEGORIA!B:B,CATEGORIA!F:F)</f>
        <v>CHAS</v>
      </c>
      <c r="S639" s="286">
        <f t="shared" si="83"/>
        <v>362.5</v>
      </c>
      <c r="T639" s="287">
        <f t="shared" si="84"/>
        <v>377</v>
      </c>
      <c r="U639" s="287">
        <f t="shared" si="85"/>
        <v>406</v>
      </c>
      <c r="V639" s="287">
        <f t="shared" si="86"/>
        <v>362.5</v>
      </c>
      <c r="W639" s="288">
        <f>_xlfn.XLOOKUP('LISTA '!D639,BASE!A:A,BASE!G:G)</f>
        <v>260</v>
      </c>
      <c r="X639" s="280" t="str">
        <f t="shared" si="87"/>
        <v/>
      </c>
      <c r="Y639" s="280" t="str">
        <f>IF(X639="ACABOU",(MAX($Y$2:Y638))+1,"")</f>
        <v/>
      </c>
      <c r="Z639" s="280" t="str">
        <f>IF(X639="CHEGOU",(MAX($Z$2:Z638))+1,"")</f>
        <v/>
      </c>
    </row>
    <row r="640" spans="1:26" s="216" customFormat="1" ht="21.9" customHeight="1" x14ac:dyDescent="0.3">
      <c r="A640" s="12" t="e">
        <f>IF(#REF!="",0,COUNTIF(#REF!,"x"))</f>
        <v>#REF!</v>
      </c>
      <c r="B640" s="12" t="e">
        <f>IF(#REF!="",0,COUNTIF(#REF!,"x"))</f>
        <v>#REF!</v>
      </c>
      <c r="C640" s="13" t="e">
        <f>IF(#REF!="",0,COUNTIF(#REF!,"X"))</f>
        <v>#REF!</v>
      </c>
      <c r="D640" s="278">
        <v>21020</v>
      </c>
      <c r="E640" s="279" t="str">
        <f>_xlfn.XLOOKUP(D640,BASE!A:A,BASE!B:B)</f>
        <v>HIBISCO EM PO PURO 5KG</v>
      </c>
      <c r="F640" s="280"/>
      <c r="G640" s="280"/>
      <c r="H640" s="281">
        <v>14</v>
      </c>
      <c r="I640" s="281">
        <v>0</v>
      </c>
      <c r="J640" s="282">
        <f>IFERROR(_xlfn.XLOOKUP(D640,ISENTOS!A:A,ISENTOS!H:H),"")</f>
        <v>0.04</v>
      </c>
      <c r="K640" s="282">
        <f>IFERROR(_xlfn.XLOOKUP(D640,ISENTOS!A:A,ISENTOS!I:I),"")</f>
        <v>0.12</v>
      </c>
      <c r="L640" s="283">
        <f>IF(_xlfn.XLOOKUP(D640,Peso!A:A,Peso!D:D),_xlfn.XLOOKUP(D640,Peso!A:A,Peso!D:D),"SEM PESO")</f>
        <v>5</v>
      </c>
      <c r="M640" s="283" t="str">
        <f>_xlfn.XLOOKUP(D640,Peso!A:A,Peso!C:C)</f>
        <v>SC</v>
      </c>
      <c r="N640" s="283"/>
      <c r="O640" s="284">
        <f t="shared" si="80"/>
        <v>0</v>
      </c>
      <c r="P640" s="284">
        <f t="shared" si="81"/>
        <v>0</v>
      </c>
      <c r="Q640" s="284">
        <f t="shared" si="82"/>
        <v>0</v>
      </c>
      <c r="R640" s="285" t="str">
        <f>_xlfn.XLOOKUP(D640,CATEGORIA!B:B,CATEGORIA!F:F)</f>
        <v>CHAS</v>
      </c>
      <c r="S640" s="286">
        <f t="shared" si="83"/>
        <v>0</v>
      </c>
      <c r="T640" s="287">
        <f t="shared" si="84"/>
        <v>0</v>
      </c>
      <c r="U640" s="287">
        <f t="shared" si="85"/>
        <v>0</v>
      </c>
      <c r="V640" s="287">
        <f t="shared" si="86"/>
        <v>0</v>
      </c>
      <c r="W640" s="288">
        <f>_xlfn.XLOOKUP('LISTA '!D640,BASE!A:A,BASE!G:G)</f>
        <v>0</v>
      </c>
      <c r="X640" s="280" t="str">
        <f t="shared" si="87"/>
        <v/>
      </c>
      <c r="Y640" s="280" t="str">
        <f>IF(X640="ACABOU",(MAX($Y$2:Y639))+1,"")</f>
        <v/>
      </c>
      <c r="Z640" s="280" t="str">
        <f>IF(X640="CHEGOU",(MAX($Z$2:Z639))+1,"")</f>
        <v/>
      </c>
    </row>
    <row r="641" spans="1:26" s="216" customFormat="1" ht="21.9" customHeight="1" x14ac:dyDescent="0.3">
      <c r="A641" s="12" t="e">
        <f>IF(#REF!="",0,COUNTIF(#REF!,"x"))</f>
        <v>#REF!</v>
      </c>
      <c r="B641" s="12" t="e">
        <f>IF(#REF!="",0,COUNTIF(#REF!,"x"))</f>
        <v>#REF!</v>
      </c>
      <c r="C641" s="13" t="e">
        <f>IF(#REF!="",0,COUNTIF(#REF!,"X"))</f>
        <v>#REF!</v>
      </c>
      <c r="D641" s="278">
        <v>407</v>
      </c>
      <c r="E641" s="279" t="str">
        <f>_xlfn.XLOOKUP(D641,BASE!A:A,BASE!B:B)</f>
        <v>HIBISCO SOLUVEL 5KG</v>
      </c>
      <c r="F641" s="280"/>
      <c r="G641" s="280"/>
      <c r="H641" s="281">
        <v>62</v>
      </c>
      <c r="I641" s="281">
        <v>62</v>
      </c>
      <c r="J641" s="282" t="str">
        <f>IFERROR(_xlfn.XLOOKUP(D641,ISENTOS!A:A,ISENTOS!H:H),"")</f>
        <v/>
      </c>
      <c r="K641" s="282" t="str">
        <f>IFERROR(_xlfn.XLOOKUP(D641,ISENTOS!A:A,ISENTOS!I:I),"")</f>
        <v/>
      </c>
      <c r="L641" s="283">
        <f>IF(_xlfn.XLOOKUP(D641,Peso!A:A,Peso!D:D),_xlfn.XLOOKUP(D641,Peso!A:A,Peso!D:D),"SEM PESO")</f>
        <v>5</v>
      </c>
      <c r="M641" s="283" t="str">
        <f>_xlfn.XLOOKUP(D641,Peso!A:A,Peso!C:C)</f>
        <v>SC</v>
      </c>
      <c r="N641" s="283"/>
      <c r="O641" s="284">
        <f t="shared" si="80"/>
        <v>62</v>
      </c>
      <c r="P641" s="284" t="str">
        <f t="shared" si="81"/>
        <v/>
      </c>
      <c r="Q641" s="284" t="str">
        <f t="shared" si="82"/>
        <v/>
      </c>
      <c r="R641" s="285" t="str">
        <f>_xlfn.XLOOKUP(D641,CATEGORIA!B:B,CATEGORIA!F:F)</f>
        <v>CHAS</v>
      </c>
      <c r="S641" s="286">
        <f t="shared" si="83"/>
        <v>310</v>
      </c>
      <c r="T641" s="287" t="str">
        <f t="shared" si="84"/>
        <v/>
      </c>
      <c r="U641" s="287" t="str">
        <f t="shared" si="85"/>
        <v/>
      </c>
      <c r="V641" s="287">
        <f t="shared" si="86"/>
        <v>310</v>
      </c>
      <c r="W641" s="288">
        <f>_xlfn.XLOOKUP('LISTA '!D641,BASE!A:A,BASE!G:G)</f>
        <v>34</v>
      </c>
      <c r="X641" s="280" t="str">
        <f t="shared" si="87"/>
        <v/>
      </c>
      <c r="Y641" s="280" t="str">
        <f>IF(X641="ACABOU",(MAX($Y$2:Y640))+1,"")</f>
        <v/>
      </c>
      <c r="Z641" s="280" t="str">
        <f>IF(X641="CHEGOU",(MAX($Z$2:Z640))+1,"")</f>
        <v/>
      </c>
    </row>
    <row r="642" spans="1:26" s="216" customFormat="1" ht="21.9" customHeight="1" x14ac:dyDescent="0.3">
      <c r="A642" s="12" t="e">
        <f>IF(#REF!="",0,COUNTIF(#REF!,"x"))</f>
        <v>#REF!</v>
      </c>
      <c r="B642" s="12" t="e">
        <f>IF(#REF!="",0,COUNTIF(#REF!,"x"))</f>
        <v>#REF!</v>
      </c>
      <c r="C642" s="13" t="e">
        <f>IF(#REF!="",0,COUNTIF(#REF!,"X"))</f>
        <v>#REF!</v>
      </c>
      <c r="D642" s="278">
        <v>21546</v>
      </c>
      <c r="E642" s="279" t="str">
        <f>_xlfn.XLOOKUP(D642,BASE!A:A,BASE!B:B)</f>
        <v>HORTELA EM FLOCOS 1KG (VIDA EM GRAOS)</v>
      </c>
      <c r="F642" s="280" t="s">
        <v>155</v>
      </c>
      <c r="G642" s="280" t="s">
        <v>155</v>
      </c>
      <c r="H642" s="281">
        <v>9.5</v>
      </c>
      <c r="I642" s="281">
        <f>VLOOKUP(D642,FRACIONADOS!$A:$L,8,0)</f>
        <v>9.5</v>
      </c>
      <c r="J642" s="282">
        <f>IFERROR(_xlfn.XLOOKUP(D642,ISENTOS!A:A,ISENTOS!H:H),"")</f>
        <v>0.04</v>
      </c>
      <c r="K642" s="282">
        <f>IFERROR(_xlfn.XLOOKUP(D642,ISENTOS!A:A,ISENTOS!I:I),"")</f>
        <v>0.12</v>
      </c>
      <c r="L642" s="283">
        <f>IF(_xlfn.XLOOKUP(D642,Peso!A:A,Peso!D:D),_xlfn.XLOOKUP(D642,Peso!A:A,Peso!D:D),"SEM PESO")</f>
        <v>1</v>
      </c>
      <c r="M642" s="283" t="str">
        <f>_xlfn.XLOOKUP(D642,Peso!A:A,Peso!C:C)</f>
        <v>SC</v>
      </c>
      <c r="N642" s="283"/>
      <c r="O642" s="284">
        <f t="shared" si="80"/>
        <v>9.5</v>
      </c>
      <c r="P642" s="284">
        <f t="shared" si="81"/>
        <v>9.9</v>
      </c>
      <c r="Q642" s="284">
        <f t="shared" si="82"/>
        <v>10.7</v>
      </c>
      <c r="R642" s="285" t="str">
        <f>_xlfn.XLOOKUP(D642,CATEGORIA!B:B,CATEGORIA!F:F)</f>
        <v>CHAS</v>
      </c>
      <c r="S642" s="286">
        <f t="shared" si="83"/>
        <v>9.5</v>
      </c>
      <c r="T642" s="287">
        <f t="shared" si="84"/>
        <v>9.9</v>
      </c>
      <c r="U642" s="287">
        <f t="shared" si="85"/>
        <v>10.7</v>
      </c>
      <c r="V642" s="287">
        <f t="shared" si="86"/>
        <v>9.5</v>
      </c>
      <c r="W642" s="288">
        <f>_xlfn.XLOOKUP('LISTA '!D642,BASE!A:A,BASE!G:G)</f>
        <v>89</v>
      </c>
      <c r="X642" s="280" t="str">
        <f t="shared" si="87"/>
        <v/>
      </c>
      <c r="Y642" s="280" t="str">
        <f>IF(X642="ACABOU",(MAX($Y$2:Y641))+1,"")</f>
        <v/>
      </c>
      <c r="Z642" s="280" t="str">
        <f>IF(X642="CHEGOU",(MAX($Z$2:Z641))+1,"")</f>
        <v/>
      </c>
    </row>
    <row r="643" spans="1:26" s="216" customFormat="1" ht="21.9" customHeight="1" x14ac:dyDescent="0.3">
      <c r="A643" s="12"/>
      <c r="B643" s="12"/>
      <c r="C643" s="13"/>
      <c r="D643" s="278">
        <v>10126</v>
      </c>
      <c r="E643" s="279" t="str">
        <f>_xlfn.XLOOKUP(D643,BASE!A:A,BASE!B:B)</f>
        <v>HORTELA EM FLOCOS 25KG</v>
      </c>
      <c r="F643" s="280"/>
      <c r="G643" s="280"/>
      <c r="H643" s="281">
        <v>7</v>
      </c>
      <c r="I643" s="281">
        <v>7</v>
      </c>
      <c r="J643" s="282">
        <f>IFERROR(_xlfn.XLOOKUP(D643,ISENTOS!A:A,ISENTOS!H:H),"")</f>
        <v>0.04</v>
      </c>
      <c r="K643" s="282">
        <f>IFERROR(_xlfn.XLOOKUP(D643,ISENTOS!A:A,ISENTOS!I:I),"")</f>
        <v>0.12</v>
      </c>
      <c r="L643" s="283">
        <f>IF(_xlfn.XLOOKUP(D643,Peso!A:A,Peso!D:D),_xlfn.XLOOKUP(D643,Peso!A:A,Peso!D:D),"SEM PESO")</f>
        <v>25</v>
      </c>
      <c r="M643" s="283" t="str">
        <f>_xlfn.XLOOKUP(D643,Peso!A:A,Peso!C:C)</f>
        <v>SC</v>
      </c>
      <c r="N643" s="283"/>
      <c r="O643" s="284">
        <f t="shared" si="80"/>
        <v>7</v>
      </c>
      <c r="P643" s="284">
        <f t="shared" si="81"/>
        <v>7.3</v>
      </c>
      <c r="Q643" s="284">
        <f t="shared" si="82"/>
        <v>7.8999999999999995</v>
      </c>
      <c r="R643" s="285" t="str">
        <f>_xlfn.XLOOKUP(D643,CATEGORIA!B:B,CATEGORIA!F:F)</f>
        <v>CHAS</v>
      </c>
      <c r="S643" s="286">
        <f t="shared" si="83"/>
        <v>175</v>
      </c>
      <c r="T643" s="287">
        <f t="shared" si="84"/>
        <v>182</v>
      </c>
      <c r="U643" s="287">
        <f t="shared" si="85"/>
        <v>196</v>
      </c>
      <c r="V643" s="287">
        <f t="shared" si="86"/>
        <v>175</v>
      </c>
      <c r="W643" s="288">
        <f>_xlfn.XLOOKUP('LISTA '!D643,BASE!A:A,BASE!G:G)</f>
        <v>62</v>
      </c>
      <c r="X643" s="280" t="str">
        <f t="shared" si="87"/>
        <v/>
      </c>
      <c r="Y643" s="280" t="str">
        <f>IF(X643="ACABOU",(MAX($Y$2:Y642))+1,"")</f>
        <v/>
      </c>
      <c r="Z643" s="280" t="str">
        <f>IF(X643="CHEGOU",(MAX($Z$2:Z642))+1,"")</f>
        <v/>
      </c>
    </row>
    <row r="644" spans="1:26" s="216" customFormat="1" ht="21.9" customHeight="1" x14ac:dyDescent="0.3">
      <c r="A644" s="12" t="e">
        <f>IF(#REF!="",0,COUNTIF(#REF!,"x"))</f>
        <v>#REF!</v>
      </c>
      <c r="B644" s="12" t="e">
        <f>IF(#REF!="",0,COUNTIF(#REF!,"x"))</f>
        <v>#REF!</v>
      </c>
      <c r="C644" s="13" t="e">
        <f>IF(#REF!="",0,COUNTIF(#REF!,"X"))</f>
        <v>#REF!</v>
      </c>
      <c r="D644" s="278">
        <v>20989</v>
      </c>
      <c r="E644" s="279" t="str">
        <f>_xlfn.XLOOKUP(D644,BASE!A:A,BASE!B:B)</f>
        <v>HORTELA EM FLOCOS 5KG (VIDA EM GRAOS)</v>
      </c>
      <c r="F644" s="280" t="s">
        <v>155</v>
      </c>
      <c r="G644" s="280" t="s">
        <v>155</v>
      </c>
      <c r="H644" s="281">
        <v>8.1</v>
      </c>
      <c r="I644" s="281">
        <f>VLOOKUP(D644,FRACIONADOS!$A:$L,8,0)</f>
        <v>8.1</v>
      </c>
      <c r="J644" s="282">
        <f>IFERROR(_xlfn.XLOOKUP(D644,ISENTOS!A:A,ISENTOS!H:H),"")</f>
        <v>0.04</v>
      </c>
      <c r="K644" s="282">
        <f>IFERROR(_xlfn.XLOOKUP(D644,ISENTOS!A:A,ISENTOS!I:I),"")</f>
        <v>0.12</v>
      </c>
      <c r="L644" s="283">
        <f>IF(_xlfn.XLOOKUP(D644,Peso!A:A,Peso!D:D),_xlfn.XLOOKUP(D644,Peso!A:A,Peso!D:D),"SEM PESO")</f>
        <v>5</v>
      </c>
      <c r="M644" s="283" t="str">
        <f>_xlfn.XLOOKUP(D644,Peso!A:A,Peso!C:C)</f>
        <v>SC</v>
      </c>
      <c r="N644" s="283"/>
      <c r="O644" s="284">
        <f t="shared" si="80"/>
        <v>8.1</v>
      </c>
      <c r="P644" s="284">
        <f t="shared" si="81"/>
        <v>8.5</v>
      </c>
      <c r="Q644" s="284">
        <f t="shared" si="82"/>
        <v>9.1</v>
      </c>
      <c r="R644" s="285" t="str">
        <f>_xlfn.XLOOKUP(D644,CATEGORIA!B:B,CATEGORIA!F:F)</f>
        <v>CHAS</v>
      </c>
      <c r="S644" s="286">
        <f t="shared" si="83"/>
        <v>40.5</v>
      </c>
      <c r="T644" s="287">
        <f t="shared" si="84"/>
        <v>42.2</v>
      </c>
      <c r="U644" s="287">
        <f t="shared" si="85"/>
        <v>45.4</v>
      </c>
      <c r="V644" s="287">
        <f t="shared" si="86"/>
        <v>40.5</v>
      </c>
      <c r="W644" s="288">
        <f>_xlfn.XLOOKUP('LISTA '!D644,BASE!A:A,BASE!G:G)</f>
        <v>83</v>
      </c>
      <c r="X644" s="280" t="str">
        <f t="shared" si="87"/>
        <v/>
      </c>
      <c r="Y644" s="280" t="str">
        <f>IF(X644="ACABOU",(MAX($Y$2:Y643))+1,"")</f>
        <v/>
      </c>
      <c r="Z644" s="280" t="str">
        <f>IF(X644="CHEGOU",(MAX($Z$2:Z643))+1,"")</f>
        <v/>
      </c>
    </row>
    <row r="645" spans="1:26" s="216" customFormat="1" ht="21.9" customHeight="1" x14ac:dyDescent="0.3">
      <c r="A645" s="12"/>
      <c r="B645" s="12"/>
      <c r="C645" s="13"/>
      <c r="D645" s="278">
        <v>1904</v>
      </c>
      <c r="E645" s="279" t="str">
        <f>_xlfn.XLOOKUP(D645,BASE!A:A,BASE!B:B)</f>
        <v>JAMBOLAO 1KG</v>
      </c>
      <c r="F645" s="280" t="s">
        <v>155</v>
      </c>
      <c r="G645" s="280" t="s">
        <v>155</v>
      </c>
      <c r="H645" s="281">
        <v>18.7</v>
      </c>
      <c r="I645" s="281">
        <f>VLOOKUP(D645,FRACIONADOS!$A:$L,8,0)</f>
        <v>18.7</v>
      </c>
      <c r="J645" s="282" t="str">
        <f>IFERROR(_xlfn.XLOOKUP(D645,ISENTOS!A:A,ISENTOS!H:H),"")</f>
        <v/>
      </c>
      <c r="K645" s="282" t="str">
        <f>IFERROR(_xlfn.XLOOKUP(D645,ISENTOS!A:A,ISENTOS!I:I),"")</f>
        <v/>
      </c>
      <c r="L645" s="283">
        <f>IF(_xlfn.XLOOKUP(D645,Peso!A:A,Peso!D:D),_xlfn.XLOOKUP(D645,Peso!A:A,Peso!D:D),"SEM PESO")</f>
        <v>1</v>
      </c>
      <c r="M645" s="283" t="str">
        <f>_xlfn.XLOOKUP(D645,Peso!A:A,Peso!C:C)</f>
        <v>SC</v>
      </c>
      <c r="N645" s="283"/>
      <c r="O645" s="284">
        <f t="shared" si="80"/>
        <v>18.7</v>
      </c>
      <c r="P645" s="284" t="str">
        <f t="shared" si="81"/>
        <v/>
      </c>
      <c r="Q645" s="284" t="str">
        <f t="shared" si="82"/>
        <v/>
      </c>
      <c r="R645" s="285" t="str">
        <f>_xlfn.XLOOKUP(D645,CATEGORIA!B:B,CATEGORIA!F:F)</f>
        <v>CHAS</v>
      </c>
      <c r="S645" s="286">
        <f t="shared" si="83"/>
        <v>18.7</v>
      </c>
      <c r="T645" s="287" t="str">
        <f t="shared" si="84"/>
        <v/>
      </c>
      <c r="U645" s="287" t="str">
        <f t="shared" si="85"/>
        <v/>
      </c>
      <c r="V645" s="287">
        <f t="shared" si="86"/>
        <v>18.7</v>
      </c>
      <c r="W645" s="288">
        <f>_xlfn.XLOOKUP('LISTA '!D645,BASE!A:A,BASE!G:G)</f>
        <v>36</v>
      </c>
      <c r="X645" s="280" t="str">
        <f t="shared" si="87"/>
        <v/>
      </c>
      <c r="Y645" s="280" t="str">
        <f>IF(X645="ACABOU",(MAX($Y$2:Y644))+1,"")</f>
        <v/>
      </c>
      <c r="Z645" s="280" t="str">
        <f>IF(X645="CHEGOU",(MAX($Z$2:Z644))+1,"")</f>
        <v/>
      </c>
    </row>
    <row r="646" spans="1:26" s="216" customFormat="1" ht="21.9" customHeight="1" x14ac:dyDescent="0.3">
      <c r="A646" s="12" t="e">
        <f>IF(#REF!="",0,COUNTIF(#REF!,"x"))</f>
        <v>#REF!</v>
      </c>
      <c r="B646" s="12" t="e">
        <f>IF(#REF!="",0,COUNTIF(#REF!,"x"))</f>
        <v>#REF!</v>
      </c>
      <c r="C646" s="13" t="e">
        <f>IF(#REF!="",0,COUNTIF(#REF!,"X"))</f>
        <v>#REF!</v>
      </c>
      <c r="D646" s="278">
        <v>1215</v>
      </c>
      <c r="E646" s="279" t="str">
        <f>_xlfn.XLOOKUP(D646,BASE!A:A,BASE!B:B)</f>
        <v>JAMBOLAO 5KG</v>
      </c>
      <c r="F646" s="280"/>
      <c r="G646" s="280"/>
      <c r="H646" s="281">
        <v>15</v>
      </c>
      <c r="I646" s="281">
        <v>15</v>
      </c>
      <c r="J646" s="282" t="str">
        <f>IFERROR(_xlfn.XLOOKUP(D646,ISENTOS!A:A,ISENTOS!H:H),"")</f>
        <v/>
      </c>
      <c r="K646" s="282" t="str">
        <f>IFERROR(_xlfn.XLOOKUP(D646,ISENTOS!A:A,ISENTOS!I:I),"")</f>
        <v/>
      </c>
      <c r="L646" s="283">
        <f>IF(_xlfn.XLOOKUP(D646,Peso!A:A,Peso!D:D),_xlfn.XLOOKUP(D646,Peso!A:A,Peso!D:D),"SEM PESO")</f>
        <v>5</v>
      </c>
      <c r="M646" s="283" t="str">
        <f>_xlfn.XLOOKUP(D646,Peso!A:A,Peso!C:C)</f>
        <v>SC</v>
      </c>
      <c r="N646" s="283"/>
      <c r="O646" s="284">
        <f t="shared" si="80"/>
        <v>15</v>
      </c>
      <c r="P646" s="284" t="str">
        <f t="shared" si="81"/>
        <v/>
      </c>
      <c r="Q646" s="284" t="str">
        <f t="shared" si="82"/>
        <v/>
      </c>
      <c r="R646" s="285" t="str">
        <f>_xlfn.XLOOKUP(D646,CATEGORIA!B:B,CATEGORIA!F:F)</f>
        <v>CHAS</v>
      </c>
      <c r="S646" s="286">
        <f t="shared" si="83"/>
        <v>75</v>
      </c>
      <c r="T646" s="287" t="str">
        <f t="shared" si="84"/>
        <v/>
      </c>
      <c r="U646" s="287" t="str">
        <f t="shared" si="85"/>
        <v/>
      </c>
      <c r="V646" s="287">
        <f t="shared" si="86"/>
        <v>75</v>
      </c>
      <c r="W646" s="288">
        <f>_xlfn.XLOOKUP('LISTA '!D646,BASE!A:A,BASE!G:G)</f>
        <v>24</v>
      </c>
      <c r="X646" s="280" t="str">
        <f t="shared" si="87"/>
        <v/>
      </c>
      <c r="Y646" s="280" t="str">
        <f>IF(X646="ACABOU",(MAX($Y$2:Y645))+1,"")</f>
        <v/>
      </c>
      <c r="Z646" s="280" t="str">
        <f>IF(X646="CHEGOU",(MAX($Z$2:Z645))+1,"")</f>
        <v/>
      </c>
    </row>
    <row r="647" spans="1:26" s="216" customFormat="1" ht="21.9" customHeight="1" x14ac:dyDescent="0.3">
      <c r="A647" s="12" t="e">
        <f>IF(#REF!="",0,COUNTIF(#REF!,"x"))</f>
        <v>#REF!</v>
      </c>
      <c r="B647" s="12" t="e">
        <f>IF(#REF!="",0,COUNTIF(#REF!,"x"))</f>
        <v>#REF!</v>
      </c>
      <c r="C647" s="13" t="e">
        <f>IF(#REF!="",0,COUNTIF(#REF!,"X"))</f>
        <v>#REF!</v>
      </c>
      <c r="D647" s="278">
        <v>20917</v>
      </c>
      <c r="E647" s="279" t="str">
        <f>_xlfn.XLOOKUP(D647,BASE!A:A,BASE!B:B)</f>
        <v>KIWI DESIDRATADO 10KG (IMPORTADO)</v>
      </c>
      <c r="F647" s="280"/>
      <c r="G647" s="280"/>
      <c r="H647" s="281">
        <v>27</v>
      </c>
      <c r="I647" s="281">
        <v>27</v>
      </c>
      <c r="J647" s="282" t="str">
        <f>IFERROR(_xlfn.XLOOKUP(D647,ISENTOS!A:A,ISENTOS!H:H),"")</f>
        <v/>
      </c>
      <c r="K647" s="282" t="str">
        <f>IFERROR(_xlfn.XLOOKUP(D647,ISENTOS!A:A,ISENTOS!I:I),"")</f>
        <v/>
      </c>
      <c r="L647" s="283">
        <f>IF(_xlfn.XLOOKUP(D647,Peso!A:A,Peso!D:D),_xlfn.XLOOKUP(D647,Peso!A:A,Peso!D:D),"SEM PESO")</f>
        <v>10</v>
      </c>
      <c r="M647" s="283" t="str">
        <f>_xlfn.XLOOKUP(D647,Peso!A:A,Peso!C:C)</f>
        <v>CX</v>
      </c>
      <c r="N647" s="283"/>
      <c r="O647" s="284">
        <f t="shared" si="80"/>
        <v>27</v>
      </c>
      <c r="P647" s="284" t="str">
        <f t="shared" si="81"/>
        <v/>
      </c>
      <c r="Q647" s="284" t="str">
        <f t="shared" si="82"/>
        <v/>
      </c>
      <c r="R647" s="285" t="str">
        <f>_xlfn.XLOOKUP(D647,CATEGORIA!B:B,CATEGORIA!F:F)</f>
        <v>FRUTAS DESIDRATADAS / CRISTALIZADAS</v>
      </c>
      <c r="S647" s="286">
        <f t="shared" si="83"/>
        <v>270</v>
      </c>
      <c r="T647" s="287" t="str">
        <f t="shared" si="84"/>
        <v/>
      </c>
      <c r="U647" s="287" t="str">
        <f t="shared" si="85"/>
        <v/>
      </c>
      <c r="V647" s="287">
        <f t="shared" si="86"/>
        <v>270</v>
      </c>
      <c r="W647" s="288">
        <f>_xlfn.XLOOKUP('LISTA '!D647,BASE!A:A,BASE!G:G)</f>
        <v>137</v>
      </c>
      <c r="X647" s="280" t="str">
        <f t="shared" si="87"/>
        <v/>
      </c>
      <c r="Y647" s="280" t="str">
        <f>IF(X647="ACABOU",(MAX($Y$2:Y646))+1,"")</f>
        <v/>
      </c>
      <c r="Z647" s="280" t="str">
        <f>IF(X647="CHEGOU",(MAX($Z$2:Z646))+1,"")</f>
        <v/>
      </c>
    </row>
    <row r="648" spans="1:26" s="216" customFormat="1" ht="21.9" customHeight="1" x14ac:dyDescent="0.3">
      <c r="A648" s="12" t="e">
        <f>IF(#REF!="",0,COUNTIF(#REF!,"x"))</f>
        <v>#REF!</v>
      </c>
      <c r="B648" s="12" t="e">
        <f>IF(#REF!="",0,COUNTIF(#REF!,"x"))</f>
        <v>#REF!</v>
      </c>
      <c r="C648" s="13" t="e">
        <f>IF(#REF!="",0,COUNTIF(#REF!,"X"))</f>
        <v>#REF!</v>
      </c>
      <c r="D648" s="278">
        <v>21451</v>
      </c>
      <c r="E648" s="279" t="str">
        <f>_xlfn.XLOOKUP(D648,BASE!A:A,BASE!B:B)</f>
        <v>KIWI DESIDRATADO 2KG (VIDA EM GRAOS)</v>
      </c>
      <c r="F648" s="280" t="s">
        <v>155</v>
      </c>
      <c r="G648" s="280" t="s">
        <v>155</v>
      </c>
      <c r="H648" s="281">
        <v>30.5</v>
      </c>
      <c r="I648" s="281">
        <f>VLOOKUP(D648,FRACIONADOS!$A:$L,8,0)</f>
        <v>30.5</v>
      </c>
      <c r="J648" s="282" t="str">
        <f>IFERROR(_xlfn.XLOOKUP(D648,ISENTOS!A:A,ISENTOS!H:H),"")</f>
        <v/>
      </c>
      <c r="K648" s="282" t="str">
        <f>IFERROR(_xlfn.XLOOKUP(D648,ISENTOS!A:A,ISENTOS!I:I),"")</f>
        <v/>
      </c>
      <c r="L648" s="283">
        <f>IF(_xlfn.XLOOKUP(D648,Peso!A:A,Peso!D:D),_xlfn.XLOOKUP(D648,Peso!A:A,Peso!D:D),"SEM PESO")</f>
        <v>2</v>
      </c>
      <c r="M648" s="283" t="str">
        <f>_xlfn.XLOOKUP(D648,Peso!A:A,Peso!C:C)</f>
        <v>CX</v>
      </c>
      <c r="N648" s="283"/>
      <c r="O648" s="284">
        <f t="shared" si="80"/>
        <v>30.5</v>
      </c>
      <c r="P648" s="284" t="str">
        <f t="shared" si="81"/>
        <v/>
      </c>
      <c r="Q648" s="284" t="str">
        <f t="shared" si="82"/>
        <v/>
      </c>
      <c r="R648" s="285" t="str">
        <f>_xlfn.XLOOKUP(D648,CATEGORIA!B:B,CATEGORIA!F:F)</f>
        <v>FRUTAS DESIDRATADAS / CRISTALIZADAS</v>
      </c>
      <c r="S648" s="286">
        <f t="shared" si="83"/>
        <v>61</v>
      </c>
      <c r="T648" s="287" t="str">
        <f t="shared" si="84"/>
        <v/>
      </c>
      <c r="U648" s="287" t="str">
        <f t="shared" si="85"/>
        <v/>
      </c>
      <c r="V648" s="287">
        <f t="shared" si="86"/>
        <v>61</v>
      </c>
      <c r="W648" s="288">
        <f>_xlfn.XLOOKUP('LISTA '!D648,BASE!A:A,BASE!G:G)</f>
        <v>28</v>
      </c>
      <c r="X648" s="280" t="str">
        <f t="shared" si="87"/>
        <v/>
      </c>
      <c r="Y648" s="280" t="str">
        <f>IF(X648="ACABOU",(MAX($Y$2:Y647))+1,"")</f>
        <v/>
      </c>
      <c r="Z648" s="280" t="str">
        <f>IF(X648="CHEGOU",(MAX($Z$2:Z647))+1,"")</f>
        <v/>
      </c>
    </row>
    <row r="649" spans="1:26" s="216" customFormat="1" ht="21.9" customHeight="1" x14ac:dyDescent="0.3">
      <c r="A649" s="12" t="e">
        <f>IF(#REF!="",0,COUNTIF(#REF!,"x"))</f>
        <v>#REF!</v>
      </c>
      <c r="B649" s="12" t="e">
        <f>IF(#REF!="",0,COUNTIF(#REF!,"x"))</f>
        <v>#REF!</v>
      </c>
      <c r="C649" s="13" t="e">
        <f>IF(#REF!="",0,COUNTIF(#REF!,"X"))</f>
        <v>#REF!</v>
      </c>
      <c r="D649" s="278">
        <v>21018</v>
      </c>
      <c r="E649" s="279" t="str">
        <f>_xlfn.XLOOKUP(D649,BASE!A:A,BASE!B:B)</f>
        <v>KIWI DESIDRATADO 5KG (VIDA EM GRAOS)</v>
      </c>
      <c r="F649" s="280" t="s">
        <v>155</v>
      </c>
      <c r="G649" s="280" t="s">
        <v>155</v>
      </c>
      <c r="H649" s="281">
        <v>29.2</v>
      </c>
      <c r="I649" s="281">
        <f>VLOOKUP(D649,FRACIONADOS!$A:$L,8,0)</f>
        <v>29.2</v>
      </c>
      <c r="J649" s="282" t="str">
        <f>IFERROR(_xlfn.XLOOKUP(D649,ISENTOS!A:A,ISENTOS!H:H),"")</f>
        <v/>
      </c>
      <c r="K649" s="282" t="str">
        <f>IFERROR(_xlfn.XLOOKUP(D649,ISENTOS!A:A,ISENTOS!I:I),"")</f>
        <v/>
      </c>
      <c r="L649" s="283">
        <f>IF(_xlfn.XLOOKUP(D649,Peso!A:A,Peso!D:D),_xlfn.XLOOKUP(D649,Peso!A:A,Peso!D:D),"SEM PESO")</f>
        <v>5</v>
      </c>
      <c r="M649" s="283" t="str">
        <f>_xlfn.XLOOKUP(D649,Peso!A:A,Peso!C:C)</f>
        <v>SC</v>
      </c>
      <c r="N649" s="283"/>
      <c r="O649" s="284">
        <f t="shared" si="80"/>
        <v>29.2</v>
      </c>
      <c r="P649" s="284" t="str">
        <f t="shared" si="81"/>
        <v/>
      </c>
      <c r="Q649" s="284" t="str">
        <f t="shared" si="82"/>
        <v/>
      </c>
      <c r="R649" s="285" t="str">
        <f>_xlfn.XLOOKUP(D649,CATEGORIA!B:B,CATEGORIA!F:F)</f>
        <v>FRUTAS DESIDRATADAS / CRISTALIZADAS</v>
      </c>
      <c r="S649" s="286">
        <f t="shared" si="83"/>
        <v>146</v>
      </c>
      <c r="T649" s="287" t="str">
        <f t="shared" si="84"/>
        <v/>
      </c>
      <c r="U649" s="287" t="str">
        <f t="shared" si="85"/>
        <v/>
      </c>
      <c r="V649" s="287">
        <f t="shared" si="86"/>
        <v>146</v>
      </c>
      <c r="W649" s="288">
        <f>_xlfn.XLOOKUP('LISTA '!D649,BASE!A:A,BASE!G:G)</f>
        <v>16</v>
      </c>
      <c r="X649" s="280" t="str">
        <f t="shared" si="87"/>
        <v/>
      </c>
      <c r="Y649" s="280" t="str">
        <f>IF(X649="ACABOU",(MAX($Y$2:Y648))+1,"")</f>
        <v/>
      </c>
      <c r="Z649" s="280" t="str">
        <f>IF(X649="CHEGOU",(MAX($Z$2:Z648))+1,"")</f>
        <v/>
      </c>
    </row>
    <row r="650" spans="1:26" s="216" customFormat="1" ht="21.9" customHeight="1" x14ac:dyDescent="0.3">
      <c r="A650" s="12" t="e">
        <f>IF(#REF!="",0,COUNTIF(#REF!,"x"))</f>
        <v>#REF!</v>
      </c>
      <c r="B650" s="12" t="e">
        <f>IF(#REF!="",0,COUNTIF(#REF!,"x"))</f>
        <v>#REF!</v>
      </c>
      <c r="C650" s="13" t="e">
        <f>IF(#REF!="",0,COUNTIF(#REF!,"X"))</f>
        <v>#REF!</v>
      </c>
      <c r="D650" s="278">
        <v>1940</v>
      </c>
      <c r="E650" s="279" t="str">
        <f>_xlfn.XLOOKUP(D650,BASE!A:A,BASE!B:B)</f>
        <v>KOMBUCHA ABACAXI COM MENTA 6X350ML (DR K)</v>
      </c>
      <c r="F650" s="280"/>
      <c r="G650" s="280"/>
      <c r="H650" s="281">
        <v>12.8</v>
      </c>
      <c r="I650" s="281">
        <v>12.8</v>
      </c>
      <c r="J650" s="282" t="str">
        <f>IFERROR(_xlfn.XLOOKUP(D650,ISENTOS!A:A,ISENTOS!H:H),"")</f>
        <v/>
      </c>
      <c r="K650" s="282" t="str">
        <f>IFERROR(_xlfn.XLOOKUP(D650,ISENTOS!A:A,ISENTOS!I:I),"")</f>
        <v/>
      </c>
      <c r="L650" s="283">
        <f>IF(_xlfn.XLOOKUP(D650,Peso!A:A,Peso!D:D),_xlfn.XLOOKUP(D650,Peso!A:A,Peso!D:D),"SEM PESO")</f>
        <v>6</v>
      </c>
      <c r="M650" s="283" t="str">
        <f>_xlfn.XLOOKUP(D650,Peso!A:A,Peso!C:C)</f>
        <v>FD</v>
      </c>
      <c r="N650" s="283"/>
      <c r="O650" s="284">
        <f t="shared" si="80"/>
        <v>12.8</v>
      </c>
      <c r="P650" s="284" t="str">
        <f t="shared" si="81"/>
        <v/>
      </c>
      <c r="Q650" s="284" t="str">
        <f t="shared" si="82"/>
        <v/>
      </c>
      <c r="R650" s="285" t="str">
        <f>_xlfn.XLOOKUP(D650,CATEGORIA!B:B,CATEGORIA!F:F)</f>
        <v>BEBIDAS</v>
      </c>
      <c r="S650" s="286">
        <f t="shared" si="83"/>
        <v>76.800000000000011</v>
      </c>
      <c r="T650" s="287" t="str">
        <f t="shared" si="84"/>
        <v/>
      </c>
      <c r="U650" s="287" t="str">
        <f t="shared" si="85"/>
        <v/>
      </c>
      <c r="V650" s="287">
        <f t="shared" si="86"/>
        <v>76.800000000000011</v>
      </c>
      <c r="W650" s="288">
        <f>_xlfn.XLOOKUP('LISTA '!D650,BASE!A:A,BASE!G:G)</f>
        <v>9</v>
      </c>
      <c r="X650" s="280" t="str">
        <f t="shared" si="87"/>
        <v/>
      </c>
      <c r="Y650" s="280" t="str">
        <f>IF(X650="ACABOU",(MAX($Y$2:Y649))+1,"")</f>
        <v/>
      </c>
      <c r="Z650" s="280" t="str">
        <f>IF(X650="CHEGOU",(MAX($Z$2:Z649))+1,"")</f>
        <v/>
      </c>
    </row>
    <row r="651" spans="1:26" s="216" customFormat="1" ht="21.9" customHeight="1" x14ac:dyDescent="0.3">
      <c r="A651" s="52"/>
      <c r="B651" s="53"/>
      <c r="C651" s="53"/>
      <c r="D651" s="278">
        <v>1943</v>
      </c>
      <c r="E651" s="279" t="str">
        <f>_xlfn.XLOOKUP(D651,BASE!A:A,BASE!B:B)</f>
        <v>KOMBUCHA AGUA DE COCO 6X350ML (DR K)</v>
      </c>
      <c r="F651" s="280"/>
      <c r="G651" s="280"/>
      <c r="H651" s="281">
        <v>12.8</v>
      </c>
      <c r="I651" s="281">
        <v>12.8</v>
      </c>
      <c r="J651" s="282" t="str">
        <f>IFERROR(_xlfn.XLOOKUP(D651,ISENTOS!A:A,ISENTOS!H:H),"")</f>
        <v/>
      </c>
      <c r="K651" s="282" t="str">
        <f>IFERROR(_xlfn.XLOOKUP(D651,ISENTOS!A:A,ISENTOS!I:I),"")</f>
        <v/>
      </c>
      <c r="L651" s="283">
        <f>IF(_xlfn.XLOOKUP(D651,Peso!A:A,Peso!D:D),_xlfn.XLOOKUP(D651,Peso!A:A,Peso!D:D),"SEM PESO")</f>
        <v>6</v>
      </c>
      <c r="M651" s="283" t="str">
        <f>_xlfn.XLOOKUP(D651,Peso!A:A,Peso!C:C)</f>
        <v>FD</v>
      </c>
      <c r="N651" s="283"/>
      <c r="O651" s="284">
        <f t="shared" si="80"/>
        <v>12.8</v>
      </c>
      <c r="P651" s="284" t="str">
        <f t="shared" si="81"/>
        <v/>
      </c>
      <c r="Q651" s="284" t="str">
        <f t="shared" si="82"/>
        <v/>
      </c>
      <c r="R651" s="285" t="str">
        <f>_xlfn.XLOOKUP(D651,CATEGORIA!B:B,CATEGORIA!F:F)</f>
        <v>BEBIDAS</v>
      </c>
      <c r="S651" s="286">
        <f t="shared" si="83"/>
        <v>76.800000000000011</v>
      </c>
      <c r="T651" s="287" t="str">
        <f t="shared" si="84"/>
        <v/>
      </c>
      <c r="U651" s="287" t="str">
        <f t="shared" si="85"/>
        <v/>
      </c>
      <c r="V651" s="287">
        <f t="shared" si="86"/>
        <v>76.800000000000011</v>
      </c>
      <c r="W651" s="288">
        <f>_xlfn.XLOOKUP('LISTA '!D651,BASE!A:A,BASE!G:G)</f>
        <v>24</v>
      </c>
      <c r="X651" s="280" t="str">
        <f t="shared" si="87"/>
        <v/>
      </c>
      <c r="Y651" s="280" t="str">
        <f>IF(X651="ACABOU",(MAX($Y$2:Y650))+1,"")</f>
        <v/>
      </c>
      <c r="Z651" s="280" t="str">
        <f>IF(X651="CHEGOU",(MAX($Z$2:Z650))+1,"")</f>
        <v/>
      </c>
    </row>
    <row r="652" spans="1:26" s="216" customFormat="1" ht="21.9" customHeight="1" x14ac:dyDescent="0.3">
      <c r="A652" s="12" t="e">
        <f>IF(#REF!="",0,COUNTIF(#REF!,"x"))</f>
        <v>#REF!</v>
      </c>
      <c r="B652" s="12" t="e">
        <f>IF(#REF!="",0,COUNTIF(#REF!,"x"))</f>
        <v>#REF!</v>
      </c>
      <c r="C652" s="13" t="e">
        <f>IF(#REF!="",0,COUNTIF(#REF!,"X"))</f>
        <v>#REF!</v>
      </c>
      <c r="D652" s="278">
        <v>1944</v>
      </c>
      <c r="E652" s="279" t="str">
        <f>_xlfn.XLOOKUP(D652,BASE!A:A,BASE!B:B)</f>
        <v>KOMBUCHA GUARANA COM ACAI 6X350ML (DR K)</v>
      </c>
      <c r="F652" s="280"/>
      <c r="G652" s="280"/>
      <c r="H652" s="281">
        <v>12.8</v>
      </c>
      <c r="I652" s="281">
        <v>12.8</v>
      </c>
      <c r="J652" s="282" t="str">
        <f>IFERROR(_xlfn.XLOOKUP(D652,ISENTOS!A:A,ISENTOS!H:H),"")</f>
        <v/>
      </c>
      <c r="K652" s="282" t="str">
        <f>IFERROR(_xlfn.XLOOKUP(D652,ISENTOS!A:A,ISENTOS!I:I),"")</f>
        <v/>
      </c>
      <c r="L652" s="283">
        <f>IF(_xlfn.XLOOKUP(D652,Peso!A:A,Peso!D:D),_xlfn.XLOOKUP(D652,Peso!A:A,Peso!D:D),"SEM PESO")</f>
        <v>6</v>
      </c>
      <c r="M652" s="283" t="str">
        <f>_xlfn.XLOOKUP(D652,Peso!A:A,Peso!C:C)</f>
        <v>FD</v>
      </c>
      <c r="N652" s="283"/>
      <c r="O652" s="284">
        <f t="shared" si="80"/>
        <v>12.8</v>
      </c>
      <c r="P652" s="284" t="str">
        <f t="shared" si="81"/>
        <v/>
      </c>
      <c r="Q652" s="284" t="str">
        <f t="shared" si="82"/>
        <v/>
      </c>
      <c r="R652" s="285" t="str">
        <f>_xlfn.XLOOKUP(D652,CATEGORIA!B:B,CATEGORIA!F:F)</f>
        <v>BEBIDAS</v>
      </c>
      <c r="S652" s="286">
        <f t="shared" si="83"/>
        <v>76.800000000000011</v>
      </c>
      <c r="T652" s="287" t="str">
        <f t="shared" si="84"/>
        <v/>
      </c>
      <c r="U652" s="287" t="str">
        <f t="shared" si="85"/>
        <v/>
      </c>
      <c r="V652" s="287">
        <f t="shared" si="86"/>
        <v>76.800000000000011</v>
      </c>
      <c r="W652" s="288">
        <f>_xlfn.XLOOKUP('LISTA '!D652,BASE!A:A,BASE!G:G)</f>
        <v>16</v>
      </c>
      <c r="X652" s="280" t="str">
        <f t="shared" si="87"/>
        <v/>
      </c>
      <c r="Y652" s="280" t="str">
        <f>IF(X652="ACABOU",(MAX($Y$2:Y651))+1,"")</f>
        <v/>
      </c>
      <c r="Z652" s="280" t="str">
        <f>IF(X652="CHEGOU",(MAX($Z$2:Z651))+1,"")</f>
        <v/>
      </c>
    </row>
    <row r="653" spans="1:26" s="215" customFormat="1" ht="21.9" customHeight="1" x14ac:dyDescent="0.3">
      <c r="A653" s="11" t="e">
        <f>IF(#REF!="",0,COUNTIF(#REF!,"x"))</f>
        <v>#REF!</v>
      </c>
      <c r="B653" s="11" t="e">
        <f>IF(#REF!="",0,COUNTIF(#REF!,"x"))</f>
        <v>#REF!</v>
      </c>
      <c r="C653" s="10" t="e">
        <f>IF(#REF!="",0,COUNTIF(#REF!,"X"))</f>
        <v>#REF!</v>
      </c>
      <c r="D653" s="278">
        <v>1939</v>
      </c>
      <c r="E653" s="279" t="str">
        <f>_xlfn.XLOOKUP(D653,BASE!A:A,BASE!B:B)</f>
        <v>KOMBUCHA LARANJA COM GENGIBRE 6X350ML (DR K)</v>
      </c>
      <c r="F653" s="280"/>
      <c r="G653" s="280"/>
      <c r="H653" s="281">
        <v>12.8</v>
      </c>
      <c r="I653" s="281">
        <v>12.8</v>
      </c>
      <c r="J653" s="282" t="str">
        <f>IFERROR(_xlfn.XLOOKUP(D653,ISENTOS!A:A,ISENTOS!H:H),"")</f>
        <v/>
      </c>
      <c r="K653" s="282" t="str">
        <f>IFERROR(_xlfn.XLOOKUP(D653,ISENTOS!A:A,ISENTOS!I:I),"")</f>
        <v/>
      </c>
      <c r="L653" s="283">
        <f>IF(_xlfn.XLOOKUP(D653,Peso!A:A,Peso!D:D),_xlfn.XLOOKUP(D653,Peso!A:A,Peso!D:D),"SEM PESO")</f>
        <v>6</v>
      </c>
      <c r="M653" s="283" t="str">
        <f>_xlfn.XLOOKUP(D653,Peso!A:A,Peso!C:C)</f>
        <v>FD</v>
      </c>
      <c r="N653" s="283"/>
      <c r="O653" s="284">
        <f t="shared" si="80"/>
        <v>12.8</v>
      </c>
      <c r="P653" s="284" t="str">
        <f t="shared" si="81"/>
        <v/>
      </c>
      <c r="Q653" s="284" t="str">
        <f t="shared" si="82"/>
        <v/>
      </c>
      <c r="R653" s="285" t="str">
        <f>_xlfn.XLOOKUP(D653,CATEGORIA!B:B,CATEGORIA!F:F)</f>
        <v>BEBIDAS</v>
      </c>
      <c r="S653" s="286">
        <f t="shared" si="83"/>
        <v>76.800000000000011</v>
      </c>
      <c r="T653" s="287" t="str">
        <f t="shared" si="84"/>
        <v/>
      </c>
      <c r="U653" s="287" t="str">
        <f t="shared" si="85"/>
        <v/>
      </c>
      <c r="V653" s="287">
        <f t="shared" si="86"/>
        <v>76.800000000000011</v>
      </c>
      <c r="W653" s="288">
        <f>_xlfn.XLOOKUP('LISTA '!D653,BASE!A:A,BASE!G:G)</f>
        <v>17</v>
      </c>
      <c r="X653" s="280" t="str">
        <f t="shared" si="87"/>
        <v/>
      </c>
      <c r="Y653" s="280" t="str">
        <f>IF(X653="ACABOU",(MAX($Y$2:Y652))+1,"")</f>
        <v/>
      </c>
      <c r="Z653" s="280" t="str">
        <f>IF(X653="CHEGOU",(MAX($Z$2:Z652))+1,"")</f>
        <v/>
      </c>
    </row>
    <row r="654" spans="1:26" s="215" customFormat="1" ht="21.9" customHeight="1" x14ac:dyDescent="0.3">
      <c r="A654" s="11" t="e">
        <f>IF(#REF!="",0,COUNTIF(#REF!,"x"))</f>
        <v>#REF!</v>
      </c>
      <c r="B654" s="11" t="e">
        <f>IF(#REF!="",0,COUNTIF(#REF!,"x"))</f>
        <v>#REF!</v>
      </c>
      <c r="C654" s="16" t="e">
        <f>IF(#REF!="",0,COUNTIF(#REF!,"X"))</f>
        <v>#REF!</v>
      </c>
      <c r="D654" s="278">
        <v>2785</v>
      </c>
      <c r="E654" s="279" t="str">
        <f>_xlfn.XLOOKUP(D654,BASE!A:A,BASE!B:B)</f>
        <v>KOMBUCHA LIMAO 6X350ML (DR K)</v>
      </c>
      <c r="F654" s="280"/>
      <c r="G654" s="280"/>
      <c r="H654" s="281">
        <v>12.8</v>
      </c>
      <c r="I654" s="281">
        <v>12.8</v>
      </c>
      <c r="J654" s="282" t="str">
        <f>IFERROR(_xlfn.XLOOKUP(D654,ISENTOS!A:A,ISENTOS!H:H),"")</f>
        <v/>
      </c>
      <c r="K654" s="282" t="str">
        <f>IFERROR(_xlfn.XLOOKUP(D654,ISENTOS!A:A,ISENTOS!I:I),"")</f>
        <v/>
      </c>
      <c r="L654" s="283">
        <f>IF(_xlfn.XLOOKUP(D654,Peso!A:A,Peso!D:D),_xlfn.XLOOKUP(D654,Peso!A:A,Peso!D:D),"SEM PESO")</f>
        <v>6</v>
      </c>
      <c r="M654" s="283" t="str">
        <f>_xlfn.XLOOKUP(D654,Peso!A:A,Peso!C:C)</f>
        <v>FD</v>
      </c>
      <c r="N654" s="283"/>
      <c r="O654" s="284">
        <f t="shared" si="80"/>
        <v>12.8</v>
      </c>
      <c r="P654" s="284" t="str">
        <f t="shared" si="81"/>
        <v/>
      </c>
      <c r="Q654" s="284" t="str">
        <f t="shared" si="82"/>
        <v/>
      </c>
      <c r="R654" s="285" t="str">
        <f>_xlfn.XLOOKUP(D654,CATEGORIA!B:B,CATEGORIA!F:F)</f>
        <v>BEBIDAS</v>
      </c>
      <c r="S654" s="286">
        <f t="shared" si="83"/>
        <v>76.800000000000011</v>
      </c>
      <c r="T654" s="287" t="str">
        <f t="shared" si="84"/>
        <v/>
      </c>
      <c r="U654" s="287" t="str">
        <f t="shared" si="85"/>
        <v/>
      </c>
      <c r="V654" s="287">
        <f t="shared" si="86"/>
        <v>76.800000000000011</v>
      </c>
      <c r="W654" s="288">
        <f>_xlfn.XLOOKUP('LISTA '!D654,BASE!A:A,BASE!G:G)</f>
        <v>17</v>
      </c>
      <c r="X654" s="280" t="str">
        <f t="shared" si="87"/>
        <v/>
      </c>
      <c r="Y654" s="280" t="str">
        <f>IF(X654="ACABOU",(MAX($Y$2:Y653))+1,"")</f>
        <v/>
      </c>
      <c r="Z654" s="280" t="str">
        <f>IF(X654="CHEGOU",(MAX($Z$2:Z653))+1,"")</f>
        <v/>
      </c>
    </row>
    <row r="655" spans="1:26" s="216" customFormat="1" ht="21.9" customHeight="1" x14ac:dyDescent="0.3">
      <c r="A655" s="12" t="e">
        <f>IF(#REF!="",0,COUNTIF(#REF!,"x"))</f>
        <v>#REF!</v>
      </c>
      <c r="B655" s="12" t="e">
        <f>IF(#REF!="",0,COUNTIF(#REF!,"x"))</f>
        <v>#REF!</v>
      </c>
      <c r="C655" s="13" t="e">
        <f>IF(#REF!="",0,COUNTIF(#REF!,"X"))</f>
        <v>#REF!</v>
      </c>
      <c r="D655" s="278">
        <v>1942</v>
      </c>
      <c r="E655" s="279" t="str">
        <f>_xlfn.XLOOKUP(D655,BASE!A:A,BASE!B:B)</f>
        <v>KOMBUCHA MARACUJA 6X350ML (DR K)</v>
      </c>
      <c r="F655" s="280"/>
      <c r="G655" s="280"/>
      <c r="H655" s="281">
        <v>12.8</v>
      </c>
      <c r="I655" s="281">
        <v>12.8</v>
      </c>
      <c r="J655" s="282" t="str">
        <f>IFERROR(_xlfn.XLOOKUP(D655,ISENTOS!A:A,ISENTOS!H:H),"")</f>
        <v/>
      </c>
      <c r="K655" s="282" t="str">
        <f>IFERROR(_xlfn.XLOOKUP(D655,ISENTOS!A:A,ISENTOS!I:I),"")</f>
        <v/>
      </c>
      <c r="L655" s="283">
        <f>IF(_xlfn.XLOOKUP(D655,Peso!A:A,Peso!D:D),_xlfn.XLOOKUP(D655,Peso!A:A,Peso!D:D),"SEM PESO")</f>
        <v>6</v>
      </c>
      <c r="M655" s="283" t="str">
        <f>_xlfn.XLOOKUP(D655,Peso!A:A,Peso!C:C)</f>
        <v>FD</v>
      </c>
      <c r="N655" s="283"/>
      <c r="O655" s="284">
        <f t="shared" si="80"/>
        <v>12.8</v>
      </c>
      <c r="P655" s="284" t="str">
        <f t="shared" si="81"/>
        <v/>
      </c>
      <c r="Q655" s="284" t="str">
        <f t="shared" si="82"/>
        <v/>
      </c>
      <c r="R655" s="285" t="str">
        <f>_xlfn.XLOOKUP(D655,CATEGORIA!B:B,CATEGORIA!F:F)</f>
        <v>BEBIDAS</v>
      </c>
      <c r="S655" s="286">
        <f t="shared" si="83"/>
        <v>76.800000000000011</v>
      </c>
      <c r="T655" s="287" t="str">
        <f t="shared" si="84"/>
        <v/>
      </c>
      <c r="U655" s="287" t="str">
        <f t="shared" si="85"/>
        <v/>
      </c>
      <c r="V655" s="287">
        <f t="shared" si="86"/>
        <v>76.800000000000011</v>
      </c>
      <c r="W655" s="288">
        <f>_xlfn.XLOOKUP('LISTA '!D655,BASE!A:A,BASE!G:G)</f>
        <v>26</v>
      </c>
      <c r="X655" s="280" t="str">
        <f t="shared" si="87"/>
        <v/>
      </c>
      <c r="Y655" s="280" t="str">
        <f>IF(X655="ACABOU",(MAX($Y$2:Y654))+1,"")</f>
        <v/>
      </c>
      <c r="Z655" s="280" t="str">
        <f>IF(X655="CHEGOU",(MAX($Z$2:Z654))+1,"")</f>
        <v/>
      </c>
    </row>
    <row r="656" spans="1:26" s="216" customFormat="1" ht="21.9" customHeight="1" x14ac:dyDescent="0.3">
      <c r="A656" s="12" t="e">
        <f>IF(#REF!="",0,COUNTIF(#REF!,"x"))</f>
        <v>#REF!</v>
      </c>
      <c r="B656" s="12" t="e">
        <f>IF(#REF!="",0,COUNTIF(#REF!,"x"))</f>
        <v>#REF!</v>
      </c>
      <c r="C656" s="13" t="e">
        <f>IF(#REF!="",0,COUNTIF(#REF!,"X"))</f>
        <v>#REF!</v>
      </c>
      <c r="D656" s="278">
        <v>2789</v>
      </c>
      <c r="E656" s="279" t="str">
        <f>_xlfn.XLOOKUP(D656,BASE!A:A,BASE!B:B)</f>
        <v>KOMBUCHA MELANCIA 6X350ML (DR K)</v>
      </c>
      <c r="F656" s="280"/>
      <c r="G656" s="280"/>
      <c r="H656" s="281">
        <v>12.8</v>
      </c>
      <c r="I656" s="281">
        <v>12.8</v>
      </c>
      <c r="J656" s="282" t="str">
        <f>IFERROR(_xlfn.XLOOKUP(D656,ISENTOS!A:A,ISENTOS!H:H),"")</f>
        <v/>
      </c>
      <c r="K656" s="282" t="str">
        <f>IFERROR(_xlfn.XLOOKUP(D656,ISENTOS!A:A,ISENTOS!I:I),"")</f>
        <v/>
      </c>
      <c r="L656" s="283">
        <f>IF(_xlfn.XLOOKUP(D656,Peso!A:A,Peso!D:D),_xlfn.XLOOKUP(D656,Peso!A:A,Peso!D:D),"SEM PESO")</f>
        <v>6</v>
      </c>
      <c r="M656" s="283" t="str">
        <f>_xlfn.XLOOKUP(D656,Peso!A:A,Peso!C:C)</f>
        <v>CX</v>
      </c>
      <c r="N656" s="283"/>
      <c r="O656" s="284">
        <f t="shared" si="80"/>
        <v>12.8</v>
      </c>
      <c r="P656" s="284" t="str">
        <f t="shared" si="81"/>
        <v/>
      </c>
      <c r="Q656" s="284" t="str">
        <f t="shared" si="82"/>
        <v/>
      </c>
      <c r="R656" s="285" t="str">
        <f>_xlfn.XLOOKUP(D656,CATEGORIA!B:B,CATEGORIA!F:F)</f>
        <v>BEBIDAS</v>
      </c>
      <c r="S656" s="286">
        <f t="shared" si="83"/>
        <v>76.800000000000011</v>
      </c>
      <c r="T656" s="287" t="str">
        <f t="shared" si="84"/>
        <v/>
      </c>
      <c r="U656" s="287" t="str">
        <f t="shared" si="85"/>
        <v/>
      </c>
      <c r="V656" s="287">
        <f t="shared" si="86"/>
        <v>76.800000000000011</v>
      </c>
      <c r="W656" s="288">
        <f>_xlfn.XLOOKUP('LISTA '!D656,BASE!A:A,BASE!G:G)</f>
        <v>7</v>
      </c>
      <c r="X656" s="280" t="str">
        <f t="shared" si="87"/>
        <v/>
      </c>
      <c r="Y656" s="280" t="str">
        <f>IF(X656="ACABOU",(MAX($Y$2:Y655))+1,"")</f>
        <v/>
      </c>
      <c r="Z656" s="280" t="str">
        <f>IF(X656="CHEGOU",(MAX($Z$2:Z655))+1,"")</f>
        <v/>
      </c>
    </row>
    <row r="657" spans="1:27" s="215" customFormat="1" ht="21.9" customHeight="1" x14ac:dyDescent="0.3">
      <c r="A657" s="12" t="e">
        <f>IF(#REF!="",0,COUNTIF(#REF!,"x"))</f>
        <v>#REF!</v>
      </c>
      <c r="B657" s="12" t="e">
        <f>IF(#REF!="",0,COUNTIF(#REF!,"x"))</f>
        <v>#REF!</v>
      </c>
      <c r="C657" s="13" t="e">
        <f>IF(#REF!="",0,COUNTIF(#REF!,"X"))</f>
        <v>#REF!</v>
      </c>
      <c r="D657" s="278">
        <v>2786</v>
      </c>
      <c r="E657" s="279" t="str">
        <f>_xlfn.XLOOKUP(D657,BASE!A:A,BASE!B:B)</f>
        <v>KOMBUCHA UVA COM HIBISCO 6X350ML (DR K)</v>
      </c>
      <c r="F657" s="280"/>
      <c r="G657" s="280"/>
      <c r="H657" s="281">
        <v>12.8</v>
      </c>
      <c r="I657" s="281">
        <v>12.8</v>
      </c>
      <c r="J657" s="282" t="str">
        <f>IFERROR(_xlfn.XLOOKUP(D657,ISENTOS!A:A,ISENTOS!H:H),"")</f>
        <v/>
      </c>
      <c r="K657" s="282" t="str">
        <f>IFERROR(_xlfn.XLOOKUP(D657,ISENTOS!A:A,ISENTOS!I:I),"")</f>
        <v/>
      </c>
      <c r="L657" s="283">
        <f>IF(_xlfn.XLOOKUP(D657,Peso!A:A,Peso!D:D),_xlfn.XLOOKUP(D657,Peso!A:A,Peso!D:D),"SEM PESO")</f>
        <v>6</v>
      </c>
      <c r="M657" s="283" t="str">
        <f>_xlfn.XLOOKUP(D657,Peso!A:A,Peso!C:C)</f>
        <v>FD</v>
      </c>
      <c r="N657" s="283"/>
      <c r="O657" s="284">
        <f t="shared" si="80"/>
        <v>12.8</v>
      </c>
      <c r="P657" s="284" t="str">
        <f t="shared" si="81"/>
        <v/>
      </c>
      <c r="Q657" s="284" t="str">
        <f t="shared" si="82"/>
        <v/>
      </c>
      <c r="R657" s="285" t="str">
        <f>_xlfn.XLOOKUP(D657,CATEGORIA!B:B,CATEGORIA!F:F)</f>
        <v>BEBIDAS</v>
      </c>
      <c r="S657" s="286">
        <f t="shared" si="83"/>
        <v>76.800000000000011</v>
      </c>
      <c r="T657" s="287" t="str">
        <f t="shared" si="84"/>
        <v/>
      </c>
      <c r="U657" s="287" t="str">
        <f t="shared" si="85"/>
        <v/>
      </c>
      <c r="V657" s="287">
        <f t="shared" si="86"/>
        <v>76.800000000000011</v>
      </c>
      <c r="W657" s="288">
        <f>_xlfn.XLOOKUP('LISTA '!D657,BASE!A:A,BASE!G:G)</f>
        <v>20</v>
      </c>
      <c r="X657" s="280" t="str">
        <f t="shared" si="87"/>
        <v/>
      </c>
      <c r="Y657" s="280" t="str">
        <f>IF(X657="ACABOU",(MAX($Y$2:Y656))+1,"")</f>
        <v/>
      </c>
      <c r="Z657" s="280" t="str">
        <f>IF(X657="CHEGOU",(MAX($Z$2:Z656))+1,"")</f>
        <v/>
      </c>
    </row>
    <row r="658" spans="1:27" s="215" customFormat="1" ht="30" customHeight="1" x14ac:dyDescent="0.3">
      <c r="A658" s="11" t="e">
        <f>IF(#REF!="",0,COUNTIF(#REF!,"x"))</f>
        <v>#REF!</v>
      </c>
      <c r="B658" s="11" t="e">
        <f>IF(#REF!="",0,COUNTIF(#REF!,"x"))</f>
        <v>#REF!</v>
      </c>
      <c r="C658" s="10" t="e">
        <f>IF(#REF!="",0,COUNTIF(#REF!,"X"))</f>
        <v>#REF!</v>
      </c>
      <c r="D658" s="225">
        <v>2745</v>
      </c>
      <c r="E658" s="226" t="str">
        <f>_xlfn.XLOOKUP(D658,BASE!A:A,BASE!B:B)</f>
        <v>LA FAJOR AVELA CX C/4 DISP 12X50GR (LA GANEXA)</v>
      </c>
      <c r="F658" s="227">
        <v>2</v>
      </c>
      <c r="G658" s="227"/>
      <c r="H658" s="228">
        <v>83</v>
      </c>
      <c r="I658" s="228">
        <v>83</v>
      </c>
      <c r="J658" s="271" t="str">
        <f>IFERROR(_xlfn.XLOOKUP(D658,ISENTOS!A:A,ISENTOS!H:H),"")</f>
        <v/>
      </c>
      <c r="K658" s="271" t="str">
        <f>IFERROR(_xlfn.XLOOKUP(D658,ISENTOS!A:A,ISENTOS!I:I),"")</f>
        <v/>
      </c>
      <c r="L658" s="272">
        <f>IF(_xlfn.XLOOKUP(D658,Peso!A:A,Peso!D:D),_xlfn.XLOOKUP(D658,Peso!A:A,Peso!D:D),"SEM PESO")</f>
        <v>4</v>
      </c>
      <c r="M658" s="272" t="str">
        <f>_xlfn.XLOOKUP(D658,Peso!A:A,Peso!C:C)</f>
        <v>CX</v>
      </c>
      <c r="N658" s="272"/>
      <c r="O658" s="273">
        <f t="shared" si="80"/>
        <v>83</v>
      </c>
      <c r="P658" s="273" t="str">
        <f t="shared" si="81"/>
        <v/>
      </c>
      <c r="Q658" s="273" t="str">
        <f t="shared" si="82"/>
        <v/>
      </c>
      <c r="R658" s="274" t="str">
        <f>_xlfn.XLOOKUP(D658,CATEGORIA!B:B,CATEGORIA!F:F)</f>
        <v>BOMBONIERE</v>
      </c>
      <c r="S658" s="275">
        <f t="shared" si="83"/>
        <v>332</v>
      </c>
      <c r="T658" s="276" t="str">
        <f t="shared" si="84"/>
        <v/>
      </c>
      <c r="U658" s="276" t="str">
        <f t="shared" si="85"/>
        <v/>
      </c>
      <c r="V658" s="276">
        <f t="shared" si="86"/>
        <v>332</v>
      </c>
      <c r="W658" s="277">
        <f>_xlfn.XLOOKUP('LISTA '!D658,BASE!A:A,BASE!G:G)</f>
        <v>5</v>
      </c>
      <c r="X658" s="227" t="str">
        <f t="shared" si="87"/>
        <v/>
      </c>
      <c r="Y658" s="227" t="str">
        <f>IF(X658="ACABOU",(MAX($Y$2:Y657))+1,"")</f>
        <v/>
      </c>
      <c r="Z658" s="227" t="str">
        <f>IF(X658="CHEGOU",(MAX($Z$2:Z657))+1,"")</f>
        <v/>
      </c>
    </row>
    <row r="659" spans="1:27" s="216" customFormat="1" ht="30" customHeight="1" x14ac:dyDescent="0.3">
      <c r="A659" s="12"/>
      <c r="B659" s="12"/>
      <c r="C659" s="13"/>
      <c r="D659" s="225">
        <v>2792</v>
      </c>
      <c r="E659" s="226" t="str">
        <f>_xlfn.XLOOKUP(D659,BASE!A:A,BASE!B:B)</f>
        <v>LA FAJOR CARAMELO E FLOR DE SAL CX C/4 DISP 12X50GR (LA GANEXA)</v>
      </c>
      <c r="F659" s="227">
        <v>2</v>
      </c>
      <c r="G659" s="227"/>
      <c r="H659" s="228">
        <v>72</v>
      </c>
      <c r="I659" s="228">
        <v>72</v>
      </c>
      <c r="J659" s="271" t="str">
        <f>IFERROR(_xlfn.XLOOKUP(D659,ISENTOS!A:A,ISENTOS!H:H),"")</f>
        <v/>
      </c>
      <c r="K659" s="271" t="str">
        <f>IFERROR(_xlfn.XLOOKUP(D659,ISENTOS!A:A,ISENTOS!I:I),"")</f>
        <v/>
      </c>
      <c r="L659" s="272">
        <f>IF(_xlfn.XLOOKUP(D659,Peso!A:A,Peso!D:D),_xlfn.XLOOKUP(D659,Peso!A:A,Peso!D:D),"SEM PESO")</f>
        <v>4</v>
      </c>
      <c r="M659" s="272" t="str">
        <f>_xlfn.XLOOKUP(D659,Peso!A:A,Peso!C:C)</f>
        <v>CX</v>
      </c>
      <c r="N659" s="272"/>
      <c r="O659" s="273">
        <f t="shared" si="80"/>
        <v>72</v>
      </c>
      <c r="P659" s="273" t="str">
        <f t="shared" si="81"/>
        <v/>
      </c>
      <c r="Q659" s="273" t="str">
        <f t="shared" si="82"/>
        <v/>
      </c>
      <c r="R659" s="274" t="str">
        <f>_xlfn.XLOOKUP(D659,CATEGORIA!B:B,CATEGORIA!F:F)</f>
        <v>BOMBONIERE</v>
      </c>
      <c r="S659" s="275">
        <f t="shared" si="83"/>
        <v>288</v>
      </c>
      <c r="T659" s="276" t="str">
        <f t="shared" si="84"/>
        <v/>
      </c>
      <c r="U659" s="276" t="str">
        <f t="shared" si="85"/>
        <v/>
      </c>
      <c r="V659" s="276">
        <f t="shared" si="86"/>
        <v>288</v>
      </c>
      <c r="W659" s="277">
        <f>_xlfn.XLOOKUP('LISTA '!D659,BASE!A:A,BASE!G:G)</f>
        <v>21</v>
      </c>
      <c r="X659" s="227" t="str">
        <f t="shared" si="87"/>
        <v/>
      </c>
      <c r="Y659" s="227" t="str">
        <f>IF(X659="ACABOU",(MAX($Y$2:Y658))+1,"")</f>
        <v/>
      </c>
      <c r="Z659" s="227" t="str">
        <f>IF(X659="CHEGOU",(MAX($Z$2:Z658))+1,"")</f>
        <v/>
      </c>
    </row>
    <row r="660" spans="1:27" s="216" customFormat="1" ht="30" customHeight="1" x14ac:dyDescent="0.3">
      <c r="A660" s="12" t="e">
        <f>IF(#REF!="",0,COUNTIF(#REF!,"x"))</f>
        <v>#REF!</v>
      </c>
      <c r="B660" s="12" t="e">
        <f>IF(#REF!="",0,COUNTIF(#REF!,"x"))</f>
        <v>#REF!</v>
      </c>
      <c r="C660" s="13" t="e">
        <f>IF(#REF!="",0,COUNTIF(#REF!,"X"))</f>
        <v>#REF!</v>
      </c>
      <c r="D660" s="225">
        <v>2744</v>
      </c>
      <c r="E660" s="226" t="str">
        <f>_xlfn.XLOOKUP(D660,BASE!A:A,BASE!B:B)</f>
        <v>LA FAJOR LEITINHO CX C/4 DISP 12X50GR (LA GANEXA)</v>
      </c>
      <c r="F660" s="227">
        <v>2</v>
      </c>
      <c r="G660" s="227"/>
      <c r="H660" s="228">
        <v>72</v>
      </c>
      <c r="I660" s="228">
        <v>72</v>
      </c>
      <c r="J660" s="271" t="str">
        <f>IFERROR(_xlfn.XLOOKUP(D660,ISENTOS!A:A,ISENTOS!H:H),"")</f>
        <v/>
      </c>
      <c r="K660" s="271" t="str">
        <f>IFERROR(_xlfn.XLOOKUP(D660,ISENTOS!A:A,ISENTOS!I:I),"")</f>
        <v/>
      </c>
      <c r="L660" s="272">
        <f>IF(_xlfn.XLOOKUP(D660,Peso!A:A,Peso!D:D),_xlfn.XLOOKUP(D660,Peso!A:A,Peso!D:D),"SEM PESO")</f>
        <v>4</v>
      </c>
      <c r="M660" s="272" t="str">
        <f>_xlfn.XLOOKUP(D660,Peso!A:A,Peso!C:C)</f>
        <v>CX</v>
      </c>
      <c r="N660" s="272"/>
      <c r="O660" s="273">
        <f t="shared" si="80"/>
        <v>72</v>
      </c>
      <c r="P660" s="273" t="str">
        <f t="shared" si="81"/>
        <v/>
      </c>
      <c r="Q660" s="273" t="str">
        <f t="shared" si="82"/>
        <v/>
      </c>
      <c r="R660" s="274" t="str">
        <f>_xlfn.XLOOKUP(D660,CATEGORIA!B:B,CATEGORIA!F:F)</f>
        <v>BOMBONIERE</v>
      </c>
      <c r="S660" s="275">
        <f t="shared" si="83"/>
        <v>288</v>
      </c>
      <c r="T660" s="276" t="str">
        <f t="shared" si="84"/>
        <v/>
      </c>
      <c r="U660" s="276" t="str">
        <f t="shared" si="85"/>
        <v/>
      </c>
      <c r="V660" s="276">
        <f t="shared" si="86"/>
        <v>288</v>
      </c>
      <c r="W660" s="277">
        <f>_xlfn.XLOOKUP('LISTA '!D660,BASE!A:A,BASE!G:G)</f>
        <v>9</v>
      </c>
      <c r="X660" s="227" t="str">
        <f t="shared" si="87"/>
        <v/>
      </c>
      <c r="Y660" s="227" t="str">
        <f>IF(X660="ACABOU",(MAX($Y$2:Y659))+1,"")</f>
        <v/>
      </c>
      <c r="Z660" s="227" t="str">
        <f>IF(X660="CHEGOU",(MAX($Z$2:Z659))+1,"")</f>
        <v/>
      </c>
    </row>
    <row r="661" spans="1:27" s="216" customFormat="1" ht="30" customHeight="1" x14ac:dyDescent="0.3">
      <c r="A661" s="20" t="e">
        <f>IF(#REF!="",0,COUNTIF(#REF!,"x"))</f>
        <v>#REF!</v>
      </c>
      <c r="B661" s="20" t="e">
        <f>IF(#REF!="",0,COUNTIF(#REF!,"x"))</f>
        <v>#REF!</v>
      </c>
      <c r="C661" s="21" t="e">
        <f>IF(#REF!="",0,COUNTIF(#REF!,"X"))</f>
        <v>#REF!</v>
      </c>
      <c r="D661" s="225">
        <v>2791</v>
      </c>
      <c r="E661" s="226" t="str">
        <f>_xlfn.XLOOKUP(D661,BASE!A:A,BASE!B:B)</f>
        <v>LA FAJOR PISTACHE CX C/4 DISP 12X50GR (LA GANEXA)</v>
      </c>
      <c r="F661" s="227">
        <v>2</v>
      </c>
      <c r="G661" s="227"/>
      <c r="H661" s="228">
        <v>72</v>
      </c>
      <c r="I661" s="228">
        <v>72</v>
      </c>
      <c r="J661" s="271" t="str">
        <f>IFERROR(_xlfn.XLOOKUP(D661,ISENTOS!A:A,ISENTOS!H:H),"")</f>
        <v/>
      </c>
      <c r="K661" s="271" t="str">
        <f>IFERROR(_xlfn.XLOOKUP(D661,ISENTOS!A:A,ISENTOS!I:I),"")</f>
        <v/>
      </c>
      <c r="L661" s="272">
        <f>IF(_xlfn.XLOOKUP(D661,Peso!A:A,Peso!D:D),_xlfn.XLOOKUP(D661,Peso!A:A,Peso!D:D),"SEM PESO")</f>
        <v>4</v>
      </c>
      <c r="M661" s="272" t="str">
        <f>_xlfn.XLOOKUP(D661,Peso!A:A,Peso!C:C)</f>
        <v>CX</v>
      </c>
      <c r="N661" s="272"/>
      <c r="O661" s="273">
        <f t="shared" si="80"/>
        <v>72</v>
      </c>
      <c r="P661" s="273" t="str">
        <f t="shared" si="81"/>
        <v/>
      </c>
      <c r="Q661" s="273" t="str">
        <f t="shared" si="82"/>
        <v/>
      </c>
      <c r="R661" s="274" t="str">
        <f>_xlfn.XLOOKUP(D661,CATEGORIA!B:B,CATEGORIA!F:F)</f>
        <v>BOMBONIERE</v>
      </c>
      <c r="S661" s="275">
        <f t="shared" si="83"/>
        <v>288</v>
      </c>
      <c r="T661" s="276" t="str">
        <f t="shared" si="84"/>
        <v/>
      </c>
      <c r="U661" s="276" t="str">
        <f t="shared" si="85"/>
        <v/>
      </c>
      <c r="V661" s="276">
        <f t="shared" si="86"/>
        <v>288</v>
      </c>
      <c r="W661" s="277">
        <f>_xlfn.XLOOKUP('LISTA '!D661,BASE!A:A,BASE!G:G)</f>
        <v>6</v>
      </c>
      <c r="X661" s="227" t="str">
        <f t="shared" si="87"/>
        <v/>
      </c>
      <c r="Y661" s="227" t="str">
        <f>IF(X661="ACABOU",(MAX($Y$2:Y660))+1,"")</f>
        <v/>
      </c>
      <c r="Z661" s="227" t="str">
        <f>IF(X661="CHEGOU",(MAX($Z$2:Z660))+1,"")</f>
        <v/>
      </c>
    </row>
    <row r="662" spans="1:27" s="217" customFormat="1" ht="21.9" customHeight="1" x14ac:dyDescent="0.3">
      <c r="A662" s="20" t="e">
        <f>IF(#REF!="",0,COUNTIF(#REF!,"x"))</f>
        <v>#REF!</v>
      </c>
      <c r="B662" s="20" t="e">
        <f>IF(#REF!="",0,COUNTIF(#REF!,"x"))</f>
        <v>#REF!</v>
      </c>
      <c r="C662" s="21" t="e">
        <f>IF(#REF!="",0,COUNTIF(#REF!,"X"))</f>
        <v>#REF!</v>
      </c>
      <c r="D662" s="278">
        <v>2289</v>
      </c>
      <c r="E662" s="279" t="str">
        <f>_xlfn.XLOOKUP(D662,BASE!A:A,BASE!B:B)</f>
        <v>LARANJA DESIDRATADA EM CUBOS 5KG (GRAZZIOTIN)</v>
      </c>
      <c r="F662" s="280"/>
      <c r="G662" s="280"/>
      <c r="H662" s="281">
        <v>69.400000000000006</v>
      </c>
      <c r="I662" s="281">
        <f>VLOOKUP(D662,FRACIONADOS!$A:$L,8,0)</f>
        <v>69.400000000000006</v>
      </c>
      <c r="J662" s="282">
        <f>IFERROR(_xlfn.XLOOKUP(D662,ISENTOS!A:A,ISENTOS!H:H),"")</f>
        <v>0.04</v>
      </c>
      <c r="K662" s="282">
        <f>IFERROR(_xlfn.XLOOKUP(D662,ISENTOS!A:A,ISENTOS!I:I),"")</f>
        <v>0.12</v>
      </c>
      <c r="L662" s="283">
        <f>IF(_xlfn.XLOOKUP(D662,Peso!A:A,Peso!D:D),_xlfn.XLOOKUP(D662,Peso!A:A,Peso!D:D),"SEM PESO")</f>
        <v>5</v>
      </c>
      <c r="M662" s="283" t="str">
        <f>_xlfn.XLOOKUP(D662,Peso!A:A,Peso!C:C)</f>
        <v>SC</v>
      </c>
      <c r="N662" s="283"/>
      <c r="O662" s="284">
        <f t="shared" si="80"/>
        <v>69.400000000000006</v>
      </c>
      <c r="P662" s="284">
        <f t="shared" si="81"/>
        <v>72.199999999999989</v>
      </c>
      <c r="Q662" s="284">
        <f t="shared" si="82"/>
        <v>77.8</v>
      </c>
      <c r="R662" s="285" t="str">
        <f>_xlfn.XLOOKUP(D662,CATEGORIA!B:B,CATEGORIA!F:F)</f>
        <v>FRUTAS DESIDRATADAS / CRISTALIZADAS</v>
      </c>
      <c r="S662" s="286">
        <f t="shared" si="83"/>
        <v>347</v>
      </c>
      <c r="T662" s="287">
        <f t="shared" si="84"/>
        <v>360.90000000000003</v>
      </c>
      <c r="U662" s="287">
        <f t="shared" si="85"/>
        <v>388.70000000000005</v>
      </c>
      <c r="V662" s="287">
        <f t="shared" si="86"/>
        <v>347</v>
      </c>
      <c r="W662" s="288">
        <f>_xlfn.XLOOKUP('LISTA '!D662,BASE!A:A,BASE!G:G)</f>
        <v>4</v>
      </c>
      <c r="X662" s="280" t="str">
        <f t="shared" si="87"/>
        <v/>
      </c>
      <c r="Y662" s="280" t="str">
        <f>IF(X662="ACABOU",(MAX($Y$2:Y661))+1,"")</f>
        <v/>
      </c>
      <c r="Z662" s="280" t="str">
        <f>IF(X662="CHEGOU",(MAX($Z$2:Z661))+1,"")</f>
        <v/>
      </c>
    </row>
    <row r="663" spans="1:27" s="216" customFormat="1" ht="30" customHeight="1" x14ac:dyDescent="0.3">
      <c r="A663" s="20" t="e">
        <f>IF(#REF!="",0,COUNTIF(#REF!,"x"))</f>
        <v>#REF!</v>
      </c>
      <c r="B663" s="20" t="e">
        <f>IF(#REF!="",0,COUNTIF(#REF!,"x"))</f>
        <v>#REF!</v>
      </c>
      <c r="C663" s="21" t="e">
        <f>IF(#REF!="",0,COUNTIF(#REF!,"X"))</f>
        <v>#REF!</v>
      </c>
      <c r="D663" s="230">
        <v>1444</v>
      </c>
      <c r="E663" s="231" t="str">
        <f>_xlfn.XLOOKUP(D663,BASE!A:A,BASE!B:B)</f>
        <v>LARANJA EM CASCAS CRISTALIZADA 3KG</v>
      </c>
      <c r="F663" s="232">
        <v>1</v>
      </c>
      <c r="G663" s="232"/>
      <c r="H663" s="233">
        <v>37</v>
      </c>
      <c r="I663" s="233">
        <v>37</v>
      </c>
      <c r="J663" s="271" t="str">
        <f>IFERROR(_xlfn.XLOOKUP(D663,ISENTOS!A:A,ISENTOS!H:H),"")</f>
        <v/>
      </c>
      <c r="K663" s="271" t="str">
        <f>IFERROR(_xlfn.XLOOKUP(D663,ISENTOS!A:A,ISENTOS!I:I),"")</f>
        <v/>
      </c>
      <c r="L663" s="272">
        <f>IF(_xlfn.XLOOKUP(D663,Peso!A:A,Peso!D:D),_xlfn.XLOOKUP(D663,Peso!A:A,Peso!D:D),"SEM PESO")</f>
        <v>3</v>
      </c>
      <c r="M663" s="272" t="str">
        <f>_xlfn.XLOOKUP(D663,Peso!A:A,Peso!C:C)</f>
        <v>CX</v>
      </c>
      <c r="N663" s="272"/>
      <c r="O663" s="273">
        <f t="shared" si="80"/>
        <v>37</v>
      </c>
      <c r="P663" s="273" t="str">
        <f t="shared" si="81"/>
        <v/>
      </c>
      <c r="Q663" s="273" t="str">
        <f t="shared" si="82"/>
        <v/>
      </c>
      <c r="R663" s="274" t="str">
        <f>_xlfn.XLOOKUP(D663,CATEGORIA!B:B,CATEGORIA!F:F)</f>
        <v>FRUTAS DESIDRATADAS / CRISTALIZADAS</v>
      </c>
      <c r="S663" s="275">
        <f t="shared" si="83"/>
        <v>111</v>
      </c>
      <c r="T663" s="276" t="str">
        <f t="shared" si="84"/>
        <v/>
      </c>
      <c r="U663" s="276" t="str">
        <f t="shared" si="85"/>
        <v/>
      </c>
      <c r="V663" s="276">
        <f t="shared" si="86"/>
        <v>111</v>
      </c>
      <c r="W663" s="277">
        <f>_xlfn.XLOOKUP('LISTA '!D663,BASE!A:A,BASE!G:G)</f>
        <v>17</v>
      </c>
      <c r="X663" s="227" t="str">
        <f t="shared" si="87"/>
        <v/>
      </c>
      <c r="Y663" s="227" t="str">
        <f>IF(X663="ACABOU",(MAX($Y$2:Y662))+1,"")</f>
        <v/>
      </c>
      <c r="Z663" s="227" t="str">
        <f>IF(X663="CHEGOU",(MAX($Z$2:Z662))+1,"")</f>
        <v/>
      </c>
      <c r="AA663" s="48"/>
    </row>
    <row r="664" spans="1:27" s="216" customFormat="1" ht="21.9" customHeight="1" x14ac:dyDescent="0.3">
      <c r="A664" s="20" t="e">
        <f>IF(#REF!="",0,COUNTIF(#REF!,"x"))</f>
        <v>#REF!</v>
      </c>
      <c r="B664" s="20" t="e">
        <f>IF(#REF!="",0,COUNTIF(#REF!,"x"))</f>
        <v>#REF!</v>
      </c>
      <c r="C664" s="21" t="e">
        <f>IF(#REF!="",0,COUNTIF(#REF!,"X"))</f>
        <v>#REF!</v>
      </c>
      <c r="D664" s="278">
        <v>1268</v>
      </c>
      <c r="E664" s="279" t="str">
        <f>_xlfn.XLOOKUP(D664,BASE!A:A,BASE!B:B)</f>
        <v>LARANJA EM RODELAS COM CASCA DESIDRATADO 2,5KG (VIDA EM GRAOS)</v>
      </c>
      <c r="F664" s="280" t="s">
        <v>155</v>
      </c>
      <c r="G664" s="280" t="s">
        <v>155</v>
      </c>
      <c r="H664" s="281">
        <v>61.1</v>
      </c>
      <c r="I664" s="281">
        <v>61.1</v>
      </c>
      <c r="J664" s="282" t="str">
        <f>IFERROR(_xlfn.XLOOKUP(D664,ISENTOS!A:A,ISENTOS!H:H),"")</f>
        <v/>
      </c>
      <c r="K664" s="282" t="str">
        <f>IFERROR(_xlfn.XLOOKUP(D664,ISENTOS!A:A,ISENTOS!I:I),"")</f>
        <v/>
      </c>
      <c r="L664" s="283">
        <f>IF(_xlfn.XLOOKUP(D664,Peso!A:A,Peso!D:D),_xlfn.XLOOKUP(D664,Peso!A:A,Peso!D:D),"SEM PESO")</f>
        <v>2.5</v>
      </c>
      <c r="M664" s="283" t="str">
        <f>_xlfn.XLOOKUP(D664,Peso!A:A,Peso!C:C)</f>
        <v>CX</v>
      </c>
      <c r="N664" s="283"/>
      <c r="O664" s="284">
        <f t="shared" si="80"/>
        <v>61.1</v>
      </c>
      <c r="P664" s="284" t="str">
        <f t="shared" si="81"/>
        <v/>
      </c>
      <c r="Q664" s="284" t="str">
        <f t="shared" si="82"/>
        <v/>
      </c>
      <c r="R664" s="285" t="str">
        <f>_xlfn.XLOOKUP(D664,CATEGORIA!B:B,CATEGORIA!F:F)</f>
        <v>FRUTAS DESIDRATADAS / CRISTALIZADAS</v>
      </c>
      <c r="S664" s="286">
        <f t="shared" si="83"/>
        <v>152.75</v>
      </c>
      <c r="T664" s="287" t="str">
        <f t="shared" si="84"/>
        <v/>
      </c>
      <c r="U664" s="287" t="str">
        <f t="shared" si="85"/>
        <v/>
      </c>
      <c r="V664" s="287">
        <f t="shared" si="86"/>
        <v>152.75</v>
      </c>
      <c r="W664" s="288">
        <f>_xlfn.XLOOKUP('LISTA '!D664,BASE!A:A,BASE!G:G)</f>
        <v>24</v>
      </c>
      <c r="X664" s="280" t="str">
        <f t="shared" si="87"/>
        <v/>
      </c>
      <c r="Y664" s="280" t="str">
        <f>IF(X664="ACABOU",(MAX($Y$2:Y663))+1,"")</f>
        <v/>
      </c>
      <c r="Z664" s="280" t="str">
        <f>IF(X664="CHEGOU",(MAX($Z$2:Z663))+1,"")</f>
        <v/>
      </c>
    </row>
    <row r="665" spans="1:27" s="216" customFormat="1" ht="21.9" customHeight="1" x14ac:dyDescent="0.3">
      <c r="A665" s="20"/>
      <c r="B665" s="20"/>
      <c r="C665" s="21"/>
      <c r="D665" s="278">
        <v>1402</v>
      </c>
      <c r="E665" s="279" t="str">
        <f>_xlfn.XLOOKUP(D665,BASE!A:A,BASE!B:B)</f>
        <v>LARANJA EM RODELAS COM CASCA DESIDRATADO 8KG</v>
      </c>
      <c r="F665" s="280"/>
      <c r="G665" s="280"/>
      <c r="H665" s="281">
        <v>55</v>
      </c>
      <c r="I665" s="281">
        <v>0</v>
      </c>
      <c r="J665" s="282" t="str">
        <f>IFERROR(_xlfn.XLOOKUP(D665,ISENTOS!A:A,ISENTOS!H:H),"")</f>
        <v/>
      </c>
      <c r="K665" s="282" t="str">
        <f>IFERROR(_xlfn.XLOOKUP(D665,ISENTOS!A:A,ISENTOS!I:I),"")</f>
        <v/>
      </c>
      <c r="L665" s="283">
        <f>IF(_xlfn.XLOOKUP(D665,Peso!A:A,Peso!D:D),_xlfn.XLOOKUP(D665,Peso!A:A,Peso!D:D),"SEM PESO")</f>
        <v>8</v>
      </c>
      <c r="M665" s="283" t="str">
        <f>_xlfn.XLOOKUP(D665,Peso!A:A,Peso!C:C)</f>
        <v>CX</v>
      </c>
      <c r="N665" s="283"/>
      <c r="O665" s="284">
        <f t="shared" si="80"/>
        <v>0</v>
      </c>
      <c r="P665" s="284" t="str">
        <f t="shared" si="81"/>
        <v/>
      </c>
      <c r="Q665" s="284" t="str">
        <f t="shared" si="82"/>
        <v/>
      </c>
      <c r="R665" s="285" t="str">
        <f>_xlfn.XLOOKUP(D665,CATEGORIA!B:B,CATEGORIA!F:F)</f>
        <v>FRUTAS DESIDRATADAS / CRISTALIZADAS</v>
      </c>
      <c r="S665" s="286">
        <f t="shared" si="83"/>
        <v>0</v>
      </c>
      <c r="T665" s="287" t="str">
        <f t="shared" si="84"/>
        <v/>
      </c>
      <c r="U665" s="287" t="str">
        <f t="shared" si="85"/>
        <v/>
      </c>
      <c r="V665" s="287">
        <f t="shared" si="86"/>
        <v>0</v>
      </c>
      <c r="W665" s="288">
        <f>_xlfn.XLOOKUP('LISTA '!D665,BASE!A:A,BASE!G:G)</f>
        <v>0</v>
      </c>
      <c r="X665" s="280" t="str">
        <f t="shared" si="87"/>
        <v/>
      </c>
      <c r="Y665" s="280" t="str">
        <f>IF(X665="ACABOU",(MAX($Y$2:Y664))+1,"")</f>
        <v/>
      </c>
      <c r="Z665" s="280" t="str">
        <f>IF(X665="CHEGOU",(MAX($Z$2:Z664))+1,"")</f>
        <v/>
      </c>
    </row>
    <row r="666" spans="1:27" s="216" customFormat="1" ht="21.9" customHeight="1" x14ac:dyDescent="0.3">
      <c r="A666" s="20" t="e">
        <f>IF(#REF!="",0,COUNTIF(#REF!,"x"))</f>
        <v>#REF!</v>
      </c>
      <c r="B666" s="20" t="e">
        <f>IF(#REF!="",0,COUNTIF(#REF!,"x"))</f>
        <v>#REF!</v>
      </c>
      <c r="C666" s="21" t="e">
        <f>IF(#REF!="",0,COUNTIF(#REF!,"X"))</f>
        <v>#REF!</v>
      </c>
      <c r="D666" s="278">
        <v>1668</v>
      </c>
      <c r="E666" s="279" t="str">
        <f>_xlfn.XLOOKUP(D666,BASE!A:A,BASE!B:B)</f>
        <v>LARANJA EM TIRAS CRISTALIZADA 3KG</v>
      </c>
      <c r="F666" s="280"/>
      <c r="G666" s="280"/>
      <c r="H666" s="281">
        <v>66</v>
      </c>
      <c r="I666" s="281">
        <v>66</v>
      </c>
      <c r="J666" s="282" t="str">
        <f>IFERROR(_xlfn.XLOOKUP(D666,ISENTOS!A:A,ISENTOS!H:H),"")</f>
        <v/>
      </c>
      <c r="K666" s="282" t="str">
        <f>IFERROR(_xlfn.XLOOKUP(D666,ISENTOS!A:A,ISENTOS!I:I),"")</f>
        <v/>
      </c>
      <c r="L666" s="283">
        <f>IF(_xlfn.XLOOKUP(D666,Peso!A:A,Peso!D:D),_xlfn.XLOOKUP(D666,Peso!A:A,Peso!D:D),"SEM PESO")</f>
        <v>3</v>
      </c>
      <c r="M666" s="283" t="str">
        <f>_xlfn.XLOOKUP(D666,Peso!A:A,Peso!C:C)</f>
        <v>CX</v>
      </c>
      <c r="N666" s="283"/>
      <c r="O666" s="284">
        <f t="shared" si="80"/>
        <v>66</v>
      </c>
      <c r="P666" s="284" t="str">
        <f t="shared" si="81"/>
        <v/>
      </c>
      <c r="Q666" s="284" t="str">
        <f t="shared" si="82"/>
        <v/>
      </c>
      <c r="R666" s="285" t="str">
        <f>_xlfn.XLOOKUP(D666,CATEGORIA!B:B,CATEGORIA!F:F)</f>
        <v>FRUTAS DESIDRATADAS / CRISTALIZADAS</v>
      </c>
      <c r="S666" s="286">
        <f t="shared" si="83"/>
        <v>198</v>
      </c>
      <c r="T666" s="287" t="str">
        <f t="shared" si="84"/>
        <v/>
      </c>
      <c r="U666" s="287" t="str">
        <f t="shared" si="85"/>
        <v/>
      </c>
      <c r="V666" s="287">
        <f t="shared" si="86"/>
        <v>198</v>
      </c>
      <c r="W666" s="288">
        <f>_xlfn.XLOOKUP('LISTA '!D666,BASE!A:A,BASE!G:G)</f>
        <v>100</v>
      </c>
      <c r="X666" s="280" t="str">
        <f t="shared" si="87"/>
        <v/>
      </c>
      <c r="Y666" s="280" t="str">
        <f>IF(X666="ACABOU",(MAX($Y$2:Y665))+1,"")</f>
        <v/>
      </c>
      <c r="Z666" s="280" t="str">
        <f>IF(X666="CHEGOU",(MAX($Z$2:Z665))+1,"")</f>
        <v/>
      </c>
      <c r="AA666" s="48"/>
    </row>
    <row r="667" spans="1:27" s="216" customFormat="1" ht="21.9" customHeight="1" x14ac:dyDescent="0.3">
      <c r="A667" s="20" t="e">
        <f>IF(#REF!="",0,COUNTIF(#REF!,"x"))</f>
        <v>#REF!</v>
      </c>
      <c r="B667" s="20" t="e">
        <f>IF(#REF!="",0,COUNTIF(#REF!,"x"))</f>
        <v>#REF!</v>
      </c>
      <c r="C667" s="21" t="e">
        <f>IF(#REF!="",0,COUNTIF(#REF!,"X"))</f>
        <v>#REF!</v>
      </c>
      <c r="D667" s="278">
        <v>20487</v>
      </c>
      <c r="E667" s="279" t="str">
        <f>_xlfn.XLOOKUP(D667,BASE!A:A,BASE!B:B)</f>
        <v>LEITE DE COCO EM PO 15KG</v>
      </c>
      <c r="F667" s="280"/>
      <c r="G667" s="280"/>
      <c r="H667" s="281">
        <v>31.5</v>
      </c>
      <c r="I667" s="281">
        <v>31.5</v>
      </c>
      <c r="J667" s="282" t="str">
        <f>IFERROR(_xlfn.XLOOKUP(D667,ISENTOS!A:A,ISENTOS!H:H),"")</f>
        <v/>
      </c>
      <c r="K667" s="282" t="str">
        <f>IFERROR(_xlfn.XLOOKUP(D667,ISENTOS!A:A,ISENTOS!I:I),"")</f>
        <v/>
      </c>
      <c r="L667" s="283">
        <f>IF(_xlfn.XLOOKUP(D667,Peso!A:A,Peso!D:D),_xlfn.XLOOKUP(D667,Peso!A:A,Peso!D:D),"SEM PESO")</f>
        <v>15</v>
      </c>
      <c r="M667" s="283" t="str">
        <f>_xlfn.XLOOKUP(D667,Peso!A:A,Peso!C:C)</f>
        <v>CX</v>
      </c>
      <c r="N667" s="283"/>
      <c r="O667" s="284">
        <f t="shared" si="80"/>
        <v>31.5</v>
      </c>
      <c r="P667" s="284" t="str">
        <f t="shared" si="81"/>
        <v/>
      </c>
      <c r="Q667" s="284" t="str">
        <f t="shared" si="82"/>
        <v/>
      </c>
      <c r="R667" s="285" t="str">
        <f>_xlfn.XLOOKUP(D667,CATEGORIA!B:B,CATEGORIA!F:F)</f>
        <v>FARINHAS FUNCIONAIS</v>
      </c>
      <c r="S667" s="286">
        <f t="shared" si="83"/>
        <v>472.5</v>
      </c>
      <c r="T667" s="287" t="str">
        <f t="shared" si="84"/>
        <v/>
      </c>
      <c r="U667" s="287" t="str">
        <f t="shared" si="85"/>
        <v/>
      </c>
      <c r="V667" s="287">
        <f t="shared" si="86"/>
        <v>472.5</v>
      </c>
      <c r="W667" s="288">
        <f>_xlfn.XLOOKUP('LISTA '!D667,BASE!A:A,BASE!G:G)</f>
        <v>139</v>
      </c>
      <c r="X667" s="280" t="str">
        <f t="shared" si="87"/>
        <v/>
      </c>
      <c r="Y667" s="280" t="str">
        <f>IF(X667="ACABOU",(MAX($Y$2:Y666))+1,"")</f>
        <v/>
      </c>
      <c r="Z667" s="280" t="str">
        <f>IF(X667="CHEGOU",(MAX($Z$2:Z666))+1,"")</f>
        <v/>
      </c>
    </row>
    <row r="668" spans="1:27" s="216" customFormat="1" ht="21.9" customHeight="1" x14ac:dyDescent="0.3">
      <c r="A668" s="20" t="e">
        <f>IF(#REF!="",0,COUNTIF(#REF!,"x"))</f>
        <v>#REF!</v>
      </c>
      <c r="B668" s="20" t="e">
        <f>IF(#REF!="",0,COUNTIF(#REF!,"x"))</f>
        <v>#REF!</v>
      </c>
      <c r="C668" s="21" t="e">
        <f>IF(#REF!="",0,COUNTIF(#REF!,"X"))</f>
        <v>#REF!</v>
      </c>
      <c r="D668" s="278">
        <v>21464</v>
      </c>
      <c r="E668" s="279" t="str">
        <f>_xlfn.XLOOKUP(D668,BASE!A:A,BASE!B:B)</f>
        <v>LEITE DE COCO EM PO 2KG (VIDA EM GRAOS)</v>
      </c>
      <c r="F668" s="280"/>
      <c r="G668" s="280" t="s">
        <v>155</v>
      </c>
      <c r="H668" s="281">
        <v>35.4</v>
      </c>
      <c r="I668" s="281">
        <f>VLOOKUP(D668,FRACIONADOS!$A:$L,8,0)</f>
        <v>35.4</v>
      </c>
      <c r="J668" s="282" t="str">
        <f>IFERROR(_xlfn.XLOOKUP(D668,ISENTOS!A:A,ISENTOS!H:H),"")</f>
        <v/>
      </c>
      <c r="K668" s="282" t="str">
        <f>IFERROR(_xlfn.XLOOKUP(D668,ISENTOS!A:A,ISENTOS!I:I),"")</f>
        <v/>
      </c>
      <c r="L668" s="283">
        <f>IF(_xlfn.XLOOKUP(D668,Peso!A:A,Peso!D:D),_xlfn.XLOOKUP(D668,Peso!A:A,Peso!D:D),"SEM PESO")</f>
        <v>2</v>
      </c>
      <c r="M668" s="283" t="str">
        <f>_xlfn.XLOOKUP(D668,Peso!A:A,Peso!C:C)</f>
        <v>CX</v>
      </c>
      <c r="N668" s="283"/>
      <c r="O668" s="284">
        <f t="shared" si="80"/>
        <v>35.4</v>
      </c>
      <c r="P668" s="284" t="str">
        <f t="shared" si="81"/>
        <v/>
      </c>
      <c r="Q668" s="284" t="str">
        <f t="shared" si="82"/>
        <v/>
      </c>
      <c r="R668" s="285" t="str">
        <f>_xlfn.XLOOKUP(D668,CATEGORIA!B:B,CATEGORIA!F:F)</f>
        <v>FARINHAS FUNCIONAIS</v>
      </c>
      <c r="S668" s="286">
        <f t="shared" si="83"/>
        <v>70.8</v>
      </c>
      <c r="T668" s="287" t="str">
        <f t="shared" si="84"/>
        <v/>
      </c>
      <c r="U668" s="287" t="str">
        <f t="shared" si="85"/>
        <v/>
      </c>
      <c r="V668" s="287">
        <f t="shared" si="86"/>
        <v>70.8</v>
      </c>
      <c r="W668" s="288">
        <f>_xlfn.XLOOKUP('LISTA '!D668,BASE!A:A,BASE!G:G)</f>
        <v>71</v>
      </c>
      <c r="X668" s="280" t="str">
        <f t="shared" si="87"/>
        <v/>
      </c>
      <c r="Y668" s="280" t="str">
        <f>IF(X668="ACABOU",(MAX($Y$2:Y667))+1,"")</f>
        <v/>
      </c>
      <c r="Z668" s="280" t="str">
        <f>IF(X668="CHEGOU",(MAX($Z$2:Z667))+1,"")</f>
        <v/>
      </c>
    </row>
    <row r="669" spans="1:27" s="216" customFormat="1" ht="21.9" customHeight="1" x14ac:dyDescent="0.3">
      <c r="A669" s="20" t="e">
        <f>IF(#REF!="",0,COUNTIF(#REF!,"x"))</f>
        <v>#REF!</v>
      </c>
      <c r="B669" s="20" t="e">
        <f>IF(#REF!="",0,COUNTIF(#REF!,"x"))</f>
        <v>#REF!</v>
      </c>
      <c r="C669" s="21" t="e">
        <f>IF(#REF!="",0,COUNTIF(#REF!,"X"))</f>
        <v>#REF!</v>
      </c>
      <c r="D669" s="278">
        <v>20484</v>
      </c>
      <c r="E669" s="279" t="str">
        <f>_xlfn.XLOOKUP(D669,BASE!A:A,BASE!B:B)</f>
        <v>LEITE DE COCO EM PO 5KG (VIDA EM GRAOS)</v>
      </c>
      <c r="F669" s="280"/>
      <c r="G669" s="280" t="s">
        <v>155</v>
      </c>
      <c r="H669" s="281">
        <v>33.9</v>
      </c>
      <c r="I669" s="281">
        <f>VLOOKUP(D669,FRACIONADOS!$A:$L,8,0)</f>
        <v>33.9</v>
      </c>
      <c r="J669" s="282" t="str">
        <f>IFERROR(_xlfn.XLOOKUP(D669,ISENTOS!A:A,ISENTOS!H:H),"")</f>
        <v/>
      </c>
      <c r="K669" s="282" t="str">
        <f>IFERROR(_xlfn.XLOOKUP(D669,ISENTOS!A:A,ISENTOS!I:I),"")</f>
        <v/>
      </c>
      <c r="L669" s="283">
        <f>IF(_xlfn.XLOOKUP(D669,Peso!A:A,Peso!D:D),_xlfn.XLOOKUP(D669,Peso!A:A,Peso!D:D),"SEM PESO")</f>
        <v>5</v>
      </c>
      <c r="M669" s="283" t="str">
        <f>_xlfn.XLOOKUP(D669,Peso!A:A,Peso!C:C)</f>
        <v>CX</v>
      </c>
      <c r="N669" s="283"/>
      <c r="O669" s="284">
        <f t="shared" si="80"/>
        <v>33.9</v>
      </c>
      <c r="P669" s="284" t="str">
        <f t="shared" si="81"/>
        <v/>
      </c>
      <c r="Q669" s="284" t="str">
        <f t="shared" si="82"/>
        <v/>
      </c>
      <c r="R669" s="285" t="str">
        <f>_xlfn.XLOOKUP(D669,CATEGORIA!B:B,CATEGORIA!F:F)</f>
        <v>FARINHAS FUNCIONAIS</v>
      </c>
      <c r="S669" s="286">
        <f t="shared" si="83"/>
        <v>169.5</v>
      </c>
      <c r="T669" s="287" t="str">
        <f t="shared" si="84"/>
        <v/>
      </c>
      <c r="U669" s="287" t="str">
        <f t="shared" si="85"/>
        <v/>
      </c>
      <c r="V669" s="287">
        <f t="shared" si="86"/>
        <v>169.5</v>
      </c>
      <c r="W669" s="288">
        <f>_xlfn.XLOOKUP('LISTA '!D669,BASE!A:A,BASE!G:G)</f>
        <v>68</v>
      </c>
      <c r="X669" s="280" t="str">
        <f t="shared" si="87"/>
        <v/>
      </c>
      <c r="Y669" s="280" t="str">
        <f>IF(X669="ACABOU",(MAX($Y$2:Y668))+1,"")</f>
        <v/>
      </c>
      <c r="Z669" s="280" t="str">
        <f>IF(X669="CHEGOU",(MAX($Z$2:Z668))+1,"")</f>
        <v/>
      </c>
    </row>
    <row r="670" spans="1:27" s="216" customFormat="1" ht="21.9" customHeight="1" x14ac:dyDescent="0.3">
      <c r="A670" s="20" t="e">
        <f>IF(#REF!="",0,COUNTIF(#REF!,"x"))</f>
        <v>#REF!</v>
      </c>
      <c r="B670" s="20" t="e">
        <f>IF(#REF!="",0,COUNTIF(#REF!,"x"))</f>
        <v>#REF!</v>
      </c>
      <c r="C670" s="21" t="e">
        <f>IF(#REF!="",0,COUNTIF(#REF!,"X"))</f>
        <v>#REF!</v>
      </c>
      <c r="D670" s="278">
        <v>21333</v>
      </c>
      <c r="E670" s="279" t="str">
        <f>_xlfn.XLOOKUP(D670,BASE!A:A,BASE!B:B)</f>
        <v>LEITE DE COCO EM PO VEGANO 15KG</v>
      </c>
      <c r="F670" s="280"/>
      <c r="G670" s="280"/>
      <c r="H670" s="281">
        <v>41</v>
      </c>
      <c r="I670" s="281">
        <v>0</v>
      </c>
      <c r="J670" s="282" t="str">
        <f>IFERROR(_xlfn.XLOOKUP(D670,ISENTOS!A:A,ISENTOS!H:H),"")</f>
        <v/>
      </c>
      <c r="K670" s="282" t="str">
        <f>IFERROR(_xlfn.XLOOKUP(D670,ISENTOS!A:A,ISENTOS!I:I),"")</f>
        <v/>
      </c>
      <c r="L670" s="283">
        <f>IF(_xlfn.XLOOKUP(D670,Peso!A:A,Peso!D:D),_xlfn.XLOOKUP(D670,Peso!A:A,Peso!D:D),"SEM PESO")</f>
        <v>15</v>
      </c>
      <c r="M670" s="283" t="str">
        <f>_xlfn.XLOOKUP(D670,Peso!A:A,Peso!C:C)</f>
        <v>SC</v>
      </c>
      <c r="N670" s="283"/>
      <c r="O670" s="284">
        <f t="shared" si="80"/>
        <v>0</v>
      </c>
      <c r="P670" s="284" t="str">
        <f t="shared" si="81"/>
        <v/>
      </c>
      <c r="Q670" s="284" t="str">
        <f t="shared" si="82"/>
        <v/>
      </c>
      <c r="R670" s="285" t="str">
        <f>_xlfn.XLOOKUP(D670,CATEGORIA!B:B,CATEGORIA!F:F)</f>
        <v>FARINHAS FUNCIONAIS</v>
      </c>
      <c r="S670" s="286">
        <f t="shared" si="83"/>
        <v>0</v>
      </c>
      <c r="T670" s="287" t="str">
        <f t="shared" si="84"/>
        <v/>
      </c>
      <c r="U670" s="287" t="str">
        <f t="shared" si="85"/>
        <v/>
      </c>
      <c r="V670" s="287">
        <f t="shared" si="86"/>
        <v>0</v>
      </c>
      <c r="W670" s="288">
        <f>_xlfn.XLOOKUP('LISTA '!D670,BASE!A:A,BASE!G:G)</f>
        <v>0</v>
      </c>
      <c r="X670" s="280" t="str">
        <f t="shared" si="87"/>
        <v/>
      </c>
      <c r="Y670" s="280" t="str">
        <f>IF(X670="ACABOU",(MAX($Y$2:Y669))+1,"")</f>
        <v/>
      </c>
      <c r="Z670" s="280" t="str">
        <f>IF(X670="CHEGOU",(MAX($Z$2:Z669))+1,"")</f>
        <v/>
      </c>
    </row>
    <row r="671" spans="1:27" s="216" customFormat="1" ht="21.9" customHeight="1" x14ac:dyDescent="0.3">
      <c r="A671" s="39" t="e">
        <f>IF(#REF!="",0,COUNTIF(#REF!,"x"))</f>
        <v>#REF!</v>
      </c>
      <c r="B671" s="39" t="e">
        <f>IF(#REF!="",0,COUNTIF(#REF!,"x"))</f>
        <v>#REF!</v>
      </c>
      <c r="C671" s="40" t="e">
        <f>IF(#REF!="",0,COUNTIF(#REF!,"X"))</f>
        <v>#REF!</v>
      </c>
      <c r="D671" s="278">
        <v>21465</v>
      </c>
      <c r="E671" s="279" t="str">
        <f>_xlfn.XLOOKUP(D671,BASE!A:A,BASE!B:B)</f>
        <v>LEITE DE COCO EM PO VEGANO 2KG (VIDA EM GRAOS)</v>
      </c>
      <c r="F671" s="280"/>
      <c r="G671" s="280" t="s">
        <v>155</v>
      </c>
      <c r="H671" s="281">
        <v>45.9</v>
      </c>
      <c r="I671" s="281">
        <v>45.9</v>
      </c>
      <c r="J671" s="282" t="str">
        <f>IFERROR(_xlfn.XLOOKUP(D671,ISENTOS!A:A,ISENTOS!H:H),"")</f>
        <v/>
      </c>
      <c r="K671" s="282" t="str">
        <f>IFERROR(_xlfn.XLOOKUP(D671,ISENTOS!A:A,ISENTOS!I:I),"")</f>
        <v/>
      </c>
      <c r="L671" s="283">
        <f>IF(_xlfn.XLOOKUP(D671,Peso!A:A,Peso!D:D),_xlfn.XLOOKUP(D671,Peso!A:A,Peso!D:D),"SEM PESO")</f>
        <v>2</v>
      </c>
      <c r="M671" s="283" t="str">
        <f>_xlfn.XLOOKUP(D671,Peso!A:A,Peso!C:C)</f>
        <v>SC</v>
      </c>
      <c r="N671" s="283"/>
      <c r="O671" s="284">
        <f t="shared" si="80"/>
        <v>45.9</v>
      </c>
      <c r="P671" s="284" t="str">
        <f t="shared" si="81"/>
        <v/>
      </c>
      <c r="Q671" s="284" t="str">
        <f t="shared" si="82"/>
        <v/>
      </c>
      <c r="R671" s="285" t="str">
        <f>_xlfn.XLOOKUP(D671,CATEGORIA!B:B,CATEGORIA!F:F)</f>
        <v>FARINHAS FUNCIONAIS</v>
      </c>
      <c r="S671" s="286">
        <f t="shared" si="83"/>
        <v>91.8</v>
      </c>
      <c r="T671" s="287" t="str">
        <f t="shared" si="84"/>
        <v/>
      </c>
      <c r="U671" s="287" t="str">
        <f t="shared" si="85"/>
        <v/>
      </c>
      <c r="V671" s="287">
        <f t="shared" si="86"/>
        <v>91.8</v>
      </c>
      <c r="W671" s="288">
        <f>_xlfn.XLOOKUP('LISTA '!D671,BASE!A:A,BASE!G:G)</f>
        <v>17</v>
      </c>
      <c r="X671" s="280" t="str">
        <f t="shared" si="87"/>
        <v/>
      </c>
      <c r="Y671" s="280" t="str">
        <f>IF(X671="ACABOU",(MAX($Y$2:Y670))+1,"")</f>
        <v/>
      </c>
      <c r="Z671" s="280" t="str">
        <f>IF(X671="CHEGOU",(MAX($Z$2:Z670))+1,"")</f>
        <v/>
      </c>
    </row>
    <row r="672" spans="1:27" s="216" customFormat="1" ht="21.9" customHeight="1" x14ac:dyDescent="0.3">
      <c r="A672" s="39" t="e">
        <f>IF(#REF!="",0,COUNTIF(#REF!,"x"))</f>
        <v>#REF!</v>
      </c>
      <c r="B672" s="39" t="e">
        <f>IF(#REF!="",0,COUNTIF(#REF!,"x"))</f>
        <v>#REF!</v>
      </c>
      <c r="C672" s="40" t="e">
        <f>IF(#REF!="",0,COUNTIF(#REF!,"X"))</f>
        <v>#REF!</v>
      </c>
      <c r="D672" s="278">
        <v>21159</v>
      </c>
      <c r="E672" s="279" t="str">
        <f>_xlfn.XLOOKUP(D672,BASE!A:A,BASE!B:B)</f>
        <v>LEITE DE COCO EM PO VEGANO 5KG (VIDA EM GRAOS)</v>
      </c>
      <c r="F672" s="280"/>
      <c r="G672" s="280" t="s">
        <v>155</v>
      </c>
      <c r="H672" s="281">
        <v>44</v>
      </c>
      <c r="I672" s="281">
        <v>44</v>
      </c>
      <c r="J672" s="282" t="str">
        <f>IFERROR(_xlfn.XLOOKUP(D672,ISENTOS!A:A,ISENTOS!H:H),"")</f>
        <v/>
      </c>
      <c r="K672" s="282" t="str">
        <f>IFERROR(_xlfn.XLOOKUP(D672,ISENTOS!A:A,ISENTOS!I:I),"")</f>
        <v/>
      </c>
      <c r="L672" s="283">
        <f>IF(_xlfn.XLOOKUP(D672,Peso!A:A,Peso!D:D),_xlfn.XLOOKUP(D672,Peso!A:A,Peso!D:D),"SEM PESO")</f>
        <v>5</v>
      </c>
      <c r="M672" s="283" t="str">
        <f>_xlfn.XLOOKUP(D672,Peso!A:A,Peso!C:C)</f>
        <v>SC</v>
      </c>
      <c r="N672" s="283"/>
      <c r="O672" s="284">
        <f t="shared" si="80"/>
        <v>44</v>
      </c>
      <c r="P672" s="284" t="str">
        <f t="shared" si="81"/>
        <v/>
      </c>
      <c r="Q672" s="284" t="str">
        <f t="shared" si="82"/>
        <v/>
      </c>
      <c r="R672" s="285" t="str">
        <f>_xlfn.XLOOKUP(D672,CATEGORIA!B:B,CATEGORIA!F:F)</f>
        <v>FARINHAS FUNCIONAIS</v>
      </c>
      <c r="S672" s="286">
        <f t="shared" si="83"/>
        <v>220</v>
      </c>
      <c r="T672" s="287" t="str">
        <f t="shared" si="84"/>
        <v/>
      </c>
      <c r="U672" s="287" t="str">
        <f t="shared" si="85"/>
        <v/>
      </c>
      <c r="V672" s="287">
        <f t="shared" si="86"/>
        <v>220</v>
      </c>
      <c r="W672" s="288">
        <f>_xlfn.XLOOKUP('LISTA '!D672,BASE!A:A,BASE!G:G)</f>
        <v>95</v>
      </c>
      <c r="X672" s="280" t="str">
        <f t="shared" si="87"/>
        <v/>
      </c>
      <c r="Y672" s="280" t="str">
        <f>IF(X672="ACABOU",(MAX($Y$2:Y671))+1,"")</f>
        <v/>
      </c>
      <c r="Z672" s="280" t="str">
        <f>IF(X672="CHEGOU",(MAX($Z$2:Z671))+1,"")</f>
        <v/>
      </c>
    </row>
    <row r="673" spans="1:27" s="216" customFormat="1" ht="21.9" customHeight="1" x14ac:dyDescent="0.3">
      <c r="A673" s="39" t="e">
        <f>IF(#REF!="",0,COUNTIF(#REF!,"x"))</f>
        <v>#REF!</v>
      </c>
      <c r="B673" s="39" t="e">
        <f>IF(#REF!="",0,COUNTIF(#REF!,"x"))</f>
        <v>#REF!</v>
      </c>
      <c r="C673" s="40" t="e">
        <f>IF(#REF!="",0,COUNTIF(#REF!,"X"))</f>
        <v>#REF!</v>
      </c>
      <c r="D673" s="278">
        <v>20030</v>
      </c>
      <c r="E673" s="279" t="str">
        <f>_xlfn.XLOOKUP(D673,BASE!A:A,BASE!B:B)</f>
        <v>LENTILHA VERDE CANADENSE 45,36 KG</v>
      </c>
      <c r="F673" s="280"/>
      <c r="G673" s="280"/>
      <c r="H673" s="281">
        <v>0</v>
      </c>
      <c r="I673" s="281">
        <v>0</v>
      </c>
      <c r="J673" s="282" t="str">
        <f>IFERROR(_xlfn.XLOOKUP(D673,ISENTOS!A:A,ISENTOS!H:H),"")</f>
        <v/>
      </c>
      <c r="K673" s="282" t="str">
        <f>IFERROR(_xlfn.XLOOKUP(D673,ISENTOS!A:A,ISENTOS!I:I),"")</f>
        <v/>
      </c>
      <c r="L673" s="283">
        <f>IF(_xlfn.XLOOKUP(D673,Peso!A:A,Peso!D:D),_xlfn.XLOOKUP(D673,Peso!A:A,Peso!D:D),"SEM PESO")</f>
        <v>45.36</v>
      </c>
      <c r="M673" s="283" t="str">
        <f>_xlfn.XLOOKUP(D673,Peso!A:A,Peso!C:C)</f>
        <v>SC</v>
      </c>
      <c r="N673" s="283"/>
      <c r="O673" s="284">
        <f t="shared" si="80"/>
        <v>0</v>
      </c>
      <c r="P673" s="284" t="str">
        <f t="shared" si="81"/>
        <v/>
      </c>
      <c r="Q673" s="284" t="str">
        <f t="shared" si="82"/>
        <v/>
      </c>
      <c r="R673" s="285" t="str">
        <f>_xlfn.XLOOKUP(D673,CATEGORIA!B:B,CATEGORIA!F:F)</f>
        <v>GRAOS / SEMENTES</v>
      </c>
      <c r="S673" s="286">
        <f t="shared" si="83"/>
        <v>0</v>
      </c>
      <c r="T673" s="287" t="str">
        <f t="shared" si="84"/>
        <v/>
      </c>
      <c r="U673" s="287" t="str">
        <f t="shared" si="85"/>
        <v/>
      </c>
      <c r="V673" s="287">
        <f t="shared" si="86"/>
        <v>0</v>
      </c>
      <c r="W673" s="288">
        <f>_xlfn.XLOOKUP('LISTA '!D673,BASE!A:A,BASE!G:G)</f>
        <v>0</v>
      </c>
      <c r="X673" s="280" t="str">
        <f t="shared" si="87"/>
        <v/>
      </c>
      <c r="Y673" s="280" t="str">
        <f>IF(X673="ACABOU",(MAX($Y$2:Y672))+1,"")</f>
        <v/>
      </c>
      <c r="Z673" s="280" t="str">
        <f>IF(X673="CHEGOU",(MAX($Z$2:Z672))+1,"")</f>
        <v/>
      </c>
    </row>
    <row r="674" spans="1:27" s="216" customFormat="1" ht="21.9" customHeight="1" x14ac:dyDescent="0.3">
      <c r="A674" s="39" t="e">
        <f>IF(#REF!="",0,COUNTIF(#REF!,"x"))</f>
        <v>#REF!</v>
      </c>
      <c r="B674" s="39" t="e">
        <f>IF(#REF!="",0,COUNTIF(#REF!,"x"))</f>
        <v>#REF!</v>
      </c>
      <c r="C674" s="40" t="e">
        <f>IF(#REF!="",0,COUNTIF(#REF!,"X"))</f>
        <v>#REF!</v>
      </c>
      <c r="D674" s="278">
        <v>21242</v>
      </c>
      <c r="E674" s="279" t="str">
        <f>_xlfn.XLOOKUP(D674,BASE!A:A,BASE!B:B)</f>
        <v>LENTILHA VERDE CANADENSE 5KG (VIDA EM GRAOS)</v>
      </c>
      <c r="F674" s="280"/>
      <c r="G674" s="280" t="s">
        <v>155</v>
      </c>
      <c r="H674" s="281">
        <v>12.3</v>
      </c>
      <c r="I674" s="281">
        <v>12.3</v>
      </c>
      <c r="J674" s="282" t="str">
        <f>IFERROR(_xlfn.XLOOKUP(D674,ISENTOS!A:A,ISENTOS!H:H),"")</f>
        <v/>
      </c>
      <c r="K674" s="282" t="str">
        <f>IFERROR(_xlfn.XLOOKUP(D674,ISENTOS!A:A,ISENTOS!I:I),"")</f>
        <v/>
      </c>
      <c r="L674" s="283">
        <f>IF(_xlfn.XLOOKUP(D674,Peso!A:A,Peso!D:D),_xlfn.XLOOKUP(D674,Peso!A:A,Peso!D:D),"SEM PESO")</f>
        <v>5</v>
      </c>
      <c r="M674" s="283" t="str">
        <f>_xlfn.XLOOKUP(D674,Peso!A:A,Peso!C:C)</f>
        <v>SC</v>
      </c>
      <c r="N674" s="283"/>
      <c r="O674" s="284">
        <f t="shared" si="80"/>
        <v>12.3</v>
      </c>
      <c r="P674" s="284" t="str">
        <f t="shared" si="81"/>
        <v/>
      </c>
      <c r="Q674" s="284" t="str">
        <f t="shared" si="82"/>
        <v/>
      </c>
      <c r="R674" s="285" t="str">
        <f>_xlfn.XLOOKUP(D674,CATEGORIA!B:B,CATEGORIA!F:F)</f>
        <v>GRAOS / SEMENTES</v>
      </c>
      <c r="S674" s="286">
        <f t="shared" si="83"/>
        <v>61.5</v>
      </c>
      <c r="T674" s="287" t="str">
        <f t="shared" si="84"/>
        <v/>
      </c>
      <c r="U674" s="287" t="str">
        <f t="shared" si="85"/>
        <v/>
      </c>
      <c r="V674" s="287">
        <f t="shared" si="86"/>
        <v>61.5</v>
      </c>
      <c r="W674" s="288">
        <f>_xlfn.XLOOKUP('LISTA '!D674,BASE!A:A,BASE!G:G)</f>
        <v>0</v>
      </c>
      <c r="X674" s="280" t="str">
        <f t="shared" si="87"/>
        <v>ACABOU</v>
      </c>
      <c r="Y674" s="280">
        <f>IF(X674="ACABOU",(MAX($Y$2:Y673))+1,"")</f>
        <v>22</v>
      </c>
      <c r="Z674" s="280" t="str">
        <f>IF(X674="CHEGOU",(MAX($Z$2:Z673))+1,"")</f>
        <v/>
      </c>
    </row>
    <row r="675" spans="1:27" s="216" customFormat="1" ht="21.9" customHeight="1" x14ac:dyDescent="0.3">
      <c r="A675" s="39" t="e">
        <f>IF(#REF!="",0,COUNTIF(#REF!,"x"))</f>
        <v>#REF!</v>
      </c>
      <c r="B675" s="39" t="e">
        <f>IF(#REF!="",0,COUNTIF(#REF!,"x"))</f>
        <v>#REF!</v>
      </c>
      <c r="C675" s="40" t="e">
        <f>IF(#REF!="",0,COUNTIF(#REF!,"X"))</f>
        <v>#REF!</v>
      </c>
      <c r="D675" s="278">
        <v>21145</v>
      </c>
      <c r="E675" s="279" t="str">
        <f>_xlfn.XLOOKUP(D675,BASE!A:A,BASE!B:B)</f>
        <v>LENTILHA VERMELHA CANADENSE 25KG</v>
      </c>
      <c r="F675" s="280"/>
      <c r="G675" s="280"/>
      <c r="H675" s="281">
        <v>9.1999999999999993</v>
      </c>
      <c r="I675" s="281">
        <v>9.1999999999999993</v>
      </c>
      <c r="J675" s="282" t="str">
        <f>IFERROR(_xlfn.XLOOKUP(D675,ISENTOS!A:A,ISENTOS!H:H),"")</f>
        <v/>
      </c>
      <c r="K675" s="282" t="str">
        <f>IFERROR(_xlfn.XLOOKUP(D675,ISENTOS!A:A,ISENTOS!I:I),"")</f>
        <v/>
      </c>
      <c r="L675" s="283">
        <f>IF(_xlfn.XLOOKUP(D675,Peso!A:A,Peso!D:D),_xlfn.XLOOKUP(D675,Peso!A:A,Peso!D:D),"SEM PESO")</f>
        <v>25</v>
      </c>
      <c r="M675" s="283" t="str">
        <f>_xlfn.XLOOKUP(D675,Peso!A:A,Peso!C:C)</f>
        <v>SC</v>
      </c>
      <c r="N675" s="283"/>
      <c r="O675" s="284">
        <f t="shared" si="80"/>
        <v>9.1999999999999993</v>
      </c>
      <c r="P675" s="284" t="str">
        <f t="shared" si="81"/>
        <v/>
      </c>
      <c r="Q675" s="284" t="str">
        <f t="shared" si="82"/>
        <v/>
      </c>
      <c r="R675" s="285" t="str">
        <f>_xlfn.XLOOKUP(D675,CATEGORIA!B:B,CATEGORIA!F:F)</f>
        <v>GRAOS / SEMENTES</v>
      </c>
      <c r="S675" s="286">
        <f t="shared" si="83"/>
        <v>229.99999999999997</v>
      </c>
      <c r="T675" s="287" t="str">
        <f t="shared" si="84"/>
        <v/>
      </c>
      <c r="U675" s="287" t="str">
        <f t="shared" si="85"/>
        <v/>
      </c>
      <c r="V675" s="287">
        <f t="shared" si="86"/>
        <v>229.99999999999997</v>
      </c>
      <c r="W675" s="288">
        <f>_xlfn.XLOOKUP('LISTA '!D675,BASE!A:A,BASE!G:G)</f>
        <v>38</v>
      </c>
      <c r="X675" s="280" t="str">
        <f t="shared" si="87"/>
        <v/>
      </c>
      <c r="Y675" s="280" t="str">
        <f>IF(X675="ACABOU",(MAX($Y$2:Y674))+1,"")</f>
        <v/>
      </c>
      <c r="Z675" s="280" t="str">
        <f>IF(X675="CHEGOU",(MAX($Z$2:Z674))+1,"")</f>
        <v/>
      </c>
    </row>
    <row r="676" spans="1:27" s="216" customFormat="1" ht="21.9" customHeight="1" x14ac:dyDescent="0.3">
      <c r="A676" s="12" t="e">
        <f>IF(#REF!="",0,COUNTIF(#REF!,"x"))</f>
        <v>#REF!</v>
      </c>
      <c r="B676" s="12" t="e">
        <f>IF(#REF!="",0,COUNTIF(#REF!,"x"))</f>
        <v>#REF!</v>
      </c>
      <c r="C676" s="13" t="e">
        <f>IF(#REF!="",0,COUNTIF(#REF!,"X"))</f>
        <v>#REF!</v>
      </c>
      <c r="D676" s="278">
        <v>21021</v>
      </c>
      <c r="E676" s="279" t="str">
        <f>_xlfn.XLOOKUP(D676,BASE!A:A,BASE!B:B)</f>
        <v>LENTILHA VERMELHA CANADENSE 5KG (VIDA EM GRAOS)</v>
      </c>
      <c r="F676" s="280"/>
      <c r="G676" s="280" t="s">
        <v>155</v>
      </c>
      <c r="H676" s="281">
        <v>10.9</v>
      </c>
      <c r="I676" s="281">
        <f>VLOOKUP(D676,FRACIONADOS!$A:$L,8,0)</f>
        <v>10.9</v>
      </c>
      <c r="J676" s="282" t="str">
        <f>IFERROR(_xlfn.XLOOKUP(D676,ISENTOS!A:A,ISENTOS!H:H),"")</f>
        <v/>
      </c>
      <c r="K676" s="282" t="str">
        <f>IFERROR(_xlfn.XLOOKUP(D676,ISENTOS!A:A,ISENTOS!I:I),"")</f>
        <v/>
      </c>
      <c r="L676" s="283">
        <f>IF(_xlfn.XLOOKUP(D676,Peso!A:A,Peso!D:D),_xlfn.XLOOKUP(D676,Peso!A:A,Peso!D:D),"SEM PESO")</f>
        <v>5</v>
      </c>
      <c r="M676" s="283" t="str">
        <f>_xlfn.XLOOKUP(D676,Peso!A:A,Peso!C:C)</f>
        <v>SC</v>
      </c>
      <c r="N676" s="283"/>
      <c r="O676" s="284">
        <f t="shared" si="80"/>
        <v>10.9</v>
      </c>
      <c r="P676" s="284" t="str">
        <f t="shared" si="81"/>
        <v/>
      </c>
      <c r="Q676" s="284" t="str">
        <f t="shared" si="82"/>
        <v/>
      </c>
      <c r="R676" s="285" t="str">
        <f>_xlfn.XLOOKUP(D676,CATEGORIA!B:B,CATEGORIA!F:F)</f>
        <v>GRAOS / SEMENTES</v>
      </c>
      <c r="S676" s="286">
        <f t="shared" si="83"/>
        <v>54.5</v>
      </c>
      <c r="T676" s="287" t="str">
        <f t="shared" si="84"/>
        <v/>
      </c>
      <c r="U676" s="287" t="str">
        <f t="shared" si="85"/>
        <v/>
      </c>
      <c r="V676" s="287">
        <f t="shared" si="86"/>
        <v>54.5</v>
      </c>
      <c r="W676" s="288">
        <f>_xlfn.XLOOKUP('LISTA '!D676,BASE!A:A,BASE!G:G)</f>
        <v>93</v>
      </c>
      <c r="X676" s="280" t="str">
        <f t="shared" si="87"/>
        <v/>
      </c>
      <c r="Y676" s="280" t="str">
        <f>IF(X676="ACABOU",(MAX($Y$2:Y675))+1,"")</f>
        <v/>
      </c>
      <c r="Z676" s="280" t="str">
        <f>IF(X676="CHEGOU",(MAX($Z$2:Z675))+1,"")</f>
        <v/>
      </c>
    </row>
    <row r="677" spans="1:27" s="216" customFormat="1" ht="30" customHeight="1" x14ac:dyDescent="0.3">
      <c r="A677" s="12"/>
      <c r="B677" s="12"/>
      <c r="C677" s="13"/>
      <c r="D677" s="225">
        <v>2378</v>
      </c>
      <c r="E677" s="226" t="str">
        <f>_xlfn.XLOOKUP(D677,BASE!A:A,BASE!B:B)</f>
        <v>LEVEDO DE CERVEJA EM PO 20KG</v>
      </c>
      <c r="F677" s="227">
        <v>1</v>
      </c>
      <c r="G677" s="227"/>
      <c r="H677" s="228">
        <v>32.5</v>
      </c>
      <c r="I677" s="228">
        <v>32.5</v>
      </c>
      <c r="J677" s="271" t="str">
        <f>IFERROR(_xlfn.XLOOKUP(D677,ISENTOS!A:A,ISENTOS!H:H),"")</f>
        <v/>
      </c>
      <c r="K677" s="271" t="str">
        <f>IFERROR(_xlfn.XLOOKUP(D677,ISENTOS!A:A,ISENTOS!I:I),"")</f>
        <v/>
      </c>
      <c r="L677" s="272">
        <f>IF(_xlfn.XLOOKUP(D677,Peso!A:A,Peso!D:D),_xlfn.XLOOKUP(D677,Peso!A:A,Peso!D:D),"SEM PESO")</f>
        <v>20</v>
      </c>
      <c r="M677" s="272" t="str">
        <f>_xlfn.XLOOKUP(D677,Peso!A:A,Peso!C:C)</f>
        <v>SC</v>
      </c>
      <c r="N677" s="272"/>
      <c r="O677" s="273">
        <f t="shared" si="80"/>
        <v>32.5</v>
      </c>
      <c r="P677" s="273" t="str">
        <f t="shared" si="81"/>
        <v/>
      </c>
      <c r="Q677" s="273" t="str">
        <f t="shared" si="82"/>
        <v/>
      </c>
      <c r="R677" s="274" t="str">
        <f>_xlfn.XLOOKUP(D677,CATEGORIA!B:B,CATEGORIA!F:F)</f>
        <v>SUPLEMENTOS</v>
      </c>
      <c r="S677" s="275">
        <f t="shared" si="83"/>
        <v>650</v>
      </c>
      <c r="T677" s="276" t="str">
        <f t="shared" si="84"/>
        <v/>
      </c>
      <c r="U677" s="276" t="str">
        <f t="shared" si="85"/>
        <v/>
      </c>
      <c r="V677" s="276">
        <f t="shared" si="86"/>
        <v>650</v>
      </c>
      <c r="W677" s="277">
        <f>_xlfn.XLOOKUP('LISTA '!D677,BASE!A:A,BASE!G:G)</f>
        <v>139</v>
      </c>
      <c r="X677" s="227" t="str">
        <f t="shared" si="87"/>
        <v/>
      </c>
      <c r="Y677" s="227" t="str">
        <f>IF(X677="ACABOU",(MAX($Y$2:Y676))+1,"")</f>
        <v/>
      </c>
      <c r="Z677" s="227" t="str">
        <f>IF(X677="CHEGOU",(MAX($Z$2:Z676))+1,"")</f>
        <v/>
      </c>
    </row>
    <row r="678" spans="1:27" s="216" customFormat="1" ht="30" customHeight="1" x14ac:dyDescent="0.3">
      <c r="A678" s="12"/>
      <c r="B678" s="12"/>
      <c r="C678" s="13"/>
      <c r="D678" s="225">
        <v>1765</v>
      </c>
      <c r="E678" s="226" t="str">
        <f>_xlfn.XLOOKUP(D678,BASE!A:A,BASE!B:B)</f>
        <v>LEVEDO DE CERVEJA EM PO 2KG</v>
      </c>
      <c r="F678" s="227">
        <v>1</v>
      </c>
      <c r="G678" s="227" t="s">
        <v>51</v>
      </c>
      <c r="H678" s="228">
        <v>37.5</v>
      </c>
      <c r="I678" s="228">
        <f>VLOOKUP(D678,FRACIONADOS!$A:$L,8,0)</f>
        <v>37.5</v>
      </c>
      <c r="J678" s="271" t="str">
        <f>IFERROR(_xlfn.XLOOKUP(D678,ISENTOS!A:A,ISENTOS!H:H),"")</f>
        <v/>
      </c>
      <c r="K678" s="271" t="str">
        <f>IFERROR(_xlfn.XLOOKUP(D678,ISENTOS!A:A,ISENTOS!I:I),"")</f>
        <v/>
      </c>
      <c r="L678" s="272">
        <f>IF(_xlfn.XLOOKUP(D678,Peso!A:A,Peso!D:D),_xlfn.XLOOKUP(D678,Peso!A:A,Peso!D:D),"SEM PESO")</f>
        <v>2</v>
      </c>
      <c r="M678" s="272" t="str">
        <f>_xlfn.XLOOKUP(D678,Peso!A:A,Peso!C:C)</f>
        <v>SC</v>
      </c>
      <c r="N678" s="272"/>
      <c r="O678" s="273">
        <f t="shared" si="80"/>
        <v>37.5</v>
      </c>
      <c r="P678" s="273" t="str">
        <f t="shared" si="81"/>
        <v/>
      </c>
      <c r="Q678" s="273" t="str">
        <f t="shared" si="82"/>
        <v/>
      </c>
      <c r="R678" s="274" t="str">
        <f>_xlfn.XLOOKUP(D678,CATEGORIA!B:B,CATEGORIA!F:F)</f>
        <v>SUPLEMENTOS</v>
      </c>
      <c r="S678" s="275">
        <f t="shared" si="83"/>
        <v>75</v>
      </c>
      <c r="T678" s="276" t="str">
        <f t="shared" si="84"/>
        <v/>
      </c>
      <c r="U678" s="276" t="str">
        <f t="shared" si="85"/>
        <v/>
      </c>
      <c r="V678" s="276">
        <f t="shared" si="86"/>
        <v>75</v>
      </c>
      <c r="W678" s="277">
        <f>_xlfn.XLOOKUP('LISTA '!D678,BASE!A:A,BASE!G:G)</f>
        <v>196</v>
      </c>
      <c r="X678" s="227" t="str">
        <f t="shared" si="87"/>
        <v/>
      </c>
      <c r="Y678" s="227" t="str">
        <f>IF(X678="ACABOU",(MAX($Y$2:Y677))+1,"")</f>
        <v/>
      </c>
      <c r="Z678" s="227" t="str">
        <f>IF(X678="CHEGOU",(MAX($Z$2:Z677))+1,"")</f>
        <v/>
      </c>
    </row>
    <row r="679" spans="1:27" s="216" customFormat="1" ht="21.9" customHeight="1" x14ac:dyDescent="0.3">
      <c r="A679" s="12" t="e">
        <f>IF(#REF!="",0,COUNTIF(#REF!,"x"))</f>
        <v>#REF!</v>
      </c>
      <c r="B679" s="12" t="e">
        <f>IF(#REF!="",0,COUNTIF(#REF!,"x"))</f>
        <v>#REF!</v>
      </c>
      <c r="C679" s="13" t="e">
        <f>IF(#REF!="",0,COUNTIF(#REF!,"X"))</f>
        <v>#REF!</v>
      </c>
      <c r="D679" s="278">
        <v>1829</v>
      </c>
      <c r="E679" s="279" t="str">
        <f>_xlfn.XLOOKUP(D679,BASE!A:A,BASE!B:B)</f>
        <v>LIMAO EM RODELAS COM CASCA DESIDRATADO 2KG (VIDA EM GRAOS)</v>
      </c>
      <c r="F679" s="280" t="s">
        <v>155</v>
      </c>
      <c r="G679" s="280" t="s">
        <v>155</v>
      </c>
      <c r="H679" s="281">
        <v>53.7</v>
      </c>
      <c r="I679" s="281">
        <f>VLOOKUP(D679,FRACIONADOS!$A:$L,8,0)</f>
        <v>53.7</v>
      </c>
      <c r="J679" s="282" t="str">
        <f>IFERROR(_xlfn.XLOOKUP(D679,ISENTOS!A:A,ISENTOS!H:H),"")</f>
        <v/>
      </c>
      <c r="K679" s="282" t="str">
        <f>IFERROR(_xlfn.XLOOKUP(D679,ISENTOS!A:A,ISENTOS!I:I),"")</f>
        <v/>
      </c>
      <c r="L679" s="283">
        <f>IF(_xlfn.XLOOKUP(D679,Peso!A:A,Peso!D:D),_xlfn.XLOOKUP(D679,Peso!A:A,Peso!D:D),"SEM PESO")</f>
        <v>2</v>
      </c>
      <c r="M679" s="283" t="str">
        <f>_xlfn.XLOOKUP(D679,Peso!A:A,Peso!C:C)</f>
        <v>CX</v>
      </c>
      <c r="N679" s="283"/>
      <c r="O679" s="284">
        <f t="shared" si="80"/>
        <v>53.7</v>
      </c>
      <c r="P679" s="284" t="str">
        <f t="shared" si="81"/>
        <v/>
      </c>
      <c r="Q679" s="284" t="str">
        <f t="shared" si="82"/>
        <v/>
      </c>
      <c r="R679" s="285" t="str">
        <f>_xlfn.XLOOKUP(D679,CATEGORIA!B:B,CATEGORIA!F:F)</f>
        <v>FRUTAS DESIDRATADAS / CRISTALIZADAS</v>
      </c>
      <c r="S679" s="286">
        <f t="shared" si="83"/>
        <v>107.4</v>
      </c>
      <c r="T679" s="287" t="str">
        <f t="shared" si="84"/>
        <v/>
      </c>
      <c r="U679" s="287" t="str">
        <f t="shared" si="85"/>
        <v/>
      </c>
      <c r="V679" s="287">
        <f t="shared" si="86"/>
        <v>107.4</v>
      </c>
      <c r="W679" s="288">
        <f>_xlfn.XLOOKUP('LISTA '!D679,BASE!A:A,BASE!G:G)</f>
        <v>5</v>
      </c>
      <c r="X679" s="280" t="str">
        <f t="shared" si="87"/>
        <v/>
      </c>
      <c r="Y679" s="280" t="str">
        <f>IF(X679="ACABOU",(MAX($Y$2:Y678))+1,"")</f>
        <v/>
      </c>
      <c r="Z679" s="280" t="str">
        <f>IF(X679="CHEGOU",(MAX($Z$2:Z678))+1,"")</f>
        <v/>
      </c>
    </row>
    <row r="680" spans="1:27" s="216" customFormat="1" ht="21.9" customHeight="1" x14ac:dyDescent="0.3">
      <c r="A680" s="12"/>
      <c r="B680" s="12"/>
      <c r="C680" s="13"/>
      <c r="D680" s="278">
        <v>1498</v>
      </c>
      <c r="E680" s="279" t="str">
        <f>_xlfn.XLOOKUP(D680,BASE!A:A,BASE!B:B)</f>
        <v>LIMAO EM RODELAS COM CASCA DESIDRATADO 8KG</v>
      </c>
      <c r="F680" s="280"/>
      <c r="G680" s="280"/>
      <c r="H680" s="281">
        <v>47.5</v>
      </c>
      <c r="I680" s="281">
        <v>47.5</v>
      </c>
      <c r="J680" s="282" t="str">
        <f>IFERROR(_xlfn.XLOOKUP(D680,ISENTOS!A:A,ISENTOS!H:H),"")</f>
        <v/>
      </c>
      <c r="K680" s="282" t="str">
        <f>IFERROR(_xlfn.XLOOKUP(D680,ISENTOS!A:A,ISENTOS!I:I),"")</f>
        <v/>
      </c>
      <c r="L680" s="283">
        <f>IF(_xlfn.XLOOKUP(D680,Peso!A:A,Peso!D:D),_xlfn.XLOOKUP(D680,Peso!A:A,Peso!D:D),"SEM PESO")</f>
        <v>8</v>
      </c>
      <c r="M680" s="283" t="str">
        <f>_xlfn.XLOOKUP(D680,Peso!A:A,Peso!C:C)</f>
        <v>CX</v>
      </c>
      <c r="N680" s="283"/>
      <c r="O680" s="284">
        <f t="shared" si="80"/>
        <v>47.5</v>
      </c>
      <c r="P680" s="284" t="str">
        <f t="shared" si="81"/>
        <v/>
      </c>
      <c r="Q680" s="284" t="str">
        <f t="shared" si="82"/>
        <v/>
      </c>
      <c r="R680" s="285" t="str">
        <f>_xlfn.XLOOKUP(D680,CATEGORIA!B:B,CATEGORIA!F:F)</f>
        <v>FRUTAS DESIDRATADAS / CRISTALIZADAS</v>
      </c>
      <c r="S680" s="286">
        <f t="shared" si="83"/>
        <v>380</v>
      </c>
      <c r="T680" s="287" t="str">
        <f t="shared" si="84"/>
        <v/>
      </c>
      <c r="U680" s="287" t="str">
        <f t="shared" si="85"/>
        <v/>
      </c>
      <c r="V680" s="287">
        <f t="shared" si="86"/>
        <v>380</v>
      </c>
      <c r="W680" s="288">
        <f>_xlfn.XLOOKUP('LISTA '!D680,BASE!A:A,BASE!G:G)</f>
        <v>34</v>
      </c>
      <c r="X680" s="280" t="str">
        <f t="shared" si="87"/>
        <v/>
      </c>
      <c r="Y680" s="280" t="str">
        <f>IF(X680="ACABOU",(MAX($Y$2:Y679))+1,"")</f>
        <v/>
      </c>
      <c r="Z680" s="280" t="str">
        <f>IF(X680="CHEGOU",(MAX($Z$2:Z679))+1,"")</f>
        <v/>
      </c>
    </row>
    <row r="681" spans="1:27" s="216" customFormat="1" ht="21.9" customHeight="1" x14ac:dyDescent="0.3">
      <c r="A681" s="12" t="e">
        <f>IF(#REF!="",0,COUNTIF(#REF!,"x"))</f>
        <v>#REF!</v>
      </c>
      <c r="B681" s="12" t="e">
        <f>IF(#REF!="",0,COUNTIF(#REF!,"x"))</f>
        <v>#REF!</v>
      </c>
      <c r="C681" s="13" t="e">
        <f>IF(#REF!="",0,COUNTIF(#REF!,"X"))</f>
        <v>#REF!</v>
      </c>
      <c r="D681" s="278">
        <v>1669</v>
      </c>
      <c r="E681" s="279" t="str">
        <f>_xlfn.XLOOKUP(D681,BASE!A:A,BASE!B:B)</f>
        <v>LIMAO EM TIRAS CRISTALIZADO 3KG</v>
      </c>
      <c r="F681" s="280"/>
      <c r="G681" s="280"/>
      <c r="H681" s="281">
        <v>62</v>
      </c>
      <c r="I681" s="281">
        <v>62</v>
      </c>
      <c r="J681" s="282" t="str">
        <f>IFERROR(_xlfn.XLOOKUP(D681,ISENTOS!A:A,ISENTOS!H:H),"")</f>
        <v/>
      </c>
      <c r="K681" s="282" t="str">
        <f>IFERROR(_xlfn.XLOOKUP(D681,ISENTOS!A:A,ISENTOS!I:I),"")</f>
        <v/>
      </c>
      <c r="L681" s="283">
        <f>IF(_xlfn.XLOOKUP(D681,Peso!A:A,Peso!D:D),_xlfn.XLOOKUP(D681,Peso!A:A,Peso!D:D),"SEM PESO")</f>
        <v>3</v>
      </c>
      <c r="M681" s="283" t="str">
        <f>_xlfn.XLOOKUP(D681,Peso!A:A,Peso!C:C)</f>
        <v>CX</v>
      </c>
      <c r="N681" s="283"/>
      <c r="O681" s="284">
        <f t="shared" si="80"/>
        <v>62</v>
      </c>
      <c r="P681" s="284" t="str">
        <f t="shared" si="81"/>
        <v/>
      </c>
      <c r="Q681" s="284" t="str">
        <f t="shared" si="82"/>
        <v/>
      </c>
      <c r="R681" s="285" t="str">
        <f>_xlfn.XLOOKUP(D681,CATEGORIA!B:B,CATEGORIA!F:F)</f>
        <v>FRUTAS DESIDRATADAS / CRISTALIZADAS</v>
      </c>
      <c r="S681" s="286">
        <f t="shared" si="83"/>
        <v>186</v>
      </c>
      <c r="T681" s="287" t="str">
        <f t="shared" si="84"/>
        <v/>
      </c>
      <c r="U681" s="287" t="str">
        <f t="shared" si="85"/>
        <v/>
      </c>
      <c r="V681" s="287">
        <f t="shared" si="86"/>
        <v>186</v>
      </c>
      <c r="W681" s="288">
        <f>_xlfn.XLOOKUP('LISTA '!D681,BASE!A:A,BASE!G:G)</f>
        <v>86</v>
      </c>
      <c r="X681" s="280" t="str">
        <f t="shared" si="87"/>
        <v/>
      </c>
      <c r="Y681" s="280" t="str">
        <f>IF(X681="ACABOU",(MAX($Y$2:Y680))+1,"")</f>
        <v/>
      </c>
      <c r="Z681" s="280" t="str">
        <f>IF(X681="CHEGOU",(MAX($Z$2:Z680))+1,"")</f>
        <v/>
      </c>
      <c r="AA681" s="48"/>
    </row>
    <row r="682" spans="1:27" s="216" customFormat="1" ht="21.9" customHeight="1" x14ac:dyDescent="0.3">
      <c r="A682" s="11" t="e">
        <f>IF(#REF!="",0,COUNTIF(#REF!,"x"))</f>
        <v>#REF!</v>
      </c>
      <c r="B682" s="11" t="e">
        <f>IF(#REF!="",0,COUNTIF(#REF!,"x"))</f>
        <v>#REF!</v>
      </c>
      <c r="C682" s="10" t="e">
        <f>IF(#REF!="",0,COUNTIF(#REF!,"X"))</f>
        <v>#REF!</v>
      </c>
      <c r="D682" s="278">
        <v>2293</v>
      </c>
      <c r="E682" s="279" t="str">
        <f>_xlfn.XLOOKUP(D682,BASE!A:A,BASE!B:B)</f>
        <v>LIMAO SICILIANO DESIDRATADO QUEBRADO 5KG (GRAZZIOTIN)</v>
      </c>
      <c r="F682" s="280"/>
      <c r="G682" s="280"/>
      <c r="H682" s="281">
        <v>72.599999999999994</v>
      </c>
      <c r="I682" s="281">
        <f>VLOOKUP(D682,FRACIONADOS!$A:$L,8,0)</f>
        <v>72.599999999999994</v>
      </c>
      <c r="J682" s="282">
        <f>IFERROR(_xlfn.XLOOKUP(D682,ISENTOS!A:A,ISENTOS!H:H),"")</f>
        <v>0.04</v>
      </c>
      <c r="K682" s="282">
        <f>IFERROR(_xlfn.XLOOKUP(D682,ISENTOS!A:A,ISENTOS!I:I),"")</f>
        <v>0.12</v>
      </c>
      <c r="L682" s="283">
        <f>IF(_xlfn.XLOOKUP(D682,Peso!A:A,Peso!D:D),_xlfn.XLOOKUP(D682,Peso!A:A,Peso!D:D),"SEM PESO")</f>
        <v>5</v>
      </c>
      <c r="M682" s="283" t="str">
        <f>_xlfn.XLOOKUP(D682,Peso!A:A,Peso!C:C)</f>
        <v>SC</v>
      </c>
      <c r="N682" s="283"/>
      <c r="O682" s="284">
        <f t="shared" si="80"/>
        <v>72.599999999999994</v>
      </c>
      <c r="P682" s="284">
        <f t="shared" si="81"/>
        <v>75.599999999999994</v>
      </c>
      <c r="Q682" s="284">
        <f t="shared" si="82"/>
        <v>81.399999999999991</v>
      </c>
      <c r="R682" s="285" t="str">
        <f>_xlfn.XLOOKUP(D682,CATEGORIA!B:B,CATEGORIA!F:F)</f>
        <v>FRUTAS DESIDRATADAS / CRISTALIZADAS</v>
      </c>
      <c r="S682" s="286">
        <f t="shared" si="83"/>
        <v>363</v>
      </c>
      <c r="T682" s="287">
        <f t="shared" si="84"/>
        <v>377.6</v>
      </c>
      <c r="U682" s="287">
        <f t="shared" si="85"/>
        <v>406.6</v>
      </c>
      <c r="V682" s="287">
        <f t="shared" si="86"/>
        <v>363</v>
      </c>
      <c r="W682" s="288">
        <f>_xlfn.XLOOKUP('LISTA '!D682,BASE!A:A,BASE!G:G)</f>
        <v>0</v>
      </c>
      <c r="X682" s="280" t="str">
        <f t="shared" si="87"/>
        <v>ACABOU</v>
      </c>
      <c r="Y682" s="280">
        <f>IF(X682="ACABOU",(MAX($Y$2:Y681))+1,"")</f>
        <v>23</v>
      </c>
      <c r="Z682" s="280" t="str">
        <f>IF(X682="CHEGOU",(MAX($Z$2:Z681))+1,"")</f>
        <v/>
      </c>
    </row>
    <row r="683" spans="1:27" s="216" customFormat="1" ht="21.9" customHeight="1" x14ac:dyDescent="0.3">
      <c r="A683" s="11" t="e">
        <f>IF(#REF!="",0,COUNTIF(#REF!,"x"))</f>
        <v>#REF!</v>
      </c>
      <c r="B683" s="11" t="e">
        <f>IF(#REF!="",0,COUNTIF(#REF!,"x"))</f>
        <v>#REF!</v>
      </c>
      <c r="C683" s="10" t="e">
        <f>IF(#REF!="",0,COUNTIF(#REF!,"X"))</f>
        <v>#REF!</v>
      </c>
      <c r="D683" s="278">
        <v>2291</v>
      </c>
      <c r="E683" s="279" t="str">
        <f>_xlfn.XLOOKUP(D683,BASE!A:A,BASE!B:B)</f>
        <v>LIMAO TAHITI DESIDRATADO QUEBRADO 5KG (GRAZZIOTIN)</v>
      </c>
      <c r="F683" s="280"/>
      <c r="G683" s="280"/>
      <c r="H683" s="281">
        <v>69.400000000000006</v>
      </c>
      <c r="I683" s="281">
        <f>VLOOKUP(D683,FRACIONADOS!$A:$L,8,0)</f>
        <v>69.400000000000006</v>
      </c>
      <c r="J683" s="282" t="str">
        <f>IFERROR(_xlfn.XLOOKUP(D683,ISENTOS!A:A,ISENTOS!H:H),"")</f>
        <v/>
      </c>
      <c r="K683" s="282" t="str">
        <f>IFERROR(_xlfn.XLOOKUP(D683,ISENTOS!A:A,ISENTOS!I:I),"")</f>
        <v/>
      </c>
      <c r="L683" s="283">
        <f>IF(_xlfn.XLOOKUP(D683,Peso!A:A,Peso!D:D),_xlfn.XLOOKUP(D683,Peso!A:A,Peso!D:D),"SEM PESO")</f>
        <v>5</v>
      </c>
      <c r="M683" s="283" t="str">
        <f>_xlfn.XLOOKUP(D683,Peso!A:A,Peso!C:C)</f>
        <v>SC</v>
      </c>
      <c r="N683" s="283"/>
      <c r="O683" s="284">
        <f t="shared" si="80"/>
        <v>69.400000000000006</v>
      </c>
      <c r="P683" s="284" t="str">
        <f t="shared" si="81"/>
        <v/>
      </c>
      <c r="Q683" s="284" t="str">
        <f t="shared" si="82"/>
        <v/>
      </c>
      <c r="R683" s="285" t="str">
        <f>_xlfn.XLOOKUP(D683,CATEGORIA!B:B,CATEGORIA!F:F)</f>
        <v>FRUTAS DESIDRATADAS / CRISTALIZADAS</v>
      </c>
      <c r="S683" s="286">
        <f t="shared" si="83"/>
        <v>347</v>
      </c>
      <c r="T683" s="287" t="str">
        <f t="shared" si="84"/>
        <v/>
      </c>
      <c r="U683" s="287" t="str">
        <f t="shared" si="85"/>
        <v/>
      </c>
      <c r="V683" s="287">
        <f t="shared" si="86"/>
        <v>347</v>
      </c>
      <c r="W683" s="288">
        <f>_xlfn.XLOOKUP('LISTA '!D683,BASE!A:A,BASE!G:G)</f>
        <v>14</v>
      </c>
      <c r="X683" s="280" t="str">
        <f t="shared" si="87"/>
        <v/>
      </c>
      <c r="Y683" s="280" t="str">
        <f>IF(X683="ACABOU",(MAX($Y$2:Y682))+1,"")</f>
        <v/>
      </c>
      <c r="Z683" s="280" t="str">
        <f>IF(X683="CHEGOU",(MAX($Z$2:Z682))+1,"")</f>
        <v/>
      </c>
    </row>
    <row r="684" spans="1:27" s="216" customFormat="1" ht="21.9" customHeight="1" x14ac:dyDescent="0.3">
      <c r="A684" s="12" t="e">
        <f>IF(#REF!="",0,COUNTIF(#REF!,"x"))</f>
        <v>#REF!</v>
      </c>
      <c r="B684" s="12" t="e">
        <f>IF(#REF!="",0,COUNTIF(#REF!,"x"))</f>
        <v>#REF!</v>
      </c>
      <c r="C684" s="13" t="e">
        <f>IF(#REF!="",0,COUNTIF(#REF!,"X"))</f>
        <v>#REF!</v>
      </c>
      <c r="D684" s="278">
        <v>2838</v>
      </c>
      <c r="E684" s="279" t="str">
        <f>_xlfn.XLOOKUP(D684,BASE!A:A,BASE!B:B)</f>
        <v>LINHACA DOURADA 40KG (NACIONAL)</v>
      </c>
      <c r="F684" s="280"/>
      <c r="G684" s="280"/>
      <c r="H684" s="281">
        <v>10</v>
      </c>
      <c r="I684" s="281">
        <v>10</v>
      </c>
      <c r="J684" s="282">
        <f>IFERROR(_xlfn.XLOOKUP(D684,ISENTOS!A:A,ISENTOS!H:H),"")</f>
        <v>0.04</v>
      </c>
      <c r="K684" s="282">
        <f>IFERROR(_xlfn.XLOOKUP(D684,ISENTOS!A:A,ISENTOS!I:I),"")</f>
        <v>0.12</v>
      </c>
      <c r="L684" s="283">
        <f>IF(_xlfn.XLOOKUP(D684,Peso!A:A,Peso!D:D),_xlfn.XLOOKUP(D684,Peso!A:A,Peso!D:D),"SEM PESO")</f>
        <v>40</v>
      </c>
      <c r="M684" s="283" t="str">
        <f>_xlfn.XLOOKUP(D684,Peso!A:A,Peso!C:C)</f>
        <v>SC</v>
      </c>
      <c r="N684" s="283"/>
      <c r="O684" s="284">
        <f t="shared" si="80"/>
        <v>10</v>
      </c>
      <c r="P684" s="284">
        <f t="shared" si="81"/>
        <v>10.4</v>
      </c>
      <c r="Q684" s="284">
        <f t="shared" si="82"/>
        <v>11.2</v>
      </c>
      <c r="R684" s="285" t="str">
        <f>_xlfn.XLOOKUP(D684,CATEGORIA!B:B,CATEGORIA!F:F)</f>
        <v>GRAOS / SEMENTES</v>
      </c>
      <c r="S684" s="286">
        <f t="shared" si="83"/>
        <v>400</v>
      </c>
      <c r="T684" s="287">
        <f t="shared" si="84"/>
        <v>416</v>
      </c>
      <c r="U684" s="287">
        <f t="shared" si="85"/>
        <v>448</v>
      </c>
      <c r="V684" s="287">
        <f t="shared" si="86"/>
        <v>400</v>
      </c>
      <c r="W684" s="288">
        <f>_xlfn.XLOOKUP('LISTA '!D684,BASE!A:A,BASE!G:G)</f>
        <v>7</v>
      </c>
      <c r="X684" s="280" t="str">
        <f t="shared" si="87"/>
        <v/>
      </c>
      <c r="Y684" s="280" t="str">
        <f>IF(X684="ACABOU",(MAX($Y$2:Y683))+1,"")</f>
        <v/>
      </c>
      <c r="Z684" s="280" t="str">
        <f>IF(X684="CHEGOU",(MAX($Z$2:Z683))+1,"")</f>
        <v/>
      </c>
    </row>
    <row r="685" spans="1:27" s="216" customFormat="1" ht="21.9" customHeight="1" x14ac:dyDescent="0.3">
      <c r="A685" s="11" t="e">
        <f>IF(#REF!="",0,COUNTIF(#REF!,"x"))</f>
        <v>#REF!</v>
      </c>
      <c r="B685" s="11" t="e">
        <f>IF(#REF!="",0,COUNTIF(#REF!,"x"))</f>
        <v>#REF!</v>
      </c>
      <c r="C685" s="10" t="e">
        <f>IF(#REF!="",0,COUNTIF(#REF!,"X"))</f>
        <v>#REF!</v>
      </c>
      <c r="D685" s="278">
        <v>20090</v>
      </c>
      <c r="E685" s="279" t="str">
        <f>_xlfn.XLOOKUP(D685,BASE!A:A,BASE!B:B)</f>
        <v>LINHACA DOURADA 5KG (VIDA EM GRAOS)</v>
      </c>
      <c r="F685" s="280"/>
      <c r="G685" s="280" t="s">
        <v>155</v>
      </c>
      <c r="H685" s="281">
        <v>11.8</v>
      </c>
      <c r="I685" s="281">
        <f>VLOOKUP(D685,FRACIONADOS!$A:$L,8,0)</f>
        <v>11.8</v>
      </c>
      <c r="J685" s="282" t="str">
        <f>IFERROR(_xlfn.XLOOKUP(D685,ISENTOS!A:A,ISENTOS!H:H),"")</f>
        <v/>
      </c>
      <c r="K685" s="282" t="str">
        <f>IFERROR(_xlfn.XLOOKUP(D685,ISENTOS!A:A,ISENTOS!I:I),"")</f>
        <v/>
      </c>
      <c r="L685" s="283">
        <f>IF(_xlfn.XLOOKUP(D685,Peso!A:A,Peso!D:D),_xlfn.XLOOKUP(D685,Peso!A:A,Peso!D:D),"SEM PESO")</f>
        <v>5</v>
      </c>
      <c r="M685" s="283" t="str">
        <f>_xlfn.XLOOKUP(D685,Peso!A:A,Peso!C:C)</f>
        <v>SC</v>
      </c>
      <c r="N685" s="283"/>
      <c r="O685" s="284">
        <f t="shared" si="80"/>
        <v>11.8</v>
      </c>
      <c r="P685" s="284" t="str">
        <f t="shared" si="81"/>
        <v/>
      </c>
      <c r="Q685" s="284" t="str">
        <f t="shared" si="82"/>
        <v/>
      </c>
      <c r="R685" s="285" t="str">
        <f>_xlfn.XLOOKUP(D685,CATEGORIA!B:B,CATEGORIA!F:F)</f>
        <v>GRAOS / SEMENTES</v>
      </c>
      <c r="S685" s="286">
        <f t="shared" si="83"/>
        <v>59</v>
      </c>
      <c r="T685" s="287" t="str">
        <f t="shared" si="84"/>
        <v/>
      </c>
      <c r="U685" s="287" t="str">
        <f t="shared" si="85"/>
        <v/>
      </c>
      <c r="V685" s="287">
        <f t="shared" si="86"/>
        <v>59</v>
      </c>
      <c r="W685" s="288">
        <f>_xlfn.XLOOKUP('LISTA '!D685,BASE!A:A,BASE!G:G)</f>
        <v>988</v>
      </c>
      <c r="X685" s="280" t="str">
        <f t="shared" si="87"/>
        <v/>
      </c>
      <c r="Y685" s="280" t="str">
        <f>IF(X685="ACABOU",(MAX($Y$2:Y684))+1,"")</f>
        <v/>
      </c>
      <c r="Z685" s="280" t="str">
        <f>IF(X685="CHEGOU",(MAX($Z$2:Z684))+1,"")</f>
        <v/>
      </c>
    </row>
    <row r="686" spans="1:27" s="216" customFormat="1" ht="21.9" customHeight="1" x14ac:dyDescent="0.3">
      <c r="A686" s="11" t="e">
        <f>IF(#REF!="",0,COUNTIF(#REF!,"x"))</f>
        <v>#REF!</v>
      </c>
      <c r="B686" s="11" t="e">
        <f>IF(#REF!="",0,COUNTIF(#REF!,"x"))</f>
        <v>#REF!</v>
      </c>
      <c r="C686" s="10" t="e">
        <f>IF(#REF!="",0,COUNTIF(#REF!,"X"))</f>
        <v>#REF!</v>
      </c>
      <c r="D686" s="278">
        <v>422</v>
      </c>
      <c r="E686" s="279" t="str">
        <f>_xlfn.XLOOKUP(D686,BASE!A:A,BASE!B:B)</f>
        <v>LINHACA MARROM 25KG</v>
      </c>
      <c r="F686" s="280"/>
      <c r="G686" s="280"/>
      <c r="H686" s="281">
        <v>8.3000000000000007</v>
      </c>
      <c r="I686" s="281">
        <v>8.3000000000000007</v>
      </c>
      <c r="J686" s="282" t="str">
        <f>IFERROR(_xlfn.XLOOKUP(D686,ISENTOS!A:A,ISENTOS!H:H),"")</f>
        <v/>
      </c>
      <c r="K686" s="282" t="str">
        <f>IFERROR(_xlfn.XLOOKUP(D686,ISENTOS!A:A,ISENTOS!I:I),"")</f>
        <v/>
      </c>
      <c r="L686" s="283">
        <f>IF(_xlfn.XLOOKUP(D686,Peso!A:A,Peso!D:D),_xlfn.XLOOKUP(D686,Peso!A:A,Peso!D:D),"SEM PESO")</f>
        <v>25</v>
      </c>
      <c r="M686" s="283" t="str">
        <f>_xlfn.XLOOKUP(D686,Peso!A:A,Peso!C:C)</f>
        <v>SC</v>
      </c>
      <c r="N686" s="283"/>
      <c r="O686" s="284">
        <f t="shared" si="80"/>
        <v>8.3000000000000007</v>
      </c>
      <c r="P686" s="284" t="str">
        <f t="shared" si="81"/>
        <v/>
      </c>
      <c r="Q686" s="284" t="str">
        <f t="shared" si="82"/>
        <v/>
      </c>
      <c r="R686" s="285" t="str">
        <f>_xlfn.XLOOKUP(D686,CATEGORIA!B:B,CATEGORIA!F:F)</f>
        <v>GRAOS / SEMENTES</v>
      </c>
      <c r="S686" s="286">
        <f t="shared" si="83"/>
        <v>207.50000000000003</v>
      </c>
      <c r="T686" s="287" t="str">
        <f t="shared" si="84"/>
        <v/>
      </c>
      <c r="U686" s="287" t="str">
        <f t="shared" si="85"/>
        <v/>
      </c>
      <c r="V686" s="287">
        <f t="shared" si="86"/>
        <v>207.50000000000003</v>
      </c>
      <c r="W686" s="288">
        <f>_xlfn.XLOOKUP('LISTA '!D686,BASE!A:A,BASE!G:G)</f>
        <v>206</v>
      </c>
      <c r="X686" s="280" t="str">
        <f t="shared" si="87"/>
        <v/>
      </c>
      <c r="Y686" s="280" t="str">
        <f>IF(X686="ACABOU",(MAX($Y$2:Y685))+1,"")</f>
        <v/>
      </c>
      <c r="Z686" s="280" t="str">
        <f>IF(X686="CHEGOU",(MAX($Z$2:Z685))+1,"")</f>
        <v/>
      </c>
    </row>
    <row r="687" spans="1:27" s="216" customFormat="1" ht="21.9" customHeight="1" x14ac:dyDescent="0.3">
      <c r="A687" s="12" t="e">
        <f>IF(#REF!="",0,COUNTIF(#REF!,"x"))</f>
        <v>#REF!</v>
      </c>
      <c r="B687" s="12" t="e">
        <f>IF(#REF!="",0,COUNTIF(#REF!,"x"))</f>
        <v>#REF!</v>
      </c>
      <c r="C687" s="13" t="e">
        <f>IF(#REF!="",0,COUNTIF(#REF!,"X"))</f>
        <v>#REF!</v>
      </c>
      <c r="D687" s="278">
        <v>21348</v>
      </c>
      <c r="E687" s="279" t="str">
        <f>_xlfn.XLOOKUP(D687,BASE!A:A,BASE!B:B)</f>
        <v>LINHACA MARROM 5KG (VIDA EM GRAOS)</v>
      </c>
      <c r="F687" s="280"/>
      <c r="G687" s="280" t="s">
        <v>155</v>
      </c>
      <c r="H687" s="281">
        <v>9.9</v>
      </c>
      <c r="I687" s="281">
        <f>VLOOKUP(D687,FRACIONADOS!$A:$L,8,0)</f>
        <v>9.9</v>
      </c>
      <c r="J687" s="282" t="str">
        <f>IFERROR(_xlfn.XLOOKUP(D687,ISENTOS!A:A,ISENTOS!H:H),"")</f>
        <v/>
      </c>
      <c r="K687" s="282" t="str">
        <f>IFERROR(_xlfn.XLOOKUP(D687,ISENTOS!A:A,ISENTOS!I:I),"")</f>
        <v/>
      </c>
      <c r="L687" s="283">
        <f>IF(_xlfn.XLOOKUP(D687,Peso!A:A,Peso!D:D),_xlfn.XLOOKUP(D687,Peso!A:A,Peso!D:D),"SEM PESO")</f>
        <v>5</v>
      </c>
      <c r="M687" s="283" t="str">
        <f>_xlfn.XLOOKUP(D687,Peso!A:A,Peso!C:C)</f>
        <v>SC</v>
      </c>
      <c r="N687" s="283"/>
      <c r="O687" s="284">
        <f t="shared" si="80"/>
        <v>9.9</v>
      </c>
      <c r="P687" s="284" t="str">
        <f t="shared" si="81"/>
        <v/>
      </c>
      <c r="Q687" s="284" t="str">
        <f t="shared" si="82"/>
        <v/>
      </c>
      <c r="R687" s="285" t="str">
        <f>_xlfn.XLOOKUP(D687,CATEGORIA!B:B,CATEGORIA!F:F)</f>
        <v>GRAOS / SEMENTES</v>
      </c>
      <c r="S687" s="286">
        <f t="shared" si="83"/>
        <v>49.5</v>
      </c>
      <c r="T687" s="287" t="str">
        <f t="shared" si="84"/>
        <v/>
      </c>
      <c r="U687" s="287" t="str">
        <f t="shared" si="85"/>
        <v/>
      </c>
      <c r="V687" s="287">
        <f t="shared" si="86"/>
        <v>49.5</v>
      </c>
      <c r="W687" s="288">
        <f>_xlfn.XLOOKUP('LISTA '!D687,BASE!A:A,BASE!G:G)</f>
        <v>42</v>
      </c>
      <c r="X687" s="280" t="str">
        <f t="shared" si="87"/>
        <v/>
      </c>
      <c r="Y687" s="280" t="str">
        <f>IF(X687="ACABOU",(MAX($Y$2:Y686))+1,"")</f>
        <v/>
      </c>
      <c r="Z687" s="280" t="str">
        <f>IF(X687="CHEGOU",(MAX($Z$2:Z686))+1,"")</f>
        <v/>
      </c>
    </row>
    <row r="688" spans="1:27" s="216" customFormat="1" ht="21.9" customHeight="1" x14ac:dyDescent="0.3">
      <c r="A688" s="12" t="e">
        <f>IF(#REF!="",0,COUNTIF(#REF!,"x"))</f>
        <v>#REF!</v>
      </c>
      <c r="B688" s="12" t="e">
        <f>IF(#REF!="",0,COUNTIF(#REF!,"x"))</f>
        <v>#REF!</v>
      </c>
      <c r="C688" s="13" t="e">
        <f>IF(#REF!="",0,COUNTIF(#REF!,"X"))</f>
        <v>#REF!</v>
      </c>
      <c r="D688" s="278">
        <v>21241</v>
      </c>
      <c r="E688" s="279" t="str">
        <f>_xlfn.XLOOKUP(D688,BASE!A:A,BASE!B:B)</f>
        <v>LOURO EM FOLHAS 1,5KG (VIDA EM GRAOS)</v>
      </c>
      <c r="F688" s="280"/>
      <c r="G688" s="280" t="s">
        <v>155</v>
      </c>
      <c r="H688" s="281">
        <v>24.8</v>
      </c>
      <c r="I688" s="281">
        <f>VLOOKUP(D688,FRACIONADOS!$A:$L,8,0)</f>
        <v>24.8</v>
      </c>
      <c r="J688" s="282">
        <f>IFERROR(_xlfn.XLOOKUP(D688,ISENTOS!A:A,ISENTOS!H:H),"")</f>
        <v>0.04</v>
      </c>
      <c r="K688" s="282">
        <f>IFERROR(_xlfn.XLOOKUP(D688,ISENTOS!A:A,ISENTOS!I:I),"")</f>
        <v>0.12</v>
      </c>
      <c r="L688" s="283">
        <f>IF(_xlfn.XLOOKUP(D688,Peso!A:A,Peso!D:D),_xlfn.XLOOKUP(D688,Peso!A:A,Peso!D:D),"SEM PESO")</f>
        <v>1.5</v>
      </c>
      <c r="M688" s="283" t="str">
        <f>_xlfn.XLOOKUP(D688,Peso!A:A,Peso!C:C)</f>
        <v>SC</v>
      </c>
      <c r="N688" s="283"/>
      <c r="O688" s="284">
        <f t="shared" si="80"/>
        <v>24.8</v>
      </c>
      <c r="P688" s="284">
        <f t="shared" si="81"/>
        <v>25.8</v>
      </c>
      <c r="Q688" s="284">
        <f t="shared" si="82"/>
        <v>27.8</v>
      </c>
      <c r="R688" s="285" t="str">
        <f>_xlfn.XLOOKUP(D688,CATEGORIA!B:B,CATEGORIA!F:F)</f>
        <v>TEMPEROS / ESPECIARIAS</v>
      </c>
      <c r="S688" s="286">
        <f t="shared" si="83"/>
        <v>37.200000000000003</v>
      </c>
      <c r="T688" s="287">
        <f t="shared" si="84"/>
        <v>38.700000000000003</v>
      </c>
      <c r="U688" s="287">
        <f t="shared" si="85"/>
        <v>41.7</v>
      </c>
      <c r="V688" s="287">
        <f t="shared" si="86"/>
        <v>37.200000000000003</v>
      </c>
      <c r="W688" s="288">
        <f>_xlfn.XLOOKUP('LISTA '!D688,BASE!A:A,BASE!G:G)</f>
        <v>94</v>
      </c>
      <c r="X688" s="280" t="str">
        <f t="shared" si="87"/>
        <v/>
      </c>
      <c r="Y688" s="280" t="str">
        <f>IF(X688="ACABOU",(MAX($Y$2:Y687))+1,"")</f>
        <v/>
      </c>
      <c r="Z688" s="280" t="str">
        <f>IF(X688="CHEGOU",(MAX($Z$2:Z687))+1,"")</f>
        <v/>
      </c>
    </row>
    <row r="689" spans="1:26" s="216" customFormat="1" ht="21.9" customHeight="1" x14ac:dyDescent="0.3">
      <c r="A689" s="12" t="e">
        <f>IF(#REF!="",0,COUNTIF(#REF!,"x"))</f>
        <v>#REF!</v>
      </c>
      <c r="B689" s="12" t="e">
        <f>IF(#REF!="",0,COUNTIF(#REF!,"x"))</f>
        <v>#REF!</v>
      </c>
      <c r="C689" s="13" t="e">
        <f>IF(#REF!="",0,COUNTIF(#REF!,"X"))</f>
        <v>#REF!</v>
      </c>
      <c r="D689" s="278">
        <v>10071</v>
      </c>
      <c r="E689" s="279" t="str">
        <f>_xlfn.XLOOKUP(D689,BASE!A:A,BASE!B:B)</f>
        <v>LOURO EM FOLHAS 50KG</v>
      </c>
      <c r="F689" s="280"/>
      <c r="G689" s="280"/>
      <c r="H689" s="281">
        <v>19.5</v>
      </c>
      <c r="I689" s="281">
        <v>19.5</v>
      </c>
      <c r="J689" s="282">
        <f>IFERROR(_xlfn.XLOOKUP(D689,ISENTOS!A:A,ISENTOS!H:H),"")</f>
        <v>0.04</v>
      </c>
      <c r="K689" s="282">
        <f>IFERROR(_xlfn.XLOOKUP(D689,ISENTOS!A:A,ISENTOS!I:I),"")</f>
        <v>0.12</v>
      </c>
      <c r="L689" s="283">
        <f>IF(_xlfn.XLOOKUP(D689,Peso!A:A,Peso!D:D),_xlfn.XLOOKUP(D689,Peso!A:A,Peso!D:D),"SEM PESO")</f>
        <v>50</v>
      </c>
      <c r="M689" s="283" t="str">
        <f>_xlfn.XLOOKUP(D689,Peso!A:A,Peso!C:C)</f>
        <v>SC</v>
      </c>
      <c r="N689" s="283"/>
      <c r="O689" s="284">
        <f t="shared" si="80"/>
        <v>19.5</v>
      </c>
      <c r="P689" s="284">
        <f t="shared" si="81"/>
        <v>20.3</v>
      </c>
      <c r="Q689" s="284">
        <f t="shared" si="82"/>
        <v>21.900000000000002</v>
      </c>
      <c r="R689" s="285" t="str">
        <f>_xlfn.XLOOKUP(D689,CATEGORIA!B:B,CATEGORIA!F:F)</f>
        <v>TEMPEROS / ESPECIARIAS</v>
      </c>
      <c r="S689" s="286">
        <f t="shared" si="83"/>
        <v>975</v>
      </c>
      <c r="T689" s="287">
        <f t="shared" si="84"/>
        <v>1014</v>
      </c>
      <c r="U689" s="287">
        <f t="shared" si="85"/>
        <v>1092</v>
      </c>
      <c r="V689" s="287">
        <f t="shared" si="86"/>
        <v>975</v>
      </c>
      <c r="W689" s="288">
        <f>_xlfn.XLOOKUP('LISTA '!D689,BASE!A:A,BASE!G:G)</f>
        <v>107</v>
      </c>
      <c r="X689" s="280" t="str">
        <f t="shared" si="87"/>
        <v/>
      </c>
      <c r="Y689" s="280" t="str">
        <f>IF(X689="ACABOU",(MAX($Y$2:Y688))+1,"")</f>
        <v/>
      </c>
      <c r="Z689" s="280" t="str">
        <f>IF(X689="CHEGOU",(MAX($Z$2:Z688))+1,"")</f>
        <v/>
      </c>
    </row>
    <row r="690" spans="1:26" s="216" customFormat="1" ht="21.9" customHeight="1" x14ac:dyDescent="0.3">
      <c r="A690" s="12"/>
      <c r="B690" s="12"/>
      <c r="C690" s="13"/>
      <c r="D690" s="278">
        <v>21401</v>
      </c>
      <c r="E690" s="279" t="str">
        <f>_xlfn.XLOOKUP(D690,BASE!A:A,BASE!B:B)</f>
        <v>LOURO EM PO 2KG (VIDA EM GRAOS)</v>
      </c>
      <c r="F690" s="280" t="s">
        <v>155</v>
      </c>
      <c r="G690" s="280" t="s">
        <v>155</v>
      </c>
      <c r="H690" s="281">
        <v>15.7</v>
      </c>
      <c r="I690" s="281">
        <v>15.7</v>
      </c>
      <c r="J690" s="282">
        <f>IFERROR(_xlfn.XLOOKUP(D690,ISENTOS!A:A,ISENTOS!H:H),"")</f>
        <v>0.04</v>
      </c>
      <c r="K690" s="282">
        <f>IFERROR(_xlfn.XLOOKUP(D690,ISENTOS!A:A,ISENTOS!I:I),"")</f>
        <v>0.12</v>
      </c>
      <c r="L690" s="283">
        <f>IF(_xlfn.XLOOKUP(D690,Peso!A:A,Peso!D:D),_xlfn.XLOOKUP(D690,Peso!A:A,Peso!D:D),"SEM PESO")</f>
        <v>2</v>
      </c>
      <c r="M690" s="283" t="str">
        <f>_xlfn.XLOOKUP(D690,Peso!A:A,Peso!C:C)</f>
        <v>SC</v>
      </c>
      <c r="N690" s="283"/>
      <c r="O690" s="284">
        <f t="shared" si="80"/>
        <v>15.7</v>
      </c>
      <c r="P690" s="284">
        <f t="shared" si="81"/>
        <v>16.400000000000002</v>
      </c>
      <c r="Q690" s="284">
        <f t="shared" si="82"/>
        <v>17.600000000000001</v>
      </c>
      <c r="R690" s="285" t="str">
        <f>_xlfn.XLOOKUP(D690,CATEGORIA!B:B,CATEGORIA!F:F)</f>
        <v>TEMPEROS / ESPECIARIAS</v>
      </c>
      <c r="S690" s="286">
        <f t="shared" si="83"/>
        <v>31.4</v>
      </c>
      <c r="T690" s="287">
        <f t="shared" si="84"/>
        <v>32.700000000000003</v>
      </c>
      <c r="U690" s="287">
        <f t="shared" si="85"/>
        <v>35.200000000000003</v>
      </c>
      <c r="V690" s="287">
        <f t="shared" si="86"/>
        <v>31.4</v>
      </c>
      <c r="W690" s="288">
        <f>_xlfn.XLOOKUP('LISTA '!D690,BASE!A:A,BASE!G:G)</f>
        <v>59</v>
      </c>
      <c r="X690" s="280" t="str">
        <f t="shared" si="87"/>
        <v/>
      </c>
      <c r="Y690" s="280" t="str">
        <f>IF(X690="ACABOU",(MAX($Y$2:Y689))+1,"")</f>
        <v/>
      </c>
      <c r="Z690" s="280" t="str">
        <f>IF(X690="CHEGOU",(MAX($Z$2:Z689))+1,"")</f>
        <v/>
      </c>
    </row>
    <row r="691" spans="1:26" s="216" customFormat="1" ht="21.9" customHeight="1" x14ac:dyDescent="0.3">
      <c r="A691" s="12" t="e">
        <f>IF(#REF!="",0,COUNTIF(#REF!,"x"))</f>
        <v>#REF!</v>
      </c>
      <c r="B691" s="12" t="e">
        <f>IF(#REF!="",0,COUNTIF(#REF!,"x"))</f>
        <v>#REF!</v>
      </c>
      <c r="C691" s="13" t="e">
        <f>IF(#REF!="",0,COUNTIF(#REF!,"X"))</f>
        <v>#REF!</v>
      </c>
      <c r="D691" s="278">
        <v>21223</v>
      </c>
      <c r="E691" s="279" t="str">
        <f>_xlfn.XLOOKUP(D691,BASE!A:A,BASE!B:B)</f>
        <v>LOURO EM PO 5KG</v>
      </c>
      <c r="F691" s="280"/>
      <c r="G691" s="280"/>
      <c r="H691" s="281">
        <v>17.100000000000001</v>
      </c>
      <c r="I691" s="281">
        <v>17.100000000000001</v>
      </c>
      <c r="J691" s="282">
        <f>IFERROR(_xlfn.XLOOKUP(D691,ISENTOS!A:A,ISENTOS!H:H),"")</f>
        <v>0.04</v>
      </c>
      <c r="K691" s="282">
        <f>IFERROR(_xlfn.XLOOKUP(D691,ISENTOS!A:A,ISENTOS!I:I),"")</f>
        <v>0.12</v>
      </c>
      <c r="L691" s="283">
        <f>IF(_xlfn.XLOOKUP(D691,Peso!A:A,Peso!D:D),_xlfn.XLOOKUP(D691,Peso!A:A,Peso!D:D),"SEM PESO")</f>
        <v>5</v>
      </c>
      <c r="M691" s="283" t="str">
        <f>_xlfn.XLOOKUP(D691,Peso!A:A,Peso!C:C)</f>
        <v>SC</v>
      </c>
      <c r="N691" s="283"/>
      <c r="O691" s="284">
        <f t="shared" si="80"/>
        <v>17.100000000000001</v>
      </c>
      <c r="P691" s="284">
        <f t="shared" si="81"/>
        <v>17.8</v>
      </c>
      <c r="Q691" s="284">
        <f t="shared" si="82"/>
        <v>19.200000000000003</v>
      </c>
      <c r="R691" s="285" t="str">
        <f>_xlfn.XLOOKUP(D691,CATEGORIA!B:B,CATEGORIA!F:F)</f>
        <v>TEMPEROS / ESPECIARIAS</v>
      </c>
      <c r="S691" s="286">
        <f t="shared" si="83"/>
        <v>85.5</v>
      </c>
      <c r="T691" s="287">
        <f t="shared" si="84"/>
        <v>89</v>
      </c>
      <c r="U691" s="287">
        <f t="shared" si="85"/>
        <v>95.8</v>
      </c>
      <c r="V691" s="287">
        <f t="shared" si="86"/>
        <v>85.5</v>
      </c>
      <c r="W691" s="288">
        <f>_xlfn.XLOOKUP('LISTA '!D691,BASE!A:A,BASE!G:G)</f>
        <v>26</v>
      </c>
      <c r="X691" s="280" t="str">
        <f t="shared" si="87"/>
        <v/>
      </c>
      <c r="Y691" s="280" t="str">
        <f>IF(X691="ACABOU",(MAX($Y$2:Y690))+1,"")</f>
        <v/>
      </c>
      <c r="Z691" s="280" t="str">
        <f>IF(X691="CHEGOU",(MAX($Z$2:Z690))+1,"")</f>
        <v/>
      </c>
    </row>
    <row r="692" spans="1:26" s="216" customFormat="1" ht="21.9" customHeight="1" x14ac:dyDescent="0.3">
      <c r="A692" s="12"/>
      <c r="B692" s="12"/>
      <c r="C692" s="13"/>
      <c r="D692" s="278">
        <v>146</v>
      </c>
      <c r="E692" s="279" t="str">
        <f>_xlfn.XLOOKUP(D692,BASE!A:A,BASE!B:B)</f>
        <v>MAÇA DESIDRATADA EM CUBOS 15KG (GRAZZIOTIN)</v>
      </c>
      <c r="F692" s="280"/>
      <c r="G692" s="280"/>
      <c r="H692" s="281">
        <v>57</v>
      </c>
      <c r="I692" s="281">
        <v>57</v>
      </c>
      <c r="J692" s="282" t="str">
        <f>IFERROR(_xlfn.XLOOKUP(D692,ISENTOS!A:A,ISENTOS!H:H),"")</f>
        <v/>
      </c>
      <c r="K692" s="282" t="str">
        <f>IFERROR(_xlfn.XLOOKUP(D692,ISENTOS!A:A,ISENTOS!I:I),"")</f>
        <v/>
      </c>
      <c r="L692" s="283">
        <f>IF(_xlfn.XLOOKUP(D692,Peso!A:A,Peso!D:D),_xlfn.XLOOKUP(D692,Peso!A:A,Peso!D:D),"SEM PESO")</f>
        <v>15</v>
      </c>
      <c r="M692" s="283" t="str">
        <f>_xlfn.XLOOKUP(D692,Peso!A:A,Peso!C:C)</f>
        <v>SC</v>
      </c>
      <c r="N692" s="283"/>
      <c r="O692" s="284">
        <f t="shared" si="80"/>
        <v>57</v>
      </c>
      <c r="P692" s="284" t="str">
        <f t="shared" si="81"/>
        <v/>
      </c>
      <c r="Q692" s="284" t="str">
        <f t="shared" si="82"/>
        <v/>
      </c>
      <c r="R692" s="285" t="str">
        <f>_xlfn.XLOOKUP(D692,CATEGORIA!B:B,CATEGORIA!F:F)</f>
        <v>FRUTAS DESIDRATADAS / CRISTALIZADAS</v>
      </c>
      <c r="S692" s="286">
        <f t="shared" si="83"/>
        <v>855</v>
      </c>
      <c r="T692" s="287" t="str">
        <f t="shared" si="84"/>
        <v/>
      </c>
      <c r="U692" s="287" t="str">
        <f t="shared" si="85"/>
        <v/>
      </c>
      <c r="V692" s="287">
        <f t="shared" si="86"/>
        <v>855</v>
      </c>
      <c r="W692" s="288">
        <f>_xlfn.XLOOKUP('LISTA '!D692,BASE!A:A,BASE!G:G)</f>
        <v>7</v>
      </c>
      <c r="X692" s="280" t="str">
        <f t="shared" si="87"/>
        <v/>
      </c>
      <c r="Y692" s="280" t="str">
        <f>IF(X692="ACABOU",(MAX($Y$2:Y691))+1,"")</f>
        <v/>
      </c>
      <c r="Z692" s="280" t="str">
        <f>IF(X692="CHEGOU",(MAX($Z$2:Z691))+1,"")</f>
        <v/>
      </c>
    </row>
    <row r="693" spans="1:26" s="216" customFormat="1" ht="21.9" customHeight="1" x14ac:dyDescent="0.3">
      <c r="A693" s="12" t="e">
        <f>IF(#REF!="",0,COUNTIF(#REF!,"x"))</f>
        <v>#REF!</v>
      </c>
      <c r="B693" s="12" t="e">
        <f>IF(#REF!="",0,COUNTIF(#REF!,"x"))</f>
        <v>#REF!</v>
      </c>
      <c r="C693" s="13" t="e">
        <f>IF(#REF!="",0,COUNTIF(#REF!,"X"))</f>
        <v>#REF!</v>
      </c>
      <c r="D693" s="278">
        <v>1590</v>
      </c>
      <c r="E693" s="279" t="str">
        <f>_xlfn.XLOOKUP(D693,BASE!A:A,BASE!B:B)</f>
        <v>MAÇA DESIDRATADA EM CUBOS 2KG (VIDA EM GRAOS)</v>
      </c>
      <c r="F693" s="280" t="s">
        <v>155</v>
      </c>
      <c r="G693" s="280" t="s">
        <v>155</v>
      </c>
      <c r="H693" s="281">
        <v>64.099999999999994</v>
      </c>
      <c r="I693" s="281">
        <f>VLOOKUP(D693,FRACIONADOS!$A:$L,8,0)</f>
        <v>64.099999999999994</v>
      </c>
      <c r="J693" s="282" t="str">
        <f>IFERROR(_xlfn.XLOOKUP(D693,ISENTOS!A:A,ISENTOS!H:H),"")</f>
        <v/>
      </c>
      <c r="K693" s="282" t="str">
        <f>IFERROR(_xlfn.XLOOKUP(D693,ISENTOS!A:A,ISENTOS!I:I),"")</f>
        <v/>
      </c>
      <c r="L693" s="283">
        <f>IF(_xlfn.XLOOKUP(D693,Peso!A:A,Peso!D:D),_xlfn.XLOOKUP(D693,Peso!A:A,Peso!D:D),"SEM PESO")</f>
        <v>2</v>
      </c>
      <c r="M693" s="283" t="str">
        <f>_xlfn.XLOOKUP(D693,Peso!A:A,Peso!C:C)</f>
        <v>SC</v>
      </c>
      <c r="N693" s="283"/>
      <c r="O693" s="284">
        <f t="shared" si="80"/>
        <v>64.099999999999994</v>
      </c>
      <c r="P693" s="284" t="str">
        <f t="shared" si="81"/>
        <v/>
      </c>
      <c r="Q693" s="284" t="str">
        <f t="shared" si="82"/>
        <v/>
      </c>
      <c r="R693" s="285" t="str">
        <f>_xlfn.XLOOKUP(D693,CATEGORIA!B:B,CATEGORIA!F:F)</f>
        <v>FRUTAS DESIDRATADAS / CRISTALIZADAS</v>
      </c>
      <c r="S693" s="286">
        <f t="shared" si="83"/>
        <v>128.19999999999999</v>
      </c>
      <c r="T693" s="287" t="str">
        <f t="shared" si="84"/>
        <v/>
      </c>
      <c r="U693" s="287" t="str">
        <f t="shared" si="85"/>
        <v/>
      </c>
      <c r="V693" s="287">
        <f t="shared" si="86"/>
        <v>128.19999999999999</v>
      </c>
      <c r="W693" s="288">
        <f>_xlfn.XLOOKUP('LISTA '!D693,BASE!A:A,BASE!G:G)</f>
        <v>12</v>
      </c>
      <c r="X693" s="280" t="str">
        <f t="shared" si="87"/>
        <v/>
      </c>
      <c r="Y693" s="280" t="str">
        <f>IF(X693="ACABOU",(MAX($Y$2:Y692))+1,"")</f>
        <v/>
      </c>
      <c r="Z693" s="280" t="str">
        <f>IF(X693="CHEGOU",(MAX($Z$2:Z692))+1,"")</f>
        <v/>
      </c>
    </row>
    <row r="694" spans="1:26" s="216" customFormat="1" ht="21.9" customHeight="1" x14ac:dyDescent="0.3">
      <c r="A694" s="11" t="e">
        <f>IF(#REF!="",0,COUNTIF(#REF!,"x"))</f>
        <v>#REF!</v>
      </c>
      <c r="B694" s="11" t="e">
        <f>IF(#REF!="",0,COUNTIF(#REF!,"x"))</f>
        <v>#REF!</v>
      </c>
      <c r="C694" s="10" t="e">
        <f>IF(#REF!="",0,COUNTIF(#REF!,"X"))</f>
        <v>#REF!</v>
      </c>
      <c r="D694" s="278">
        <v>620</v>
      </c>
      <c r="E694" s="279" t="str">
        <f>_xlfn.XLOOKUP(D694,BASE!A:A,BASE!B:B)</f>
        <v>MAÇA DESIDRATADA EM CUBOS 4KG (VIDA EM GRAOS)</v>
      </c>
      <c r="F694" s="280" t="s">
        <v>155</v>
      </c>
      <c r="G694" s="280" t="s">
        <v>155</v>
      </c>
      <c r="H694" s="281">
        <v>63.6</v>
      </c>
      <c r="I694" s="281">
        <f>VLOOKUP(D694,FRACIONADOS!$A:$L,8,0)</f>
        <v>63.6</v>
      </c>
      <c r="J694" s="282" t="str">
        <f>IFERROR(_xlfn.XLOOKUP(D694,ISENTOS!A:A,ISENTOS!H:H),"")</f>
        <v/>
      </c>
      <c r="K694" s="282" t="str">
        <f>IFERROR(_xlfn.XLOOKUP(D694,ISENTOS!A:A,ISENTOS!I:I),"")</f>
        <v/>
      </c>
      <c r="L694" s="283">
        <f>IF(_xlfn.XLOOKUP(D694,Peso!A:A,Peso!D:D),_xlfn.XLOOKUP(D694,Peso!A:A,Peso!D:D),"SEM PESO")</f>
        <v>4</v>
      </c>
      <c r="M694" s="283" t="str">
        <f>_xlfn.XLOOKUP(D694,Peso!A:A,Peso!C:C)</f>
        <v>SC</v>
      </c>
      <c r="N694" s="283"/>
      <c r="O694" s="284">
        <f t="shared" si="80"/>
        <v>63.6</v>
      </c>
      <c r="P694" s="284" t="str">
        <f t="shared" si="81"/>
        <v/>
      </c>
      <c r="Q694" s="284" t="str">
        <f t="shared" si="82"/>
        <v/>
      </c>
      <c r="R694" s="285" t="str">
        <f>_xlfn.XLOOKUP(D694,CATEGORIA!B:B,CATEGORIA!F:F)</f>
        <v>FRUTAS DESIDRATADAS / CRISTALIZADAS</v>
      </c>
      <c r="S694" s="286">
        <f t="shared" si="83"/>
        <v>254.4</v>
      </c>
      <c r="T694" s="287" t="str">
        <f t="shared" si="84"/>
        <v/>
      </c>
      <c r="U694" s="287" t="str">
        <f t="shared" si="85"/>
        <v/>
      </c>
      <c r="V694" s="287">
        <f t="shared" si="86"/>
        <v>254.4</v>
      </c>
      <c r="W694" s="288">
        <f>_xlfn.XLOOKUP('LISTA '!D694,BASE!A:A,BASE!G:G)</f>
        <v>13</v>
      </c>
      <c r="X694" s="280" t="str">
        <f t="shared" si="87"/>
        <v/>
      </c>
      <c r="Y694" s="280" t="str">
        <f>IF(X694="ACABOU",(MAX($Y$2:Y693))+1,"")</f>
        <v/>
      </c>
      <c r="Z694" s="280" t="str">
        <f>IF(X694="CHEGOU",(MAX($Z$2:Z693))+1,"")</f>
        <v/>
      </c>
    </row>
    <row r="695" spans="1:26" s="216" customFormat="1" ht="21.9" customHeight="1" x14ac:dyDescent="0.3">
      <c r="A695" s="12" t="e">
        <f>IF(#REF!="",0,COUNTIF(#REF!,"x"))</f>
        <v>#REF!</v>
      </c>
      <c r="B695" s="12" t="e">
        <f>IF(#REF!="",0,COUNTIF(#REF!,"x"))</f>
        <v>#REF!</v>
      </c>
      <c r="C695" s="13" t="e">
        <f>IF(#REF!="",0,COUNTIF(#REF!,"X"))</f>
        <v>#REF!</v>
      </c>
      <c r="D695" s="278">
        <v>646</v>
      </c>
      <c r="E695" s="279" t="str">
        <f>_xlfn.XLOOKUP(D695,BASE!A:A,BASE!B:B)</f>
        <v>MAÇA DESIDRATADA EM FATIAS 4KG</v>
      </c>
      <c r="F695" s="280"/>
      <c r="G695" s="280"/>
      <c r="H695" s="281">
        <v>57.5</v>
      </c>
      <c r="I695" s="281">
        <v>57.5</v>
      </c>
      <c r="J695" s="282" t="str">
        <f>IFERROR(_xlfn.XLOOKUP(D695,ISENTOS!A:A,ISENTOS!H:H),"")</f>
        <v/>
      </c>
      <c r="K695" s="282" t="str">
        <f>IFERROR(_xlfn.XLOOKUP(D695,ISENTOS!A:A,ISENTOS!I:I),"")</f>
        <v/>
      </c>
      <c r="L695" s="283">
        <f>IF(_xlfn.XLOOKUP(D695,Peso!A:A,Peso!D:D),_xlfn.XLOOKUP(D695,Peso!A:A,Peso!D:D),"SEM PESO")</f>
        <v>4</v>
      </c>
      <c r="M695" s="283" t="str">
        <f>_xlfn.XLOOKUP(D695,Peso!A:A,Peso!C:C)</f>
        <v>SC</v>
      </c>
      <c r="N695" s="283"/>
      <c r="O695" s="284">
        <f t="shared" si="80"/>
        <v>57.5</v>
      </c>
      <c r="P695" s="284" t="str">
        <f t="shared" si="81"/>
        <v/>
      </c>
      <c r="Q695" s="284" t="str">
        <f t="shared" si="82"/>
        <v/>
      </c>
      <c r="R695" s="285" t="str">
        <f>_xlfn.XLOOKUP(D695,CATEGORIA!B:B,CATEGORIA!F:F)</f>
        <v>FRUTAS DESIDRATADAS / CRISTALIZADAS</v>
      </c>
      <c r="S695" s="286">
        <f t="shared" si="83"/>
        <v>230</v>
      </c>
      <c r="T695" s="287" t="str">
        <f t="shared" si="84"/>
        <v/>
      </c>
      <c r="U695" s="287" t="str">
        <f t="shared" si="85"/>
        <v/>
      </c>
      <c r="V695" s="287">
        <f t="shared" si="86"/>
        <v>230</v>
      </c>
      <c r="W695" s="288">
        <f>_xlfn.XLOOKUP('LISTA '!D695,BASE!A:A,BASE!G:G)</f>
        <v>125</v>
      </c>
      <c r="X695" s="280" t="str">
        <f t="shared" si="87"/>
        <v/>
      </c>
      <c r="Y695" s="280" t="str">
        <f>IF(X695="ACABOU",(MAX($Y$2:Y694))+1,"")</f>
        <v/>
      </c>
      <c r="Z695" s="280" t="str">
        <f>IF(X695="CHEGOU",(MAX($Z$2:Z694))+1,"")</f>
        <v/>
      </c>
    </row>
    <row r="696" spans="1:26" s="216" customFormat="1" ht="21.9" customHeight="1" x14ac:dyDescent="0.3">
      <c r="A696" s="11" t="e">
        <f>IF(#REF!="",0,COUNTIF(#REF!,"x"))</f>
        <v>#REF!</v>
      </c>
      <c r="B696" s="11" t="e">
        <f>IF(#REF!="",0,COUNTIF(#REF!,"x"))</f>
        <v>#REF!</v>
      </c>
      <c r="C696" s="10" t="e">
        <f>IF(#REF!="",0,COUNTIF(#REF!,"X"))</f>
        <v>#REF!</v>
      </c>
      <c r="D696" s="278">
        <v>2368</v>
      </c>
      <c r="E696" s="279" t="str">
        <f>_xlfn.XLOOKUP(D696,BASE!A:A,BASE!B:B)</f>
        <v>MACADAMIA INTEIRA E1 TORRADA E SALGADA 11,34KG (QUEENNUT)</v>
      </c>
      <c r="F696" s="280"/>
      <c r="G696" s="280"/>
      <c r="H696" s="281">
        <v>0</v>
      </c>
      <c r="I696" s="281">
        <v>0</v>
      </c>
      <c r="J696" s="282">
        <f>IFERROR(_xlfn.XLOOKUP(D696,ISENTOS!A:A,ISENTOS!H:H),"")</f>
        <v>0.04</v>
      </c>
      <c r="K696" s="282">
        <f>IFERROR(_xlfn.XLOOKUP(D696,ISENTOS!A:A,ISENTOS!I:I),"")</f>
        <v>0.12</v>
      </c>
      <c r="L696" s="283">
        <f>IF(_xlfn.XLOOKUP(D696,Peso!A:A,Peso!D:D),_xlfn.XLOOKUP(D696,Peso!A:A,Peso!D:D),"SEM PESO")</f>
        <v>11.34</v>
      </c>
      <c r="M696" s="283" t="str">
        <f>_xlfn.XLOOKUP(D696,Peso!A:A,Peso!C:C)</f>
        <v>CX</v>
      </c>
      <c r="N696" s="283"/>
      <c r="O696" s="284">
        <f t="shared" si="80"/>
        <v>0</v>
      </c>
      <c r="P696" s="284">
        <f t="shared" si="81"/>
        <v>0</v>
      </c>
      <c r="Q696" s="284">
        <f t="shared" si="82"/>
        <v>0</v>
      </c>
      <c r="R696" s="285" t="str">
        <f>_xlfn.XLOOKUP(D696,CATEGORIA!B:B,CATEGORIA!F:F)</f>
        <v>OLEAGINOSAS</v>
      </c>
      <c r="S696" s="286">
        <f t="shared" si="83"/>
        <v>0</v>
      </c>
      <c r="T696" s="287">
        <f t="shared" si="84"/>
        <v>0</v>
      </c>
      <c r="U696" s="287">
        <f t="shared" si="85"/>
        <v>0</v>
      </c>
      <c r="V696" s="287">
        <f t="shared" si="86"/>
        <v>0</v>
      </c>
      <c r="W696" s="288">
        <f>_xlfn.XLOOKUP('LISTA '!D696,BASE!A:A,BASE!G:G)</f>
        <v>0</v>
      </c>
      <c r="X696" s="280" t="str">
        <f t="shared" si="87"/>
        <v/>
      </c>
      <c r="Y696" s="280" t="str">
        <f>IF(X696="ACABOU",(MAX($Y$2:Y695))+1,"")</f>
        <v/>
      </c>
      <c r="Z696" s="280" t="str">
        <f>IF(X696="CHEGOU",(MAX($Z$2:Z695))+1,"")</f>
        <v/>
      </c>
    </row>
    <row r="697" spans="1:26" s="216" customFormat="1" ht="21.9" customHeight="1" x14ac:dyDescent="0.3">
      <c r="A697" s="11"/>
      <c r="B697" s="11"/>
      <c r="C697" s="10"/>
      <c r="D697" s="278">
        <v>2369</v>
      </c>
      <c r="E697" s="279" t="str">
        <f>_xlfn.XLOOKUP(D697,BASE!A:A,BASE!B:B)</f>
        <v>MACADAMIA INTEIRA E1 TORRADA E SALGADA 2,5KG (QUEENNUT)</v>
      </c>
      <c r="F697" s="280" t="s">
        <v>155</v>
      </c>
      <c r="G697" s="280" t="s">
        <v>155</v>
      </c>
      <c r="H697" s="281">
        <v>158.5</v>
      </c>
      <c r="I697" s="281">
        <v>158.5</v>
      </c>
      <c r="J697" s="282" t="str">
        <f>IFERROR(_xlfn.XLOOKUP(D697,ISENTOS!A:A,ISENTOS!H:H),"")</f>
        <v/>
      </c>
      <c r="K697" s="282" t="str">
        <f>IFERROR(_xlfn.XLOOKUP(D697,ISENTOS!A:A,ISENTOS!I:I),"")</f>
        <v/>
      </c>
      <c r="L697" s="283">
        <f>IF(_xlfn.XLOOKUP(D697,Peso!A:A,Peso!D:D),_xlfn.XLOOKUP(D697,Peso!A:A,Peso!D:D),"SEM PESO")</f>
        <v>2.5</v>
      </c>
      <c r="M697" s="283" t="str">
        <f>_xlfn.XLOOKUP(D697,Peso!A:A,Peso!C:C)</f>
        <v>CX</v>
      </c>
      <c r="N697" s="283"/>
      <c r="O697" s="284">
        <f t="shared" ref="O697:O759" si="88" xml:space="preserve"> ROUNDUP((I697*$M$1),1)</f>
        <v>158.5</v>
      </c>
      <c r="P697" s="284" t="str">
        <f t="shared" ref="P697:P759" si="89">IFERROR(ROUNDUP((($O697*J697)+$O697),1),"")</f>
        <v/>
      </c>
      <c r="Q697" s="284" t="str">
        <f t="shared" ref="Q697:Q759" si="90">IFERROR(ROUNDUP((($O697*K697)+$O697),1),"")</f>
        <v/>
      </c>
      <c r="R697" s="285" t="str">
        <f>_xlfn.XLOOKUP(D697,CATEGORIA!B:B,CATEGORIA!F:F)</f>
        <v>OLEAGINOSAS</v>
      </c>
      <c r="S697" s="286">
        <f t="shared" ref="S697:S759" si="91">O697*L697</f>
        <v>396.25</v>
      </c>
      <c r="T697" s="287" t="str">
        <f t="shared" ref="T697:T759" si="92">IFERROR(ROUNDUP((($S697*J697)+$S697),1),"")</f>
        <v/>
      </c>
      <c r="U697" s="287" t="str">
        <f t="shared" ref="U697:U759" si="93">IFERROR(ROUNDUP((($S697*K697)+$S697),1),"")</f>
        <v/>
      </c>
      <c r="V697" s="287">
        <f t="shared" ref="V697:V759" si="94">S697</f>
        <v>396.25</v>
      </c>
      <c r="W697" s="288">
        <f>_xlfn.XLOOKUP('LISTA '!D697,BASE!A:A,BASE!G:G)</f>
        <v>70</v>
      </c>
      <c r="X697" s="280" t="str">
        <f t="shared" ref="X697:X759" si="95">IF(AND(W697&gt;0,I697=0),"CHEGOU",IF(AND(W697&lt;=0,I697&gt;0),"ACABOU",""))</f>
        <v/>
      </c>
      <c r="Y697" s="280" t="str">
        <f>IF(X697="ACABOU",(MAX($Y$2:Y696))+1,"")</f>
        <v/>
      </c>
      <c r="Z697" s="280" t="str">
        <f>IF(X697="CHEGOU",(MAX($Z$2:Z696))+1,"")</f>
        <v/>
      </c>
    </row>
    <row r="698" spans="1:26" s="216" customFormat="1" ht="21.9" customHeight="1" x14ac:dyDescent="0.3">
      <c r="A698" s="11"/>
      <c r="B698" s="11"/>
      <c r="C698" s="10"/>
      <c r="D698" s="278">
        <v>2367</v>
      </c>
      <c r="E698" s="279" t="str">
        <f>_xlfn.XLOOKUP(D698,BASE!A:A,BASE!B:B)</f>
        <v>MACADAMIA INTEIRA E1 TORRADA SEM SAL 11,34KG (QUEENNUT)</v>
      </c>
      <c r="F698" s="280"/>
      <c r="G698" s="280"/>
      <c r="H698" s="281">
        <v>143</v>
      </c>
      <c r="I698" s="281">
        <v>0</v>
      </c>
      <c r="J698" s="282">
        <f>IFERROR(_xlfn.XLOOKUP(D698,ISENTOS!A:A,ISENTOS!H:H),"")</f>
        <v>0.04</v>
      </c>
      <c r="K698" s="282">
        <f>IFERROR(_xlfn.XLOOKUP(D698,ISENTOS!A:A,ISENTOS!I:I),"")</f>
        <v>0.12</v>
      </c>
      <c r="L698" s="283">
        <f>IF(_xlfn.XLOOKUP(D698,Peso!A:A,Peso!D:D),_xlfn.XLOOKUP(D698,Peso!A:A,Peso!D:D),"SEM PESO")</f>
        <v>11.34</v>
      </c>
      <c r="M698" s="283" t="str">
        <f>_xlfn.XLOOKUP(D698,Peso!A:A,Peso!C:C)</f>
        <v>CX</v>
      </c>
      <c r="N698" s="283"/>
      <c r="O698" s="284">
        <f t="shared" si="88"/>
        <v>0</v>
      </c>
      <c r="P698" s="284">
        <f t="shared" si="89"/>
        <v>0</v>
      </c>
      <c r="Q698" s="284">
        <f t="shared" si="90"/>
        <v>0</v>
      </c>
      <c r="R698" s="285" t="str">
        <f>_xlfn.XLOOKUP(D698,CATEGORIA!B:B,CATEGORIA!F:F)</f>
        <v>OLEAGINOSAS</v>
      </c>
      <c r="S698" s="286">
        <f t="shared" si="91"/>
        <v>0</v>
      </c>
      <c r="T698" s="287">
        <f t="shared" si="92"/>
        <v>0</v>
      </c>
      <c r="U698" s="287">
        <f t="shared" si="93"/>
        <v>0</v>
      </c>
      <c r="V698" s="287">
        <f t="shared" si="94"/>
        <v>0</v>
      </c>
      <c r="W698" s="288">
        <f>_xlfn.XLOOKUP('LISTA '!D698,BASE!A:A,BASE!G:G)</f>
        <v>0</v>
      </c>
      <c r="X698" s="280" t="str">
        <f t="shared" si="95"/>
        <v/>
      </c>
      <c r="Y698" s="280" t="str">
        <f>IF(X698="ACABOU",(MAX($Y$2:Y697))+1,"")</f>
        <v/>
      </c>
      <c r="Z698" s="280" t="str">
        <f>IF(X698="CHEGOU",(MAX($Z$2:Z697))+1,"")</f>
        <v/>
      </c>
    </row>
    <row r="699" spans="1:26" s="216" customFormat="1" ht="21.9" customHeight="1" x14ac:dyDescent="0.3">
      <c r="A699" s="12" t="e">
        <f>IF(#REF!="",0,COUNTIF(#REF!,"x"))</f>
        <v>#REF!</v>
      </c>
      <c r="B699" s="12" t="e">
        <f>IF(#REF!="",0,COUNTIF(#REF!,"x"))</f>
        <v>#REF!</v>
      </c>
      <c r="C699" s="13" t="e">
        <f>IF(#REF!="",0,COUNTIF(#REF!,"X"))</f>
        <v>#REF!</v>
      </c>
      <c r="D699" s="278">
        <v>2370</v>
      </c>
      <c r="E699" s="279" t="str">
        <f>_xlfn.XLOOKUP(D699,BASE!A:A,BASE!B:B)</f>
        <v>MACADAMIA INTEIRA E1 TORRADA SEM SAL 2,5KG (QUEENNUT)</v>
      </c>
      <c r="F699" s="280" t="s">
        <v>155</v>
      </c>
      <c r="G699" s="280" t="s">
        <v>155</v>
      </c>
      <c r="H699" s="281">
        <v>158.5</v>
      </c>
      <c r="I699" s="281">
        <v>158.5</v>
      </c>
      <c r="J699" s="282" t="str">
        <f>IFERROR(_xlfn.XLOOKUP(D699,ISENTOS!A:A,ISENTOS!H:H),"")</f>
        <v/>
      </c>
      <c r="K699" s="282" t="str">
        <f>IFERROR(_xlfn.XLOOKUP(D699,ISENTOS!A:A,ISENTOS!I:I),"")</f>
        <v/>
      </c>
      <c r="L699" s="283">
        <f>IF(_xlfn.XLOOKUP(D699,Peso!A:A,Peso!D:D),_xlfn.XLOOKUP(D699,Peso!A:A,Peso!D:D),"SEM PESO")</f>
        <v>2.5</v>
      </c>
      <c r="M699" s="283" t="str">
        <f>_xlfn.XLOOKUP(D699,Peso!A:A,Peso!C:C)</f>
        <v>CX</v>
      </c>
      <c r="N699" s="283"/>
      <c r="O699" s="284">
        <f t="shared" si="88"/>
        <v>158.5</v>
      </c>
      <c r="P699" s="284" t="str">
        <f t="shared" si="89"/>
        <v/>
      </c>
      <c r="Q699" s="284" t="str">
        <f t="shared" si="90"/>
        <v/>
      </c>
      <c r="R699" s="285" t="str">
        <f>_xlfn.XLOOKUP(D699,CATEGORIA!B:B,CATEGORIA!F:F)</f>
        <v>OLEAGINOSAS</v>
      </c>
      <c r="S699" s="286">
        <f t="shared" si="91"/>
        <v>396.25</v>
      </c>
      <c r="T699" s="287" t="str">
        <f t="shared" si="92"/>
        <v/>
      </c>
      <c r="U699" s="287" t="str">
        <f t="shared" si="93"/>
        <v/>
      </c>
      <c r="V699" s="287">
        <f t="shared" si="94"/>
        <v>396.25</v>
      </c>
      <c r="W699" s="288">
        <f>_xlfn.XLOOKUP('LISTA '!D699,BASE!A:A,BASE!G:G)</f>
        <v>17</v>
      </c>
      <c r="X699" s="280" t="str">
        <f t="shared" si="95"/>
        <v/>
      </c>
      <c r="Y699" s="280" t="str">
        <f>IF(X699="ACABOU",(MAX($Y$2:Y698))+1,"")</f>
        <v/>
      </c>
      <c r="Z699" s="280" t="str">
        <f>IF(X699="CHEGOU",(MAX($Z$2:Z698))+1,"")</f>
        <v/>
      </c>
    </row>
    <row r="700" spans="1:26" s="216" customFormat="1" ht="21.9" customHeight="1" x14ac:dyDescent="0.3">
      <c r="A700" s="12" t="e">
        <f>IF(#REF!="",0,COUNTIF(#REF!,"x"))</f>
        <v>#REF!</v>
      </c>
      <c r="B700" s="12" t="e">
        <f>IF(#REF!="",0,COUNTIF(#REF!,"x"))</f>
        <v>#REF!</v>
      </c>
      <c r="C700" s="13" t="e">
        <f>IF(#REF!="",0,COUNTIF(#REF!,"X"))</f>
        <v>#REF!</v>
      </c>
      <c r="D700" s="278">
        <v>1954</v>
      </c>
      <c r="E700" s="279" t="str">
        <f>_xlfn.XLOOKUP(D700,BASE!A:A,BASE!B:B)</f>
        <v>MACARRAO DE ARROZ INTEGRAL ESPAGUETE SEM GLUTEN 6X500</v>
      </c>
      <c r="F700" s="280" t="s">
        <v>155</v>
      </c>
      <c r="G700" s="280" t="s">
        <v>155</v>
      </c>
      <c r="H700" s="281">
        <v>6.4</v>
      </c>
      <c r="I700" s="281">
        <f>VLOOKUP(D700,FRACIONADOS!$A:$L,8,0)</f>
        <v>6.4</v>
      </c>
      <c r="J700" s="282" t="str">
        <f>IFERROR(_xlfn.XLOOKUP(D700,ISENTOS!A:A,ISENTOS!H:H),"")</f>
        <v/>
      </c>
      <c r="K700" s="282" t="str">
        <f>IFERROR(_xlfn.XLOOKUP(D700,ISENTOS!A:A,ISENTOS!I:I),"")</f>
        <v/>
      </c>
      <c r="L700" s="283">
        <f>IF(_xlfn.XLOOKUP(D700,Peso!A:A,Peso!D:D),_xlfn.XLOOKUP(D700,Peso!A:A,Peso!D:D),"SEM PESO")</f>
        <v>6</v>
      </c>
      <c r="M700" s="283" t="str">
        <f>_xlfn.XLOOKUP(D700,Peso!A:A,Peso!C:C)</f>
        <v>FD</v>
      </c>
      <c r="N700" s="283"/>
      <c r="O700" s="284">
        <f t="shared" si="88"/>
        <v>6.4</v>
      </c>
      <c r="P700" s="284" t="str">
        <f t="shared" si="89"/>
        <v/>
      </c>
      <c r="Q700" s="284" t="str">
        <f t="shared" si="90"/>
        <v/>
      </c>
      <c r="R700" s="285" t="str">
        <f>_xlfn.XLOOKUP(D700,CATEGORIA!B:B,CATEGORIA!F:F)</f>
        <v>CULINARIA</v>
      </c>
      <c r="S700" s="286">
        <f t="shared" si="91"/>
        <v>38.400000000000006</v>
      </c>
      <c r="T700" s="287" t="str">
        <f t="shared" si="92"/>
        <v/>
      </c>
      <c r="U700" s="287" t="str">
        <f t="shared" si="93"/>
        <v/>
      </c>
      <c r="V700" s="287">
        <f t="shared" si="94"/>
        <v>38.400000000000006</v>
      </c>
      <c r="W700" s="288">
        <f>_xlfn.XLOOKUP('LISTA '!D700,BASE!A:A,BASE!G:G)</f>
        <v>7</v>
      </c>
      <c r="X700" s="280" t="str">
        <f t="shared" si="95"/>
        <v/>
      </c>
      <c r="Y700" s="280" t="str">
        <f>IF(X700="ACABOU",(MAX($Y$2:Y699))+1,"")</f>
        <v/>
      </c>
      <c r="Z700" s="280" t="str">
        <f>IF(X700="CHEGOU",(MAX($Z$2:Z699))+1,"")</f>
        <v/>
      </c>
    </row>
    <row r="701" spans="1:26" s="216" customFormat="1" ht="21.9" customHeight="1" x14ac:dyDescent="0.3">
      <c r="A701" s="12" t="e">
        <f>IF(#REF!="",0,COUNTIF(#REF!,"x"))</f>
        <v>#REF!</v>
      </c>
      <c r="B701" s="12" t="e">
        <f>IF(#REF!="",0,COUNTIF(#REF!,"x"))</f>
        <v>#REF!</v>
      </c>
      <c r="C701" s="13" t="e">
        <f>IF(#REF!="",0,COUNTIF(#REF!,"X"))</f>
        <v>#REF!</v>
      </c>
      <c r="D701" s="278">
        <v>1956</v>
      </c>
      <c r="E701" s="279" t="str">
        <f>_xlfn.XLOOKUP(D701,BASE!A:A,BASE!B:B)</f>
        <v>MACARRAO DE ARROZ INTEGRAL PARAFUSO SEM GLUTEN 6X500</v>
      </c>
      <c r="F701" s="280" t="s">
        <v>155</v>
      </c>
      <c r="G701" s="280" t="s">
        <v>155</v>
      </c>
      <c r="H701" s="281">
        <v>6.4</v>
      </c>
      <c r="I701" s="281">
        <f>VLOOKUP(D701,FRACIONADOS!$A:$L,8,0)</f>
        <v>6.4</v>
      </c>
      <c r="J701" s="282" t="str">
        <f>IFERROR(_xlfn.XLOOKUP(D701,ISENTOS!A:A,ISENTOS!H:H),"")</f>
        <v/>
      </c>
      <c r="K701" s="282" t="str">
        <f>IFERROR(_xlfn.XLOOKUP(D701,ISENTOS!A:A,ISENTOS!I:I),"")</f>
        <v/>
      </c>
      <c r="L701" s="283">
        <f>IF(_xlfn.XLOOKUP(D701,Peso!A:A,Peso!D:D),_xlfn.XLOOKUP(D701,Peso!A:A,Peso!D:D),"SEM PESO")</f>
        <v>6</v>
      </c>
      <c r="M701" s="283" t="str">
        <f>_xlfn.XLOOKUP(D701,Peso!A:A,Peso!C:C)</f>
        <v>FD</v>
      </c>
      <c r="N701" s="283"/>
      <c r="O701" s="284">
        <f t="shared" si="88"/>
        <v>6.4</v>
      </c>
      <c r="P701" s="284" t="str">
        <f t="shared" si="89"/>
        <v/>
      </c>
      <c r="Q701" s="284" t="str">
        <f t="shared" si="90"/>
        <v/>
      </c>
      <c r="R701" s="285" t="str">
        <f>_xlfn.XLOOKUP(D701,CATEGORIA!B:B,CATEGORIA!F:F)</f>
        <v>CULINARIA</v>
      </c>
      <c r="S701" s="286">
        <f t="shared" si="91"/>
        <v>38.400000000000006</v>
      </c>
      <c r="T701" s="287" t="str">
        <f t="shared" si="92"/>
        <v/>
      </c>
      <c r="U701" s="287" t="str">
        <f t="shared" si="93"/>
        <v/>
      </c>
      <c r="V701" s="287">
        <f t="shared" si="94"/>
        <v>38.400000000000006</v>
      </c>
      <c r="W701" s="288">
        <f>_xlfn.XLOOKUP('LISTA '!D701,BASE!A:A,BASE!G:G)</f>
        <v>23</v>
      </c>
      <c r="X701" s="280" t="str">
        <f t="shared" si="95"/>
        <v/>
      </c>
      <c r="Y701" s="280" t="str">
        <f>IF(X701="ACABOU",(MAX($Y$2:Y700))+1,"")</f>
        <v/>
      </c>
      <c r="Z701" s="280" t="str">
        <f>IF(X701="CHEGOU",(MAX($Z$2:Z700))+1,"")</f>
        <v/>
      </c>
    </row>
    <row r="702" spans="1:26" s="216" customFormat="1" ht="21.9" customHeight="1" x14ac:dyDescent="0.3">
      <c r="A702" s="12" t="e">
        <f>IF(#REF!="",0,COUNTIF(#REF!,"x"))</f>
        <v>#REF!</v>
      </c>
      <c r="B702" s="12" t="e">
        <f>IF(#REF!="",0,COUNTIF(#REF!,"x"))</f>
        <v>#REF!</v>
      </c>
      <c r="C702" s="13" t="e">
        <f>IF(#REF!="",0,COUNTIF(#REF!,"X"))</f>
        <v>#REF!</v>
      </c>
      <c r="D702" s="278">
        <v>1955</v>
      </c>
      <c r="E702" s="279" t="str">
        <f>_xlfn.XLOOKUP(D702,BASE!A:A,BASE!B:B)</f>
        <v>MACARRAO DE ARROZ INTEGRAL PENA SEM GLUTEN 6X500GR</v>
      </c>
      <c r="F702" s="280" t="s">
        <v>155</v>
      </c>
      <c r="G702" s="280" t="s">
        <v>155</v>
      </c>
      <c r="H702" s="281">
        <v>6.4</v>
      </c>
      <c r="I702" s="281">
        <f>VLOOKUP(D702,FRACIONADOS!$A:$L,8,0)</f>
        <v>6.4</v>
      </c>
      <c r="J702" s="282" t="str">
        <f>IFERROR(_xlfn.XLOOKUP(D702,ISENTOS!A:A,ISENTOS!H:H),"")</f>
        <v/>
      </c>
      <c r="K702" s="282" t="str">
        <f>IFERROR(_xlfn.XLOOKUP(D702,ISENTOS!A:A,ISENTOS!I:I),"")</f>
        <v/>
      </c>
      <c r="L702" s="283">
        <f>IF(_xlfn.XLOOKUP(D702,Peso!A:A,Peso!D:D),_xlfn.XLOOKUP(D702,Peso!A:A,Peso!D:D),"SEM PESO")</f>
        <v>6</v>
      </c>
      <c r="M702" s="283" t="str">
        <f>_xlfn.XLOOKUP(D702,Peso!A:A,Peso!C:C)</f>
        <v>FD</v>
      </c>
      <c r="N702" s="283"/>
      <c r="O702" s="284">
        <f t="shared" si="88"/>
        <v>6.4</v>
      </c>
      <c r="P702" s="284" t="str">
        <f t="shared" si="89"/>
        <v/>
      </c>
      <c r="Q702" s="284" t="str">
        <f t="shared" si="90"/>
        <v/>
      </c>
      <c r="R702" s="285" t="str">
        <f>_xlfn.XLOOKUP(D702,CATEGORIA!B:B,CATEGORIA!F:F)</f>
        <v>CULINARIA</v>
      </c>
      <c r="S702" s="286">
        <f t="shared" si="91"/>
        <v>38.400000000000006</v>
      </c>
      <c r="T702" s="287" t="str">
        <f t="shared" si="92"/>
        <v/>
      </c>
      <c r="U702" s="287" t="str">
        <f t="shared" si="93"/>
        <v/>
      </c>
      <c r="V702" s="287">
        <f t="shared" si="94"/>
        <v>38.400000000000006</v>
      </c>
      <c r="W702" s="288">
        <f>_xlfn.XLOOKUP('LISTA '!D702,BASE!A:A,BASE!G:G)</f>
        <v>20</v>
      </c>
      <c r="X702" s="280" t="str">
        <f t="shared" si="95"/>
        <v/>
      </c>
      <c r="Y702" s="280" t="str">
        <f>IF(X702="ACABOU",(MAX($Y$2:Y701))+1,"")</f>
        <v/>
      </c>
      <c r="Z702" s="280" t="str">
        <f>IF(X702="CHEGOU",(MAX($Z$2:Z701))+1,"")</f>
        <v/>
      </c>
    </row>
    <row r="703" spans="1:26" s="218" customFormat="1" ht="21.9" customHeight="1" x14ac:dyDescent="0.3">
      <c r="A703" s="12"/>
      <c r="B703" s="12"/>
      <c r="C703" s="13"/>
      <c r="D703" s="278">
        <v>1957</v>
      </c>
      <c r="E703" s="279" t="str">
        <f>_xlfn.XLOOKUP(D703,BASE!A:A,BASE!B:B)</f>
        <v>MACARRAO DE ARROZ KIDS FORMATO PERSONAGENS SEM GLUTEN 6X500GR</v>
      </c>
      <c r="F703" s="280" t="s">
        <v>155</v>
      </c>
      <c r="G703" s="280" t="s">
        <v>155</v>
      </c>
      <c r="H703" s="281">
        <v>6.5</v>
      </c>
      <c r="I703" s="281">
        <f>VLOOKUP(D703,FRACIONADOS!$A:$L,8,0)</f>
        <v>6.5</v>
      </c>
      <c r="J703" s="282" t="str">
        <f>IFERROR(_xlfn.XLOOKUP(D703,ISENTOS!A:A,ISENTOS!H:H),"")</f>
        <v/>
      </c>
      <c r="K703" s="282" t="str">
        <f>IFERROR(_xlfn.XLOOKUP(D703,ISENTOS!A:A,ISENTOS!I:I),"")</f>
        <v/>
      </c>
      <c r="L703" s="283">
        <f>IF(_xlfn.XLOOKUP(D703,Peso!A:A,Peso!D:D),_xlfn.XLOOKUP(D703,Peso!A:A,Peso!D:D),"SEM PESO")</f>
        <v>6</v>
      </c>
      <c r="M703" s="283" t="str">
        <f>_xlfn.XLOOKUP(D703,Peso!A:A,Peso!C:C)</f>
        <v>FD</v>
      </c>
      <c r="N703" s="283"/>
      <c r="O703" s="284">
        <f t="shared" si="88"/>
        <v>6.5</v>
      </c>
      <c r="P703" s="284" t="str">
        <f t="shared" si="89"/>
        <v/>
      </c>
      <c r="Q703" s="284" t="str">
        <f t="shared" si="90"/>
        <v/>
      </c>
      <c r="R703" s="285" t="str">
        <f>_xlfn.XLOOKUP(D703,CATEGORIA!B:B,CATEGORIA!F:F)</f>
        <v>CULINARIA</v>
      </c>
      <c r="S703" s="286">
        <f t="shared" si="91"/>
        <v>39</v>
      </c>
      <c r="T703" s="287" t="str">
        <f t="shared" si="92"/>
        <v/>
      </c>
      <c r="U703" s="287" t="str">
        <f t="shared" si="93"/>
        <v/>
      </c>
      <c r="V703" s="287">
        <f t="shared" si="94"/>
        <v>39</v>
      </c>
      <c r="W703" s="288">
        <f>_xlfn.XLOOKUP('LISTA '!D703,BASE!A:A,BASE!G:G)</f>
        <v>27</v>
      </c>
      <c r="X703" s="280" t="str">
        <f t="shared" si="95"/>
        <v/>
      </c>
      <c r="Y703" s="280" t="str">
        <f>IF(X703="ACABOU",(MAX($Y$2:Y702))+1,"")</f>
        <v/>
      </c>
      <c r="Z703" s="280" t="str">
        <f>IF(X703="CHEGOU",(MAX($Z$2:Z702))+1,"")</f>
        <v/>
      </c>
    </row>
    <row r="704" spans="1:26" s="216" customFormat="1" ht="21.9" customHeight="1" x14ac:dyDescent="0.3">
      <c r="A704" s="12" t="e">
        <f>IF(#REF!="",0,COUNTIF(#REF!,"x"))</f>
        <v>#REF!</v>
      </c>
      <c r="B704" s="12" t="e">
        <f>IF(#REF!="",0,COUNTIF(#REF!,"x"))</f>
        <v>#REF!</v>
      </c>
      <c r="C704" s="13" t="e">
        <f>IF(#REF!="",0,COUNTIF(#REF!,"X"))</f>
        <v>#REF!</v>
      </c>
      <c r="D704" s="278">
        <v>1959</v>
      </c>
      <c r="E704" s="279" t="str">
        <f>_xlfn.XLOOKUP(D704,BASE!A:A,BASE!B:B)</f>
        <v>MACARRAO DE ARROZ TRADICIONAL ESPAGUETE SEM GLUTEN 6X500GR</v>
      </c>
      <c r="F704" s="280" t="s">
        <v>155</v>
      </c>
      <c r="G704" s="280" t="s">
        <v>155</v>
      </c>
      <c r="H704" s="281">
        <v>5.3</v>
      </c>
      <c r="I704" s="281">
        <f>VLOOKUP(D704,FRACIONADOS!$A:$L,8,0)</f>
        <v>5.3</v>
      </c>
      <c r="J704" s="282" t="str">
        <f>IFERROR(_xlfn.XLOOKUP(D704,ISENTOS!A:A,ISENTOS!H:H),"")</f>
        <v/>
      </c>
      <c r="K704" s="282" t="str">
        <f>IFERROR(_xlfn.XLOOKUP(D704,ISENTOS!A:A,ISENTOS!I:I),"")</f>
        <v/>
      </c>
      <c r="L704" s="283">
        <f>IF(_xlfn.XLOOKUP(D704,Peso!A:A,Peso!D:D),_xlfn.XLOOKUP(D704,Peso!A:A,Peso!D:D),"SEM PESO")</f>
        <v>6</v>
      </c>
      <c r="M704" s="283" t="str">
        <f>_xlfn.XLOOKUP(D704,Peso!A:A,Peso!C:C)</f>
        <v>FD</v>
      </c>
      <c r="N704" s="283"/>
      <c r="O704" s="284">
        <f t="shared" si="88"/>
        <v>5.3</v>
      </c>
      <c r="P704" s="284" t="str">
        <f t="shared" si="89"/>
        <v/>
      </c>
      <c r="Q704" s="284" t="str">
        <f t="shared" si="90"/>
        <v/>
      </c>
      <c r="R704" s="285" t="str">
        <f>_xlfn.XLOOKUP(D704,CATEGORIA!B:B,CATEGORIA!F:F)</f>
        <v>CULINARIA</v>
      </c>
      <c r="S704" s="286">
        <f t="shared" si="91"/>
        <v>31.799999999999997</v>
      </c>
      <c r="T704" s="287" t="str">
        <f t="shared" si="92"/>
        <v/>
      </c>
      <c r="U704" s="287" t="str">
        <f t="shared" si="93"/>
        <v/>
      </c>
      <c r="V704" s="287">
        <f t="shared" si="94"/>
        <v>31.799999999999997</v>
      </c>
      <c r="W704" s="288">
        <f>_xlfn.XLOOKUP('LISTA '!D704,BASE!A:A,BASE!G:G)</f>
        <v>17</v>
      </c>
      <c r="X704" s="280" t="str">
        <f t="shared" si="95"/>
        <v/>
      </c>
      <c r="Y704" s="280" t="str">
        <f>IF(X704="ACABOU",(MAX($Y$2:Y703))+1,"")</f>
        <v/>
      </c>
      <c r="Z704" s="280" t="str">
        <f>IF(X704="CHEGOU",(MAX($Z$2:Z703))+1,"")</f>
        <v/>
      </c>
    </row>
    <row r="705" spans="1:27" s="216" customFormat="1" ht="21.9" customHeight="1" x14ac:dyDescent="0.3">
      <c r="A705" s="12" t="e">
        <f>IF(#REF!="",0,COUNTIF(#REF!,"x"))</f>
        <v>#REF!</v>
      </c>
      <c r="B705" s="12" t="e">
        <f>IF(#REF!="",0,COUNTIF(#REF!,"x"))</f>
        <v>#REF!</v>
      </c>
      <c r="C705" s="13" t="e">
        <f>IF(#REF!="",0,COUNTIF(#REF!,"X"))</f>
        <v>#REF!</v>
      </c>
      <c r="D705" s="278">
        <v>1961</v>
      </c>
      <c r="E705" s="279" t="str">
        <f>_xlfn.XLOOKUP(D705,BASE!A:A,BASE!B:B)</f>
        <v>MACARRAO DE ARROZ TRADICIONAL PARAFUSO SEM GLUTEN 6X500GR</v>
      </c>
      <c r="F705" s="280" t="s">
        <v>155</v>
      </c>
      <c r="G705" s="280" t="s">
        <v>155</v>
      </c>
      <c r="H705" s="281">
        <v>5.3</v>
      </c>
      <c r="I705" s="281">
        <f>VLOOKUP(D705,FRACIONADOS!$A:$L,8,0)</f>
        <v>5.3</v>
      </c>
      <c r="J705" s="282" t="str">
        <f>IFERROR(_xlfn.XLOOKUP(D705,ISENTOS!A:A,ISENTOS!H:H),"")</f>
        <v/>
      </c>
      <c r="K705" s="282" t="str">
        <f>IFERROR(_xlfn.XLOOKUP(D705,ISENTOS!A:A,ISENTOS!I:I),"")</f>
        <v/>
      </c>
      <c r="L705" s="283">
        <f>IF(_xlfn.XLOOKUP(D705,Peso!A:A,Peso!D:D),_xlfn.XLOOKUP(D705,Peso!A:A,Peso!D:D),"SEM PESO")</f>
        <v>6</v>
      </c>
      <c r="M705" s="283" t="str">
        <f>_xlfn.XLOOKUP(D705,Peso!A:A,Peso!C:C)</f>
        <v>FD</v>
      </c>
      <c r="N705" s="283"/>
      <c r="O705" s="284">
        <f t="shared" si="88"/>
        <v>5.3</v>
      </c>
      <c r="P705" s="284" t="str">
        <f t="shared" si="89"/>
        <v/>
      </c>
      <c r="Q705" s="284" t="str">
        <f t="shared" si="90"/>
        <v/>
      </c>
      <c r="R705" s="285" t="str">
        <f>_xlfn.XLOOKUP(D705,CATEGORIA!B:B,CATEGORIA!F:F)</f>
        <v>CULINARIA</v>
      </c>
      <c r="S705" s="286">
        <f t="shared" si="91"/>
        <v>31.799999999999997</v>
      </c>
      <c r="T705" s="287" t="str">
        <f t="shared" si="92"/>
        <v/>
      </c>
      <c r="U705" s="287" t="str">
        <f t="shared" si="93"/>
        <v/>
      </c>
      <c r="V705" s="287">
        <f t="shared" si="94"/>
        <v>31.799999999999997</v>
      </c>
      <c r="W705" s="288">
        <f>_xlfn.XLOOKUP('LISTA '!D705,BASE!A:A,BASE!G:G)</f>
        <v>70</v>
      </c>
      <c r="X705" s="280" t="str">
        <f t="shared" si="95"/>
        <v/>
      </c>
      <c r="Y705" s="280" t="str">
        <f>IF(X705="ACABOU",(MAX($Y$2:Y704))+1,"")</f>
        <v/>
      </c>
      <c r="Z705" s="280" t="str">
        <f>IF(X705="CHEGOU",(MAX($Z$2:Z704))+1,"")</f>
        <v/>
      </c>
    </row>
    <row r="706" spans="1:27" s="216" customFormat="1" ht="21.9" customHeight="1" x14ac:dyDescent="0.3">
      <c r="A706" s="12" t="e">
        <f>IF(#REF!="",0,COUNTIF(#REF!,"x"))</f>
        <v>#REF!</v>
      </c>
      <c r="B706" s="12" t="e">
        <f>IF(#REF!="",0,COUNTIF(#REF!,"x"))</f>
        <v>#REF!</v>
      </c>
      <c r="C706" s="13" t="e">
        <f>IF(#REF!="",0,COUNTIF(#REF!,"X"))</f>
        <v>#REF!</v>
      </c>
      <c r="D706" s="278">
        <v>1962</v>
      </c>
      <c r="E706" s="279" t="str">
        <f>_xlfn.XLOOKUP(D706,BASE!A:A,BASE!B:B)</f>
        <v>MACARRAO DE ARROZ TRADICIONAL PENA SEM GLUTEN 6X500GR</v>
      </c>
      <c r="F706" s="280" t="s">
        <v>155</v>
      </c>
      <c r="G706" s="280" t="s">
        <v>155</v>
      </c>
      <c r="H706" s="281">
        <v>5.9</v>
      </c>
      <c r="I706" s="281">
        <v>5.9</v>
      </c>
      <c r="J706" s="282" t="str">
        <f>IFERROR(_xlfn.XLOOKUP(D706,ISENTOS!A:A,ISENTOS!H:H),"")</f>
        <v/>
      </c>
      <c r="K706" s="282" t="str">
        <f>IFERROR(_xlfn.XLOOKUP(D706,ISENTOS!A:A,ISENTOS!I:I),"")</f>
        <v/>
      </c>
      <c r="L706" s="283">
        <f>IF(_xlfn.XLOOKUP(D706,Peso!A:A,Peso!D:D),_xlfn.XLOOKUP(D706,Peso!A:A,Peso!D:D),"SEM PESO")</f>
        <v>6</v>
      </c>
      <c r="M706" s="283" t="str">
        <f>_xlfn.XLOOKUP(D706,Peso!A:A,Peso!C:C)</f>
        <v>FD</v>
      </c>
      <c r="N706" s="283"/>
      <c r="O706" s="284">
        <f t="shared" si="88"/>
        <v>5.9</v>
      </c>
      <c r="P706" s="284" t="str">
        <f t="shared" si="89"/>
        <v/>
      </c>
      <c r="Q706" s="284" t="str">
        <f t="shared" si="90"/>
        <v/>
      </c>
      <c r="R706" s="285" t="str">
        <f>_xlfn.XLOOKUP(D706,CATEGORIA!B:B,CATEGORIA!F:F)</f>
        <v>CULINARIA</v>
      </c>
      <c r="S706" s="286">
        <f t="shared" si="91"/>
        <v>35.400000000000006</v>
      </c>
      <c r="T706" s="287" t="str">
        <f t="shared" si="92"/>
        <v/>
      </c>
      <c r="U706" s="287" t="str">
        <f t="shared" si="93"/>
        <v/>
      </c>
      <c r="V706" s="287">
        <f t="shared" si="94"/>
        <v>35.400000000000006</v>
      </c>
      <c r="W706" s="288">
        <f>_xlfn.XLOOKUP('LISTA '!D706,BASE!A:A,BASE!G:G)</f>
        <v>27</v>
      </c>
      <c r="X706" s="280" t="str">
        <f t="shared" si="95"/>
        <v/>
      </c>
      <c r="Y706" s="280" t="str">
        <f>IF(X706="ACABOU",(MAX($Y$2:Y705))+1,"")</f>
        <v/>
      </c>
      <c r="Z706" s="280" t="str">
        <f>IF(X706="CHEGOU",(MAX($Z$2:Z705))+1,"")</f>
        <v/>
      </c>
    </row>
    <row r="707" spans="1:27" s="216" customFormat="1" ht="21.9" customHeight="1" x14ac:dyDescent="0.3">
      <c r="A707" s="12" t="e">
        <f>IF(#REF!="",0,COUNTIF(#REF!,"x"))</f>
        <v>#REF!</v>
      </c>
      <c r="B707" s="12" t="e">
        <f>IF(#REF!="",0,COUNTIF(#REF!,"x"))</f>
        <v>#REF!</v>
      </c>
      <c r="C707" s="13" t="e">
        <f>IF(#REF!="",0,COUNTIF(#REF!,"X"))</f>
        <v>#REF!</v>
      </c>
      <c r="D707" s="278">
        <v>265</v>
      </c>
      <c r="E707" s="279" t="str">
        <f>_xlfn.XLOOKUP(D707,BASE!A:A,BASE!B:B)</f>
        <v>MACARRAO INTEGRAL ESPIRAL 5KG</v>
      </c>
      <c r="F707" s="280"/>
      <c r="G707" s="280"/>
      <c r="H707" s="281">
        <v>13</v>
      </c>
      <c r="I707" s="281">
        <v>13</v>
      </c>
      <c r="J707" s="282" t="str">
        <f>IFERROR(_xlfn.XLOOKUP(D707,ISENTOS!A:A,ISENTOS!H:H),"")</f>
        <v/>
      </c>
      <c r="K707" s="282" t="str">
        <f>IFERROR(_xlfn.XLOOKUP(D707,ISENTOS!A:A,ISENTOS!I:I),"")</f>
        <v/>
      </c>
      <c r="L707" s="283">
        <f>IF(_xlfn.XLOOKUP(D707,Peso!A:A,Peso!D:D),_xlfn.XLOOKUP(D707,Peso!A:A,Peso!D:D),"SEM PESO")</f>
        <v>5</v>
      </c>
      <c r="M707" s="283" t="str">
        <f>_xlfn.XLOOKUP(D707,Peso!A:A,Peso!C:C)</f>
        <v>CX</v>
      </c>
      <c r="N707" s="283"/>
      <c r="O707" s="284">
        <f t="shared" si="88"/>
        <v>13</v>
      </c>
      <c r="P707" s="284" t="str">
        <f t="shared" si="89"/>
        <v/>
      </c>
      <c r="Q707" s="284" t="str">
        <f t="shared" si="90"/>
        <v/>
      </c>
      <c r="R707" s="285" t="str">
        <f>_xlfn.XLOOKUP(D707,CATEGORIA!B:B,CATEGORIA!F:F)</f>
        <v>CULINARIA</v>
      </c>
      <c r="S707" s="286">
        <f t="shared" si="91"/>
        <v>65</v>
      </c>
      <c r="T707" s="287" t="str">
        <f t="shared" si="92"/>
        <v/>
      </c>
      <c r="U707" s="287" t="str">
        <f t="shared" si="93"/>
        <v/>
      </c>
      <c r="V707" s="287">
        <f t="shared" si="94"/>
        <v>65</v>
      </c>
      <c r="W707" s="288">
        <f>_xlfn.XLOOKUP('LISTA '!D707,BASE!A:A,BASE!G:G)</f>
        <v>15</v>
      </c>
      <c r="X707" s="280" t="str">
        <f t="shared" si="95"/>
        <v/>
      </c>
      <c r="Y707" s="280" t="str">
        <f>IF(X707="ACABOU",(MAX($Y$2:Y706))+1,"")</f>
        <v/>
      </c>
      <c r="Z707" s="280" t="str">
        <f>IF(X707="CHEGOU",(MAX($Z$2:Z706))+1,"")</f>
        <v/>
      </c>
    </row>
    <row r="708" spans="1:27" s="216" customFormat="1" ht="21.9" customHeight="1" x14ac:dyDescent="0.3">
      <c r="A708" s="12" t="e">
        <f>IF(#REF!="",0,COUNTIF(#REF!,"x"))</f>
        <v>#REF!</v>
      </c>
      <c r="B708" s="12" t="e">
        <f>IF(#REF!="",0,COUNTIF(#REF!,"x"))</f>
        <v>#REF!</v>
      </c>
      <c r="C708" s="13" t="e">
        <f>IF(#REF!="",0,COUNTIF(#REF!,"X"))</f>
        <v>#REF!</v>
      </c>
      <c r="D708" s="278">
        <v>438</v>
      </c>
      <c r="E708" s="279" t="str">
        <f>_xlfn.XLOOKUP(D708,BASE!A:A,BASE!B:B)</f>
        <v>MACARRAO INTEGRAL ESPIRAL COM BATATA DOCE 5KG</v>
      </c>
      <c r="F708" s="280"/>
      <c r="G708" s="280"/>
      <c r="H708" s="281">
        <v>17.5</v>
      </c>
      <c r="I708" s="281">
        <v>17.5</v>
      </c>
      <c r="J708" s="282" t="str">
        <f>IFERROR(_xlfn.XLOOKUP(D708,ISENTOS!A:A,ISENTOS!H:H),"")</f>
        <v/>
      </c>
      <c r="K708" s="282" t="str">
        <f>IFERROR(_xlfn.XLOOKUP(D708,ISENTOS!A:A,ISENTOS!I:I),"")</f>
        <v/>
      </c>
      <c r="L708" s="283">
        <f>IF(_xlfn.XLOOKUP(D708,Peso!A:A,Peso!D:D),_xlfn.XLOOKUP(D708,Peso!A:A,Peso!D:D),"SEM PESO")</f>
        <v>5</v>
      </c>
      <c r="M708" s="283" t="str">
        <f>_xlfn.XLOOKUP(D708,Peso!A:A,Peso!C:C)</f>
        <v>CX</v>
      </c>
      <c r="N708" s="283"/>
      <c r="O708" s="284">
        <f t="shared" si="88"/>
        <v>17.5</v>
      </c>
      <c r="P708" s="284" t="str">
        <f t="shared" si="89"/>
        <v/>
      </c>
      <c r="Q708" s="284" t="str">
        <f t="shared" si="90"/>
        <v/>
      </c>
      <c r="R708" s="285" t="str">
        <f>_xlfn.XLOOKUP(D708,CATEGORIA!B:B,CATEGORIA!F:F)</f>
        <v>CULINARIA</v>
      </c>
      <c r="S708" s="286">
        <f t="shared" si="91"/>
        <v>87.5</v>
      </c>
      <c r="T708" s="287" t="str">
        <f t="shared" si="92"/>
        <v/>
      </c>
      <c r="U708" s="287" t="str">
        <f t="shared" si="93"/>
        <v/>
      </c>
      <c r="V708" s="287">
        <f t="shared" si="94"/>
        <v>87.5</v>
      </c>
      <c r="W708" s="288">
        <f>_xlfn.XLOOKUP('LISTA '!D708,BASE!A:A,BASE!G:G)</f>
        <v>16</v>
      </c>
      <c r="X708" s="280" t="str">
        <f t="shared" si="95"/>
        <v/>
      </c>
      <c r="Y708" s="280" t="str">
        <f>IF(X708="ACABOU",(MAX($Y$2:Y707))+1,"")</f>
        <v/>
      </c>
      <c r="Z708" s="280" t="str">
        <f>IF(X708="CHEGOU",(MAX($Z$2:Z707))+1,"")</f>
        <v/>
      </c>
    </row>
    <row r="709" spans="1:27" s="216" customFormat="1" ht="21.9" customHeight="1" x14ac:dyDescent="0.3">
      <c r="A709" s="12" t="e">
        <f>IF(#REF!="",0,COUNTIF(#REF!,"x"))</f>
        <v>#REF!</v>
      </c>
      <c r="B709" s="12" t="e">
        <f>IF(#REF!="",0,COUNTIF(#REF!,"x"))</f>
        <v>#REF!</v>
      </c>
      <c r="C709" s="13" t="e">
        <f>IF(#REF!="",0,COUNTIF(#REF!,"X"))</f>
        <v>#REF!</v>
      </c>
      <c r="D709" s="278">
        <v>437</v>
      </c>
      <c r="E709" s="279" t="str">
        <f>_xlfn.XLOOKUP(D709,BASE!A:A,BASE!B:B)</f>
        <v>MACARRAO INTEGRAL ESPIRAL COM BETERRABA 5KG</v>
      </c>
      <c r="F709" s="280"/>
      <c r="G709" s="280"/>
      <c r="H709" s="281">
        <v>13.5</v>
      </c>
      <c r="I709" s="281">
        <v>13.5</v>
      </c>
      <c r="J709" s="282" t="str">
        <f>IFERROR(_xlfn.XLOOKUP(D709,ISENTOS!A:A,ISENTOS!H:H),"")</f>
        <v/>
      </c>
      <c r="K709" s="282" t="str">
        <f>IFERROR(_xlfn.XLOOKUP(D709,ISENTOS!A:A,ISENTOS!I:I),"")</f>
        <v/>
      </c>
      <c r="L709" s="283">
        <f>IF(_xlfn.XLOOKUP(D709,Peso!A:A,Peso!D:D),_xlfn.XLOOKUP(D709,Peso!A:A,Peso!D:D),"SEM PESO")</f>
        <v>5</v>
      </c>
      <c r="M709" s="283" t="str">
        <f>_xlfn.XLOOKUP(D709,Peso!A:A,Peso!C:C)</f>
        <v>CX</v>
      </c>
      <c r="N709" s="283"/>
      <c r="O709" s="284">
        <f t="shared" si="88"/>
        <v>13.5</v>
      </c>
      <c r="P709" s="284" t="str">
        <f t="shared" si="89"/>
        <v/>
      </c>
      <c r="Q709" s="284" t="str">
        <f t="shared" si="90"/>
        <v/>
      </c>
      <c r="R709" s="285" t="str">
        <f>_xlfn.XLOOKUP(D709,CATEGORIA!B:B,CATEGORIA!F:F)</f>
        <v>CULINARIA</v>
      </c>
      <c r="S709" s="286">
        <f t="shared" si="91"/>
        <v>67.5</v>
      </c>
      <c r="T709" s="287" t="str">
        <f t="shared" si="92"/>
        <v/>
      </c>
      <c r="U709" s="287" t="str">
        <f t="shared" si="93"/>
        <v/>
      </c>
      <c r="V709" s="287">
        <f t="shared" si="94"/>
        <v>67.5</v>
      </c>
      <c r="W709" s="288">
        <f>_xlfn.XLOOKUP('LISTA '!D709,BASE!A:A,BASE!G:G)</f>
        <v>19</v>
      </c>
      <c r="X709" s="280" t="str">
        <f t="shared" si="95"/>
        <v/>
      </c>
      <c r="Y709" s="280" t="str">
        <f>IF(X709="ACABOU",(MAX($Y$2:Y708))+1,"")</f>
        <v/>
      </c>
      <c r="Z709" s="280" t="str">
        <f>IF(X709="CHEGOU",(MAX($Z$2:Z708))+1,"")</f>
        <v/>
      </c>
    </row>
    <row r="710" spans="1:27" s="216" customFormat="1" ht="21.9" customHeight="1" x14ac:dyDescent="0.3">
      <c r="A710" s="12" t="e">
        <f>IF(#REF!="",0,COUNTIF(#REF!,"x"))</f>
        <v>#REF!</v>
      </c>
      <c r="B710" s="12" t="e">
        <f>IF(#REF!="",0,COUNTIF(#REF!,"x"))</f>
        <v>#REF!</v>
      </c>
      <c r="C710" s="13" t="e">
        <f>IF(#REF!="",0,COUNTIF(#REF!,"X"))</f>
        <v>#REF!</v>
      </c>
      <c r="D710" s="278">
        <v>278</v>
      </c>
      <c r="E710" s="279" t="str">
        <f>_xlfn.XLOOKUP(D710,BASE!A:A,BASE!B:B)</f>
        <v>MACARRAO INTEGRAL ESPIRAL COM ESPINAFRE 5KG</v>
      </c>
      <c r="F710" s="280"/>
      <c r="G710" s="280"/>
      <c r="H710" s="281">
        <v>13.5</v>
      </c>
      <c r="I710" s="281">
        <v>13.5</v>
      </c>
      <c r="J710" s="282" t="str">
        <f>IFERROR(_xlfn.XLOOKUP(D710,ISENTOS!A:A,ISENTOS!H:H),"")</f>
        <v/>
      </c>
      <c r="K710" s="282" t="str">
        <f>IFERROR(_xlfn.XLOOKUP(D710,ISENTOS!A:A,ISENTOS!I:I),"")</f>
        <v/>
      </c>
      <c r="L710" s="283">
        <f>IF(_xlfn.XLOOKUP(D710,Peso!A:A,Peso!D:D),_xlfn.XLOOKUP(D710,Peso!A:A,Peso!D:D),"SEM PESO")</f>
        <v>5</v>
      </c>
      <c r="M710" s="283" t="str">
        <f>_xlfn.XLOOKUP(D710,Peso!A:A,Peso!C:C)</f>
        <v>CX</v>
      </c>
      <c r="N710" s="283"/>
      <c r="O710" s="284">
        <f t="shared" si="88"/>
        <v>13.5</v>
      </c>
      <c r="P710" s="284" t="str">
        <f t="shared" si="89"/>
        <v/>
      </c>
      <c r="Q710" s="284" t="str">
        <f t="shared" si="90"/>
        <v/>
      </c>
      <c r="R710" s="285" t="str">
        <f>_xlfn.XLOOKUP(D710,CATEGORIA!B:B,CATEGORIA!F:F)</f>
        <v>CULINARIA</v>
      </c>
      <c r="S710" s="286">
        <f t="shared" si="91"/>
        <v>67.5</v>
      </c>
      <c r="T710" s="287" t="str">
        <f t="shared" si="92"/>
        <v/>
      </c>
      <c r="U710" s="287" t="str">
        <f t="shared" si="93"/>
        <v/>
      </c>
      <c r="V710" s="287">
        <f t="shared" si="94"/>
        <v>67.5</v>
      </c>
      <c r="W710" s="288">
        <f>_xlfn.XLOOKUP('LISTA '!D710,BASE!A:A,BASE!G:G)</f>
        <v>6</v>
      </c>
      <c r="X710" s="280" t="str">
        <f t="shared" si="95"/>
        <v/>
      </c>
      <c r="Y710" s="280" t="str">
        <f>IF(X710="ACABOU",(MAX($Y$2:Y709))+1,"")</f>
        <v/>
      </c>
      <c r="Z710" s="280" t="str">
        <f>IF(X710="CHEGOU",(MAX($Z$2:Z709))+1,"")</f>
        <v/>
      </c>
    </row>
    <row r="711" spans="1:27" s="216" customFormat="1" ht="21.9" customHeight="1" x14ac:dyDescent="0.3">
      <c r="A711" s="11" t="e">
        <f>IF(#REF!="",0,COUNTIF(#REF!,"x"))</f>
        <v>#REF!</v>
      </c>
      <c r="B711" s="11" t="e">
        <f>IF(#REF!="",0,COUNTIF(#REF!,"x"))</f>
        <v>#REF!</v>
      </c>
      <c r="C711" s="10" t="e">
        <f>IF(#REF!="",0,COUNTIF(#REF!,"X"))</f>
        <v>#REF!</v>
      </c>
      <c r="D711" s="278">
        <v>344</v>
      </c>
      <c r="E711" s="279" t="str">
        <f>_xlfn.XLOOKUP(D711,BASE!A:A,BASE!B:B)</f>
        <v>MACARRAO INTEGRAL PARAFUSO TRICOLOR 5KG</v>
      </c>
      <c r="F711" s="280"/>
      <c r="G711" s="280"/>
      <c r="H711" s="281">
        <v>14.5</v>
      </c>
      <c r="I711" s="281">
        <v>14.5</v>
      </c>
      <c r="J711" s="282" t="str">
        <f>IFERROR(_xlfn.XLOOKUP(D711,ISENTOS!A:A,ISENTOS!H:H),"")</f>
        <v/>
      </c>
      <c r="K711" s="282" t="str">
        <f>IFERROR(_xlfn.XLOOKUP(D711,ISENTOS!A:A,ISENTOS!I:I),"")</f>
        <v/>
      </c>
      <c r="L711" s="283">
        <f>IF(_xlfn.XLOOKUP(D711,Peso!A:A,Peso!D:D),_xlfn.XLOOKUP(D711,Peso!A:A,Peso!D:D),"SEM PESO")</f>
        <v>5</v>
      </c>
      <c r="M711" s="283" t="str">
        <f>_xlfn.XLOOKUP(D711,Peso!A:A,Peso!C:C)</f>
        <v>SC</v>
      </c>
      <c r="N711" s="283"/>
      <c r="O711" s="284">
        <f t="shared" si="88"/>
        <v>14.5</v>
      </c>
      <c r="P711" s="284" t="str">
        <f t="shared" si="89"/>
        <v/>
      </c>
      <c r="Q711" s="284" t="str">
        <f t="shared" si="90"/>
        <v/>
      </c>
      <c r="R711" s="285" t="str">
        <f>_xlfn.XLOOKUP(D711,CATEGORIA!B:B,CATEGORIA!F:F)</f>
        <v>CULINARIA</v>
      </c>
      <c r="S711" s="286">
        <f t="shared" si="91"/>
        <v>72.5</v>
      </c>
      <c r="T711" s="287" t="str">
        <f t="shared" si="92"/>
        <v/>
      </c>
      <c r="U711" s="287" t="str">
        <f t="shared" si="93"/>
        <v/>
      </c>
      <c r="V711" s="287">
        <f t="shared" si="94"/>
        <v>72.5</v>
      </c>
      <c r="W711" s="288">
        <f>_xlfn.XLOOKUP('LISTA '!D711,BASE!A:A,BASE!G:G)</f>
        <v>31</v>
      </c>
      <c r="X711" s="280" t="str">
        <f t="shared" si="95"/>
        <v/>
      </c>
      <c r="Y711" s="280" t="str">
        <f>IF(X711="ACABOU",(MAX($Y$2:Y710))+1,"")</f>
        <v/>
      </c>
      <c r="Z711" s="280" t="str">
        <f>IF(X711="CHEGOU",(MAX($Z$2:Z710))+1,"")</f>
        <v/>
      </c>
    </row>
    <row r="712" spans="1:27" s="215" customFormat="1" ht="21.9" customHeight="1" x14ac:dyDescent="0.3">
      <c r="A712" s="12" t="e">
        <f>IF(#REF!="",0,COUNTIF(#REF!,"x"))</f>
        <v>#REF!</v>
      </c>
      <c r="B712" s="12" t="e">
        <f>IF(#REF!="",0,COUNTIF(#REF!,"x"))</f>
        <v>#REF!</v>
      </c>
      <c r="C712" s="13" t="e">
        <f>IF(#REF!="",0,COUNTIF(#REF!,"X"))</f>
        <v>#REF!</v>
      </c>
      <c r="D712" s="278">
        <v>1905</v>
      </c>
      <c r="E712" s="279" t="str">
        <f>_xlfn.XLOOKUP(D712,BASE!A:A,BASE!B:B)</f>
        <v>MACELA 1KG</v>
      </c>
      <c r="F712" s="280"/>
      <c r="G712" s="280"/>
      <c r="H712" s="281">
        <v>0</v>
      </c>
      <c r="I712" s="281">
        <v>0</v>
      </c>
      <c r="J712" s="282" t="str">
        <f>IFERROR(_xlfn.XLOOKUP(D712,ISENTOS!A:A,ISENTOS!H:H),"")</f>
        <v/>
      </c>
      <c r="K712" s="282" t="str">
        <f>IFERROR(_xlfn.XLOOKUP(D712,ISENTOS!A:A,ISENTOS!I:I),"")</f>
        <v/>
      </c>
      <c r="L712" s="283">
        <f>IF(_xlfn.XLOOKUP(D712,Peso!A:A,Peso!D:D),_xlfn.XLOOKUP(D712,Peso!A:A,Peso!D:D),"SEM PESO")</f>
        <v>1</v>
      </c>
      <c r="M712" s="283" t="str">
        <f>_xlfn.XLOOKUP(D712,Peso!A:A,Peso!C:C)</f>
        <v>SC</v>
      </c>
      <c r="N712" s="283"/>
      <c r="O712" s="284">
        <f t="shared" si="88"/>
        <v>0</v>
      </c>
      <c r="P712" s="284" t="str">
        <f t="shared" si="89"/>
        <v/>
      </c>
      <c r="Q712" s="284" t="str">
        <f t="shared" si="90"/>
        <v/>
      </c>
      <c r="R712" s="285" t="str">
        <f>_xlfn.XLOOKUP(D712,CATEGORIA!B:B,CATEGORIA!F:F)</f>
        <v>CHAS</v>
      </c>
      <c r="S712" s="286">
        <f t="shared" si="91"/>
        <v>0</v>
      </c>
      <c r="T712" s="287" t="str">
        <f t="shared" si="92"/>
        <v/>
      </c>
      <c r="U712" s="287" t="str">
        <f t="shared" si="93"/>
        <v/>
      </c>
      <c r="V712" s="287">
        <f t="shared" si="94"/>
        <v>0</v>
      </c>
      <c r="W712" s="288">
        <f>_xlfn.XLOOKUP('LISTA '!D712,BASE!A:A,BASE!G:G)</f>
        <v>0</v>
      </c>
      <c r="X712" s="280" t="str">
        <f t="shared" si="95"/>
        <v/>
      </c>
      <c r="Y712" s="280" t="str">
        <f>IF(X712="ACABOU",(MAX($Y$2:Y711))+1,"")</f>
        <v/>
      </c>
      <c r="Z712" s="280" t="str">
        <f>IF(X712="CHEGOU",(MAX($Z$2:Z711))+1,"")</f>
        <v/>
      </c>
      <c r="AA712" s="216"/>
    </row>
    <row r="713" spans="1:27" s="215" customFormat="1" ht="30" customHeight="1" x14ac:dyDescent="0.3">
      <c r="A713" s="10" t="e">
        <f>IF(#REF!="",0,COUNTIF(#REF!,"x"))</f>
        <v>#REF!</v>
      </c>
      <c r="B713" s="10" t="e">
        <f>IF(#REF!="",0,COUNTIF(#REF!,"x"))</f>
        <v>#REF!</v>
      </c>
      <c r="C713" s="10" t="e">
        <f>IF(#REF!="",0,COUNTIF(#REF!,"X"))</f>
        <v>#REF!</v>
      </c>
      <c r="D713" s="225">
        <v>2330</v>
      </c>
      <c r="E713" s="226" t="str">
        <f>_xlfn.XLOOKUP(D713,BASE!A:A,BASE!B:B)</f>
        <v>MAG 5 COMPLEX 06X90 CAPS (NUTRIFY)</v>
      </c>
      <c r="F713" s="227">
        <v>2</v>
      </c>
      <c r="G713" s="227"/>
      <c r="H713" s="228">
        <v>33.4</v>
      </c>
      <c r="I713" s="228">
        <v>33.4</v>
      </c>
      <c r="J713" s="271" t="str">
        <f>IFERROR(_xlfn.XLOOKUP(D713,ISENTOS!A:A,ISENTOS!H:H),"")</f>
        <v/>
      </c>
      <c r="K713" s="271" t="str">
        <f>IFERROR(_xlfn.XLOOKUP(D713,ISENTOS!A:A,ISENTOS!I:I),"")</f>
        <v/>
      </c>
      <c r="L713" s="272">
        <f>IF(_xlfn.XLOOKUP(D713,Peso!A:A,Peso!D:D),_xlfn.XLOOKUP(D713,Peso!A:A,Peso!D:D),"SEM PESO")</f>
        <v>6</v>
      </c>
      <c r="M713" s="272" t="str">
        <f>_xlfn.XLOOKUP(D713,Peso!A:A,Peso!C:C)</f>
        <v>UN</v>
      </c>
      <c r="N713" s="272"/>
      <c r="O713" s="273">
        <f t="shared" si="88"/>
        <v>33.4</v>
      </c>
      <c r="P713" s="273" t="str">
        <f t="shared" si="89"/>
        <v/>
      </c>
      <c r="Q713" s="273" t="str">
        <f t="shared" si="90"/>
        <v/>
      </c>
      <c r="R713" s="274" t="str">
        <f>_xlfn.XLOOKUP(D713,CATEGORIA!B:B,CATEGORIA!F:F)</f>
        <v>SUPLEMENTOS</v>
      </c>
      <c r="S713" s="275">
        <f t="shared" si="91"/>
        <v>200.39999999999998</v>
      </c>
      <c r="T713" s="276" t="str">
        <f t="shared" si="92"/>
        <v/>
      </c>
      <c r="U713" s="276" t="str">
        <f t="shared" si="93"/>
        <v/>
      </c>
      <c r="V713" s="276">
        <f t="shared" si="94"/>
        <v>200.39999999999998</v>
      </c>
      <c r="W713" s="277">
        <f>_xlfn.XLOOKUP('LISTA '!D713,BASE!A:A,BASE!G:G)</f>
        <v>11</v>
      </c>
      <c r="X713" s="227" t="str">
        <f t="shared" si="95"/>
        <v/>
      </c>
      <c r="Y713" s="227" t="str">
        <f>IF(X713="ACABOU",(MAX($Y$2:Y712))+1,"")</f>
        <v/>
      </c>
      <c r="Z713" s="227" t="str">
        <f>IF(X713="CHEGOU",(MAX($Z$2:Z712))+1,"")</f>
        <v/>
      </c>
    </row>
    <row r="714" spans="1:27" s="215" customFormat="1" ht="30" customHeight="1" x14ac:dyDescent="0.3">
      <c r="A714" s="10" t="e">
        <f>IF(#REF!="",0,COUNTIF(#REF!,"x"))</f>
        <v>#REF!</v>
      </c>
      <c r="B714" s="10" t="e">
        <f>IF(#REF!="",0,COUNTIF(#REF!,"x"))</f>
        <v>#REF!</v>
      </c>
      <c r="C714" s="10" t="e">
        <f>IF(#REF!="",0,COUNTIF(#REF!,"X"))</f>
        <v>#REF!</v>
      </c>
      <c r="D714" s="225">
        <v>2321</v>
      </c>
      <c r="E714" s="226" t="str">
        <f>_xlfn.XLOOKUP(D714,BASE!A:A,BASE!B:B)</f>
        <v>MAGNESIO BISGLICINATO 06X60 CAPS (NUTRIFY)</v>
      </c>
      <c r="F714" s="227">
        <v>2</v>
      </c>
      <c r="G714" s="227"/>
      <c r="H714" s="228">
        <v>22.8</v>
      </c>
      <c r="I714" s="228">
        <v>22.8</v>
      </c>
      <c r="J714" s="271" t="str">
        <f>IFERROR(_xlfn.XLOOKUP(D714,ISENTOS!A:A,ISENTOS!H:H),"")</f>
        <v/>
      </c>
      <c r="K714" s="271" t="str">
        <f>IFERROR(_xlfn.XLOOKUP(D714,ISENTOS!A:A,ISENTOS!I:I),"")</f>
        <v/>
      </c>
      <c r="L714" s="272">
        <f>IF(_xlfn.XLOOKUP(D714,Peso!A:A,Peso!D:D),_xlfn.XLOOKUP(D714,Peso!A:A,Peso!D:D),"SEM PESO")</f>
        <v>6</v>
      </c>
      <c r="M714" s="272" t="str">
        <f>_xlfn.XLOOKUP(D714,Peso!A:A,Peso!C:C)</f>
        <v>UN</v>
      </c>
      <c r="N714" s="272"/>
      <c r="O714" s="273">
        <f t="shared" si="88"/>
        <v>22.8</v>
      </c>
      <c r="P714" s="273" t="str">
        <f t="shared" si="89"/>
        <v/>
      </c>
      <c r="Q714" s="273" t="str">
        <f t="shared" si="90"/>
        <v/>
      </c>
      <c r="R714" s="274" t="str">
        <f>_xlfn.XLOOKUP(D714,CATEGORIA!B:B,CATEGORIA!F:F)</f>
        <v>SUPLEMENTOS</v>
      </c>
      <c r="S714" s="275">
        <f t="shared" si="91"/>
        <v>136.80000000000001</v>
      </c>
      <c r="T714" s="276" t="str">
        <f t="shared" si="92"/>
        <v/>
      </c>
      <c r="U714" s="276" t="str">
        <f t="shared" si="93"/>
        <v/>
      </c>
      <c r="V714" s="276">
        <f t="shared" si="94"/>
        <v>136.80000000000001</v>
      </c>
      <c r="W714" s="277">
        <f>_xlfn.XLOOKUP('LISTA '!D714,BASE!A:A,BASE!G:G)</f>
        <v>15</v>
      </c>
      <c r="X714" s="227" t="str">
        <f t="shared" si="95"/>
        <v/>
      </c>
      <c r="Y714" s="227" t="str">
        <f>IF(X714="ACABOU",(MAX($Y$2:Y713))+1,"")</f>
        <v/>
      </c>
      <c r="Z714" s="227" t="str">
        <f>IF(X714="CHEGOU",(MAX($Z$2:Z713))+1,"")</f>
        <v/>
      </c>
    </row>
    <row r="715" spans="1:27" s="215" customFormat="1" ht="21.9" customHeight="1" x14ac:dyDescent="0.3">
      <c r="A715" s="10"/>
      <c r="B715" s="10"/>
      <c r="C715" s="10"/>
      <c r="D715" s="278">
        <v>574</v>
      </c>
      <c r="E715" s="279" t="str">
        <f>_xlfn.XLOOKUP(D715,BASE!A:A,BASE!B:B)</f>
        <v>MALTODEXTRINA 5KG</v>
      </c>
      <c r="F715" s="280" t="s">
        <v>51</v>
      </c>
      <c r="G715" s="280" t="s">
        <v>51</v>
      </c>
      <c r="H715" s="281">
        <v>16.3</v>
      </c>
      <c r="I715" s="281">
        <f>VLOOKUP(D715,FRACIONADOS!$A:$L,8,0)</f>
        <v>16.3</v>
      </c>
      <c r="J715" s="282" t="str">
        <f>IFERROR(_xlfn.XLOOKUP(D715,ISENTOS!A:A,ISENTOS!H:H),"")</f>
        <v/>
      </c>
      <c r="K715" s="282" t="str">
        <f>IFERROR(_xlfn.XLOOKUP(D715,ISENTOS!A:A,ISENTOS!I:I),"")</f>
        <v/>
      </c>
      <c r="L715" s="283">
        <f>IF(_xlfn.XLOOKUP(D715,Peso!A:A,Peso!D:D),_xlfn.XLOOKUP(D715,Peso!A:A,Peso!D:D),"SEM PESO")</f>
        <v>5</v>
      </c>
      <c r="M715" s="283" t="str">
        <f>_xlfn.XLOOKUP(D715,Peso!A:A,Peso!C:C)</f>
        <v>SC</v>
      </c>
      <c r="N715" s="283"/>
      <c r="O715" s="284">
        <f t="shared" si="88"/>
        <v>16.3</v>
      </c>
      <c r="P715" s="284" t="str">
        <f t="shared" si="89"/>
        <v/>
      </c>
      <c r="Q715" s="284" t="str">
        <f t="shared" si="90"/>
        <v/>
      </c>
      <c r="R715" s="285" t="str">
        <f>_xlfn.XLOOKUP(D715,CATEGORIA!B:B,CATEGORIA!F:F)</f>
        <v>SUPLEMENTOS</v>
      </c>
      <c r="S715" s="286">
        <f t="shared" si="91"/>
        <v>81.5</v>
      </c>
      <c r="T715" s="287" t="str">
        <f t="shared" si="92"/>
        <v/>
      </c>
      <c r="U715" s="287" t="str">
        <f t="shared" si="93"/>
        <v/>
      </c>
      <c r="V715" s="287">
        <f t="shared" si="94"/>
        <v>81.5</v>
      </c>
      <c r="W715" s="288">
        <f>_xlfn.XLOOKUP('LISTA '!D715,BASE!A:A,BASE!G:G)</f>
        <v>1</v>
      </c>
      <c r="X715" s="280" t="str">
        <f t="shared" si="95"/>
        <v/>
      </c>
      <c r="Y715" s="280" t="str">
        <f>IF(X715="ACABOU",(MAX($Y$2:Y714))+1,"")</f>
        <v/>
      </c>
      <c r="Z715" s="280" t="str">
        <f>IF(X715="CHEGOU",(MAX($Z$2:Z714))+1,"")</f>
        <v/>
      </c>
    </row>
    <row r="716" spans="1:27" s="215" customFormat="1" ht="21.9" customHeight="1" x14ac:dyDescent="0.3">
      <c r="A716" s="10" t="e">
        <f>IF(#REF!="",0,COUNTIF(#REF!,"x"))</f>
        <v>#REF!</v>
      </c>
      <c r="B716" s="10" t="e">
        <f>IF(#REF!="",0,COUNTIF(#REF!,"x"))</f>
        <v>#REF!</v>
      </c>
      <c r="C716" s="10" t="e">
        <f>IF(#REF!="",0,COUNTIF(#REF!,"X"))</f>
        <v>#REF!</v>
      </c>
      <c r="D716" s="278">
        <v>1906</v>
      </c>
      <c r="E716" s="279" t="str">
        <f>_xlfn.XLOOKUP(D716,BASE!A:A,BASE!B:B)</f>
        <v>MALVA EM FOLHAS 1KG (VIDA EM GRAOS)</v>
      </c>
      <c r="F716" s="280" t="s">
        <v>155</v>
      </c>
      <c r="G716" s="280" t="s">
        <v>155</v>
      </c>
      <c r="H716" s="281">
        <v>20.8</v>
      </c>
      <c r="I716" s="281">
        <v>20.8</v>
      </c>
      <c r="J716" s="282" t="str">
        <f>IFERROR(_xlfn.XLOOKUP(D716,ISENTOS!A:A,ISENTOS!H:H),"")</f>
        <v/>
      </c>
      <c r="K716" s="282" t="str">
        <f>IFERROR(_xlfn.XLOOKUP(D716,ISENTOS!A:A,ISENTOS!I:I),"")</f>
        <v/>
      </c>
      <c r="L716" s="283">
        <f>IF(_xlfn.XLOOKUP(D716,Peso!A:A,Peso!D:D),_xlfn.XLOOKUP(D716,Peso!A:A,Peso!D:D),"SEM PESO")</f>
        <v>1</v>
      </c>
      <c r="M716" s="283" t="str">
        <f>_xlfn.XLOOKUP(D716,Peso!A:A,Peso!C:C)</f>
        <v>SC</v>
      </c>
      <c r="N716" s="283"/>
      <c r="O716" s="284">
        <f t="shared" si="88"/>
        <v>20.8</v>
      </c>
      <c r="P716" s="284" t="str">
        <f t="shared" si="89"/>
        <v/>
      </c>
      <c r="Q716" s="284" t="str">
        <f t="shared" si="90"/>
        <v/>
      </c>
      <c r="R716" s="285" t="str">
        <f>_xlfn.XLOOKUP(D716,CATEGORIA!B:B,CATEGORIA!F:F)</f>
        <v>CHAS</v>
      </c>
      <c r="S716" s="286">
        <f t="shared" si="91"/>
        <v>20.8</v>
      </c>
      <c r="T716" s="287" t="str">
        <f t="shared" si="92"/>
        <v/>
      </c>
      <c r="U716" s="287" t="str">
        <f t="shared" si="93"/>
        <v/>
      </c>
      <c r="V716" s="287">
        <f t="shared" si="94"/>
        <v>20.8</v>
      </c>
      <c r="W716" s="288">
        <f>_xlfn.XLOOKUP('LISTA '!D716,BASE!A:A,BASE!G:G)</f>
        <v>16</v>
      </c>
      <c r="X716" s="280" t="str">
        <f t="shared" si="95"/>
        <v/>
      </c>
      <c r="Y716" s="280" t="str">
        <f>IF(X716="ACABOU",(MAX($Y$2:Y715))+1,"")</f>
        <v/>
      </c>
      <c r="Z716" s="280" t="str">
        <f>IF(X716="CHEGOU",(MAX($Z$2:Z715))+1,"")</f>
        <v/>
      </c>
    </row>
    <row r="717" spans="1:27" s="215" customFormat="1" ht="21.9" customHeight="1" x14ac:dyDescent="0.3">
      <c r="A717" s="10" t="e">
        <f>IF(#REF!="",0,COUNTIF(#REF!,"x"))</f>
        <v>#REF!</v>
      </c>
      <c r="B717" s="10" t="e">
        <f>IF(#REF!="",0,COUNTIF(#REF!,"x"))</f>
        <v>#REF!</v>
      </c>
      <c r="C717" s="10" t="e">
        <f>IF(#REF!="",0,COUNTIF(#REF!,"X"))</f>
        <v>#REF!</v>
      </c>
      <c r="D717" s="278">
        <v>1348</v>
      </c>
      <c r="E717" s="279" t="str">
        <f>_xlfn.XLOOKUP(D717,BASE!A:A,BASE!B:B)</f>
        <v>MALVA EM FOLHAS 5KG</v>
      </c>
      <c r="F717" s="280"/>
      <c r="G717" s="280"/>
      <c r="H717" s="281">
        <v>0</v>
      </c>
      <c r="I717" s="281">
        <v>0</v>
      </c>
      <c r="J717" s="282" t="str">
        <f>IFERROR(_xlfn.XLOOKUP(D717,ISENTOS!A:A,ISENTOS!H:H),"")</f>
        <v/>
      </c>
      <c r="K717" s="282" t="str">
        <f>IFERROR(_xlfn.XLOOKUP(D717,ISENTOS!A:A,ISENTOS!I:I),"")</f>
        <v/>
      </c>
      <c r="L717" s="283">
        <f>IF(_xlfn.XLOOKUP(D717,Peso!A:A,Peso!D:D),_xlfn.XLOOKUP(D717,Peso!A:A,Peso!D:D),"SEM PESO")</f>
        <v>5</v>
      </c>
      <c r="M717" s="283" t="str">
        <f>_xlfn.XLOOKUP(D717,Peso!A:A,Peso!C:C)</f>
        <v>SC</v>
      </c>
      <c r="N717" s="283"/>
      <c r="O717" s="284">
        <f t="shared" si="88"/>
        <v>0</v>
      </c>
      <c r="P717" s="284" t="str">
        <f t="shared" si="89"/>
        <v/>
      </c>
      <c r="Q717" s="284" t="str">
        <f t="shared" si="90"/>
        <v/>
      </c>
      <c r="R717" s="285" t="str">
        <f>_xlfn.XLOOKUP(D717,CATEGORIA!B:B,CATEGORIA!F:F)</f>
        <v>CHAS</v>
      </c>
      <c r="S717" s="286">
        <f t="shared" si="91"/>
        <v>0</v>
      </c>
      <c r="T717" s="287" t="str">
        <f t="shared" si="92"/>
        <v/>
      </c>
      <c r="U717" s="287" t="str">
        <f t="shared" si="93"/>
        <v/>
      </c>
      <c r="V717" s="287">
        <f t="shared" si="94"/>
        <v>0</v>
      </c>
      <c r="W717" s="288">
        <f>_xlfn.XLOOKUP('LISTA '!D717,BASE!A:A,BASE!G:G)</f>
        <v>0</v>
      </c>
      <c r="X717" s="280" t="str">
        <f t="shared" si="95"/>
        <v/>
      </c>
      <c r="Y717" s="280" t="str">
        <f>IF(X717="ACABOU",(MAX($Y$2:Y716))+1,"")</f>
        <v/>
      </c>
      <c r="Z717" s="280" t="str">
        <f>IF(X717="CHEGOU",(MAX($Z$2:Z716))+1,"")</f>
        <v/>
      </c>
      <c r="AA717" s="216"/>
    </row>
    <row r="718" spans="1:27" s="215" customFormat="1" ht="21.9" customHeight="1" x14ac:dyDescent="0.3">
      <c r="A718" s="10"/>
      <c r="B718" s="10"/>
      <c r="C718" s="10"/>
      <c r="D718" s="278">
        <v>137</v>
      </c>
      <c r="E718" s="279" t="str">
        <f>_xlfn.XLOOKUP(D718,BASE!A:A,BASE!B:B)</f>
        <v>MANGA DESIDRATADA S/ ACUCAR 5KG</v>
      </c>
      <c r="F718" s="280"/>
      <c r="G718" s="280"/>
      <c r="H718" s="281">
        <v>99</v>
      </c>
      <c r="I718" s="281">
        <v>99</v>
      </c>
      <c r="J718" s="282" t="str">
        <f>IFERROR(_xlfn.XLOOKUP(D718,ISENTOS!A:A,ISENTOS!H:H),"")</f>
        <v/>
      </c>
      <c r="K718" s="282" t="str">
        <f>IFERROR(_xlfn.XLOOKUP(D718,ISENTOS!A:A,ISENTOS!I:I),"")</f>
        <v/>
      </c>
      <c r="L718" s="283">
        <f>IF(_xlfn.XLOOKUP(D718,Peso!A:A,Peso!D:D),_xlfn.XLOOKUP(D718,Peso!A:A,Peso!D:D),"SEM PESO")</f>
        <v>5</v>
      </c>
      <c r="M718" s="283" t="str">
        <f>_xlfn.XLOOKUP(D718,Peso!A:A,Peso!C:C)</f>
        <v>CX</v>
      </c>
      <c r="N718" s="283"/>
      <c r="O718" s="284">
        <f t="shared" si="88"/>
        <v>99</v>
      </c>
      <c r="P718" s="284" t="str">
        <f t="shared" si="89"/>
        <v/>
      </c>
      <c r="Q718" s="284" t="str">
        <f t="shared" si="90"/>
        <v/>
      </c>
      <c r="R718" s="285" t="str">
        <f>_xlfn.XLOOKUP(D718,CATEGORIA!B:B,CATEGORIA!F:F)</f>
        <v>FRUTAS DESIDRATADAS / CRISTALIZADAS</v>
      </c>
      <c r="S718" s="286">
        <f t="shared" si="91"/>
        <v>495</v>
      </c>
      <c r="T718" s="287" t="str">
        <f t="shared" si="92"/>
        <v/>
      </c>
      <c r="U718" s="287" t="str">
        <f t="shared" si="93"/>
        <v/>
      </c>
      <c r="V718" s="287">
        <f t="shared" si="94"/>
        <v>495</v>
      </c>
      <c r="W718" s="288">
        <f>_xlfn.XLOOKUP('LISTA '!D718,BASE!A:A,BASE!G:G)</f>
        <v>18</v>
      </c>
      <c r="X718" s="280" t="str">
        <f t="shared" si="95"/>
        <v/>
      </c>
      <c r="Y718" s="280" t="str">
        <f>IF(X718="ACABOU",(MAX($Y$2:Y717))+1,"")</f>
        <v/>
      </c>
      <c r="Z718" s="280" t="str">
        <f>IF(X718="CHEGOU",(MAX($Z$2:Z717))+1,"")</f>
        <v/>
      </c>
      <c r="AA718" s="216"/>
    </row>
    <row r="719" spans="1:27" s="215" customFormat="1" ht="21.9" customHeight="1" x14ac:dyDescent="0.3">
      <c r="A719" s="10" t="e">
        <f>IF(#REF!="",0,COUNTIF(#REF!,"x"))</f>
        <v>#REF!</v>
      </c>
      <c r="B719" s="10" t="e">
        <f>IF(#REF!="",0,COUNTIF(#REF!,"x"))</f>
        <v>#REF!</v>
      </c>
      <c r="C719" s="10" t="e">
        <f>IF(#REF!="",0,COUNTIF(#REF!,"X"))</f>
        <v>#REF!</v>
      </c>
      <c r="D719" s="278">
        <v>20288</v>
      </c>
      <c r="E719" s="279" t="str">
        <f>_xlfn.XLOOKUP(D719,BASE!A:A,BASE!B:B)</f>
        <v>MANJERICAO 25KG</v>
      </c>
      <c r="F719" s="280"/>
      <c r="G719" s="280"/>
      <c r="H719" s="281">
        <v>5.8</v>
      </c>
      <c r="I719" s="281">
        <v>5.8</v>
      </c>
      <c r="J719" s="282">
        <f>IFERROR(_xlfn.XLOOKUP(D719,ISENTOS!A:A,ISENTOS!H:H),"")</f>
        <v>0.04</v>
      </c>
      <c r="K719" s="282">
        <f>IFERROR(_xlfn.XLOOKUP(D719,ISENTOS!A:A,ISENTOS!I:I),"")</f>
        <v>0.12</v>
      </c>
      <c r="L719" s="283">
        <f>IF(_xlfn.XLOOKUP(D719,Peso!A:A,Peso!D:D),_xlfn.XLOOKUP(D719,Peso!A:A,Peso!D:D),"SEM PESO")</f>
        <v>25</v>
      </c>
      <c r="M719" s="283" t="str">
        <f>_xlfn.XLOOKUP(D719,Peso!A:A,Peso!C:C)</f>
        <v>SC</v>
      </c>
      <c r="N719" s="283"/>
      <c r="O719" s="284">
        <f t="shared" si="88"/>
        <v>5.8</v>
      </c>
      <c r="P719" s="284">
        <f t="shared" si="89"/>
        <v>6.1</v>
      </c>
      <c r="Q719" s="284">
        <f t="shared" si="90"/>
        <v>6.5</v>
      </c>
      <c r="R719" s="285" t="str">
        <f>_xlfn.XLOOKUP(D719,CATEGORIA!B:B,CATEGORIA!F:F)</f>
        <v>TEMPEROS / ESPECIARIAS</v>
      </c>
      <c r="S719" s="286">
        <f t="shared" si="91"/>
        <v>145</v>
      </c>
      <c r="T719" s="287">
        <f t="shared" si="92"/>
        <v>150.80000000000001</v>
      </c>
      <c r="U719" s="287">
        <f t="shared" si="93"/>
        <v>162.4</v>
      </c>
      <c r="V719" s="287">
        <f t="shared" si="94"/>
        <v>145</v>
      </c>
      <c r="W719" s="288">
        <f>_xlfn.XLOOKUP('LISTA '!D719,BASE!A:A,BASE!G:G)</f>
        <v>10</v>
      </c>
      <c r="X719" s="280" t="str">
        <f t="shared" si="95"/>
        <v/>
      </c>
      <c r="Y719" s="280" t="str">
        <f>IF(X719="ACABOU",(MAX($Y$2:Y718))+1,"")</f>
        <v/>
      </c>
      <c r="Z719" s="280" t="str">
        <f>IF(X719="CHEGOU",(MAX($Z$2:Z718))+1,"")</f>
        <v/>
      </c>
    </row>
    <row r="720" spans="1:27" s="215" customFormat="1" ht="21.9" customHeight="1" x14ac:dyDescent="0.3">
      <c r="A720" s="12" t="e">
        <f>IF(#REF!="",0,COUNTIF(#REF!,"x"))</f>
        <v>#REF!</v>
      </c>
      <c r="B720" s="12" t="e">
        <f>IF(#REF!="",0,COUNTIF(#REF!,"x"))</f>
        <v>#REF!</v>
      </c>
      <c r="C720" s="13" t="e">
        <f>IF(#REF!="",0,COUNTIF(#REF!,"X"))</f>
        <v>#REF!</v>
      </c>
      <c r="D720" s="278">
        <v>21236</v>
      </c>
      <c r="E720" s="279" t="str">
        <f>_xlfn.XLOOKUP(D720,BASE!A:A,BASE!B:B)</f>
        <v>MANJERICAO 3KG (VIDA EM GRAOS)</v>
      </c>
      <c r="F720" s="280" t="s">
        <v>155</v>
      </c>
      <c r="G720" s="280" t="s">
        <v>155</v>
      </c>
      <c r="H720" s="281">
        <v>7.9</v>
      </c>
      <c r="I720" s="281">
        <f>VLOOKUP(D720,FRACIONADOS!$A:$L,8,0)</f>
        <v>7.9</v>
      </c>
      <c r="J720" s="282">
        <f>IFERROR(_xlfn.XLOOKUP(D720,ISENTOS!A:A,ISENTOS!H:H),"")</f>
        <v>0.04</v>
      </c>
      <c r="K720" s="282">
        <f>IFERROR(_xlfn.XLOOKUP(D720,ISENTOS!A:A,ISENTOS!I:I),"")</f>
        <v>0.12</v>
      </c>
      <c r="L720" s="283">
        <f>IF(_xlfn.XLOOKUP(D720,Peso!A:A,Peso!D:D),_xlfn.XLOOKUP(D720,Peso!A:A,Peso!D:D),"SEM PESO")</f>
        <v>3</v>
      </c>
      <c r="M720" s="283" t="str">
        <f>_xlfn.XLOOKUP(D720,Peso!A:A,Peso!C:C)</f>
        <v>SC</v>
      </c>
      <c r="N720" s="283"/>
      <c r="O720" s="284">
        <f t="shared" si="88"/>
        <v>7.9</v>
      </c>
      <c r="P720" s="284">
        <f t="shared" si="89"/>
        <v>8.2999999999999989</v>
      </c>
      <c r="Q720" s="284">
        <f t="shared" si="90"/>
        <v>8.9</v>
      </c>
      <c r="R720" s="285" t="str">
        <f>_xlfn.XLOOKUP(D720,CATEGORIA!B:B,CATEGORIA!F:F)</f>
        <v>TEMPEROS / ESPECIARIAS</v>
      </c>
      <c r="S720" s="286">
        <f t="shared" si="91"/>
        <v>23.700000000000003</v>
      </c>
      <c r="T720" s="287">
        <f t="shared" si="92"/>
        <v>24.700000000000003</v>
      </c>
      <c r="U720" s="287">
        <f t="shared" si="93"/>
        <v>26.6</v>
      </c>
      <c r="V720" s="287">
        <f t="shared" si="94"/>
        <v>23.700000000000003</v>
      </c>
      <c r="W720" s="288">
        <f>_xlfn.XLOOKUP('LISTA '!D720,BASE!A:A,BASE!G:G)</f>
        <v>100</v>
      </c>
      <c r="X720" s="280" t="str">
        <f t="shared" si="95"/>
        <v/>
      </c>
      <c r="Y720" s="280" t="str">
        <f>IF(X720="ACABOU",(MAX($Y$2:Y719))+1,"")</f>
        <v/>
      </c>
      <c r="Z720" s="280" t="str">
        <f>IF(X720="CHEGOU",(MAX($Z$2:Z719))+1,"")</f>
        <v/>
      </c>
    </row>
    <row r="721" spans="1:26" s="216" customFormat="1" ht="21.9" customHeight="1" x14ac:dyDescent="0.3">
      <c r="A721" s="12" t="e">
        <f>IF(#REF!="",0,COUNTIF(#REF!,"x"))</f>
        <v>#REF!</v>
      </c>
      <c r="B721" s="12" t="e">
        <f>IF(#REF!="",0,COUNTIF(#REF!,"x"))</f>
        <v>#REF!</v>
      </c>
      <c r="C721" s="13" t="e">
        <f>IF(#REF!="",0,COUNTIF(#REF!,"X"))</f>
        <v>#REF!</v>
      </c>
      <c r="D721" s="278">
        <v>21790</v>
      </c>
      <c r="E721" s="279" t="str">
        <f>_xlfn.XLOOKUP(D721,BASE!A:A,BASE!B:B)</f>
        <v>MANJERONA 25KG</v>
      </c>
      <c r="F721" s="280"/>
      <c r="G721" s="280"/>
      <c r="H721" s="281">
        <v>0</v>
      </c>
      <c r="I721" s="281">
        <v>0</v>
      </c>
      <c r="J721" s="282">
        <f>IFERROR(_xlfn.XLOOKUP(D721,ISENTOS!A:A,ISENTOS!H:H),"")</f>
        <v>0.04</v>
      </c>
      <c r="K721" s="282">
        <f>IFERROR(_xlfn.XLOOKUP(D721,ISENTOS!A:A,ISENTOS!I:I),"")</f>
        <v>0.12</v>
      </c>
      <c r="L721" s="283">
        <f>IF(_xlfn.XLOOKUP(D721,Peso!A:A,Peso!D:D),_xlfn.XLOOKUP(D721,Peso!A:A,Peso!D:D),"SEM PESO")</f>
        <v>25</v>
      </c>
      <c r="M721" s="283" t="str">
        <f>_xlfn.XLOOKUP(D721,Peso!A:A,Peso!C:C)</f>
        <v>SC</v>
      </c>
      <c r="N721" s="283"/>
      <c r="O721" s="284">
        <f t="shared" si="88"/>
        <v>0</v>
      </c>
      <c r="P721" s="284">
        <f t="shared" si="89"/>
        <v>0</v>
      </c>
      <c r="Q721" s="284">
        <f t="shared" si="90"/>
        <v>0</v>
      </c>
      <c r="R721" s="285" t="str">
        <f>_xlfn.XLOOKUP(D721,CATEGORIA!B:B,CATEGORIA!F:F)</f>
        <v>TEMPEROS / ESPECIARIAS</v>
      </c>
      <c r="S721" s="286">
        <f t="shared" si="91"/>
        <v>0</v>
      </c>
      <c r="T721" s="287">
        <f t="shared" si="92"/>
        <v>0</v>
      </c>
      <c r="U721" s="287">
        <f t="shared" si="93"/>
        <v>0</v>
      </c>
      <c r="V721" s="287">
        <f t="shared" si="94"/>
        <v>0</v>
      </c>
      <c r="W721" s="288">
        <f>_xlfn.XLOOKUP('LISTA '!D721,BASE!A:A,BASE!G:G)</f>
        <v>0</v>
      </c>
      <c r="X721" s="280" t="str">
        <f t="shared" si="95"/>
        <v/>
      </c>
      <c r="Y721" s="280" t="str">
        <f>IF(X721="ACABOU",(MAX($Y$2:Y720))+1,"")</f>
        <v/>
      </c>
      <c r="Z721" s="280" t="str">
        <f>IF(X721="CHEGOU",(MAX($Z$2:Z720))+1,"")</f>
        <v/>
      </c>
    </row>
    <row r="722" spans="1:26" s="216" customFormat="1" ht="21.9" customHeight="1" x14ac:dyDescent="0.3">
      <c r="A722" s="12" t="e">
        <f>IF(#REF!="",0,COUNTIF(#REF!,"x"))</f>
        <v>#REF!</v>
      </c>
      <c r="B722" s="12" t="e">
        <f>IF(#REF!="",0,COUNTIF(#REF!,"x"))</f>
        <v>#REF!</v>
      </c>
      <c r="C722" s="13" t="e">
        <f>IF(#REF!="",0,COUNTIF(#REF!,"X"))</f>
        <v>#REF!</v>
      </c>
      <c r="D722" s="278">
        <v>21252</v>
      </c>
      <c r="E722" s="279" t="str">
        <f>_xlfn.XLOOKUP(D722,BASE!A:A,BASE!B:B)</f>
        <v>MANJERONA PREMIUM 2KG</v>
      </c>
      <c r="F722" s="280" t="s">
        <v>155</v>
      </c>
      <c r="G722" s="280" t="s">
        <v>155</v>
      </c>
      <c r="H722" s="281">
        <v>10.5</v>
      </c>
      <c r="I722" s="281">
        <v>10.5</v>
      </c>
      <c r="J722" s="282">
        <f>IFERROR(_xlfn.XLOOKUP(D722,ISENTOS!A:A,ISENTOS!H:H),"")</f>
        <v>0.04</v>
      </c>
      <c r="K722" s="282">
        <f>IFERROR(_xlfn.XLOOKUP(D722,ISENTOS!A:A,ISENTOS!I:I),"")</f>
        <v>0.12</v>
      </c>
      <c r="L722" s="283">
        <f>IF(_xlfn.XLOOKUP(D722,Peso!A:A,Peso!D:D),_xlfn.XLOOKUP(D722,Peso!A:A,Peso!D:D),"SEM PESO")</f>
        <v>2</v>
      </c>
      <c r="M722" s="283" t="str">
        <f>_xlfn.XLOOKUP(D722,Peso!A:A,Peso!C:C)</f>
        <v>SC</v>
      </c>
      <c r="N722" s="283"/>
      <c r="O722" s="284">
        <f t="shared" si="88"/>
        <v>10.5</v>
      </c>
      <c r="P722" s="284">
        <f t="shared" si="89"/>
        <v>11</v>
      </c>
      <c r="Q722" s="284">
        <f t="shared" si="90"/>
        <v>11.799999999999999</v>
      </c>
      <c r="R722" s="285" t="str">
        <f>_xlfn.XLOOKUP(D722,CATEGORIA!B:B,CATEGORIA!F:F)</f>
        <v>TEMPEROS / ESPECIARIAS</v>
      </c>
      <c r="S722" s="286">
        <f t="shared" si="91"/>
        <v>21</v>
      </c>
      <c r="T722" s="287">
        <f t="shared" si="92"/>
        <v>21.900000000000002</v>
      </c>
      <c r="U722" s="287">
        <f t="shared" si="93"/>
        <v>23.6</v>
      </c>
      <c r="V722" s="287">
        <f t="shared" si="94"/>
        <v>21</v>
      </c>
      <c r="W722" s="288">
        <f>_xlfn.XLOOKUP('LISTA '!D722,BASE!A:A,BASE!G:G)</f>
        <v>39</v>
      </c>
      <c r="X722" s="280" t="str">
        <f t="shared" si="95"/>
        <v/>
      </c>
      <c r="Y722" s="280" t="str">
        <f>IF(X722="ACABOU",(MAX($Y$2:Y721))+1,"")</f>
        <v/>
      </c>
      <c r="Z722" s="280" t="str">
        <f>IF(X722="CHEGOU",(MAX($Z$2:Z721))+1,"")</f>
        <v/>
      </c>
    </row>
    <row r="723" spans="1:26" s="216" customFormat="1" ht="21.9" customHeight="1" x14ac:dyDescent="0.3">
      <c r="A723" s="12" t="e">
        <f>IF(#REF!="",0,COUNTIF(#REF!,"x"))</f>
        <v>#REF!</v>
      </c>
      <c r="B723" s="12" t="e">
        <f>IF(#REF!="",0,COUNTIF(#REF!,"x"))</f>
        <v>#REF!</v>
      </c>
      <c r="C723" s="13" t="e">
        <f>IF(#REF!="",0,COUNTIF(#REF!,"X"))</f>
        <v>#REF!</v>
      </c>
      <c r="D723" s="278">
        <v>1886</v>
      </c>
      <c r="E723" s="279" t="str">
        <f>_xlfn.XLOOKUP(D723,BASE!A:A,BASE!B:B)</f>
        <v>MANTEIGA DE COCO COCOSHOW 12X200G (COPRA)</v>
      </c>
      <c r="F723" s="280"/>
      <c r="G723" s="280"/>
      <c r="H723" s="281">
        <v>11.7</v>
      </c>
      <c r="I723" s="281">
        <v>11.7</v>
      </c>
      <c r="J723" s="282" t="str">
        <f>IFERROR(_xlfn.XLOOKUP(D723,ISENTOS!A:A,ISENTOS!H:H),"")</f>
        <v/>
      </c>
      <c r="K723" s="282" t="str">
        <f>IFERROR(_xlfn.XLOOKUP(D723,ISENTOS!A:A,ISENTOS!I:I),"")</f>
        <v/>
      </c>
      <c r="L723" s="283">
        <f>IF(_xlfn.XLOOKUP(D723,Peso!A:A,Peso!D:D),_xlfn.XLOOKUP(D723,Peso!A:A,Peso!D:D),"SEM PESO")</f>
        <v>12</v>
      </c>
      <c r="M723" s="283" t="str">
        <f>_xlfn.XLOOKUP(D723,Peso!A:A,Peso!C:C)</f>
        <v>CX</v>
      </c>
      <c r="N723" s="283"/>
      <c r="O723" s="284">
        <f t="shared" si="88"/>
        <v>11.7</v>
      </c>
      <c r="P723" s="284" t="str">
        <f t="shared" si="89"/>
        <v/>
      </c>
      <c r="Q723" s="284" t="str">
        <f t="shared" si="90"/>
        <v/>
      </c>
      <c r="R723" s="285" t="str">
        <f>_xlfn.XLOOKUP(D723,CATEGORIA!B:B,CATEGORIA!F:F)</f>
        <v>ADITIVOS</v>
      </c>
      <c r="S723" s="286">
        <f t="shared" si="91"/>
        <v>140.39999999999998</v>
      </c>
      <c r="T723" s="287" t="str">
        <f t="shared" si="92"/>
        <v/>
      </c>
      <c r="U723" s="287" t="str">
        <f t="shared" si="93"/>
        <v/>
      </c>
      <c r="V723" s="287">
        <f t="shared" si="94"/>
        <v>140.39999999999998</v>
      </c>
      <c r="W723" s="288">
        <f>_xlfn.XLOOKUP('LISTA '!D723,BASE!A:A,BASE!G:G)</f>
        <v>35</v>
      </c>
      <c r="X723" s="280" t="str">
        <f t="shared" si="95"/>
        <v/>
      </c>
      <c r="Y723" s="280" t="str">
        <f>IF(X723="ACABOU",(MAX($Y$2:Y722))+1,"")</f>
        <v/>
      </c>
      <c r="Z723" s="280" t="str">
        <f>IF(X723="CHEGOU",(MAX($Z$2:Z722))+1,"")</f>
        <v/>
      </c>
    </row>
    <row r="724" spans="1:26" s="216" customFormat="1" ht="21.9" customHeight="1" x14ac:dyDescent="0.3">
      <c r="A724" s="12" t="e">
        <f>IF(#REF!="",0,COUNTIF(#REF!,"x"))</f>
        <v>#REF!</v>
      </c>
      <c r="B724" s="12" t="e">
        <f>IF(#REF!="",0,COUNTIF(#REF!,"x"))</f>
        <v>#REF!</v>
      </c>
      <c r="C724" s="13" t="e">
        <f>IF(#REF!="",0,COUNTIF(#REF!,"X"))</f>
        <v>#REF!</v>
      </c>
      <c r="D724" s="278">
        <v>1253</v>
      </c>
      <c r="E724" s="279" t="str">
        <f>_xlfn.XLOOKUP(D724,BASE!A:A,BASE!B:B)</f>
        <v>MANTEIGA VEGANA 12X180G (GRINGS)</v>
      </c>
      <c r="F724" s="280"/>
      <c r="G724" s="280"/>
      <c r="H724" s="281">
        <v>12.8</v>
      </c>
      <c r="I724" s="281">
        <v>12.8</v>
      </c>
      <c r="J724" s="282" t="str">
        <f>IFERROR(_xlfn.XLOOKUP(D724,ISENTOS!A:A,ISENTOS!H:H),"")</f>
        <v/>
      </c>
      <c r="K724" s="282" t="str">
        <f>IFERROR(_xlfn.XLOOKUP(D724,ISENTOS!A:A,ISENTOS!I:I),"")</f>
        <v/>
      </c>
      <c r="L724" s="283">
        <f>IF(_xlfn.XLOOKUP(D724,Peso!A:A,Peso!D:D),_xlfn.XLOOKUP(D724,Peso!A:A,Peso!D:D),"SEM PESO")</f>
        <v>12</v>
      </c>
      <c r="M724" s="283" t="str">
        <f>_xlfn.XLOOKUP(D724,Peso!A:A,Peso!C:C)</f>
        <v>CX</v>
      </c>
      <c r="N724" s="283"/>
      <c r="O724" s="284">
        <f t="shared" si="88"/>
        <v>12.8</v>
      </c>
      <c r="P724" s="284" t="str">
        <f t="shared" si="89"/>
        <v/>
      </c>
      <c r="Q724" s="284" t="str">
        <f t="shared" si="90"/>
        <v/>
      </c>
      <c r="R724" s="285" t="str">
        <f>_xlfn.XLOOKUP(D724,CATEGORIA!B:B,CATEGORIA!F:F)</f>
        <v>ADITIVOS</v>
      </c>
      <c r="S724" s="286">
        <f t="shared" si="91"/>
        <v>153.60000000000002</v>
      </c>
      <c r="T724" s="287" t="str">
        <f t="shared" si="92"/>
        <v/>
      </c>
      <c r="U724" s="287" t="str">
        <f t="shared" si="93"/>
        <v/>
      </c>
      <c r="V724" s="287">
        <f t="shared" si="94"/>
        <v>153.60000000000002</v>
      </c>
      <c r="W724" s="288">
        <f>_xlfn.XLOOKUP('LISTA '!D724,BASE!A:A,BASE!G:G)</f>
        <v>21</v>
      </c>
      <c r="X724" s="280" t="str">
        <f t="shared" si="95"/>
        <v/>
      </c>
      <c r="Y724" s="280" t="str">
        <f>IF(X724="ACABOU",(MAX($Y$2:Y723))+1,"")</f>
        <v/>
      </c>
      <c r="Z724" s="280" t="str">
        <f>IF(X724="CHEGOU",(MAX($Z$2:Z723))+1,"")</f>
        <v/>
      </c>
    </row>
    <row r="725" spans="1:26" s="216" customFormat="1" ht="21.9" customHeight="1" x14ac:dyDescent="0.3">
      <c r="A725" s="12" t="e">
        <f>IF(#REF!="",0,COUNTIF(#REF!,"x"))</f>
        <v>#REF!</v>
      </c>
      <c r="B725" s="12" t="e">
        <f>IF(#REF!="",0,COUNTIF(#REF!,"x"))</f>
        <v>#REF!</v>
      </c>
      <c r="C725" s="13" t="e">
        <f>IF(#REF!="",0,COUNTIF(#REF!,"X"))</f>
        <v>#REF!</v>
      </c>
      <c r="D725" s="278">
        <v>2762</v>
      </c>
      <c r="E725" s="279" t="str">
        <f>_xlfn.XLOOKUP(D725,BASE!A:A,BASE!B:B)</f>
        <v>MARACUJA FOLHA 5KG</v>
      </c>
      <c r="F725" s="280"/>
      <c r="G725" s="280"/>
      <c r="H725" s="281">
        <v>22.5</v>
      </c>
      <c r="I725" s="281">
        <v>22.5</v>
      </c>
      <c r="J725" s="282" t="str">
        <f>IFERROR(_xlfn.XLOOKUP(D725,ISENTOS!A:A,ISENTOS!H:H),"")</f>
        <v/>
      </c>
      <c r="K725" s="282" t="str">
        <f>IFERROR(_xlfn.XLOOKUP(D725,ISENTOS!A:A,ISENTOS!I:I),"")</f>
        <v/>
      </c>
      <c r="L725" s="283">
        <f>IF(_xlfn.XLOOKUP(D725,Peso!A:A,Peso!D:D),_xlfn.XLOOKUP(D725,Peso!A:A,Peso!D:D),"SEM PESO")</f>
        <v>5</v>
      </c>
      <c r="M725" s="283" t="str">
        <f>_xlfn.XLOOKUP(D725,Peso!A:A,Peso!C:C)</f>
        <v>SC</v>
      </c>
      <c r="N725" s="283"/>
      <c r="O725" s="284">
        <f t="shared" si="88"/>
        <v>22.5</v>
      </c>
      <c r="P725" s="284" t="str">
        <f t="shared" si="89"/>
        <v/>
      </c>
      <c r="Q725" s="284" t="str">
        <f t="shared" si="90"/>
        <v/>
      </c>
      <c r="R725" s="285" t="str">
        <f>_xlfn.XLOOKUP(D725,CATEGORIA!B:B,CATEGORIA!F:F)</f>
        <v>CHAS</v>
      </c>
      <c r="S725" s="286">
        <f t="shared" si="91"/>
        <v>112.5</v>
      </c>
      <c r="T725" s="287" t="str">
        <f t="shared" si="92"/>
        <v/>
      </c>
      <c r="U725" s="287" t="str">
        <f t="shared" si="93"/>
        <v/>
      </c>
      <c r="V725" s="287">
        <f t="shared" si="94"/>
        <v>112.5</v>
      </c>
      <c r="W725" s="288">
        <f>_xlfn.XLOOKUP('LISTA '!D725,BASE!A:A,BASE!G:G)</f>
        <v>52</v>
      </c>
      <c r="X725" s="280" t="str">
        <f t="shared" si="95"/>
        <v/>
      </c>
      <c r="Y725" s="280" t="str">
        <f>IF(X725="ACABOU",(MAX($Y$2:Y724))+1,"")</f>
        <v/>
      </c>
      <c r="Z725" s="280" t="str">
        <f>IF(X725="CHEGOU",(MAX($Z$2:Z724))+1,"")</f>
        <v/>
      </c>
    </row>
    <row r="726" spans="1:26" s="216" customFormat="1" ht="21.9" customHeight="1" x14ac:dyDescent="0.3">
      <c r="A726" s="12"/>
      <c r="B726" s="12"/>
      <c r="C726" s="13"/>
      <c r="D726" s="278">
        <v>197</v>
      </c>
      <c r="E726" s="279" t="str">
        <f>_xlfn.XLOOKUP(D726,BASE!A:A,BASE!B:B)</f>
        <v>MARAPUAMA EM PO 10KG</v>
      </c>
      <c r="F726" s="280"/>
      <c r="G726" s="280"/>
      <c r="H726" s="281">
        <v>11</v>
      </c>
      <c r="I726" s="281">
        <v>11</v>
      </c>
      <c r="J726" s="282" t="str">
        <f>IFERROR(_xlfn.XLOOKUP(D726,ISENTOS!A:A,ISENTOS!H:H),"")</f>
        <v/>
      </c>
      <c r="K726" s="282" t="str">
        <f>IFERROR(_xlfn.XLOOKUP(D726,ISENTOS!A:A,ISENTOS!I:I),"")</f>
        <v/>
      </c>
      <c r="L726" s="283">
        <f>IF(_xlfn.XLOOKUP(D726,Peso!A:A,Peso!D:D),_xlfn.XLOOKUP(D726,Peso!A:A,Peso!D:D),"SEM PESO")</f>
        <v>10</v>
      </c>
      <c r="M726" s="283" t="str">
        <f>_xlfn.XLOOKUP(D726,Peso!A:A,Peso!C:C)</f>
        <v>SC</v>
      </c>
      <c r="N726" s="283"/>
      <c r="O726" s="284">
        <f t="shared" si="88"/>
        <v>11</v>
      </c>
      <c r="P726" s="284" t="str">
        <f t="shared" si="89"/>
        <v/>
      </c>
      <c r="Q726" s="284" t="str">
        <f t="shared" si="90"/>
        <v/>
      </c>
      <c r="R726" s="285" t="str">
        <f>_xlfn.XLOOKUP(D726,CATEGORIA!B:B,CATEGORIA!F:F)</f>
        <v>SUPLEMENTOS</v>
      </c>
      <c r="S726" s="286">
        <f t="shared" si="91"/>
        <v>110</v>
      </c>
      <c r="T726" s="287" t="str">
        <f t="shared" si="92"/>
        <v/>
      </c>
      <c r="U726" s="287" t="str">
        <f t="shared" si="93"/>
        <v/>
      </c>
      <c r="V726" s="287">
        <f t="shared" si="94"/>
        <v>110</v>
      </c>
      <c r="W726" s="288">
        <f>_xlfn.XLOOKUP('LISTA '!D726,BASE!A:A,BASE!G:G)</f>
        <v>50</v>
      </c>
      <c r="X726" s="280" t="str">
        <f t="shared" si="95"/>
        <v/>
      </c>
      <c r="Y726" s="280" t="str">
        <f>IF(X726="ACABOU",(MAX($Y$2:Y725))+1,"")</f>
        <v/>
      </c>
      <c r="Z726" s="280" t="str">
        <f>IF(X726="CHEGOU",(MAX($Z$2:Z725))+1,"")</f>
        <v/>
      </c>
    </row>
    <row r="727" spans="1:26" s="216" customFormat="1" ht="21.9" customHeight="1" x14ac:dyDescent="0.3">
      <c r="A727" s="12"/>
      <c r="B727" s="12"/>
      <c r="C727" s="13"/>
      <c r="D727" s="278">
        <v>1394</v>
      </c>
      <c r="E727" s="279" t="str">
        <f>_xlfn.XLOOKUP(D727,BASE!A:A,BASE!B:B)</f>
        <v>MARAPUAMA EM PO 5KG</v>
      </c>
      <c r="F727" s="280" t="s">
        <v>155</v>
      </c>
      <c r="G727" s="280" t="s">
        <v>155</v>
      </c>
      <c r="H727" s="281">
        <v>13</v>
      </c>
      <c r="I727" s="281">
        <f>VLOOKUP(D727,FRACIONADOS!$A:$L,8,0)</f>
        <v>13</v>
      </c>
      <c r="J727" s="282" t="str">
        <f>IFERROR(_xlfn.XLOOKUP(D727,ISENTOS!A:A,ISENTOS!H:H),"")</f>
        <v/>
      </c>
      <c r="K727" s="282" t="str">
        <f>IFERROR(_xlfn.XLOOKUP(D727,ISENTOS!A:A,ISENTOS!I:I),"")</f>
        <v/>
      </c>
      <c r="L727" s="283">
        <f>IF(_xlfn.XLOOKUP(D727,Peso!A:A,Peso!D:D),_xlfn.XLOOKUP(D727,Peso!A:A,Peso!D:D),"SEM PESO")</f>
        <v>5</v>
      </c>
      <c r="M727" s="283" t="str">
        <f>_xlfn.XLOOKUP(D727,Peso!A:A,Peso!C:C)</f>
        <v>SC</v>
      </c>
      <c r="N727" s="283"/>
      <c r="O727" s="284">
        <f t="shared" si="88"/>
        <v>13</v>
      </c>
      <c r="P727" s="284" t="str">
        <f t="shared" si="89"/>
        <v/>
      </c>
      <c r="Q727" s="284" t="str">
        <f t="shared" si="90"/>
        <v/>
      </c>
      <c r="R727" s="285" t="str">
        <f>_xlfn.XLOOKUP(D727,CATEGORIA!B:B,CATEGORIA!F:F)</f>
        <v>SUPLEMENTOS</v>
      </c>
      <c r="S727" s="286">
        <f t="shared" si="91"/>
        <v>65</v>
      </c>
      <c r="T727" s="287" t="str">
        <f t="shared" si="92"/>
        <v/>
      </c>
      <c r="U727" s="287" t="str">
        <f t="shared" si="93"/>
        <v/>
      </c>
      <c r="V727" s="287">
        <f t="shared" si="94"/>
        <v>65</v>
      </c>
      <c r="W727" s="288">
        <f>_xlfn.XLOOKUP('LISTA '!D727,BASE!A:A,BASE!G:G)</f>
        <v>14</v>
      </c>
      <c r="X727" s="280" t="str">
        <f t="shared" si="95"/>
        <v/>
      </c>
      <c r="Y727" s="280" t="str">
        <f>IF(X727="ACABOU",(MAX($Y$2:Y726))+1,"")</f>
        <v/>
      </c>
      <c r="Z727" s="280" t="str">
        <f>IF(X727="CHEGOU",(MAX($Z$2:Z726))+1,"")</f>
        <v/>
      </c>
    </row>
    <row r="728" spans="1:26" s="216" customFormat="1" ht="21.9" customHeight="1" x14ac:dyDescent="0.3">
      <c r="A728" s="12" t="e">
        <f>IF(#REF!="",0,COUNTIF(#REF!,"x"))</f>
        <v>#REF!</v>
      </c>
      <c r="B728" s="12" t="e">
        <f>IF(#REF!="",0,COUNTIF(#REF!,"x"))</f>
        <v>#REF!</v>
      </c>
      <c r="C728" s="13" t="e">
        <f>IF(#REF!="",0,COUNTIF(#REF!,"X"))</f>
        <v>#REF!</v>
      </c>
      <c r="D728" s="278">
        <v>1907</v>
      </c>
      <c r="E728" s="279" t="str">
        <f>_xlfn.XLOOKUP(D728,BASE!A:A,BASE!B:B)</f>
        <v>MARAPUAMA RASURADA 1KG (VIDA EM GRAOS)</v>
      </c>
      <c r="F728" s="280" t="s">
        <v>155</v>
      </c>
      <c r="G728" s="280" t="s">
        <v>155</v>
      </c>
      <c r="H728" s="281">
        <v>17</v>
      </c>
      <c r="I728" s="281">
        <f>VLOOKUP(D728,FRACIONADOS!$A:$L,8,0)</f>
        <v>17</v>
      </c>
      <c r="J728" s="282" t="str">
        <f>IFERROR(_xlfn.XLOOKUP(D728,ISENTOS!A:A,ISENTOS!H:H),"")</f>
        <v/>
      </c>
      <c r="K728" s="282" t="str">
        <f>IFERROR(_xlfn.XLOOKUP(D728,ISENTOS!A:A,ISENTOS!I:I),"")</f>
        <v/>
      </c>
      <c r="L728" s="283">
        <f>IF(_xlfn.XLOOKUP(D728,Peso!A:A,Peso!D:D),_xlfn.XLOOKUP(D728,Peso!A:A,Peso!D:D),"SEM PESO")</f>
        <v>1</v>
      </c>
      <c r="M728" s="283" t="str">
        <f>_xlfn.XLOOKUP(D728,Peso!A:A,Peso!C:C)</f>
        <v>SC</v>
      </c>
      <c r="N728" s="283"/>
      <c r="O728" s="284">
        <f t="shared" si="88"/>
        <v>17</v>
      </c>
      <c r="P728" s="284" t="str">
        <f t="shared" si="89"/>
        <v/>
      </c>
      <c r="Q728" s="284" t="str">
        <f t="shared" si="90"/>
        <v/>
      </c>
      <c r="R728" s="285" t="str">
        <f>_xlfn.XLOOKUP(D728,CATEGORIA!B:B,CATEGORIA!F:F)</f>
        <v>CHAS</v>
      </c>
      <c r="S728" s="286">
        <f t="shared" si="91"/>
        <v>17</v>
      </c>
      <c r="T728" s="287" t="str">
        <f t="shared" si="92"/>
        <v/>
      </c>
      <c r="U728" s="287" t="str">
        <f t="shared" si="93"/>
        <v/>
      </c>
      <c r="V728" s="287">
        <f t="shared" si="94"/>
        <v>17</v>
      </c>
      <c r="W728" s="288">
        <f>_xlfn.XLOOKUP('LISTA '!D728,BASE!A:A,BASE!G:G)</f>
        <v>13</v>
      </c>
      <c r="X728" s="280" t="str">
        <f t="shared" si="95"/>
        <v/>
      </c>
      <c r="Y728" s="280" t="str">
        <f>IF(X728="ACABOU",(MAX($Y$2:Y727))+1,"")</f>
        <v/>
      </c>
      <c r="Z728" s="280" t="str">
        <f>IF(X728="CHEGOU",(MAX($Z$2:Z727))+1,"")</f>
        <v/>
      </c>
    </row>
    <row r="729" spans="1:26" s="216" customFormat="1" ht="21.9" customHeight="1" x14ac:dyDescent="0.3">
      <c r="A729" s="12" t="e">
        <f>IF(#REF!="",0,COUNTIF(#REF!,"x"))</f>
        <v>#REF!</v>
      </c>
      <c r="B729" s="12" t="e">
        <f>IF(#REF!="",0,COUNTIF(#REF!,"x"))</f>
        <v>#REF!</v>
      </c>
      <c r="C729" s="13" t="e">
        <f>IF(#REF!="",0,COUNTIF(#REF!,"X"))</f>
        <v>#REF!</v>
      </c>
      <c r="D729" s="278">
        <v>1349</v>
      </c>
      <c r="E729" s="279" t="str">
        <f>_xlfn.XLOOKUP(D729,BASE!A:A,BASE!B:B)</f>
        <v>MARAPUAMA RASURADA 5KG</v>
      </c>
      <c r="F729" s="280"/>
      <c r="G729" s="280"/>
      <c r="H729" s="281">
        <v>13.5</v>
      </c>
      <c r="I729" s="281">
        <v>13.5</v>
      </c>
      <c r="J729" s="282" t="str">
        <f>IFERROR(_xlfn.XLOOKUP(D729,ISENTOS!A:A,ISENTOS!H:H),"")</f>
        <v/>
      </c>
      <c r="K729" s="282" t="str">
        <f>IFERROR(_xlfn.XLOOKUP(D729,ISENTOS!A:A,ISENTOS!I:I),"")</f>
        <v/>
      </c>
      <c r="L729" s="283">
        <f>IF(_xlfn.XLOOKUP(D729,Peso!A:A,Peso!D:D),_xlfn.XLOOKUP(D729,Peso!A:A,Peso!D:D),"SEM PESO")</f>
        <v>5</v>
      </c>
      <c r="M729" s="283" t="str">
        <f>_xlfn.XLOOKUP(D729,Peso!A:A,Peso!C:C)</f>
        <v>SC</v>
      </c>
      <c r="N729" s="283"/>
      <c r="O729" s="284">
        <f t="shared" si="88"/>
        <v>13.5</v>
      </c>
      <c r="P729" s="284" t="str">
        <f t="shared" si="89"/>
        <v/>
      </c>
      <c r="Q729" s="284" t="str">
        <f t="shared" si="90"/>
        <v/>
      </c>
      <c r="R729" s="285" t="str">
        <f>_xlfn.XLOOKUP(D729,CATEGORIA!B:B,CATEGORIA!F:F)</f>
        <v>CHAS</v>
      </c>
      <c r="S729" s="286">
        <f t="shared" si="91"/>
        <v>67.5</v>
      </c>
      <c r="T729" s="287" t="str">
        <f t="shared" si="92"/>
        <v/>
      </c>
      <c r="U729" s="287" t="str">
        <f t="shared" si="93"/>
        <v/>
      </c>
      <c r="V729" s="287">
        <f t="shared" si="94"/>
        <v>67.5</v>
      </c>
      <c r="W729" s="288">
        <f>_xlfn.XLOOKUP('LISTA '!D729,BASE!A:A,BASE!G:G)</f>
        <v>23</v>
      </c>
      <c r="X729" s="280" t="str">
        <f t="shared" si="95"/>
        <v/>
      </c>
      <c r="Y729" s="280" t="str">
        <f>IF(X729="ACABOU",(MAX($Y$2:Y728))+1,"")</f>
        <v/>
      </c>
      <c r="Z729" s="280" t="str">
        <f>IF(X729="CHEGOU",(MAX($Z$2:Z728))+1,"")</f>
        <v/>
      </c>
    </row>
    <row r="730" spans="1:26" s="216" customFormat="1" ht="21.9" customHeight="1" x14ac:dyDescent="0.3">
      <c r="A730" s="12"/>
      <c r="B730" s="12"/>
      <c r="C730" s="13"/>
      <c r="D730" s="278">
        <v>2774</v>
      </c>
      <c r="E730" s="279" t="str">
        <f>_xlfn.XLOOKUP(D730,BASE!A:A,BASE!B:B)</f>
        <v>MATCHA GENGIBRE MEL E LIMAO 5KG</v>
      </c>
      <c r="F730" s="280"/>
      <c r="G730" s="280"/>
      <c r="H730" s="281">
        <v>68</v>
      </c>
      <c r="I730" s="281">
        <v>68</v>
      </c>
      <c r="J730" s="282" t="str">
        <f>IFERROR(_xlfn.XLOOKUP(D730,ISENTOS!A:A,ISENTOS!H:H),"")</f>
        <v/>
      </c>
      <c r="K730" s="282" t="str">
        <f>IFERROR(_xlfn.XLOOKUP(D730,ISENTOS!A:A,ISENTOS!I:I),"")</f>
        <v/>
      </c>
      <c r="L730" s="283">
        <f>IF(_xlfn.XLOOKUP(D730,Peso!A:A,Peso!D:D),_xlfn.XLOOKUP(D730,Peso!A:A,Peso!D:D),"SEM PESO")</f>
        <v>5</v>
      </c>
      <c r="M730" s="283" t="str">
        <f>_xlfn.XLOOKUP(D730,Peso!A:A,Peso!C:C)</f>
        <v>SC</v>
      </c>
      <c r="N730" s="283"/>
      <c r="O730" s="284">
        <f t="shared" si="88"/>
        <v>68</v>
      </c>
      <c r="P730" s="284" t="str">
        <f t="shared" si="89"/>
        <v/>
      </c>
      <c r="Q730" s="284" t="str">
        <f t="shared" si="90"/>
        <v/>
      </c>
      <c r="R730" s="285" t="str">
        <f>_xlfn.XLOOKUP(D730,CATEGORIA!B:B,CATEGORIA!F:F)</f>
        <v>CHAS</v>
      </c>
      <c r="S730" s="286">
        <f t="shared" si="91"/>
        <v>340</v>
      </c>
      <c r="T730" s="287" t="str">
        <f t="shared" si="92"/>
        <v/>
      </c>
      <c r="U730" s="287" t="str">
        <f t="shared" si="93"/>
        <v/>
      </c>
      <c r="V730" s="287">
        <f t="shared" si="94"/>
        <v>340</v>
      </c>
      <c r="W730" s="288">
        <f>_xlfn.XLOOKUP('LISTA '!D730,BASE!A:A,BASE!G:G)</f>
        <v>9</v>
      </c>
      <c r="X730" s="280" t="str">
        <f t="shared" si="95"/>
        <v/>
      </c>
      <c r="Y730" s="280" t="str">
        <f>IF(X730="ACABOU",(MAX($Y$2:Y729))+1,"")</f>
        <v/>
      </c>
      <c r="Z730" s="280" t="str">
        <f>IF(X730="CHEGOU",(MAX($Z$2:Z729))+1,"")</f>
        <v/>
      </c>
    </row>
    <row r="731" spans="1:26" s="218" customFormat="1" ht="21.9" customHeight="1" x14ac:dyDescent="0.3">
      <c r="A731" s="12"/>
      <c r="B731" s="12"/>
      <c r="C731" s="13"/>
      <c r="D731" s="278">
        <v>2775</v>
      </c>
      <c r="E731" s="279" t="str">
        <f>_xlfn.XLOOKUP(D731,BASE!A:A,BASE!B:B)</f>
        <v>MATCHA NATURAL 5KG</v>
      </c>
      <c r="F731" s="280"/>
      <c r="G731" s="280"/>
      <c r="H731" s="281">
        <v>72</v>
      </c>
      <c r="I731" s="281">
        <v>72</v>
      </c>
      <c r="J731" s="282" t="str">
        <f>IFERROR(_xlfn.XLOOKUP(D731,ISENTOS!A:A,ISENTOS!H:H),"")</f>
        <v/>
      </c>
      <c r="K731" s="282" t="str">
        <f>IFERROR(_xlfn.XLOOKUP(D731,ISENTOS!A:A,ISENTOS!I:I),"")</f>
        <v/>
      </c>
      <c r="L731" s="283">
        <f>IF(_xlfn.XLOOKUP(D731,Peso!A:A,Peso!D:D),_xlfn.XLOOKUP(D731,Peso!A:A,Peso!D:D),"SEM PESO")</f>
        <v>5</v>
      </c>
      <c r="M731" s="283" t="str">
        <f>_xlfn.XLOOKUP(D731,Peso!A:A,Peso!C:C)</f>
        <v>SC</v>
      </c>
      <c r="N731" s="283"/>
      <c r="O731" s="284">
        <f t="shared" si="88"/>
        <v>72</v>
      </c>
      <c r="P731" s="284" t="str">
        <f t="shared" si="89"/>
        <v/>
      </c>
      <c r="Q731" s="284" t="str">
        <f t="shared" si="90"/>
        <v/>
      </c>
      <c r="R731" s="285" t="str">
        <f>_xlfn.XLOOKUP(D731,CATEGORIA!B:B,CATEGORIA!F:F)</f>
        <v>CHAS</v>
      </c>
      <c r="S731" s="286">
        <f t="shared" si="91"/>
        <v>360</v>
      </c>
      <c r="T731" s="287" t="str">
        <f t="shared" si="92"/>
        <v/>
      </c>
      <c r="U731" s="287" t="str">
        <f t="shared" si="93"/>
        <v/>
      </c>
      <c r="V731" s="287">
        <f t="shared" si="94"/>
        <v>360</v>
      </c>
      <c r="W731" s="288">
        <f>_xlfn.XLOOKUP('LISTA '!D731,BASE!A:A,BASE!G:G)</f>
        <v>9</v>
      </c>
      <c r="X731" s="280" t="str">
        <f t="shared" si="95"/>
        <v/>
      </c>
      <c r="Y731" s="280" t="str">
        <f>IF(X731="ACABOU",(MAX($Y$2:Y730))+1,"")</f>
        <v/>
      </c>
      <c r="Z731" s="280" t="str">
        <f>IF(X731="CHEGOU",(MAX($Z$2:Z730))+1,"")</f>
        <v/>
      </c>
    </row>
    <row r="732" spans="1:26" s="216" customFormat="1" ht="21.9" customHeight="1" x14ac:dyDescent="0.3">
      <c r="A732" s="12" t="e">
        <f>IF(#REF!="",0,COUNTIF(#REF!,"x"))</f>
        <v>#REF!</v>
      </c>
      <c r="B732" s="12" t="e">
        <f>IF(#REF!="",0,COUNTIF(#REF!,"x"))</f>
        <v>#REF!</v>
      </c>
      <c r="C732" s="13" t="e">
        <f>IF(#REF!="",0,COUNTIF(#REF!,"X"))</f>
        <v>#REF!</v>
      </c>
      <c r="D732" s="278">
        <v>1731</v>
      </c>
      <c r="E732" s="279" t="str">
        <f>_xlfn.XLOOKUP(D732,BASE!A:A,BASE!B:B)</f>
        <v>MEL PURO BISNAGA 6X280GR SILVESTRE (ABV)</v>
      </c>
      <c r="F732" s="280"/>
      <c r="G732" s="280"/>
      <c r="H732" s="281">
        <v>13.5</v>
      </c>
      <c r="I732" s="281">
        <v>13.5</v>
      </c>
      <c r="J732" s="282" t="str">
        <f>IFERROR(_xlfn.XLOOKUP(D732,ISENTOS!A:A,ISENTOS!H:H),"")</f>
        <v/>
      </c>
      <c r="K732" s="282" t="str">
        <f>IFERROR(_xlfn.XLOOKUP(D732,ISENTOS!A:A,ISENTOS!I:I),"")</f>
        <v/>
      </c>
      <c r="L732" s="283">
        <f>IF(_xlfn.XLOOKUP(D732,Peso!A:A,Peso!D:D),_xlfn.XLOOKUP(D732,Peso!A:A,Peso!D:D),"SEM PESO")</f>
        <v>6</v>
      </c>
      <c r="M732" s="283" t="str">
        <f>_xlfn.XLOOKUP(D732,Peso!A:A,Peso!C:C)</f>
        <v>CX</v>
      </c>
      <c r="N732" s="283"/>
      <c r="O732" s="284">
        <f t="shared" si="88"/>
        <v>13.5</v>
      </c>
      <c r="P732" s="284" t="str">
        <f t="shared" si="89"/>
        <v/>
      </c>
      <c r="Q732" s="284" t="str">
        <f t="shared" si="90"/>
        <v/>
      </c>
      <c r="R732" s="285" t="str">
        <f>_xlfn.XLOOKUP(D732,CATEGORIA!B:B,CATEGORIA!F:F)</f>
        <v>ADOCANTES NATURAIS</v>
      </c>
      <c r="S732" s="286">
        <f t="shared" si="91"/>
        <v>81</v>
      </c>
      <c r="T732" s="287" t="str">
        <f t="shared" si="92"/>
        <v/>
      </c>
      <c r="U732" s="287" t="str">
        <f t="shared" si="93"/>
        <v/>
      </c>
      <c r="V732" s="287">
        <f t="shared" si="94"/>
        <v>81</v>
      </c>
      <c r="W732" s="288">
        <f>_xlfn.XLOOKUP('LISTA '!D732,BASE!A:A,BASE!G:G)</f>
        <v>63</v>
      </c>
      <c r="X732" s="280" t="str">
        <f t="shared" si="95"/>
        <v/>
      </c>
      <c r="Y732" s="280" t="str">
        <f>IF(X732="ACABOU",(MAX($Y$2:Y731))+1,"")</f>
        <v/>
      </c>
      <c r="Z732" s="280" t="str">
        <f>IF(X732="CHEGOU",(MAX($Z$2:Z731))+1,"")</f>
        <v/>
      </c>
    </row>
    <row r="733" spans="1:26" s="216" customFormat="1" ht="21.9" customHeight="1" x14ac:dyDescent="0.3">
      <c r="A733" s="24" t="e">
        <f>IF(#REF!="",0,COUNTIF(#REF!,"x"))</f>
        <v>#REF!</v>
      </c>
      <c r="B733" s="24" t="e">
        <f>IF(#REF!="",0,COUNTIF(#REF!,"x"))</f>
        <v>#REF!</v>
      </c>
      <c r="C733" s="13" t="e">
        <f>IF(#REF!="",0,COUNTIF(#REF!,"X"))</f>
        <v>#REF!</v>
      </c>
      <c r="D733" s="278">
        <v>2763</v>
      </c>
      <c r="E733" s="279" t="str">
        <f>_xlfn.XLOOKUP(D733,BASE!A:A,BASE!B:B)</f>
        <v>MELAO SAO CAETANO 5KG</v>
      </c>
      <c r="F733" s="280"/>
      <c r="G733" s="280"/>
      <c r="H733" s="281">
        <v>23.5</v>
      </c>
      <c r="I733" s="281">
        <v>23.5</v>
      </c>
      <c r="J733" s="282" t="str">
        <f>IFERROR(_xlfn.XLOOKUP(D733,ISENTOS!A:A,ISENTOS!H:H),"")</f>
        <v/>
      </c>
      <c r="K733" s="282" t="str">
        <f>IFERROR(_xlfn.XLOOKUP(D733,ISENTOS!A:A,ISENTOS!I:I),"")</f>
        <v/>
      </c>
      <c r="L733" s="283">
        <f>IF(_xlfn.XLOOKUP(D733,Peso!A:A,Peso!D:D),_xlfn.XLOOKUP(D733,Peso!A:A,Peso!D:D),"SEM PESO")</f>
        <v>5</v>
      </c>
      <c r="M733" s="283" t="str">
        <f>_xlfn.XLOOKUP(D733,Peso!A:A,Peso!C:C)</f>
        <v>SC</v>
      </c>
      <c r="N733" s="283"/>
      <c r="O733" s="284">
        <f t="shared" si="88"/>
        <v>23.5</v>
      </c>
      <c r="P733" s="284" t="str">
        <f t="shared" si="89"/>
        <v/>
      </c>
      <c r="Q733" s="284" t="str">
        <f t="shared" si="90"/>
        <v/>
      </c>
      <c r="R733" s="285" t="str">
        <f>_xlfn.XLOOKUP(D733,CATEGORIA!B:B,CATEGORIA!F:F)</f>
        <v>CHAS</v>
      </c>
      <c r="S733" s="286">
        <f t="shared" si="91"/>
        <v>117.5</v>
      </c>
      <c r="T733" s="287" t="str">
        <f t="shared" si="92"/>
        <v/>
      </c>
      <c r="U733" s="287" t="str">
        <f t="shared" si="93"/>
        <v/>
      </c>
      <c r="V733" s="287">
        <f t="shared" si="94"/>
        <v>117.5</v>
      </c>
      <c r="W733" s="288">
        <f>_xlfn.XLOOKUP('LISTA '!D733,BASE!A:A,BASE!G:G)</f>
        <v>52</v>
      </c>
      <c r="X733" s="280" t="str">
        <f t="shared" si="95"/>
        <v/>
      </c>
      <c r="Y733" s="280" t="str">
        <f>IF(X733="ACABOU",(MAX($Y$2:Y732))+1,"")</f>
        <v/>
      </c>
      <c r="Z733" s="280" t="str">
        <f>IF(X733="CHEGOU",(MAX($Z$2:Z732))+1,"")</f>
        <v/>
      </c>
    </row>
    <row r="734" spans="1:26" s="216" customFormat="1" ht="21.9" customHeight="1" x14ac:dyDescent="0.3">
      <c r="A734" s="12" t="e">
        <f>IF(#REF!="",0,COUNTIF(#REF!,"x"))</f>
        <v>#REF!</v>
      </c>
      <c r="B734" s="12" t="e">
        <f>IF(#REF!="",0,COUNTIF(#REF!,"x"))</f>
        <v>#REF!</v>
      </c>
      <c r="C734" s="13" t="e">
        <f>IF(#REF!="",0,COUNTIF(#REF!,"X"))</f>
        <v>#REF!</v>
      </c>
      <c r="D734" s="278">
        <v>1917</v>
      </c>
      <c r="E734" s="279" t="str">
        <f>_xlfn.XLOOKUP(D734,BASE!A:A,BASE!B:B)</f>
        <v>MELISSA 1KG</v>
      </c>
      <c r="F734" s="280" t="s">
        <v>155</v>
      </c>
      <c r="G734" s="280" t="s">
        <v>155</v>
      </c>
      <c r="H734" s="281">
        <v>44.9</v>
      </c>
      <c r="I734" s="281">
        <v>50</v>
      </c>
      <c r="J734" s="282" t="str">
        <f>IFERROR(_xlfn.XLOOKUP(D734,ISENTOS!A:A,ISENTOS!H:H),"")</f>
        <v/>
      </c>
      <c r="K734" s="282" t="str">
        <f>IFERROR(_xlfn.XLOOKUP(D734,ISENTOS!A:A,ISENTOS!I:I),"")</f>
        <v/>
      </c>
      <c r="L734" s="283">
        <f>IF(_xlfn.XLOOKUP(D734,Peso!A:A,Peso!D:D),_xlfn.XLOOKUP(D734,Peso!A:A,Peso!D:D),"SEM PESO")</f>
        <v>1</v>
      </c>
      <c r="M734" s="283" t="str">
        <f>_xlfn.XLOOKUP(D734,Peso!A:A,Peso!C:C)</f>
        <v>SC</v>
      </c>
      <c r="N734" s="283"/>
      <c r="O734" s="284">
        <f t="shared" si="88"/>
        <v>50</v>
      </c>
      <c r="P734" s="284" t="str">
        <f t="shared" si="89"/>
        <v/>
      </c>
      <c r="Q734" s="284" t="str">
        <f t="shared" si="90"/>
        <v/>
      </c>
      <c r="R734" s="285" t="str">
        <f>_xlfn.XLOOKUP(D734,CATEGORIA!B:B,CATEGORIA!F:F)</f>
        <v>CHAS</v>
      </c>
      <c r="S734" s="286">
        <f t="shared" si="91"/>
        <v>50</v>
      </c>
      <c r="T734" s="287" t="str">
        <f t="shared" si="92"/>
        <v/>
      </c>
      <c r="U734" s="287" t="str">
        <f t="shared" si="93"/>
        <v/>
      </c>
      <c r="V734" s="287">
        <f t="shared" si="94"/>
        <v>50</v>
      </c>
      <c r="W734" s="288">
        <f>_xlfn.XLOOKUP('LISTA '!D734,BASE!A:A,BASE!G:G)</f>
        <v>32</v>
      </c>
      <c r="X734" s="280" t="str">
        <f t="shared" si="95"/>
        <v/>
      </c>
      <c r="Y734" s="280" t="str">
        <f>IF(X734="ACABOU",(MAX($Y$2:Y733))+1,"")</f>
        <v/>
      </c>
      <c r="Z734" s="280" t="str">
        <f>IF(X734="CHEGOU",(MAX($Z$2:Z733))+1,"")</f>
        <v/>
      </c>
    </row>
    <row r="735" spans="1:26" s="216" customFormat="1" ht="21.9" customHeight="1" x14ac:dyDescent="0.3">
      <c r="A735" s="12" t="e">
        <f>IF(#REF!="",0,COUNTIF(#REF!,"x"))</f>
        <v>#REF!</v>
      </c>
      <c r="B735" s="12" t="e">
        <f>IF(#REF!="",0,COUNTIF(#REF!,"x"))</f>
        <v>#REF!</v>
      </c>
      <c r="C735" s="13" t="e">
        <f>IF(#REF!="",0,COUNTIF(#REF!,"X"))</f>
        <v>#REF!</v>
      </c>
      <c r="D735" s="278">
        <v>957</v>
      </c>
      <c r="E735" s="279" t="str">
        <f>_xlfn.XLOOKUP(D735,BASE!A:A,BASE!B:B)</f>
        <v>MELISSA 5KG</v>
      </c>
      <c r="F735" s="280"/>
      <c r="G735" s="280"/>
      <c r="H735" s="281">
        <v>39.5</v>
      </c>
      <c r="I735" s="281">
        <v>0</v>
      </c>
      <c r="J735" s="282" t="str">
        <f>IFERROR(_xlfn.XLOOKUP(D735,ISENTOS!A:A,ISENTOS!H:H),"")</f>
        <v/>
      </c>
      <c r="K735" s="282" t="str">
        <f>IFERROR(_xlfn.XLOOKUP(D735,ISENTOS!A:A,ISENTOS!I:I),"")</f>
        <v/>
      </c>
      <c r="L735" s="283">
        <f>IF(_xlfn.XLOOKUP(D735,Peso!A:A,Peso!D:D),_xlfn.XLOOKUP(D735,Peso!A:A,Peso!D:D),"SEM PESO")</f>
        <v>5</v>
      </c>
      <c r="M735" s="283" t="str">
        <f>_xlfn.XLOOKUP(D735,Peso!A:A,Peso!C:C)</f>
        <v>SC</v>
      </c>
      <c r="N735" s="283"/>
      <c r="O735" s="284">
        <f t="shared" si="88"/>
        <v>0</v>
      </c>
      <c r="P735" s="284" t="str">
        <f t="shared" si="89"/>
        <v/>
      </c>
      <c r="Q735" s="284" t="str">
        <f t="shared" si="90"/>
        <v/>
      </c>
      <c r="R735" s="285" t="str">
        <f>_xlfn.XLOOKUP(D735,CATEGORIA!B:B,CATEGORIA!F:F)</f>
        <v>CHAS</v>
      </c>
      <c r="S735" s="286">
        <f t="shared" si="91"/>
        <v>0</v>
      </c>
      <c r="T735" s="287" t="str">
        <f t="shared" si="92"/>
        <v/>
      </c>
      <c r="U735" s="287" t="str">
        <f t="shared" si="93"/>
        <v/>
      </c>
      <c r="V735" s="287">
        <f t="shared" si="94"/>
        <v>0</v>
      </c>
      <c r="W735" s="288">
        <f>_xlfn.XLOOKUP('LISTA '!D735,BASE!A:A,BASE!G:G)</f>
        <v>0</v>
      </c>
      <c r="X735" s="280" t="str">
        <f t="shared" si="95"/>
        <v/>
      </c>
      <c r="Y735" s="280" t="str">
        <f>IF(X735="ACABOU",(MAX($Y$2:Y734))+1,"")</f>
        <v/>
      </c>
      <c r="Z735" s="280" t="str">
        <f>IF(X735="CHEGOU",(MAX($Z$2:Z734))+1,"")</f>
        <v/>
      </c>
    </row>
    <row r="736" spans="1:26" s="216" customFormat="1" ht="21.9" customHeight="1" x14ac:dyDescent="0.3">
      <c r="A736" s="12" t="e">
        <f>IF(#REF!="",0,COUNTIF(#REF!,"x"))</f>
        <v>#REF!</v>
      </c>
      <c r="B736" s="12" t="e">
        <f>IF(#REF!="",0,COUNTIF(#REF!,"x"))</f>
        <v>#REF!</v>
      </c>
      <c r="C736" s="13" t="e">
        <f>IF(#REF!="",0,COUNTIF(#REF!,"X"))</f>
        <v>#REF!</v>
      </c>
      <c r="D736" s="278">
        <v>55</v>
      </c>
      <c r="E736" s="279" t="str">
        <f>_xlfn.XLOOKUP(D736,BASE!A:A,BASE!B:B)</f>
        <v>MICRO RICE BOLL (CRISPIS DE ARROZ) 8KG (ALCA FOODS)</v>
      </c>
      <c r="F736" s="280"/>
      <c r="G736" s="280"/>
      <c r="H736" s="281">
        <v>17.8</v>
      </c>
      <c r="I736" s="281">
        <v>17.8</v>
      </c>
      <c r="J736" s="282" t="str">
        <f>IFERROR(_xlfn.XLOOKUP(D736,ISENTOS!A:A,ISENTOS!H:H),"")</f>
        <v/>
      </c>
      <c r="K736" s="282" t="str">
        <f>IFERROR(_xlfn.XLOOKUP(D736,ISENTOS!A:A,ISENTOS!I:I),"")</f>
        <v/>
      </c>
      <c r="L736" s="283">
        <f>IF(_xlfn.XLOOKUP(D736,Peso!A:A,Peso!D:D),_xlfn.XLOOKUP(D736,Peso!A:A,Peso!D:D),"SEM PESO")</f>
        <v>8</v>
      </c>
      <c r="M736" s="283" t="str">
        <f>_xlfn.XLOOKUP(D736,Peso!A:A,Peso!C:C)</f>
        <v>SC</v>
      </c>
      <c r="N736" s="283"/>
      <c r="O736" s="284">
        <f t="shared" si="88"/>
        <v>17.8</v>
      </c>
      <c r="P736" s="284" t="str">
        <f t="shared" si="89"/>
        <v/>
      </c>
      <c r="Q736" s="284" t="str">
        <f t="shared" si="90"/>
        <v/>
      </c>
      <c r="R736" s="285" t="str">
        <f>_xlfn.XLOOKUP(D736,CATEGORIA!B:B,CATEGORIA!F:F)</f>
        <v>CEREAIS</v>
      </c>
      <c r="S736" s="286">
        <f t="shared" si="91"/>
        <v>142.4</v>
      </c>
      <c r="T736" s="287" t="str">
        <f t="shared" si="92"/>
        <v/>
      </c>
      <c r="U736" s="287" t="str">
        <f t="shared" si="93"/>
        <v/>
      </c>
      <c r="V736" s="287">
        <f t="shared" si="94"/>
        <v>142.4</v>
      </c>
      <c r="W736" s="288">
        <f>_xlfn.XLOOKUP('LISTA '!D736,BASE!A:A,BASE!G:G)</f>
        <v>49</v>
      </c>
      <c r="X736" s="280" t="str">
        <f t="shared" si="95"/>
        <v/>
      </c>
      <c r="Y736" s="280" t="str">
        <f>IF(X736="ACABOU",(MAX($Y$2:Y735))+1,"")</f>
        <v/>
      </c>
      <c r="Z736" s="280" t="str">
        <f>IF(X736="CHEGOU",(MAX($Z$2:Z735))+1,"")</f>
        <v/>
      </c>
    </row>
    <row r="737" spans="1:27" s="216" customFormat="1" ht="30" customHeight="1" x14ac:dyDescent="0.3">
      <c r="A737" s="12"/>
      <c r="B737" s="12"/>
      <c r="C737" s="13"/>
      <c r="D737" s="225">
        <v>21773</v>
      </c>
      <c r="E737" s="226" t="str">
        <f>_xlfn.XLOOKUP(D737,BASE!A:A,BASE!B:B)</f>
        <v>MILHO CROCANTE COM SAL 5KG (MERAY)</v>
      </c>
      <c r="F737" s="227">
        <v>3</v>
      </c>
      <c r="G737" s="227" t="s">
        <v>155</v>
      </c>
      <c r="H737" s="228">
        <v>28.1</v>
      </c>
      <c r="I737" s="228">
        <v>28.1</v>
      </c>
      <c r="J737" s="271" t="str">
        <f>IFERROR(_xlfn.XLOOKUP(D737,ISENTOS!A:A,ISENTOS!H:H),"")</f>
        <v/>
      </c>
      <c r="K737" s="271" t="str">
        <f>IFERROR(_xlfn.XLOOKUP(D737,ISENTOS!A:A,ISENTOS!I:I),"")</f>
        <v/>
      </c>
      <c r="L737" s="272">
        <f>IF(_xlfn.XLOOKUP(D737,Peso!A:A,Peso!D:D),_xlfn.XLOOKUP(D737,Peso!A:A,Peso!D:D),"SEM PESO")</f>
        <v>5</v>
      </c>
      <c r="M737" s="272" t="str">
        <f>_xlfn.XLOOKUP(D737,Peso!A:A,Peso!C:C)</f>
        <v>SC</v>
      </c>
      <c r="N737" s="272"/>
      <c r="O737" s="273">
        <f t="shared" si="88"/>
        <v>28.1</v>
      </c>
      <c r="P737" s="273" t="str">
        <f t="shared" si="89"/>
        <v/>
      </c>
      <c r="Q737" s="273" t="str">
        <f t="shared" si="90"/>
        <v/>
      </c>
      <c r="R737" s="274" t="str">
        <f>_xlfn.XLOOKUP(D737,CATEGORIA!B:B,CATEGORIA!F:F)</f>
        <v>APERITIVOS</v>
      </c>
      <c r="S737" s="275">
        <f t="shared" si="91"/>
        <v>140.5</v>
      </c>
      <c r="T737" s="276" t="str">
        <f t="shared" si="92"/>
        <v/>
      </c>
      <c r="U737" s="276" t="str">
        <f t="shared" si="93"/>
        <v/>
      </c>
      <c r="V737" s="276">
        <f t="shared" si="94"/>
        <v>140.5</v>
      </c>
      <c r="W737" s="277">
        <f>_xlfn.XLOOKUP('LISTA '!D737,BASE!A:A,BASE!G:G)</f>
        <v>84</v>
      </c>
      <c r="X737" s="227" t="str">
        <f t="shared" si="95"/>
        <v/>
      </c>
      <c r="Y737" s="227" t="str">
        <f>IF(X737="ACABOU",(MAX($Y$2:Y736))+1,"")</f>
        <v/>
      </c>
      <c r="Z737" s="227" t="str">
        <f>IF(X737="CHEGOU",(MAX($Z$2:Z736))+1,"")</f>
        <v/>
      </c>
    </row>
    <row r="738" spans="1:27" s="216" customFormat="1" ht="30" customHeight="1" x14ac:dyDescent="0.3">
      <c r="A738" s="12" t="e">
        <f>IF(#REF!="",0,COUNTIF(#REF!,"x"))</f>
        <v>#REF!</v>
      </c>
      <c r="B738" s="12" t="e">
        <f>IF(#REF!="",0,COUNTIF(#REF!,"x"))</f>
        <v>#REF!</v>
      </c>
      <c r="C738" s="13" t="e">
        <f>IF(#REF!="",0,COUNTIF(#REF!,"X"))</f>
        <v>#REF!</v>
      </c>
      <c r="D738" s="230">
        <v>21759</v>
      </c>
      <c r="E738" s="231" t="str">
        <f>_xlfn.XLOOKUP(D738,BASE!A:A,BASE!B:B)</f>
        <v>MILHO CROCANTE SABOR MOSTARDA E MEL 10KG (MERAY)</v>
      </c>
      <c r="F738" s="232">
        <v>3</v>
      </c>
      <c r="G738" s="232"/>
      <c r="H738" s="233">
        <v>27</v>
      </c>
      <c r="I738" s="233">
        <v>27</v>
      </c>
      <c r="J738" s="271" t="str">
        <f>IFERROR(_xlfn.XLOOKUP(D738,ISENTOS!A:A,ISENTOS!H:H),"")</f>
        <v/>
      </c>
      <c r="K738" s="271" t="str">
        <f>IFERROR(_xlfn.XLOOKUP(D738,ISENTOS!A:A,ISENTOS!I:I),"")</f>
        <v/>
      </c>
      <c r="L738" s="272">
        <f>IF(_xlfn.XLOOKUP(D738,Peso!A:A,Peso!D:D),_xlfn.XLOOKUP(D738,Peso!A:A,Peso!D:D),"SEM PESO")</f>
        <v>10</v>
      </c>
      <c r="M738" s="272" t="str">
        <f>_xlfn.XLOOKUP(D738,Peso!A:A,Peso!C:C)</f>
        <v>CX</v>
      </c>
      <c r="N738" s="272"/>
      <c r="O738" s="273">
        <f t="shared" si="88"/>
        <v>27</v>
      </c>
      <c r="P738" s="273" t="str">
        <f t="shared" si="89"/>
        <v/>
      </c>
      <c r="Q738" s="273" t="str">
        <f t="shared" si="90"/>
        <v/>
      </c>
      <c r="R738" s="274" t="str">
        <f>_xlfn.XLOOKUP(D738,CATEGORIA!B:B,CATEGORIA!F:F)</f>
        <v>APERITIVOS</v>
      </c>
      <c r="S738" s="275">
        <f t="shared" si="91"/>
        <v>270</v>
      </c>
      <c r="T738" s="276" t="str">
        <f t="shared" si="92"/>
        <v/>
      </c>
      <c r="U738" s="276" t="str">
        <f t="shared" si="93"/>
        <v/>
      </c>
      <c r="V738" s="276">
        <f t="shared" si="94"/>
        <v>270</v>
      </c>
      <c r="W738" s="277">
        <f>_xlfn.XLOOKUP('LISTA '!D738,BASE!A:A,BASE!G:G)</f>
        <v>365</v>
      </c>
      <c r="X738" s="227" t="str">
        <f t="shared" si="95"/>
        <v/>
      </c>
      <c r="Y738" s="227" t="str">
        <f>IF(X738="ACABOU",(MAX($Y$2:Y737))+1,"")</f>
        <v/>
      </c>
      <c r="Z738" s="227" t="str">
        <f>IF(X738="CHEGOU",(MAX($Z$2:Z737))+1,"")</f>
        <v/>
      </c>
      <c r="AA738" s="48"/>
    </row>
    <row r="739" spans="1:27" s="217" customFormat="1" ht="21.9" customHeight="1" x14ac:dyDescent="0.3">
      <c r="A739" s="11" t="e">
        <f>IF(#REF!="",0,COUNTIF(#REF!,"x"))</f>
        <v>#REF!</v>
      </c>
      <c r="B739" s="11" t="e">
        <f>IF(#REF!="",0,COUNTIF(#REF!,"x"))</f>
        <v>#REF!</v>
      </c>
      <c r="C739" s="10" t="e">
        <f>IF(#REF!="",0,COUNTIF(#REF!,"X"))</f>
        <v>#REF!</v>
      </c>
      <c r="D739" s="278">
        <v>575</v>
      </c>
      <c r="E739" s="279" t="str">
        <f>_xlfn.XLOOKUP(D739,BASE!A:A,BASE!B:B)</f>
        <v>MILHO DE PIPOCA 5KG (VIDA EM GRAOS)</v>
      </c>
      <c r="F739" s="280" t="s">
        <v>155</v>
      </c>
      <c r="G739" s="280" t="s">
        <v>155</v>
      </c>
      <c r="H739" s="281">
        <v>5.0999999999999996</v>
      </c>
      <c r="I739" s="281">
        <f>VLOOKUP(D739,FRACIONADOS!$A:$L,8,0)</f>
        <v>5.0999999999999996</v>
      </c>
      <c r="J739" s="282" t="str">
        <f>IFERROR(_xlfn.XLOOKUP(D739,ISENTOS!A:A,ISENTOS!H:H),"")</f>
        <v/>
      </c>
      <c r="K739" s="282" t="str">
        <f>IFERROR(_xlfn.XLOOKUP(D739,ISENTOS!A:A,ISENTOS!I:I),"")</f>
        <v/>
      </c>
      <c r="L739" s="283">
        <f>IF(_xlfn.XLOOKUP(D739,Peso!A:A,Peso!D:D),_xlfn.XLOOKUP(D739,Peso!A:A,Peso!D:D),"SEM PESO")</f>
        <v>5</v>
      </c>
      <c r="M739" s="283" t="str">
        <f>_xlfn.XLOOKUP(D739,Peso!A:A,Peso!C:C)</f>
        <v>SC</v>
      </c>
      <c r="N739" s="283"/>
      <c r="O739" s="284">
        <f t="shared" si="88"/>
        <v>5.0999999999999996</v>
      </c>
      <c r="P739" s="284" t="str">
        <f t="shared" si="89"/>
        <v/>
      </c>
      <c r="Q739" s="284" t="str">
        <f t="shared" si="90"/>
        <v/>
      </c>
      <c r="R739" s="285" t="str">
        <f>_xlfn.XLOOKUP(D739,CATEGORIA!B:B,CATEGORIA!F:F)</f>
        <v>GRAOS / SEMENTES</v>
      </c>
      <c r="S739" s="286">
        <f t="shared" si="91"/>
        <v>25.5</v>
      </c>
      <c r="T739" s="287" t="str">
        <f t="shared" si="92"/>
        <v/>
      </c>
      <c r="U739" s="287" t="str">
        <f t="shared" si="93"/>
        <v/>
      </c>
      <c r="V739" s="287">
        <f t="shared" si="94"/>
        <v>25.5</v>
      </c>
      <c r="W739" s="288">
        <f>_xlfn.XLOOKUP('LISTA '!D739,BASE!A:A,BASE!G:G)</f>
        <v>39</v>
      </c>
      <c r="X739" s="280" t="str">
        <f t="shared" si="95"/>
        <v/>
      </c>
      <c r="Y739" s="280" t="str">
        <f>IF(X739="ACABOU",(MAX($Y$2:Y738))+1,"")</f>
        <v/>
      </c>
      <c r="Z739" s="280" t="str">
        <f>IF(X739="CHEGOU",(MAX($Z$2:Z738))+1,"")</f>
        <v/>
      </c>
    </row>
    <row r="740" spans="1:27" s="217" customFormat="1" ht="30" customHeight="1" x14ac:dyDescent="0.3">
      <c r="A740" s="11"/>
      <c r="B740" s="11"/>
      <c r="C740" s="10"/>
      <c r="D740" s="230">
        <v>21582</v>
      </c>
      <c r="E740" s="231" t="str">
        <f>_xlfn.XLOOKUP(D740,BASE!A:A,BASE!B:B)</f>
        <v>MILHO TORRADO SABOR MOSTARDA E MEL 2,5KG (VIDA EM GRAOS)</v>
      </c>
      <c r="F740" s="232">
        <v>3</v>
      </c>
      <c r="G740" s="232" t="s">
        <v>51</v>
      </c>
      <c r="H740" s="233">
        <v>30.8</v>
      </c>
      <c r="I740" s="233">
        <f>VLOOKUP(D740,FRACIONADOS!$A:$L,8,0)</f>
        <v>30.8</v>
      </c>
      <c r="J740" s="271" t="str">
        <f>IFERROR(_xlfn.XLOOKUP(D740,ISENTOS!A:A,ISENTOS!H:H),"")</f>
        <v/>
      </c>
      <c r="K740" s="271" t="str">
        <f>IFERROR(_xlfn.XLOOKUP(D740,ISENTOS!A:A,ISENTOS!I:I),"")</f>
        <v/>
      </c>
      <c r="L740" s="272">
        <f>IF(_xlfn.XLOOKUP(D740,Peso!A:A,Peso!D:D),_xlfn.XLOOKUP(D740,Peso!A:A,Peso!D:D),"SEM PESO")</f>
        <v>2.5</v>
      </c>
      <c r="M740" s="272" t="str">
        <f>_xlfn.XLOOKUP(D740,Peso!A:A,Peso!C:C)</f>
        <v>SC</v>
      </c>
      <c r="N740" s="272"/>
      <c r="O740" s="273">
        <f t="shared" si="88"/>
        <v>30.8</v>
      </c>
      <c r="P740" s="273" t="str">
        <f t="shared" si="89"/>
        <v/>
      </c>
      <c r="Q740" s="273" t="str">
        <f t="shared" si="90"/>
        <v/>
      </c>
      <c r="R740" s="274" t="str">
        <f>_xlfn.XLOOKUP(D740,CATEGORIA!B:B,CATEGORIA!F:F)</f>
        <v>APERITIVOS</v>
      </c>
      <c r="S740" s="275">
        <f t="shared" si="91"/>
        <v>77</v>
      </c>
      <c r="T740" s="276" t="str">
        <f t="shared" si="92"/>
        <v/>
      </c>
      <c r="U740" s="276" t="str">
        <f t="shared" si="93"/>
        <v/>
      </c>
      <c r="V740" s="276">
        <f t="shared" si="94"/>
        <v>77</v>
      </c>
      <c r="W740" s="277">
        <f>_xlfn.XLOOKUP('LISTA '!D740,BASE!A:A,BASE!G:G)</f>
        <v>31</v>
      </c>
      <c r="X740" s="227" t="str">
        <f t="shared" si="95"/>
        <v/>
      </c>
      <c r="Y740" s="227" t="str">
        <f>IF(X740="ACABOU",(MAX($Y$2:Y739))+1,"")</f>
        <v/>
      </c>
      <c r="Z740" s="227" t="str">
        <f>IF(X740="CHEGOU",(MAX($Z$2:Z739))+1,"")</f>
        <v/>
      </c>
      <c r="AA740" s="48"/>
    </row>
    <row r="741" spans="1:27" s="217" customFormat="1" ht="30" customHeight="1" x14ac:dyDescent="0.3">
      <c r="A741" s="11"/>
      <c r="B741" s="11"/>
      <c r="C741" s="10"/>
      <c r="D741" s="230">
        <v>21656</v>
      </c>
      <c r="E741" s="231" t="str">
        <f>_xlfn.XLOOKUP(D741,BASE!A:A,BASE!B:B)</f>
        <v>MILHO TORRADO SABOR MOSTARDA E MEL 5KG (VIDA EM GRAOS)</v>
      </c>
      <c r="F741" s="232">
        <v>3</v>
      </c>
      <c r="G741" s="232" t="s">
        <v>51</v>
      </c>
      <c r="H741" s="233">
        <v>29.4</v>
      </c>
      <c r="I741" s="233">
        <f>VLOOKUP(D741,FRACIONADOS!$A:$L,8,0)</f>
        <v>29.4</v>
      </c>
      <c r="J741" s="271" t="str">
        <f>IFERROR(_xlfn.XLOOKUP(D741,ISENTOS!A:A,ISENTOS!H:H),"")</f>
        <v/>
      </c>
      <c r="K741" s="271" t="str">
        <f>IFERROR(_xlfn.XLOOKUP(D741,ISENTOS!A:A,ISENTOS!I:I),"")</f>
        <v/>
      </c>
      <c r="L741" s="272">
        <f>IF(_xlfn.XLOOKUP(D741,Peso!A:A,Peso!D:D),_xlfn.XLOOKUP(D741,Peso!A:A,Peso!D:D),"SEM PESO")</f>
        <v>5</v>
      </c>
      <c r="M741" s="272" t="str">
        <f>_xlfn.XLOOKUP(D741,Peso!A:A,Peso!C:C)</f>
        <v>SC</v>
      </c>
      <c r="N741" s="272"/>
      <c r="O741" s="273">
        <f t="shared" si="88"/>
        <v>29.4</v>
      </c>
      <c r="P741" s="273" t="str">
        <f t="shared" si="89"/>
        <v/>
      </c>
      <c r="Q741" s="273" t="str">
        <f t="shared" si="90"/>
        <v/>
      </c>
      <c r="R741" s="274" t="str">
        <f>_xlfn.XLOOKUP(D741,CATEGORIA!B:B,CATEGORIA!F:F)</f>
        <v>APERITIVOS</v>
      </c>
      <c r="S741" s="275">
        <f t="shared" si="91"/>
        <v>147</v>
      </c>
      <c r="T741" s="276" t="str">
        <f t="shared" si="92"/>
        <v/>
      </c>
      <c r="U741" s="276" t="str">
        <f t="shared" si="93"/>
        <v/>
      </c>
      <c r="V741" s="276">
        <f t="shared" si="94"/>
        <v>147</v>
      </c>
      <c r="W741" s="277">
        <f>_xlfn.XLOOKUP('LISTA '!D741,BASE!A:A,BASE!G:G)</f>
        <v>130</v>
      </c>
      <c r="X741" s="227" t="str">
        <f t="shared" si="95"/>
        <v/>
      </c>
      <c r="Y741" s="227" t="str">
        <f>IF(X741="ACABOU",(MAX($Y$2:Y740))+1,"")</f>
        <v/>
      </c>
      <c r="Z741" s="227" t="str">
        <f>IF(X741="CHEGOU",(MAX($Z$2:Z740))+1,"")</f>
        <v/>
      </c>
      <c r="AA741" s="48"/>
    </row>
    <row r="742" spans="1:27" s="218" customFormat="1" ht="21.9" customHeight="1" x14ac:dyDescent="0.3">
      <c r="A742" s="11" t="e">
        <f>IF(#REF!="",0,COUNTIF(#REF!,"x"))</f>
        <v>#REF!</v>
      </c>
      <c r="B742" s="11" t="e">
        <f>IF(#REF!="",0,COUNTIF(#REF!,"x"))</f>
        <v>#REF!</v>
      </c>
      <c r="C742" s="10" t="e">
        <f>IF(#REF!="",0,COUNTIF(#REF!,"X"))</f>
        <v>#REF!</v>
      </c>
      <c r="D742" s="278">
        <v>1594</v>
      </c>
      <c r="E742" s="279" t="str">
        <f>_xlfn.XLOOKUP(D742,BASE!A:A,BASE!B:B)</f>
        <v>MIX BERRY 2KG (VIDA EM GRAOS)</v>
      </c>
      <c r="F742" s="280"/>
      <c r="G742" s="280" t="s">
        <v>155</v>
      </c>
      <c r="H742" s="281">
        <v>57</v>
      </c>
      <c r="I742" s="281">
        <v>57</v>
      </c>
      <c r="J742" s="282" t="str">
        <f>IFERROR(_xlfn.XLOOKUP(D742,ISENTOS!A:A,ISENTOS!H:H),"")</f>
        <v/>
      </c>
      <c r="K742" s="282" t="str">
        <f>IFERROR(_xlfn.XLOOKUP(D742,ISENTOS!A:A,ISENTOS!I:I),"")</f>
        <v/>
      </c>
      <c r="L742" s="283">
        <f>IF(_xlfn.XLOOKUP(D742,Peso!A:A,Peso!D:D),_xlfn.XLOOKUP(D742,Peso!A:A,Peso!D:D),"SEM PESO")</f>
        <v>2</v>
      </c>
      <c r="M742" s="283" t="str">
        <f>_xlfn.XLOOKUP(D742,Peso!A:A,Peso!C:C)</f>
        <v>CX</v>
      </c>
      <c r="N742" s="283"/>
      <c r="O742" s="284">
        <f t="shared" si="88"/>
        <v>57</v>
      </c>
      <c r="P742" s="284" t="str">
        <f t="shared" si="89"/>
        <v/>
      </c>
      <c r="Q742" s="284" t="str">
        <f t="shared" si="90"/>
        <v/>
      </c>
      <c r="R742" s="285" t="str">
        <f>_xlfn.XLOOKUP(D742,CATEGORIA!B:B,CATEGORIA!F:F)</f>
        <v>APERITIVOS</v>
      </c>
      <c r="S742" s="286">
        <f t="shared" si="91"/>
        <v>114</v>
      </c>
      <c r="T742" s="287" t="str">
        <f t="shared" si="92"/>
        <v/>
      </c>
      <c r="U742" s="287" t="str">
        <f t="shared" si="93"/>
        <v/>
      </c>
      <c r="V742" s="287">
        <f t="shared" si="94"/>
        <v>114</v>
      </c>
      <c r="W742" s="288">
        <f>_xlfn.XLOOKUP('LISTA '!D742,BASE!A:A,BASE!G:G)</f>
        <v>13</v>
      </c>
      <c r="X742" s="280" t="str">
        <f t="shared" si="95"/>
        <v/>
      </c>
      <c r="Y742" s="280" t="str">
        <f>IF(X742="ACABOU",(MAX($Y$2:Y741))+1,"")</f>
        <v/>
      </c>
      <c r="Z742" s="280" t="str">
        <f>IF(X742="CHEGOU",(MAX($Z$2:Z741))+1,"")</f>
        <v/>
      </c>
    </row>
    <row r="743" spans="1:27" s="218" customFormat="1" ht="21.9" customHeight="1" x14ac:dyDescent="0.3">
      <c r="A743" s="11"/>
      <c r="B743" s="11"/>
      <c r="C743" s="10"/>
      <c r="D743" s="278">
        <v>21516</v>
      </c>
      <c r="E743" s="279" t="str">
        <f>_xlfn.XLOOKUP(D743,BASE!A:A,BASE!B:B)</f>
        <v>MIX CRISPY MOSTARDA E MEL 10KG (PEPITO)</v>
      </c>
      <c r="F743" s="280"/>
      <c r="G743" s="280"/>
      <c r="H743" s="281">
        <v>52.4</v>
      </c>
      <c r="I743" s="281">
        <v>52.4</v>
      </c>
      <c r="J743" s="282" t="str">
        <f>IFERROR(_xlfn.XLOOKUP(D743,ISENTOS!A:A,ISENTOS!H:H),"")</f>
        <v/>
      </c>
      <c r="K743" s="282" t="str">
        <f>IFERROR(_xlfn.XLOOKUP(D743,ISENTOS!A:A,ISENTOS!I:I),"")</f>
        <v/>
      </c>
      <c r="L743" s="283">
        <f>IF(_xlfn.XLOOKUP(D743,Peso!A:A,Peso!D:D),_xlfn.XLOOKUP(D743,Peso!A:A,Peso!D:D),"SEM PESO")</f>
        <v>10</v>
      </c>
      <c r="M743" s="283" t="str">
        <f>_xlfn.XLOOKUP(D743,Peso!A:A,Peso!C:C)</f>
        <v>CX</v>
      </c>
      <c r="N743" s="283"/>
      <c r="O743" s="284">
        <f t="shared" si="88"/>
        <v>52.4</v>
      </c>
      <c r="P743" s="284" t="str">
        <f t="shared" si="89"/>
        <v/>
      </c>
      <c r="Q743" s="284" t="str">
        <f t="shared" si="90"/>
        <v/>
      </c>
      <c r="R743" s="285" t="str">
        <f>_xlfn.XLOOKUP(D743,CATEGORIA!B:B,CATEGORIA!F:F)</f>
        <v>APERITIVOS</v>
      </c>
      <c r="S743" s="286">
        <f t="shared" si="91"/>
        <v>524</v>
      </c>
      <c r="T743" s="287" t="str">
        <f t="shared" si="92"/>
        <v/>
      </c>
      <c r="U743" s="287" t="str">
        <f t="shared" si="93"/>
        <v/>
      </c>
      <c r="V743" s="287">
        <f t="shared" si="94"/>
        <v>524</v>
      </c>
      <c r="W743" s="288">
        <f>_xlfn.XLOOKUP('LISTA '!D743,BASE!A:A,BASE!G:G)</f>
        <v>19</v>
      </c>
      <c r="X743" s="280" t="str">
        <f t="shared" si="95"/>
        <v/>
      </c>
      <c r="Y743" s="280" t="str">
        <f>IF(X743="ACABOU",(MAX($Y$2:Y742))+1,"")</f>
        <v/>
      </c>
      <c r="Z743" s="280" t="str">
        <f>IF(X743="CHEGOU",(MAX($Z$2:Z742))+1,"")</f>
        <v/>
      </c>
    </row>
    <row r="744" spans="1:27" s="218" customFormat="1" ht="21.9" customHeight="1" x14ac:dyDescent="0.3">
      <c r="A744" s="11" t="e">
        <f>IF(#REF!="",0,COUNTIF(#REF!,"x"))</f>
        <v>#REF!</v>
      </c>
      <c r="B744" s="11" t="e">
        <f>IF(#REF!="",0,COUNTIF(#REF!,"x"))</f>
        <v>#REF!</v>
      </c>
      <c r="C744" s="10" t="e">
        <f>IF(#REF!="",0,COUNTIF(#REF!,"X"))</f>
        <v>#REF!</v>
      </c>
      <c r="D744" s="278">
        <v>21552</v>
      </c>
      <c r="E744" s="279" t="str">
        <f>_xlfn.XLOOKUP(D744,BASE!A:A,BASE!B:B)</f>
        <v>MIX CRISPY MOSTARDA E MEL 2KG (VIDA EM GRAOS)</v>
      </c>
      <c r="F744" s="280"/>
      <c r="G744" s="280" t="s">
        <v>155</v>
      </c>
      <c r="H744" s="281">
        <v>59.1</v>
      </c>
      <c r="I744" s="281">
        <f>VLOOKUP(D744,FRACIONADOS!$A:$L,8,0)</f>
        <v>59.1</v>
      </c>
      <c r="J744" s="282" t="str">
        <f>IFERROR(_xlfn.XLOOKUP(D744,ISENTOS!A:A,ISENTOS!H:H),"")</f>
        <v/>
      </c>
      <c r="K744" s="282" t="str">
        <f>IFERROR(_xlfn.XLOOKUP(D744,ISENTOS!A:A,ISENTOS!I:I),"")</f>
        <v/>
      </c>
      <c r="L744" s="283">
        <f>IF(_xlfn.XLOOKUP(D744,Peso!A:A,Peso!D:D),_xlfn.XLOOKUP(D744,Peso!A:A,Peso!D:D),"SEM PESO")</f>
        <v>2</v>
      </c>
      <c r="M744" s="283" t="str">
        <f>_xlfn.XLOOKUP(D744,Peso!A:A,Peso!C:C)</f>
        <v>CX</v>
      </c>
      <c r="N744" s="283"/>
      <c r="O744" s="284">
        <f t="shared" si="88"/>
        <v>59.1</v>
      </c>
      <c r="P744" s="284" t="str">
        <f t="shared" si="89"/>
        <v/>
      </c>
      <c r="Q744" s="284" t="str">
        <f t="shared" si="90"/>
        <v/>
      </c>
      <c r="R744" s="285" t="str">
        <f>_xlfn.XLOOKUP(D744,CATEGORIA!B:B,CATEGORIA!F:F)</f>
        <v>APERITIVOS</v>
      </c>
      <c r="S744" s="286">
        <f t="shared" si="91"/>
        <v>118.2</v>
      </c>
      <c r="T744" s="287" t="str">
        <f t="shared" si="92"/>
        <v/>
      </c>
      <c r="U744" s="287" t="str">
        <f t="shared" si="93"/>
        <v/>
      </c>
      <c r="V744" s="287">
        <f t="shared" si="94"/>
        <v>118.2</v>
      </c>
      <c r="W744" s="288">
        <f>_xlfn.XLOOKUP('LISTA '!D744,BASE!A:A,BASE!G:G)</f>
        <v>30</v>
      </c>
      <c r="X744" s="280" t="str">
        <f t="shared" si="95"/>
        <v/>
      </c>
      <c r="Y744" s="280" t="str">
        <f>IF(X744="ACABOU",(MAX($Y$2:Y743))+1,"")</f>
        <v/>
      </c>
      <c r="Z744" s="280" t="str">
        <f>IF(X744="CHEGOU",(MAX($Z$2:Z743))+1,"")</f>
        <v/>
      </c>
    </row>
    <row r="745" spans="1:27" s="218" customFormat="1" ht="21.9" customHeight="1" x14ac:dyDescent="0.3">
      <c r="A745" s="59" t="e">
        <f>IF(#REF!="",0,COUNTIF(#REF!,"x"))</f>
        <v>#REF!</v>
      </c>
      <c r="B745" s="59" t="e">
        <f>IF(#REF!="",0,COUNTIF(#REF!,"x"))</f>
        <v>#REF!</v>
      </c>
      <c r="C745" s="60" t="e">
        <f>IF(#REF!="",0,COUNTIF(#REF!,"X"))</f>
        <v>#REF!</v>
      </c>
      <c r="D745" s="278">
        <v>21793</v>
      </c>
      <c r="E745" s="279" t="str">
        <f>_xlfn.XLOOKUP(D745,BASE!A:A,BASE!B:B)</f>
        <v>MIX CRISPY MOSTARDA E MEL 5KG</v>
      </c>
      <c r="F745" s="280"/>
      <c r="G745" s="280"/>
      <c r="H745" s="281">
        <v>56.1</v>
      </c>
      <c r="I745" s="281">
        <f>VLOOKUP(D745,FRACIONADOS!$A:$L,8,0)</f>
        <v>56.1</v>
      </c>
      <c r="J745" s="282" t="str">
        <f>IFERROR(_xlfn.XLOOKUP(D745,ISENTOS!A:A,ISENTOS!H:H),"")</f>
        <v/>
      </c>
      <c r="K745" s="282" t="str">
        <f>IFERROR(_xlfn.XLOOKUP(D745,ISENTOS!A:A,ISENTOS!I:I),"")</f>
        <v/>
      </c>
      <c r="L745" s="283">
        <f>IF(_xlfn.XLOOKUP(D745,Peso!A:A,Peso!D:D),_xlfn.XLOOKUP(D745,Peso!A:A,Peso!D:D),"SEM PESO")</f>
        <v>5</v>
      </c>
      <c r="M745" s="283" t="str">
        <f>_xlfn.XLOOKUP(D745,Peso!A:A,Peso!C:C)</f>
        <v>SC</v>
      </c>
      <c r="N745" s="283"/>
      <c r="O745" s="284">
        <f t="shared" si="88"/>
        <v>56.1</v>
      </c>
      <c r="P745" s="284" t="str">
        <f t="shared" si="89"/>
        <v/>
      </c>
      <c r="Q745" s="284" t="str">
        <f t="shared" si="90"/>
        <v/>
      </c>
      <c r="R745" s="285" t="str">
        <f>_xlfn.XLOOKUP(D745,CATEGORIA!B:B,CATEGORIA!F:F)</f>
        <v>APERITIVOS</v>
      </c>
      <c r="S745" s="286">
        <f t="shared" si="91"/>
        <v>280.5</v>
      </c>
      <c r="T745" s="287" t="str">
        <f t="shared" si="92"/>
        <v/>
      </c>
      <c r="U745" s="287" t="str">
        <f t="shared" si="93"/>
        <v/>
      </c>
      <c r="V745" s="287">
        <f t="shared" si="94"/>
        <v>280.5</v>
      </c>
      <c r="W745" s="288">
        <f>_xlfn.XLOOKUP('LISTA '!D745,BASE!A:A,BASE!G:G)</f>
        <v>0</v>
      </c>
      <c r="X745" s="280" t="str">
        <f t="shared" si="95"/>
        <v>ACABOU</v>
      </c>
      <c r="Y745" s="280">
        <f>IF(X745="ACABOU",(MAX($Y$2:Y744))+1,"")</f>
        <v>24</v>
      </c>
      <c r="Z745" s="280" t="str">
        <f>IF(X745="CHEGOU",(MAX($Z$2:Z744))+1,"")</f>
        <v/>
      </c>
    </row>
    <row r="746" spans="1:27" s="217" customFormat="1" ht="21.9" customHeight="1" x14ac:dyDescent="0.3">
      <c r="A746" s="11" t="e">
        <f>IF(#REF!="",0,COUNTIF(#REF!,"x"))</f>
        <v>#REF!</v>
      </c>
      <c r="B746" s="11" t="e">
        <f>IF(#REF!="",0,COUNTIF(#REF!,"x"))</f>
        <v>#REF!</v>
      </c>
      <c r="C746" s="10" t="e">
        <f>IF(#REF!="",0,COUNTIF(#REF!,"X"))</f>
        <v>#REF!</v>
      </c>
      <c r="D746" s="278">
        <v>207</v>
      </c>
      <c r="E746" s="279" t="str">
        <f>_xlfn.XLOOKUP(D746,BASE!A:A,BASE!B:B)</f>
        <v>MIX DE FRUTAS DESIDRATADAS 5KG (VIDA EM GRAOS)</v>
      </c>
      <c r="F746" s="280"/>
      <c r="G746" s="280" t="s">
        <v>155</v>
      </c>
      <c r="H746" s="281">
        <v>64</v>
      </c>
      <c r="I746" s="281">
        <v>64</v>
      </c>
      <c r="J746" s="282" t="str">
        <f>IFERROR(_xlfn.XLOOKUP(D746,ISENTOS!A:A,ISENTOS!H:H),"")</f>
        <v/>
      </c>
      <c r="K746" s="282" t="str">
        <f>IFERROR(_xlfn.XLOOKUP(D746,ISENTOS!A:A,ISENTOS!I:I),"")</f>
        <v/>
      </c>
      <c r="L746" s="283">
        <f>IF(_xlfn.XLOOKUP(D746,Peso!A:A,Peso!D:D),_xlfn.XLOOKUP(D746,Peso!A:A,Peso!D:D),"SEM PESO")</f>
        <v>5</v>
      </c>
      <c r="M746" s="283" t="str">
        <f>_xlfn.XLOOKUP(D746,Peso!A:A,Peso!C:C)</f>
        <v>CX</v>
      </c>
      <c r="N746" s="283"/>
      <c r="O746" s="284">
        <f t="shared" si="88"/>
        <v>64</v>
      </c>
      <c r="P746" s="284" t="str">
        <f t="shared" si="89"/>
        <v/>
      </c>
      <c r="Q746" s="284" t="str">
        <f t="shared" si="90"/>
        <v/>
      </c>
      <c r="R746" s="285" t="str">
        <f>_xlfn.XLOOKUP(D746,CATEGORIA!B:B,CATEGORIA!F:F)</f>
        <v>FRUTAS DESIDRATADAS / CRISTALIZADAS</v>
      </c>
      <c r="S746" s="286">
        <f t="shared" si="91"/>
        <v>320</v>
      </c>
      <c r="T746" s="287" t="str">
        <f t="shared" si="92"/>
        <v/>
      </c>
      <c r="U746" s="287" t="str">
        <f t="shared" si="93"/>
        <v/>
      </c>
      <c r="V746" s="287">
        <f t="shared" si="94"/>
        <v>320</v>
      </c>
      <c r="W746" s="288">
        <f>_xlfn.XLOOKUP('LISTA '!D746,BASE!A:A,BASE!G:G)</f>
        <v>49</v>
      </c>
      <c r="X746" s="280" t="str">
        <f t="shared" si="95"/>
        <v/>
      </c>
      <c r="Y746" s="280" t="str">
        <f>IF(X746="ACABOU",(MAX($Y$2:Y745))+1,"")</f>
        <v/>
      </c>
      <c r="Z746" s="280" t="str">
        <f>IF(X746="CHEGOU",(MAX($Z$2:Z745))+1,"")</f>
        <v/>
      </c>
    </row>
    <row r="747" spans="1:27" s="217" customFormat="1" ht="21.9" customHeight="1" x14ac:dyDescent="0.3">
      <c r="A747" s="11" t="e">
        <f>IF(#REF!="",0,COUNTIF(#REF!,"x"))</f>
        <v>#REF!</v>
      </c>
      <c r="B747" s="11" t="e">
        <f>IF(#REF!="",0,COUNTIF(#REF!,"x"))</f>
        <v>#REF!</v>
      </c>
      <c r="C747" s="10" t="e">
        <f>IF(#REF!="",0,COUNTIF(#REF!,"X"))</f>
        <v>#REF!</v>
      </c>
      <c r="D747" s="278">
        <v>21782</v>
      </c>
      <c r="E747" s="279" t="str">
        <f>_xlfn.XLOOKUP(D747,BASE!A:A,BASE!B:B)</f>
        <v>MIX DE FRUTAS TROPICAIS CHIPS 2,5KG</v>
      </c>
      <c r="F747" s="280"/>
      <c r="G747" s="280"/>
      <c r="H747" s="281">
        <v>89.1</v>
      </c>
      <c r="I747" s="281">
        <f>VLOOKUP(D747,FRACIONADOS!$A:$L,8,0)</f>
        <v>89.1</v>
      </c>
      <c r="J747" s="282" t="str">
        <f>IFERROR(_xlfn.XLOOKUP(D747,ISENTOS!A:A,ISENTOS!H:H),"")</f>
        <v/>
      </c>
      <c r="K747" s="282" t="str">
        <f>IFERROR(_xlfn.XLOOKUP(D747,ISENTOS!A:A,ISENTOS!I:I),"")</f>
        <v/>
      </c>
      <c r="L747" s="283">
        <f>IF(_xlfn.XLOOKUP(D747,Peso!A:A,Peso!D:D),_xlfn.XLOOKUP(D747,Peso!A:A,Peso!D:D),"SEM PESO")</f>
        <v>2.5</v>
      </c>
      <c r="M747" s="283" t="str">
        <f>_xlfn.XLOOKUP(D747,Peso!A:A,Peso!C:C)</f>
        <v>CX</v>
      </c>
      <c r="N747" s="283"/>
      <c r="O747" s="284">
        <f t="shared" si="88"/>
        <v>89.1</v>
      </c>
      <c r="P747" s="284" t="str">
        <f t="shared" si="89"/>
        <v/>
      </c>
      <c r="Q747" s="284" t="str">
        <f t="shared" si="90"/>
        <v/>
      </c>
      <c r="R747" s="285" t="str">
        <f>_xlfn.XLOOKUP(D747,CATEGORIA!B:B,CATEGORIA!F:F)</f>
        <v>FRUTAS DESIDRATADAS / CRISTALIZADAS</v>
      </c>
      <c r="S747" s="286">
        <f t="shared" si="91"/>
        <v>222.75</v>
      </c>
      <c r="T747" s="287" t="str">
        <f t="shared" si="92"/>
        <v/>
      </c>
      <c r="U747" s="287" t="str">
        <f t="shared" si="93"/>
        <v/>
      </c>
      <c r="V747" s="287">
        <f t="shared" si="94"/>
        <v>222.75</v>
      </c>
      <c r="W747" s="288">
        <f>_xlfn.XLOOKUP('LISTA '!D747,BASE!A:A,BASE!G:G)</f>
        <v>0</v>
      </c>
      <c r="X747" s="280" t="str">
        <f t="shared" si="95"/>
        <v>ACABOU</v>
      </c>
      <c r="Y747" s="280">
        <f>IF(X747="ACABOU",(MAX($Y$2:Y746))+1,"")</f>
        <v>25</v>
      </c>
      <c r="Z747" s="280" t="str">
        <f>IF(X747="CHEGOU",(MAX($Z$2:Z746))+1,"")</f>
        <v/>
      </c>
      <c r="AA747" s="48"/>
    </row>
    <row r="748" spans="1:27" s="217" customFormat="1" ht="21.9" customHeight="1" x14ac:dyDescent="0.3">
      <c r="A748" s="22" t="e">
        <f>IF(#REF!="",0,COUNTIF(#REF!,"x"))</f>
        <v>#REF!</v>
      </c>
      <c r="B748" s="22" t="e">
        <f>IF(#REF!="",0,COUNTIF(#REF!,"x"))</f>
        <v>#REF!</v>
      </c>
      <c r="C748" s="23" t="e">
        <f>IF(#REF!="",0,COUNTIF(#REF!,"X"))</f>
        <v>#REF!</v>
      </c>
      <c r="D748" s="278">
        <v>21762</v>
      </c>
      <c r="E748" s="279" t="str">
        <f>_xlfn.XLOOKUP(D748,BASE!A:A,BASE!B:B)</f>
        <v>MIX DE FRUTAS TROPICAIS CHIPS 5KG</v>
      </c>
      <c r="F748" s="280"/>
      <c r="G748" s="280"/>
      <c r="H748" s="281">
        <v>80</v>
      </c>
      <c r="I748" s="281">
        <v>80</v>
      </c>
      <c r="J748" s="282">
        <f>IFERROR(_xlfn.XLOOKUP(D748,ISENTOS!A:A,ISENTOS!H:H),"")</f>
        <v>0.04</v>
      </c>
      <c r="K748" s="282">
        <f>IFERROR(_xlfn.XLOOKUP(D748,ISENTOS!A:A,ISENTOS!I:I),"")</f>
        <v>0.12</v>
      </c>
      <c r="L748" s="283">
        <f>IF(_xlfn.XLOOKUP(D748,Peso!A:A,Peso!D:D),_xlfn.XLOOKUP(D748,Peso!A:A,Peso!D:D),"SEM PESO")</f>
        <v>5</v>
      </c>
      <c r="M748" s="283" t="str">
        <f>_xlfn.XLOOKUP(D748,Peso!A:A,Peso!C:C)</f>
        <v>SC</v>
      </c>
      <c r="N748" s="283"/>
      <c r="O748" s="284">
        <f t="shared" si="88"/>
        <v>80</v>
      </c>
      <c r="P748" s="284">
        <f t="shared" si="89"/>
        <v>83.2</v>
      </c>
      <c r="Q748" s="284">
        <f t="shared" si="90"/>
        <v>89.6</v>
      </c>
      <c r="R748" s="285" t="str">
        <f>_xlfn.XLOOKUP(D748,CATEGORIA!B:B,CATEGORIA!F:F)</f>
        <v>FRUTAS DESIDRATADAS / CRISTALIZADAS</v>
      </c>
      <c r="S748" s="286">
        <f t="shared" si="91"/>
        <v>400</v>
      </c>
      <c r="T748" s="287">
        <f t="shared" si="92"/>
        <v>416</v>
      </c>
      <c r="U748" s="287">
        <f t="shared" si="93"/>
        <v>448</v>
      </c>
      <c r="V748" s="287">
        <f t="shared" si="94"/>
        <v>400</v>
      </c>
      <c r="W748" s="288">
        <f>_xlfn.XLOOKUP('LISTA '!D748,BASE!A:A,BASE!G:G)</f>
        <v>486</v>
      </c>
      <c r="X748" s="280" t="str">
        <f t="shared" si="95"/>
        <v/>
      </c>
      <c r="Y748" s="280" t="str">
        <f>IF(X748="ACABOU",(MAX($Y$2:Y747))+1,"")</f>
        <v/>
      </c>
      <c r="Z748" s="280" t="str">
        <f>IF(X748="CHEGOU",(MAX($Z$2:Z747))+1,"")</f>
        <v/>
      </c>
      <c r="AA748" s="48"/>
    </row>
    <row r="749" spans="1:27" s="217" customFormat="1" ht="21.9" customHeight="1" x14ac:dyDescent="0.3">
      <c r="A749" s="11" t="e">
        <f>IF(#REF!="",0,COUNTIF(#REF!,"x"))</f>
        <v>#REF!</v>
      </c>
      <c r="B749" s="11" t="e">
        <f>IF(#REF!="",0,COUNTIF(#REF!,"x"))</f>
        <v>#REF!</v>
      </c>
      <c r="C749" s="10" t="e">
        <f>IF(#REF!="",0,COUNTIF(#REF!,"X"))</f>
        <v>#REF!</v>
      </c>
      <c r="D749" s="278">
        <v>21176</v>
      </c>
      <c r="E749" s="279" t="str">
        <f>_xlfn.XLOOKUP(D749,BASE!A:A,BASE!B:B)</f>
        <v>MIX DE VEGETAIS DESIDRATADOS COM BATATA DOCE 2,5KG</v>
      </c>
      <c r="F749" s="280" t="s">
        <v>51</v>
      </c>
      <c r="G749" s="280" t="s">
        <v>51</v>
      </c>
      <c r="H749" s="281">
        <v>54</v>
      </c>
      <c r="I749" s="281">
        <f>VLOOKUP(D749,FRACIONADOS!$A:$L,8,0)</f>
        <v>49.6</v>
      </c>
      <c r="J749" s="282" t="str">
        <f>IFERROR(_xlfn.XLOOKUP(D749,ISENTOS!A:A,ISENTOS!H:H),"")</f>
        <v/>
      </c>
      <c r="K749" s="282" t="str">
        <f>IFERROR(_xlfn.XLOOKUP(D749,ISENTOS!A:A,ISENTOS!I:I),"")</f>
        <v/>
      </c>
      <c r="L749" s="283">
        <f>IF(_xlfn.XLOOKUP(D749,Peso!A:A,Peso!D:D),_xlfn.XLOOKUP(D749,Peso!A:A,Peso!D:D),"SEM PESO")</f>
        <v>2.5</v>
      </c>
      <c r="M749" s="283" t="str">
        <f>_xlfn.XLOOKUP(D749,Peso!A:A,Peso!C:C)</f>
        <v>CX</v>
      </c>
      <c r="N749" s="283"/>
      <c r="O749" s="284">
        <f t="shared" si="88"/>
        <v>49.6</v>
      </c>
      <c r="P749" s="284" t="str">
        <f t="shared" si="89"/>
        <v/>
      </c>
      <c r="Q749" s="284" t="str">
        <f t="shared" si="90"/>
        <v/>
      </c>
      <c r="R749" s="285" t="str">
        <f>_xlfn.XLOOKUP(D749,CATEGORIA!B:B,CATEGORIA!F:F)</f>
        <v>APERITIVOS</v>
      </c>
      <c r="S749" s="286">
        <f t="shared" si="91"/>
        <v>124</v>
      </c>
      <c r="T749" s="287" t="str">
        <f t="shared" si="92"/>
        <v/>
      </c>
      <c r="U749" s="287" t="str">
        <f t="shared" si="93"/>
        <v/>
      </c>
      <c r="V749" s="287">
        <f t="shared" si="94"/>
        <v>124</v>
      </c>
      <c r="W749" s="288">
        <f>_xlfn.XLOOKUP('LISTA '!D749,BASE!A:A,BASE!G:G)</f>
        <v>21</v>
      </c>
      <c r="X749" s="280" t="str">
        <f t="shared" si="95"/>
        <v/>
      </c>
      <c r="Y749" s="280" t="str">
        <f>IF(X749="ACABOU",(MAX($Y$2:Y748))+1,"")</f>
        <v/>
      </c>
      <c r="Z749" s="280" t="str">
        <f>IF(X749="CHEGOU",(MAX($Z$2:Z748))+1,"")</f>
        <v/>
      </c>
    </row>
    <row r="750" spans="1:27" s="218" customFormat="1" ht="21.9" customHeight="1" x14ac:dyDescent="0.3">
      <c r="A750" s="11" t="e">
        <f>IF(#REF!="",0,COUNTIF(#REF!,"x"))</f>
        <v>#REF!</v>
      </c>
      <c r="B750" s="11" t="e">
        <f>IF(#REF!="",0,COUNTIF(#REF!,"x"))</f>
        <v>#REF!</v>
      </c>
      <c r="C750" s="10" t="e">
        <f>IF(#REF!="",0,COUNTIF(#REF!,"X"))</f>
        <v>#REF!</v>
      </c>
      <c r="D750" s="278">
        <v>21151</v>
      </c>
      <c r="E750" s="279" t="str">
        <f>_xlfn.XLOOKUP(D750,BASE!A:A,BASE!B:B)</f>
        <v>MIX DE VEGETAIS DESIDRATADOS COM BATATA DOCE 5KG</v>
      </c>
      <c r="F750" s="280"/>
      <c r="G750" s="280"/>
      <c r="H750" s="281">
        <v>48</v>
      </c>
      <c r="I750" s="281">
        <v>44</v>
      </c>
      <c r="J750" s="282" t="str">
        <f>IFERROR(_xlfn.XLOOKUP(D750,ISENTOS!A:A,ISENTOS!H:H),"")</f>
        <v/>
      </c>
      <c r="K750" s="282" t="str">
        <f>IFERROR(_xlfn.XLOOKUP(D750,ISENTOS!A:A,ISENTOS!I:I),"")</f>
        <v/>
      </c>
      <c r="L750" s="283">
        <f>IF(_xlfn.XLOOKUP(D750,Peso!A:A,Peso!D:D),_xlfn.XLOOKUP(D750,Peso!A:A,Peso!D:D),"SEM PESO")</f>
        <v>5</v>
      </c>
      <c r="M750" s="283" t="str">
        <f>_xlfn.XLOOKUP(D750,Peso!A:A,Peso!C:C)</f>
        <v>CX</v>
      </c>
      <c r="N750" s="283"/>
      <c r="O750" s="284">
        <f t="shared" si="88"/>
        <v>44</v>
      </c>
      <c r="P750" s="284" t="str">
        <f t="shared" si="89"/>
        <v/>
      </c>
      <c r="Q750" s="284" t="str">
        <f t="shared" si="90"/>
        <v/>
      </c>
      <c r="R750" s="285" t="str">
        <f>_xlfn.XLOOKUP(D750,CATEGORIA!B:B,CATEGORIA!F:F)</f>
        <v>APERITIVOS</v>
      </c>
      <c r="S750" s="286">
        <f t="shared" si="91"/>
        <v>220</v>
      </c>
      <c r="T750" s="287" t="str">
        <f t="shared" si="92"/>
        <v/>
      </c>
      <c r="U750" s="287" t="str">
        <f t="shared" si="93"/>
        <v/>
      </c>
      <c r="V750" s="287">
        <f t="shared" si="94"/>
        <v>220</v>
      </c>
      <c r="W750" s="288">
        <f>_xlfn.XLOOKUP('LISTA '!D750,BASE!A:A,BASE!G:G)</f>
        <v>2239</v>
      </c>
      <c r="X750" s="280" t="str">
        <f t="shared" si="95"/>
        <v/>
      </c>
      <c r="Y750" s="280" t="str">
        <f>IF(X750="ACABOU",(MAX($Y$2:Y749))+1,"")</f>
        <v/>
      </c>
      <c r="Z750" s="280" t="str">
        <f>IF(X750="CHEGOU",(MAX($Z$2:Z749))+1,"")</f>
        <v/>
      </c>
    </row>
    <row r="751" spans="1:27" s="218" customFormat="1" ht="21.9" customHeight="1" x14ac:dyDescent="0.3">
      <c r="A751" s="11"/>
      <c r="B751" s="11"/>
      <c r="C751" s="10"/>
      <c r="D751" s="278">
        <v>1545</v>
      </c>
      <c r="E751" s="279" t="str">
        <f>_xlfn.XLOOKUP(D751,BASE!A:A,BASE!B:B)</f>
        <v>MIX DETOX 2KG (VIDA EM GRAOS)</v>
      </c>
      <c r="F751" s="280"/>
      <c r="G751" s="280" t="s">
        <v>155</v>
      </c>
      <c r="H751" s="281">
        <v>37</v>
      </c>
      <c r="I751" s="281">
        <v>37</v>
      </c>
      <c r="J751" s="282" t="str">
        <f>IFERROR(_xlfn.XLOOKUP(D751,ISENTOS!A:A,ISENTOS!H:H),"")</f>
        <v/>
      </c>
      <c r="K751" s="282" t="str">
        <f>IFERROR(_xlfn.XLOOKUP(D751,ISENTOS!A:A,ISENTOS!I:I),"")</f>
        <v/>
      </c>
      <c r="L751" s="283">
        <f>IF(_xlfn.XLOOKUP(D751,Peso!A:A,Peso!D:D),_xlfn.XLOOKUP(D751,Peso!A:A,Peso!D:D),"SEM PESO")</f>
        <v>2</v>
      </c>
      <c r="M751" s="283" t="str">
        <f>_xlfn.XLOOKUP(D751,Peso!A:A,Peso!C:C)</f>
        <v>SC</v>
      </c>
      <c r="N751" s="283"/>
      <c r="O751" s="284">
        <f t="shared" si="88"/>
        <v>37</v>
      </c>
      <c r="P751" s="284" t="str">
        <f t="shared" si="89"/>
        <v/>
      </c>
      <c r="Q751" s="284" t="str">
        <f t="shared" si="90"/>
        <v/>
      </c>
      <c r="R751" s="285" t="str">
        <f>_xlfn.XLOOKUP(D751,CATEGORIA!B:B,CATEGORIA!F:F)</f>
        <v>APERITIVOS</v>
      </c>
      <c r="S751" s="286">
        <f t="shared" si="91"/>
        <v>74</v>
      </c>
      <c r="T751" s="287" t="str">
        <f t="shared" si="92"/>
        <v/>
      </c>
      <c r="U751" s="287" t="str">
        <f t="shared" si="93"/>
        <v/>
      </c>
      <c r="V751" s="287">
        <f t="shared" si="94"/>
        <v>74</v>
      </c>
      <c r="W751" s="288">
        <f>_xlfn.XLOOKUP('LISTA '!D751,BASE!A:A,BASE!G:G)</f>
        <v>102</v>
      </c>
      <c r="X751" s="280" t="str">
        <f t="shared" si="95"/>
        <v/>
      </c>
      <c r="Y751" s="280" t="str">
        <f>IF(X751="ACABOU",(MAX($Y$2:Y750))+1,"")</f>
        <v/>
      </c>
      <c r="Z751" s="280" t="str">
        <f>IF(X751="CHEGOU",(MAX($Z$2:Z750))+1,"")</f>
        <v/>
      </c>
    </row>
    <row r="752" spans="1:27" s="218" customFormat="1" ht="21.9" customHeight="1" x14ac:dyDescent="0.3">
      <c r="A752" s="22" t="e">
        <f>IF(#REF!="",0,COUNTIF(#REF!,"x"))</f>
        <v>#REF!</v>
      </c>
      <c r="B752" s="22" t="e">
        <f>IF(#REF!="",0,COUNTIF(#REF!,"x"))</f>
        <v>#REF!</v>
      </c>
      <c r="C752" s="23" t="e">
        <f>IF(#REF!="",0,COUNTIF(#REF!,"X"))</f>
        <v>#REF!</v>
      </c>
      <c r="D752" s="278">
        <v>1546</v>
      </c>
      <c r="E752" s="279" t="str">
        <f>_xlfn.XLOOKUP(D752,BASE!A:A,BASE!B:B)</f>
        <v>MIX ENERGIA 2KG</v>
      </c>
      <c r="F752" s="280" t="s">
        <v>155</v>
      </c>
      <c r="G752" s="280" t="s">
        <v>155</v>
      </c>
      <c r="H752" s="281">
        <v>39</v>
      </c>
      <c r="I752" s="281">
        <v>39</v>
      </c>
      <c r="J752" s="282" t="str">
        <f>IFERROR(_xlfn.XLOOKUP(D752,ISENTOS!A:A,ISENTOS!H:H),"")</f>
        <v/>
      </c>
      <c r="K752" s="282" t="str">
        <f>IFERROR(_xlfn.XLOOKUP(D752,ISENTOS!A:A,ISENTOS!I:I),"")</f>
        <v/>
      </c>
      <c r="L752" s="283">
        <f>IF(_xlfn.XLOOKUP(D752,Peso!A:A,Peso!D:D),_xlfn.XLOOKUP(D752,Peso!A:A,Peso!D:D),"SEM PESO")</f>
        <v>2</v>
      </c>
      <c r="M752" s="283" t="str">
        <f>_xlfn.XLOOKUP(D752,Peso!A:A,Peso!C:C)</f>
        <v>SC</v>
      </c>
      <c r="N752" s="283"/>
      <c r="O752" s="284">
        <f t="shared" si="88"/>
        <v>39</v>
      </c>
      <c r="P752" s="284" t="str">
        <f t="shared" si="89"/>
        <v/>
      </c>
      <c r="Q752" s="284" t="str">
        <f t="shared" si="90"/>
        <v/>
      </c>
      <c r="R752" s="285" t="str">
        <f>_xlfn.XLOOKUP(D752,CATEGORIA!B:B,CATEGORIA!F:F)</f>
        <v>APERITIVOS</v>
      </c>
      <c r="S752" s="286">
        <f t="shared" si="91"/>
        <v>78</v>
      </c>
      <c r="T752" s="287" t="str">
        <f t="shared" si="92"/>
        <v/>
      </c>
      <c r="U752" s="287" t="str">
        <f t="shared" si="93"/>
        <v/>
      </c>
      <c r="V752" s="287">
        <f t="shared" si="94"/>
        <v>78</v>
      </c>
      <c r="W752" s="288">
        <f>_xlfn.XLOOKUP('LISTA '!D752,BASE!A:A,BASE!G:G)</f>
        <v>4</v>
      </c>
      <c r="X752" s="280" t="str">
        <f t="shared" si="95"/>
        <v/>
      </c>
      <c r="Y752" s="280" t="str">
        <f>IF(X752="ACABOU",(MAX($Y$2:Y751))+1,"")</f>
        <v/>
      </c>
      <c r="Z752" s="280" t="str">
        <f>IF(X752="CHEGOU",(MAX($Z$2:Z751))+1,"")</f>
        <v/>
      </c>
    </row>
    <row r="753" spans="1:27" s="216" customFormat="1" ht="21.9" customHeight="1" x14ac:dyDescent="0.3">
      <c r="A753" s="22" t="e">
        <f>IF(#REF!="",0,COUNTIF(#REF!,"x"))</f>
        <v>#REF!</v>
      </c>
      <c r="B753" s="22" t="e">
        <f>IF(#REF!="",0,COUNTIF(#REF!,"x"))</f>
        <v>#REF!</v>
      </c>
      <c r="C753" s="23" t="e">
        <f>IF(#REF!="",0,COUNTIF(#REF!,"X"))</f>
        <v>#REF!</v>
      </c>
      <c r="D753" s="278">
        <v>1548</v>
      </c>
      <c r="E753" s="279" t="str">
        <f>_xlfn.XLOOKUP(D753,BASE!A:A,BASE!B:B)</f>
        <v>MIX FRUTAS VERMELHAS 2KG (VIDA EM GRAOS)</v>
      </c>
      <c r="F753" s="280"/>
      <c r="G753" s="280" t="s">
        <v>155</v>
      </c>
      <c r="H753" s="281">
        <v>87</v>
      </c>
      <c r="I753" s="281">
        <v>87</v>
      </c>
      <c r="J753" s="282" t="str">
        <f>IFERROR(_xlfn.XLOOKUP(D753,ISENTOS!A:A,ISENTOS!H:H),"")</f>
        <v/>
      </c>
      <c r="K753" s="282" t="str">
        <f>IFERROR(_xlfn.XLOOKUP(D753,ISENTOS!A:A,ISENTOS!I:I),"")</f>
        <v/>
      </c>
      <c r="L753" s="283">
        <f>IF(_xlfn.XLOOKUP(D753,Peso!A:A,Peso!D:D),_xlfn.XLOOKUP(D753,Peso!A:A,Peso!D:D),"SEM PESO")</f>
        <v>2</v>
      </c>
      <c r="M753" s="283" t="str">
        <f>_xlfn.XLOOKUP(D753,Peso!A:A,Peso!C:C)</f>
        <v>SC</v>
      </c>
      <c r="N753" s="283"/>
      <c r="O753" s="284">
        <f t="shared" si="88"/>
        <v>87</v>
      </c>
      <c r="P753" s="284" t="str">
        <f t="shared" si="89"/>
        <v/>
      </c>
      <c r="Q753" s="284" t="str">
        <f t="shared" si="90"/>
        <v/>
      </c>
      <c r="R753" s="285" t="str">
        <f>_xlfn.XLOOKUP(D753,CATEGORIA!B:B,CATEGORIA!F:F)</f>
        <v>APERITIVOS</v>
      </c>
      <c r="S753" s="286">
        <f t="shared" si="91"/>
        <v>174</v>
      </c>
      <c r="T753" s="287" t="str">
        <f t="shared" si="92"/>
        <v/>
      </c>
      <c r="U753" s="287" t="str">
        <f t="shared" si="93"/>
        <v/>
      </c>
      <c r="V753" s="287">
        <f t="shared" si="94"/>
        <v>174</v>
      </c>
      <c r="W753" s="288">
        <f>_xlfn.XLOOKUP('LISTA '!D753,BASE!A:A,BASE!G:G)</f>
        <v>0</v>
      </c>
      <c r="X753" s="280" t="str">
        <f t="shared" si="95"/>
        <v>ACABOU</v>
      </c>
      <c r="Y753" s="280">
        <f>IF(X753="ACABOU",(MAX($Y$2:Y752))+1,"")</f>
        <v>26</v>
      </c>
      <c r="Z753" s="280" t="str">
        <f>IF(X753="CHEGOU",(MAX($Z$2:Z752))+1,"")</f>
        <v/>
      </c>
    </row>
    <row r="754" spans="1:27" s="215" customFormat="1" ht="21.9" customHeight="1" x14ac:dyDescent="0.3">
      <c r="A754" s="22"/>
      <c r="B754" s="22"/>
      <c r="C754" s="23"/>
      <c r="D754" s="278">
        <v>1595</v>
      </c>
      <c r="E754" s="279" t="str">
        <f>_xlfn.XLOOKUP(D754,BASE!A:A,BASE!B:B)</f>
        <v>MIX GOJI BERRY 2KG (VIDA EM GRAOS)</v>
      </c>
      <c r="F754" s="280"/>
      <c r="G754" s="280" t="s">
        <v>155</v>
      </c>
      <c r="H754" s="281">
        <v>45</v>
      </c>
      <c r="I754" s="281">
        <v>45</v>
      </c>
      <c r="J754" s="282" t="str">
        <f>IFERROR(_xlfn.XLOOKUP(D754,ISENTOS!A:A,ISENTOS!H:H),"")</f>
        <v/>
      </c>
      <c r="K754" s="282" t="str">
        <f>IFERROR(_xlfn.XLOOKUP(D754,ISENTOS!A:A,ISENTOS!I:I),"")</f>
        <v/>
      </c>
      <c r="L754" s="283">
        <f>IF(_xlfn.XLOOKUP(D754,Peso!A:A,Peso!D:D),_xlfn.XLOOKUP(D754,Peso!A:A,Peso!D:D),"SEM PESO")</f>
        <v>2</v>
      </c>
      <c r="M754" s="283" t="str">
        <f>_xlfn.XLOOKUP(D754,Peso!A:A,Peso!C:C)</f>
        <v>CX</v>
      </c>
      <c r="N754" s="283"/>
      <c r="O754" s="284">
        <f t="shared" si="88"/>
        <v>45</v>
      </c>
      <c r="P754" s="284" t="str">
        <f t="shared" si="89"/>
        <v/>
      </c>
      <c r="Q754" s="284" t="str">
        <f t="shared" si="90"/>
        <v/>
      </c>
      <c r="R754" s="285" t="str">
        <f>_xlfn.XLOOKUP(D754,CATEGORIA!B:B,CATEGORIA!F:F)</f>
        <v>APERITIVOS</v>
      </c>
      <c r="S754" s="286">
        <f t="shared" si="91"/>
        <v>90</v>
      </c>
      <c r="T754" s="287" t="str">
        <f t="shared" si="92"/>
        <v/>
      </c>
      <c r="U754" s="287" t="str">
        <f t="shared" si="93"/>
        <v/>
      </c>
      <c r="V754" s="287">
        <f t="shared" si="94"/>
        <v>90</v>
      </c>
      <c r="W754" s="288">
        <f>_xlfn.XLOOKUP('LISTA '!D754,BASE!A:A,BASE!G:G)</f>
        <v>18</v>
      </c>
      <c r="X754" s="280" t="str">
        <f t="shared" si="95"/>
        <v/>
      </c>
      <c r="Y754" s="280" t="str">
        <f>IF(X754="ACABOU",(MAX($Y$2:Y753))+1,"")</f>
        <v/>
      </c>
      <c r="Z754" s="280" t="str">
        <f>IF(X754="CHEGOU",(MAX($Z$2:Z753))+1,"")</f>
        <v/>
      </c>
    </row>
    <row r="755" spans="1:27" s="217" customFormat="1" ht="21.9" customHeight="1" x14ac:dyDescent="0.3">
      <c r="A755" s="22" t="e">
        <f>IF(#REF!="",0,COUNTIF(#REF!,"x"))</f>
        <v>#REF!</v>
      </c>
      <c r="B755" s="22" t="e">
        <f>IF(#REF!="",0,COUNTIF(#REF!,"x"))</f>
        <v>#REF!</v>
      </c>
      <c r="C755" s="23" t="e">
        <f>IF(#REF!="",0,COUNTIF(#REF!,"X"))</f>
        <v>#REF!</v>
      </c>
      <c r="D755" s="278">
        <v>1547</v>
      </c>
      <c r="E755" s="279" t="str">
        <f>_xlfn.XLOOKUP(D755,BASE!A:A,BASE!B:B)</f>
        <v>MIX HAPPY HOUR 2KG (VIDA EM GRAOS)</v>
      </c>
      <c r="F755" s="280"/>
      <c r="G755" s="280" t="s">
        <v>155</v>
      </c>
      <c r="H755" s="281">
        <v>18</v>
      </c>
      <c r="I755" s="281">
        <v>18</v>
      </c>
      <c r="J755" s="282" t="str">
        <f>IFERROR(_xlfn.XLOOKUP(D755,ISENTOS!A:A,ISENTOS!H:H),"")</f>
        <v/>
      </c>
      <c r="K755" s="282" t="str">
        <f>IFERROR(_xlfn.XLOOKUP(D755,ISENTOS!A:A,ISENTOS!I:I),"")</f>
        <v/>
      </c>
      <c r="L755" s="283">
        <f>IF(_xlfn.XLOOKUP(D755,Peso!A:A,Peso!D:D),_xlfn.XLOOKUP(D755,Peso!A:A,Peso!D:D),"SEM PESO")</f>
        <v>2</v>
      </c>
      <c r="M755" s="283" t="str">
        <f>_xlfn.XLOOKUP(D755,Peso!A:A,Peso!C:C)</f>
        <v>SC</v>
      </c>
      <c r="N755" s="283"/>
      <c r="O755" s="284">
        <f t="shared" si="88"/>
        <v>18</v>
      </c>
      <c r="P755" s="284" t="str">
        <f t="shared" si="89"/>
        <v/>
      </c>
      <c r="Q755" s="284" t="str">
        <f t="shared" si="90"/>
        <v/>
      </c>
      <c r="R755" s="285" t="str">
        <f>_xlfn.XLOOKUP(D755,CATEGORIA!B:B,CATEGORIA!F:F)</f>
        <v>APERITIVOS</v>
      </c>
      <c r="S755" s="286">
        <f t="shared" si="91"/>
        <v>36</v>
      </c>
      <c r="T755" s="287" t="str">
        <f t="shared" si="92"/>
        <v/>
      </c>
      <c r="U755" s="287" t="str">
        <f t="shared" si="93"/>
        <v/>
      </c>
      <c r="V755" s="287">
        <f t="shared" si="94"/>
        <v>36</v>
      </c>
      <c r="W755" s="288">
        <f>_xlfn.XLOOKUP('LISTA '!D755,BASE!A:A,BASE!G:G)</f>
        <v>39</v>
      </c>
      <c r="X755" s="280" t="str">
        <f t="shared" si="95"/>
        <v/>
      </c>
      <c r="Y755" s="280" t="str">
        <f>IF(X755="ACABOU",(MAX($Y$2:Y754))+1,"")</f>
        <v/>
      </c>
      <c r="Z755" s="280" t="str">
        <f>IF(X755="CHEGOU",(MAX($Z$2:Z754))+1,"")</f>
        <v/>
      </c>
    </row>
    <row r="756" spans="1:27" s="217" customFormat="1" ht="21.9" customHeight="1" x14ac:dyDescent="0.3">
      <c r="A756" s="22" t="e">
        <f>IF(#REF!="",0,COUNTIF(#REF!,"x"))</f>
        <v>#REF!</v>
      </c>
      <c r="B756" s="22" t="e">
        <f>IF(#REF!="",0,COUNTIF(#REF!,"x"))</f>
        <v>#REF!</v>
      </c>
      <c r="C756" s="23" t="e">
        <f>IF(#REF!="",0,COUNTIF(#REF!,"X"))</f>
        <v>#REF!</v>
      </c>
      <c r="D756" s="278">
        <v>1596</v>
      </c>
      <c r="E756" s="279" t="str">
        <f>_xlfn.XLOOKUP(D756,BASE!A:A,BASE!B:B)</f>
        <v>MIX MAÇA E CRANBERRY 2KG (VIDA EM GRAOS)</v>
      </c>
      <c r="F756" s="280"/>
      <c r="G756" s="280" t="s">
        <v>155</v>
      </c>
      <c r="H756" s="281">
        <v>27</v>
      </c>
      <c r="I756" s="281">
        <v>27</v>
      </c>
      <c r="J756" s="282" t="str">
        <f>IFERROR(_xlfn.XLOOKUP(D756,ISENTOS!A:A,ISENTOS!H:H),"")</f>
        <v/>
      </c>
      <c r="K756" s="282" t="str">
        <f>IFERROR(_xlfn.XLOOKUP(D756,ISENTOS!A:A,ISENTOS!I:I),"")</f>
        <v/>
      </c>
      <c r="L756" s="283">
        <f>IF(_xlfn.XLOOKUP(D756,Peso!A:A,Peso!D:D),_xlfn.XLOOKUP(D756,Peso!A:A,Peso!D:D),"SEM PESO")</f>
        <v>2</v>
      </c>
      <c r="M756" s="283" t="str">
        <f>_xlfn.XLOOKUP(D756,Peso!A:A,Peso!C:C)</f>
        <v>CX</v>
      </c>
      <c r="N756" s="283"/>
      <c r="O756" s="284">
        <f t="shared" si="88"/>
        <v>27</v>
      </c>
      <c r="P756" s="284" t="str">
        <f t="shared" si="89"/>
        <v/>
      </c>
      <c r="Q756" s="284" t="str">
        <f t="shared" si="90"/>
        <v/>
      </c>
      <c r="R756" s="285" t="str">
        <f>_xlfn.XLOOKUP(D756,CATEGORIA!B:B,CATEGORIA!F:F)</f>
        <v>APERITIVOS</v>
      </c>
      <c r="S756" s="286">
        <f t="shared" si="91"/>
        <v>54</v>
      </c>
      <c r="T756" s="287" t="str">
        <f t="shared" si="92"/>
        <v/>
      </c>
      <c r="U756" s="287" t="str">
        <f t="shared" si="93"/>
        <v/>
      </c>
      <c r="V756" s="287">
        <f t="shared" si="94"/>
        <v>54</v>
      </c>
      <c r="W756" s="288">
        <f>_xlfn.XLOOKUP('LISTA '!D756,BASE!A:A,BASE!G:G)</f>
        <v>191</v>
      </c>
      <c r="X756" s="280" t="str">
        <f t="shared" si="95"/>
        <v/>
      </c>
      <c r="Y756" s="280" t="str">
        <f>IF(X756="ACABOU",(MAX($Y$2:Y755))+1,"")</f>
        <v/>
      </c>
      <c r="Z756" s="280" t="str">
        <f>IF(X756="CHEGOU",(MAX($Z$2:Z755))+1,"")</f>
        <v/>
      </c>
    </row>
    <row r="757" spans="1:27" s="217" customFormat="1" ht="21.9" customHeight="1" x14ac:dyDescent="0.3">
      <c r="A757" s="11" t="e">
        <f>IF(#REF!="",0,COUNTIF(#REF!,"x"))</f>
        <v>#REF!</v>
      </c>
      <c r="B757" s="11" t="e">
        <f>IF(#REF!="",0,COUNTIF(#REF!,"x"))</f>
        <v>#REF!</v>
      </c>
      <c r="C757" s="10" t="e">
        <f>IF(#REF!="",0,COUNTIF(#REF!,"X"))</f>
        <v>#REF!</v>
      </c>
      <c r="D757" s="278">
        <v>755</v>
      </c>
      <c r="E757" s="279" t="str">
        <f>_xlfn.XLOOKUP(D757,BASE!A:A,BASE!B:B)</f>
        <v>MIX NUTS 4KG (VIDA EM GRAOS)</v>
      </c>
      <c r="F757" s="280"/>
      <c r="G757" s="280" t="s">
        <v>155</v>
      </c>
      <c r="H757" s="281">
        <v>54</v>
      </c>
      <c r="I757" s="281">
        <v>54</v>
      </c>
      <c r="J757" s="282" t="str">
        <f>IFERROR(_xlfn.XLOOKUP(D757,ISENTOS!A:A,ISENTOS!H:H),"")</f>
        <v/>
      </c>
      <c r="K757" s="282" t="str">
        <f>IFERROR(_xlfn.XLOOKUP(D757,ISENTOS!A:A,ISENTOS!I:I),"")</f>
        <v/>
      </c>
      <c r="L757" s="283">
        <f>IF(_xlfn.XLOOKUP(D757,Peso!A:A,Peso!D:D),_xlfn.XLOOKUP(D757,Peso!A:A,Peso!D:D),"SEM PESO")</f>
        <v>4</v>
      </c>
      <c r="M757" s="283" t="str">
        <f>_xlfn.XLOOKUP(D757,Peso!A:A,Peso!C:C)</f>
        <v>CX</v>
      </c>
      <c r="N757" s="283"/>
      <c r="O757" s="284">
        <f t="shared" si="88"/>
        <v>54</v>
      </c>
      <c r="P757" s="284" t="str">
        <f t="shared" si="89"/>
        <v/>
      </c>
      <c r="Q757" s="284" t="str">
        <f t="shared" si="90"/>
        <v/>
      </c>
      <c r="R757" s="285" t="str">
        <f>_xlfn.XLOOKUP(D757,CATEGORIA!B:B,CATEGORIA!F:F)</f>
        <v>APERITIVOS</v>
      </c>
      <c r="S757" s="286">
        <f t="shared" si="91"/>
        <v>216</v>
      </c>
      <c r="T757" s="287" t="str">
        <f t="shared" si="92"/>
        <v/>
      </c>
      <c r="U757" s="287" t="str">
        <f t="shared" si="93"/>
        <v/>
      </c>
      <c r="V757" s="287">
        <f t="shared" si="94"/>
        <v>216</v>
      </c>
      <c r="W757" s="288">
        <f>_xlfn.XLOOKUP('LISTA '!D757,BASE!A:A,BASE!G:G)</f>
        <v>69</v>
      </c>
      <c r="X757" s="280" t="str">
        <f t="shared" si="95"/>
        <v/>
      </c>
      <c r="Y757" s="280" t="str">
        <f>IF(X757="ACABOU",(MAX($Y$2:Y756))+1,"")</f>
        <v/>
      </c>
      <c r="Z757" s="280" t="str">
        <f>IF(X757="CHEGOU",(MAX($Z$2:Z756))+1,"")</f>
        <v/>
      </c>
    </row>
    <row r="758" spans="1:27" s="217" customFormat="1" ht="21.9" customHeight="1" x14ac:dyDescent="0.3">
      <c r="A758" s="11" t="e">
        <f>IF(#REF!="",0,COUNTIF(#REF!,"x"))</f>
        <v>#REF!</v>
      </c>
      <c r="B758" s="11" t="e">
        <f>IF(#REF!="",0,COUNTIF(#REF!,"x"))</f>
        <v>#REF!</v>
      </c>
      <c r="C758" s="10" t="e">
        <f>IF(#REF!="",0,COUNTIF(#REF!,"X"))</f>
        <v>#REF!</v>
      </c>
      <c r="D758" s="278">
        <v>1544</v>
      </c>
      <c r="E758" s="279" t="str">
        <f>_xlfn.XLOOKUP(D758,BASE!A:A,BASE!B:B)</f>
        <v>MIX SAUDAVEL 2KG (VIDA EM GRAOS)</v>
      </c>
      <c r="F758" s="280"/>
      <c r="G758" s="280" t="s">
        <v>155</v>
      </c>
      <c r="H758" s="281">
        <v>36</v>
      </c>
      <c r="I758" s="281">
        <v>36</v>
      </c>
      <c r="J758" s="282" t="str">
        <f>IFERROR(_xlfn.XLOOKUP(D758,ISENTOS!A:A,ISENTOS!H:H),"")</f>
        <v/>
      </c>
      <c r="K758" s="282" t="str">
        <f>IFERROR(_xlfn.XLOOKUP(D758,ISENTOS!A:A,ISENTOS!I:I),"")</f>
        <v/>
      </c>
      <c r="L758" s="283">
        <f>IF(_xlfn.XLOOKUP(D758,Peso!A:A,Peso!D:D),_xlfn.XLOOKUP(D758,Peso!A:A,Peso!D:D),"SEM PESO")</f>
        <v>2</v>
      </c>
      <c r="M758" s="283" t="str">
        <f>_xlfn.XLOOKUP(D758,Peso!A:A,Peso!C:C)</f>
        <v>SC</v>
      </c>
      <c r="N758" s="283"/>
      <c r="O758" s="284">
        <f t="shared" si="88"/>
        <v>36</v>
      </c>
      <c r="P758" s="284" t="str">
        <f t="shared" si="89"/>
        <v/>
      </c>
      <c r="Q758" s="284" t="str">
        <f t="shared" si="90"/>
        <v/>
      </c>
      <c r="R758" s="285" t="str">
        <f>_xlfn.XLOOKUP(D758,CATEGORIA!B:B,CATEGORIA!F:F)</f>
        <v>APERITIVOS</v>
      </c>
      <c r="S758" s="286">
        <f t="shared" si="91"/>
        <v>72</v>
      </c>
      <c r="T758" s="287" t="str">
        <f t="shared" si="92"/>
        <v/>
      </c>
      <c r="U758" s="287" t="str">
        <f t="shared" si="93"/>
        <v/>
      </c>
      <c r="V758" s="287">
        <f t="shared" si="94"/>
        <v>72</v>
      </c>
      <c r="W758" s="288">
        <f>_xlfn.XLOOKUP('LISTA '!D758,BASE!A:A,BASE!G:G)</f>
        <v>9</v>
      </c>
      <c r="X758" s="280" t="str">
        <f t="shared" si="95"/>
        <v/>
      </c>
      <c r="Y758" s="280" t="str">
        <f>IF(X758="ACABOU",(MAX($Y$2:Y757))+1,"")</f>
        <v/>
      </c>
      <c r="Z758" s="280" t="str">
        <f>IF(X758="CHEGOU",(MAX($Z$2:Z757))+1,"")</f>
        <v/>
      </c>
    </row>
    <row r="759" spans="1:27" s="215" customFormat="1" ht="21.9" customHeight="1" x14ac:dyDescent="0.3">
      <c r="A759" s="12" t="e">
        <f>IF(#REF!="",0,COUNTIF(#REF!,"x"))</f>
        <v>#REF!</v>
      </c>
      <c r="B759" s="12" t="e">
        <f>IF(#REF!="",0,COUNTIF(#REF!,"x"))</f>
        <v>#REF!</v>
      </c>
      <c r="C759" s="13" t="e">
        <f>IF(#REF!="",0,COUNTIF(#REF!,"X"))</f>
        <v>#REF!</v>
      </c>
      <c r="D759" s="278">
        <v>21305</v>
      </c>
      <c r="E759" s="279" t="str">
        <f>_xlfn.XLOOKUP(D759,BASE!A:A,BASE!B:B)</f>
        <v>MORANGO DESIDRATADO 6.25KG (VIDA EM GRAOS)</v>
      </c>
      <c r="F759" s="280"/>
      <c r="G759" s="280" t="s">
        <v>155</v>
      </c>
      <c r="H759" s="281">
        <v>48.1</v>
      </c>
      <c r="I759" s="281">
        <v>48.1</v>
      </c>
      <c r="J759" s="282" t="str">
        <f>IFERROR(_xlfn.XLOOKUP(D759,ISENTOS!A:A,ISENTOS!H:H),"")</f>
        <v/>
      </c>
      <c r="K759" s="282" t="str">
        <f>IFERROR(_xlfn.XLOOKUP(D759,ISENTOS!A:A,ISENTOS!I:I),"")</f>
        <v/>
      </c>
      <c r="L759" s="283">
        <f>IF(_xlfn.XLOOKUP(D759,Peso!A:A,Peso!D:D),_xlfn.XLOOKUP(D759,Peso!A:A,Peso!D:D),"SEM PESO")</f>
        <v>6.25</v>
      </c>
      <c r="M759" s="283" t="str">
        <f>_xlfn.XLOOKUP(D759,Peso!A:A,Peso!C:C)</f>
        <v>CX</v>
      </c>
      <c r="N759" s="283"/>
      <c r="O759" s="284">
        <f t="shared" si="88"/>
        <v>48.1</v>
      </c>
      <c r="P759" s="284" t="str">
        <f t="shared" si="89"/>
        <v/>
      </c>
      <c r="Q759" s="284" t="str">
        <f t="shared" si="90"/>
        <v/>
      </c>
      <c r="R759" s="285" t="str">
        <f>_xlfn.XLOOKUP(D759,CATEGORIA!B:B,CATEGORIA!F:F)</f>
        <v>FRUTAS DESIDRATADAS / CRISTALIZADAS</v>
      </c>
      <c r="S759" s="286">
        <f t="shared" si="91"/>
        <v>300.625</v>
      </c>
      <c r="T759" s="287" t="str">
        <f t="shared" si="92"/>
        <v/>
      </c>
      <c r="U759" s="287" t="str">
        <f t="shared" si="93"/>
        <v/>
      </c>
      <c r="V759" s="287">
        <f t="shared" si="94"/>
        <v>300.625</v>
      </c>
      <c r="W759" s="288">
        <f>_xlfn.XLOOKUP('LISTA '!D759,BASE!A:A,BASE!G:G)</f>
        <v>68</v>
      </c>
      <c r="X759" s="280" t="str">
        <f t="shared" si="95"/>
        <v/>
      </c>
      <c r="Y759" s="280" t="str">
        <f>IF(X759="ACABOU",(MAX($Y$2:Y758))+1,"")</f>
        <v/>
      </c>
      <c r="Z759" s="280" t="str">
        <f>IF(X759="CHEGOU",(MAX($Z$2:Z758))+1,"")</f>
        <v/>
      </c>
      <c r="AA759" s="216"/>
    </row>
    <row r="760" spans="1:27" s="215" customFormat="1" ht="21.9" customHeight="1" x14ac:dyDescent="0.3">
      <c r="A760" s="11" t="e">
        <f>IF(#REF!="",0,COUNTIF(#REF!,"x"))</f>
        <v>#REF!</v>
      </c>
      <c r="B760" s="11" t="e">
        <f>IF(#REF!="",0,COUNTIF(#REF!,"x"))</f>
        <v>#REF!</v>
      </c>
      <c r="C760" s="10" t="e">
        <f>IF(#REF!="",0,COUNTIF(#REF!,"X"))</f>
        <v>#REF!</v>
      </c>
      <c r="D760" s="278">
        <v>21367</v>
      </c>
      <c r="E760" s="279" t="str">
        <f>_xlfn.XLOOKUP(D760,BASE!A:A,BASE!B:B)</f>
        <v>MORANGO DESIDRATADO 2KG (VIDA EM GRAOS)</v>
      </c>
      <c r="F760" s="280"/>
      <c r="G760" s="280" t="s">
        <v>155</v>
      </c>
      <c r="H760" s="281">
        <v>50.3</v>
      </c>
      <c r="I760" s="281">
        <v>50.3</v>
      </c>
      <c r="J760" s="282" t="str">
        <f>IFERROR(_xlfn.XLOOKUP(D760,ISENTOS!A:A,ISENTOS!H:H),"")</f>
        <v/>
      </c>
      <c r="K760" s="282" t="str">
        <f>IFERROR(_xlfn.XLOOKUP(D760,ISENTOS!A:A,ISENTOS!I:I),"")</f>
        <v/>
      </c>
      <c r="L760" s="283">
        <f>IF(_xlfn.XLOOKUP(D760,Peso!A:A,Peso!D:D),_xlfn.XLOOKUP(D760,Peso!A:A,Peso!D:D),"SEM PESO")</f>
        <v>2</v>
      </c>
      <c r="M760" s="283" t="str">
        <f>_xlfn.XLOOKUP(D760,Peso!A:A,Peso!C:C)</f>
        <v>CX</v>
      </c>
      <c r="N760" s="283"/>
      <c r="O760" s="284">
        <f t="shared" ref="O760:O822" si="96" xml:space="preserve"> ROUNDUP((I760*$M$1),1)</f>
        <v>50.3</v>
      </c>
      <c r="P760" s="284" t="str">
        <f t="shared" ref="P760:P822" si="97">IFERROR(ROUNDUP((($O760*J760)+$O760),1),"")</f>
        <v/>
      </c>
      <c r="Q760" s="284" t="str">
        <f t="shared" ref="Q760:Q822" si="98">IFERROR(ROUNDUP((($O760*K760)+$O760),1),"")</f>
        <v/>
      </c>
      <c r="R760" s="285" t="str">
        <f>_xlfn.XLOOKUP(D760,CATEGORIA!B:B,CATEGORIA!F:F)</f>
        <v>FRUTAS DESIDRATADAS / CRISTALIZADAS</v>
      </c>
      <c r="S760" s="286">
        <f t="shared" ref="S760:S822" si="99">O760*L760</f>
        <v>100.6</v>
      </c>
      <c r="T760" s="287" t="str">
        <f t="shared" ref="T760:T822" si="100">IFERROR(ROUNDUP((($S760*J760)+$S760),1),"")</f>
        <v/>
      </c>
      <c r="U760" s="287" t="str">
        <f t="shared" ref="U760:U822" si="101">IFERROR(ROUNDUP((($S760*K760)+$S760),1),"")</f>
        <v/>
      </c>
      <c r="V760" s="287">
        <f t="shared" ref="V760:V822" si="102">S760</f>
        <v>100.6</v>
      </c>
      <c r="W760" s="288">
        <f>_xlfn.XLOOKUP('LISTA '!D760,BASE!A:A,BASE!G:G)</f>
        <v>74</v>
      </c>
      <c r="X760" s="280" t="str">
        <f t="shared" ref="X760:X822" si="103">IF(AND(W760&gt;0,I760=0),"CHEGOU",IF(AND(W760&lt;=0,I760&gt;0),"ACABOU",""))</f>
        <v/>
      </c>
      <c r="Y760" s="280" t="str">
        <f>IF(X760="ACABOU",(MAX($Y$2:Y759))+1,"")</f>
        <v/>
      </c>
      <c r="Z760" s="280" t="str">
        <f>IF(X760="CHEGOU",(MAX($Z$2:Z759))+1,"")</f>
        <v/>
      </c>
      <c r="AA760" s="216"/>
    </row>
    <row r="761" spans="1:27" s="215" customFormat="1" ht="21.9" customHeight="1" x14ac:dyDescent="0.3">
      <c r="A761" s="19" t="e">
        <f>IF(#REF!="",0,COUNTIF(#REF!,"x"))</f>
        <v>#REF!</v>
      </c>
      <c r="B761" s="19" t="e">
        <f>IF(#REF!="",0,COUNTIF(#REF!,"x"))</f>
        <v>#REF!</v>
      </c>
      <c r="C761" s="16" t="e">
        <f>IF(#REF!="",0,COUNTIF(#REF!,"X"))</f>
        <v>#REF!</v>
      </c>
      <c r="D761" s="278">
        <v>21466</v>
      </c>
      <c r="E761" s="279" t="str">
        <f>_xlfn.XLOOKUP(D761,BASE!A:A,BASE!B:B)</f>
        <v>MOSTARDA AMARELA EM GRAOS 2KG (VIDA EM GRAOS)</v>
      </c>
      <c r="F761" s="280" t="s">
        <v>155</v>
      </c>
      <c r="G761" s="280" t="s">
        <v>155</v>
      </c>
      <c r="H761" s="281">
        <v>15.2</v>
      </c>
      <c r="I761" s="281">
        <f>VLOOKUP(D761,FRACIONADOS!$A:$L,8,0)</f>
        <v>15.2</v>
      </c>
      <c r="J761" s="282">
        <f>IFERROR(_xlfn.XLOOKUP(D761,ISENTOS!A:A,ISENTOS!H:H),"")</f>
        <v>0.04</v>
      </c>
      <c r="K761" s="282">
        <f>IFERROR(_xlfn.XLOOKUP(D761,ISENTOS!A:A,ISENTOS!I:I),"")</f>
        <v>0.12</v>
      </c>
      <c r="L761" s="283">
        <f>IF(_xlfn.XLOOKUP(D761,Peso!A:A,Peso!D:D),_xlfn.XLOOKUP(D761,Peso!A:A,Peso!D:D),"SEM PESO")</f>
        <v>2</v>
      </c>
      <c r="M761" s="283" t="str">
        <f>_xlfn.XLOOKUP(D761,Peso!A:A,Peso!C:C)</f>
        <v>SC</v>
      </c>
      <c r="N761" s="283"/>
      <c r="O761" s="284">
        <f t="shared" si="96"/>
        <v>15.2</v>
      </c>
      <c r="P761" s="284">
        <f t="shared" si="97"/>
        <v>15.9</v>
      </c>
      <c r="Q761" s="284">
        <f t="shared" si="98"/>
        <v>17.100000000000001</v>
      </c>
      <c r="R761" s="285" t="str">
        <f>_xlfn.XLOOKUP(D761,CATEGORIA!B:B,CATEGORIA!F:F)</f>
        <v>TEMPEROS / ESPECIARIAS</v>
      </c>
      <c r="S761" s="286">
        <f t="shared" si="99"/>
        <v>30.4</v>
      </c>
      <c r="T761" s="287">
        <f t="shared" si="100"/>
        <v>31.700000000000003</v>
      </c>
      <c r="U761" s="287">
        <f t="shared" si="101"/>
        <v>34.1</v>
      </c>
      <c r="V761" s="287">
        <f t="shared" si="102"/>
        <v>30.4</v>
      </c>
      <c r="W761" s="288">
        <f>_xlfn.XLOOKUP('LISTA '!D761,BASE!A:A,BASE!G:G)</f>
        <v>28</v>
      </c>
      <c r="X761" s="280" t="str">
        <f t="shared" si="103"/>
        <v/>
      </c>
      <c r="Y761" s="280" t="str">
        <f>IF(X761="ACABOU",(MAX($Y$2:Y760))+1,"")</f>
        <v/>
      </c>
      <c r="Z761" s="280" t="str">
        <f>IF(X761="CHEGOU",(MAX($Z$2:Z760))+1,"")</f>
        <v/>
      </c>
    </row>
    <row r="762" spans="1:27" s="215" customFormat="1" ht="21.9" customHeight="1" x14ac:dyDescent="0.3">
      <c r="A762" s="12" t="e">
        <f>IF(#REF!="",0,COUNTIF(#REF!,"x"))</f>
        <v>#REF!</v>
      </c>
      <c r="B762" s="12" t="e">
        <f>IF(#REF!="",0,COUNTIF(#REF!,"x"))</f>
        <v>#REF!</v>
      </c>
      <c r="C762" s="13" t="e">
        <f>IF(#REF!="",0,COUNTIF(#REF!,"X"))</f>
        <v>#REF!</v>
      </c>
      <c r="D762" s="278">
        <v>21180</v>
      </c>
      <c r="E762" s="279" t="str">
        <f>_xlfn.XLOOKUP(D762,BASE!A:A,BASE!B:B)</f>
        <v>MOSTARDA AMARELA EM GRAOS 45,36KG</v>
      </c>
      <c r="F762" s="280"/>
      <c r="G762" s="280"/>
      <c r="H762" s="281">
        <v>12.5</v>
      </c>
      <c r="I762" s="281">
        <v>12.5</v>
      </c>
      <c r="J762" s="282">
        <f>IFERROR(_xlfn.XLOOKUP(D762,ISENTOS!A:A,ISENTOS!H:H),"")</f>
        <v>0.04</v>
      </c>
      <c r="K762" s="282">
        <f>IFERROR(_xlfn.XLOOKUP(D762,ISENTOS!A:A,ISENTOS!I:I),"")</f>
        <v>0.12</v>
      </c>
      <c r="L762" s="283">
        <f>IF(_xlfn.XLOOKUP(D762,Peso!A:A,Peso!D:D),_xlfn.XLOOKUP(D762,Peso!A:A,Peso!D:D),"SEM PESO")</f>
        <v>45.36</v>
      </c>
      <c r="M762" s="283" t="str">
        <f>_xlfn.XLOOKUP(D762,Peso!A:A,Peso!C:C)</f>
        <v>SC</v>
      </c>
      <c r="N762" s="283"/>
      <c r="O762" s="284">
        <f t="shared" si="96"/>
        <v>12.5</v>
      </c>
      <c r="P762" s="284">
        <f t="shared" si="97"/>
        <v>13</v>
      </c>
      <c r="Q762" s="284">
        <f t="shared" si="98"/>
        <v>14</v>
      </c>
      <c r="R762" s="285" t="str">
        <f>_xlfn.XLOOKUP(D762,CATEGORIA!B:B,CATEGORIA!F:F)</f>
        <v>TEMPEROS / ESPECIARIAS</v>
      </c>
      <c r="S762" s="286">
        <f t="shared" si="99"/>
        <v>567</v>
      </c>
      <c r="T762" s="287">
        <f t="shared" si="100"/>
        <v>589.70000000000005</v>
      </c>
      <c r="U762" s="287">
        <f t="shared" si="101"/>
        <v>635.1</v>
      </c>
      <c r="V762" s="287">
        <f t="shared" si="102"/>
        <v>567</v>
      </c>
      <c r="W762" s="288">
        <f>_xlfn.XLOOKUP('LISTA '!D762,BASE!A:A,BASE!G:G)</f>
        <v>5</v>
      </c>
      <c r="X762" s="280" t="str">
        <f t="shared" si="103"/>
        <v/>
      </c>
      <c r="Y762" s="280" t="str">
        <f>IF(X762="ACABOU",(MAX($Y$2:Y761))+1,"")</f>
        <v/>
      </c>
      <c r="Z762" s="280" t="str">
        <f>IF(X762="CHEGOU",(MAX($Z$2:Z761))+1,"")</f>
        <v/>
      </c>
    </row>
    <row r="763" spans="1:27" s="218" customFormat="1" ht="21.9" customHeight="1" x14ac:dyDescent="0.3">
      <c r="A763" s="12" t="e">
        <f>IF(#REF!="",0,COUNTIF(#REF!,"x"))</f>
        <v>#REF!</v>
      </c>
      <c r="B763" s="12" t="e">
        <f>IF(#REF!="",0,COUNTIF(#REF!,"x"))</f>
        <v>#REF!</v>
      </c>
      <c r="C763" s="13" t="e">
        <f>IF(#REF!="",0,COUNTIF(#REF!,"X"))</f>
        <v>#REF!</v>
      </c>
      <c r="D763" s="278">
        <v>21027</v>
      </c>
      <c r="E763" s="279" t="str">
        <f>_xlfn.XLOOKUP(D763,BASE!A:A,BASE!B:B)</f>
        <v>MOSTARDA AMARELA EM GRAOS 5KG (VIDA EM GRAOS)</v>
      </c>
      <c r="F763" s="280" t="s">
        <v>155</v>
      </c>
      <c r="G763" s="280" t="s">
        <v>155</v>
      </c>
      <c r="H763" s="281">
        <v>14.6</v>
      </c>
      <c r="I763" s="281">
        <f>VLOOKUP(D763,FRACIONADOS!$A:$L,8,0)</f>
        <v>14.6</v>
      </c>
      <c r="J763" s="282">
        <f>IFERROR(_xlfn.XLOOKUP(D763,ISENTOS!A:A,ISENTOS!H:H),"")</f>
        <v>0.04</v>
      </c>
      <c r="K763" s="282">
        <f>IFERROR(_xlfn.XLOOKUP(D763,ISENTOS!A:A,ISENTOS!I:I),"")</f>
        <v>0.12</v>
      </c>
      <c r="L763" s="283">
        <f>IF(_xlfn.XLOOKUP(D763,Peso!A:A,Peso!D:D),_xlfn.XLOOKUP(D763,Peso!A:A,Peso!D:D),"SEM PESO")</f>
        <v>5</v>
      </c>
      <c r="M763" s="283" t="str">
        <f>_xlfn.XLOOKUP(D763,Peso!A:A,Peso!C:C)</f>
        <v>SC</v>
      </c>
      <c r="N763" s="283"/>
      <c r="O763" s="284">
        <f t="shared" si="96"/>
        <v>14.6</v>
      </c>
      <c r="P763" s="284">
        <f t="shared" si="97"/>
        <v>15.2</v>
      </c>
      <c r="Q763" s="284">
        <f t="shared" si="98"/>
        <v>16.400000000000002</v>
      </c>
      <c r="R763" s="285" t="str">
        <f>_xlfn.XLOOKUP(D763,CATEGORIA!B:B,CATEGORIA!F:F)</f>
        <v>TEMPEROS / ESPECIARIAS</v>
      </c>
      <c r="S763" s="286">
        <f t="shared" si="99"/>
        <v>73</v>
      </c>
      <c r="T763" s="287">
        <f t="shared" si="100"/>
        <v>76</v>
      </c>
      <c r="U763" s="287">
        <f t="shared" si="101"/>
        <v>81.8</v>
      </c>
      <c r="V763" s="287">
        <f t="shared" si="102"/>
        <v>73</v>
      </c>
      <c r="W763" s="288">
        <f>_xlfn.XLOOKUP('LISTA '!D763,BASE!A:A,BASE!G:G)</f>
        <v>11</v>
      </c>
      <c r="X763" s="280" t="str">
        <f t="shared" si="103"/>
        <v/>
      </c>
      <c r="Y763" s="280" t="str">
        <f>IF(X763="ACABOU",(MAX($Y$2:Y762))+1,"")</f>
        <v/>
      </c>
      <c r="Z763" s="280" t="str">
        <f>IF(X763="CHEGOU",(MAX($Z$2:Z762))+1,"")</f>
        <v/>
      </c>
    </row>
    <row r="764" spans="1:27" s="216" customFormat="1" ht="21.9" customHeight="1" x14ac:dyDescent="0.3">
      <c r="A764" s="12" t="e">
        <f>IF(#REF!="",0,COUNTIF(#REF!,"x"))</f>
        <v>#REF!</v>
      </c>
      <c r="B764" s="12" t="e">
        <f>IF(#REF!="",0,COUNTIF(#REF!,"x"))</f>
        <v>#REF!</v>
      </c>
      <c r="C764" s="13" t="e">
        <f>IF(#REF!="",0,COUNTIF(#REF!,"X"))</f>
        <v>#REF!</v>
      </c>
      <c r="D764" s="278">
        <v>1769</v>
      </c>
      <c r="E764" s="279" t="str">
        <f>_xlfn.XLOOKUP(D764,BASE!A:A,BASE!B:B)</f>
        <v>MOSTARDA EM PO S/ GLUTAMATO 2KG (VIDA EM GRAOS)</v>
      </c>
      <c r="F764" s="280" t="s">
        <v>155</v>
      </c>
      <c r="G764" s="280" t="s">
        <v>155</v>
      </c>
      <c r="H764" s="281">
        <v>21</v>
      </c>
      <c r="I764" s="281">
        <f>VLOOKUP(D764,FRACIONADOS!$A:$L,8,0)</f>
        <v>21</v>
      </c>
      <c r="J764" s="282">
        <f>IFERROR(_xlfn.XLOOKUP(D764,ISENTOS!A:A,ISENTOS!H:H),"")</f>
        <v>0.04</v>
      </c>
      <c r="K764" s="282">
        <f>IFERROR(_xlfn.XLOOKUP(D764,ISENTOS!A:A,ISENTOS!I:I),"")</f>
        <v>0.12</v>
      </c>
      <c r="L764" s="283">
        <f>IF(_xlfn.XLOOKUP(D764,Peso!A:A,Peso!D:D),_xlfn.XLOOKUP(D764,Peso!A:A,Peso!D:D),"SEM PESO")</f>
        <v>2</v>
      </c>
      <c r="M764" s="283" t="str">
        <f>_xlfn.XLOOKUP(D764,Peso!A:A,Peso!C:C)</f>
        <v>SC</v>
      </c>
      <c r="N764" s="283"/>
      <c r="O764" s="284">
        <f t="shared" si="96"/>
        <v>21</v>
      </c>
      <c r="P764" s="284">
        <f t="shared" si="97"/>
        <v>21.900000000000002</v>
      </c>
      <c r="Q764" s="284">
        <f t="shared" si="98"/>
        <v>23.6</v>
      </c>
      <c r="R764" s="285" t="str">
        <f>_xlfn.XLOOKUP(D764,CATEGORIA!B:B,CATEGORIA!F:F)</f>
        <v>TEMPEROS / ESPECIARIAS</v>
      </c>
      <c r="S764" s="286">
        <f t="shared" si="99"/>
        <v>42</v>
      </c>
      <c r="T764" s="287">
        <f t="shared" si="100"/>
        <v>43.7</v>
      </c>
      <c r="U764" s="287">
        <f t="shared" si="101"/>
        <v>47.1</v>
      </c>
      <c r="V764" s="287">
        <f t="shared" si="102"/>
        <v>42</v>
      </c>
      <c r="W764" s="288">
        <f>_xlfn.XLOOKUP('LISTA '!D764,BASE!A:A,BASE!G:G)</f>
        <v>25</v>
      </c>
      <c r="X764" s="280" t="str">
        <f t="shared" si="103"/>
        <v/>
      </c>
      <c r="Y764" s="280" t="str">
        <f>IF(X764="ACABOU",(MAX($Y$2:Y763))+1,"")</f>
        <v/>
      </c>
      <c r="Z764" s="280" t="str">
        <f>IF(X764="CHEGOU",(MAX($Z$2:Z763))+1,"")</f>
        <v/>
      </c>
    </row>
    <row r="765" spans="1:27" s="218" customFormat="1" ht="21.9" customHeight="1" x14ac:dyDescent="0.3">
      <c r="A765" s="11" t="e">
        <f>IF(#REF!="",0,COUNTIF(#REF!,"x"))</f>
        <v>#REF!</v>
      </c>
      <c r="B765" s="11" t="e">
        <f>IF(#REF!="",0,COUNTIF(#REF!,"x"))</f>
        <v>#REF!</v>
      </c>
      <c r="C765" s="10" t="e">
        <f>IF(#REF!="",0,COUNTIF(#REF!,"X"))</f>
        <v>#REF!</v>
      </c>
      <c r="D765" s="278">
        <v>1368</v>
      </c>
      <c r="E765" s="279" t="str">
        <f>_xlfn.XLOOKUP(D765,BASE!A:A,BASE!B:B)</f>
        <v>MOSTARDA EM PO S/ GLUTAMATO 5KG</v>
      </c>
      <c r="F765" s="280"/>
      <c r="G765" s="280"/>
      <c r="H765" s="281">
        <v>17.600000000000001</v>
      </c>
      <c r="I765" s="281">
        <v>17.600000000000001</v>
      </c>
      <c r="J765" s="282">
        <f>IFERROR(_xlfn.XLOOKUP(D765,ISENTOS!A:A,ISENTOS!H:H),"")</f>
        <v>0.04</v>
      </c>
      <c r="K765" s="282">
        <f>IFERROR(_xlfn.XLOOKUP(D765,ISENTOS!A:A,ISENTOS!I:I),"")</f>
        <v>0.12</v>
      </c>
      <c r="L765" s="283">
        <f>IF(_xlfn.XLOOKUP(D765,Peso!A:A,Peso!D:D),_xlfn.XLOOKUP(D765,Peso!A:A,Peso!D:D),"SEM PESO")</f>
        <v>5</v>
      </c>
      <c r="M765" s="283" t="str">
        <f>_xlfn.XLOOKUP(D765,Peso!A:A,Peso!C:C)</f>
        <v>SC</v>
      </c>
      <c r="N765" s="283"/>
      <c r="O765" s="284">
        <f t="shared" si="96"/>
        <v>17.600000000000001</v>
      </c>
      <c r="P765" s="284">
        <f t="shared" si="97"/>
        <v>18.400000000000002</v>
      </c>
      <c r="Q765" s="284">
        <f t="shared" si="98"/>
        <v>19.8</v>
      </c>
      <c r="R765" s="285" t="str">
        <f>_xlfn.XLOOKUP(D765,CATEGORIA!B:B,CATEGORIA!F:F)</f>
        <v>TEMPEROS / ESPECIARIAS</v>
      </c>
      <c r="S765" s="286">
        <f t="shared" si="99"/>
        <v>88</v>
      </c>
      <c r="T765" s="287">
        <f t="shared" si="100"/>
        <v>91.6</v>
      </c>
      <c r="U765" s="287">
        <f t="shared" si="101"/>
        <v>98.6</v>
      </c>
      <c r="V765" s="287">
        <f t="shared" si="102"/>
        <v>88</v>
      </c>
      <c r="W765" s="288">
        <f>_xlfn.XLOOKUP('LISTA '!D765,BASE!A:A,BASE!G:G)</f>
        <v>82</v>
      </c>
      <c r="X765" s="280" t="str">
        <f t="shared" si="103"/>
        <v/>
      </c>
      <c r="Y765" s="280" t="str">
        <f>IF(X765="ACABOU",(MAX($Y$2:Y764))+1,"")</f>
        <v/>
      </c>
      <c r="Z765" s="280" t="str">
        <f>IF(X765="CHEGOU",(MAX($Z$2:Z764))+1,"")</f>
        <v/>
      </c>
    </row>
    <row r="766" spans="1:27" s="174" customFormat="1" ht="21.9" customHeight="1" x14ac:dyDescent="0.3">
      <c r="A766" s="22" t="e">
        <f>IF(#REF!="",0,COUNTIF(#REF!,"x"))</f>
        <v>#REF!</v>
      </c>
      <c r="B766" s="22" t="e">
        <f>IF(#REF!="",0,COUNTIF(#REF!,"x"))</f>
        <v>#REF!</v>
      </c>
      <c r="C766" s="23" t="e">
        <f>IF(#REF!="",0,COUNTIF(#REF!,"X"))</f>
        <v>#REF!</v>
      </c>
      <c r="D766" s="278">
        <v>1915</v>
      </c>
      <c r="E766" s="279" t="str">
        <f>_xlfn.XLOOKUP(D766,BASE!A:A,BASE!B:B)</f>
        <v>MULUNGU RASURADO 1KG (VIDA EM GRAOS)</v>
      </c>
      <c r="F766" s="280" t="s">
        <v>155</v>
      </c>
      <c r="G766" s="280" t="s">
        <v>155</v>
      </c>
      <c r="H766" s="281">
        <v>17.600000000000001</v>
      </c>
      <c r="I766" s="281">
        <f>VLOOKUP(D766,FRACIONADOS!$A:$L,8,0)</f>
        <v>17.600000000000001</v>
      </c>
      <c r="J766" s="282" t="str">
        <f>IFERROR(_xlfn.XLOOKUP(D766,ISENTOS!A:A,ISENTOS!H:H),"")</f>
        <v/>
      </c>
      <c r="K766" s="282" t="str">
        <f>IFERROR(_xlfn.XLOOKUP(D766,ISENTOS!A:A,ISENTOS!I:I),"")</f>
        <v/>
      </c>
      <c r="L766" s="283">
        <f>IF(_xlfn.XLOOKUP(D766,Peso!A:A,Peso!D:D),_xlfn.XLOOKUP(D766,Peso!A:A,Peso!D:D),"SEM PESO")</f>
        <v>1</v>
      </c>
      <c r="M766" s="283" t="str">
        <f>_xlfn.XLOOKUP(D766,Peso!A:A,Peso!C:C)</f>
        <v>SC</v>
      </c>
      <c r="N766" s="283"/>
      <c r="O766" s="284">
        <f t="shared" si="96"/>
        <v>17.600000000000001</v>
      </c>
      <c r="P766" s="284" t="str">
        <f t="shared" si="97"/>
        <v/>
      </c>
      <c r="Q766" s="284" t="str">
        <f t="shared" si="98"/>
        <v/>
      </c>
      <c r="R766" s="285" t="str">
        <f>_xlfn.XLOOKUP(D766,CATEGORIA!B:B,CATEGORIA!F:F)</f>
        <v>CHAS</v>
      </c>
      <c r="S766" s="286">
        <f t="shared" si="99"/>
        <v>17.600000000000001</v>
      </c>
      <c r="T766" s="287" t="str">
        <f t="shared" si="100"/>
        <v/>
      </c>
      <c r="U766" s="287" t="str">
        <f t="shared" si="101"/>
        <v/>
      </c>
      <c r="V766" s="287">
        <f t="shared" si="102"/>
        <v>17.600000000000001</v>
      </c>
      <c r="W766" s="288">
        <f>_xlfn.XLOOKUP('LISTA '!D766,BASE!A:A,BASE!G:G)</f>
        <v>89</v>
      </c>
      <c r="X766" s="280" t="str">
        <f t="shared" si="103"/>
        <v/>
      </c>
      <c r="Y766" s="280" t="str">
        <f>IF(X766="ACABOU",(MAX($Y$2:Y765))+1,"")</f>
        <v/>
      </c>
      <c r="Z766" s="280" t="str">
        <f>IF(X766="CHEGOU",(MAX($Z$2:Z765))+1,"")</f>
        <v/>
      </c>
    </row>
    <row r="767" spans="1:27" s="174" customFormat="1" ht="21.9" customHeight="1" x14ac:dyDescent="0.3">
      <c r="A767" s="22" t="e">
        <f>IF(#REF!="",0,COUNTIF(#REF!,"x"))</f>
        <v>#REF!</v>
      </c>
      <c r="B767" s="22" t="e">
        <f>IF(#REF!="",0,COUNTIF(#REF!,"x"))</f>
        <v>#REF!</v>
      </c>
      <c r="C767" s="23" t="e">
        <f>IF(#REF!="",0,COUNTIF(#REF!,"X"))</f>
        <v>#REF!</v>
      </c>
      <c r="D767" s="278">
        <v>1102</v>
      </c>
      <c r="E767" s="279" t="str">
        <f>_xlfn.XLOOKUP(D767,BASE!A:A,BASE!B:B)</f>
        <v>MULUNGU RASURADO 5KG</v>
      </c>
      <c r="F767" s="280"/>
      <c r="G767" s="280"/>
      <c r="H767" s="281">
        <v>14</v>
      </c>
      <c r="I767" s="281">
        <v>14</v>
      </c>
      <c r="J767" s="282" t="str">
        <f>IFERROR(_xlfn.XLOOKUP(D767,ISENTOS!A:A,ISENTOS!H:H),"")</f>
        <v/>
      </c>
      <c r="K767" s="282" t="str">
        <f>IFERROR(_xlfn.XLOOKUP(D767,ISENTOS!A:A,ISENTOS!I:I),"")</f>
        <v/>
      </c>
      <c r="L767" s="283">
        <f>IF(_xlfn.XLOOKUP(D767,Peso!A:A,Peso!D:D),_xlfn.XLOOKUP(D767,Peso!A:A,Peso!D:D),"SEM PESO")</f>
        <v>5</v>
      </c>
      <c r="M767" s="283" t="str">
        <f>_xlfn.XLOOKUP(D767,Peso!A:A,Peso!C:C)</f>
        <v>SC</v>
      </c>
      <c r="N767" s="283"/>
      <c r="O767" s="284">
        <f t="shared" si="96"/>
        <v>14</v>
      </c>
      <c r="P767" s="284" t="str">
        <f t="shared" si="97"/>
        <v/>
      </c>
      <c r="Q767" s="284" t="str">
        <f t="shared" si="98"/>
        <v/>
      </c>
      <c r="R767" s="285" t="str">
        <f>_xlfn.XLOOKUP(D767,CATEGORIA!B:B,CATEGORIA!F:F)</f>
        <v>CHAS</v>
      </c>
      <c r="S767" s="286">
        <f t="shared" si="99"/>
        <v>70</v>
      </c>
      <c r="T767" s="287" t="str">
        <f t="shared" si="100"/>
        <v/>
      </c>
      <c r="U767" s="287" t="str">
        <f t="shared" si="101"/>
        <v/>
      </c>
      <c r="V767" s="287">
        <f t="shared" si="102"/>
        <v>70</v>
      </c>
      <c r="W767" s="288">
        <f>_xlfn.XLOOKUP('LISTA '!D767,BASE!A:A,BASE!G:G)</f>
        <v>180</v>
      </c>
      <c r="X767" s="280" t="str">
        <f t="shared" si="103"/>
        <v/>
      </c>
      <c r="Y767" s="280" t="str">
        <f>IF(X767="ACABOU",(MAX($Y$2:Y766))+1,"")</f>
        <v/>
      </c>
      <c r="Z767" s="280" t="str">
        <f>IF(X767="CHEGOU",(MAX($Z$2:Z766))+1,"")</f>
        <v/>
      </c>
    </row>
    <row r="768" spans="1:27" s="174" customFormat="1" ht="30" customHeight="1" x14ac:dyDescent="0.3">
      <c r="A768" s="12" t="e">
        <f>IF(#REF!="",0,COUNTIF(#REF!,"x"))</f>
        <v>#REF!</v>
      </c>
      <c r="B768" s="12" t="e">
        <f>IF(#REF!="",0,COUNTIF(#REF!,"x"))</f>
        <v>#REF!</v>
      </c>
      <c r="C768" s="13" t="e">
        <f>IF(#REF!="",0,COUNTIF(#REF!,"X"))</f>
        <v>#REF!</v>
      </c>
      <c r="D768" s="225">
        <v>2348</v>
      </c>
      <c r="E768" s="226" t="str">
        <f>_xlfn.XLOOKUP(D768,BASE!A:A,BASE!B:B)</f>
        <v>MY WHEY PROTEIN BAUNILHA POUCH 2X900G (INTEGRALMEDICA)</v>
      </c>
      <c r="F768" s="227">
        <v>1</v>
      </c>
      <c r="G768" s="227" t="s">
        <v>51</v>
      </c>
      <c r="H768" s="228">
        <v>129.65</v>
      </c>
      <c r="I768" s="228">
        <v>129.65</v>
      </c>
      <c r="J768" s="271">
        <f>IFERROR(_xlfn.XLOOKUP(D768,ISENTOS!A:A,ISENTOS!H:H),"")</f>
        <v>0.04</v>
      </c>
      <c r="K768" s="271">
        <f>IFERROR(_xlfn.XLOOKUP(D768,ISENTOS!A:A,ISENTOS!I:I),"")</f>
        <v>0.12</v>
      </c>
      <c r="L768" s="272">
        <f>IF(_xlfn.XLOOKUP(D768,Peso!A:A,Peso!D:D),_xlfn.XLOOKUP(D768,Peso!A:A,Peso!D:D),"SEM PESO")</f>
        <v>2</v>
      </c>
      <c r="M768" s="272" t="str">
        <f>_xlfn.XLOOKUP(D768,Peso!A:A,Peso!C:C)</f>
        <v>SC</v>
      </c>
      <c r="N768" s="272"/>
      <c r="O768" s="273">
        <f t="shared" si="96"/>
        <v>129.69999999999999</v>
      </c>
      <c r="P768" s="273">
        <f t="shared" si="97"/>
        <v>134.9</v>
      </c>
      <c r="Q768" s="273">
        <f t="shared" si="98"/>
        <v>145.29999999999998</v>
      </c>
      <c r="R768" s="274" t="str">
        <f>_xlfn.XLOOKUP(D768,CATEGORIA!B:B,CATEGORIA!F:F)</f>
        <v>SUPLEMENTOS</v>
      </c>
      <c r="S768" s="275">
        <f t="shared" si="99"/>
        <v>259.39999999999998</v>
      </c>
      <c r="T768" s="276">
        <f t="shared" si="100"/>
        <v>269.8</v>
      </c>
      <c r="U768" s="276">
        <f t="shared" si="101"/>
        <v>290.60000000000002</v>
      </c>
      <c r="V768" s="276">
        <f t="shared" si="102"/>
        <v>259.39999999999998</v>
      </c>
      <c r="W768" s="277">
        <f>_xlfn.XLOOKUP('LISTA '!D768,BASE!A:A,BASE!G:G)</f>
        <v>4</v>
      </c>
      <c r="X768" s="227" t="str">
        <f t="shared" si="103"/>
        <v/>
      </c>
      <c r="Y768" s="227" t="str">
        <f>IF(X768="ACABOU",(MAX($Y$2:Y767))+1,"")</f>
        <v/>
      </c>
      <c r="Z768" s="227" t="str">
        <f>IF(X768="CHEGOU",(MAX($Z$2:Z767))+1,"")</f>
        <v/>
      </c>
    </row>
    <row r="769" spans="1:27" s="216" customFormat="1" ht="30" customHeight="1" x14ac:dyDescent="0.3">
      <c r="A769" s="12" t="e">
        <f>IF(#REF!="",0,COUNTIF(#REF!,"x"))</f>
        <v>#REF!</v>
      </c>
      <c r="B769" s="12" t="e">
        <f>IF(#REF!="",0,COUNTIF(#REF!,"x"))</f>
        <v>#REF!</v>
      </c>
      <c r="C769" s="13" t="e">
        <f>IF(#REF!="",0,COUNTIF(#REF!,"X"))</f>
        <v>#REF!</v>
      </c>
      <c r="D769" s="225">
        <v>2334</v>
      </c>
      <c r="E769" s="226" t="str">
        <f>_xlfn.XLOOKUP(D769,BASE!A:A,BASE!B:B)</f>
        <v>MY WHEY PROTEIN BAUNILHA POUCH 4X900G (INTEGRALMEDICA)</v>
      </c>
      <c r="F769" s="227">
        <v>1</v>
      </c>
      <c r="G769" s="227"/>
      <c r="H769" s="228">
        <v>128.648</v>
      </c>
      <c r="I769" s="228">
        <v>128.648</v>
      </c>
      <c r="J769" s="271" t="str">
        <f>IFERROR(_xlfn.XLOOKUP(D769,ISENTOS!A:A,ISENTOS!H:H),"")</f>
        <v/>
      </c>
      <c r="K769" s="271" t="str">
        <f>IFERROR(_xlfn.XLOOKUP(D769,ISENTOS!A:A,ISENTOS!I:I),"")</f>
        <v/>
      </c>
      <c r="L769" s="272">
        <f>IF(_xlfn.XLOOKUP(D769,Peso!A:A,Peso!D:D),_xlfn.XLOOKUP(D769,Peso!A:A,Peso!D:D),"SEM PESO")</f>
        <v>4</v>
      </c>
      <c r="M769" s="272" t="str">
        <f>_xlfn.XLOOKUP(D769,Peso!A:A,Peso!C:C)</f>
        <v>UN</v>
      </c>
      <c r="N769" s="272"/>
      <c r="O769" s="273">
        <f t="shared" si="96"/>
        <v>128.69999999999999</v>
      </c>
      <c r="P769" s="273" t="str">
        <f t="shared" si="97"/>
        <v/>
      </c>
      <c r="Q769" s="273" t="str">
        <f t="shared" si="98"/>
        <v/>
      </c>
      <c r="R769" s="274" t="str">
        <f>_xlfn.XLOOKUP(D769,CATEGORIA!B:B,CATEGORIA!F:F)</f>
        <v>SUPLEMENTOS</v>
      </c>
      <c r="S769" s="275">
        <f t="shared" si="99"/>
        <v>514.79999999999995</v>
      </c>
      <c r="T769" s="276" t="str">
        <f t="shared" si="100"/>
        <v/>
      </c>
      <c r="U769" s="276" t="str">
        <f t="shared" si="101"/>
        <v/>
      </c>
      <c r="V769" s="276">
        <f t="shared" si="102"/>
        <v>514.79999999999995</v>
      </c>
      <c r="W769" s="277">
        <f>_xlfn.XLOOKUP('LISTA '!D769,BASE!A:A,BASE!G:G)</f>
        <v>13</v>
      </c>
      <c r="X769" s="227" t="str">
        <f t="shared" si="103"/>
        <v/>
      </c>
      <c r="Y769" s="227" t="str">
        <f>IF(X769="ACABOU",(MAX($Y$2:Y768))+1,"")</f>
        <v/>
      </c>
      <c r="Z769" s="227" t="str">
        <f>IF(X769="CHEGOU",(MAX($Z$2:Z768))+1,"")</f>
        <v/>
      </c>
    </row>
    <row r="770" spans="1:27" s="216" customFormat="1" ht="21.9" customHeight="1" x14ac:dyDescent="0.3">
      <c r="A770" s="59" t="e">
        <f>IF(#REF!="",0,COUNTIF(#REF!,"x"))</f>
        <v>#REF!</v>
      </c>
      <c r="B770" s="59" t="e">
        <f>IF(#REF!="",0,COUNTIF(#REF!,"x"))</f>
        <v>#REF!</v>
      </c>
      <c r="C770" s="60" t="e">
        <f>IF(#REF!="",0,COUNTIF(#REF!,"X"))</f>
        <v>#REF!</v>
      </c>
      <c r="D770" s="278">
        <v>1591</v>
      </c>
      <c r="E770" s="279" t="str">
        <f>_xlfn.XLOOKUP(D770,BASE!A:A,BASE!B:B)</f>
        <v>NIBS DE CACAU 2KG (VIDA EM GRAOS)</v>
      </c>
      <c r="F770" s="280" t="s">
        <v>155</v>
      </c>
      <c r="G770" s="280" t="s">
        <v>155</v>
      </c>
      <c r="H770" s="281">
        <v>73.400000000000006</v>
      </c>
      <c r="I770" s="281">
        <f>VLOOKUP(D770,FRACIONADOS!$A:$L,8,0)</f>
        <v>73.400000000000006</v>
      </c>
      <c r="J770" s="282" t="str">
        <f>IFERROR(_xlfn.XLOOKUP(D770,ISENTOS!A:A,ISENTOS!H:H),"")</f>
        <v/>
      </c>
      <c r="K770" s="282" t="str">
        <f>IFERROR(_xlfn.XLOOKUP(D770,ISENTOS!A:A,ISENTOS!I:I),"")</f>
        <v/>
      </c>
      <c r="L770" s="283">
        <f>IF(_xlfn.XLOOKUP(D770,Peso!A:A,Peso!D:D),_xlfn.XLOOKUP(D770,Peso!A:A,Peso!D:D),"SEM PESO")</f>
        <v>2</v>
      </c>
      <c r="M770" s="283" t="str">
        <f>_xlfn.XLOOKUP(D770,Peso!A:A,Peso!C:C)</f>
        <v>SC</v>
      </c>
      <c r="N770" s="283"/>
      <c r="O770" s="284">
        <f t="shared" si="96"/>
        <v>73.400000000000006</v>
      </c>
      <c r="P770" s="284" t="str">
        <f t="shared" si="97"/>
        <v/>
      </c>
      <c r="Q770" s="284" t="str">
        <f t="shared" si="98"/>
        <v/>
      </c>
      <c r="R770" s="285" t="str">
        <f>_xlfn.XLOOKUP(D770,CATEGORIA!B:B,CATEGORIA!F:F)</f>
        <v>CULINARIA</v>
      </c>
      <c r="S770" s="286">
        <f t="shared" si="99"/>
        <v>146.80000000000001</v>
      </c>
      <c r="T770" s="287" t="str">
        <f t="shared" si="100"/>
        <v/>
      </c>
      <c r="U770" s="287" t="str">
        <f t="shared" si="101"/>
        <v/>
      </c>
      <c r="V770" s="287">
        <f t="shared" si="102"/>
        <v>146.80000000000001</v>
      </c>
      <c r="W770" s="288">
        <f>_xlfn.XLOOKUP('LISTA '!D770,BASE!A:A,BASE!G:G)</f>
        <v>44</v>
      </c>
      <c r="X770" s="280" t="str">
        <f t="shared" si="103"/>
        <v/>
      </c>
      <c r="Y770" s="280" t="str">
        <f>IF(X770="ACABOU",(MAX($Y$2:Y769))+1,"")</f>
        <v/>
      </c>
      <c r="Z770" s="280" t="str">
        <f>IF(X770="CHEGOU",(MAX($Z$2:Z769))+1,"")</f>
        <v/>
      </c>
    </row>
    <row r="771" spans="1:27" s="216" customFormat="1" ht="21.9" customHeight="1" x14ac:dyDescent="0.3">
      <c r="A771" s="22" t="e">
        <f>IF(#REF!="",0,COUNTIF(#REF!,"x"))</f>
        <v>#REF!</v>
      </c>
      <c r="B771" s="22" t="e">
        <f>IF(#REF!="",0,COUNTIF(#REF!,"x"))</f>
        <v>#REF!</v>
      </c>
      <c r="C771" s="23" t="e">
        <f>IF(#REF!="",0,COUNTIF(#REF!,"X"))</f>
        <v>#REF!</v>
      </c>
      <c r="D771" s="278">
        <v>631</v>
      </c>
      <c r="E771" s="279" t="str">
        <f>_xlfn.XLOOKUP(D771,BASE!A:A,BASE!B:B)</f>
        <v>NIBS DE CACAU 5KG (VIDA EM GRAOS)</v>
      </c>
      <c r="F771" s="280" t="s">
        <v>155</v>
      </c>
      <c r="G771" s="280" t="s">
        <v>155</v>
      </c>
      <c r="H771" s="281">
        <v>70.5</v>
      </c>
      <c r="I771" s="281">
        <f>VLOOKUP(D771,FRACIONADOS!$A:$L,8,0)</f>
        <v>70.5</v>
      </c>
      <c r="J771" s="282" t="str">
        <f>IFERROR(_xlfn.XLOOKUP(D771,ISENTOS!A:A,ISENTOS!H:H),"")</f>
        <v/>
      </c>
      <c r="K771" s="282" t="str">
        <f>IFERROR(_xlfn.XLOOKUP(D771,ISENTOS!A:A,ISENTOS!I:I),"")</f>
        <v/>
      </c>
      <c r="L771" s="283">
        <f>IF(_xlfn.XLOOKUP(D771,Peso!A:A,Peso!D:D),_xlfn.XLOOKUP(D771,Peso!A:A,Peso!D:D),"SEM PESO")</f>
        <v>5</v>
      </c>
      <c r="M771" s="283" t="str">
        <f>_xlfn.XLOOKUP(D771,Peso!A:A,Peso!C:C)</f>
        <v>SC</v>
      </c>
      <c r="N771" s="283"/>
      <c r="O771" s="284">
        <f t="shared" si="96"/>
        <v>70.5</v>
      </c>
      <c r="P771" s="284" t="str">
        <f t="shared" si="97"/>
        <v/>
      </c>
      <c r="Q771" s="284" t="str">
        <f t="shared" si="98"/>
        <v/>
      </c>
      <c r="R771" s="285" t="str">
        <f>_xlfn.XLOOKUP(D771,CATEGORIA!B:B,CATEGORIA!F:F)</f>
        <v>CULINARIA</v>
      </c>
      <c r="S771" s="286">
        <f t="shared" si="99"/>
        <v>352.5</v>
      </c>
      <c r="T771" s="287" t="str">
        <f t="shared" si="100"/>
        <v/>
      </c>
      <c r="U771" s="287" t="str">
        <f t="shared" si="101"/>
        <v/>
      </c>
      <c r="V771" s="287">
        <f t="shared" si="102"/>
        <v>352.5</v>
      </c>
      <c r="W771" s="288">
        <f>_xlfn.XLOOKUP('LISTA '!D771,BASE!A:A,BASE!G:G)</f>
        <v>47</v>
      </c>
      <c r="X771" s="280" t="str">
        <f t="shared" si="103"/>
        <v/>
      </c>
      <c r="Y771" s="280" t="str">
        <f>IF(X771="ACABOU",(MAX($Y$2:Y770))+1,"")</f>
        <v/>
      </c>
      <c r="Z771" s="280" t="str">
        <f>IF(X771="CHEGOU",(MAX($Z$2:Z770))+1,"")</f>
        <v/>
      </c>
    </row>
    <row r="772" spans="1:27" s="216" customFormat="1" ht="21.9" customHeight="1" x14ac:dyDescent="0.3">
      <c r="A772" s="22" t="e">
        <f>IF(#REF!="",0,COUNTIF(#REF!,"x"))</f>
        <v>#REF!</v>
      </c>
      <c r="B772" s="22" t="e">
        <f>IF(#REF!="",0,COUNTIF(#REF!,"x"))</f>
        <v>#REF!</v>
      </c>
      <c r="C772" s="23" t="e">
        <f>IF(#REF!="",0,COUNTIF(#REF!,"X"))</f>
        <v>#REF!</v>
      </c>
      <c r="D772" s="278">
        <v>2764</v>
      </c>
      <c r="E772" s="279" t="str">
        <f>_xlfn.XLOOKUP(D772,BASE!A:A,BASE!B:B)</f>
        <v>NO DE CACHORRO 5KG</v>
      </c>
      <c r="F772" s="280"/>
      <c r="G772" s="280"/>
      <c r="H772" s="281">
        <v>37</v>
      </c>
      <c r="I772" s="281">
        <v>37</v>
      </c>
      <c r="J772" s="282" t="str">
        <f>IFERROR(_xlfn.XLOOKUP(D772,ISENTOS!A:A,ISENTOS!H:H),"")</f>
        <v/>
      </c>
      <c r="K772" s="282" t="str">
        <f>IFERROR(_xlfn.XLOOKUP(D772,ISENTOS!A:A,ISENTOS!I:I),"")</f>
        <v/>
      </c>
      <c r="L772" s="283">
        <f>IF(_xlfn.XLOOKUP(D772,Peso!A:A,Peso!D:D),_xlfn.XLOOKUP(D772,Peso!A:A,Peso!D:D),"SEM PESO")</f>
        <v>5</v>
      </c>
      <c r="M772" s="283" t="str">
        <f>_xlfn.XLOOKUP(D772,Peso!A:A,Peso!C:C)</f>
        <v>SC</v>
      </c>
      <c r="N772" s="283"/>
      <c r="O772" s="284">
        <f t="shared" si="96"/>
        <v>37</v>
      </c>
      <c r="P772" s="284" t="str">
        <f t="shared" si="97"/>
        <v/>
      </c>
      <c r="Q772" s="284" t="str">
        <f t="shared" si="98"/>
        <v/>
      </c>
      <c r="R772" s="285" t="str">
        <f>_xlfn.XLOOKUP(D772,CATEGORIA!B:B,CATEGORIA!F:F)</f>
        <v>CHAS</v>
      </c>
      <c r="S772" s="286">
        <f t="shared" si="99"/>
        <v>185</v>
      </c>
      <c r="T772" s="287" t="str">
        <f t="shared" si="100"/>
        <v/>
      </c>
      <c r="U772" s="287" t="str">
        <f t="shared" si="101"/>
        <v/>
      </c>
      <c r="V772" s="287">
        <f t="shared" si="102"/>
        <v>185</v>
      </c>
      <c r="W772" s="288">
        <f>_xlfn.XLOOKUP('LISTA '!D772,BASE!A:A,BASE!G:G)</f>
        <v>13</v>
      </c>
      <c r="X772" s="280" t="str">
        <f t="shared" si="103"/>
        <v/>
      </c>
      <c r="Y772" s="280" t="str">
        <f>IF(X772="ACABOU",(MAX($Y$2:Y771))+1,"")</f>
        <v/>
      </c>
      <c r="Z772" s="280" t="str">
        <f>IF(X772="CHEGOU",(MAX($Z$2:Z771))+1,"")</f>
        <v/>
      </c>
    </row>
    <row r="773" spans="1:27" s="216" customFormat="1" ht="21.9" customHeight="1" x14ac:dyDescent="0.3">
      <c r="A773" s="22" t="e">
        <f>IF(#REF!="",0,COUNTIF(#REF!,"x"))</f>
        <v>#REF!</v>
      </c>
      <c r="B773" s="22" t="e">
        <f>IF(#REF!="",0,COUNTIF(#REF!,"x"))</f>
        <v>#REF!</v>
      </c>
      <c r="C773" s="23" t="e">
        <f>IF(#REF!="",0,COUNTIF(#REF!,"X"))</f>
        <v>#REF!</v>
      </c>
      <c r="D773" s="278">
        <v>2767</v>
      </c>
      <c r="E773" s="279" t="str">
        <f>_xlfn.XLOOKUP(D773,BASE!A:A,BASE!B:B)</f>
        <v>NOGUEIRA FOLHA 5KG</v>
      </c>
      <c r="F773" s="280"/>
      <c r="G773" s="280"/>
      <c r="H773" s="281">
        <v>11</v>
      </c>
      <c r="I773" s="281">
        <v>11</v>
      </c>
      <c r="J773" s="282" t="str">
        <f>IFERROR(_xlfn.XLOOKUP(D773,ISENTOS!A:A,ISENTOS!H:H),"")</f>
        <v/>
      </c>
      <c r="K773" s="282" t="str">
        <f>IFERROR(_xlfn.XLOOKUP(D773,ISENTOS!A:A,ISENTOS!I:I),"")</f>
        <v/>
      </c>
      <c r="L773" s="283">
        <f>IF(_xlfn.XLOOKUP(D773,Peso!A:A,Peso!D:D),_xlfn.XLOOKUP(D773,Peso!A:A,Peso!D:D),"SEM PESO")</f>
        <v>5</v>
      </c>
      <c r="M773" s="283" t="str">
        <f>_xlfn.XLOOKUP(D773,Peso!A:A,Peso!C:C)</f>
        <v>SC</v>
      </c>
      <c r="N773" s="283"/>
      <c r="O773" s="284">
        <f t="shared" si="96"/>
        <v>11</v>
      </c>
      <c r="P773" s="284" t="str">
        <f t="shared" si="97"/>
        <v/>
      </c>
      <c r="Q773" s="284" t="str">
        <f t="shared" si="98"/>
        <v/>
      </c>
      <c r="R773" s="285" t="str">
        <f>_xlfn.XLOOKUP(D773,CATEGORIA!B:B,CATEGORIA!F:F)</f>
        <v>CHAS</v>
      </c>
      <c r="S773" s="286">
        <f t="shared" si="99"/>
        <v>55</v>
      </c>
      <c r="T773" s="287" t="str">
        <f t="shared" si="100"/>
        <v/>
      </c>
      <c r="U773" s="287" t="str">
        <f t="shared" si="101"/>
        <v/>
      </c>
      <c r="V773" s="287">
        <f t="shared" si="102"/>
        <v>55</v>
      </c>
      <c r="W773" s="288">
        <f>_xlfn.XLOOKUP('LISTA '!D773,BASE!A:A,BASE!G:G)</f>
        <v>11</v>
      </c>
      <c r="X773" s="280" t="str">
        <f t="shared" si="103"/>
        <v/>
      </c>
      <c r="Y773" s="280" t="str">
        <f>IF(X773="ACABOU",(MAX($Y$2:Y772))+1,"")</f>
        <v/>
      </c>
      <c r="Z773" s="280" t="str">
        <f>IF(X773="CHEGOU",(MAX($Z$2:Z772))+1,"")</f>
        <v/>
      </c>
    </row>
    <row r="774" spans="1:27" s="216" customFormat="1" ht="21.9" customHeight="1" x14ac:dyDescent="0.3">
      <c r="A774" s="22"/>
      <c r="B774" s="22"/>
      <c r="C774" s="23"/>
      <c r="D774" s="278">
        <v>21390</v>
      </c>
      <c r="E774" s="279" t="str">
        <f>_xlfn.XLOOKUP(D774,BASE!A:A,BASE!B:B)</f>
        <v>NOZ MOSCADA BOLA INTEIRA 2KG</v>
      </c>
      <c r="F774" s="280" t="s">
        <v>155</v>
      </c>
      <c r="G774" s="280" t="s">
        <v>155</v>
      </c>
      <c r="H774" s="281">
        <v>88.1</v>
      </c>
      <c r="I774" s="281">
        <v>88.1</v>
      </c>
      <c r="J774" s="282" t="str">
        <f>IFERROR(_xlfn.XLOOKUP(D774,ISENTOS!A:A,ISENTOS!H:H),"")</f>
        <v/>
      </c>
      <c r="K774" s="282" t="str">
        <f>IFERROR(_xlfn.XLOOKUP(D774,ISENTOS!A:A,ISENTOS!I:I),"")</f>
        <v/>
      </c>
      <c r="L774" s="283">
        <f>IF(_xlfn.XLOOKUP(D774,Peso!A:A,Peso!D:D),_xlfn.XLOOKUP(D774,Peso!A:A,Peso!D:D),"SEM PESO")</f>
        <v>2</v>
      </c>
      <c r="M774" s="283" t="str">
        <f>_xlfn.XLOOKUP(D774,Peso!A:A,Peso!C:C)</f>
        <v>SC</v>
      </c>
      <c r="N774" s="283"/>
      <c r="O774" s="284">
        <f t="shared" si="96"/>
        <v>88.1</v>
      </c>
      <c r="P774" s="284" t="str">
        <f t="shared" si="97"/>
        <v/>
      </c>
      <c r="Q774" s="284" t="str">
        <f t="shared" si="98"/>
        <v/>
      </c>
      <c r="R774" s="285" t="str">
        <f>_xlfn.XLOOKUP(D774,CATEGORIA!B:B,CATEGORIA!F:F)</f>
        <v>TEMPEROS / ESPECIARIAS</v>
      </c>
      <c r="S774" s="286">
        <f t="shared" si="99"/>
        <v>176.2</v>
      </c>
      <c r="T774" s="287" t="str">
        <f t="shared" si="100"/>
        <v/>
      </c>
      <c r="U774" s="287" t="str">
        <f t="shared" si="101"/>
        <v/>
      </c>
      <c r="V774" s="287">
        <f t="shared" si="102"/>
        <v>176.2</v>
      </c>
      <c r="W774" s="288">
        <f>_xlfn.XLOOKUP('LISTA '!D774,BASE!A:A,BASE!G:G)</f>
        <v>8</v>
      </c>
      <c r="X774" s="280" t="str">
        <f t="shared" si="103"/>
        <v/>
      </c>
      <c r="Y774" s="280" t="str">
        <f>IF(X774="ACABOU",(MAX($Y$2:Y773))+1,"")</f>
        <v/>
      </c>
      <c r="Z774" s="280" t="str">
        <f>IF(X774="CHEGOU",(MAX($Z$2:Z773))+1,"")</f>
        <v/>
      </c>
    </row>
    <row r="775" spans="1:27" s="216" customFormat="1" ht="21.9" customHeight="1" x14ac:dyDescent="0.3">
      <c r="A775" s="22"/>
      <c r="B775" s="22"/>
      <c r="C775" s="23"/>
      <c r="D775" s="278">
        <v>20118</v>
      </c>
      <c r="E775" s="279" t="str">
        <f>_xlfn.XLOOKUP(D775,BASE!A:A,BASE!B:B)</f>
        <v>NOZ MOSCADA BOLA INTEIRA 5KG</v>
      </c>
      <c r="F775" s="280" t="s">
        <v>155</v>
      </c>
      <c r="G775" s="280" t="s">
        <v>155</v>
      </c>
      <c r="H775" s="281">
        <v>84.7</v>
      </c>
      <c r="I775" s="281">
        <v>84.7</v>
      </c>
      <c r="J775" s="282" t="str">
        <f>IFERROR(_xlfn.XLOOKUP(D775,ISENTOS!A:A,ISENTOS!H:H),"")</f>
        <v/>
      </c>
      <c r="K775" s="282" t="str">
        <f>IFERROR(_xlfn.XLOOKUP(D775,ISENTOS!A:A,ISENTOS!I:I),"")</f>
        <v/>
      </c>
      <c r="L775" s="283">
        <f>IF(_xlfn.XLOOKUP(D775,Peso!A:A,Peso!D:D),_xlfn.XLOOKUP(D775,Peso!A:A,Peso!D:D),"SEM PESO")</f>
        <v>5</v>
      </c>
      <c r="M775" s="283" t="str">
        <f>_xlfn.XLOOKUP(D775,Peso!A:A,Peso!C:C)</f>
        <v>SC</v>
      </c>
      <c r="N775" s="283"/>
      <c r="O775" s="284">
        <f t="shared" si="96"/>
        <v>84.7</v>
      </c>
      <c r="P775" s="284" t="str">
        <f t="shared" si="97"/>
        <v/>
      </c>
      <c r="Q775" s="284" t="str">
        <f t="shared" si="98"/>
        <v/>
      </c>
      <c r="R775" s="285" t="str">
        <f>_xlfn.XLOOKUP(D775,CATEGORIA!B:B,CATEGORIA!F:F)</f>
        <v>TEMPEROS / ESPECIARIAS</v>
      </c>
      <c r="S775" s="286">
        <f t="shared" si="99"/>
        <v>423.5</v>
      </c>
      <c r="T775" s="287" t="str">
        <f t="shared" si="100"/>
        <v/>
      </c>
      <c r="U775" s="287" t="str">
        <f t="shared" si="101"/>
        <v/>
      </c>
      <c r="V775" s="287">
        <f t="shared" si="102"/>
        <v>423.5</v>
      </c>
      <c r="W775" s="288">
        <f>_xlfn.XLOOKUP('LISTA '!D775,BASE!A:A,BASE!G:G)</f>
        <v>28</v>
      </c>
      <c r="X775" s="280" t="str">
        <f t="shared" si="103"/>
        <v/>
      </c>
      <c r="Y775" s="280" t="str">
        <f>IF(X775="ACABOU",(MAX($Y$2:Y774))+1,"")</f>
        <v/>
      </c>
      <c r="Z775" s="280" t="str">
        <f>IF(X775="CHEGOU",(MAX($Z$2:Z774))+1,"")</f>
        <v/>
      </c>
    </row>
    <row r="776" spans="1:27" s="216" customFormat="1" ht="21.9" customHeight="1" x14ac:dyDescent="0.3">
      <c r="A776" s="22"/>
      <c r="B776" s="22"/>
      <c r="C776" s="23"/>
      <c r="D776" s="278">
        <v>21680</v>
      </c>
      <c r="E776" s="279" t="str">
        <f>_xlfn.XLOOKUP(D776,BASE!A:A,BASE!B:B)</f>
        <v>NOZ MOSCADA PO 2KG</v>
      </c>
      <c r="F776" s="280" t="s">
        <v>155</v>
      </c>
      <c r="G776" s="280" t="s">
        <v>155</v>
      </c>
      <c r="H776" s="281">
        <v>48.7</v>
      </c>
      <c r="I776" s="281">
        <f>VLOOKUP(D776,FRACIONADOS!$A:$L,8,0)</f>
        <v>48.7</v>
      </c>
      <c r="J776" s="282" t="str">
        <f>IFERROR(_xlfn.XLOOKUP(D776,ISENTOS!A:A,ISENTOS!H:H),"")</f>
        <v/>
      </c>
      <c r="K776" s="282" t="str">
        <f>IFERROR(_xlfn.XLOOKUP(D776,ISENTOS!A:A,ISENTOS!I:I),"")</f>
        <v/>
      </c>
      <c r="L776" s="283">
        <f>IF(_xlfn.XLOOKUP(D776,Peso!A:A,Peso!D:D),_xlfn.XLOOKUP(D776,Peso!A:A,Peso!D:D),"SEM PESO")</f>
        <v>2</v>
      </c>
      <c r="M776" s="283" t="str">
        <f>_xlfn.XLOOKUP(D776,Peso!A:A,Peso!C:C)</f>
        <v>SC</v>
      </c>
      <c r="N776" s="283"/>
      <c r="O776" s="284">
        <f t="shared" si="96"/>
        <v>48.7</v>
      </c>
      <c r="P776" s="284" t="str">
        <f t="shared" si="97"/>
        <v/>
      </c>
      <c r="Q776" s="284" t="str">
        <f t="shared" si="98"/>
        <v/>
      </c>
      <c r="R776" s="285" t="str">
        <f>_xlfn.XLOOKUP(D776,CATEGORIA!B:B,CATEGORIA!F:F)</f>
        <v>TEMPEROS / ESPECIARIAS</v>
      </c>
      <c r="S776" s="286">
        <f t="shared" si="99"/>
        <v>97.4</v>
      </c>
      <c r="T776" s="287" t="str">
        <f t="shared" si="100"/>
        <v/>
      </c>
      <c r="U776" s="287" t="str">
        <f t="shared" si="101"/>
        <v/>
      </c>
      <c r="V776" s="287">
        <f t="shared" si="102"/>
        <v>97.4</v>
      </c>
      <c r="W776" s="288">
        <f>_xlfn.XLOOKUP('LISTA '!D776,BASE!A:A,BASE!G:G)</f>
        <v>28</v>
      </c>
      <c r="X776" s="280" t="str">
        <f t="shared" si="103"/>
        <v/>
      </c>
      <c r="Y776" s="280" t="str">
        <f>IF(X776="ACABOU",(MAX($Y$2:Y775))+1,"")</f>
        <v/>
      </c>
      <c r="Z776" s="280" t="str">
        <f>IF(X776="CHEGOU",(MAX($Z$2:Z775))+1,"")</f>
        <v/>
      </c>
    </row>
    <row r="777" spans="1:27" s="216" customFormat="1" ht="21.9" customHeight="1" x14ac:dyDescent="0.3">
      <c r="A777" s="42" t="e">
        <f>IF(#REF!="",0,COUNTIF(#REF!,"x"))</f>
        <v>#REF!</v>
      </c>
      <c r="B777" s="42" t="e">
        <f>IF(#REF!="",0,COUNTIF(#REF!,"x"))</f>
        <v>#REF!</v>
      </c>
      <c r="C777" s="10" t="e">
        <f>IF(#REF!="",0,COUNTIF(#REF!,"X"))</f>
        <v>#REF!</v>
      </c>
      <c r="D777" s="278">
        <v>20417</v>
      </c>
      <c r="E777" s="279" t="str">
        <f>_xlfn.XLOOKUP(D777,BASE!A:A,BASE!B:B)</f>
        <v>NOZ MOSCADA PO 5KG</v>
      </c>
      <c r="F777" s="280"/>
      <c r="G777" s="280"/>
      <c r="H777" s="281">
        <v>43</v>
      </c>
      <c r="I777" s="281">
        <v>43</v>
      </c>
      <c r="J777" s="282" t="str">
        <f>IFERROR(_xlfn.XLOOKUP(D777,ISENTOS!A:A,ISENTOS!H:H),"")</f>
        <v/>
      </c>
      <c r="K777" s="282" t="str">
        <f>IFERROR(_xlfn.XLOOKUP(D777,ISENTOS!A:A,ISENTOS!I:I),"")</f>
        <v/>
      </c>
      <c r="L777" s="283">
        <f>IF(_xlfn.XLOOKUP(D777,Peso!A:A,Peso!D:D),_xlfn.XLOOKUP(D777,Peso!A:A,Peso!D:D),"SEM PESO")</f>
        <v>5</v>
      </c>
      <c r="M777" s="283" t="str">
        <f>_xlfn.XLOOKUP(D777,Peso!A:A,Peso!C:C)</f>
        <v>SC</v>
      </c>
      <c r="N777" s="283"/>
      <c r="O777" s="284">
        <f t="shared" si="96"/>
        <v>43</v>
      </c>
      <c r="P777" s="284" t="str">
        <f t="shared" si="97"/>
        <v/>
      </c>
      <c r="Q777" s="284" t="str">
        <f t="shared" si="98"/>
        <v/>
      </c>
      <c r="R777" s="285" t="str">
        <f>_xlfn.XLOOKUP(D777,CATEGORIA!B:B,CATEGORIA!F:F)</f>
        <v>TEMPEROS / ESPECIARIAS</v>
      </c>
      <c r="S777" s="286">
        <f t="shared" si="99"/>
        <v>215</v>
      </c>
      <c r="T777" s="287" t="str">
        <f t="shared" si="100"/>
        <v/>
      </c>
      <c r="U777" s="287" t="str">
        <f t="shared" si="101"/>
        <v/>
      </c>
      <c r="V777" s="287">
        <f t="shared" si="102"/>
        <v>215</v>
      </c>
      <c r="W777" s="288">
        <f>_xlfn.XLOOKUP('LISTA '!D777,BASE!A:A,BASE!G:G)</f>
        <v>138</v>
      </c>
      <c r="X777" s="280" t="str">
        <f t="shared" si="103"/>
        <v/>
      </c>
      <c r="Y777" s="280" t="str">
        <f>IF(X777="ACABOU",(MAX($Y$2:Y776))+1,"")</f>
        <v/>
      </c>
      <c r="Z777" s="280" t="str">
        <f>IF(X777="CHEGOU",(MAX($Z$2:Z776))+1,"")</f>
        <v/>
      </c>
    </row>
    <row r="778" spans="1:27" s="216" customFormat="1" ht="21.9" customHeight="1" x14ac:dyDescent="0.3">
      <c r="A778" s="42"/>
      <c r="B778" s="42"/>
      <c r="C778" s="10"/>
      <c r="D778" s="278">
        <v>11083</v>
      </c>
      <c r="E778" s="279" t="str">
        <f>_xlfn.XLOOKUP(D778,BASE!A:A,BASE!B:B)</f>
        <v>NOZES MARIPOSA 70/30 EXTRA LIGHT CHILENA 10KG (ANAKENA)</v>
      </c>
      <c r="F778" s="280"/>
      <c r="G778" s="280"/>
      <c r="H778" s="281">
        <v>51</v>
      </c>
      <c r="I778" s="281">
        <v>51</v>
      </c>
      <c r="J778" s="282" t="str">
        <f>IFERROR(_xlfn.XLOOKUP(D778,ISENTOS!A:A,ISENTOS!H:H),"")</f>
        <v/>
      </c>
      <c r="K778" s="282" t="str">
        <f>IFERROR(_xlfn.XLOOKUP(D778,ISENTOS!A:A,ISENTOS!I:I),"")</f>
        <v/>
      </c>
      <c r="L778" s="283">
        <f>IF(_xlfn.XLOOKUP(D778,Peso!A:A,Peso!D:D),_xlfn.XLOOKUP(D778,Peso!A:A,Peso!D:D),"SEM PESO")</f>
        <v>10</v>
      </c>
      <c r="M778" s="283" t="str">
        <f>_xlfn.XLOOKUP(D778,Peso!A:A,Peso!C:C)</f>
        <v>CX</v>
      </c>
      <c r="N778" s="283"/>
      <c r="O778" s="284">
        <f t="shared" si="96"/>
        <v>51</v>
      </c>
      <c r="P778" s="284" t="str">
        <f t="shared" si="97"/>
        <v/>
      </c>
      <c r="Q778" s="284" t="str">
        <f t="shared" si="98"/>
        <v/>
      </c>
      <c r="R778" s="285" t="str">
        <f>_xlfn.XLOOKUP(D778,CATEGORIA!B:B,CATEGORIA!F:F)</f>
        <v>OLEAGINOSAS</v>
      </c>
      <c r="S778" s="286">
        <f t="shared" si="99"/>
        <v>510</v>
      </c>
      <c r="T778" s="287" t="str">
        <f t="shared" si="100"/>
        <v/>
      </c>
      <c r="U778" s="287" t="str">
        <f t="shared" si="101"/>
        <v/>
      </c>
      <c r="V778" s="287">
        <f t="shared" si="102"/>
        <v>510</v>
      </c>
      <c r="W778" s="288">
        <f>_xlfn.XLOOKUP('LISTA '!D778,BASE!A:A,BASE!G:G)</f>
        <v>1055</v>
      </c>
      <c r="X778" s="280" t="str">
        <f t="shared" si="103"/>
        <v/>
      </c>
      <c r="Y778" s="280" t="str">
        <f>IF(X778="ACABOU",(MAX($Y$2:Y777))+1,"")</f>
        <v/>
      </c>
      <c r="Z778" s="280" t="str">
        <f>IF(X778="CHEGOU",(MAX($Z$2:Z777))+1,"")</f>
        <v/>
      </c>
    </row>
    <row r="779" spans="1:27" s="217" customFormat="1" ht="21.9" customHeight="1" x14ac:dyDescent="0.3">
      <c r="A779" s="42" t="e">
        <f>IF(#REF!="",0,COUNTIF(#REF!,"x"))</f>
        <v>#REF!</v>
      </c>
      <c r="B779" s="42" t="e">
        <f>IF(#REF!="",0,COUNTIF(#REF!,"x"))</f>
        <v>#REF!</v>
      </c>
      <c r="C779" s="23" t="e">
        <f>IF(#REF!="",0,COUNTIF(#REF!,"X"))</f>
        <v>#REF!</v>
      </c>
      <c r="D779" s="278">
        <v>21647</v>
      </c>
      <c r="E779" s="279" t="str">
        <f>_xlfn.XLOOKUP(D779,BASE!A:A,BASE!B:B)</f>
        <v>NOZES MARIPOSA 80/20 EXTRA LIGHT 2KG (VIDA EM GRAOS)</v>
      </c>
      <c r="F779" s="280"/>
      <c r="G779" s="280" t="s">
        <v>155</v>
      </c>
      <c r="H779" s="281">
        <v>59.8</v>
      </c>
      <c r="I779" s="281">
        <f>VLOOKUP(D779,FRACIONADOS!$A:$L,8,0)</f>
        <v>59.8</v>
      </c>
      <c r="J779" s="282" t="str">
        <f>IFERROR(_xlfn.XLOOKUP(D779,ISENTOS!A:A,ISENTOS!H:H),"")</f>
        <v/>
      </c>
      <c r="K779" s="282" t="str">
        <f>IFERROR(_xlfn.XLOOKUP(D779,ISENTOS!A:A,ISENTOS!I:I),"")</f>
        <v/>
      </c>
      <c r="L779" s="283">
        <f>IF(_xlfn.XLOOKUP(D779,Peso!A:A,Peso!D:D),_xlfn.XLOOKUP(D779,Peso!A:A,Peso!D:D),"SEM PESO")</f>
        <v>2</v>
      </c>
      <c r="M779" s="283" t="str">
        <f>_xlfn.XLOOKUP(D779,Peso!A:A,Peso!C:C)</f>
        <v>CX</v>
      </c>
      <c r="N779" s="283"/>
      <c r="O779" s="284">
        <f t="shared" si="96"/>
        <v>59.8</v>
      </c>
      <c r="P779" s="284" t="str">
        <f t="shared" si="97"/>
        <v/>
      </c>
      <c r="Q779" s="284" t="str">
        <f t="shared" si="98"/>
        <v/>
      </c>
      <c r="R779" s="285" t="str">
        <f>_xlfn.XLOOKUP(D779,CATEGORIA!B:B,CATEGORIA!F:F)</f>
        <v>OLEAGINOSAS</v>
      </c>
      <c r="S779" s="286">
        <f t="shared" si="99"/>
        <v>119.6</v>
      </c>
      <c r="T779" s="287" t="str">
        <f t="shared" si="100"/>
        <v/>
      </c>
      <c r="U779" s="287" t="str">
        <f t="shared" si="101"/>
        <v/>
      </c>
      <c r="V779" s="287">
        <f t="shared" si="102"/>
        <v>119.6</v>
      </c>
      <c r="W779" s="288">
        <f>_xlfn.XLOOKUP('LISTA '!D779,BASE!A:A,BASE!G:G)</f>
        <v>29</v>
      </c>
      <c r="X779" s="280" t="str">
        <f t="shared" si="103"/>
        <v/>
      </c>
      <c r="Y779" s="280" t="str">
        <f>IF(X779="ACABOU",(MAX($Y$2:Y778))+1,"")</f>
        <v/>
      </c>
      <c r="Z779" s="280" t="str">
        <f>IF(X779="CHEGOU",(MAX($Z$2:Z778))+1,"")</f>
        <v/>
      </c>
      <c r="AA779" s="48"/>
    </row>
    <row r="780" spans="1:27" s="217" customFormat="1" ht="21.9" customHeight="1" x14ac:dyDescent="0.3">
      <c r="A780" s="42" t="e">
        <f>IF(#REF!="",0,COUNTIF(#REF!,"x"))</f>
        <v>#REF!</v>
      </c>
      <c r="B780" s="42" t="e">
        <f>IF(#REF!="",0,COUNTIF(#REF!,"x"))</f>
        <v>#REF!</v>
      </c>
      <c r="C780" s="10" t="e">
        <f>IF(#REF!="",0,COUNTIF(#REF!,"X"))</f>
        <v>#REF!</v>
      </c>
      <c r="D780" s="278">
        <v>21621</v>
      </c>
      <c r="E780" s="279" t="str">
        <f>_xlfn.XLOOKUP(D780,BASE!A:A,BASE!B:B)</f>
        <v>NOZES MARIPOSA 80/20 EXTRA LIGHT 5KG (VIDA EM GRAOS)</v>
      </c>
      <c r="F780" s="280"/>
      <c r="G780" s="280" t="s">
        <v>155</v>
      </c>
      <c r="H780" s="281">
        <v>57</v>
      </c>
      <c r="I780" s="281">
        <f>VLOOKUP(D780,FRACIONADOS!$A:$L,8,0)</f>
        <v>57</v>
      </c>
      <c r="J780" s="282" t="str">
        <f>IFERROR(_xlfn.XLOOKUP(D780,ISENTOS!A:A,ISENTOS!H:H),"")</f>
        <v/>
      </c>
      <c r="K780" s="282" t="str">
        <f>IFERROR(_xlfn.XLOOKUP(D780,ISENTOS!A:A,ISENTOS!I:I),"")</f>
        <v/>
      </c>
      <c r="L780" s="283">
        <f>IF(_xlfn.XLOOKUP(D780,Peso!A:A,Peso!D:D),_xlfn.XLOOKUP(D780,Peso!A:A,Peso!D:D),"SEM PESO")</f>
        <v>5</v>
      </c>
      <c r="M780" s="283" t="str">
        <f>_xlfn.XLOOKUP(D780,Peso!A:A,Peso!C:C)</f>
        <v>CX</v>
      </c>
      <c r="N780" s="283"/>
      <c r="O780" s="284">
        <f t="shared" si="96"/>
        <v>57</v>
      </c>
      <c r="P780" s="284" t="str">
        <f t="shared" si="97"/>
        <v/>
      </c>
      <c r="Q780" s="284" t="str">
        <f t="shared" si="98"/>
        <v/>
      </c>
      <c r="R780" s="285" t="str">
        <f>_xlfn.XLOOKUP(D780,CATEGORIA!B:B,CATEGORIA!F:F)</f>
        <v>OLEAGINOSAS</v>
      </c>
      <c r="S780" s="286">
        <f t="shared" si="99"/>
        <v>285</v>
      </c>
      <c r="T780" s="287" t="str">
        <f t="shared" si="100"/>
        <v/>
      </c>
      <c r="U780" s="287" t="str">
        <f t="shared" si="101"/>
        <v/>
      </c>
      <c r="V780" s="287">
        <f t="shared" si="102"/>
        <v>285</v>
      </c>
      <c r="W780" s="288">
        <f>_xlfn.XLOOKUP('LISTA '!D780,BASE!A:A,BASE!G:G)</f>
        <v>136</v>
      </c>
      <c r="X780" s="280" t="str">
        <f t="shared" si="103"/>
        <v/>
      </c>
      <c r="Y780" s="280" t="str">
        <f>IF(X780="ACABOU",(MAX($Y$2:Y779))+1,"")</f>
        <v/>
      </c>
      <c r="Z780" s="280" t="str">
        <f>IF(X780="CHEGOU",(MAX($Z$2:Z779))+1,"")</f>
        <v/>
      </c>
      <c r="AA780" s="48"/>
    </row>
    <row r="781" spans="1:27" s="217" customFormat="1" ht="21.9" customHeight="1" x14ac:dyDescent="0.3">
      <c r="A781" s="42" t="e">
        <f>IF(#REF!="",0,COUNTIF(#REF!,"x"))</f>
        <v>#REF!</v>
      </c>
      <c r="B781" s="42" t="e">
        <f>IF(#REF!="",0,COUNTIF(#REF!,"x"))</f>
        <v>#REF!</v>
      </c>
      <c r="C781" s="10" t="e">
        <f>IF(#REF!="",0,COUNTIF(#REF!,"X"))</f>
        <v>#REF!</v>
      </c>
      <c r="D781" s="278">
        <v>11084</v>
      </c>
      <c r="E781" s="279" t="str">
        <f>_xlfn.XLOOKUP(D781,BASE!A:A,BASE!B:B)</f>
        <v>NOZES MARIPOSA 80/20 EXTRA LIGHT CHILENA 10KG (ANAKENA)</v>
      </c>
      <c r="F781" s="280"/>
      <c r="G781" s="280"/>
      <c r="H781" s="281">
        <v>53</v>
      </c>
      <c r="I781" s="281">
        <v>53</v>
      </c>
      <c r="J781" s="282" t="str">
        <f>IFERROR(_xlfn.XLOOKUP(D781,ISENTOS!A:A,ISENTOS!H:H),"")</f>
        <v/>
      </c>
      <c r="K781" s="282" t="str">
        <f>IFERROR(_xlfn.XLOOKUP(D781,ISENTOS!A:A,ISENTOS!I:I),"")</f>
        <v/>
      </c>
      <c r="L781" s="283">
        <f>IF(_xlfn.XLOOKUP(D781,Peso!A:A,Peso!D:D),_xlfn.XLOOKUP(D781,Peso!A:A,Peso!D:D),"SEM PESO")</f>
        <v>10</v>
      </c>
      <c r="M781" s="283" t="str">
        <f>_xlfn.XLOOKUP(D781,Peso!A:A,Peso!C:C)</f>
        <v>CX</v>
      </c>
      <c r="N781" s="283"/>
      <c r="O781" s="284">
        <f t="shared" si="96"/>
        <v>53</v>
      </c>
      <c r="P781" s="284" t="str">
        <f t="shared" si="97"/>
        <v/>
      </c>
      <c r="Q781" s="284" t="str">
        <f t="shared" si="98"/>
        <v/>
      </c>
      <c r="R781" s="285" t="str">
        <f>_xlfn.XLOOKUP(D781,CATEGORIA!B:B,CATEGORIA!F:F)</f>
        <v>OLEAGINOSAS</v>
      </c>
      <c r="S781" s="286">
        <f t="shared" si="99"/>
        <v>530</v>
      </c>
      <c r="T781" s="287" t="str">
        <f t="shared" si="100"/>
        <v/>
      </c>
      <c r="U781" s="287" t="str">
        <f t="shared" si="101"/>
        <v/>
      </c>
      <c r="V781" s="287">
        <f t="shared" si="102"/>
        <v>530</v>
      </c>
      <c r="W781" s="288">
        <f>_xlfn.XLOOKUP('LISTA '!D781,BASE!A:A,BASE!G:G)</f>
        <v>961</v>
      </c>
      <c r="X781" s="280" t="str">
        <f t="shared" si="103"/>
        <v/>
      </c>
      <c r="Y781" s="280" t="str">
        <f>IF(X781="ACABOU",(MAX($Y$2:Y780))+1,"")</f>
        <v/>
      </c>
      <c r="Z781" s="280" t="str">
        <f>IF(X781="CHEGOU",(MAX($Z$2:Z780))+1,"")</f>
        <v/>
      </c>
      <c r="AA781" s="48"/>
    </row>
    <row r="782" spans="1:27" s="217" customFormat="1" ht="21.9" customHeight="1" x14ac:dyDescent="0.3">
      <c r="A782" s="42" t="e">
        <f>IF(#REF!="",0,COUNTIF(#REF!,"x"))</f>
        <v>#REF!</v>
      </c>
      <c r="B782" s="42" t="e">
        <f>IF(#REF!="",0,COUNTIF(#REF!,"x"))</f>
        <v>#REF!</v>
      </c>
      <c r="C782" s="10" t="e">
        <f>IF(#REF!="",0,COUNTIF(#REF!,"X"))</f>
        <v>#REF!</v>
      </c>
      <c r="D782" s="278">
        <v>2381</v>
      </c>
      <c r="E782" s="279" t="str">
        <f>_xlfn.XLOOKUP(D782,BASE!A:A,BASE!B:B)</f>
        <v>NOZES PECAN PEDAÇOS 14X1KG</v>
      </c>
      <c r="F782" s="280"/>
      <c r="G782" s="280"/>
      <c r="H782" s="281">
        <v>91</v>
      </c>
      <c r="I782" s="281">
        <v>91</v>
      </c>
      <c r="J782" s="282" t="str">
        <f>IFERROR(_xlfn.XLOOKUP(D782,ISENTOS!A:A,ISENTOS!H:H),"")</f>
        <v/>
      </c>
      <c r="K782" s="282" t="str">
        <f>IFERROR(_xlfn.XLOOKUP(D782,ISENTOS!A:A,ISENTOS!I:I),"")</f>
        <v/>
      </c>
      <c r="L782" s="283">
        <f>IF(_xlfn.XLOOKUP(D782,Peso!A:A,Peso!D:D),_xlfn.XLOOKUP(D782,Peso!A:A,Peso!D:D),"SEM PESO")</f>
        <v>14</v>
      </c>
      <c r="M782" s="283" t="str">
        <f>_xlfn.XLOOKUP(D782,Peso!A:A,Peso!C:C)</f>
        <v>CX</v>
      </c>
      <c r="N782" s="283"/>
      <c r="O782" s="284">
        <f t="shared" si="96"/>
        <v>91</v>
      </c>
      <c r="P782" s="284" t="str">
        <f t="shared" si="97"/>
        <v/>
      </c>
      <c r="Q782" s="284" t="str">
        <f t="shared" si="98"/>
        <v/>
      </c>
      <c r="R782" s="285" t="str">
        <f>_xlfn.XLOOKUP(D782,CATEGORIA!B:B,CATEGORIA!F:F)</f>
        <v>OLEAGINOSAS</v>
      </c>
      <c r="S782" s="286">
        <f t="shared" si="99"/>
        <v>1274</v>
      </c>
      <c r="T782" s="287" t="str">
        <f t="shared" si="100"/>
        <v/>
      </c>
      <c r="U782" s="287" t="str">
        <f t="shared" si="101"/>
        <v/>
      </c>
      <c r="V782" s="287">
        <f t="shared" si="102"/>
        <v>1274</v>
      </c>
      <c r="W782" s="288">
        <f>_xlfn.XLOOKUP('LISTA '!D782,BASE!A:A,BASE!G:G)</f>
        <v>1</v>
      </c>
      <c r="X782" s="280" t="str">
        <f t="shared" si="103"/>
        <v/>
      </c>
      <c r="Y782" s="280" t="str">
        <f>IF(X782="ACABOU",(MAX($Y$2:Y781))+1,"")</f>
        <v/>
      </c>
      <c r="Z782" s="280" t="str">
        <f>IF(X782="CHEGOU",(MAX($Z$2:Z781))+1,"")</f>
        <v/>
      </c>
    </row>
    <row r="783" spans="1:27" s="216" customFormat="1" ht="21.9" customHeight="1" x14ac:dyDescent="0.3">
      <c r="A783" s="11"/>
      <c r="B783" s="11"/>
      <c r="C783" s="10"/>
      <c r="D783" s="278">
        <v>2383</v>
      </c>
      <c r="E783" s="279" t="str">
        <f>_xlfn.XLOOKUP(D783,BASE!A:A,BASE!B:B)</f>
        <v>NOZES PECAN PEDAÇOS 5X1KG</v>
      </c>
      <c r="F783" s="280"/>
      <c r="G783" s="280"/>
      <c r="H783" s="281">
        <v>97</v>
      </c>
      <c r="I783" s="281">
        <v>0</v>
      </c>
      <c r="J783" s="282">
        <f>IFERROR(_xlfn.XLOOKUP(D783,ISENTOS!A:A,ISENTOS!H:H),"")</f>
        <v>0.04</v>
      </c>
      <c r="K783" s="282">
        <f>IFERROR(_xlfn.XLOOKUP(D783,ISENTOS!A:A,ISENTOS!I:I),"")</f>
        <v>0.12</v>
      </c>
      <c r="L783" s="283">
        <f>IF(_xlfn.XLOOKUP(D783,Peso!A:A,Peso!D:D),_xlfn.XLOOKUP(D783,Peso!A:A,Peso!D:D),"SEM PESO")</f>
        <v>5</v>
      </c>
      <c r="M783" s="283" t="str">
        <f>_xlfn.XLOOKUP(D783,Peso!A:A,Peso!C:C)</f>
        <v>CX</v>
      </c>
      <c r="N783" s="283"/>
      <c r="O783" s="284">
        <f t="shared" si="96"/>
        <v>0</v>
      </c>
      <c r="P783" s="284">
        <f t="shared" si="97"/>
        <v>0</v>
      </c>
      <c r="Q783" s="284">
        <f t="shared" si="98"/>
        <v>0</v>
      </c>
      <c r="R783" s="285" t="str">
        <f>_xlfn.XLOOKUP(D783,CATEGORIA!B:B,CATEGORIA!F:F)</f>
        <v>OLEAGINOSAS</v>
      </c>
      <c r="S783" s="286">
        <f t="shared" si="99"/>
        <v>0</v>
      </c>
      <c r="T783" s="287">
        <f t="shared" si="100"/>
        <v>0</v>
      </c>
      <c r="U783" s="287">
        <f t="shared" si="101"/>
        <v>0</v>
      </c>
      <c r="V783" s="287">
        <f t="shared" si="102"/>
        <v>0</v>
      </c>
      <c r="W783" s="288">
        <f>_xlfn.XLOOKUP('LISTA '!D783,BASE!A:A,BASE!G:G)</f>
        <v>0</v>
      </c>
      <c r="X783" s="280" t="str">
        <f t="shared" si="103"/>
        <v/>
      </c>
      <c r="Y783" s="280" t="str">
        <f>IF(X783="ACABOU",(MAX($Y$2:Y782))+1,"")</f>
        <v/>
      </c>
      <c r="Z783" s="280" t="str">
        <f>IF(X783="CHEGOU",(MAX($Z$2:Z782))+1,"")</f>
        <v/>
      </c>
    </row>
    <row r="784" spans="1:27" s="216" customFormat="1" ht="21.9" customHeight="1" x14ac:dyDescent="0.3">
      <c r="A784" s="11"/>
      <c r="B784" s="11"/>
      <c r="C784" s="10"/>
      <c r="D784" s="278">
        <v>21627</v>
      </c>
      <c r="E784" s="279" t="str">
        <f>_xlfn.XLOOKUP(D784,BASE!A:A,BASE!B:B)</f>
        <v>NOZES QUARTILHOS EXTRA LIGHT 10KG ARGENTINA (TERRANDES)</v>
      </c>
      <c r="F784" s="280"/>
      <c r="G784" s="280"/>
      <c r="H784" s="281">
        <v>41.5</v>
      </c>
      <c r="I784" s="281">
        <v>41.5</v>
      </c>
      <c r="J784" s="282" t="str">
        <f>IFERROR(_xlfn.XLOOKUP(D784,ISENTOS!A:A,ISENTOS!H:H),"")</f>
        <v/>
      </c>
      <c r="K784" s="282" t="str">
        <f>IFERROR(_xlfn.XLOOKUP(D784,ISENTOS!A:A,ISENTOS!I:I),"")</f>
        <v/>
      </c>
      <c r="L784" s="283">
        <f>IF(_xlfn.XLOOKUP(D784,Peso!A:A,Peso!D:D),_xlfn.XLOOKUP(D784,Peso!A:A,Peso!D:D),"SEM PESO")</f>
        <v>10</v>
      </c>
      <c r="M784" s="283" t="str">
        <f>_xlfn.XLOOKUP(D784,Peso!A:A,Peso!C:C)</f>
        <v>CX</v>
      </c>
      <c r="N784" s="283"/>
      <c r="O784" s="284">
        <f t="shared" si="96"/>
        <v>41.5</v>
      </c>
      <c r="P784" s="284" t="str">
        <f t="shared" si="97"/>
        <v/>
      </c>
      <c r="Q784" s="284" t="str">
        <f t="shared" si="98"/>
        <v/>
      </c>
      <c r="R784" s="285" t="str">
        <f>_xlfn.XLOOKUP(D784,CATEGORIA!B:B,CATEGORIA!F:F)</f>
        <v>OLEAGINOSAS</v>
      </c>
      <c r="S784" s="286">
        <f t="shared" si="99"/>
        <v>415</v>
      </c>
      <c r="T784" s="287" t="str">
        <f t="shared" si="100"/>
        <v/>
      </c>
      <c r="U784" s="287" t="str">
        <f t="shared" si="101"/>
        <v/>
      </c>
      <c r="V784" s="287">
        <f t="shared" si="102"/>
        <v>415</v>
      </c>
      <c r="W784" s="288">
        <f>_xlfn.XLOOKUP('LISTA '!D784,BASE!A:A,BASE!G:G)</f>
        <v>174</v>
      </c>
      <c r="X784" s="280" t="str">
        <f t="shared" si="103"/>
        <v/>
      </c>
      <c r="Y784" s="280" t="str">
        <f>IF(X784="ACABOU",(MAX($Y$2:Y783))+1,"")</f>
        <v/>
      </c>
      <c r="Z784" s="280" t="str">
        <f>IF(X784="CHEGOU",(MAX($Z$2:Z783))+1,"")</f>
        <v/>
      </c>
      <c r="AA784" s="48"/>
    </row>
    <row r="785" spans="1:27" s="216" customFormat="1" ht="21.9" customHeight="1" x14ac:dyDescent="0.3">
      <c r="A785" s="12" t="e">
        <f>IF(#REF!="",0,COUNTIF(#REF!,"x"))</f>
        <v>#REF!</v>
      </c>
      <c r="B785" s="12" t="e">
        <f>IF(#REF!="",0,COUNTIF(#REF!,"x"))</f>
        <v>#REF!</v>
      </c>
      <c r="C785" s="13" t="e">
        <f>IF(#REF!="",0,COUNTIF(#REF!,"X"))</f>
        <v>#REF!</v>
      </c>
      <c r="D785" s="278">
        <v>21403</v>
      </c>
      <c r="E785" s="279" t="str">
        <f>_xlfn.XLOOKUP(D785,BASE!A:A,BASE!B:B)</f>
        <v>NOZES QUARTILHOS EXTRA LIGHT 2KG (VIDA EM GRAOS)</v>
      </c>
      <c r="F785" s="280"/>
      <c r="G785" s="280"/>
      <c r="H785" s="281">
        <v>54.3</v>
      </c>
      <c r="I785" s="281">
        <v>54.3</v>
      </c>
      <c r="J785" s="282" t="str">
        <f>IFERROR(_xlfn.XLOOKUP(D785,ISENTOS!A:A,ISENTOS!H:H),"")</f>
        <v/>
      </c>
      <c r="K785" s="282" t="str">
        <f>IFERROR(_xlfn.XLOOKUP(D785,ISENTOS!A:A,ISENTOS!I:I),"")</f>
        <v/>
      </c>
      <c r="L785" s="283">
        <f>IF(_xlfn.XLOOKUP(D785,Peso!A:A,Peso!D:D),_xlfn.XLOOKUP(D785,Peso!A:A,Peso!D:D),"SEM PESO")</f>
        <v>2</v>
      </c>
      <c r="M785" s="283" t="str">
        <f>_xlfn.XLOOKUP(D785,Peso!A:A,Peso!C:C)</f>
        <v>CX</v>
      </c>
      <c r="N785" s="283"/>
      <c r="O785" s="284">
        <f t="shared" si="96"/>
        <v>54.3</v>
      </c>
      <c r="P785" s="284" t="str">
        <f t="shared" si="97"/>
        <v/>
      </c>
      <c r="Q785" s="284" t="str">
        <f t="shared" si="98"/>
        <v/>
      </c>
      <c r="R785" s="285" t="str">
        <f>_xlfn.XLOOKUP(D785,CATEGORIA!B:B,CATEGORIA!F:F)</f>
        <v>OLEAGINOSAS</v>
      </c>
      <c r="S785" s="286">
        <f t="shared" si="99"/>
        <v>108.6</v>
      </c>
      <c r="T785" s="287" t="str">
        <f t="shared" si="100"/>
        <v/>
      </c>
      <c r="U785" s="287" t="str">
        <f t="shared" si="101"/>
        <v/>
      </c>
      <c r="V785" s="287">
        <f t="shared" si="102"/>
        <v>108.6</v>
      </c>
      <c r="W785" s="288">
        <f>_xlfn.XLOOKUP('LISTA '!D785,BASE!A:A,BASE!G:G)</f>
        <v>123</v>
      </c>
      <c r="X785" s="280" t="str">
        <f t="shared" si="103"/>
        <v/>
      </c>
      <c r="Y785" s="280" t="str">
        <f>IF(X785="ACABOU",(MAX($Y$2:Y784))+1,"")</f>
        <v/>
      </c>
      <c r="Z785" s="280" t="str">
        <f>IF(X785="CHEGOU",(MAX($Z$2:Z784))+1,"")</f>
        <v/>
      </c>
      <c r="AA785" s="48"/>
    </row>
    <row r="786" spans="1:27" s="216" customFormat="1" ht="21.9" customHeight="1" x14ac:dyDescent="0.3">
      <c r="A786" s="11"/>
      <c r="B786" s="11"/>
      <c r="C786" s="10"/>
      <c r="D786" s="278">
        <v>21659</v>
      </c>
      <c r="E786" s="279" t="str">
        <f>_xlfn.XLOOKUP(D786,BASE!A:A,BASE!B:B)</f>
        <v>NOZES QUARTILHOS EXTRA LIGHT 5KG (VIDA EM GRAOS)</v>
      </c>
      <c r="F786" s="280"/>
      <c r="G786" s="280" t="s">
        <v>155</v>
      </c>
      <c r="H786" s="281">
        <v>44.8</v>
      </c>
      <c r="I786" s="281">
        <f>VLOOKUP(D786,FRACIONADOS!$A:$L,8,0)</f>
        <v>44.8</v>
      </c>
      <c r="J786" s="282" t="str">
        <f>IFERROR(_xlfn.XLOOKUP(D786,ISENTOS!A:A,ISENTOS!H:H),"")</f>
        <v/>
      </c>
      <c r="K786" s="282" t="str">
        <f>IFERROR(_xlfn.XLOOKUP(D786,ISENTOS!A:A,ISENTOS!I:I),"")</f>
        <v/>
      </c>
      <c r="L786" s="283">
        <f>IF(_xlfn.XLOOKUP(D786,Peso!A:A,Peso!D:D),_xlfn.XLOOKUP(D786,Peso!A:A,Peso!D:D),"SEM PESO")</f>
        <v>5</v>
      </c>
      <c r="M786" s="283" t="str">
        <f>_xlfn.XLOOKUP(D786,Peso!A:A,Peso!C:C)</f>
        <v>CX</v>
      </c>
      <c r="N786" s="283"/>
      <c r="O786" s="284">
        <f t="shared" si="96"/>
        <v>44.8</v>
      </c>
      <c r="P786" s="284" t="str">
        <f t="shared" si="97"/>
        <v/>
      </c>
      <c r="Q786" s="284" t="str">
        <f t="shared" si="98"/>
        <v/>
      </c>
      <c r="R786" s="285" t="str">
        <f>_xlfn.XLOOKUP(D786,CATEGORIA!B:B,CATEGORIA!F:F)</f>
        <v>OLEAGINOSAS</v>
      </c>
      <c r="S786" s="286">
        <f t="shared" si="99"/>
        <v>224</v>
      </c>
      <c r="T786" s="287" t="str">
        <f t="shared" si="100"/>
        <v/>
      </c>
      <c r="U786" s="287" t="str">
        <f t="shared" si="101"/>
        <v/>
      </c>
      <c r="V786" s="287">
        <f t="shared" si="102"/>
        <v>224</v>
      </c>
      <c r="W786" s="288">
        <f>_xlfn.XLOOKUP('LISTA '!D786,BASE!A:A,BASE!G:G)</f>
        <v>52</v>
      </c>
      <c r="X786" s="280" t="str">
        <f t="shared" si="103"/>
        <v/>
      </c>
      <c r="Y786" s="280" t="str">
        <f>IF(X786="ACABOU",(MAX($Y$2:Y785))+1,"")</f>
        <v/>
      </c>
      <c r="Z786" s="280" t="str">
        <f>IF(X786="CHEGOU",(MAX($Z$2:Z785))+1,"")</f>
        <v/>
      </c>
    </row>
    <row r="787" spans="1:27" s="216" customFormat="1" ht="21.9" customHeight="1" x14ac:dyDescent="0.3">
      <c r="A787" s="11"/>
      <c r="B787" s="11"/>
      <c r="C787" s="10"/>
      <c r="D787" s="278">
        <v>21799</v>
      </c>
      <c r="E787" s="279" t="str">
        <f>_xlfn.XLOOKUP(D787,BASE!A:A,BASE!B:B)</f>
        <v>NOZES QUARTILHOS EXTRA LIGHT CHILENA 10KG (MELIFEN)</v>
      </c>
      <c r="F787" s="280"/>
      <c r="G787" s="280"/>
      <c r="H787" s="281">
        <v>43</v>
      </c>
      <c r="I787" s="281">
        <v>43</v>
      </c>
      <c r="J787" s="282" t="str">
        <f>IFERROR(_xlfn.XLOOKUP(D787,ISENTOS!A:A,ISENTOS!H:H),"")</f>
        <v/>
      </c>
      <c r="K787" s="282" t="str">
        <f>IFERROR(_xlfn.XLOOKUP(D787,ISENTOS!A:A,ISENTOS!I:I),"")</f>
        <v/>
      </c>
      <c r="L787" s="283">
        <f>IF(_xlfn.XLOOKUP(D787,Peso!A:A,Peso!D:D),_xlfn.XLOOKUP(D787,Peso!A:A,Peso!D:D),"SEM PESO")</f>
        <v>10</v>
      </c>
      <c r="M787" s="283" t="str">
        <f>_xlfn.XLOOKUP(D787,Peso!A:A,Peso!C:C)</f>
        <v>CX</v>
      </c>
      <c r="N787" s="283"/>
      <c r="O787" s="284">
        <f t="shared" si="96"/>
        <v>43</v>
      </c>
      <c r="P787" s="284" t="str">
        <f t="shared" si="97"/>
        <v/>
      </c>
      <c r="Q787" s="284" t="str">
        <f t="shared" si="98"/>
        <v/>
      </c>
      <c r="R787" s="285" t="str">
        <f>_xlfn.XLOOKUP(D787,CATEGORIA!B:B,CATEGORIA!F:F)</f>
        <v>OLEAGINOSAS</v>
      </c>
      <c r="S787" s="286">
        <f t="shared" si="99"/>
        <v>430</v>
      </c>
      <c r="T787" s="287" t="str">
        <f t="shared" si="100"/>
        <v/>
      </c>
      <c r="U787" s="287" t="str">
        <f t="shared" si="101"/>
        <v/>
      </c>
      <c r="V787" s="287">
        <f t="shared" si="102"/>
        <v>430</v>
      </c>
      <c r="W787" s="288">
        <f>_xlfn.XLOOKUP('LISTA '!D787,BASE!A:A,BASE!G:G)</f>
        <v>566</v>
      </c>
      <c r="X787" s="280" t="str">
        <f t="shared" si="103"/>
        <v/>
      </c>
      <c r="Y787" s="280" t="str">
        <f>IF(X787="ACABOU",(MAX($Y$2:Y786))+1,"")</f>
        <v/>
      </c>
      <c r="Z787" s="280" t="str">
        <f>IF(X787="CHEGOU",(MAX($Z$2:Z786))+1,"")</f>
        <v/>
      </c>
    </row>
    <row r="788" spans="1:27" s="216" customFormat="1" ht="21.9" customHeight="1" x14ac:dyDescent="0.3">
      <c r="A788" s="12" t="e">
        <f>IF(#REF!="",0,COUNTIF(#REF!,"x"))</f>
        <v>#REF!</v>
      </c>
      <c r="B788" s="12" t="e">
        <f>IF(#REF!="",0,COUNTIF(#REF!,"x"))</f>
        <v>#REF!</v>
      </c>
      <c r="C788" s="13" t="e">
        <f>IF(#REF!="",0,COUNTIF(#REF!,"X"))</f>
        <v>#REF!</v>
      </c>
      <c r="D788" s="278">
        <v>21404</v>
      </c>
      <c r="E788" s="279" t="str">
        <f>_xlfn.XLOOKUP(D788,BASE!A:A,BASE!B:B)</f>
        <v>NOZES QUARTZ EXTRA LIGHT 2KG (VIDA EM GRAOS)</v>
      </c>
      <c r="F788" s="280"/>
      <c r="G788" s="280"/>
      <c r="H788" s="281">
        <v>48.8</v>
      </c>
      <c r="I788" s="281">
        <v>48.8</v>
      </c>
      <c r="J788" s="282" t="str">
        <f>IFERROR(_xlfn.XLOOKUP(D788,ISENTOS!A:A,ISENTOS!H:H),"")</f>
        <v/>
      </c>
      <c r="K788" s="282" t="str">
        <f>IFERROR(_xlfn.XLOOKUP(D788,ISENTOS!A:A,ISENTOS!I:I),"")</f>
        <v/>
      </c>
      <c r="L788" s="283">
        <f>IF(_xlfn.XLOOKUP(D788,Peso!A:A,Peso!D:D),_xlfn.XLOOKUP(D788,Peso!A:A,Peso!D:D),"SEM PESO")</f>
        <v>2</v>
      </c>
      <c r="M788" s="283" t="str">
        <f>_xlfn.XLOOKUP(D788,Peso!A:A,Peso!C:C)</f>
        <v>CX</v>
      </c>
      <c r="N788" s="283"/>
      <c r="O788" s="284">
        <f t="shared" si="96"/>
        <v>48.8</v>
      </c>
      <c r="P788" s="284" t="str">
        <f t="shared" si="97"/>
        <v/>
      </c>
      <c r="Q788" s="284" t="str">
        <f t="shared" si="98"/>
        <v/>
      </c>
      <c r="R788" s="285" t="str">
        <f>_xlfn.XLOOKUP(D788,CATEGORIA!B:B,CATEGORIA!F:F)</f>
        <v>OLEAGINOSAS</v>
      </c>
      <c r="S788" s="286">
        <f t="shared" si="99"/>
        <v>97.6</v>
      </c>
      <c r="T788" s="287" t="str">
        <f t="shared" si="100"/>
        <v/>
      </c>
      <c r="U788" s="287" t="str">
        <f t="shared" si="101"/>
        <v/>
      </c>
      <c r="V788" s="287">
        <f t="shared" si="102"/>
        <v>97.6</v>
      </c>
      <c r="W788" s="288">
        <f>_xlfn.XLOOKUP('LISTA '!D788,BASE!A:A,BASE!G:G)</f>
        <v>0</v>
      </c>
      <c r="X788" s="280" t="str">
        <f t="shared" si="103"/>
        <v>ACABOU</v>
      </c>
      <c r="Y788" s="280">
        <f>IF(X788="ACABOU",(MAX($Y$2:Y787))+1,"")</f>
        <v>27</v>
      </c>
      <c r="Z788" s="280" t="str">
        <f>IF(X788="CHEGOU",(MAX($Z$2:Z787))+1,"")</f>
        <v/>
      </c>
      <c r="AA788" s="48"/>
    </row>
    <row r="789" spans="1:27" s="216" customFormat="1" ht="21.9" customHeight="1" x14ac:dyDescent="0.3">
      <c r="A789" s="12"/>
      <c r="B789" s="12"/>
      <c r="C789" s="13"/>
      <c r="D789" s="278">
        <v>21660</v>
      </c>
      <c r="E789" s="279" t="str">
        <f>_xlfn.XLOOKUP(D789,BASE!A:A,BASE!B:B)</f>
        <v>NOZES QUARTZ EXTRA LIGHT 5KG (VIDA EM GRAOS)</v>
      </c>
      <c r="F789" s="280"/>
      <c r="G789" s="280" t="s">
        <v>51</v>
      </c>
      <c r="H789" s="281">
        <v>46.4</v>
      </c>
      <c r="I789" s="281">
        <v>46.4</v>
      </c>
      <c r="J789" s="282" t="str">
        <f>IFERROR(_xlfn.XLOOKUP(D789,ISENTOS!A:A,ISENTOS!H:H),"")</f>
        <v/>
      </c>
      <c r="K789" s="282" t="str">
        <f>IFERROR(_xlfn.XLOOKUP(D789,ISENTOS!A:A,ISENTOS!I:I),"")</f>
        <v/>
      </c>
      <c r="L789" s="283">
        <f>IF(_xlfn.XLOOKUP(D789,Peso!A:A,Peso!D:D),_xlfn.XLOOKUP(D789,Peso!A:A,Peso!D:D),"SEM PESO")</f>
        <v>5</v>
      </c>
      <c r="M789" s="283" t="str">
        <f>_xlfn.XLOOKUP(D789,Peso!A:A,Peso!C:C)</f>
        <v>CX</v>
      </c>
      <c r="N789" s="283"/>
      <c r="O789" s="284">
        <f t="shared" si="96"/>
        <v>46.4</v>
      </c>
      <c r="P789" s="284" t="str">
        <f t="shared" si="97"/>
        <v/>
      </c>
      <c r="Q789" s="284" t="str">
        <f t="shared" si="98"/>
        <v/>
      </c>
      <c r="R789" s="285" t="str">
        <f>_xlfn.XLOOKUP(D789,CATEGORIA!B:B,CATEGORIA!F:F)</f>
        <v>OLEAGINOSAS</v>
      </c>
      <c r="S789" s="286">
        <f t="shared" si="99"/>
        <v>232</v>
      </c>
      <c r="T789" s="287" t="str">
        <f t="shared" si="100"/>
        <v/>
      </c>
      <c r="U789" s="287" t="str">
        <f t="shared" si="101"/>
        <v/>
      </c>
      <c r="V789" s="287">
        <f t="shared" si="102"/>
        <v>232</v>
      </c>
      <c r="W789" s="288">
        <f>_xlfn.XLOOKUP('LISTA '!D789,BASE!A:A,BASE!G:G)</f>
        <v>3</v>
      </c>
      <c r="X789" s="280" t="str">
        <f t="shared" si="103"/>
        <v/>
      </c>
      <c r="Y789" s="280" t="str">
        <f>IF(X789="ACABOU",(MAX($Y$2:Y788))+1,"")</f>
        <v/>
      </c>
      <c r="Z789" s="280" t="str">
        <f>IF(X789="CHEGOU",(MAX($Z$2:Z788))+1,"")</f>
        <v/>
      </c>
      <c r="AA789" s="48"/>
    </row>
    <row r="790" spans="1:27" s="216" customFormat="1" ht="21.9" customHeight="1" x14ac:dyDescent="0.3">
      <c r="A790" s="62" t="e">
        <f>IF(#REF!="",0,COUNTIF(#REF!,"x"))</f>
        <v>#REF!</v>
      </c>
      <c r="B790" s="62" t="e">
        <f>IF(#REF!="",0,COUNTIF(#REF!,"x"))</f>
        <v>#REF!</v>
      </c>
      <c r="C790" s="61" t="e">
        <f>IF(#REF!="",0,COUNTIF(#REF!,"X"))</f>
        <v>#REF!</v>
      </c>
      <c r="D790" s="278">
        <v>21803</v>
      </c>
      <c r="E790" s="279" t="str">
        <f>_xlfn.XLOOKUP(D790,BASE!A:A,BASE!B:B)</f>
        <v>NOZES QUARTZ EXTRA LIGHT CHILENA 10KG (BAIKA)</v>
      </c>
      <c r="F790" s="280"/>
      <c r="G790" s="280"/>
      <c r="H790" s="281">
        <v>43</v>
      </c>
      <c r="I790" s="281">
        <v>43</v>
      </c>
      <c r="J790" s="282" t="str">
        <f>IFERROR(_xlfn.XLOOKUP(D790,ISENTOS!A:A,ISENTOS!H:H),"")</f>
        <v/>
      </c>
      <c r="K790" s="282" t="str">
        <f>IFERROR(_xlfn.XLOOKUP(D790,ISENTOS!A:A,ISENTOS!I:I),"")</f>
        <v/>
      </c>
      <c r="L790" s="283">
        <f>IF(_xlfn.XLOOKUP(D790,Peso!A:A,Peso!D:D),_xlfn.XLOOKUP(D790,Peso!A:A,Peso!D:D),"SEM PESO")</f>
        <v>10</v>
      </c>
      <c r="M790" s="283" t="str">
        <f>_xlfn.XLOOKUP(D790,Peso!A:A,Peso!C:C)</f>
        <v>CX</v>
      </c>
      <c r="N790" s="283"/>
      <c r="O790" s="284">
        <f t="shared" si="96"/>
        <v>43</v>
      </c>
      <c r="P790" s="284" t="str">
        <f t="shared" si="97"/>
        <v/>
      </c>
      <c r="Q790" s="284" t="str">
        <f t="shared" si="98"/>
        <v/>
      </c>
      <c r="R790" s="285" t="str">
        <f>_xlfn.XLOOKUP(D790,CATEGORIA!B:B,CATEGORIA!F:F)</f>
        <v>OLEAGINOSAS</v>
      </c>
      <c r="S790" s="286">
        <f t="shared" si="99"/>
        <v>430</v>
      </c>
      <c r="T790" s="287" t="str">
        <f t="shared" si="100"/>
        <v/>
      </c>
      <c r="U790" s="287" t="str">
        <f t="shared" si="101"/>
        <v/>
      </c>
      <c r="V790" s="287">
        <f t="shared" si="102"/>
        <v>430</v>
      </c>
      <c r="W790" s="288">
        <f>_xlfn.XLOOKUP('LISTA '!D790,BASE!A:A,BASE!G:G)</f>
        <v>495</v>
      </c>
      <c r="X790" s="280" t="str">
        <f t="shared" si="103"/>
        <v/>
      </c>
      <c r="Y790" s="280" t="str">
        <f>IF(X790="ACABOU",(MAX($Y$2:Y789))+1,"")</f>
        <v/>
      </c>
      <c r="Z790" s="280" t="str">
        <f>IF(X790="CHEGOU",(MAX($Z$2:Z789))+1,"")</f>
        <v/>
      </c>
      <c r="AA790" s="48"/>
    </row>
    <row r="791" spans="1:27" s="216" customFormat="1" ht="21.9" customHeight="1" x14ac:dyDescent="0.3">
      <c r="A791" s="12" t="e">
        <f>IF(#REF!="",0,COUNTIF(#REF!,"x"))</f>
        <v>#REF!</v>
      </c>
      <c r="B791" s="12" t="e">
        <f>IF(#REF!="",0,COUNTIF(#REF!,"x"))</f>
        <v>#REF!</v>
      </c>
      <c r="C791" s="13" t="e">
        <f>IF(#REF!="",0,COUNTIF(#REF!,"X"))</f>
        <v>#REF!</v>
      </c>
      <c r="D791" s="278">
        <v>493</v>
      </c>
      <c r="E791" s="279" t="str">
        <f>_xlfn.XLOOKUP(D791,BASE!A:A,BASE!B:B)</f>
        <v>OLEO DE COCO EXTRA VIRGEM 12 PT X 200ML (COPRA)</v>
      </c>
      <c r="F791" s="280"/>
      <c r="G791" s="280"/>
      <c r="H791" s="281">
        <v>18.5</v>
      </c>
      <c r="I791" s="281">
        <v>18.5</v>
      </c>
      <c r="J791" s="282" t="str">
        <f>IFERROR(_xlfn.XLOOKUP(D791,ISENTOS!A:A,ISENTOS!H:H),"")</f>
        <v/>
      </c>
      <c r="K791" s="282" t="str">
        <f>IFERROR(_xlfn.XLOOKUP(D791,ISENTOS!A:A,ISENTOS!I:I),"")</f>
        <v/>
      </c>
      <c r="L791" s="283">
        <f>IF(_xlfn.XLOOKUP(D791,Peso!A:A,Peso!D:D),_xlfn.XLOOKUP(D791,Peso!A:A,Peso!D:D),"SEM PESO")</f>
        <v>12</v>
      </c>
      <c r="M791" s="283" t="str">
        <f>_xlfn.XLOOKUP(D791,Peso!A:A,Peso!C:C)</f>
        <v>CX</v>
      </c>
      <c r="N791" s="283"/>
      <c r="O791" s="284">
        <f t="shared" si="96"/>
        <v>18.5</v>
      </c>
      <c r="P791" s="284" t="str">
        <f t="shared" si="97"/>
        <v/>
      </c>
      <c r="Q791" s="284" t="str">
        <f t="shared" si="98"/>
        <v/>
      </c>
      <c r="R791" s="285" t="str">
        <f>_xlfn.XLOOKUP(D791,CATEGORIA!B:B,CATEGORIA!F:F)</f>
        <v>ADITIVOS</v>
      </c>
      <c r="S791" s="286">
        <f t="shared" si="99"/>
        <v>222</v>
      </c>
      <c r="T791" s="287" t="str">
        <f t="shared" si="100"/>
        <v/>
      </c>
      <c r="U791" s="287" t="str">
        <f t="shared" si="101"/>
        <v/>
      </c>
      <c r="V791" s="287">
        <f t="shared" si="102"/>
        <v>222</v>
      </c>
      <c r="W791" s="288">
        <f>_xlfn.XLOOKUP('LISTA '!D791,BASE!A:A,BASE!G:G)</f>
        <v>49</v>
      </c>
      <c r="X791" s="280" t="str">
        <f t="shared" si="103"/>
        <v/>
      </c>
      <c r="Y791" s="280" t="str">
        <f>IF(X791="ACABOU",(MAX($Y$2:Y790))+1,"")</f>
        <v/>
      </c>
      <c r="Z791" s="280" t="str">
        <f>IF(X791="CHEGOU",(MAX($Z$2:Z790))+1,"")</f>
        <v/>
      </c>
    </row>
    <row r="792" spans="1:27" s="216" customFormat="1" ht="21.9" customHeight="1" x14ac:dyDescent="0.3">
      <c r="A792" s="11" t="e">
        <f>IF(#REF!="",0,COUNTIF(#REF!,"x"))</f>
        <v>#REF!</v>
      </c>
      <c r="B792" s="11" t="e">
        <f>IF(#REF!="",0,COUNTIF(#REF!,"x"))</f>
        <v>#REF!</v>
      </c>
      <c r="C792" s="10" t="e">
        <f>IF(#REF!="",0,COUNTIF(#REF!,"X"))</f>
        <v>#REF!</v>
      </c>
      <c r="D792" s="278">
        <v>502</v>
      </c>
      <c r="E792" s="279" t="str">
        <f>_xlfn.XLOOKUP(D792,BASE!A:A,BASE!B:B)</f>
        <v>OLEO DE COCO EXTRA VIRGEM 12 PT X 500ML (COPRA)</v>
      </c>
      <c r="F792" s="280"/>
      <c r="G792" s="280"/>
      <c r="H792" s="281">
        <v>44.4</v>
      </c>
      <c r="I792" s="281">
        <v>44.4</v>
      </c>
      <c r="J792" s="282" t="str">
        <f>IFERROR(_xlfn.XLOOKUP(D792,ISENTOS!A:A,ISENTOS!H:H),"")</f>
        <v/>
      </c>
      <c r="K792" s="282" t="str">
        <f>IFERROR(_xlfn.XLOOKUP(D792,ISENTOS!A:A,ISENTOS!I:I),"")</f>
        <v/>
      </c>
      <c r="L792" s="283">
        <f>IF(_xlfn.XLOOKUP(D792,Peso!A:A,Peso!D:D),_xlfn.XLOOKUP(D792,Peso!A:A,Peso!D:D),"SEM PESO")</f>
        <v>12</v>
      </c>
      <c r="M792" s="283" t="str">
        <f>_xlfn.XLOOKUP(D792,Peso!A:A,Peso!C:C)</f>
        <v>CX</v>
      </c>
      <c r="N792" s="283"/>
      <c r="O792" s="284">
        <f t="shared" si="96"/>
        <v>44.4</v>
      </c>
      <c r="P792" s="284" t="str">
        <f t="shared" si="97"/>
        <v/>
      </c>
      <c r="Q792" s="284" t="str">
        <f t="shared" si="98"/>
        <v/>
      </c>
      <c r="R792" s="285" t="str">
        <f>_xlfn.XLOOKUP(D792,CATEGORIA!B:B,CATEGORIA!F:F)</f>
        <v>ADITIVOS</v>
      </c>
      <c r="S792" s="286">
        <f t="shared" si="99"/>
        <v>532.79999999999995</v>
      </c>
      <c r="T792" s="287" t="str">
        <f t="shared" si="100"/>
        <v/>
      </c>
      <c r="U792" s="287" t="str">
        <f t="shared" si="101"/>
        <v/>
      </c>
      <c r="V792" s="287">
        <f t="shared" si="102"/>
        <v>532.79999999999995</v>
      </c>
      <c r="W792" s="288">
        <f>_xlfn.XLOOKUP('LISTA '!D792,BASE!A:A,BASE!G:G)</f>
        <v>36</v>
      </c>
      <c r="X792" s="280" t="str">
        <f t="shared" si="103"/>
        <v/>
      </c>
      <c r="Y792" s="280" t="str">
        <f>IF(X792="ACABOU",(MAX($Y$2:Y791))+1,"")</f>
        <v/>
      </c>
      <c r="Z792" s="280" t="str">
        <f>IF(X792="CHEGOU",(MAX($Z$2:Z791))+1,"")</f>
        <v/>
      </c>
    </row>
    <row r="793" spans="1:27" s="216" customFormat="1" ht="21.9" customHeight="1" x14ac:dyDescent="0.3">
      <c r="A793" s="11"/>
      <c r="B793" s="11"/>
      <c r="C793" s="10"/>
      <c r="D793" s="278">
        <v>1427</v>
      </c>
      <c r="E793" s="279" t="str">
        <f>_xlfn.XLOOKUP(D793,BASE!A:A,BASE!B:B)</f>
        <v>OLEO DE COCO EXTRA VIRGEM COCO SHOW 12X200ML (COPRA)</v>
      </c>
      <c r="F793" s="280"/>
      <c r="G793" s="280"/>
      <c r="H793" s="281">
        <v>14.5</v>
      </c>
      <c r="I793" s="281">
        <v>14.5</v>
      </c>
      <c r="J793" s="282" t="str">
        <f>IFERROR(_xlfn.XLOOKUP(D793,ISENTOS!A:A,ISENTOS!H:H),"")</f>
        <v/>
      </c>
      <c r="K793" s="282" t="str">
        <f>IFERROR(_xlfn.XLOOKUP(D793,ISENTOS!A:A,ISENTOS!I:I),"")</f>
        <v/>
      </c>
      <c r="L793" s="283">
        <f>IF(_xlfn.XLOOKUP(D793,Peso!A:A,Peso!D:D),_xlfn.XLOOKUP(D793,Peso!A:A,Peso!D:D),"SEM PESO")</f>
        <v>12</v>
      </c>
      <c r="M793" s="283" t="str">
        <f>_xlfn.XLOOKUP(D793,Peso!A:A,Peso!C:C)</f>
        <v>FR</v>
      </c>
      <c r="N793" s="283"/>
      <c r="O793" s="284">
        <f t="shared" si="96"/>
        <v>14.5</v>
      </c>
      <c r="P793" s="284" t="str">
        <f t="shared" si="97"/>
        <v/>
      </c>
      <c r="Q793" s="284" t="str">
        <f t="shared" si="98"/>
        <v/>
      </c>
      <c r="R793" s="285" t="str">
        <f>_xlfn.XLOOKUP(D793,CATEGORIA!B:B,CATEGORIA!F:F)</f>
        <v>ADITIVOS</v>
      </c>
      <c r="S793" s="286">
        <f t="shared" si="99"/>
        <v>174</v>
      </c>
      <c r="T793" s="287" t="str">
        <f t="shared" si="100"/>
        <v/>
      </c>
      <c r="U793" s="287" t="str">
        <f t="shared" si="101"/>
        <v/>
      </c>
      <c r="V793" s="287">
        <f t="shared" si="102"/>
        <v>174</v>
      </c>
      <c r="W793" s="288">
        <f>_xlfn.XLOOKUP('LISTA '!D793,BASE!A:A,BASE!G:G)</f>
        <v>81</v>
      </c>
      <c r="X793" s="280" t="str">
        <f t="shared" si="103"/>
        <v/>
      </c>
      <c r="Y793" s="280" t="str">
        <f>IF(X793="ACABOU",(MAX($Y$2:Y792))+1,"")</f>
        <v/>
      </c>
      <c r="Z793" s="280" t="str">
        <f>IF(X793="CHEGOU",(MAX($Z$2:Z792))+1,"")</f>
        <v/>
      </c>
    </row>
    <row r="794" spans="1:27" s="216" customFormat="1" ht="21.9" customHeight="1" x14ac:dyDescent="0.3">
      <c r="A794" s="11"/>
      <c r="B794" s="11"/>
      <c r="C794" s="10"/>
      <c r="D794" s="278">
        <v>1428</v>
      </c>
      <c r="E794" s="279" t="str">
        <f>_xlfn.XLOOKUP(D794,BASE!A:A,BASE!B:B)</f>
        <v>OLEO DE COCO EXTRA VIRGEM COCO SHOW 12X500ML (COPRA)</v>
      </c>
      <c r="F794" s="280"/>
      <c r="G794" s="280"/>
      <c r="H794" s="281">
        <v>33</v>
      </c>
      <c r="I794" s="281">
        <v>33</v>
      </c>
      <c r="J794" s="282" t="str">
        <f>IFERROR(_xlfn.XLOOKUP(D794,ISENTOS!A:A,ISENTOS!H:H),"")</f>
        <v/>
      </c>
      <c r="K794" s="282" t="str">
        <f>IFERROR(_xlfn.XLOOKUP(D794,ISENTOS!A:A,ISENTOS!I:I),"")</f>
        <v/>
      </c>
      <c r="L794" s="283">
        <f>IF(_xlfn.XLOOKUP(D794,Peso!A:A,Peso!D:D),_xlfn.XLOOKUP(D794,Peso!A:A,Peso!D:D),"SEM PESO")</f>
        <v>12</v>
      </c>
      <c r="M794" s="283" t="str">
        <f>_xlfn.XLOOKUP(D794,Peso!A:A,Peso!C:C)</f>
        <v>FR</v>
      </c>
      <c r="N794" s="283"/>
      <c r="O794" s="284">
        <f t="shared" si="96"/>
        <v>33</v>
      </c>
      <c r="P794" s="284" t="str">
        <f t="shared" si="97"/>
        <v/>
      </c>
      <c r="Q794" s="284" t="str">
        <f t="shared" si="98"/>
        <v/>
      </c>
      <c r="R794" s="285" t="str">
        <f>_xlfn.XLOOKUP(D794,CATEGORIA!B:B,CATEGORIA!F:F)</f>
        <v>ADITIVOS</v>
      </c>
      <c r="S794" s="286">
        <f t="shared" si="99"/>
        <v>396</v>
      </c>
      <c r="T794" s="287" t="str">
        <f t="shared" si="100"/>
        <v/>
      </c>
      <c r="U794" s="287" t="str">
        <f t="shared" si="101"/>
        <v/>
      </c>
      <c r="V794" s="287">
        <f t="shared" si="102"/>
        <v>396</v>
      </c>
      <c r="W794" s="288">
        <f>_xlfn.XLOOKUP('LISTA '!D794,BASE!A:A,BASE!G:G)</f>
        <v>53</v>
      </c>
      <c r="X794" s="280" t="str">
        <f t="shared" si="103"/>
        <v/>
      </c>
      <c r="Y794" s="280" t="str">
        <f>IF(X794="ACABOU",(MAX($Y$2:Y793))+1,"")</f>
        <v/>
      </c>
      <c r="Z794" s="280" t="str">
        <f>IF(X794="CHEGOU",(MAX($Z$2:Z793))+1,"")</f>
        <v/>
      </c>
    </row>
    <row r="795" spans="1:27" s="216" customFormat="1" ht="21.9" customHeight="1" x14ac:dyDescent="0.3">
      <c r="A795" s="11"/>
      <c r="B795" s="11"/>
      <c r="C795" s="10"/>
      <c r="D795" s="278">
        <v>1425</v>
      </c>
      <c r="E795" s="279" t="str">
        <f>_xlfn.XLOOKUP(D795,BASE!A:A,BASE!B:B)</f>
        <v>OLEO DE COCO EXTRA VIRGEM STAND POUCH COCO SHOW 12X70ML(COPRA)</v>
      </c>
      <c r="F795" s="280"/>
      <c r="G795" s="280"/>
      <c r="H795" s="281">
        <v>6</v>
      </c>
      <c r="I795" s="281">
        <v>6</v>
      </c>
      <c r="J795" s="282" t="str">
        <f>IFERROR(_xlfn.XLOOKUP(D795,ISENTOS!A:A,ISENTOS!H:H),"")</f>
        <v/>
      </c>
      <c r="K795" s="282" t="str">
        <f>IFERROR(_xlfn.XLOOKUP(D795,ISENTOS!A:A,ISENTOS!I:I),"")</f>
        <v/>
      </c>
      <c r="L795" s="283">
        <f>IF(_xlfn.XLOOKUP(D795,Peso!A:A,Peso!D:D),_xlfn.XLOOKUP(D795,Peso!A:A,Peso!D:D),"SEM PESO")</f>
        <v>12</v>
      </c>
      <c r="M795" s="283" t="str">
        <f>_xlfn.XLOOKUP(D795,Peso!A:A,Peso!C:C)</f>
        <v>CX</v>
      </c>
      <c r="N795" s="283"/>
      <c r="O795" s="284">
        <f t="shared" si="96"/>
        <v>6</v>
      </c>
      <c r="P795" s="284" t="str">
        <f t="shared" si="97"/>
        <v/>
      </c>
      <c r="Q795" s="284" t="str">
        <f t="shared" si="98"/>
        <v/>
      </c>
      <c r="R795" s="285" t="str">
        <f>_xlfn.XLOOKUP(D795,CATEGORIA!B:B,CATEGORIA!F:F)</f>
        <v>ADITIVOS</v>
      </c>
      <c r="S795" s="286">
        <f t="shared" si="99"/>
        <v>72</v>
      </c>
      <c r="T795" s="287" t="str">
        <f t="shared" si="100"/>
        <v/>
      </c>
      <c r="U795" s="287" t="str">
        <f t="shared" si="101"/>
        <v/>
      </c>
      <c r="V795" s="287">
        <f t="shared" si="102"/>
        <v>72</v>
      </c>
      <c r="W795" s="288">
        <f>_xlfn.XLOOKUP('LISTA '!D795,BASE!A:A,BASE!G:G)</f>
        <v>111</v>
      </c>
      <c r="X795" s="280" t="str">
        <f t="shared" si="103"/>
        <v/>
      </c>
      <c r="Y795" s="280" t="str">
        <f>IF(X795="ACABOU",(MAX($Y$2:Y794))+1,"")</f>
        <v/>
      </c>
      <c r="Z795" s="280" t="str">
        <f>IF(X795="CHEGOU",(MAX($Z$2:Z794))+1,"")</f>
        <v/>
      </c>
    </row>
    <row r="796" spans="1:27" s="216" customFormat="1" ht="21.9" customHeight="1" x14ac:dyDescent="0.3">
      <c r="A796" s="11" t="e">
        <f>IF(#REF!="",0,COUNTIF(#REF!,"x"))</f>
        <v>#REF!</v>
      </c>
      <c r="B796" s="11" t="e">
        <f>IF(#REF!="",0,COUNTIF(#REF!,"x"))</f>
        <v>#REF!</v>
      </c>
      <c r="C796" s="10" t="e">
        <f>IF(#REF!="",0,COUNTIF(#REF!,"X"))</f>
        <v>#REF!</v>
      </c>
      <c r="D796" s="278">
        <v>635</v>
      </c>
      <c r="E796" s="279" t="str">
        <f>_xlfn.XLOOKUP(D796,BASE!A:A,BASE!B:B)</f>
        <v>OLEO DE COCO SEM SABOR 12X200ML (COPRA)</v>
      </c>
      <c r="F796" s="280"/>
      <c r="G796" s="280"/>
      <c r="H796" s="281">
        <v>16.2</v>
      </c>
      <c r="I796" s="281">
        <v>16.2</v>
      </c>
      <c r="J796" s="282" t="str">
        <f>IFERROR(_xlfn.XLOOKUP(D796,ISENTOS!A:A,ISENTOS!H:H),"")</f>
        <v/>
      </c>
      <c r="K796" s="282" t="str">
        <f>IFERROR(_xlfn.XLOOKUP(D796,ISENTOS!A:A,ISENTOS!I:I),"")</f>
        <v/>
      </c>
      <c r="L796" s="283">
        <f>IF(_xlfn.XLOOKUP(D796,Peso!A:A,Peso!D:D),_xlfn.XLOOKUP(D796,Peso!A:A,Peso!D:D),"SEM PESO")</f>
        <v>12</v>
      </c>
      <c r="M796" s="283" t="str">
        <f>_xlfn.XLOOKUP(D796,Peso!A:A,Peso!C:C)</f>
        <v>CX</v>
      </c>
      <c r="N796" s="283"/>
      <c r="O796" s="284">
        <f t="shared" si="96"/>
        <v>16.2</v>
      </c>
      <c r="P796" s="284" t="str">
        <f t="shared" si="97"/>
        <v/>
      </c>
      <c r="Q796" s="284" t="str">
        <f t="shared" si="98"/>
        <v/>
      </c>
      <c r="R796" s="285" t="str">
        <f>_xlfn.XLOOKUP(D796,CATEGORIA!B:B,CATEGORIA!F:F)</f>
        <v>ADITIVOS</v>
      </c>
      <c r="S796" s="286">
        <f t="shared" si="99"/>
        <v>194.39999999999998</v>
      </c>
      <c r="T796" s="287" t="str">
        <f t="shared" si="100"/>
        <v/>
      </c>
      <c r="U796" s="287" t="str">
        <f t="shared" si="101"/>
        <v/>
      </c>
      <c r="V796" s="287">
        <f t="shared" si="102"/>
        <v>194.39999999999998</v>
      </c>
      <c r="W796" s="288">
        <f>_xlfn.XLOOKUP('LISTA '!D796,BASE!A:A,BASE!G:G)</f>
        <v>30</v>
      </c>
      <c r="X796" s="280" t="str">
        <f t="shared" si="103"/>
        <v/>
      </c>
      <c r="Y796" s="280" t="str">
        <f>IF(X796="ACABOU",(MAX($Y$2:Y795))+1,"")</f>
        <v/>
      </c>
      <c r="Z796" s="280" t="str">
        <f>IF(X796="CHEGOU",(MAX($Z$2:Z795))+1,"")</f>
        <v/>
      </c>
    </row>
    <row r="797" spans="1:27" s="216" customFormat="1" ht="21.9" customHeight="1" x14ac:dyDescent="0.3">
      <c r="A797" s="11"/>
      <c r="B797" s="11"/>
      <c r="C797" s="10"/>
      <c r="D797" s="278">
        <v>1429</v>
      </c>
      <c r="E797" s="279" t="str">
        <f>_xlfn.XLOOKUP(D797,BASE!A:A,BASE!B:B)</f>
        <v>OLEO DE COCO SEM SABOR COCO SHOW 12X200ML (COPRA)</v>
      </c>
      <c r="F797" s="280"/>
      <c r="G797" s="280"/>
      <c r="H797" s="281">
        <v>13.5</v>
      </c>
      <c r="I797" s="281">
        <v>13.5</v>
      </c>
      <c r="J797" s="282" t="str">
        <f>IFERROR(_xlfn.XLOOKUP(D797,ISENTOS!A:A,ISENTOS!H:H),"")</f>
        <v/>
      </c>
      <c r="K797" s="282" t="str">
        <f>IFERROR(_xlfn.XLOOKUP(D797,ISENTOS!A:A,ISENTOS!I:I),"")</f>
        <v/>
      </c>
      <c r="L797" s="283">
        <f>IF(_xlfn.XLOOKUP(D797,Peso!A:A,Peso!D:D),_xlfn.XLOOKUP(D797,Peso!A:A,Peso!D:D),"SEM PESO")</f>
        <v>12</v>
      </c>
      <c r="M797" s="283" t="str">
        <f>_xlfn.XLOOKUP(D797,Peso!A:A,Peso!C:C)</f>
        <v>FR</v>
      </c>
      <c r="N797" s="283"/>
      <c r="O797" s="284">
        <f t="shared" si="96"/>
        <v>13.5</v>
      </c>
      <c r="P797" s="284" t="str">
        <f t="shared" si="97"/>
        <v/>
      </c>
      <c r="Q797" s="284" t="str">
        <f t="shared" si="98"/>
        <v/>
      </c>
      <c r="R797" s="285" t="str">
        <f>_xlfn.XLOOKUP(D797,CATEGORIA!B:B,CATEGORIA!F:F)</f>
        <v>ADITIVOS</v>
      </c>
      <c r="S797" s="286">
        <f t="shared" si="99"/>
        <v>162</v>
      </c>
      <c r="T797" s="287" t="str">
        <f t="shared" si="100"/>
        <v/>
      </c>
      <c r="U797" s="287" t="str">
        <f t="shared" si="101"/>
        <v/>
      </c>
      <c r="V797" s="287">
        <f t="shared" si="102"/>
        <v>162</v>
      </c>
      <c r="W797" s="288">
        <f>_xlfn.XLOOKUP('LISTA '!D797,BASE!A:A,BASE!G:G)</f>
        <v>37</v>
      </c>
      <c r="X797" s="280" t="str">
        <f t="shared" si="103"/>
        <v/>
      </c>
      <c r="Y797" s="280" t="str">
        <f>IF(X797="ACABOU",(MAX($Y$2:Y796))+1,"")</f>
        <v/>
      </c>
      <c r="Z797" s="280" t="str">
        <f>IF(X797="CHEGOU",(MAX($Z$2:Z796))+1,"")</f>
        <v/>
      </c>
    </row>
    <row r="798" spans="1:27" s="216" customFormat="1" ht="21.9" customHeight="1" x14ac:dyDescent="0.3">
      <c r="A798" s="11"/>
      <c r="B798" s="11"/>
      <c r="C798" s="10"/>
      <c r="D798" s="278">
        <v>1430</v>
      </c>
      <c r="E798" s="279" t="str">
        <f>_xlfn.XLOOKUP(D798,BASE!A:A,BASE!B:B)</f>
        <v>OLEO DE COCO SEM SABOR COCO SHOW 12X500ML COPRA</v>
      </c>
      <c r="F798" s="280"/>
      <c r="G798" s="280"/>
      <c r="H798" s="281">
        <v>27.4</v>
      </c>
      <c r="I798" s="281">
        <v>27.4</v>
      </c>
      <c r="J798" s="282" t="str">
        <f>IFERROR(_xlfn.XLOOKUP(D798,ISENTOS!A:A,ISENTOS!H:H),"")</f>
        <v/>
      </c>
      <c r="K798" s="282" t="str">
        <f>IFERROR(_xlfn.XLOOKUP(D798,ISENTOS!A:A,ISENTOS!I:I),"")</f>
        <v/>
      </c>
      <c r="L798" s="283">
        <f>IF(_xlfn.XLOOKUP(D798,Peso!A:A,Peso!D:D),_xlfn.XLOOKUP(D798,Peso!A:A,Peso!D:D),"SEM PESO")</f>
        <v>12</v>
      </c>
      <c r="M798" s="283" t="str">
        <f>_xlfn.XLOOKUP(D798,Peso!A:A,Peso!C:C)</f>
        <v>FR</v>
      </c>
      <c r="N798" s="283"/>
      <c r="O798" s="284">
        <f t="shared" si="96"/>
        <v>27.4</v>
      </c>
      <c r="P798" s="284" t="str">
        <f t="shared" si="97"/>
        <v/>
      </c>
      <c r="Q798" s="284" t="str">
        <f t="shared" si="98"/>
        <v/>
      </c>
      <c r="R798" s="285" t="str">
        <f>_xlfn.XLOOKUP(D798,CATEGORIA!B:B,CATEGORIA!F:F)</f>
        <v>ADITIVOS</v>
      </c>
      <c r="S798" s="286">
        <f t="shared" si="99"/>
        <v>328.79999999999995</v>
      </c>
      <c r="T798" s="287" t="str">
        <f t="shared" si="100"/>
        <v/>
      </c>
      <c r="U798" s="287" t="str">
        <f t="shared" si="101"/>
        <v/>
      </c>
      <c r="V798" s="287">
        <f t="shared" si="102"/>
        <v>328.79999999999995</v>
      </c>
      <c r="W798" s="288">
        <f>_xlfn.XLOOKUP('LISTA '!D798,BASE!A:A,BASE!G:G)</f>
        <v>43</v>
      </c>
      <c r="X798" s="280" t="str">
        <f t="shared" si="103"/>
        <v/>
      </c>
      <c r="Y798" s="280" t="str">
        <f>IF(X798="ACABOU",(MAX($Y$2:Y797))+1,"")</f>
        <v/>
      </c>
      <c r="Z798" s="280" t="str">
        <f>IF(X798="CHEGOU",(MAX($Z$2:Z797))+1,"")</f>
        <v/>
      </c>
    </row>
    <row r="799" spans="1:27" s="216" customFormat="1" ht="30" customHeight="1" x14ac:dyDescent="0.3">
      <c r="A799" s="12" t="e">
        <f>IF(#REF!="",0,COUNTIF(#REF!,"x"))</f>
        <v>#REF!</v>
      </c>
      <c r="B799" s="12" t="e">
        <f>IF(#REF!="",0,COUNTIF(#REF!,"x"))</f>
        <v>#REF!</v>
      </c>
      <c r="C799" s="13" t="e">
        <f>IF(#REF!="",0,COUNTIF(#REF!,"X"))</f>
        <v>#REF!</v>
      </c>
      <c r="D799" s="225">
        <v>2831</v>
      </c>
      <c r="E799" s="226" t="str">
        <f>_xlfn.XLOOKUP(D799,BASE!A:A,BASE!B:B)</f>
        <v>OLEO DE GERGELIM EXTRA 24X150ML (KAMAL)</v>
      </c>
      <c r="F799" s="227">
        <v>1</v>
      </c>
      <c r="G799" s="227"/>
      <c r="H799" s="228">
        <v>4.9000000000000004</v>
      </c>
      <c r="I799" s="228">
        <v>4.9000000000000004</v>
      </c>
      <c r="J799" s="271" t="str">
        <f>IFERROR(_xlfn.XLOOKUP(D799,ISENTOS!A:A,ISENTOS!H:H),"")</f>
        <v/>
      </c>
      <c r="K799" s="271" t="str">
        <f>IFERROR(_xlfn.XLOOKUP(D799,ISENTOS!A:A,ISENTOS!I:I),"")</f>
        <v/>
      </c>
      <c r="L799" s="272">
        <f>IF(_xlfn.XLOOKUP(D799,Peso!A:A,Peso!D:D),_xlfn.XLOOKUP(D799,Peso!A:A,Peso!D:D),"SEM PESO")</f>
        <v>24</v>
      </c>
      <c r="M799" s="272" t="str">
        <f>_xlfn.XLOOKUP(D799,Peso!A:A,Peso!C:C)</f>
        <v>CX</v>
      </c>
      <c r="N799" s="272"/>
      <c r="O799" s="273">
        <f t="shared" si="96"/>
        <v>4.9000000000000004</v>
      </c>
      <c r="P799" s="273" t="str">
        <f t="shared" si="97"/>
        <v/>
      </c>
      <c r="Q799" s="273" t="str">
        <f t="shared" si="98"/>
        <v/>
      </c>
      <c r="R799" s="274" t="str">
        <f>_xlfn.XLOOKUP(D799,CATEGORIA!B:B,CATEGORIA!F:F)</f>
        <v>GRAOS / SEMENTES</v>
      </c>
      <c r="S799" s="275">
        <f t="shared" si="99"/>
        <v>117.60000000000001</v>
      </c>
      <c r="T799" s="276" t="str">
        <f t="shared" si="100"/>
        <v/>
      </c>
      <c r="U799" s="276" t="str">
        <f t="shared" si="101"/>
        <v/>
      </c>
      <c r="V799" s="276">
        <f t="shared" si="102"/>
        <v>117.60000000000001</v>
      </c>
      <c r="W799" s="277">
        <f>_xlfn.XLOOKUP('LISTA '!D799,BASE!A:A,BASE!G:G)</f>
        <v>67</v>
      </c>
      <c r="X799" s="227" t="str">
        <f t="shared" si="103"/>
        <v/>
      </c>
      <c r="Y799" s="227" t="str">
        <f>IF(X799="ACABOU",(MAX($Y$2:Y798))+1,"")</f>
        <v/>
      </c>
      <c r="Z799" s="227" t="str">
        <f>IF(X799="CHEGOU",(MAX($Z$2:Z798))+1,"")</f>
        <v/>
      </c>
    </row>
    <row r="800" spans="1:27" s="216" customFormat="1" ht="21.9" customHeight="1" x14ac:dyDescent="0.3">
      <c r="A800" s="12" t="e">
        <f>IF(#REF!="",0,COUNTIF(#REF!,"x"))</f>
        <v>#REF!</v>
      </c>
      <c r="B800" s="12" t="e">
        <f>IF(#REF!="",0,COUNTIF(#REF!,"x"))</f>
        <v>#REF!</v>
      </c>
      <c r="C800" s="13" t="e">
        <f>IF(#REF!="",0,COUNTIF(#REF!,"X"))</f>
        <v>#REF!</v>
      </c>
      <c r="D800" s="278">
        <v>2833</v>
      </c>
      <c r="E800" s="279" t="str">
        <f>_xlfn.XLOOKUP(D800,BASE!A:A,BASE!B:B)</f>
        <v>OLEO DE GERGELIM TORRADO 24X150ML (KAMAL)</v>
      </c>
      <c r="F800" s="280"/>
      <c r="G800" s="280"/>
      <c r="H800" s="281">
        <v>0</v>
      </c>
      <c r="I800" s="281">
        <v>0</v>
      </c>
      <c r="J800" s="282">
        <f>IFERROR(_xlfn.XLOOKUP(D800,ISENTOS!A:A,ISENTOS!H:H),"")</f>
        <v>0.04</v>
      </c>
      <c r="K800" s="282">
        <f>IFERROR(_xlfn.XLOOKUP(D800,ISENTOS!A:A,ISENTOS!I:I),"")</f>
        <v>0.12</v>
      </c>
      <c r="L800" s="283">
        <f>IF(_xlfn.XLOOKUP(D800,Peso!A:A,Peso!D:D),_xlfn.XLOOKUP(D800,Peso!A:A,Peso!D:D),"SEM PESO")</f>
        <v>24</v>
      </c>
      <c r="M800" s="283" t="str">
        <f>_xlfn.XLOOKUP(D800,Peso!A:A,Peso!C:C)</f>
        <v>CX</v>
      </c>
      <c r="N800" s="283"/>
      <c r="O800" s="284">
        <f t="shared" si="96"/>
        <v>0</v>
      </c>
      <c r="P800" s="284">
        <f t="shared" si="97"/>
        <v>0</v>
      </c>
      <c r="Q800" s="284">
        <f t="shared" si="98"/>
        <v>0</v>
      </c>
      <c r="R800" s="285" t="str">
        <f>_xlfn.XLOOKUP(D800,CATEGORIA!B:B,CATEGORIA!F:F)</f>
        <v>GRAOS / SEMENTES</v>
      </c>
      <c r="S800" s="286">
        <f t="shared" si="99"/>
        <v>0</v>
      </c>
      <c r="T800" s="287">
        <f t="shared" si="100"/>
        <v>0</v>
      </c>
      <c r="U800" s="287">
        <f t="shared" si="101"/>
        <v>0</v>
      </c>
      <c r="V800" s="287">
        <f t="shared" si="102"/>
        <v>0</v>
      </c>
      <c r="W800" s="288">
        <f>_xlfn.XLOOKUP('LISTA '!D800,BASE!A:A,BASE!G:G)</f>
        <v>0</v>
      </c>
      <c r="X800" s="280" t="str">
        <f t="shared" si="103"/>
        <v/>
      </c>
      <c r="Y800" s="280" t="str">
        <f>IF(X800="ACABOU",(MAX($Y$2:Y799))+1,"")</f>
        <v/>
      </c>
      <c r="Z800" s="280" t="str">
        <f>IF(X800="CHEGOU",(MAX($Z$2:Z799))+1,"")</f>
        <v/>
      </c>
    </row>
    <row r="801" spans="1:27" s="216" customFormat="1" ht="30" customHeight="1" x14ac:dyDescent="0.3">
      <c r="A801" s="12" t="e">
        <f>IF(#REF!="",0,COUNTIF(#REF!,"x"))</f>
        <v>#REF!</v>
      </c>
      <c r="B801" s="12" t="e">
        <f>IF(#REF!="",0,COUNTIF(#REF!,"x"))</f>
        <v>#REF!</v>
      </c>
      <c r="C801" s="13" t="e">
        <f>IF(#REF!="",0,COUNTIF(#REF!,"X"))</f>
        <v>#REF!</v>
      </c>
      <c r="D801" s="225">
        <v>2315</v>
      </c>
      <c r="E801" s="226" t="str">
        <f>_xlfn.XLOOKUP(D801,BASE!A:A,BASE!B:B)</f>
        <v>OMEGA 3 06X60 CAPS (NUTRIFY)</v>
      </c>
      <c r="F801" s="227">
        <v>2</v>
      </c>
      <c r="G801" s="227"/>
      <c r="H801" s="228">
        <v>43.9</v>
      </c>
      <c r="I801" s="228">
        <v>43.9</v>
      </c>
      <c r="J801" s="271" t="str">
        <f>IFERROR(_xlfn.XLOOKUP(D801,ISENTOS!A:A,ISENTOS!H:H),"")</f>
        <v/>
      </c>
      <c r="K801" s="271" t="str">
        <f>IFERROR(_xlfn.XLOOKUP(D801,ISENTOS!A:A,ISENTOS!I:I),"")</f>
        <v/>
      </c>
      <c r="L801" s="272">
        <f>IF(_xlfn.XLOOKUP(D801,Peso!A:A,Peso!D:D),_xlfn.XLOOKUP(D801,Peso!A:A,Peso!D:D),"SEM PESO")</f>
        <v>6</v>
      </c>
      <c r="M801" s="272" t="str">
        <f>_xlfn.XLOOKUP(D801,Peso!A:A,Peso!C:C)</f>
        <v>UN</v>
      </c>
      <c r="N801" s="272"/>
      <c r="O801" s="273">
        <f t="shared" si="96"/>
        <v>43.9</v>
      </c>
      <c r="P801" s="273" t="str">
        <f t="shared" si="97"/>
        <v/>
      </c>
      <c r="Q801" s="273" t="str">
        <f t="shared" si="98"/>
        <v/>
      </c>
      <c r="R801" s="274" t="str">
        <f>_xlfn.XLOOKUP(D801,CATEGORIA!B:B,CATEGORIA!F:F)</f>
        <v>SUPLEMENTOS</v>
      </c>
      <c r="S801" s="275">
        <f t="shared" si="99"/>
        <v>263.39999999999998</v>
      </c>
      <c r="T801" s="276" t="str">
        <f t="shared" si="100"/>
        <v/>
      </c>
      <c r="U801" s="276" t="str">
        <f t="shared" si="101"/>
        <v/>
      </c>
      <c r="V801" s="276">
        <f t="shared" si="102"/>
        <v>263.39999999999998</v>
      </c>
      <c r="W801" s="277">
        <f>_xlfn.XLOOKUP('LISTA '!D801,BASE!A:A,BASE!G:G)</f>
        <v>12</v>
      </c>
      <c r="X801" s="227" t="str">
        <f t="shared" si="103"/>
        <v/>
      </c>
      <c r="Y801" s="227" t="str">
        <f>IF(X801="ACABOU",(MAX($Y$2:Y800))+1,"")</f>
        <v/>
      </c>
      <c r="Z801" s="227" t="str">
        <f>IF(X801="CHEGOU",(MAX($Z$2:Z800))+1,"")</f>
        <v/>
      </c>
    </row>
    <row r="802" spans="1:27" s="216" customFormat="1" ht="30" customHeight="1" x14ac:dyDescent="0.3">
      <c r="A802" s="12" t="e">
        <f>IF(#REF!="",0,COUNTIF(#REF!,"x"))</f>
        <v>#REF!</v>
      </c>
      <c r="B802" s="12" t="e">
        <f>IF(#REF!="",0,COUNTIF(#REF!,"x"))</f>
        <v>#REF!</v>
      </c>
      <c r="C802" s="13" t="e">
        <f>IF(#REF!="",0,COUNTIF(#REF!,"X"))</f>
        <v>#REF!</v>
      </c>
      <c r="D802" s="225">
        <v>2319</v>
      </c>
      <c r="E802" s="226" t="str">
        <f>_xlfn.XLOOKUP(D802,BASE!A:A,BASE!B:B)</f>
        <v>OMEGA 3 09X120 CAPS (NUTRIFY)</v>
      </c>
      <c r="F802" s="227">
        <v>2</v>
      </c>
      <c r="G802" s="227"/>
      <c r="H802" s="228">
        <v>75.5</v>
      </c>
      <c r="I802" s="228">
        <v>75.5</v>
      </c>
      <c r="J802" s="271" t="str">
        <f>IFERROR(_xlfn.XLOOKUP(D802,ISENTOS!A:A,ISENTOS!H:H),"")</f>
        <v/>
      </c>
      <c r="K802" s="271" t="str">
        <f>IFERROR(_xlfn.XLOOKUP(D802,ISENTOS!A:A,ISENTOS!I:I),"")</f>
        <v/>
      </c>
      <c r="L802" s="272">
        <f>IF(_xlfn.XLOOKUP(D802,Peso!A:A,Peso!D:D),_xlfn.XLOOKUP(D802,Peso!A:A,Peso!D:D),"SEM PESO")</f>
        <v>9</v>
      </c>
      <c r="M802" s="272" t="str">
        <f>_xlfn.XLOOKUP(D802,Peso!A:A,Peso!C:C)</f>
        <v>UN</v>
      </c>
      <c r="N802" s="272"/>
      <c r="O802" s="273">
        <f t="shared" si="96"/>
        <v>75.5</v>
      </c>
      <c r="P802" s="273" t="str">
        <f t="shared" si="97"/>
        <v/>
      </c>
      <c r="Q802" s="273" t="str">
        <f t="shared" si="98"/>
        <v/>
      </c>
      <c r="R802" s="274" t="str">
        <f>_xlfn.XLOOKUP(D802,CATEGORIA!B:B,CATEGORIA!F:F)</f>
        <v>SUPLEMENTOS</v>
      </c>
      <c r="S802" s="275">
        <f t="shared" si="99"/>
        <v>679.5</v>
      </c>
      <c r="T802" s="276" t="str">
        <f t="shared" si="100"/>
        <v/>
      </c>
      <c r="U802" s="276" t="str">
        <f t="shared" si="101"/>
        <v/>
      </c>
      <c r="V802" s="276">
        <f t="shared" si="102"/>
        <v>679.5</v>
      </c>
      <c r="W802" s="277">
        <f>_xlfn.XLOOKUP('LISTA '!D802,BASE!A:A,BASE!G:G)</f>
        <v>30</v>
      </c>
      <c r="X802" s="227" t="str">
        <f t="shared" si="103"/>
        <v/>
      </c>
      <c r="Y802" s="227" t="str">
        <f>IF(X802="ACABOU",(MAX($Y$2:Y801))+1,"")</f>
        <v/>
      </c>
      <c r="Z802" s="227" t="str">
        <f>IF(X802="CHEGOU",(MAX($Z$2:Z801))+1,"")</f>
        <v/>
      </c>
    </row>
    <row r="803" spans="1:27" s="216" customFormat="1" ht="21.9" customHeight="1" x14ac:dyDescent="0.3">
      <c r="A803" s="39" t="e">
        <f>IF(#REF!="",0,COUNTIF(#REF!,"x"))</f>
        <v>#REF!</v>
      </c>
      <c r="B803" s="39" t="e">
        <f>IF(#REF!="",0,COUNTIF(#REF!,"x"))</f>
        <v>#REF!</v>
      </c>
      <c r="C803" s="40" t="e">
        <f>IF(#REF!="",0,COUNTIF(#REF!,"X"))</f>
        <v>#REF!</v>
      </c>
      <c r="D803" s="278">
        <v>10012</v>
      </c>
      <c r="E803" s="279" t="str">
        <f>_xlfn.XLOOKUP(D803,BASE!A:A,BASE!B:B)</f>
        <v>OREGANO PERUANO 12,50KG</v>
      </c>
      <c r="F803" s="280"/>
      <c r="G803" s="280"/>
      <c r="H803" s="281">
        <v>19</v>
      </c>
      <c r="I803" s="281">
        <v>19</v>
      </c>
      <c r="J803" s="282">
        <f>IFERROR(_xlfn.XLOOKUP(D803,ISENTOS!A:A,ISENTOS!H:H),"")</f>
        <v>0.04</v>
      </c>
      <c r="K803" s="282">
        <f>IFERROR(_xlfn.XLOOKUP(D803,ISENTOS!A:A,ISENTOS!I:I),"")</f>
        <v>0.12</v>
      </c>
      <c r="L803" s="283">
        <f>IF(_xlfn.XLOOKUP(D803,Peso!A:A,Peso!D:D),_xlfn.XLOOKUP(D803,Peso!A:A,Peso!D:D),"SEM PESO")</f>
        <v>12.5</v>
      </c>
      <c r="M803" s="283" t="str">
        <f>_xlfn.XLOOKUP(D803,Peso!A:A,Peso!C:C)</f>
        <v>SC</v>
      </c>
      <c r="N803" s="283"/>
      <c r="O803" s="284">
        <f t="shared" si="96"/>
        <v>19</v>
      </c>
      <c r="P803" s="284">
        <f t="shared" si="97"/>
        <v>19.8</v>
      </c>
      <c r="Q803" s="284">
        <f t="shared" si="98"/>
        <v>21.3</v>
      </c>
      <c r="R803" s="285" t="str">
        <f>_xlfn.XLOOKUP(D803,CATEGORIA!B:B,CATEGORIA!F:F)</f>
        <v>TEMPEROS / ESPECIARIAS</v>
      </c>
      <c r="S803" s="286">
        <f t="shared" si="99"/>
        <v>237.5</v>
      </c>
      <c r="T803" s="287">
        <f t="shared" si="100"/>
        <v>247</v>
      </c>
      <c r="U803" s="287">
        <f t="shared" si="101"/>
        <v>266</v>
      </c>
      <c r="V803" s="287">
        <f t="shared" si="102"/>
        <v>237.5</v>
      </c>
      <c r="W803" s="288">
        <f>_xlfn.XLOOKUP('LISTA '!D803,BASE!A:A,BASE!G:G)</f>
        <v>1594</v>
      </c>
      <c r="X803" s="280" t="str">
        <f t="shared" si="103"/>
        <v/>
      </c>
      <c r="Y803" s="280" t="str">
        <f>IF(X803="ACABOU",(MAX($Y$2:Y802))+1,"")</f>
        <v/>
      </c>
      <c r="Z803" s="280" t="str">
        <f>IF(X803="CHEGOU",(MAX($Z$2:Z802))+1,"")</f>
        <v/>
      </c>
    </row>
    <row r="804" spans="1:27" s="216" customFormat="1" ht="21.9" customHeight="1" x14ac:dyDescent="0.3">
      <c r="A804" s="52"/>
      <c r="B804" s="53"/>
      <c r="C804" s="53"/>
      <c r="D804" s="278">
        <v>20896</v>
      </c>
      <c r="E804" s="279" t="str">
        <f>_xlfn.XLOOKUP(D804,BASE!A:A,BASE!B:B)</f>
        <v>OREGANO PERUANO 3KG</v>
      </c>
      <c r="F804" s="280"/>
      <c r="G804" s="280" t="s">
        <v>155</v>
      </c>
      <c r="H804" s="281">
        <v>23</v>
      </c>
      <c r="I804" s="281">
        <f>VLOOKUP(D804,FRACIONADOS!$A:$L,8,0)</f>
        <v>23</v>
      </c>
      <c r="J804" s="282">
        <f>IFERROR(_xlfn.XLOOKUP(D804,ISENTOS!A:A,ISENTOS!H:H),"")</f>
        <v>0.04</v>
      </c>
      <c r="K804" s="282">
        <f>IFERROR(_xlfn.XLOOKUP(D804,ISENTOS!A:A,ISENTOS!I:I),"")</f>
        <v>0.12</v>
      </c>
      <c r="L804" s="283">
        <f>IF(_xlfn.XLOOKUP(D804,Peso!A:A,Peso!D:D),_xlfn.XLOOKUP(D804,Peso!A:A,Peso!D:D),"SEM PESO")</f>
        <v>3</v>
      </c>
      <c r="M804" s="283" t="str">
        <f>_xlfn.XLOOKUP(D804,Peso!A:A,Peso!C:C)</f>
        <v>SC</v>
      </c>
      <c r="N804" s="283"/>
      <c r="O804" s="284">
        <f t="shared" si="96"/>
        <v>23</v>
      </c>
      <c r="P804" s="284">
        <f t="shared" si="97"/>
        <v>24</v>
      </c>
      <c r="Q804" s="284">
        <f t="shared" si="98"/>
        <v>25.8</v>
      </c>
      <c r="R804" s="285" t="str">
        <f>_xlfn.XLOOKUP(D804,CATEGORIA!B:B,CATEGORIA!F:F)</f>
        <v>TEMPEROS / ESPECIARIAS</v>
      </c>
      <c r="S804" s="286">
        <f t="shared" si="99"/>
        <v>69</v>
      </c>
      <c r="T804" s="287">
        <f t="shared" si="100"/>
        <v>71.8</v>
      </c>
      <c r="U804" s="287">
        <f t="shared" si="101"/>
        <v>77.3</v>
      </c>
      <c r="V804" s="287">
        <f t="shared" si="102"/>
        <v>69</v>
      </c>
      <c r="W804" s="288">
        <f>_xlfn.XLOOKUP('LISTA '!D804,BASE!A:A,BASE!G:G)</f>
        <v>87</v>
      </c>
      <c r="X804" s="280" t="str">
        <f t="shared" si="103"/>
        <v/>
      </c>
      <c r="Y804" s="280" t="str">
        <f>IF(X804="ACABOU",(MAX($Y$2:Y803))+1,"")</f>
        <v/>
      </c>
      <c r="Z804" s="280" t="str">
        <f>IF(X804="CHEGOU",(MAX($Z$2:Z803))+1,"")</f>
        <v/>
      </c>
    </row>
    <row r="805" spans="1:27" s="216" customFormat="1" ht="21.9" customHeight="1" x14ac:dyDescent="0.3">
      <c r="A805" s="52"/>
      <c r="B805" s="53"/>
      <c r="C805" s="53"/>
      <c r="D805" s="278">
        <v>530</v>
      </c>
      <c r="E805" s="279" t="str">
        <f>_xlfn.XLOOKUP(D805,BASE!A:A,BASE!B:B)</f>
        <v>PAINCO DESCASCADO 25KG</v>
      </c>
      <c r="F805" s="280"/>
      <c r="G805" s="280"/>
      <c r="H805" s="281">
        <v>9.8000000000000007</v>
      </c>
      <c r="I805" s="281">
        <v>9.8000000000000007</v>
      </c>
      <c r="J805" s="282" t="str">
        <f>IFERROR(_xlfn.XLOOKUP(D805,ISENTOS!A:A,ISENTOS!H:H),"")</f>
        <v/>
      </c>
      <c r="K805" s="282" t="str">
        <f>IFERROR(_xlfn.XLOOKUP(D805,ISENTOS!A:A,ISENTOS!I:I),"")</f>
        <v/>
      </c>
      <c r="L805" s="283">
        <f>IF(_xlfn.XLOOKUP(D805,Peso!A:A,Peso!D:D),_xlfn.XLOOKUP(D805,Peso!A:A,Peso!D:D),"SEM PESO")</f>
        <v>25</v>
      </c>
      <c r="M805" s="283" t="str">
        <f>_xlfn.XLOOKUP(D805,Peso!A:A,Peso!C:C)</f>
        <v>CX</v>
      </c>
      <c r="N805" s="283"/>
      <c r="O805" s="284">
        <f t="shared" si="96"/>
        <v>9.8000000000000007</v>
      </c>
      <c r="P805" s="284" t="str">
        <f t="shared" si="97"/>
        <v/>
      </c>
      <c r="Q805" s="284" t="str">
        <f t="shared" si="98"/>
        <v/>
      </c>
      <c r="R805" s="285" t="str">
        <f>_xlfn.XLOOKUP(D805,CATEGORIA!B:B,CATEGORIA!F:F)</f>
        <v>GRAOS / SEMENTES</v>
      </c>
      <c r="S805" s="286">
        <f t="shared" si="99"/>
        <v>245.00000000000003</v>
      </c>
      <c r="T805" s="287" t="str">
        <f t="shared" si="100"/>
        <v/>
      </c>
      <c r="U805" s="287" t="str">
        <f t="shared" si="101"/>
        <v/>
      </c>
      <c r="V805" s="287">
        <f t="shared" si="102"/>
        <v>245.00000000000003</v>
      </c>
      <c r="W805" s="288">
        <f>_xlfn.XLOOKUP('LISTA '!D805,BASE!A:A,BASE!G:G)</f>
        <v>10</v>
      </c>
      <c r="X805" s="280" t="str">
        <f t="shared" si="103"/>
        <v/>
      </c>
      <c r="Y805" s="280" t="str">
        <f>IF(X805="ACABOU",(MAX($Y$2:Y804))+1,"")</f>
        <v/>
      </c>
      <c r="Z805" s="280" t="str">
        <f>IF(X805="CHEGOU",(MAX($Z$2:Z804))+1,"")</f>
        <v/>
      </c>
    </row>
    <row r="806" spans="1:27" s="216" customFormat="1" ht="21.9" customHeight="1" x14ac:dyDescent="0.3">
      <c r="A806" s="52"/>
      <c r="B806" s="53"/>
      <c r="C806" s="53"/>
      <c r="D806" s="278">
        <v>1766</v>
      </c>
      <c r="E806" s="279" t="str">
        <f>_xlfn.XLOOKUP(D806,BASE!A:A,BASE!B:B)</f>
        <v>PAINCO DESCASCADO 2KG (VIDA EM GRAOS)</v>
      </c>
      <c r="F806" s="280" t="s">
        <v>51</v>
      </c>
      <c r="G806" s="280" t="s">
        <v>51</v>
      </c>
      <c r="H806" s="281">
        <v>12.1</v>
      </c>
      <c r="I806" s="281">
        <f>VLOOKUP(D806,FRACIONADOS!$A:$L,8,0)</f>
        <v>12.1</v>
      </c>
      <c r="J806" s="282" t="str">
        <f>IFERROR(_xlfn.XLOOKUP(D806,ISENTOS!A:A,ISENTOS!H:H),"")</f>
        <v/>
      </c>
      <c r="K806" s="282" t="str">
        <f>IFERROR(_xlfn.XLOOKUP(D806,ISENTOS!A:A,ISENTOS!I:I),"")</f>
        <v/>
      </c>
      <c r="L806" s="283">
        <f>IF(_xlfn.XLOOKUP(D806,Peso!A:A,Peso!D:D),_xlfn.XLOOKUP(D806,Peso!A:A,Peso!D:D),"SEM PESO")</f>
        <v>2</v>
      </c>
      <c r="M806" s="283" t="str">
        <f>_xlfn.XLOOKUP(D806,Peso!A:A,Peso!C:C)</f>
        <v>CX</v>
      </c>
      <c r="N806" s="283"/>
      <c r="O806" s="284">
        <f t="shared" si="96"/>
        <v>12.1</v>
      </c>
      <c r="P806" s="284" t="str">
        <f t="shared" si="97"/>
        <v/>
      </c>
      <c r="Q806" s="284" t="str">
        <f t="shared" si="98"/>
        <v/>
      </c>
      <c r="R806" s="285" t="str">
        <f>_xlfn.XLOOKUP(D806,CATEGORIA!B:B,CATEGORIA!F:F)</f>
        <v>GRAOS / SEMENTES</v>
      </c>
      <c r="S806" s="286">
        <f t="shared" si="99"/>
        <v>24.2</v>
      </c>
      <c r="T806" s="287" t="str">
        <f t="shared" si="100"/>
        <v/>
      </c>
      <c r="U806" s="287" t="str">
        <f t="shared" si="101"/>
        <v/>
      </c>
      <c r="V806" s="287">
        <f t="shared" si="102"/>
        <v>24.2</v>
      </c>
      <c r="W806" s="288">
        <f>_xlfn.XLOOKUP('LISTA '!D806,BASE!A:A,BASE!G:G)</f>
        <v>56</v>
      </c>
      <c r="X806" s="280" t="str">
        <f t="shared" si="103"/>
        <v/>
      </c>
      <c r="Y806" s="280" t="str">
        <f>IF(X806="ACABOU",(MAX($Y$2:Y805))+1,"")</f>
        <v/>
      </c>
      <c r="Z806" s="280" t="str">
        <f>IF(X806="CHEGOU",(MAX($Z$2:Z805))+1,"")</f>
        <v/>
      </c>
    </row>
    <row r="807" spans="1:27" s="216" customFormat="1" ht="21.9" customHeight="1" x14ac:dyDescent="0.3">
      <c r="A807" s="52"/>
      <c r="B807" s="53"/>
      <c r="C807" s="53"/>
      <c r="D807" s="278">
        <v>540</v>
      </c>
      <c r="E807" s="279" t="str">
        <f>_xlfn.XLOOKUP(D807,BASE!A:A,BASE!B:B)</f>
        <v>PAINCO DESCASCADO 5KG (VIDA EM GRAOS)</v>
      </c>
      <c r="F807" s="280"/>
      <c r="G807" s="280" t="s">
        <v>155</v>
      </c>
      <c r="H807" s="281">
        <v>11.6</v>
      </c>
      <c r="I807" s="281">
        <f>VLOOKUP(D807,FRACIONADOS!$A:$L,8,0)</f>
        <v>11.6</v>
      </c>
      <c r="J807" s="282" t="str">
        <f>IFERROR(_xlfn.XLOOKUP(D807,ISENTOS!A:A,ISENTOS!H:H),"")</f>
        <v/>
      </c>
      <c r="K807" s="282" t="str">
        <f>IFERROR(_xlfn.XLOOKUP(D807,ISENTOS!A:A,ISENTOS!I:I),"")</f>
        <v/>
      </c>
      <c r="L807" s="283">
        <f>IF(_xlfn.XLOOKUP(D807,Peso!A:A,Peso!D:D),_xlfn.XLOOKUP(D807,Peso!A:A,Peso!D:D),"SEM PESO")</f>
        <v>5</v>
      </c>
      <c r="M807" s="283" t="str">
        <f>_xlfn.XLOOKUP(D807,Peso!A:A,Peso!C:C)</f>
        <v>CX</v>
      </c>
      <c r="N807" s="283"/>
      <c r="O807" s="284">
        <f t="shared" si="96"/>
        <v>11.6</v>
      </c>
      <c r="P807" s="284" t="str">
        <f t="shared" si="97"/>
        <v/>
      </c>
      <c r="Q807" s="284" t="str">
        <f t="shared" si="98"/>
        <v/>
      </c>
      <c r="R807" s="285" t="str">
        <f>_xlfn.XLOOKUP(D807,CATEGORIA!B:B,CATEGORIA!F:F)</f>
        <v>GRAOS / SEMENTES</v>
      </c>
      <c r="S807" s="286">
        <f t="shared" si="99"/>
        <v>58</v>
      </c>
      <c r="T807" s="287" t="str">
        <f t="shared" si="100"/>
        <v/>
      </c>
      <c r="U807" s="287" t="str">
        <f t="shared" si="101"/>
        <v/>
      </c>
      <c r="V807" s="287">
        <f t="shared" si="102"/>
        <v>58</v>
      </c>
      <c r="W807" s="288">
        <f>_xlfn.XLOOKUP('LISTA '!D807,BASE!A:A,BASE!G:G)</f>
        <v>4</v>
      </c>
      <c r="X807" s="280" t="str">
        <f t="shared" si="103"/>
        <v/>
      </c>
      <c r="Y807" s="280" t="str">
        <f>IF(X807="ACABOU",(MAX($Y$2:Y806))+1,"")</f>
        <v/>
      </c>
      <c r="Z807" s="280" t="str">
        <f>IF(X807="CHEGOU",(MAX($Z$2:Z806))+1,"")</f>
        <v/>
      </c>
    </row>
    <row r="808" spans="1:27" s="216" customFormat="1" ht="21.9" customHeight="1" x14ac:dyDescent="0.3">
      <c r="A808" s="52"/>
      <c r="B808" s="53"/>
      <c r="C808" s="53"/>
      <c r="D808" s="225">
        <v>2295</v>
      </c>
      <c r="E808" s="226" t="str">
        <f>_xlfn.XLOOKUP(D808,BASE!A:A,BASE!B:B)</f>
        <v>PANQUECA PROTEICA SABOR LEITINHO 6X600G (PANTASTICA/LA GANEXA)</v>
      </c>
      <c r="F808" s="227">
        <v>2</v>
      </c>
      <c r="G808" s="227"/>
      <c r="H808" s="228">
        <v>30</v>
      </c>
      <c r="I808" s="228">
        <v>30</v>
      </c>
      <c r="J808" s="271">
        <f>IFERROR(_xlfn.XLOOKUP(D808,ISENTOS!A:A,ISENTOS!H:H),"")</f>
        <v>0.04</v>
      </c>
      <c r="K808" s="271">
        <f>IFERROR(_xlfn.XLOOKUP(D808,ISENTOS!A:A,ISENTOS!I:I),"")</f>
        <v>0.12</v>
      </c>
      <c r="L808" s="272">
        <f>IF(_xlfn.XLOOKUP(D808,Peso!A:A,Peso!D:D),_xlfn.XLOOKUP(D808,Peso!A:A,Peso!D:D),"SEM PESO")</f>
        <v>12</v>
      </c>
      <c r="M808" s="272" t="str">
        <f>_xlfn.XLOOKUP(D808,Peso!A:A,Peso!C:C)</f>
        <v>FD</v>
      </c>
      <c r="N808" s="272"/>
      <c r="O808" s="273">
        <f t="shared" si="96"/>
        <v>30</v>
      </c>
      <c r="P808" s="273">
        <f t="shared" si="97"/>
        <v>31.2</v>
      </c>
      <c r="Q808" s="273">
        <f t="shared" si="98"/>
        <v>33.6</v>
      </c>
      <c r="R808" s="274" t="str">
        <f>_xlfn.XLOOKUP(D808,CATEGORIA!B:B,CATEGORIA!F:F)</f>
        <v>CULINARIA</v>
      </c>
      <c r="S808" s="275">
        <f t="shared" si="99"/>
        <v>360</v>
      </c>
      <c r="T808" s="276">
        <f t="shared" si="100"/>
        <v>374.4</v>
      </c>
      <c r="U808" s="276">
        <f t="shared" si="101"/>
        <v>403.2</v>
      </c>
      <c r="V808" s="276">
        <f t="shared" si="102"/>
        <v>360</v>
      </c>
      <c r="W808" s="277">
        <f>_xlfn.XLOOKUP('LISTA '!D808,BASE!A:A,BASE!G:G)</f>
        <v>11</v>
      </c>
      <c r="X808" s="227" t="str">
        <f t="shared" si="103"/>
        <v/>
      </c>
      <c r="Y808" s="227" t="str">
        <f>IF(X808="ACABOU",(MAX($Y$2:Y807))+1,"")</f>
        <v/>
      </c>
      <c r="Z808" s="227" t="str">
        <f>IF(X808="CHEGOU",(MAX($Z$2:Z807))+1,"")</f>
        <v/>
      </c>
    </row>
    <row r="809" spans="1:27" s="216" customFormat="1" ht="30" customHeight="1" x14ac:dyDescent="0.3">
      <c r="A809" s="52"/>
      <c r="B809" s="53"/>
      <c r="C809" s="53"/>
      <c r="D809" s="225">
        <v>2302</v>
      </c>
      <c r="E809" s="226" t="str">
        <f>_xlfn.XLOOKUP(D809,BASE!A:A,BASE!B:B)</f>
        <v>PANQUECA PROTEICA SABOR LEITINHO 3X600G (PANTASTICA /LA GANEXA)</v>
      </c>
      <c r="F809" s="227">
        <v>2</v>
      </c>
      <c r="G809" s="227" t="s">
        <v>155</v>
      </c>
      <c r="H809" s="228">
        <v>31</v>
      </c>
      <c r="I809" s="228">
        <v>31</v>
      </c>
      <c r="J809" s="271">
        <f>IFERROR(_xlfn.XLOOKUP(D809,ISENTOS!A:A,ISENTOS!H:H),"")</f>
        <v>0.04</v>
      </c>
      <c r="K809" s="271">
        <f>IFERROR(_xlfn.XLOOKUP(D809,ISENTOS!A:A,ISENTOS!I:I),"")</f>
        <v>0.12</v>
      </c>
      <c r="L809" s="272">
        <f>IF(_xlfn.XLOOKUP(D809,Peso!A:A,Peso!D:D),_xlfn.XLOOKUP(D809,Peso!A:A,Peso!D:D),"SEM PESO")</f>
        <v>3</v>
      </c>
      <c r="M809" s="272" t="str">
        <f>_xlfn.XLOOKUP(D809,Peso!A:A,Peso!C:C)</f>
        <v>FD</v>
      </c>
      <c r="N809" s="272"/>
      <c r="O809" s="273">
        <f t="shared" si="96"/>
        <v>31</v>
      </c>
      <c r="P809" s="273">
        <f t="shared" si="97"/>
        <v>32.300000000000004</v>
      </c>
      <c r="Q809" s="273">
        <f t="shared" si="98"/>
        <v>34.800000000000004</v>
      </c>
      <c r="R809" s="274" t="str">
        <f>_xlfn.XLOOKUP(D809,CATEGORIA!B:B,CATEGORIA!F:F)</f>
        <v>SUPLEMENTOS</v>
      </c>
      <c r="S809" s="275">
        <f t="shared" si="99"/>
        <v>93</v>
      </c>
      <c r="T809" s="276">
        <f t="shared" si="100"/>
        <v>96.8</v>
      </c>
      <c r="U809" s="276">
        <f t="shared" si="101"/>
        <v>104.19999999999999</v>
      </c>
      <c r="V809" s="276">
        <f t="shared" si="102"/>
        <v>93</v>
      </c>
      <c r="W809" s="277">
        <f>_xlfn.XLOOKUP('LISTA '!D809,BASE!A:A,BASE!G:G)</f>
        <v>4</v>
      </c>
      <c r="X809" s="227" t="str">
        <f t="shared" si="103"/>
        <v/>
      </c>
      <c r="Y809" s="227" t="str">
        <f>IF(X809="ACABOU",(MAX($Y$2:Y808))+1,"")</f>
        <v/>
      </c>
      <c r="Z809" s="227" t="str">
        <f>IF(X809="CHEGOU",(MAX($Z$2:Z808))+1,"")</f>
        <v/>
      </c>
    </row>
    <row r="810" spans="1:27" s="216" customFormat="1" ht="30" customHeight="1" x14ac:dyDescent="0.3">
      <c r="A810" s="52"/>
      <c r="B810" s="53"/>
      <c r="C810" s="53"/>
      <c r="D810" s="225">
        <v>2294</v>
      </c>
      <c r="E810" s="226" t="str">
        <f>_xlfn.XLOOKUP(D810,BASE!A:A,BASE!B:B)</f>
        <v>PANQUECA PROTEICA SABOR LEITINHO 24X100G (PANTASTICA/LA GANEXA)</v>
      </c>
      <c r="F810" s="227">
        <v>2</v>
      </c>
      <c r="G810" s="227"/>
      <c r="H810" s="228">
        <v>10</v>
      </c>
      <c r="I810" s="228">
        <v>10</v>
      </c>
      <c r="J810" s="271">
        <f>IFERROR(_xlfn.XLOOKUP(D810,ISENTOS!A:A,ISENTOS!H:H),"")</f>
        <v>0.04</v>
      </c>
      <c r="K810" s="271">
        <f>IFERROR(_xlfn.XLOOKUP(D810,ISENTOS!A:A,ISENTOS!I:I),"")</f>
        <v>0.12</v>
      </c>
      <c r="L810" s="272">
        <f>IF(_xlfn.XLOOKUP(D810,Peso!A:A,Peso!D:D),_xlfn.XLOOKUP(D810,Peso!A:A,Peso!D:D),"SEM PESO")</f>
        <v>24</v>
      </c>
      <c r="M810" s="272" t="str">
        <f>_xlfn.XLOOKUP(D810,Peso!A:A,Peso!C:C)</f>
        <v>FD</v>
      </c>
      <c r="N810" s="272"/>
      <c r="O810" s="273">
        <f t="shared" si="96"/>
        <v>10</v>
      </c>
      <c r="P810" s="273">
        <f t="shared" si="97"/>
        <v>10.4</v>
      </c>
      <c r="Q810" s="273">
        <f t="shared" si="98"/>
        <v>11.2</v>
      </c>
      <c r="R810" s="274" t="str">
        <f>_xlfn.XLOOKUP(D810,CATEGORIA!B:B,CATEGORIA!F:F)</f>
        <v>CULINARIA</v>
      </c>
      <c r="S810" s="275">
        <f t="shared" si="99"/>
        <v>240</v>
      </c>
      <c r="T810" s="276">
        <f t="shared" si="100"/>
        <v>249.6</v>
      </c>
      <c r="U810" s="276">
        <f t="shared" si="101"/>
        <v>268.8</v>
      </c>
      <c r="V810" s="276">
        <f t="shared" si="102"/>
        <v>240</v>
      </c>
      <c r="W810" s="277">
        <f>_xlfn.XLOOKUP('LISTA '!D810,BASE!A:A,BASE!G:G)</f>
        <v>11</v>
      </c>
      <c r="X810" s="227" t="str">
        <f t="shared" si="103"/>
        <v/>
      </c>
      <c r="Y810" s="227" t="str">
        <f>IF(X810="ACABOU",(MAX($Y$2:Y809))+1,"")</f>
        <v/>
      </c>
      <c r="Z810" s="227" t="str">
        <f>IF(X810="CHEGOU",(MAX($Z$2:Z809))+1,"")</f>
        <v/>
      </c>
    </row>
    <row r="811" spans="1:27" s="217" customFormat="1" ht="30" customHeight="1" x14ac:dyDescent="0.3">
      <c r="A811" s="22" t="e">
        <f>IF(#REF!="",0,COUNTIF(#REF!,"x"))</f>
        <v>#REF!</v>
      </c>
      <c r="B811" s="22" t="e">
        <f>IF(#REF!="",0,COUNTIF(#REF!,"x"))</f>
        <v>#REF!</v>
      </c>
      <c r="C811" s="23" t="e">
        <f>IF(#REF!="",0,COUNTIF(#REF!,"X"))</f>
        <v>#REF!</v>
      </c>
      <c r="D811" s="225">
        <v>2301</v>
      </c>
      <c r="E811" s="226" t="str">
        <f>_xlfn.XLOOKUP(D811,BASE!A:A,BASE!B:B)</f>
        <v>PANQUECA PROTEICA SABOR LEITINHO 6X100G (PANTASTICA /LA GANEXA)</v>
      </c>
      <c r="F811" s="227">
        <v>2</v>
      </c>
      <c r="G811" s="227" t="s">
        <v>155</v>
      </c>
      <c r="H811" s="228">
        <v>11</v>
      </c>
      <c r="I811" s="228">
        <v>11</v>
      </c>
      <c r="J811" s="271">
        <f>IFERROR(_xlfn.XLOOKUP(D811,ISENTOS!A:A,ISENTOS!H:H),"")</f>
        <v>0.04</v>
      </c>
      <c r="K811" s="271">
        <f>IFERROR(_xlfn.XLOOKUP(D811,ISENTOS!A:A,ISENTOS!I:I),"")</f>
        <v>0.12</v>
      </c>
      <c r="L811" s="272">
        <f>IF(_xlfn.XLOOKUP(D811,Peso!A:A,Peso!D:D),_xlfn.XLOOKUP(D811,Peso!A:A,Peso!D:D),"SEM PESO")</f>
        <v>6</v>
      </c>
      <c r="M811" s="272" t="str">
        <f>_xlfn.XLOOKUP(D811,Peso!A:A,Peso!C:C)</f>
        <v>FD</v>
      </c>
      <c r="N811" s="272"/>
      <c r="O811" s="273">
        <f t="shared" si="96"/>
        <v>11</v>
      </c>
      <c r="P811" s="273">
        <f t="shared" si="97"/>
        <v>11.5</v>
      </c>
      <c r="Q811" s="273">
        <f t="shared" si="98"/>
        <v>12.4</v>
      </c>
      <c r="R811" s="274" t="str">
        <f>_xlfn.XLOOKUP(D811,CATEGORIA!B:B,CATEGORIA!F:F)</f>
        <v>SUPLEMENTOS</v>
      </c>
      <c r="S811" s="275">
        <f t="shared" si="99"/>
        <v>66</v>
      </c>
      <c r="T811" s="276">
        <f t="shared" si="100"/>
        <v>68.699999999999989</v>
      </c>
      <c r="U811" s="276">
        <f t="shared" si="101"/>
        <v>74</v>
      </c>
      <c r="V811" s="276">
        <f t="shared" si="102"/>
        <v>66</v>
      </c>
      <c r="W811" s="277">
        <f>_xlfn.XLOOKUP('LISTA '!D811,BASE!A:A,BASE!G:G)</f>
        <v>62</v>
      </c>
      <c r="X811" s="227" t="str">
        <f t="shared" si="103"/>
        <v/>
      </c>
      <c r="Y811" s="227" t="str">
        <f>IF(X811="ACABOU",(MAX($Y$2:Y810))+1,"")</f>
        <v/>
      </c>
      <c r="Z811" s="227" t="str">
        <f>IF(X811="CHEGOU",(MAX($Z$2:Z810))+1,"")</f>
        <v/>
      </c>
    </row>
    <row r="812" spans="1:27" s="216" customFormat="1" ht="21.9" customHeight="1" x14ac:dyDescent="0.3">
      <c r="A812" s="22" t="e">
        <f>IF(#REF!="",0,COUNTIF(#REF!,"x"))</f>
        <v>#REF!</v>
      </c>
      <c r="B812" s="22" t="e">
        <f>IF(#REF!="",0,COUNTIF(#REF!,"x"))</f>
        <v>#REF!</v>
      </c>
      <c r="C812" s="23" t="e">
        <f>IF(#REF!="",0,COUNTIF(#REF!,"X"))</f>
        <v>#REF!</v>
      </c>
      <c r="D812" s="278">
        <v>21681</v>
      </c>
      <c r="E812" s="279" t="str">
        <f>_xlfn.XLOOKUP(D812,BASE!A:A,BASE!B:B)</f>
        <v>PAPRICA DEFUMADA PICANTE S/ GLUTAMATO 2KG (VIDA EM GRAOS)</v>
      </c>
      <c r="F812" s="280"/>
      <c r="G812" s="280"/>
      <c r="H812" s="281">
        <v>15.6</v>
      </c>
      <c r="I812" s="281">
        <f>VLOOKUP(D812,FRACIONADOS!$A:$L,8,0)</f>
        <v>15.6</v>
      </c>
      <c r="J812" s="282" t="str">
        <f>IFERROR(_xlfn.XLOOKUP(D812,ISENTOS!A:A,ISENTOS!H:H),"")</f>
        <v/>
      </c>
      <c r="K812" s="282" t="str">
        <f>IFERROR(_xlfn.XLOOKUP(D812,ISENTOS!A:A,ISENTOS!I:I),"")</f>
        <v/>
      </c>
      <c r="L812" s="283">
        <f>IF(_xlfn.XLOOKUP(D812,Peso!A:A,Peso!D:D),_xlfn.XLOOKUP(D812,Peso!A:A,Peso!D:D),"SEM PESO")</f>
        <v>2</v>
      </c>
      <c r="M812" s="283" t="str">
        <f>_xlfn.XLOOKUP(D812,Peso!A:A,Peso!C:C)</f>
        <v>SC</v>
      </c>
      <c r="N812" s="283"/>
      <c r="O812" s="284">
        <f t="shared" si="96"/>
        <v>15.6</v>
      </c>
      <c r="P812" s="284" t="str">
        <f t="shared" si="97"/>
        <v/>
      </c>
      <c r="Q812" s="284" t="str">
        <f t="shared" si="98"/>
        <v/>
      </c>
      <c r="R812" s="285" t="str">
        <f>_xlfn.XLOOKUP(D812,CATEGORIA!B:B,CATEGORIA!F:F)</f>
        <v>TEMPEROS / ESPECIARIAS</v>
      </c>
      <c r="S812" s="286">
        <f t="shared" si="99"/>
        <v>31.2</v>
      </c>
      <c r="T812" s="287" t="str">
        <f t="shared" si="100"/>
        <v/>
      </c>
      <c r="U812" s="287" t="str">
        <f t="shared" si="101"/>
        <v/>
      </c>
      <c r="V812" s="287">
        <f t="shared" si="102"/>
        <v>31.2</v>
      </c>
      <c r="W812" s="288">
        <f>_xlfn.XLOOKUP('LISTA '!D812,BASE!A:A,BASE!G:G)</f>
        <v>25</v>
      </c>
      <c r="X812" s="280" t="str">
        <f t="shared" si="103"/>
        <v/>
      </c>
      <c r="Y812" s="280" t="str">
        <f>IF(X812="ACABOU",(MAX($Y$2:Y811))+1,"")</f>
        <v/>
      </c>
      <c r="Z812" s="280" t="str">
        <f>IF(X812="CHEGOU",(MAX($Z$2:Z811))+1,"")</f>
        <v/>
      </c>
    </row>
    <row r="813" spans="1:27" s="217" customFormat="1" ht="21.9" customHeight="1" x14ac:dyDescent="0.3">
      <c r="A813" s="39" t="e">
        <f>IF(#REF!="",0,COUNTIF(#REF!,"x"))</f>
        <v>#REF!</v>
      </c>
      <c r="B813" s="39" t="e">
        <f>IF(#REF!="",0,COUNTIF(#REF!,"x"))</f>
        <v>#REF!</v>
      </c>
      <c r="C813" s="40" t="e">
        <f>IF(#REF!="",0,COUNTIF(#REF!,"X"))</f>
        <v>#REF!</v>
      </c>
      <c r="D813" s="278">
        <v>21213</v>
      </c>
      <c r="E813" s="279" t="str">
        <f>_xlfn.XLOOKUP(D813,BASE!A:A,BASE!B:B)</f>
        <v>PAPRICA DEFUMADA PICANTE S/ GLUTAMATO 5KG</v>
      </c>
      <c r="F813" s="280"/>
      <c r="G813" s="280"/>
      <c r="H813" s="281">
        <v>12.9</v>
      </c>
      <c r="I813" s="281">
        <v>12.9</v>
      </c>
      <c r="J813" s="282" t="str">
        <f>IFERROR(_xlfn.XLOOKUP(D813,ISENTOS!A:A,ISENTOS!H:H),"")</f>
        <v/>
      </c>
      <c r="K813" s="282" t="str">
        <f>IFERROR(_xlfn.XLOOKUP(D813,ISENTOS!A:A,ISENTOS!I:I),"")</f>
        <v/>
      </c>
      <c r="L813" s="283">
        <f>IF(_xlfn.XLOOKUP(D813,Peso!A:A,Peso!D:D),_xlfn.XLOOKUP(D813,Peso!A:A,Peso!D:D),"SEM PESO")</f>
        <v>5</v>
      </c>
      <c r="M813" s="283" t="str">
        <f>_xlfn.XLOOKUP(D813,Peso!A:A,Peso!C:C)</f>
        <v>SC</v>
      </c>
      <c r="N813" s="283"/>
      <c r="O813" s="284">
        <f t="shared" si="96"/>
        <v>12.9</v>
      </c>
      <c r="P813" s="284" t="str">
        <f t="shared" si="97"/>
        <v/>
      </c>
      <c r="Q813" s="284" t="str">
        <f t="shared" si="98"/>
        <v/>
      </c>
      <c r="R813" s="285" t="str">
        <f>_xlfn.XLOOKUP(D813,CATEGORIA!B:B,CATEGORIA!F:F)</f>
        <v>TEMPEROS / ESPECIARIAS</v>
      </c>
      <c r="S813" s="286">
        <f t="shared" si="99"/>
        <v>64.5</v>
      </c>
      <c r="T813" s="287" t="str">
        <f t="shared" si="100"/>
        <v/>
      </c>
      <c r="U813" s="287" t="str">
        <f t="shared" si="101"/>
        <v/>
      </c>
      <c r="V813" s="287">
        <f t="shared" si="102"/>
        <v>64.5</v>
      </c>
      <c r="W813" s="288">
        <f>_xlfn.XLOOKUP('LISTA '!D813,BASE!A:A,BASE!G:G)</f>
        <v>127</v>
      </c>
      <c r="X813" s="280" t="str">
        <f t="shared" si="103"/>
        <v/>
      </c>
      <c r="Y813" s="280" t="str">
        <f>IF(X813="ACABOU",(MAX($Y$2:Y812))+1,"")</f>
        <v/>
      </c>
      <c r="Z813" s="280" t="str">
        <f>IF(X813="CHEGOU",(MAX($Z$2:Z812))+1,"")</f>
        <v/>
      </c>
    </row>
    <row r="814" spans="1:27" s="217" customFormat="1" ht="21.9" customHeight="1" x14ac:dyDescent="0.3">
      <c r="A814" s="39"/>
      <c r="B814" s="39"/>
      <c r="C814" s="40"/>
      <c r="D814" s="278">
        <v>21429</v>
      </c>
      <c r="E814" s="279" t="str">
        <f>_xlfn.XLOOKUP(D814,BASE!A:A,BASE!B:B)</f>
        <v>PAPRICA DEFUMADA S/ GLUTAMATO 2KG (VIDA EM GRAOS)</v>
      </c>
      <c r="F814" s="280" t="s">
        <v>155</v>
      </c>
      <c r="G814" s="280" t="s">
        <v>155</v>
      </c>
      <c r="H814" s="281">
        <v>16.3</v>
      </c>
      <c r="I814" s="281">
        <f>VLOOKUP(D814,FRACIONADOS!$A:$L,8,0)</f>
        <v>16.3</v>
      </c>
      <c r="J814" s="282" t="str">
        <f>IFERROR(_xlfn.XLOOKUP(D814,ISENTOS!A:A,ISENTOS!H:H),"")</f>
        <v/>
      </c>
      <c r="K814" s="282" t="str">
        <f>IFERROR(_xlfn.XLOOKUP(D814,ISENTOS!A:A,ISENTOS!I:I),"")</f>
        <v/>
      </c>
      <c r="L814" s="283">
        <f>IF(_xlfn.XLOOKUP(D814,Peso!A:A,Peso!D:D),_xlfn.XLOOKUP(D814,Peso!A:A,Peso!D:D),"SEM PESO")</f>
        <v>2</v>
      </c>
      <c r="M814" s="283" t="str">
        <f>_xlfn.XLOOKUP(D814,Peso!A:A,Peso!C:C)</f>
        <v>SC</v>
      </c>
      <c r="N814" s="283"/>
      <c r="O814" s="284">
        <f t="shared" si="96"/>
        <v>16.3</v>
      </c>
      <c r="P814" s="284" t="str">
        <f t="shared" si="97"/>
        <v/>
      </c>
      <c r="Q814" s="284" t="str">
        <f t="shared" si="98"/>
        <v/>
      </c>
      <c r="R814" s="285" t="str">
        <f>_xlfn.XLOOKUP(D814,CATEGORIA!B:B,CATEGORIA!F:F)</f>
        <v>TEMPEROS / ESPECIARIAS</v>
      </c>
      <c r="S814" s="286">
        <f t="shared" si="99"/>
        <v>32.6</v>
      </c>
      <c r="T814" s="287" t="str">
        <f t="shared" si="100"/>
        <v/>
      </c>
      <c r="U814" s="287" t="str">
        <f t="shared" si="101"/>
        <v/>
      </c>
      <c r="V814" s="287">
        <f t="shared" si="102"/>
        <v>32.6</v>
      </c>
      <c r="W814" s="288">
        <f>_xlfn.XLOOKUP('LISTA '!D814,BASE!A:A,BASE!G:G)</f>
        <v>252</v>
      </c>
      <c r="X814" s="280" t="str">
        <f t="shared" si="103"/>
        <v/>
      </c>
      <c r="Y814" s="280" t="str">
        <f>IF(X814="ACABOU",(MAX($Y$2:Y813))+1,"")</f>
        <v/>
      </c>
      <c r="Z814" s="280" t="str">
        <f>IF(X814="CHEGOU",(MAX($Z$2:Z813))+1,"")</f>
        <v/>
      </c>
      <c r="AA814" s="48"/>
    </row>
    <row r="815" spans="1:27" s="217" customFormat="1" ht="21.9" customHeight="1" x14ac:dyDescent="0.3">
      <c r="A815" s="39"/>
      <c r="B815" s="39"/>
      <c r="C815" s="40"/>
      <c r="D815" s="278">
        <v>21004</v>
      </c>
      <c r="E815" s="279" t="str">
        <f>_xlfn.XLOOKUP(D815,BASE!A:A,BASE!B:B)</f>
        <v>PAPRICA DEFUMADA S/ GLUTAMATO 5KG</v>
      </c>
      <c r="F815" s="280"/>
      <c r="G815" s="280"/>
      <c r="H815" s="281">
        <v>13.5</v>
      </c>
      <c r="I815" s="281">
        <v>13.5</v>
      </c>
      <c r="J815" s="282" t="str">
        <f>IFERROR(_xlfn.XLOOKUP(D815,ISENTOS!A:A,ISENTOS!H:H),"")</f>
        <v/>
      </c>
      <c r="K815" s="282" t="str">
        <f>IFERROR(_xlfn.XLOOKUP(D815,ISENTOS!A:A,ISENTOS!I:I),"")</f>
        <v/>
      </c>
      <c r="L815" s="283">
        <f>IF(_xlfn.XLOOKUP(D815,Peso!A:A,Peso!D:D),_xlfn.XLOOKUP(D815,Peso!A:A,Peso!D:D),"SEM PESO")</f>
        <v>5</v>
      </c>
      <c r="M815" s="283" t="str">
        <f>_xlfn.XLOOKUP(D815,Peso!A:A,Peso!C:C)</f>
        <v>SC</v>
      </c>
      <c r="N815" s="283"/>
      <c r="O815" s="284">
        <f t="shared" si="96"/>
        <v>13.5</v>
      </c>
      <c r="P815" s="284" t="str">
        <f t="shared" si="97"/>
        <v/>
      </c>
      <c r="Q815" s="284" t="str">
        <f t="shared" si="98"/>
        <v/>
      </c>
      <c r="R815" s="285" t="str">
        <f>_xlfn.XLOOKUP(D815,CATEGORIA!B:B,CATEGORIA!F:F)</f>
        <v>TEMPEROS / ESPECIARIAS</v>
      </c>
      <c r="S815" s="286">
        <f t="shared" si="99"/>
        <v>67.5</v>
      </c>
      <c r="T815" s="287" t="str">
        <f t="shared" si="100"/>
        <v/>
      </c>
      <c r="U815" s="287" t="str">
        <f t="shared" si="101"/>
        <v/>
      </c>
      <c r="V815" s="287">
        <f t="shared" si="102"/>
        <v>67.5</v>
      </c>
      <c r="W815" s="288">
        <f>_xlfn.XLOOKUP('LISTA '!D815,BASE!A:A,BASE!G:G)</f>
        <v>2998</v>
      </c>
      <c r="X815" s="280" t="str">
        <f t="shared" si="103"/>
        <v/>
      </c>
      <c r="Y815" s="280" t="str">
        <f>IF(X815="ACABOU",(MAX($Y$2:Y814))+1,"")</f>
        <v/>
      </c>
      <c r="Z815" s="280" t="str">
        <f>IF(X815="CHEGOU",(MAX($Z$2:Z814))+1,"")</f>
        <v/>
      </c>
      <c r="AA815" s="48"/>
    </row>
    <row r="816" spans="1:27" s="217" customFormat="1" ht="21.9" customHeight="1" x14ac:dyDescent="0.3">
      <c r="A816" s="39"/>
      <c r="B816" s="39"/>
      <c r="C816" s="40"/>
      <c r="D816" s="278">
        <v>21430</v>
      </c>
      <c r="E816" s="279" t="str">
        <f>_xlfn.XLOOKUP(D816,BASE!A:A,BASE!B:B)</f>
        <v>PAPRICA DOCE S/ GLUTAMATO 2KG (VIDA EM GRAOS)</v>
      </c>
      <c r="F816" s="280" t="s">
        <v>155</v>
      </c>
      <c r="G816" s="280" t="s">
        <v>155</v>
      </c>
      <c r="H816" s="281">
        <v>13.5</v>
      </c>
      <c r="I816" s="281">
        <f>VLOOKUP(D816,FRACIONADOS!$A:$L,8,0)</f>
        <v>13.5</v>
      </c>
      <c r="J816" s="282" t="str">
        <f>IFERROR(_xlfn.XLOOKUP(D816,ISENTOS!A:A,ISENTOS!H:H),"")</f>
        <v/>
      </c>
      <c r="K816" s="282" t="str">
        <f>IFERROR(_xlfn.XLOOKUP(D816,ISENTOS!A:A,ISENTOS!I:I),"")</f>
        <v/>
      </c>
      <c r="L816" s="283">
        <f>IF(_xlfn.XLOOKUP(D816,Peso!A:A,Peso!D:D),_xlfn.XLOOKUP(D816,Peso!A:A,Peso!D:D),"SEM PESO")</f>
        <v>2</v>
      </c>
      <c r="M816" s="283" t="str">
        <f>_xlfn.XLOOKUP(D816,Peso!A:A,Peso!C:C)</f>
        <v>SC</v>
      </c>
      <c r="N816" s="283"/>
      <c r="O816" s="284">
        <f t="shared" si="96"/>
        <v>13.5</v>
      </c>
      <c r="P816" s="284" t="str">
        <f t="shared" si="97"/>
        <v/>
      </c>
      <c r="Q816" s="284" t="str">
        <f t="shared" si="98"/>
        <v/>
      </c>
      <c r="R816" s="285" t="str">
        <f>_xlfn.XLOOKUP(D816,CATEGORIA!B:B,CATEGORIA!F:F)</f>
        <v>TEMPEROS / ESPECIARIAS</v>
      </c>
      <c r="S816" s="286">
        <f t="shared" si="99"/>
        <v>27</v>
      </c>
      <c r="T816" s="287" t="str">
        <f t="shared" si="100"/>
        <v/>
      </c>
      <c r="U816" s="287" t="str">
        <f t="shared" si="101"/>
        <v/>
      </c>
      <c r="V816" s="287">
        <f t="shared" si="102"/>
        <v>27</v>
      </c>
      <c r="W816" s="288">
        <f>_xlfn.XLOOKUP('LISTA '!D816,BASE!A:A,BASE!G:G)</f>
        <v>86</v>
      </c>
      <c r="X816" s="280" t="str">
        <f t="shared" si="103"/>
        <v/>
      </c>
      <c r="Y816" s="280" t="str">
        <f>IF(X816="ACABOU",(MAX($Y$2:Y815))+1,"")</f>
        <v/>
      </c>
      <c r="Z816" s="280" t="str">
        <f>IF(X816="CHEGOU",(MAX($Z$2:Z815))+1,"")</f>
        <v/>
      </c>
    </row>
    <row r="817" spans="1:26" s="216" customFormat="1" ht="21.9" customHeight="1" x14ac:dyDescent="0.3">
      <c r="A817" s="39" t="e">
        <f>IF(#REF!="",0,COUNTIF(#REF!,"x"))</f>
        <v>#REF!</v>
      </c>
      <c r="B817" s="39" t="e">
        <f>IF(#REF!="",0,COUNTIF(#REF!,"x"))</f>
        <v>#REF!</v>
      </c>
      <c r="C817" s="40" t="e">
        <f>IF(#REF!="",0,COUNTIF(#REF!,"X"))</f>
        <v>#REF!</v>
      </c>
      <c r="D817" s="278">
        <v>21005</v>
      </c>
      <c r="E817" s="279" t="str">
        <f>_xlfn.XLOOKUP(D817,BASE!A:A,BASE!B:B)</f>
        <v>PAPRICA DOCE S/ GLUTAMATO 5KG</v>
      </c>
      <c r="F817" s="280"/>
      <c r="G817" s="280"/>
      <c r="H817" s="281">
        <v>11</v>
      </c>
      <c r="I817" s="281">
        <v>11</v>
      </c>
      <c r="J817" s="282" t="str">
        <f>IFERROR(_xlfn.XLOOKUP(D817,ISENTOS!A:A,ISENTOS!H:H),"")</f>
        <v/>
      </c>
      <c r="K817" s="282" t="str">
        <f>IFERROR(_xlfn.XLOOKUP(D817,ISENTOS!A:A,ISENTOS!I:I),"")</f>
        <v/>
      </c>
      <c r="L817" s="283">
        <f>IF(_xlfn.XLOOKUP(D817,Peso!A:A,Peso!D:D),_xlfn.XLOOKUP(D817,Peso!A:A,Peso!D:D),"SEM PESO")</f>
        <v>5</v>
      </c>
      <c r="M817" s="283" t="str">
        <f>_xlfn.XLOOKUP(D817,Peso!A:A,Peso!C:C)</f>
        <v>SC</v>
      </c>
      <c r="N817" s="283"/>
      <c r="O817" s="284">
        <f t="shared" si="96"/>
        <v>11</v>
      </c>
      <c r="P817" s="284" t="str">
        <f t="shared" si="97"/>
        <v/>
      </c>
      <c r="Q817" s="284" t="str">
        <f t="shared" si="98"/>
        <v/>
      </c>
      <c r="R817" s="285" t="str">
        <f>_xlfn.XLOOKUP(D817,CATEGORIA!B:B,CATEGORIA!F:F)</f>
        <v>TEMPEROS / ESPECIARIAS</v>
      </c>
      <c r="S817" s="286">
        <f t="shared" si="99"/>
        <v>55</v>
      </c>
      <c r="T817" s="287" t="str">
        <f t="shared" si="100"/>
        <v/>
      </c>
      <c r="U817" s="287" t="str">
        <f t="shared" si="101"/>
        <v/>
      </c>
      <c r="V817" s="287">
        <f t="shared" si="102"/>
        <v>55</v>
      </c>
      <c r="W817" s="288">
        <f>_xlfn.XLOOKUP('LISTA '!D817,BASE!A:A,BASE!G:G)</f>
        <v>2164</v>
      </c>
      <c r="X817" s="280" t="str">
        <f t="shared" si="103"/>
        <v/>
      </c>
      <c r="Y817" s="280" t="str">
        <f>IF(X817="ACABOU",(MAX($Y$2:Y816))+1,"")</f>
        <v/>
      </c>
      <c r="Z817" s="280" t="str">
        <f>IF(X817="CHEGOU",(MAX($Z$2:Z816))+1,"")</f>
        <v/>
      </c>
    </row>
    <row r="818" spans="1:26" s="216" customFormat="1" ht="21.9" customHeight="1" x14ac:dyDescent="0.3">
      <c r="A818" s="39" t="e">
        <f>IF(#REF!="",0,COUNTIF(#REF!,"x"))</f>
        <v>#REF!</v>
      </c>
      <c r="B818" s="39" t="e">
        <f>IF(#REF!="",0,COUNTIF(#REF!,"x"))</f>
        <v>#REF!</v>
      </c>
      <c r="C818" s="40" t="e">
        <f>IF(#REF!="",0,COUNTIF(#REF!,"X"))</f>
        <v>#REF!</v>
      </c>
      <c r="D818" s="278">
        <v>21431</v>
      </c>
      <c r="E818" s="279" t="str">
        <f>_xlfn.XLOOKUP(D818,BASE!A:A,BASE!B:B)</f>
        <v>PAPRICA PICANTE S/ GLUTAMATO 2KG (VIDA EM GRAOS)</v>
      </c>
      <c r="F818" s="280" t="s">
        <v>155</v>
      </c>
      <c r="G818" s="280" t="s">
        <v>155</v>
      </c>
      <c r="H818" s="281">
        <v>14.5</v>
      </c>
      <c r="I818" s="281">
        <f>VLOOKUP(D818,FRACIONADOS!$A:$L,8,0)</f>
        <v>14.5</v>
      </c>
      <c r="J818" s="282" t="str">
        <f>IFERROR(_xlfn.XLOOKUP(D818,ISENTOS!A:A,ISENTOS!H:H),"")</f>
        <v/>
      </c>
      <c r="K818" s="282" t="str">
        <f>IFERROR(_xlfn.XLOOKUP(D818,ISENTOS!A:A,ISENTOS!I:I),"")</f>
        <v/>
      </c>
      <c r="L818" s="283">
        <f>IF(_xlfn.XLOOKUP(D818,Peso!A:A,Peso!D:D),_xlfn.XLOOKUP(D818,Peso!A:A,Peso!D:D),"SEM PESO")</f>
        <v>2</v>
      </c>
      <c r="M818" s="283" t="str">
        <f>_xlfn.XLOOKUP(D818,Peso!A:A,Peso!C:C)</f>
        <v>SC</v>
      </c>
      <c r="N818" s="283"/>
      <c r="O818" s="284">
        <f t="shared" si="96"/>
        <v>14.5</v>
      </c>
      <c r="P818" s="284" t="str">
        <f t="shared" si="97"/>
        <v/>
      </c>
      <c r="Q818" s="284" t="str">
        <f t="shared" si="98"/>
        <v/>
      </c>
      <c r="R818" s="285" t="str">
        <f>_xlfn.XLOOKUP(D818,CATEGORIA!B:B,CATEGORIA!F:F)</f>
        <v>TEMPEROS / ESPECIARIAS</v>
      </c>
      <c r="S818" s="286">
        <f t="shared" si="99"/>
        <v>29</v>
      </c>
      <c r="T818" s="287" t="str">
        <f t="shared" si="100"/>
        <v/>
      </c>
      <c r="U818" s="287" t="str">
        <f t="shared" si="101"/>
        <v/>
      </c>
      <c r="V818" s="287">
        <f t="shared" si="102"/>
        <v>29</v>
      </c>
      <c r="W818" s="288">
        <f>_xlfn.XLOOKUP('LISTA '!D818,BASE!A:A,BASE!G:G)</f>
        <v>120</v>
      </c>
      <c r="X818" s="280" t="str">
        <f t="shared" si="103"/>
        <v/>
      </c>
      <c r="Y818" s="280" t="str">
        <f>IF(X818="ACABOU",(MAX($Y$2:Y817))+1,"")</f>
        <v/>
      </c>
      <c r="Z818" s="280" t="str">
        <f>IF(X818="CHEGOU",(MAX($Z$2:Z817))+1,"")</f>
        <v/>
      </c>
    </row>
    <row r="819" spans="1:26" s="216" customFormat="1" ht="21.9" customHeight="1" x14ac:dyDescent="0.3">
      <c r="A819" s="39" t="e">
        <f>IF(#REF!="",0,COUNTIF(#REF!,"x"))</f>
        <v>#REF!</v>
      </c>
      <c r="B819" s="39" t="e">
        <f>IF(#REF!="",0,COUNTIF(#REF!,"x"))</f>
        <v>#REF!</v>
      </c>
      <c r="C819" s="40" t="e">
        <f>IF(#REF!="",0,COUNTIF(#REF!,"X"))</f>
        <v>#REF!</v>
      </c>
      <c r="D819" s="278">
        <v>20995</v>
      </c>
      <c r="E819" s="279" t="str">
        <f>_xlfn.XLOOKUP(D819,BASE!A:A,BASE!B:B)</f>
        <v>PAPRICA PICANTE S/ GLUTAMATO 5KG</v>
      </c>
      <c r="F819" s="280"/>
      <c r="G819" s="280"/>
      <c r="H819" s="281">
        <v>11.9</v>
      </c>
      <c r="I819" s="281">
        <v>11.9</v>
      </c>
      <c r="J819" s="282" t="str">
        <f>IFERROR(_xlfn.XLOOKUP(D819,ISENTOS!A:A,ISENTOS!H:H),"")</f>
        <v/>
      </c>
      <c r="K819" s="282" t="str">
        <f>IFERROR(_xlfn.XLOOKUP(D819,ISENTOS!A:A,ISENTOS!I:I),"")</f>
        <v/>
      </c>
      <c r="L819" s="283">
        <f>IF(_xlfn.XLOOKUP(D819,Peso!A:A,Peso!D:D),_xlfn.XLOOKUP(D819,Peso!A:A,Peso!D:D),"SEM PESO")</f>
        <v>5</v>
      </c>
      <c r="M819" s="283" t="str">
        <f>_xlfn.XLOOKUP(D819,Peso!A:A,Peso!C:C)</f>
        <v>SC</v>
      </c>
      <c r="N819" s="283"/>
      <c r="O819" s="284">
        <f t="shared" si="96"/>
        <v>11.9</v>
      </c>
      <c r="P819" s="284" t="str">
        <f t="shared" si="97"/>
        <v/>
      </c>
      <c r="Q819" s="284" t="str">
        <f t="shared" si="98"/>
        <v/>
      </c>
      <c r="R819" s="285" t="str">
        <f>_xlfn.XLOOKUP(D819,CATEGORIA!B:B,CATEGORIA!F:F)</f>
        <v>TEMPEROS / ESPECIARIAS</v>
      </c>
      <c r="S819" s="286">
        <f t="shared" si="99"/>
        <v>59.5</v>
      </c>
      <c r="T819" s="287" t="str">
        <f t="shared" si="100"/>
        <v/>
      </c>
      <c r="U819" s="287" t="str">
        <f t="shared" si="101"/>
        <v/>
      </c>
      <c r="V819" s="287">
        <f t="shared" si="102"/>
        <v>59.5</v>
      </c>
      <c r="W819" s="288">
        <f>_xlfn.XLOOKUP('LISTA '!D819,BASE!A:A,BASE!G:G)</f>
        <v>485</v>
      </c>
      <c r="X819" s="280" t="str">
        <f t="shared" si="103"/>
        <v/>
      </c>
      <c r="Y819" s="280" t="str">
        <f>IF(X819="ACABOU",(MAX($Y$2:Y818))+1,"")</f>
        <v/>
      </c>
      <c r="Z819" s="280" t="str">
        <f>IF(X819="CHEGOU",(MAX($Z$2:Z818))+1,"")</f>
        <v/>
      </c>
    </row>
    <row r="820" spans="1:26" s="216" customFormat="1" ht="21.9" customHeight="1" x14ac:dyDescent="0.3">
      <c r="A820" s="12" t="e">
        <f>IF(#REF!="",0,COUNTIF(#REF!,"x"))</f>
        <v>#REF!</v>
      </c>
      <c r="B820" s="12" t="e">
        <f>IF(#REF!="",0,COUNTIF(#REF!,"x"))</f>
        <v>#REF!</v>
      </c>
      <c r="C820" s="13" t="e">
        <f>IF(#REF!="",0,COUNTIF(#REF!,"X"))</f>
        <v>#REF!</v>
      </c>
      <c r="D820" s="278">
        <v>2167</v>
      </c>
      <c r="E820" s="279" t="str">
        <f>_xlfn.XLOOKUP(D820,BASE!A:A,BASE!B:B)</f>
        <v>PASSIFLORA 1KG (VIDA EM GRAOS)</v>
      </c>
      <c r="F820" s="280" t="s">
        <v>155</v>
      </c>
      <c r="G820" s="280" t="s">
        <v>155</v>
      </c>
      <c r="H820" s="281">
        <v>27.2</v>
      </c>
      <c r="I820" s="281">
        <f>VLOOKUP(D820,FRACIONADOS!$A:$L,8,0)</f>
        <v>27.2</v>
      </c>
      <c r="J820" s="282" t="str">
        <f>IFERROR(_xlfn.XLOOKUP(D820,ISENTOS!A:A,ISENTOS!H:H),"")</f>
        <v/>
      </c>
      <c r="K820" s="282" t="str">
        <f>IFERROR(_xlfn.XLOOKUP(D820,ISENTOS!A:A,ISENTOS!I:I),"")</f>
        <v/>
      </c>
      <c r="L820" s="283">
        <f>IF(_xlfn.XLOOKUP(D820,Peso!A:A,Peso!D:D),_xlfn.XLOOKUP(D820,Peso!A:A,Peso!D:D),"SEM PESO")</f>
        <v>1</v>
      </c>
      <c r="M820" s="283" t="str">
        <f>_xlfn.XLOOKUP(D820,Peso!A:A,Peso!C:C)</f>
        <v>SC</v>
      </c>
      <c r="N820" s="283"/>
      <c r="O820" s="284">
        <f t="shared" si="96"/>
        <v>27.2</v>
      </c>
      <c r="P820" s="284" t="str">
        <f t="shared" si="97"/>
        <v/>
      </c>
      <c r="Q820" s="284" t="str">
        <f t="shared" si="98"/>
        <v/>
      </c>
      <c r="R820" s="285" t="str">
        <f>_xlfn.XLOOKUP(D820,CATEGORIA!B:B,CATEGORIA!F:F)</f>
        <v>CHAS</v>
      </c>
      <c r="S820" s="286">
        <f t="shared" si="99"/>
        <v>27.2</v>
      </c>
      <c r="T820" s="287" t="str">
        <f t="shared" si="100"/>
        <v/>
      </c>
      <c r="U820" s="287" t="str">
        <f t="shared" si="101"/>
        <v/>
      </c>
      <c r="V820" s="287">
        <f t="shared" si="102"/>
        <v>27.2</v>
      </c>
      <c r="W820" s="288">
        <f>_xlfn.XLOOKUP('LISTA '!D820,BASE!A:A,BASE!G:G)</f>
        <v>47</v>
      </c>
      <c r="X820" s="280" t="str">
        <f t="shared" si="103"/>
        <v/>
      </c>
      <c r="Y820" s="280" t="str">
        <f>IF(X820="ACABOU",(MAX($Y$2:Y819))+1,"")</f>
        <v/>
      </c>
      <c r="Z820" s="280" t="str">
        <f>IF(X820="CHEGOU",(MAX($Z$2:Z819))+1,"")</f>
        <v/>
      </c>
    </row>
    <row r="821" spans="1:26" s="216" customFormat="1" ht="21.9" customHeight="1" x14ac:dyDescent="0.3">
      <c r="A821" s="12" t="e">
        <f>IF(#REF!="",0,COUNTIF(#REF!,"x"))</f>
        <v>#REF!</v>
      </c>
      <c r="B821" s="12" t="e">
        <f>IF(#REF!="",0,COUNTIF(#REF!,"x"))</f>
        <v>#REF!</v>
      </c>
      <c r="C821" s="13" t="e">
        <f>IF(#REF!="",0,COUNTIF(#REF!,"X"))</f>
        <v>#REF!</v>
      </c>
      <c r="D821" s="278">
        <v>1099</v>
      </c>
      <c r="E821" s="279" t="str">
        <f>_xlfn.XLOOKUP(D821,BASE!A:A,BASE!B:B)</f>
        <v>PASSIFLORA 5KG</v>
      </c>
      <c r="F821" s="280"/>
      <c r="G821" s="280"/>
      <c r="H821" s="281">
        <v>23.4</v>
      </c>
      <c r="I821" s="281">
        <v>23.4</v>
      </c>
      <c r="J821" s="282" t="str">
        <f>IFERROR(_xlfn.XLOOKUP(D821,ISENTOS!A:A,ISENTOS!H:H),"")</f>
        <v/>
      </c>
      <c r="K821" s="282" t="str">
        <f>IFERROR(_xlfn.XLOOKUP(D821,ISENTOS!A:A,ISENTOS!I:I),"")</f>
        <v/>
      </c>
      <c r="L821" s="283">
        <f>IF(_xlfn.XLOOKUP(D821,Peso!A:A,Peso!D:D),_xlfn.XLOOKUP(D821,Peso!A:A,Peso!D:D),"SEM PESO")</f>
        <v>5</v>
      </c>
      <c r="M821" s="283" t="str">
        <f>_xlfn.XLOOKUP(D821,Peso!A:A,Peso!C:C)</f>
        <v>SC</v>
      </c>
      <c r="N821" s="283"/>
      <c r="O821" s="284">
        <f t="shared" si="96"/>
        <v>23.4</v>
      </c>
      <c r="P821" s="284" t="str">
        <f t="shared" si="97"/>
        <v/>
      </c>
      <c r="Q821" s="284" t="str">
        <f t="shared" si="98"/>
        <v/>
      </c>
      <c r="R821" s="285" t="str">
        <f>_xlfn.XLOOKUP(D821,CATEGORIA!B:B,CATEGORIA!F:F)</f>
        <v>CHAS</v>
      </c>
      <c r="S821" s="286">
        <f t="shared" si="99"/>
        <v>117</v>
      </c>
      <c r="T821" s="287" t="str">
        <f t="shared" si="100"/>
        <v/>
      </c>
      <c r="U821" s="287" t="str">
        <f t="shared" si="101"/>
        <v/>
      </c>
      <c r="V821" s="287">
        <f t="shared" si="102"/>
        <v>117</v>
      </c>
      <c r="W821" s="288">
        <f>_xlfn.XLOOKUP('LISTA '!D821,BASE!A:A,BASE!G:G)</f>
        <v>58</v>
      </c>
      <c r="X821" s="280" t="str">
        <f t="shared" si="103"/>
        <v/>
      </c>
      <c r="Y821" s="280" t="str">
        <f>IF(X821="ACABOU",(MAX($Y$2:Y820))+1,"")</f>
        <v/>
      </c>
      <c r="Z821" s="280" t="str">
        <f>IF(X821="CHEGOU",(MAX($Z$2:Z820))+1,"")</f>
        <v/>
      </c>
    </row>
    <row r="822" spans="1:26" s="216" customFormat="1" ht="30" customHeight="1" x14ac:dyDescent="0.3">
      <c r="A822" s="12" t="e">
        <f>IF(#REF!="",0,COUNTIF(#REF!,"x"))</f>
        <v>#REF!</v>
      </c>
      <c r="B822" s="12" t="e">
        <f>IF(#REF!="",0,COUNTIF(#REF!,"x"))</f>
        <v>#REF!</v>
      </c>
      <c r="C822" s="13" t="e">
        <f>IF(#REF!="",0,COUNTIF(#REF!,"X"))</f>
        <v>#REF!</v>
      </c>
      <c r="D822" s="225">
        <v>2784</v>
      </c>
      <c r="E822" s="226" t="str">
        <f>_xlfn.XLOOKUP(D822,BASE!A:A,BASE!B:B)</f>
        <v>PASTA DE AMENDOIM C/ CREME DE AVELA E WHEY 12X450GR (LA GANEXA)</v>
      </c>
      <c r="F822" s="227">
        <v>2</v>
      </c>
      <c r="G822" s="227"/>
      <c r="H822" s="228">
        <v>30</v>
      </c>
      <c r="I822" s="228">
        <v>30</v>
      </c>
      <c r="J822" s="271" t="str">
        <f>IFERROR(_xlfn.XLOOKUP(D822,ISENTOS!A:A,ISENTOS!H:H),"")</f>
        <v/>
      </c>
      <c r="K822" s="271" t="str">
        <f>IFERROR(_xlfn.XLOOKUP(D822,ISENTOS!A:A,ISENTOS!I:I),"")</f>
        <v/>
      </c>
      <c r="L822" s="272">
        <f>IF(_xlfn.XLOOKUP(D822,Peso!A:A,Peso!D:D),_xlfn.XLOOKUP(D822,Peso!A:A,Peso!D:D),"SEM PESO")</f>
        <v>12</v>
      </c>
      <c r="M822" s="272" t="str">
        <f>_xlfn.XLOOKUP(D822,Peso!A:A,Peso!C:C)</f>
        <v>CX</v>
      </c>
      <c r="N822" s="272"/>
      <c r="O822" s="273">
        <f t="shared" si="96"/>
        <v>30</v>
      </c>
      <c r="P822" s="273" t="str">
        <f t="shared" si="97"/>
        <v/>
      </c>
      <c r="Q822" s="273" t="str">
        <f t="shared" si="98"/>
        <v/>
      </c>
      <c r="R822" s="274" t="str">
        <f>_xlfn.XLOOKUP(D822,CATEGORIA!B:B,CATEGORIA!F:F)</f>
        <v>SUPLEMENTOS</v>
      </c>
      <c r="S822" s="275">
        <f t="shared" si="99"/>
        <v>360</v>
      </c>
      <c r="T822" s="276" t="str">
        <f t="shared" si="100"/>
        <v/>
      </c>
      <c r="U822" s="276" t="str">
        <f t="shared" si="101"/>
        <v/>
      </c>
      <c r="V822" s="276">
        <f t="shared" si="102"/>
        <v>360</v>
      </c>
      <c r="W822" s="277">
        <f>_xlfn.XLOOKUP('LISTA '!D822,BASE!A:A,BASE!G:G)</f>
        <v>9</v>
      </c>
      <c r="X822" s="227" t="str">
        <f t="shared" si="103"/>
        <v/>
      </c>
      <c r="Y822" s="227" t="str">
        <f>IF(X822="ACABOU",(MAX($Y$2:Y821))+1,"")</f>
        <v/>
      </c>
      <c r="Z822" s="227" t="str">
        <f>IF(X822="CHEGOU",(MAX($Z$2:Z821))+1,"")</f>
        <v/>
      </c>
    </row>
    <row r="823" spans="1:26" s="217" customFormat="1" ht="30" customHeight="1" x14ac:dyDescent="0.3">
      <c r="A823" s="12" t="e">
        <f>IF(#REF!="",0,COUNTIF(#REF!,"x"))</f>
        <v>#REF!</v>
      </c>
      <c r="B823" s="12" t="e">
        <f>IF(#REF!="",0,COUNTIF(#REF!,"x"))</f>
        <v>#REF!</v>
      </c>
      <c r="C823" s="13" t="e">
        <f>IF(#REF!="",0,COUNTIF(#REF!,"X"))</f>
        <v>#REF!</v>
      </c>
      <c r="D823" s="225">
        <v>2794</v>
      </c>
      <c r="E823" s="226" t="str">
        <f>_xlfn.XLOOKUP(D823,BASE!A:A,BASE!B:B)</f>
        <v>PASTA DE AMENDOIM CARAMELO E FLOR DE SAL 12X450GR (LA GANEXA)</v>
      </c>
      <c r="F823" s="227">
        <v>2</v>
      </c>
      <c r="G823" s="227"/>
      <c r="H823" s="228">
        <v>30</v>
      </c>
      <c r="I823" s="228">
        <v>30</v>
      </c>
      <c r="J823" s="271" t="str">
        <f>IFERROR(_xlfn.XLOOKUP(D823,ISENTOS!A:A,ISENTOS!H:H),"")</f>
        <v/>
      </c>
      <c r="K823" s="271" t="str">
        <f>IFERROR(_xlfn.XLOOKUP(D823,ISENTOS!A:A,ISENTOS!I:I),"")</f>
        <v/>
      </c>
      <c r="L823" s="272">
        <f>IF(_xlfn.XLOOKUP(D823,Peso!A:A,Peso!D:D),_xlfn.XLOOKUP(D823,Peso!A:A,Peso!D:D),"SEM PESO")</f>
        <v>12</v>
      </c>
      <c r="M823" s="272" t="str">
        <f>_xlfn.XLOOKUP(D823,Peso!A:A,Peso!C:C)</f>
        <v>CX</v>
      </c>
      <c r="N823" s="272"/>
      <c r="O823" s="273">
        <f t="shared" ref="O823:O884" si="104" xml:space="preserve"> ROUNDUP((I823*$M$1),1)</f>
        <v>30</v>
      </c>
      <c r="P823" s="273" t="str">
        <f t="shared" ref="P823:P884" si="105">IFERROR(ROUNDUP((($O823*J823)+$O823),1),"")</f>
        <v/>
      </c>
      <c r="Q823" s="273" t="str">
        <f t="shared" ref="Q823:Q884" si="106">IFERROR(ROUNDUP((($O823*K823)+$O823),1),"")</f>
        <v/>
      </c>
      <c r="R823" s="274" t="str">
        <f>_xlfn.XLOOKUP(D823,CATEGORIA!B:B,CATEGORIA!F:F)</f>
        <v>SUPLEMENTOS</v>
      </c>
      <c r="S823" s="275">
        <f t="shared" ref="S823:S884" si="107">O823*L823</f>
        <v>360</v>
      </c>
      <c r="T823" s="276" t="str">
        <f t="shared" ref="T823:T884" si="108">IFERROR(ROUNDUP((($S823*J823)+$S823),1),"")</f>
        <v/>
      </c>
      <c r="U823" s="276" t="str">
        <f t="shared" ref="U823:U884" si="109">IFERROR(ROUNDUP((($S823*K823)+$S823),1),"")</f>
        <v/>
      </c>
      <c r="V823" s="276">
        <f t="shared" ref="V823:V884" si="110">S823</f>
        <v>360</v>
      </c>
      <c r="W823" s="277">
        <f>_xlfn.XLOOKUP('LISTA '!D823,BASE!A:A,BASE!G:G)</f>
        <v>7</v>
      </c>
      <c r="X823" s="227" t="str">
        <f t="shared" ref="X823:X884" si="111">IF(AND(W823&gt;0,I823=0),"CHEGOU",IF(AND(W823&lt;=0,I823&gt;0),"ACABOU",""))</f>
        <v/>
      </c>
      <c r="Y823" s="227" t="str">
        <f>IF(X823="ACABOU",(MAX($Y$2:Y822))+1,"")</f>
        <v/>
      </c>
      <c r="Z823" s="227" t="str">
        <f>IF(X823="CHEGOU",(MAX($Z$2:Z822))+1,"")</f>
        <v/>
      </c>
    </row>
    <row r="824" spans="1:26" s="217" customFormat="1" ht="30" customHeight="1" x14ac:dyDescent="0.3">
      <c r="A824" s="12" t="e">
        <f>IF(#REF!="",0,COUNTIF(#REF!,"x"))</f>
        <v>#REF!</v>
      </c>
      <c r="B824" s="12" t="e">
        <f>IF(#REF!="",0,COUNTIF(#REF!,"x"))</f>
        <v>#REF!</v>
      </c>
      <c r="C824" s="13" t="e">
        <f>IF(#REF!="",0,COUNTIF(#REF!,"X"))</f>
        <v>#REF!</v>
      </c>
      <c r="D824" s="225">
        <v>2742</v>
      </c>
      <c r="E824" s="226" t="str">
        <f>_xlfn.XLOOKUP(D824,BASE!A:A,BASE!B:B)</f>
        <v>PASTA DE AMENDOIM COOKIES CREAM 12X450GR (LA GANEXA)</v>
      </c>
      <c r="F824" s="227">
        <v>2</v>
      </c>
      <c r="G824" s="227"/>
      <c r="H824" s="228">
        <v>23</v>
      </c>
      <c r="I824" s="228">
        <v>23</v>
      </c>
      <c r="J824" s="271" t="str">
        <f>IFERROR(_xlfn.XLOOKUP(D824,ISENTOS!A:A,ISENTOS!H:H),"")</f>
        <v/>
      </c>
      <c r="K824" s="271" t="str">
        <f>IFERROR(_xlfn.XLOOKUP(D824,ISENTOS!A:A,ISENTOS!I:I),"")</f>
        <v/>
      </c>
      <c r="L824" s="272">
        <f>IF(_xlfn.XLOOKUP(D824,Peso!A:A,Peso!D:D),_xlfn.XLOOKUP(D824,Peso!A:A,Peso!D:D),"SEM PESO")</f>
        <v>12</v>
      </c>
      <c r="M824" s="272" t="str">
        <f>_xlfn.XLOOKUP(D824,Peso!A:A,Peso!C:C)</f>
        <v>CX</v>
      </c>
      <c r="N824" s="272"/>
      <c r="O824" s="273">
        <f t="shared" si="104"/>
        <v>23</v>
      </c>
      <c r="P824" s="273" t="str">
        <f t="shared" si="105"/>
        <v/>
      </c>
      <c r="Q824" s="273" t="str">
        <f t="shared" si="106"/>
        <v/>
      </c>
      <c r="R824" s="274" t="str">
        <f>_xlfn.XLOOKUP(D824,CATEGORIA!B:B,CATEGORIA!F:F)</f>
        <v>SUPLEMENTOS</v>
      </c>
      <c r="S824" s="275">
        <f t="shared" si="107"/>
        <v>276</v>
      </c>
      <c r="T824" s="276" t="str">
        <f t="shared" si="108"/>
        <v/>
      </c>
      <c r="U824" s="276" t="str">
        <f t="shared" si="109"/>
        <v/>
      </c>
      <c r="V824" s="276">
        <f t="shared" si="110"/>
        <v>276</v>
      </c>
      <c r="W824" s="277">
        <f>_xlfn.XLOOKUP('LISTA '!D824,BASE!A:A,BASE!G:G)</f>
        <v>16</v>
      </c>
      <c r="X824" s="227" t="str">
        <f t="shared" si="111"/>
        <v/>
      </c>
      <c r="Y824" s="227" t="str">
        <f>IF(X824="ACABOU",(MAX($Y$2:Y823))+1,"")</f>
        <v/>
      </c>
      <c r="Z824" s="227" t="str">
        <f>IF(X824="CHEGOU",(MAX($Z$2:Z823))+1,"")</f>
        <v/>
      </c>
    </row>
    <row r="825" spans="1:26" s="216" customFormat="1" ht="30" customHeight="1" x14ac:dyDescent="0.3">
      <c r="A825" s="11" t="e">
        <f>IF(#REF!="",0,COUNTIF(#REF!,"x"))</f>
        <v>#REF!</v>
      </c>
      <c r="B825" s="11" t="e">
        <f>IF(#REF!="",0,COUNTIF(#REF!,"x"))</f>
        <v>#REF!</v>
      </c>
      <c r="C825" s="10" t="e">
        <f>IF(#REF!="",0,COUNTIF(#REF!,"X"))</f>
        <v>#REF!</v>
      </c>
      <c r="D825" s="225">
        <v>2739</v>
      </c>
      <c r="E825" s="226" t="str">
        <f>_xlfn.XLOOKUP(D825,BASE!A:A,BASE!B:B)</f>
        <v>PASTA DE AMENDOIM LEITE NINHO COM WHEY PROTEIN 12X450GR (LA GANEXA)</v>
      </c>
      <c r="F825" s="227">
        <v>2</v>
      </c>
      <c r="G825" s="227"/>
      <c r="H825" s="228">
        <v>23</v>
      </c>
      <c r="I825" s="228">
        <v>23</v>
      </c>
      <c r="J825" s="271" t="str">
        <f>IFERROR(_xlfn.XLOOKUP(D825,ISENTOS!A:A,ISENTOS!H:H),"")</f>
        <v/>
      </c>
      <c r="K825" s="271" t="str">
        <f>IFERROR(_xlfn.XLOOKUP(D825,ISENTOS!A:A,ISENTOS!I:I),"")</f>
        <v/>
      </c>
      <c r="L825" s="272">
        <f>IF(_xlfn.XLOOKUP(D825,Peso!A:A,Peso!D:D),_xlfn.XLOOKUP(D825,Peso!A:A,Peso!D:D),"SEM PESO")</f>
        <v>12</v>
      </c>
      <c r="M825" s="272" t="str">
        <f>_xlfn.XLOOKUP(D825,Peso!A:A,Peso!C:C)</f>
        <v>CX</v>
      </c>
      <c r="N825" s="272"/>
      <c r="O825" s="273">
        <f t="shared" si="104"/>
        <v>23</v>
      </c>
      <c r="P825" s="273" t="str">
        <f t="shared" si="105"/>
        <v/>
      </c>
      <c r="Q825" s="273" t="str">
        <f t="shared" si="106"/>
        <v/>
      </c>
      <c r="R825" s="274" t="str">
        <f>_xlfn.XLOOKUP(D825,CATEGORIA!B:B,CATEGORIA!F:F)</f>
        <v>SUPLEMENTOS</v>
      </c>
      <c r="S825" s="275">
        <f t="shared" si="107"/>
        <v>276</v>
      </c>
      <c r="T825" s="276" t="str">
        <f t="shared" si="108"/>
        <v/>
      </c>
      <c r="U825" s="276" t="str">
        <f t="shared" si="109"/>
        <v/>
      </c>
      <c r="V825" s="276">
        <f t="shared" si="110"/>
        <v>276</v>
      </c>
      <c r="W825" s="277">
        <f>_xlfn.XLOOKUP('LISTA '!D825,BASE!A:A,BASE!G:G)</f>
        <v>5</v>
      </c>
      <c r="X825" s="227" t="str">
        <f t="shared" si="111"/>
        <v/>
      </c>
      <c r="Y825" s="227" t="str">
        <f>IF(X825="ACABOU",(MAX($Y$2:Y824))+1,"")</f>
        <v/>
      </c>
      <c r="Z825" s="227" t="str">
        <f>IF(X825="CHEGOU",(MAX($Z$2:Z824))+1,"")</f>
        <v/>
      </c>
    </row>
    <row r="826" spans="1:26" s="216" customFormat="1" ht="30" customHeight="1" x14ac:dyDescent="0.3">
      <c r="A826" s="12" t="e">
        <f>IF(#REF!="",0,COUNTIF(#REF!,"x"))</f>
        <v>#REF!</v>
      </c>
      <c r="B826" s="12" t="e">
        <f>IF(#REF!="",0,COUNTIF(#REF!,"x"))</f>
        <v>#REF!</v>
      </c>
      <c r="C826" s="13" t="e">
        <f>IF(#REF!="",0,COUNTIF(#REF!,"X"))</f>
        <v>#REF!</v>
      </c>
      <c r="D826" s="225">
        <v>2805</v>
      </c>
      <c r="E826" s="226" t="str">
        <f>_xlfn.XLOOKUP(D826,BASE!A:A,BASE!B:B)</f>
        <v>PASTA DE AMENDOIM NATURAL 12X450GR (LA GANEXA)</v>
      </c>
      <c r="F826" s="227">
        <v>2</v>
      </c>
      <c r="G826" s="227"/>
      <c r="H826" s="228">
        <v>15.9</v>
      </c>
      <c r="I826" s="228">
        <v>15.9</v>
      </c>
      <c r="J826" s="271" t="str">
        <f>IFERROR(_xlfn.XLOOKUP(D826,ISENTOS!A:A,ISENTOS!H:H),"")</f>
        <v/>
      </c>
      <c r="K826" s="271" t="str">
        <f>IFERROR(_xlfn.XLOOKUP(D826,ISENTOS!A:A,ISENTOS!I:I),"")</f>
        <v/>
      </c>
      <c r="L826" s="272">
        <f>IF(_xlfn.XLOOKUP(D826,Peso!A:A,Peso!D:D),_xlfn.XLOOKUP(D826,Peso!A:A,Peso!D:D),"SEM PESO")</f>
        <v>12</v>
      </c>
      <c r="M826" s="272" t="str">
        <f>_xlfn.XLOOKUP(D826,Peso!A:A,Peso!C:C)</f>
        <v>CX</v>
      </c>
      <c r="N826" s="272"/>
      <c r="O826" s="273">
        <f t="shared" si="104"/>
        <v>15.9</v>
      </c>
      <c r="P826" s="273" t="str">
        <f t="shared" si="105"/>
        <v/>
      </c>
      <c r="Q826" s="273" t="str">
        <f t="shared" si="106"/>
        <v/>
      </c>
      <c r="R826" s="274" t="str">
        <f>_xlfn.XLOOKUP(D826,CATEGORIA!B:B,CATEGORIA!F:F)</f>
        <v>SUPLEMENTOS</v>
      </c>
      <c r="S826" s="275">
        <f t="shared" si="107"/>
        <v>190.8</v>
      </c>
      <c r="T826" s="276" t="str">
        <f t="shared" si="108"/>
        <v/>
      </c>
      <c r="U826" s="276" t="str">
        <f t="shared" si="109"/>
        <v/>
      </c>
      <c r="V826" s="276">
        <f t="shared" si="110"/>
        <v>190.8</v>
      </c>
      <c r="W826" s="277">
        <f>_xlfn.XLOOKUP('LISTA '!D826,BASE!A:A,BASE!G:G)</f>
        <v>9</v>
      </c>
      <c r="X826" s="227" t="str">
        <f t="shared" si="111"/>
        <v/>
      </c>
      <c r="Y826" s="227" t="str">
        <f>IF(X826="ACABOU",(MAX($Y$2:Y825))+1,"")</f>
        <v/>
      </c>
      <c r="Z826" s="227" t="str">
        <f>IF(X826="CHEGOU",(MAX($Z$2:Z825))+1,"")</f>
        <v/>
      </c>
    </row>
    <row r="827" spans="1:26" s="216" customFormat="1" ht="30" customHeight="1" x14ac:dyDescent="0.3">
      <c r="A827" s="12"/>
      <c r="B827" s="12"/>
      <c r="C827" s="13"/>
      <c r="D827" s="225">
        <v>2793</v>
      </c>
      <c r="E827" s="226" t="str">
        <f>_xlfn.XLOOKUP(D827,BASE!A:A,BASE!B:B)</f>
        <v>PASTA DE AMENDOIM PISTACHE 12X450GR (LA GANEXA)</v>
      </c>
      <c r="F827" s="227">
        <v>2</v>
      </c>
      <c r="G827" s="227"/>
      <c r="H827" s="228">
        <v>32.9</v>
      </c>
      <c r="I827" s="228">
        <v>32.9</v>
      </c>
      <c r="J827" s="271" t="str">
        <f>IFERROR(_xlfn.XLOOKUP(D827,ISENTOS!A:A,ISENTOS!H:H),"")</f>
        <v/>
      </c>
      <c r="K827" s="271" t="str">
        <f>IFERROR(_xlfn.XLOOKUP(D827,ISENTOS!A:A,ISENTOS!I:I),"")</f>
        <v/>
      </c>
      <c r="L827" s="272">
        <f>IF(_xlfn.XLOOKUP(D827,Peso!A:A,Peso!D:D),_xlfn.XLOOKUP(D827,Peso!A:A,Peso!D:D),"SEM PESO")</f>
        <v>12</v>
      </c>
      <c r="M827" s="272" t="str">
        <f>_xlfn.XLOOKUP(D827,Peso!A:A,Peso!C:C)</f>
        <v>CX</v>
      </c>
      <c r="N827" s="272"/>
      <c r="O827" s="273">
        <f t="shared" si="104"/>
        <v>32.9</v>
      </c>
      <c r="P827" s="273" t="str">
        <f t="shared" si="105"/>
        <v/>
      </c>
      <c r="Q827" s="273" t="str">
        <f t="shared" si="106"/>
        <v/>
      </c>
      <c r="R827" s="274" t="str">
        <f>_xlfn.XLOOKUP(D827,CATEGORIA!B:B,CATEGORIA!F:F)</f>
        <v>SUPLEMENTOS</v>
      </c>
      <c r="S827" s="275">
        <f t="shared" si="107"/>
        <v>394.79999999999995</v>
      </c>
      <c r="T827" s="276" t="str">
        <f t="shared" si="108"/>
        <v/>
      </c>
      <c r="U827" s="276" t="str">
        <f t="shared" si="109"/>
        <v/>
      </c>
      <c r="V827" s="276">
        <f t="shared" si="110"/>
        <v>394.79999999999995</v>
      </c>
      <c r="W827" s="277">
        <f>_xlfn.XLOOKUP('LISTA '!D827,BASE!A:A,BASE!G:G)</f>
        <v>2</v>
      </c>
      <c r="X827" s="227" t="str">
        <f t="shared" si="111"/>
        <v/>
      </c>
      <c r="Y827" s="227" t="str">
        <f>IF(X827="ACABOU",(MAX($Y$2:Y826))+1,"")</f>
        <v/>
      </c>
      <c r="Z827" s="227" t="str">
        <f>IF(X827="CHEGOU",(MAX($Z$2:Z826))+1,"")</f>
        <v/>
      </c>
    </row>
    <row r="828" spans="1:26" s="216" customFormat="1" ht="21.9" customHeight="1" x14ac:dyDescent="0.3">
      <c r="A828" s="12" t="e">
        <f>IF(#REF!="",0,COUNTIF(#REF!,"x"))</f>
        <v>#REF!</v>
      </c>
      <c r="B828" s="12" t="e">
        <f>IF(#REF!="",0,COUNTIF(#REF!,"x"))</f>
        <v>#REF!</v>
      </c>
      <c r="C828" s="13" t="e">
        <f>IF(#REF!="",0,COUNTIF(#REF!,"X"))</f>
        <v>#REF!</v>
      </c>
      <c r="D828" s="278">
        <v>1908</v>
      </c>
      <c r="E828" s="279" t="str">
        <f>_xlfn.XLOOKUP(D828,BASE!A:A,BASE!B:B)</f>
        <v>PAU TENENTE CEPILHADO 1KG (VIDA EM GRAOS)</v>
      </c>
      <c r="F828" s="280" t="s">
        <v>155</v>
      </c>
      <c r="G828" s="280" t="s">
        <v>155</v>
      </c>
      <c r="H828" s="281">
        <v>18.7</v>
      </c>
      <c r="I828" s="281">
        <f>VLOOKUP(D828,FRACIONADOS!$A:$L,8,0)</f>
        <v>18.7</v>
      </c>
      <c r="J828" s="282" t="str">
        <f>IFERROR(_xlfn.XLOOKUP(D828,ISENTOS!A:A,ISENTOS!H:H),"")</f>
        <v/>
      </c>
      <c r="K828" s="282" t="str">
        <f>IFERROR(_xlfn.XLOOKUP(D828,ISENTOS!A:A,ISENTOS!I:I),"")</f>
        <v/>
      </c>
      <c r="L828" s="283">
        <f>IF(_xlfn.XLOOKUP(D828,Peso!A:A,Peso!D:D),_xlfn.XLOOKUP(D828,Peso!A:A,Peso!D:D),"SEM PESO")</f>
        <v>1</v>
      </c>
      <c r="M828" s="283" t="str">
        <f>_xlfn.XLOOKUP(D828,Peso!A:A,Peso!C:C)</f>
        <v>SC</v>
      </c>
      <c r="N828" s="283"/>
      <c r="O828" s="284">
        <f t="shared" si="104"/>
        <v>18.7</v>
      </c>
      <c r="P828" s="284" t="str">
        <f t="shared" si="105"/>
        <v/>
      </c>
      <c r="Q828" s="284" t="str">
        <f t="shared" si="106"/>
        <v/>
      </c>
      <c r="R828" s="285" t="str">
        <f>_xlfn.XLOOKUP(D828,CATEGORIA!B:B,CATEGORIA!F:F)</f>
        <v>CHAS</v>
      </c>
      <c r="S828" s="286">
        <f t="shared" si="107"/>
        <v>18.7</v>
      </c>
      <c r="T828" s="287" t="str">
        <f t="shared" si="108"/>
        <v/>
      </c>
      <c r="U828" s="287" t="str">
        <f t="shared" si="109"/>
        <v/>
      </c>
      <c r="V828" s="287">
        <f t="shared" si="110"/>
        <v>18.7</v>
      </c>
      <c r="W828" s="288">
        <f>_xlfn.XLOOKUP('LISTA '!D828,BASE!A:A,BASE!G:G)</f>
        <v>31</v>
      </c>
      <c r="X828" s="280" t="str">
        <f t="shared" si="111"/>
        <v/>
      </c>
      <c r="Y828" s="280" t="str">
        <f>IF(X828="ACABOU",(MAX($Y$2:Y827))+1,"")</f>
        <v/>
      </c>
      <c r="Z828" s="280" t="str">
        <f>IF(X828="CHEGOU",(MAX($Z$2:Z827))+1,"")</f>
        <v/>
      </c>
    </row>
    <row r="829" spans="1:26" s="216" customFormat="1" ht="21.9" customHeight="1" x14ac:dyDescent="0.3">
      <c r="A829" s="12"/>
      <c r="B829" s="12"/>
      <c r="C829" s="13"/>
      <c r="D829" s="278">
        <v>1221</v>
      </c>
      <c r="E829" s="279" t="str">
        <f>_xlfn.XLOOKUP(D829,BASE!A:A,BASE!B:B)</f>
        <v>PAU TENENTE CEPILHADO 5KG</v>
      </c>
      <c r="F829" s="280"/>
      <c r="G829" s="280"/>
      <c r="H829" s="281">
        <v>15</v>
      </c>
      <c r="I829" s="281">
        <v>15</v>
      </c>
      <c r="J829" s="282" t="str">
        <f>IFERROR(_xlfn.XLOOKUP(D829,ISENTOS!A:A,ISENTOS!H:H),"")</f>
        <v/>
      </c>
      <c r="K829" s="282" t="str">
        <f>IFERROR(_xlfn.XLOOKUP(D829,ISENTOS!A:A,ISENTOS!I:I),"")</f>
        <v/>
      </c>
      <c r="L829" s="283">
        <f>IF(_xlfn.XLOOKUP(D829,Peso!A:A,Peso!D:D),_xlfn.XLOOKUP(D829,Peso!A:A,Peso!D:D),"SEM PESO")</f>
        <v>5</v>
      </c>
      <c r="M829" s="283" t="str">
        <f>_xlfn.XLOOKUP(D829,Peso!A:A,Peso!C:C)</f>
        <v>SC</v>
      </c>
      <c r="N829" s="283"/>
      <c r="O829" s="284">
        <f t="shared" si="104"/>
        <v>15</v>
      </c>
      <c r="P829" s="284" t="str">
        <f t="shared" si="105"/>
        <v/>
      </c>
      <c r="Q829" s="284" t="str">
        <f t="shared" si="106"/>
        <v/>
      </c>
      <c r="R829" s="285" t="str">
        <f>_xlfn.XLOOKUP(D829,CATEGORIA!B:B,CATEGORIA!F:F)</f>
        <v>CHAS</v>
      </c>
      <c r="S829" s="286">
        <f t="shared" si="107"/>
        <v>75</v>
      </c>
      <c r="T829" s="287" t="str">
        <f t="shared" si="108"/>
        <v/>
      </c>
      <c r="U829" s="287" t="str">
        <f t="shared" si="109"/>
        <v/>
      </c>
      <c r="V829" s="287">
        <f t="shared" si="110"/>
        <v>75</v>
      </c>
      <c r="W829" s="288">
        <f>_xlfn.XLOOKUP('LISTA '!D829,BASE!A:A,BASE!G:G)</f>
        <v>48</v>
      </c>
      <c r="X829" s="280" t="str">
        <f t="shared" si="111"/>
        <v/>
      </c>
      <c r="Y829" s="280" t="str">
        <f>IF(X829="ACABOU",(MAX($Y$2:Y828))+1,"")</f>
        <v/>
      </c>
      <c r="Z829" s="280" t="str">
        <f>IF(X829="CHEGOU",(MAX($Z$2:Z828))+1,"")</f>
        <v/>
      </c>
    </row>
    <row r="830" spans="1:26" s="216" customFormat="1" ht="21.9" customHeight="1" x14ac:dyDescent="0.3">
      <c r="A830" s="11" t="e">
        <f>IF(#REF!="",0,COUNTIF(#REF!,"x"))</f>
        <v>#REF!</v>
      </c>
      <c r="B830" s="11" t="e">
        <f>IF(#REF!="",0,COUNTIF(#REF!,"x"))</f>
        <v>#REF!</v>
      </c>
      <c r="C830" s="10" t="e">
        <f>IF(#REF!="",0,COUNTIF(#REF!,"X"))</f>
        <v>#REF!</v>
      </c>
      <c r="D830" s="278">
        <v>20042</v>
      </c>
      <c r="E830" s="279" t="str">
        <f>_xlfn.XLOOKUP(D830,BASE!A:A,BASE!B:B)</f>
        <v>PEPITA DE GIRASSOL CRUA 22,68KG (ARGENTINA)</v>
      </c>
      <c r="F830" s="280"/>
      <c r="G830" s="280"/>
      <c r="H830" s="281">
        <v>14</v>
      </c>
      <c r="I830" s="281">
        <v>14</v>
      </c>
      <c r="J830" s="282" t="str">
        <f>IFERROR(_xlfn.XLOOKUP(D830,ISENTOS!A:A,ISENTOS!H:H),"")</f>
        <v/>
      </c>
      <c r="K830" s="282" t="str">
        <f>IFERROR(_xlfn.XLOOKUP(D830,ISENTOS!A:A,ISENTOS!I:I),"")</f>
        <v/>
      </c>
      <c r="L830" s="283">
        <f>IF(_xlfn.XLOOKUP(D830,Peso!A:A,Peso!D:D),_xlfn.XLOOKUP(D830,Peso!A:A,Peso!D:D),"SEM PESO")</f>
        <v>22.68</v>
      </c>
      <c r="M830" s="283" t="str">
        <f>_xlfn.XLOOKUP(D830,Peso!A:A,Peso!C:C)</f>
        <v>SC</v>
      </c>
      <c r="N830" s="283"/>
      <c r="O830" s="284">
        <f t="shared" si="104"/>
        <v>14</v>
      </c>
      <c r="P830" s="284" t="str">
        <f t="shared" si="105"/>
        <v/>
      </c>
      <c r="Q830" s="284" t="str">
        <f t="shared" si="106"/>
        <v/>
      </c>
      <c r="R830" s="285" t="str">
        <f>_xlfn.XLOOKUP(D830,CATEGORIA!B:B,CATEGORIA!F:F)</f>
        <v>GRAOS / SEMENTES</v>
      </c>
      <c r="S830" s="286">
        <f t="shared" si="107"/>
        <v>317.52</v>
      </c>
      <c r="T830" s="287" t="str">
        <f t="shared" si="108"/>
        <v/>
      </c>
      <c r="U830" s="287" t="str">
        <f t="shared" si="109"/>
        <v/>
      </c>
      <c r="V830" s="287">
        <f t="shared" si="110"/>
        <v>317.52</v>
      </c>
      <c r="W830" s="288">
        <f>_xlfn.XLOOKUP('LISTA '!D830,BASE!A:A,BASE!G:G)</f>
        <v>896</v>
      </c>
      <c r="X830" s="280" t="str">
        <f t="shared" si="111"/>
        <v/>
      </c>
      <c r="Y830" s="280" t="str">
        <f>IF(X830="ACABOU",(MAX($Y$2:Y829))+1,"")</f>
        <v/>
      </c>
      <c r="Z830" s="280" t="str">
        <f>IF(X830="CHEGOU",(MAX($Z$2:Z829))+1,"")</f>
        <v/>
      </c>
    </row>
    <row r="831" spans="1:26" s="216" customFormat="1" ht="21.9" customHeight="1" x14ac:dyDescent="0.3">
      <c r="A831" s="19" t="e">
        <f>IF(#REF!="",0,COUNTIF(#REF!,"x"))</f>
        <v>#REF!</v>
      </c>
      <c r="B831" s="19" t="e">
        <f>IF(#REF!="",0,COUNTIF(#REF!,"x"))</f>
        <v>#REF!</v>
      </c>
      <c r="C831" s="16" t="e">
        <f>IF(#REF!="",0,COUNTIF(#REF!,"X"))</f>
        <v>#REF!</v>
      </c>
      <c r="D831" s="278">
        <v>21469</v>
      </c>
      <c r="E831" s="279" t="str">
        <f>_xlfn.XLOOKUP(D831,BASE!A:A,BASE!B:B)</f>
        <v>PEPITA DE GIRASSOL CRUA 2KG (BULGARA)</v>
      </c>
      <c r="F831" s="280"/>
      <c r="G831" s="280" t="s">
        <v>51</v>
      </c>
      <c r="H831" s="281">
        <v>16.899999999999999</v>
      </c>
      <c r="I831" s="281">
        <f>VLOOKUP(D831,FRACIONADOS!$A:$L,8,0)</f>
        <v>16.899999999999999</v>
      </c>
      <c r="J831" s="282" t="str">
        <f>IFERROR(_xlfn.XLOOKUP(D831,ISENTOS!A:A,ISENTOS!H:H),"")</f>
        <v/>
      </c>
      <c r="K831" s="282" t="str">
        <f>IFERROR(_xlfn.XLOOKUP(D831,ISENTOS!A:A,ISENTOS!I:I),"")</f>
        <v/>
      </c>
      <c r="L831" s="283">
        <f>IF(_xlfn.XLOOKUP(D831,Peso!A:A,Peso!D:D),_xlfn.XLOOKUP(D831,Peso!A:A,Peso!D:D),"SEM PESO")</f>
        <v>2</v>
      </c>
      <c r="M831" s="283" t="str">
        <f>_xlfn.XLOOKUP(D831,Peso!A:A,Peso!C:C)</f>
        <v>SC</v>
      </c>
      <c r="N831" s="283"/>
      <c r="O831" s="284">
        <f t="shared" si="104"/>
        <v>16.899999999999999</v>
      </c>
      <c r="P831" s="284" t="str">
        <f t="shared" si="105"/>
        <v/>
      </c>
      <c r="Q831" s="284" t="str">
        <f t="shared" si="106"/>
        <v/>
      </c>
      <c r="R831" s="285" t="str">
        <f>_xlfn.XLOOKUP(D831,CATEGORIA!B:B,CATEGORIA!F:F)</f>
        <v>GRAOS / SEMENTES</v>
      </c>
      <c r="S831" s="286">
        <f t="shared" si="107"/>
        <v>33.799999999999997</v>
      </c>
      <c r="T831" s="287" t="str">
        <f t="shared" si="108"/>
        <v/>
      </c>
      <c r="U831" s="287" t="str">
        <f t="shared" si="109"/>
        <v/>
      </c>
      <c r="V831" s="287">
        <f t="shared" si="110"/>
        <v>33.799999999999997</v>
      </c>
      <c r="W831" s="288">
        <f>_xlfn.XLOOKUP('LISTA '!D831,BASE!A:A,BASE!G:G)</f>
        <v>141</v>
      </c>
      <c r="X831" s="280" t="str">
        <f t="shared" si="111"/>
        <v/>
      </c>
      <c r="Y831" s="280" t="str">
        <f>IF(X831="ACABOU",(MAX($Y$2:Y830))+1,"")</f>
        <v/>
      </c>
      <c r="Z831" s="280" t="str">
        <f>IF(X831="CHEGOU",(MAX($Z$2:Z830))+1,"")</f>
        <v/>
      </c>
    </row>
    <row r="832" spans="1:26" s="216" customFormat="1" ht="21.9" customHeight="1" x14ac:dyDescent="0.3">
      <c r="A832" s="12" t="e">
        <f>IF(#REF!="",0,COUNTIF(#REF!,"x"))</f>
        <v>#REF!</v>
      </c>
      <c r="B832" s="12" t="e">
        <f>IF(#REF!="",0,COUNTIF(#REF!,"x"))</f>
        <v>#REF!</v>
      </c>
      <c r="C832" s="13" t="e">
        <f>IF(#REF!="",0,COUNTIF(#REF!,"X"))</f>
        <v>#REF!</v>
      </c>
      <c r="D832" s="278">
        <v>21097</v>
      </c>
      <c r="E832" s="279" t="str">
        <f>_xlfn.XLOOKUP(D832,BASE!A:A,BASE!B:B)</f>
        <v>PEPITA DE GIRASSOL CRUA 5KG (BULGARA)</v>
      </c>
      <c r="F832" s="280"/>
      <c r="G832" s="280" t="s">
        <v>51</v>
      </c>
      <c r="H832" s="281">
        <v>16.3</v>
      </c>
      <c r="I832" s="281">
        <f>VLOOKUP(D832,FRACIONADOS!$A:$L,8,0)</f>
        <v>16.3</v>
      </c>
      <c r="J832" s="282" t="str">
        <f>IFERROR(_xlfn.XLOOKUP(D832,ISENTOS!A:A,ISENTOS!H:H),"")</f>
        <v/>
      </c>
      <c r="K832" s="282" t="str">
        <f>IFERROR(_xlfn.XLOOKUP(D832,ISENTOS!A:A,ISENTOS!I:I),"")</f>
        <v/>
      </c>
      <c r="L832" s="283">
        <f>IF(_xlfn.XLOOKUP(D832,Peso!A:A,Peso!D:D),_xlfn.XLOOKUP(D832,Peso!A:A,Peso!D:D),"SEM PESO")</f>
        <v>5</v>
      </c>
      <c r="M832" s="283" t="str">
        <f>_xlfn.XLOOKUP(D832,Peso!A:A,Peso!C:C)</f>
        <v>SC</v>
      </c>
      <c r="N832" s="283"/>
      <c r="O832" s="284">
        <f t="shared" si="104"/>
        <v>16.3</v>
      </c>
      <c r="P832" s="284" t="str">
        <f t="shared" si="105"/>
        <v/>
      </c>
      <c r="Q832" s="284" t="str">
        <f t="shared" si="106"/>
        <v/>
      </c>
      <c r="R832" s="285" t="str">
        <f>_xlfn.XLOOKUP(D832,CATEGORIA!B:B,CATEGORIA!F:F)</f>
        <v>GRAOS / SEMENTES</v>
      </c>
      <c r="S832" s="286">
        <f t="shared" si="107"/>
        <v>81.5</v>
      </c>
      <c r="T832" s="287" t="str">
        <f t="shared" si="108"/>
        <v/>
      </c>
      <c r="U832" s="287" t="str">
        <f t="shared" si="109"/>
        <v/>
      </c>
      <c r="V832" s="287">
        <f t="shared" si="110"/>
        <v>81.5</v>
      </c>
      <c r="W832" s="288">
        <f>_xlfn.XLOOKUP('LISTA '!D832,BASE!A:A,BASE!G:G)</f>
        <v>6</v>
      </c>
      <c r="X832" s="280" t="str">
        <f t="shared" si="111"/>
        <v/>
      </c>
      <c r="Y832" s="280" t="str">
        <f>IF(X832="ACABOU",(MAX($Y$2:Y831))+1,"")</f>
        <v/>
      </c>
      <c r="Z832" s="280" t="str">
        <f>IF(X832="CHEGOU",(MAX($Z$2:Z831))+1,"")</f>
        <v/>
      </c>
    </row>
    <row r="833" spans="1:26" s="215" customFormat="1" ht="21.9" customHeight="1" x14ac:dyDescent="0.3">
      <c r="A833" s="11" t="e">
        <f>IF(#REF!="",0,COUNTIF(#REF!,"x"))</f>
        <v>#REF!</v>
      </c>
      <c r="B833" s="11" t="e">
        <f>IF(#REF!="",0,COUNTIF(#REF!,"x"))</f>
        <v>#REF!</v>
      </c>
      <c r="C833" s="10" t="e">
        <f>IF(#REF!="",0,COUNTIF(#REF!,"X"))</f>
        <v>#REF!</v>
      </c>
      <c r="D833" s="278">
        <v>20937</v>
      </c>
      <c r="E833" s="279" t="str">
        <f>_xlfn.XLOOKUP(D833,BASE!A:A,BASE!B:B)</f>
        <v>PEPITA DE GIRASSOL TORRADA 5KG</v>
      </c>
      <c r="F833" s="280"/>
      <c r="G833" s="280"/>
      <c r="H833" s="281">
        <v>14.5</v>
      </c>
      <c r="I833" s="281">
        <v>14.5</v>
      </c>
      <c r="J833" s="282" t="str">
        <f>IFERROR(_xlfn.XLOOKUP(D833,ISENTOS!A:A,ISENTOS!H:H),"")</f>
        <v/>
      </c>
      <c r="K833" s="282" t="str">
        <f>IFERROR(_xlfn.XLOOKUP(D833,ISENTOS!A:A,ISENTOS!I:I),"")</f>
        <v/>
      </c>
      <c r="L833" s="283">
        <f>IF(_xlfn.XLOOKUP(D833,Peso!A:A,Peso!D:D),_xlfn.XLOOKUP(D833,Peso!A:A,Peso!D:D),"SEM PESO")</f>
        <v>5</v>
      </c>
      <c r="M833" s="283" t="str">
        <f>_xlfn.XLOOKUP(D833,Peso!A:A,Peso!C:C)</f>
        <v>SC</v>
      </c>
      <c r="N833" s="283"/>
      <c r="O833" s="284">
        <f t="shared" si="104"/>
        <v>14.5</v>
      </c>
      <c r="P833" s="284" t="str">
        <f t="shared" si="105"/>
        <v/>
      </c>
      <c r="Q833" s="284" t="str">
        <f t="shared" si="106"/>
        <v/>
      </c>
      <c r="R833" s="285" t="str">
        <f>_xlfn.XLOOKUP(D833,CATEGORIA!B:B,CATEGORIA!F:F)</f>
        <v>GRAOS / SEMENTES</v>
      </c>
      <c r="S833" s="286">
        <f t="shared" si="107"/>
        <v>72.5</v>
      </c>
      <c r="T833" s="287" t="str">
        <f t="shared" si="108"/>
        <v/>
      </c>
      <c r="U833" s="287" t="str">
        <f t="shared" si="109"/>
        <v/>
      </c>
      <c r="V833" s="287">
        <f t="shared" si="110"/>
        <v>72.5</v>
      </c>
      <c r="W833" s="288">
        <f>_xlfn.XLOOKUP('LISTA '!D833,BASE!A:A,BASE!G:G)</f>
        <v>213</v>
      </c>
      <c r="X833" s="280" t="str">
        <f t="shared" si="111"/>
        <v/>
      </c>
      <c r="Y833" s="280" t="str">
        <f>IF(X833="ACABOU",(MAX($Y$2:Y832))+1,"")</f>
        <v/>
      </c>
      <c r="Z833" s="280" t="str">
        <f>IF(X833="CHEGOU",(MAX($Z$2:Z832))+1,"")</f>
        <v/>
      </c>
    </row>
    <row r="834" spans="1:26" s="216" customFormat="1" ht="21.9" customHeight="1" x14ac:dyDescent="0.3">
      <c r="A834" s="19" t="e">
        <f>IF(#REF!="",0,COUNTIF(#REF!,"x"))</f>
        <v>#REF!</v>
      </c>
      <c r="B834" s="19" t="e">
        <f>IF(#REF!="",0,COUNTIF(#REF!,"x"))</f>
        <v>#REF!</v>
      </c>
      <c r="C834" s="16" t="e">
        <f>IF(#REF!="",0,COUNTIF(#REF!,"X"))</f>
        <v>#REF!</v>
      </c>
      <c r="D834" s="278">
        <v>21410</v>
      </c>
      <c r="E834" s="279" t="str">
        <f>_xlfn.XLOOKUP(D834,BASE!A:A,BASE!B:B)</f>
        <v>PEPITA DE GIRASSOL TORRADA E SALGADA 2KG (VIDA EM GRAOS)</v>
      </c>
      <c r="F834" s="280" t="s">
        <v>155</v>
      </c>
      <c r="G834" s="280" t="s">
        <v>155</v>
      </c>
      <c r="H834" s="281">
        <v>17.5</v>
      </c>
      <c r="I834" s="281">
        <f>VLOOKUP(D834,FRACIONADOS!$A:$L,8,0)</f>
        <v>17.5</v>
      </c>
      <c r="J834" s="282" t="str">
        <f>IFERROR(_xlfn.XLOOKUP(D834,ISENTOS!A:A,ISENTOS!H:H),"")</f>
        <v/>
      </c>
      <c r="K834" s="282" t="str">
        <f>IFERROR(_xlfn.XLOOKUP(D834,ISENTOS!A:A,ISENTOS!I:I),"")</f>
        <v/>
      </c>
      <c r="L834" s="283">
        <f>IF(_xlfn.XLOOKUP(D834,Peso!A:A,Peso!D:D),_xlfn.XLOOKUP(D834,Peso!A:A,Peso!D:D),"SEM PESO")</f>
        <v>2</v>
      </c>
      <c r="M834" s="283" t="str">
        <f>_xlfn.XLOOKUP(D834,Peso!A:A,Peso!C:C)</f>
        <v>SC</v>
      </c>
      <c r="N834" s="283"/>
      <c r="O834" s="284">
        <f t="shared" si="104"/>
        <v>17.5</v>
      </c>
      <c r="P834" s="284" t="str">
        <f t="shared" si="105"/>
        <v/>
      </c>
      <c r="Q834" s="284" t="str">
        <f t="shared" si="106"/>
        <v/>
      </c>
      <c r="R834" s="285" t="str">
        <f>_xlfn.XLOOKUP(D834,CATEGORIA!B:B,CATEGORIA!F:F)</f>
        <v>GRAOS / SEMENTES</v>
      </c>
      <c r="S834" s="286">
        <f t="shared" si="107"/>
        <v>35</v>
      </c>
      <c r="T834" s="287" t="str">
        <f t="shared" si="108"/>
        <v/>
      </c>
      <c r="U834" s="287" t="str">
        <f t="shared" si="109"/>
        <v/>
      </c>
      <c r="V834" s="287">
        <f t="shared" si="110"/>
        <v>35</v>
      </c>
      <c r="W834" s="288">
        <f>_xlfn.XLOOKUP('LISTA '!D834,BASE!A:A,BASE!G:G)</f>
        <v>17</v>
      </c>
      <c r="X834" s="280" t="str">
        <f t="shared" si="111"/>
        <v/>
      </c>
      <c r="Y834" s="280" t="str">
        <f>IF(X834="ACABOU",(MAX($Y$2:Y833))+1,"")</f>
        <v/>
      </c>
      <c r="Z834" s="280" t="str">
        <f>IF(X834="CHEGOU",(MAX($Z$2:Z833))+1,"")</f>
        <v/>
      </c>
    </row>
    <row r="835" spans="1:26" s="216" customFormat="1" ht="21.9" customHeight="1" x14ac:dyDescent="0.3">
      <c r="A835" s="19"/>
      <c r="B835" s="19"/>
      <c r="C835" s="16"/>
      <c r="D835" s="278">
        <v>20943</v>
      </c>
      <c r="E835" s="279" t="str">
        <f>_xlfn.XLOOKUP(D835,BASE!A:A,BASE!B:B)</f>
        <v>PEPITA DE GIRASSOL TORRADA E SALGADA 5KG</v>
      </c>
      <c r="F835" s="280"/>
      <c r="G835" s="280"/>
      <c r="H835" s="281">
        <v>14.5</v>
      </c>
      <c r="I835" s="281">
        <v>14.5</v>
      </c>
      <c r="J835" s="282" t="str">
        <f>IFERROR(_xlfn.XLOOKUP(D835,ISENTOS!A:A,ISENTOS!H:H),"")</f>
        <v/>
      </c>
      <c r="K835" s="282" t="str">
        <f>IFERROR(_xlfn.XLOOKUP(D835,ISENTOS!A:A,ISENTOS!I:I),"")</f>
        <v/>
      </c>
      <c r="L835" s="283">
        <f>IF(_xlfn.XLOOKUP(D835,Peso!A:A,Peso!D:D),_xlfn.XLOOKUP(D835,Peso!A:A,Peso!D:D),"SEM PESO")</f>
        <v>5</v>
      </c>
      <c r="M835" s="283" t="str">
        <f>_xlfn.XLOOKUP(D835,Peso!A:A,Peso!C:C)</f>
        <v>SC</v>
      </c>
      <c r="N835" s="283"/>
      <c r="O835" s="284">
        <f t="shared" si="104"/>
        <v>14.5</v>
      </c>
      <c r="P835" s="284" t="str">
        <f t="shared" si="105"/>
        <v/>
      </c>
      <c r="Q835" s="284" t="str">
        <f t="shared" si="106"/>
        <v/>
      </c>
      <c r="R835" s="285" t="str">
        <f>_xlfn.XLOOKUP(D835,CATEGORIA!B:B,CATEGORIA!F:F)</f>
        <v>GRAOS / SEMENTES</v>
      </c>
      <c r="S835" s="286">
        <f t="shared" si="107"/>
        <v>72.5</v>
      </c>
      <c r="T835" s="287" t="str">
        <f t="shared" si="108"/>
        <v/>
      </c>
      <c r="U835" s="287" t="str">
        <f t="shared" si="109"/>
        <v/>
      </c>
      <c r="V835" s="287">
        <f t="shared" si="110"/>
        <v>72.5</v>
      </c>
      <c r="W835" s="288">
        <f>_xlfn.XLOOKUP('LISTA '!D835,BASE!A:A,BASE!G:G)</f>
        <v>53</v>
      </c>
      <c r="X835" s="280" t="str">
        <f t="shared" si="111"/>
        <v/>
      </c>
      <c r="Y835" s="280" t="str">
        <f>IF(X835="ACABOU",(MAX($Y$2:Y834))+1,"")</f>
        <v/>
      </c>
      <c r="Z835" s="280" t="str">
        <f>IF(X835="CHEGOU",(MAX($Z$2:Z834))+1,"")</f>
        <v/>
      </c>
    </row>
    <row r="836" spans="1:26" s="216" customFormat="1" ht="21.9" customHeight="1" x14ac:dyDescent="0.3">
      <c r="A836" s="19"/>
      <c r="B836" s="19"/>
      <c r="C836" s="16"/>
      <c r="D836" s="278">
        <v>2765</v>
      </c>
      <c r="E836" s="279" t="str">
        <f>_xlfn.XLOOKUP(D836,BASE!A:A,BASE!B:B)</f>
        <v>PICAO BRANCO 5KG</v>
      </c>
      <c r="F836" s="280"/>
      <c r="G836" s="280"/>
      <c r="H836" s="281">
        <v>23.5</v>
      </c>
      <c r="I836" s="281">
        <v>23.5</v>
      </c>
      <c r="J836" s="282" t="str">
        <f>IFERROR(_xlfn.XLOOKUP(D836,ISENTOS!A:A,ISENTOS!H:H),"")</f>
        <v/>
      </c>
      <c r="K836" s="282" t="str">
        <f>IFERROR(_xlfn.XLOOKUP(D836,ISENTOS!A:A,ISENTOS!I:I),"")</f>
        <v/>
      </c>
      <c r="L836" s="283">
        <f>IF(_xlfn.XLOOKUP(D836,Peso!A:A,Peso!D:D),_xlfn.XLOOKUP(D836,Peso!A:A,Peso!D:D),"SEM PESO")</f>
        <v>5</v>
      </c>
      <c r="M836" s="283" t="str">
        <f>_xlfn.XLOOKUP(D836,Peso!A:A,Peso!C:C)</f>
        <v>SC</v>
      </c>
      <c r="N836" s="283"/>
      <c r="O836" s="284">
        <f t="shared" si="104"/>
        <v>23.5</v>
      </c>
      <c r="P836" s="284" t="str">
        <f t="shared" si="105"/>
        <v/>
      </c>
      <c r="Q836" s="284" t="str">
        <f t="shared" si="106"/>
        <v/>
      </c>
      <c r="R836" s="285" t="str">
        <f>_xlfn.XLOOKUP(D836,CATEGORIA!B:B,CATEGORIA!F:F)</f>
        <v>CHAS</v>
      </c>
      <c r="S836" s="286">
        <f t="shared" si="107"/>
        <v>117.5</v>
      </c>
      <c r="T836" s="287" t="str">
        <f t="shared" si="108"/>
        <v/>
      </c>
      <c r="U836" s="287" t="str">
        <f t="shared" si="109"/>
        <v/>
      </c>
      <c r="V836" s="287">
        <f t="shared" si="110"/>
        <v>117.5</v>
      </c>
      <c r="W836" s="288">
        <f>_xlfn.XLOOKUP('LISTA '!D836,BASE!A:A,BASE!G:G)</f>
        <v>9</v>
      </c>
      <c r="X836" s="280" t="str">
        <f t="shared" si="111"/>
        <v/>
      </c>
      <c r="Y836" s="280" t="str">
        <f>IF(X836="ACABOU",(MAX($Y$2:Y835))+1,"")</f>
        <v/>
      </c>
      <c r="Z836" s="280" t="str">
        <f>IF(X836="CHEGOU",(MAX($Z$2:Z835))+1,"")</f>
        <v/>
      </c>
    </row>
    <row r="837" spans="1:26" s="216" customFormat="1" ht="21.9" customHeight="1" x14ac:dyDescent="0.3">
      <c r="A837" s="19"/>
      <c r="B837" s="19"/>
      <c r="C837" s="16"/>
      <c r="D837" s="278">
        <v>1541</v>
      </c>
      <c r="E837" s="279" t="str">
        <f>_xlfn.XLOOKUP(D837,BASE!A:A,BASE!B:B)</f>
        <v>PIMENTA BRANCA EM GRAOS 2KG (VIDA EM GRAOS)</v>
      </c>
      <c r="F837" s="280" t="s">
        <v>155</v>
      </c>
      <c r="G837" s="280" t="s">
        <v>155</v>
      </c>
      <c r="H837" s="281">
        <v>100.9</v>
      </c>
      <c r="I837" s="281">
        <f>VLOOKUP(D837,FRACIONADOS!$A:$L,8,0)</f>
        <v>100.9</v>
      </c>
      <c r="J837" s="282" t="str">
        <f>IFERROR(_xlfn.XLOOKUP(D837,ISENTOS!A:A,ISENTOS!H:H),"")</f>
        <v/>
      </c>
      <c r="K837" s="282" t="str">
        <f>IFERROR(_xlfn.XLOOKUP(D837,ISENTOS!A:A,ISENTOS!I:I),"")</f>
        <v/>
      </c>
      <c r="L837" s="283">
        <f>IF(_xlfn.XLOOKUP(D837,Peso!A:A,Peso!D:D),_xlfn.XLOOKUP(D837,Peso!A:A,Peso!D:D),"SEM PESO")</f>
        <v>2</v>
      </c>
      <c r="M837" s="283" t="str">
        <f>_xlfn.XLOOKUP(D837,Peso!A:A,Peso!C:C)</f>
        <v>SC</v>
      </c>
      <c r="N837" s="283"/>
      <c r="O837" s="284">
        <f t="shared" si="104"/>
        <v>100.9</v>
      </c>
      <c r="P837" s="284" t="str">
        <f t="shared" si="105"/>
        <v/>
      </c>
      <c r="Q837" s="284" t="str">
        <f t="shared" si="106"/>
        <v/>
      </c>
      <c r="R837" s="285" t="str">
        <f>_xlfn.XLOOKUP(D837,CATEGORIA!B:B,CATEGORIA!F:F)</f>
        <v>TEMPEROS / ESPECIARIAS</v>
      </c>
      <c r="S837" s="286">
        <f t="shared" si="107"/>
        <v>201.8</v>
      </c>
      <c r="T837" s="287" t="str">
        <f t="shared" si="108"/>
        <v/>
      </c>
      <c r="U837" s="287" t="str">
        <f t="shared" si="109"/>
        <v/>
      </c>
      <c r="V837" s="287">
        <f t="shared" si="110"/>
        <v>201.8</v>
      </c>
      <c r="W837" s="288">
        <f>_xlfn.XLOOKUP('LISTA '!D837,BASE!A:A,BASE!G:G)</f>
        <v>8</v>
      </c>
      <c r="X837" s="280" t="str">
        <f t="shared" si="111"/>
        <v/>
      </c>
      <c r="Y837" s="280" t="str">
        <f>IF(X837="ACABOU",(MAX($Y$2:Y836))+1,"")</f>
        <v/>
      </c>
      <c r="Z837" s="280" t="str">
        <f>IF(X837="CHEGOU",(MAX($Z$2:Z836))+1,"")</f>
        <v/>
      </c>
    </row>
    <row r="838" spans="1:26" s="216" customFormat="1" ht="21.9" customHeight="1" x14ac:dyDescent="0.3">
      <c r="A838" s="12" t="e">
        <f>IF(#REF!="",0,COUNTIF(#REF!,"x"))</f>
        <v>#REF!</v>
      </c>
      <c r="B838" s="12" t="e">
        <f>IF(#REF!="",0,COUNTIF(#REF!,"x"))</f>
        <v>#REF!</v>
      </c>
      <c r="C838" s="13" t="e">
        <f>IF(#REF!="",0,COUNTIF(#REF!,"X"))</f>
        <v>#REF!</v>
      </c>
      <c r="D838" s="278">
        <v>1058</v>
      </c>
      <c r="E838" s="279" t="str">
        <f>_xlfn.XLOOKUP(D838,BASE!A:A,BASE!B:B)</f>
        <v>PIMENTA BRANCA EM GRAOS 5KG (VIDA EM GRAOS)</v>
      </c>
      <c r="F838" s="280" t="s">
        <v>155</v>
      </c>
      <c r="G838" s="280" t="s">
        <v>155</v>
      </c>
      <c r="H838" s="281">
        <v>97</v>
      </c>
      <c r="I838" s="281">
        <f>VLOOKUP(D838,FRACIONADOS!$A:$L,8,0)</f>
        <v>97</v>
      </c>
      <c r="J838" s="282" t="str">
        <f>IFERROR(_xlfn.XLOOKUP(D838,ISENTOS!A:A,ISENTOS!H:H),"")</f>
        <v/>
      </c>
      <c r="K838" s="282" t="str">
        <f>IFERROR(_xlfn.XLOOKUP(D838,ISENTOS!A:A,ISENTOS!I:I),"")</f>
        <v/>
      </c>
      <c r="L838" s="283">
        <f>IF(_xlfn.XLOOKUP(D838,Peso!A:A,Peso!D:D),_xlfn.XLOOKUP(D838,Peso!A:A,Peso!D:D),"SEM PESO")</f>
        <v>5</v>
      </c>
      <c r="M838" s="283" t="str">
        <f>_xlfn.XLOOKUP(D838,Peso!A:A,Peso!C:C)</f>
        <v>SC</v>
      </c>
      <c r="N838" s="283"/>
      <c r="O838" s="284">
        <f t="shared" si="104"/>
        <v>97</v>
      </c>
      <c r="P838" s="284" t="str">
        <f t="shared" si="105"/>
        <v/>
      </c>
      <c r="Q838" s="284" t="str">
        <f t="shared" si="106"/>
        <v/>
      </c>
      <c r="R838" s="285" t="str">
        <f>_xlfn.XLOOKUP(D838,CATEGORIA!B:B,CATEGORIA!F:F)</f>
        <v>TEMPEROS / ESPECIARIAS</v>
      </c>
      <c r="S838" s="286">
        <f t="shared" si="107"/>
        <v>485</v>
      </c>
      <c r="T838" s="287" t="str">
        <f t="shared" si="108"/>
        <v/>
      </c>
      <c r="U838" s="287" t="str">
        <f t="shared" si="109"/>
        <v/>
      </c>
      <c r="V838" s="287">
        <f t="shared" si="110"/>
        <v>485</v>
      </c>
      <c r="W838" s="288">
        <f>_xlfn.XLOOKUP('LISTA '!D838,BASE!A:A,BASE!G:G)</f>
        <v>19</v>
      </c>
      <c r="X838" s="280" t="str">
        <f t="shared" si="111"/>
        <v/>
      </c>
      <c r="Y838" s="280" t="str">
        <f>IF(X838="ACABOU",(MAX($Y$2:Y837))+1,"")</f>
        <v/>
      </c>
      <c r="Z838" s="280" t="str">
        <f>IF(X838="CHEGOU",(MAX($Z$2:Z837))+1,"")</f>
        <v/>
      </c>
    </row>
    <row r="839" spans="1:26" s="216" customFormat="1" ht="21.9" customHeight="1" x14ac:dyDescent="0.3">
      <c r="A839" s="12" t="e">
        <f>IF(#REF!="",0,COUNTIF(#REF!,"x"))</f>
        <v>#REF!</v>
      </c>
      <c r="B839" s="12" t="e">
        <f>IF(#REF!="",0,COUNTIF(#REF!,"x"))</f>
        <v>#REF!</v>
      </c>
      <c r="C839" s="13" t="e">
        <f>IF(#REF!="",0,COUNTIF(#REF!,"X"))</f>
        <v>#REF!</v>
      </c>
      <c r="D839" s="278">
        <v>1830</v>
      </c>
      <c r="E839" s="279" t="str">
        <f>_xlfn.XLOOKUP(D839,BASE!A:A,BASE!B:B)</f>
        <v>PIMENTA BRANCA PO 95% 2KG (VIDA EM GRAOS)</v>
      </c>
      <c r="F839" s="280" t="s">
        <v>155</v>
      </c>
      <c r="G839" s="280" t="s">
        <v>155</v>
      </c>
      <c r="H839" s="281">
        <v>50.2</v>
      </c>
      <c r="I839" s="281">
        <f>VLOOKUP(D839,FRACIONADOS!$A:$L,8,0)</f>
        <v>50.2</v>
      </c>
      <c r="J839" s="282" t="str">
        <f>IFERROR(_xlfn.XLOOKUP(D839,ISENTOS!A:A,ISENTOS!H:H),"")</f>
        <v/>
      </c>
      <c r="K839" s="282" t="str">
        <f>IFERROR(_xlfn.XLOOKUP(D839,ISENTOS!A:A,ISENTOS!I:I),"")</f>
        <v/>
      </c>
      <c r="L839" s="283">
        <f>IF(_xlfn.XLOOKUP(D839,Peso!A:A,Peso!D:D),_xlfn.XLOOKUP(D839,Peso!A:A,Peso!D:D),"SEM PESO")</f>
        <v>2</v>
      </c>
      <c r="M839" s="283" t="str">
        <f>_xlfn.XLOOKUP(D839,Peso!A:A,Peso!C:C)</f>
        <v>SC</v>
      </c>
      <c r="N839" s="283"/>
      <c r="O839" s="284">
        <f t="shared" si="104"/>
        <v>50.2</v>
      </c>
      <c r="P839" s="284" t="str">
        <f t="shared" si="105"/>
        <v/>
      </c>
      <c r="Q839" s="284" t="str">
        <f t="shared" si="106"/>
        <v/>
      </c>
      <c r="R839" s="285" t="str">
        <f>_xlfn.XLOOKUP(D839,CATEGORIA!B:B,CATEGORIA!F:F)</f>
        <v>TEMPEROS / ESPECIARIAS</v>
      </c>
      <c r="S839" s="286">
        <f t="shared" si="107"/>
        <v>100.4</v>
      </c>
      <c r="T839" s="287" t="str">
        <f t="shared" si="108"/>
        <v/>
      </c>
      <c r="U839" s="287" t="str">
        <f t="shared" si="109"/>
        <v/>
      </c>
      <c r="V839" s="287">
        <f t="shared" si="110"/>
        <v>100.4</v>
      </c>
      <c r="W839" s="288">
        <f>_xlfn.XLOOKUP('LISTA '!D839,BASE!A:A,BASE!G:G)</f>
        <v>11</v>
      </c>
      <c r="X839" s="280" t="str">
        <f t="shared" si="111"/>
        <v/>
      </c>
      <c r="Y839" s="280" t="str">
        <f>IF(X839="ACABOU",(MAX($Y$2:Y838))+1,"")</f>
        <v/>
      </c>
      <c r="Z839" s="280" t="str">
        <f>IF(X839="CHEGOU",(MAX($Z$2:Z838))+1,"")</f>
        <v/>
      </c>
    </row>
    <row r="840" spans="1:26" s="216" customFormat="1" ht="21.9" customHeight="1" x14ac:dyDescent="0.3">
      <c r="A840" s="12" t="e">
        <f>IF(#REF!="",0,COUNTIF(#REF!,"x"))</f>
        <v>#REF!</v>
      </c>
      <c r="B840" s="12" t="e">
        <f>IF(#REF!="",0,COUNTIF(#REF!,"x"))</f>
        <v>#REF!</v>
      </c>
      <c r="C840" s="13" t="e">
        <f>IF(#REF!="",0,COUNTIF(#REF!,"X"))</f>
        <v>#REF!</v>
      </c>
      <c r="D840" s="278">
        <v>621</v>
      </c>
      <c r="E840" s="279" t="str">
        <f>_xlfn.XLOOKUP(D840,BASE!A:A,BASE!B:B)</f>
        <v>PIMENTA BRANCA PO 95% 5KG</v>
      </c>
      <c r="F840" s="280"/>
      <c r="G840" s="280"/>
      <c r="H840" s="281">
        <v>44.9</v>
      </c>
      <c r="I840" s="281">
        <v>44.9</v>
      </c>
      <c r="J840" s="282" t="str">
        <f>IFERROR(_xlfn.XLOOKUP(D840,ISENTOS!A:A,ISENTOS!H:H),"")</f>
        <v/>
      </c>
      <c r="K840" s="282" t="str">
        <f>IFERROR(_xlfn.XLOOKUP(D840,ISENTOS!A:A,ISENTOS!I:I),"")</f>
        <v/>
      </c>
      <c r="L840" s="283">
        <f>IF(_xlfn.XLOOKUP(D840,Peso!A:A,Peso!D:D),_xlfn.XLOOKUP(D840,Peso!A:A,Peso!D:D),"SEM PESO")</f>
        <v>5</v>
      </c>
      <c r="M840" s="283" t="str">
        <f>_xlfn.XLOOKUP(D840,Peso!A:A,Peso!C:C)</f>
        <v>SC</v>
      </c>
      <c r="N840" s="283"/>
      <c r="O840" s="284">
        <f t="shared" si="104"/>
        <v>44.9</v>
      </c>
      <c r="P840" s="284" t="str">
        <f t="shared" si="105"/>
        <v/>
      </c>
      <c r="Q840" s="284" t="str">
        <f t="shared" si="106"/>
        <v/>
      </c>
      <c r="R840" s="285" t="str">
        <f>_xlfn.XLOOKUP(D840,CATEGORIA!B:B,CATEGORIA!F:F)</f>
        <v>TEMPEROS / ESPECIARIAS</v>
      </c>
      <c r="S840" s="286">
        <f t="shared" si="107"/>
        <v>224.5</v>
      </c>
      <c r="T840" s="287" t="str">
        <f t="shared" si="108"/>
        <v/>
      </c>
      <c r="U840" s="287" t="str">
        <f t="shared" si="109"/>
        <v/>
      </c>
      <c r="V840" s="287">
        <f t="shared" si="110"/>
        <v>224.5</v>
      </c>
      <c r="W840" s="288">
        <f>_xlfn.XLOOKUP('LISTA '!D840,BASE!A:A,BASE!G:G)</f>
        <v>13</v>
      </c>
      <c r="X840" s="280" t="str">
        <f t="shared" si="111"/>
        <v/>
      </c>
      <c r="Y840" s="280" t="str">
        <f>IF(X840="ACABOU",(MAX($Y$2:Y839))+1,"")</f>
        <v/>
      </c>
      <c r="Z840" s="280" t="str">
        <f>IF(X840="CHEGOU",(MAX($Z$2:Z839))+1,"")</f>
        <v/>
      </c>
    </row>
    <row r="841" spans="1:26" s="216" customFormat="1" ht="21.9" customHeight="1" x14ac:dyDescent="0.3">
      <c r="A841" s="12" t="e">
        <f>IF(#REF!="",0,COUNTIF(#REF!,"x"))</f>
        <v>#REF!</v>
      </c>
      <c r="B841" s="12" t="e">
        <f>IF(#REF!="",0,COUNTIF(#REF!,"x"))</f>
        <v>#REF!</v>
      </c>
      <c r="C841" s="13" t="e">
        <f>IF(#REF!="",0,COUNTIF(#REF!,"X"))</f>
        <v>#REF!</v>
      </c>
      <c r="D841" s="278">
        <v>20324</v>
      </c>
      <c r="E841" s="279" t="str">
        <f>_xlfn.XLOOKUP(D841,BASE!A:A,BASE!B:B)</f>
        <v>PIMENTA CALABRESA EM FLOCOS 25KG</v>
      </c>
      <c r="F841" s="280"/>
      <c r="G841" s="280"/>
      <c r="H841" s="281">
        <v>12</v>
      </c>
      <c r="I841" s="281">
        <v>12</v>
      </c>
      <c r="J841" s="282">
        <f>IFERROR(_xlfn.XLOOKUP(D841,ISENTOS!A:A,ISENTOS!H:H),"")</f>
        <v>0.04</v>
      </c>
      <c r="K841" s="282">
        <f>IFERROR(_xlfn.XLOOKUP(D841,ISENTOS!A:A,ISENTOS!I:I),"")</f>
        <v>0.12</v>
      </c>
      <c r="L841" s="283">
        <f>IF(_xlfn.XLOOKUP(D841,Peso!A:A,Peso!D:D),_xlfn.XLOOKUP(D841,Peso!A:A,Peso!D:D),"SEM PESO")</f>
        <v>25</v>
      </c>
      <c r="M841" s="283" t="str">
        <f>_xlfn.XLOOKUP(D841,Peso!A:A,Peso!C:C)</f>
        <v>SC</v>
      </c>
      <c r="N841" s="283"/>
      <c r="O841" s="284">
        <f t="shared" si="104"/>
        <v>12</v>
      </c>
      <c r="P841" s="284">
        <f t="shared" si="105"/>
        <v>12.5</v>
      </c>
      <c r="Q841" s="284">
        <f t="shared" si="106"/>
        <v>13.5</v>
      </c>
      <c r="R841" s="285" t="str">
        <f>_xlfn.XLOOKUP(D841,CATEGORIA!B:B,CATEGORIA!F:F)</f>
        <v>TEMPEROS / ESPECIARIAS</v>
      </c>
      <c r="S841" s="286">
        <f t="shared" si="107"/>
        <v>300</v>
      </c>
      <c r="T841" s="287">
        <f t="shared" si="108"/>
        <v>312</v>
      </c>
      <c r="U841" s="287">
        <f t="shared" si="109"/>
        <v>336</v>
      </c>
      <c r="V841" s="287">
        <f t="shared" si="110"/>
        <v>300</v>
      </c>
      <c r="W841" s="288">
        <f>_xlfn.XLOOKUP('LISTA '!D841,BASE!A:A,BASE!G:G)</f>
        <v>314</v>
      </c>
      <c r="X841" s="280" t="str">
        <f t="shared" si="111"/>
        <v/>
      </c>
      <c r="Y841" s="280" t="str">
        <f>IF(X841="ACABOU",(MAX($Y$2:Y840))+1,"")</f>
        <v/>
      </c>
      <c r="Z841" s="280" t="str">
        <f>IF(X841="CHEGOU",(MAX($Z$2:Z840))+1,"")</f>
        <v/>
      </c>
    </row>
    <row r="842" spans="1:26" s="216" customFormat="1" ht="21.9" customHeight="1" x14ac:dyDescent="0.3">
      <c r="A842" s="19" t="e">
        <f>IF(#REF!="",0,COUNTIF(#REF!,"x"))</f>
        <v>#REF!</v>
      </c>
      <c r="B842" s="19" t="e">
        <f>IF(#REF!="",0,COUNTIF(#REF!,"x"))</f>
        <v>#REF!</v>
      </c>
      <c r="C842" s="16" t="e">
        <f>IF(#REF!="",0,COUNTIF(#REF!,"X"))</f>
        <v>#REF!</v>
      </c>
      <c r="D842" s="278">
        <v>21425</v>
      </c>
      <c r="E842" s="279" t="str">
        <f>_xlfn.XLOOKUP(D842,BASE!A:A,BASE!B:B)</f>
        <v>PIMENTA CALABRESA EM FLOCOS 2KG (VIDA EM GRAOS)</v>
      </c>
      <c r="F842" s="280" t="s">
        <v>155</v>
      </c>
      <c r="G842" s="280" t="s">
        <v>155</v>
      </c>
      <c r="H842" s="281">
        <v>14.6</v>
      </c>
      <c r="I842" s="281">
        <f>VLOOKUP(D842,FRACIONADOS!$A:$L,8,0)</f>
        <v>14.6</v>
      </c>
      <c r="J842" s="282">
        <f>IFERROR(_xlfn.XLOOKUP(D842,ISENTOS!A:A,ISENTOS!H:H),"")</f>
        <v>0.04</v>
      </c>
      <c r="K842" s="282">
        <f>IFERROR(_xlfn.XLOOKUP(D842,ISENTOS!A:A,ISENTOS!I:I),"")</f>
        <v>0.12</v>
      </c>
      <c r="L842" s="283">
        <f>IF(_xlfn.XLOOKUP(D842,Peso!A:A,Peso!D:D),_xlfn.XLOOKUP(D842,Peso!A:A,Peso!D:D),"SEM PESO")</f>
        <v>2</v>
      </c>
      <c r="M842" s="283" t="str">
        <f>_xlfn.XLOOKUP(D842,Peso!A:A,Peso!C:C)</f>
        <v>SC</v>
      </c>
      <c r="N842" s="283"/>
      <c r="O842" s="284">
        <f t="shared" si="104"/>
        <v>14.6</v>
      </c>
      <c r="P842" s="284">
        <f t="shared" si="105"/>
        <v>15.2</v>
      </c>
      <c r="Q842" s="284">
        <f t="shared" si="106"/>
        <v>16.400000000000002</v>
      </c>
      <c r="R842" s="285" t="str">
        <f>_xlfn.XLOOKUP(D842,CATEGORIA!B:B,CATEGORIA!F:F)</f>
        <v>TEMPEROS / ESPECIARIAS</v>
      </c>
      <c r="S842" s="286">
        <f t="shared" si="107"/>
        <v>29.2</v>
      </c>
      <c r="T842" s="287">
        <f t="shared" si="108"/>
        <v>30.400000000000002</v>
      </c>
      <c r="U842" s="287">
        <f t="shared" si="109"/>
        <v>32.800000000000004</v>
      </c>
      <c r="V842" s="287">
        <f t="shared" si="110"/>
        <v>29.2</v>
      </c>
      <c r="W842" s="288">
        <f>_xlfn.XLOOKUP('LISTA '!D842,BASE!A:A,BASE!G:G)</f>
        <v>68</v>
      </c>
      <c r="X842" s="280" t="str">
        <f t="shared" si="111"/>
        <v/>
      </c>
      <c r="Y842" s="280" t="str">
        <f>IF(X842="ACABOU",(MAX($Y$2:Y841))+1,"")</f>
        <v/>
      </c>
      <c r="Z842" s="280" t="str">
        <f>IF(X842="CHEGOU",(MAX($Z$2:Z841))+1,"")</f>
        <v/>
      </c>
    </row>
    <row r="843" spans="1:26" s="216" customFormat="1" ht="21.9" customHeight="1" x14ac:dyDescent="0.3">
      <c r="A843" s="12" t="e">
        <f>IF(#REF!="",0,COUNTIF(#REF!,"x"))</f>
        <v>#REF!</v>
      </c>
      <c r="B843" s="12" t="e">
        <f>IF(#REF!="",0,COUNTIF(#REF!,"x"))</f>
        <v>#REF!</v>
      </c>
      <c r="C843" s="13" t="e">
        <f>IF(#REF!="",0,COUNTIF(#REF!,"X"))</f>
        <v>#REF!</v>
      </c>
      <c r="D843" s="278">
        <v>20396</v>
      </c>
      <c r="E843" s="279" t="str">
        <f>_xlfn.XLOOKUP(D843,BASE!A:A,BASE!B:B)</f>
        <v>PIMENTA CALABRESA EM FLOCOS 5KG (VIDA EM GRAOS)</v>
      </c>
      <c r="F843" s="280" t="s">
        <v>155</v>
      </c>
      <c r="G843" s="280" t="s">
        <v>155</v>
      </c>
      <c r="H843" s="281">
        <v>14.1</v>
      </c>
      <c r="I843" s="281">
        <f>VLOOKUP(D843,FRACIONADOS!$A:$L,8,0)</f>
        <v>14.1</v>
      </c>
      <c r="J843" s="282">
        <f>IFERROR(_xlfn.XLOOKUP(D843,ISENTOS!A:A,ISENTOS!H:H),"")</f>
        <v>0.04</v>
      </c>
      <c r="K843" s="282">
        <f>IFERROR(_xlfn.XLOOKUP(D843,ISENTOS!A:A,ISENTOS!I:I),"")</f>
        <v>0.12</v>
      </c>
      <c r="L843" s="283">
        <f>IF(_xlfn.XLOOKUP(D843,Peso!A:A,Peso!D:D),_xlfn.XLOOKUP(D843,Peso!A:A,Peso!D:D),"SEM PESO")</f>
        <v>5</v>
      </c>
      <c r="M843" s="283" t="str">
        <f>_xlfn.XLOOKUP(D843,Peso!A:A,Peso!C:C)</f>
        <v>SC</v>
      </c>
      <c r="N843" s="283"/>
      <c r="O843" s="284">
        <f t="shared" si="104"/>
        <v>14.1</v>
      </c>
      <c r="P843" s="284">
        <f t="shared" si="105"/>
        <v>14.7</v>
      </c>
      <c r="Q843" s="284">
        <f t="shared" si="106"/>
        <v>15.799999999999999</v>
      </c>
      <c r="R843" s="285" t="str">
        <f>_xlfn.XLOOKUP(D843,CATEGORIA!B:B,CATEGORIA!F:F)</f>
        <v>TEMPEROS / ESPECIARIAS</v>
      </c>
      <c r="S843" s="286">
        <f t="shared" si="107"/>
        <v>70.5</v>
      </c>
      <c r="T843" s="287">
        <f t="shared" si="108"/>
        <v>73.399999999999991</v>
      </c>
      <c r="U843" s="287">
        <f t="shared" si="109"/>
        <v>79</v>
      </c>
      <c r="V843" s="287">
        <f t="shared" si="110"/>
        <v>70.5</v>
      </c>
      <c r="W843" s="288">
        <f>_xlfn.XLOOKUP('LISTA '!D843,BASE!A:A,BASE!G:G)</f>
        <v>147</v>
      </c>
      <c r="X843" s="280" t="str">
        <f t="shared" si="111"/>
        <v/>
      </c>
      <c r="Y843" s="280" t="str">
        <f>IF(X843="ACABOU",(MAX($Y$2:Y842))+1,"")</f>
        <v/>
      </c>
      <c r="Z843" s="280" t="str">
        <f>IF(X843="CHEGOU",(MAX($Z$2:Z842))+1,"")</f>
        <v/>
      </c>
    </row>
    <row r="844" spans="1:26" s="216" customFormat="1" ht="21.9" customHeight="1" x14ac:dyDescent="0.3">
      <c r="A844" s="12" t="e">
        <f>IF(#REF!="",0,COUNTIF(#REF!,"x"))</f>
        <v>#REF!</v>
      </c>
      <c r="B844" s="12" t="e">
        <f>IF(#REF!="",0,COUNTIF(#REF!,"x"))</f>
        <v>#REF!</v>
      </c>
      <c r="C844" s="13" t="e">
        <f>IF(#REF!="",0,COUNTIF(#REF!,"X"))</f>
        <v>#REF!</v>
      </c>
      <c r="D844" s="278">
        <v>20361</v>
      </c>
      <c r="E844" s="279" t="str">
        <f>_xlfn.XLOOKUP(D844,BASE!A:A,BASE!B:B)</f>
        <v>PIMENTA CALABRESA EM PO 5KG</v>
      </c>
      <c r="F844" s="280"/>
      <c r="G844" s="280"/>
      <c r="H844" s="281">
        <v>14.5</v>
      </c>
      <c r="I844" s="281">
        <v>14.5</v>
      </c>
      <c r="J844" s="282">
        <f>IFERROR(_xlfn.XLOOKUP(D844,ISENTOS!A:A,ISENTOS!H:H),"")</f>
        <v>0.04</v>
      </c>
      <c r="K844" s="282">
        <f>IFERROR(_xlfn.XLOOKUP(D844,ISENTOS!A:A,ISENTOS!I:I),"")</f>
        <v>0.12</v>
      </c>
      <c r="L844" s="283">
        <f>IF(_xlfn.XLOOKUP(D844,Peso!A:A,Peso!D:D),_xlfn.XLOOKUP(D844,Peso!A:A,Peso!D:D),"SEM PESO")</f>
        <v>5</v>
      </c>
      <c r="M844" s="283" t="str">
        <f>_xlfn.XLOOKUP(D844,Peso!A:A,Peso!C:C)</f>
        <v>SC</v>
      </c>
      <c r="N844" s="283"/>
      <c r="O844" s="284">
        <f t="shared" si="104"/>
        <v>14.5</v>
      </c>
      <c r="P844" s="284">
        <f t="shared" si="105"/>
        <v>15.1</v>
      </c>
      <c r="Q844" s="284">
        <f t="shared" si="106"/>
        <v>16.3</v>
      </c>
      <c r="R844" s="285" t="str">
        <f>_xlfn.XLOOKUP(D844,CATEGORIA!B:B,CATEGORIA!F:F)</f>
        <v>TEMPEROS / ESPECIARIAS</v>
      </c>
      <c r="S844" s="286">
        <f t="shared" si="107"/>
        <v>72.5</v>
      </c>
      <c r="T844" s="287">
        <f t="shared" si="108"/>
        <v>75.400000000000006</v>
      </c>
      <c r="U844" s="287">
        <f t="shared" si="109"/>
        <v>81.2</v>
      </c>
      <c r="V844" s="287">
        <f t="shared" si="110"/>
        <v>72.5</v>
      </c>
      <c r="W844" s="288">
        <f>_xlfn.XLOOKUP('LISTA '!D844,BASE!A:A,BASE!G:G)</f>
        <v>158</v>
      </c>
      <c r="X844" s="280" t="str">
        <f t="shared" si="111"/>
        <v/>
      </c>
      <c r="Y844" s="280" t="str">
        <f>IF(X844="ACABOU",(MAX($Y$2:Y843))+1,"")</f>
        <v/>
      </c>
      <c r="Z844" s="280" t="str">
        <f>IF(X844="CHEGOU",(MAX($Z$2:Z843))+1,"")</f>
        <v/>
      </c>
    </row>
    <row r="845" spans="1:26" s="216" customFormat="1" ht="21.9" customHeight="1" x14ac:dyDescent="0.3">
      <c r="A845" s="11" t="e">
        <f>IF(#REF!="",0,COUNTIF(#REF!,"x"))</f>
        <v>#REF!</v>
      </c>
      <c r="B845" s="11" t="e">
        <f>IF(#REF!="",0,COUNTIF(#REF!,"x"))</f>
        <v>#REF!</v>
      </c>
      <c r="C845" s="10" t="e">
        <f>IF(#REF!="",0,COUNTIF(#REF!,"X"))</f>
        <v>#REF!</v>
      </c>
      <c r="D845" s="278">
        <v>1007</v>
      </c>
      <c r="E845" s="279" t="str">
        <f>_xlfn.XLOOKUP(D845,BASE!A:A,BASE!B:B)</f>
        <v>PIMENTA JAMAICA EM GRAOS 25KG</v>
      </c>
      <c r="F845" s="280"/>
      <c r="G845" s="280"/>
      <c r="H845" s="281">
        <v>88</v>
      </c>
      <c r="I845" s="281">
        <v>88</v>
      </c>
      <c r="J845" s="282" t="str">
        <f>IFERROR(_xlfn.XLOOKUP(D845,ISENTOS!A:A,ISENTOS!H:H),"")</f>
        <v/>
      </c>
      <c r="K845" s="282" t="str">
        <f>IFERROR(_xlfn.XLOOKUP(D845,ISENTOS!A:A,ISENTOS!I:I),"")</f>
        <v/>
      </c>
      <c r="L845" s="283">
        <f>IF(_xlfn.XLOOKUP(D845,Peso!A:A,Peso!D:D),_xlfn.XLOOKUP(D845,Peso!A:A,Peso!D:D),"SEM PESO")</f>
        <v>25</v>
      </c>
      <c r="M845" s="283" t="str">
        <f>_xlfn.XLOOKUP(D845,Peso!A:A,Peso!C:C)</f>
        <v>SC</v>
      </c>
      <c r="N845" s="283"/>
      <c r="O845" s="284">
        <f t="shared" si="104"/>
        <v>88</v>
      </c>
      <c r="P845" s="284" t="str">
        <f t="shared" si="105"/>
        <v/>
      </c>
      <c r="Q845" s="284" t="str">
        <f t="shared" si="106"/>
        <v/>
      </c>
      <c r="R845" s="285" t="str">
        <f>_xlfn.XLOOKUP(D845,CATEGORIA!B:B,CATEGORIA!F:F)</f>
        <v>TEMPEROS / ESPECIARIAS</v>
      </c>
      <c r="S845" s="286">
        <f t="shared" si="107"/>
        <v>2200</v>
      </c>
      <c r="T845" s="287" t="str">
        <f t="shared" si="108"/>
        <v/>
      </c>
      <c r="U845" s="287" t="str">
        <f t="shared" si="109"/>
        <v/>
      </c>
      <c r="V845" s="287">
        <f t="shared" si="110"/>
        <v>2200</v>
      </c>
      <c r="W845" s="288">
        <f>_xlfn.XLOOKUP('LISTA '!D845,BASE!A:A,BASE!G:G)</f>
        <v>11</v>
      </c>
      <c r="X845" s="280" t="str">
        <f t="shared" si="111"/>
        <v/>
      </c>
      <c r="Y845" s="280" t="str">
        <f>IF(X845="ACABOU",(MAX($Y$2:Y844))+1,"")</f>
        <v/>
      </c>
      <c r="Z845" s="280" t="str">
        <f>IF(X845="CHEGOU",(MAX($Z$2:Z844))+1,"")</f>
        <v/>
      </c>
    </row>
    <row r="846" spans="1:26" s="216" customFormat="1" ht="21.9" customHeight="1" x14ac:dyDescent="0.3">
      <c r="A846" s="63" t="e">
        <f>IF(#REF!="",0,COUNTIF(#REF!,"x"))</f>
        <v>#REF!</v>
      </c>
      <c r="B846" s="63" t="e">
        <f>IF(#REF!="",0,COUNTIF(#REF!,"x"))</f>
        <v>#REF!</v>
      </c>
      <c r="C846" s="45" t="e">
        <f>IF(#REF!="",0,COUNTIF(#REF!,"X"))</f>
        <v>#REF!</v>
      </c>
      <c r="D846" s="278">
        <v>21682</v>
      </c>
      <c r="E846" s="279" t="str">
        <f>_xlfn.XLOOKUP(D846,BASE!A:A,BASE!B:B)</f>
        <v>PIMENTA JAMAICA EM GRAOS 2KG (VIDA EM GRAOS)</v>
      </c>
      <c r="F846" s="280"/>
      <c r="G846" s="280"/>
      <c r="H846" s="281">
        <v>98.2</v>
      </c>
      <c r="I846" s="281">
        <f>_xlfn.XLOOKUP(D846,FRACIONADOS!A:A,FRACIONADOS!H:H)</f>
        <v>98.2</v>
      </c>
      <c r="J846" s="282" t="str">
        <f>IFERROR(_xlfn.XLOOKUP(D846,ISENTOS!A:A,ISENTOS!H:H),"")</f>
        <v/>
      </c>
      <c r="K846" s="282" t="str">
        <f>IFERROR(_xlfn.XLOOKUP(D846,ISENTOS!A:A,ISENTOS!I:I),"")</f>
        <v/>
      </c>
      <c r="L846" s="283">
        <f>IF(_xlfn.XLOOKUP(D846,Peso!A:A,Peso!D:D),_xlfn.XLOOKUP(D846,Peso!A:A,Peso!D:D),"SEM PESO")</f>
        <v>2</v>
      </c>
      <c r="M846" s="283" t="str">
        <f>_xlfn.XLOOKUP(D846,Peso!A:A,Peso!C:C)</f>
        <v>SC</v>
      </c>
      <c r="N846" s="283"/>
      <c r="O846" s="284">
        <f t="shared" si="104"/>
        <v>98.2</v>
      </c>
      <c r="P846" s="284" t="str">
        <f t="shared" si="105"/>
        <v/>
      </c>
      <c r="Q846" s="284" t="str">
        <f t="shared" si="106"/>
        <v/>
      </c>
      <c r="R846" s="285" t="str">
        <f>_xlfn.XLOOKUP(D846,CATEGORIA!B:B,CATEGORIA!F:F)</f>
        <v>TEMPEROS / ESPECIARIAS</v>
      </c>
      <c r="S846" s="286">
        <f t="shared" si="107"/>
        <v>196.4</v>
      </c>
      <c r="T846" s="287" t="str">
        <f t="shared" si="108"/>
        <v/>
      </c>
      <c r="U846" s="287" t="str">
        <f t="shared" si="109"/>
        <v/>
      </c>
      <c r="V846" s="287">
        <f t="shared" si="110"/>
        <v>196.4</v>
      </c>
      <c r="W846" s="288">
        <f>_xlfn.XLOOKUP('LISTA '!D846,BASE!A:A,BASE!G:G)</f>
        <v>7</v>
      </c>
      <c r="X846" s="280" t="str">
        <f t="shared" si="111"/>
        <v/>
      </c>
      <c r="Y846" s="280" t="str">
        <f>IF(X846="ACABOU",(MAX($Y$2:Y845))+1,"")</f>
        <v/>
      </c>
      <c r="Z846" s="280" t="str">
        <f>IF(X846="CHEGOU",(MAX($Z$2:Z845))+1,"")</f>
        <v/>
      </c>
    </row>
    <row r="847" spans="1:26" s="216" customFormat="1" ht="21.9" customHeight="1" x14ac:dyDescent="0.3">
      <c r="A847" s="63" t="e">
        <f>IF(#REF!="",0,COUNTIF(#REF!,"x"))</f>
        <v>#REF!</v>
      </c>
      <c r="B847" s="63" t="e">
        <f>IF(#REF!="",0,COUNTIF(#REF!,"x"))</f>
        <v>#REF!</v>
      </c>
      <c r="C847" s="45" t="e">
        <f>IF(#REF!="",0,COUNTIF(#REF!,"X"))</f>
        <v>#REF!</v>
      </c>
      <c r="D847" s="278">
        <v>20363</v>
      </c>
      <c r="E847" s="279" t="str">
        <f>_xlfn.XLOOKUP(D847,BASE!A:A,BASE!B:B)</f>
        <v>PIMENTA JAMAICA EM GRAOS 5KG (VIDA EM GRAOS)</v>
      </c>
      <c r="F847" s="280"/>
      <c r="G847" s="280"/>
      <c r="H847" s="281">
        <v>93.8</v>
      </c>
      <c r="I847" s="281">
        <f>_xlfn.XLOOKUP(D847,FRACIONADOS!A:A,FRACIONADOS!H:H)</f>
        <v>93.8</v>
      </c>
      <c r="J847" s="282" t="str">
        <f>IFERROR(_xlfn.XLOOKUP(D847,ISENTOS!A:A,ISENTOS!H:H),"")</f>
        <v/>
      </c>
      <c r="K847" s="282" t="str">
        <f>IFERROR(_xlfn.XLOOKUP(D847,ISENTOS!A:A,ISENTOS!I:I),"")</f>
        <v/>
      </c>
      <c r="L847" s="283">
        <f>IF(_xlfn.XLOOKUP(D847,Peso!A:A,Peso!D:D),_xlfn.XLOOKUP(D847,Peso!A:A,Peso!D:D),"SEM PESO")</f>
        <v>5</v>
      </c>
      <c r="M847" s="283" t="str">
        <f>_xlfn.XLOOKUP(D847,Peso!A:A,Peso!C:C)</f>
        <v>SC</v>
      </c>
      <c r="N847" s="283"/>
      <c r="O847" s="284">
        <f t="shared" si="104"/>
        <v>93.8</v>
      </c>
      <c r="P847" s="284" t="str">
        <f t="shared" si="105"/>
        <v/>
      </c>
      <c r="Q847" s="284" t="str">
        <f t="shared" si="106"/>
        <v/>
      </c>
      <c r="R847" s="285" t="str">
        <f>_xlfn.XLOOKUP(D847,CATEGORIA!B:B,CATEGORIA!F:F)</f>
        <v>TEMPEROS / ESPECIARIAS</v>
      </c>
      <c r="S847" s="286">
        <f t="shared" si="107"/>
        <v>469</v>
      </c>
      <c r="T847" s="287" t="str">
        <f t="shared" si="108"/>
        <v/>
      </c>
      <c r="U847" s="287" t="str">
        <f t="shared" si="109"/>
        <v/>
      </c>
      <c r="V847" s="287">
        <f t="shared" si="110"/>
        <v>469</v>
      </c>
      <c r="W847" s="288">
        <f>_xlfn.XLOOKUP('LISTA '!D847,BASE!A:A,BASE!G:G)</f>
        <v>11</v>
      </c>
      <c r="X847" s="280" t="str">
        <f t="shared" si="111"/>
        <v/>
      </c>
      <c r="Y847" s="280" t="str">
        <f>IF(X847="ACABOU",(MAX($Y$2:Y846))+1,"")</f>
        <v/>
      </c>
      <c r="Z847" s="280" t="str">
        <f>IF(X847="CHEGOU",(MAX($Z$2:Z846))+1,"")</f>
        <v/>
      </c>
    </row>
    <row r="848" spans="1:26" s="216" customFormat="1" ht="21.9" customHeight="1" x14ac:dyDescent="0.3">
      <c r="A848" s="63" t="e">
        <f>IF(#REF!="",0,COUNTIF(#REF!,"x"))</f>
        <v>#REF!</v>
      </c>
      <c r="B848" s="63" t="e">
        <f>IF(#REF!="",0,COUNTIF(#REF!,"x"))</f>
        <v>#REF!</v>
      </c>
      <c r="C848" s="45" t="e">
        <f>IF(#REF!="",0,COUNTIF(#REF!,"X"))</f>
        <v>#REF!</v>
      </c>
      <c r="D848" s="278">
        <v>2268</v>
      </c>
      <c r="E848" s="279" t="str">
        <f>_xlfn.XLOOKUP(D848,BASE!A:A,BASE!B:B)</f>
        <v>PIMENTA JAMAICA MOIDA 2KG (VIDA EM GRAOS)</v>
      </c>
      <c r="F848" s="280" t="s">
        <v>155</v>
      </c>
      <c r="G848" s="280" t="s">
        <v>155</v>
      </c>
      <c r="H848" s="281">
        <v>56.2</v>
      </c>
      <c r="I848" s="281">
        <f>VLOOKUP(D848,FRACIONADOS!$A:$L,8,0)</f>
        <v>56.2</v>
      </c>
      <c r="J848" s="282" t="str">
        <f>IFERROR(_xlfn.XLOOKUP(D848,ISENTOS!A:A,ISENTOS!H:H),"")</f>
        <v/>
      </c>
      <c r="K848" s="282" t="str">
        <f>IFERROR(_xlfn.XLOOKUP(D848,ISENTOS!A:A,ISENTOS!I:I),"")</f>
        <v/>
      </c>
      <c r="L848" s="283">
        <f>IF(_xlfn.XLOOKUP(D848,Peso!A:A,Peso!D:D),_xlfn.XLOOKUP(D848,Peso!A:A,Peso!D:D),"SEM PESO")</f>
        <v>2</v>
      </c>
      <c r="M848" s="283" t="str">
        <f>_xlfn.XLOOKUP(D848,Peso!A:A,Peso!C:C)</f>
        <v>SC</v>
      </c>
      <c r="N848" s="283"/>
      <c r="O848" s="284">
        <f t="shared" si="104"/>
        <v>56.2</v>
      </c>
      <c r="P848" s="284" t="str">
        <f t="shared" si="105"/>
        <v/>
      </c>
      <c r="Q848" s="284" t="str">
        <f t="shared" si="106"/>
        <v/>
      </c>
      <c r="R848" s="285" t="str">
        <f>_xlfn.XLOOKUP(D848,CATEGORIA!B:B,CATEGORIA!F:F)</f>
        <v>TEMPEROS / ESPECIARIAS</v>
      </c>
      <c r="S848" s="286">
        <f t="shared" si="107"/>
        <v>112.4</v>
      </c>
      <c r="T848" s="287" t="str">
        <f t="shared" si="108"/>
        <v/>
      </c>
      <c r="U848" s="287" t="str">
        <f t="shared" si="109"/>
        <v/>
      </c>
      <c r="V848" s="287">
        <f t="shared" si="110"/>
        <v>112.4</v>
      </c>
      <c r="W848" s="288">
        <f>_xlfn.XLOOKUP('LISTA '!D848,BASE!A:A,BASE!G:G)</f>
        <v>9</v>
      </c>
      <c r="X848" s="280" t="str">
        <f t="shared" si="111"/>
        <v/>
      </c>
      <c r="Y848" s="280" t="str">
        <f>IF(X848="ACABOU",(MAX($Y$2:Y847))+1,"")</f>
        <v/>
      </c>
      <c r="Z848" s="280" t="str">
        <f>IF(X848="CHEGOU",(MAX($Z$2:Z847))+1,"")</f>
        <v/>
      </c>
    </row>
    <row r="849" spans="1:27" s="216" customFormat="1" ht="21.9" customHeight="1" x14ac:dyDescent="0.3">
      <c r="A849" s="63" t="e">
        <f>IF(#REF!="",0,COUNTIF(#REF!,"x"))</f>
        <v>#REF!</v>
      </c>
      <c r="B849" s="63" t="e">
        <f>IF(#REF!="",0,COUNTIF(#REF!,"x"))</f>
        <v>#REF!</v>
      </c>
      <c r="C849" s="45" t="e">
        <f>IF(#REF!="",0,COUNTIF(#REF!,"X"))</f>
        <v>#REF!</v>
      </c>
      <c r="D849" s="278">
        <v>1155</v>
      </c>
      <c r="E849" s="279" t="str">
        <f>_xlfn.XLOOKUP(D849,BASE!A:A,BASE!B:B)</f>
        <v>PIMENTA JAMAICA MOIDA 5KG</v>
      </c>
      <c r="F849" s="280"/>
      <c r="G849" s="280"/>
      <c r="H849" s="281">
        <v>49.8</v>
      </c>
      <c r="I849" s="281">
        <v>49.8</v>
      </c>
      <c r="J849" s="282" t="str">
        <f>IFERROR(_xlfn.XLOOKUP(D849,ISENTOS!A:A,ISENTOS!H:H),"")</f>
        <v/>
      </c>
      <c r="K849" s="282" t="str">
        <f>IFERROR(_xlfn.XLOOKUP(D849,ISENTOS!A:A,ISENTOS!I:I),"")</f>
        <v/>
      </c>
      <c r="L849" s="283">
        <f>IF(_xlfn.XLOOKUP(D849,Peso!A:A,Peso!D:D),_xlfn.XLOOKUP(D849,Peso!A:A,Peso!D:D),"SEM PESO")</f>
        <v>5</v>
      </c>
      <c r="M849" s="283" t="str">
        <f>_xlfn.XLOOKUP(D849,Peso!A:A,Peso!C:C)</f>
        <v>SC</v>
      </c>
      <c r="N849" s="283"/>
      <c r="O849" s="284">
        <f t="shared" si="104"/>
        <v>49.8</v>
      </c>
      <c r="P849" s="284" t="str">
        <f t="shared" si="105"/>
        <v/>
      </c>
      <c r="Q849" s="284" t="str">
        <f t="shared" si="106"/>
        <v/>
      </c>
      <c r="R849" s="285" t="str">
        <f>_xlfn.XLOOKUP(D849,CATEGORIA!B:B,CATEGORIA!F:F)</f>
        <v>TEMPEROS / ESPECIARIAS</v>
      </c>
      <c r="S849" s="286">
        <f t="shared" si="107"/>
        <v>249</v>
      </c>
      <c r="T849" s="287" t="str">
        <f t="shared" si="108"/>
        <v/>
      </c>
      <c r="U849" s="287" t="str">
        <f t="shared" si="109"/>
        <v/>
      </c>
      <c r="V849" s="287">
        <f t="shared" si="110"/>
        <v>249</v>
      </c>
      <c r="W849" s="288">
        <f>_xlfn.XLOOKUP('LISTA '!D849,BASE!A:A,BASE!G:G)</f>
        <v>54</v>
      </c>
      <c r="X849" s="280" t="str">
        <f t="shared" si="111"/>
        <v/>
      </c>
      <c r="Y849" s="280" t="str">
        <f>IF(X849="ACABOU",(MAX($Y$2:Y848))+1,"")</f>
        <v/>
      </c>
      <c r="Z849" s="280" t="str">
        <f>IF(X849="CHEGOU",(MAX($Z$2:Z848))+1,"")</f>
        <v/>
      </c>
    </row>
    <row r="850" spans="1:27" s="216" customFormat="1" ht="21.9" customHeight="1" x14ac:dyDescent="0.3">
      <c r="A850" s="63" t="e">
        <f>IF(#REF!="",0,COUNTIF(#REF!,"x"))</f>
        <v>#REF!</v>
      </c>
      <c r="B850" s="63" t="e">
        <f>IF(#REF!="",0,COUNTIF(#REF!,"x"))</f>
        <v>#REF!</v>
      </c>
      <c r="C850" s="45" t="e">
        <f>IF(#REF!="",0,COUNTIF(#REF!,"X"))</f>
        <v>#REF!</v>
      </c>
      <c r="D850" s="278">
        <v>917</v>
      </c>
      <c r="E850" s="279" t="str">
        <f>_xlfn.XLOOKUP(D850,BASE!A:A,BASE!B:B)</f>
        <v>PIMENTA PRETA EM GRAOS 25KG</v>
      </c>
      <c r="F850" s="280"/>
      <c r="G850" s="280"/>
      <c r="H850" s="281">
        <v>0</v>
      </c>
      <c r="I850" s="281">
        <v>0</v>
      </c>
      <c r="J850" s="282" t="str">
        <f>IFERROR(_xlfn.XLOOKUP(D850,ISENTOS!A:A,ISENTOS!H:H),"")</f>
        <v/>
      </c>
      <c r="K850" s="282" t="str">
        <f>IFERROR(_xlfn.XLOOKUP(D850,ISENTOS!A:A,ISENTOS!I:I),"")</f>
        <v/>
      </c>
      <c r="L850" s="283">
        <f>IF(_xlfn.XLOOKUP(D850,Peso!A:A,Peso!D:D),_xlfn.XLOOKUP(D850,Peso!A:A,Peso!D:D),"SEM PESO")</f>
        <v>25</v>
      </c>
      <c r="M850" s="283" t="str">
        <f>_xlfn.XLOOKUP(D850,Peso!A:A,Peso!C:C)</f>
        <v>SC</v>
      </c>
      <c r="N850" s="283"/>
      <c r="O850" s="284">
        <f t="shared" si="104"/>
        <v>0</v>
      </c>
      <c r="P850" s="284" t="str">
        <f t="shared" si="105"/>
        <v/>
      </c>
      <c r="Q850" s="284" t="str">
        <f t="shared" si="106"/>
        <v/>
      </c>
      <c r="R850" s="285" t="str">
        <f>_xlfn.XLOOKUP(D850,CATEGORIA!B:B,CATEGORIA!F:F)</f>
        <v>TEMPEROS / ESPECIARIAS</v>
      </c>
      <c r="S850" s="286">
        <f t="shared" si="107"/>
        <v>0</v>
      </c>
      <c r="T850" s="287" t="str">
        <f t="shared" si="108"/>
        <v/>
      </c>
      <c r="U850" s="287" t="str">
        <f t="shared" si="109"/>
        <v/>
      </c>
      <c r="V850" s="287">
        <f t="shared" si="110"/>
        <v>0</v>
      </c>
      <c r="W850" s="288">
        <f>_xlfn.XLOOKUP('LISTA '!D850,BASE!A:A,BASE!G:G)</f>
        <v>0</v>
      </c>
      <c r="X850" s="280" t="str">
        <f t="shared" si="111"/>
        <v/>
      </c>
      <c r="Y850" s="280" t="str">
        <f>IF(X850="ACABOU",(MAX($Y$2:Y849))+1,"")</f>
        <v/>
      </c>
      <c r="Z850" s="280" t="str">
        <f>IF(X850="CHEGOU",(MAX($Z$2:Z849))+1,"")</f>
        <v/>
      </c>
    </row>
    <row r="851" spans="1:27" s="216" customFormat="1" ht="21.9" customHeight="1" x14ac:dyDescent="0.3">
      <c r="A851" s="44" t="e">
        <f>IF(#REF!="",0,COUNTIF(#REF!,"x"))</f>
        <v>#REF!</v>
      </c>
      <c r="B851" s="44" t="e">
        <f>IF(#REF!="",0,COUNTIF(#REF!,"x"))</f>
        <v>#REF!</v>
      </c>
      <c r="C851" s="45" t="e">
        <f>IF(#REF!="",0,COUNTIF(#REF!,"X"))</f>
        <v>#REF!</v>
      </c>
      <c r="D851" s="278">
        <v>1593</v>
      </c>
      <c r="E851" s="279" t="str">
        <f>_xlfn.XLOOKUP(D851,BASE!A:A,BASE!B:B)</f>
        <v>PIMENTA PRETA EM GRAOS 2KG (VIDA EM GRAOS)</v>
      </c>
      <c r="F851" s="280"/>
      <c r="G851" s="280" t="s">
        <v>155</v>
      </c>
      <c r="H851" s="281">
        <v>0.8</v>
      </c>
      <c r="I851" s="281">
        <f>VLOOKUP(D851,FRACIONADOS!$A:$L,8,0)</f>
        <v>0.8</v>
      </c>
      <c r="J851" s="282" t="str">
        <f>IFERROR(_xlfn.XLOOKUP(D851,ISENTOS!A:A,ISENTOS!H:H),"")</f>
        <v/>
      </c>
      <c r="K851" s="282" t="str">
        <f>IFERROR(_xlfn.XLOOKUP(D851,ISENTOS!A:A,ISENTOS!I:I),"")</f>
        <v/>
      </c>
      <c r="L851" s="283">
        <f>IF(_xlfn.XLOOKUP(D851,Peso!A:A,Peso!D:D),_xlfn.XLOOKUP(D851,Peso!A:A,Peso!D:D),"SEM PESO")</f>
        <v>2</v>
      </c>
      <c r="M851" s="283" t="str">
        <f>_xlfn.XLOOKUP(D851,Peso!A:A,Peso!C:C)</f>
        <v>SC</v>
      </c>
      <c r="N851" s="283"/>
      <c r="O851" s="284">
        <f t="shared" si="104"/>
        <v>0.8</v>
      </c>
      <c r="P851" s="284" t="str">
        <f t="shared" si="105"/>
        <v/>
      </c>
      <c r="Q851" s="284" t="str">
        <f t="shared" si="106"/>
        <v/>
      </c>
      <c r="R851" s="285" t="str">
        <f>_xlfn.XLOOKUP(D851,CATEGORIA!B:B,CATEGORIA!F:F)</f>
        <v>TEMPEROS / ESPECIARIAS</v>
      </c>
      <c r="S851" s="286">
        <f t="shared" si="107"/>
        <v>1.6</v>
      </c>
      <c r="T851" s="287" t="str">
        <f t="shared" si="108"/>
        <v/>
      </c>
      <c r="U851" s="287" t="str">
        <f t="shared" si="109"/>
        <v/>
      </c>
      <c r="V851" s="287">
        <f t="shared" si="110"/>
        <v>1.6</v>
      </c>
      <c r="W851" s="288">
        <f>_xlfn.XLOOKUP('LISTA '!D851,BASE!A:A,BASE!G:G)</f>
        <v>14</v>
      </c>
      <c r="X851" s="280" t="str">
        <f t="shared" si="111"/>
        <v/>
      </c>
      <c r="Y851" s="280" t="str">
        <f>IF(X851="ACABOU",(MAX($Y$2:Y850))+1,"")</f>
        <v/>
      </c>
      <c r="Z851" s="280" t="str">
        <f>IF(X851="CHEGOU",(MAX($Z$2:Z850))+1,"")</f>
        <v/>
      </c>
    </row>
    <row r="852" spans="1:27" s="216" customFormat="1" ht="21.9" customHeight="1" x14ac:dyDescent="0.3">
      <c r="A852" s="44" t="e">
        <f>IF(#REF!="",0,COUNTIF(#REF!,"x"))</f>
        <v>#REF!</v>
      </c>
      <c r="B852" s="44" t="e">
        <f>IF(#REF!="",0,COUNTIF(#REF!,"x"))</f>
        <v>#REF!</v>
      </c>
      <c r="C852" s="45" t="e">
        <f>IF(#REF!="",0,COUNTIF(#REF!,"X"))</f>
        <v>#REF!</v>
      </c>
      <c r="D852" s="278">
        <v>1003</v>
      </c>
      <c r="E852" s="279" t="str">
        <f>_xlfn.XLOOKUP(D852,BASE!A:A,BASE!B:B)</f>
        <v>PIMENTA PRETA EM GRAOS 5KG (VIDA EM GRAOS)</v>
      </c>
      <c r="F852" s="280"/>
      <c r="G852" s="280" t="s">
        <v>155</v>
      </c>
      <c r="H852" s="281">
        <v>0.6</v>
      </c>
      <c r="I852" s="281">
        <f>VLOOKUP(D852,FRACIONADOS!$A:$L,8,0)</f>
        <v>0.6</v>
      </c>
      <c r="J852" s="282" t="str">
        <f>IFERROR(_xlfn.XLOOKUP(D852,ISENTOS!A:A,ISENTOS!H:H),"")</f>
        <v/>
      </c>
      <c r="K852" s="282" t="str">
        <f>IFERROR(_xlfn.XLOOKUP(D852,ISENTOS!A:A,ISENTOS!I:I),"")</f>
        <v/>
      </c>
      <c r="L852" s="283">
        <f>IF(_xlfn.XLOOKUP(D852,Peso!A:A,Peso!D:D),_xlfn.XLOOKUP(D852,Peso!A:A,Peso!D:D),"SEM PESO")</f>
        <v>5</v>
      </c>
      <c r="M852" s="283" t="str">
        <f>_xlfn.XLOOKUP(D852,Peso!A:A,Peso!C:C)</f>
        <v>SC</v>
      </c>
      <c r="N852" s="283"/>
      <c r="O852" s="284">
        <f t="shared" si="104"/>
        <v>0.6</v>
      </c>
      <c r="P852" s="284" t="str">
        <f t="shared" si="105"/>
        <v/>
      </c>
      <c r="Q852" s="284" t="str">
        <f t="shared" si="106"/>
        <v/>
      </c>
      <c r="R852" s="285" t="str">
        <f>_xlfn.XLOOKUP(D852,CATEGORIA!B:B,CATEGORIA!F:F)</f>
        <v>TEMPEROS / ESPECIARIAS</v>
      </c>
      <c r="S852" s="286">
        <f t="shared" si="107"/>
        <v>3</v>
      </c>
      <c r="T852" s="287" t="str">
        <f t="shared" si="108"/>
        <v/>
      </c>
      <c r="U852" s="287" t="str">
        <f t="shared" si="109"/>
        <v/>
      </c>
      <c r="V852" s="287">
        <f t="shared" si="110"/>
        <v>3</v>
      </c>
      <c r="W852" s="288">
        <f>_xlfn.XLOOKUP('LISTA '!D852,BASE!A:A,BASE!G:G)</f>
        <v>26</v>
      </c>
      <c r="X852" s="280" t="str">
        <f t="shared" si="111"/>
        <v/>
      </c>
      <c r="Y852" s="280" t="str">
        <f>IF(X852="ACABOU",(MAX($Y$2:Y851))+1,"")</f>
        <v/>
      </c>
      <c r="Z852" s="280" t="str">
        <f>IF(X852="CHEGOU",(MAX($Z$2:Z851))+1,"")</f>
        <v/>
      </c>
    </row>
    <row r="853" spans="1:27" s="215" customFormat="1" ht="21.9" customHeight="1" x14ac:dyDescent="0.3">
      <c r="A853" s="63" t="e">
        <f>IF(#REF!="",0,COUNTIF(#REF!,"x"))</f>
        <v>#REF!</v>
      </c>
      <c r="B853" s="63" t="e">
        <f>IF(#REF!="",0,COUNTIF(#REF!,"x"))</f>
        <v>#REF!</v>
      </c>
      <c r="C853" s="45" t="e">
        <f>IF(#REF!="",0,COUNTIF(#REF!,"X"))</f>
        <v>#REF!</v>
      </c>
      <c r="D853" s="278">
        <v>2684</v>
      </c>
      <c r="E853" s="279" t="str">
        <f>_xlfn.XLOOKUP(D853,BASE!A:A,BASE!B:B)</f>
        <v>PIMENTA PRETA PO 95% 2KG (VIDA EM GRAOS)</v>
      </c>
      <c r="F853" s="280" t="s">
        <v>155</v>
      </c>
      <c r="G853" s="280" t="s">
        <v>155</v>
      </c>
      <c r="H853" s="281">
        <v>14</v>
      </c>
      <c r="I853" s="281">
        <f>VLOOKUP(D853,FRACIONADOS!$A:$L,8,0)</f>
        <v>14</v>
      </c>
      <c r="J853" s="282" t="str">
        <f>IFERROR(_xlfn.XLOOKUP(D853,ISENTOS!A:A,ISENTOS!H:H),"")</f>
        <v/>
      </c>
      <c r="K853" s="282" t="str">
        <f>IFERROR(_xlfn.XLOOKUP(D853,ISENTOS!A:A,ISENTOS!I:I),"")</f>
        <v/>
      </c>
      <c r="L853" s="283">
        <f>IF(_xlfn.XLOOKUP(D853,Peso!A:A,Peso!D:D),_xlfn.XLOOKUP(D853,Peso!A:A,Peso!D:D),"SEM PESO")</f>
        <v>2</v>
      </c>
      <c r="M853" s="283" t="str">
        <f>_xlfn.XLOOKUP(D853,Peso!A:A,Peso!C:C)</f>
        <v>SC</v>
      </c>
      <c r="N853" s="283"/>
      <c r="O853" s="284">
        <f t="shared" si="104"/>
        <v>14</v>
      </c>
      <c r="P853" s="284" t="str">
        <f t="shared" si="105"/>
        <v/>
      </c>
      <c r="Q853" s="284" t="str">
        <f t="shared" si="106"/>
        <v/>
      </c>
      <c r="R853" s="285" t="str">
        <f>_xlfn.XLOOKUP(D853,CATEGORIA!B:B,CATEGORIA!F:F)</f>
        <v>TEMPEROS / ESPECIARIAS</v>
      </c>
      <c r="S853" s="286">
        <f t="shared" si="107"/>
        <v>28</v>
      </c>
      <c r="T853" s="287" t="str">
        <f t="shared" si="108"/>
        <v/>
      </c>
      <c r="U853" s="287" t="str">
        <f t="shared" si="109"/>
        <v/>
      </c>
      <c r="V853" s="287">
        <f t="shared" si="110"/>
        <v>28</v>
      </c>
      <c r="W853" s="288">
        <f>_xlfn.XLOOKUP('LISTA '!D853,BASE!A:A,BASE!G:G)</f>
        <v>40</v>
      </c>
      <c r="X853" s="280" t="str">
        <f t="shared" si="111"/>
        <v/>
      </c>
      <c r="Y853" s="280" t="str">
        <f>IF(X853="ACABOU",(MAX($Y$2:Y852))+1,"")</f>
        <v/>
      </c>
      <c r="Z853" s="280" t="str">
        <f>IF(X853="CHEGOU",(MAX($Z$2:Z852))+1,"")</f>
        <v/>
      </c>
    </row>
    <row r="854" spans="1:27" s="216" customFormat="1" ht="21.9" customHeight="1" x14ac:dyDescent="0.3">
      <c r="A854" s="63" t="e">
        <f>IF(#REF!="",0,COUNTIF(#REF!,"x"))</f>
        <v>#REF!</v>
      </c>
      <c r="B854" s="63" t="e">
        <f>IF(#REF!="",0,COUNTIF(#REF!,"x"))</f>
        <v>#REF!</v>
      </c>
      <c r="C854" s="45" t="e">
        <f>IF(#REF!="",0,COUNTIF(#REF!,"X"))</f>
        <v>#REF!</v>
      </c>
      <c r="D854" s="278">
        <v>1207</v>
      </c>
      <c r="E854" s="279" t="str">
        <f>_xlfn.XLOOKUP(D854,BASE!A:A,BASE!B:B)</f>
        <v>PIMENTA PRETA PO 95% 5KG</v>
      </c>
      <c r="F854" s="280"/>
      <c r="G854" s="280"/>
      <c r="H854" s="281">
        <v>11.5</v>
      </c>
      <c r="I854" s="281">
        <v>11.5</v>
      </c>
      <c r="J854" s="282" t="str">
        <f>IFERROR(_xlfn.XLOOKUP(D854,ISENTOS!A:A,ISENTOS!H:H),"")</f>
        <v/>
      </c>
      <c r="K854" s="282" t="str">
        <f>IFERROR(_xlfn.XLOOKUP(D854,ISENTOS!A:A,ISENTOS!I:I),"")</f>
        <v/>
      </c>
      <c r="L854" s="283">
        <f>IF(_xlfn.XLOOKUP(D854,Peso!A:A,Peso!D:D),_xlfn.XLOOKUP(D854,Peso!A:A,Peso!D:D),"SEM PESO")</f>
        <v>5</v>
      </c>
      <c r="M854" s="283" t="str">
        <f>_xlfn.XLOOKUP(D854,Peso!A:A,Peso!C:C)</f>
        <v>SC</v>
      </c>
      <c r="N854" s="283"/>
      <c r="O854" s="284">
        <f t="shared" si="104"/>
        <v>11.5</v>
      </c>
      <c r="P854" s="284" t="str">
        <f t="shared" si="105"/>
        <v/>
      </c>
      <c r="Q854" s="284" t="str">
        <f t="shared" si="106"/>
        <v/>
      </c>
      <c r="R854" s="285" t="str">
        <f>_xlfn.XLOOKUP(D854,CATEGORIA!B:B,CATEGORIA!F:F)</f>
        <v>TEMPEROS / ESPECIARIAS</v>
      </c>
      <c r="S854" s="286">
        <f t="shared" si="107"/>
        <v>57.5</v>
      </c>
      <c r="T854" s="287" t="str">
        <f t="shared" si="108"/>
        <v/>
      </c>
      <c r="U854" s="287" t="str">
        <f t="shared" si="109"/>
        <v/>
      </c>
      <c r="V854" s="287">
        <f t="shared" si="110"/>
        <v>57.5</v>
      </c>
      <c r="W854" s="288">
        <f>_xlfn.XLOOKUP('LISTA '!D854,BASE!A:A,BASE!G:G)</f>
        <v>531</v>
      </c>
      <c r="X854" s="280" t="str">
        <f t="shared" si="111"/>
        <v/>
      </c>
      <c r="Y854" s="280" t="str">
        <f>IF(X854="ACABOU",(MAX($Y$2:Y853))+1,"")</f>
        <v/>
      </c>
      <c r="Z854" s="280" t="str">
        <f>IF(X854="CHEGOU",(MAX($Z$2:Z853))+1,"")</f>
        <v/>
      </c>
    </row>
    <row r="855" spans="1:27" s="216" customFormat="1" ht="21.9" customHeight="1" x14ac:dyDescent="0.3">
      <c r="A855" s="12" t="e">
        <f>IF(#REF!="",0,COUNTIF(#REF!,"x"))</f>
        <v>#REF!</v>
      </c>
      <c r="B855" s="12" t="e">
        <f>IF(#REF!="",0,COUNTIF(#REF!,"x"))</f>
        <v>#REF!</v>
      </c>
      <c r="C855" s="13" t="e">
        <f>IF(#REF!="",0,COUNTIF(#REF!,"X"))</f>
        <v>#REF!</v>
      </c>
      <c r="D855" s="278">
        <v>622</v>
      </c>
      <c r="E855" s="279" t="str">
        <f>_xlfn.XLOOKUP(D855,BASE!A:A,BASE!B:B)</f>
        <v>PIMENTA ROSA 2KG</v>
      </c>
      <c r="F855" s="280" t="s">
        <v>155</v>
      </c>
      <c r="G855" s="280" t="s">
        <v>155</v>
      </c>
      <c r="H855" s="281">
        <v>53.6</v>
      </c>
      <c r="I855" s="281">
        <v>0</v>
      </c>
      <c r="J855" s="282" t="str">
        <f>IFERROR(_xlfn.XLOOKUP(D855,ISENTOS!A:A,ISENTOS!H:H),"")</f>
        <v/>
      </c>
      <c r="K855" s="282" t="str">
        <f>IFERROR(_xlfn.XLOOKUP(D855,ISENTOS!A:A,ISENTOS!I:I),"")</f>
        <v/>
      </c>
      <c r="L855" s="283">
        <f>IF(_xlfn.XLOOKUP(D855,Peso!A:A,Peso!D:D),_xlfn.XLOOKUP(D855,Peso!A:A,Peso!D:D),"SEM PESO")</f>
        <v>2</v>
      </c>
      <c r="M855" s="283" t="str">
        <f>_xlfn.XLOOKUP(D855,Peso!A:A,Peso!C:C)</f>
        <v>CX</v>
      </c>
      <c r="N855" s="283"/>
      <c r="O855" s="284">
        <f t="shared" si="104"/>
        <v>0</v>
      </c>
      <c r="P855" s="284" t="str">
        <f t="shared" si="105"/>
        <v/>
      </c>
      <c r="Q855" s="284" t="str">
        <f t="shared" si="106"/>
        <v/>
      </c>
      <c r="R855" s="285" t="str">
        <f>_xlfn.XLOOKUP(D855,CATEGORIA!B:B,CATEGORIA!F:F)</f>
        <v>TEMPEROS / ESPECIARIAS</v>
      </c>
      <c r="S855" s="286">
        <f t="shared" si="107"/>
        <v>0</v>
      </c>
      <c r="T855" s="287" t="str">
        <f t="shared" si="108"/>
        <v/>
      </c>
      <c r="U855" s="287" t="str">
        <f t="shared" si="109"/>
        <v/>
      </c>
      <c r="V855" s="287">
        <f t="shared" si="110"/>
        <v>0</v>
      </c>
      <c r="W855" s="288">
        <f>_xlfn.XLOOKUP('LISTA '!D855,BASE!A:A,BASE!G:G)</f>
        <v>0</v>
      </c>
      <c r="X855" s="280" t="str">
        <f t="shared" si="111"/>
        <v/>
      </c>
      <c r="Y855" s="280" t="str">
        <f>IF(X855="ACABOU",(MAX($Y$2:Y854))+1,"")</f>
        <v/>
      </c>
      <c r="Z855" s="280" t="str">
        <f>IF(X855="CHEGOU",(MAX($Z$2:Z854))+1,"")</f>
        <v/>
      </c>
    </row>
    <row r="856" spans="1:27" s="216" customFormat="1" ht="30" customHeight="1" x14ac:dyDescent="0.3">
      <c r="A856" s="19" t="e">
        <f>IF(#REF!="",0,COUNTIF(#REF!,"x"))</f>
        <v>#REF!</v>
      </c>
      <c r="B856" s="19" t="e">
        <f>IF(#REF!="",0,COUNTIF(#REF!,"x"))</f>
        <v>#REF!</v>
      </c>
      <c r="C856" s="16" t="e">
        <f>IF(#REF!="",0,COUNTIF(#REF!,"X"))</f>
        <v>#REF!</v>
      </c>
      <c r="D856" s="225">
        <v>21749</v>
      </c>
      <c r="E856" s="226" t="str">
        <f>_xlfn.XLOOKUP(D856,BASE!A:A,BASE!B:B)</f>
        <v>PISTACHE COM CASCA TORRADO E SALGADO 10KG (AYDIN)</v>
      </c>
      <c r="F856" s="227">
        <v>3</v>
      </c>
      <c r="G856" s="227"/>
      <c r="H856" s="228">
        <v>90</v>
      </c>
      <c r="I856" s="228">
        <v>90</v>
      </c>
      <c r="J856" s="271" t="str">
        <f>IFERROR(_xlfn.XLOOKUP(D856,ISENTOS!A:A,ISENTOS!H:H),"")</f>
        <v/>
      </c>
      <c r="K856" s="271" t="str">
        <f>IFERROR(_xlfn.XLOOKUP(D856,ISENTOS!A:A,ISENTOS!I:I),"")</f>
        <v/>
      </c>
      <c r="L856" s="272">
        <f>IF(_xlfn.XLOOKUP(D856,Peso!A:A,Peso!D:D),_xlfn.XLOOKUP(D856,Peso!A:A,Peso!D:D),"SEM PESO")</f>
        <v>10</v>
      </c>
      <c r="M856" s="272" t="str">
        <f>_xlfn.XLOOKUP(D856,Peso!A:A,Peso!C:C)</f>
        <v>CX</v>
      </c>
      <c r="N856" s="272"/>
      <c r="O856" s="273">
        <f t="shared" si="104"/>
        <v>90</v>
      </c>
      <c r="P856" s="273" t="str">
        <f t="shared" si="105"/>
        <v/>
      </c>
      <c r="Q856" s="273" t="str">
        <f t="shared" si="106"/>
        <v/>
      </c>
      <c r="R856" s="274" t="str">
        <f>_xlfn.XLOOKUP(D856,CATEGORIA!B:B,CATEGORIA!F:F)</f>
        <v>OLEAGINOSAS</v>
      </c>
      <c r="S856" s="275">
        <f t="shared" si="107"/>
        <v>900</v>
      </c>
      <c r="T856" s="276" t="str">
        <f t="shared" si="108"/>
        <v/>
      </c>
      <c r="U856" s="276" t="str">
        <f t="shared" si="109"/>
        <v/>
      </c>
      <c r="V856" s="276">
        <f t="shared" si="110"/>
        <v>900</v>
      </c>
      <c r="W856" s="277">
        <f>_xlfn.XLOOKUP('LISTA '!D856,BASE!A:A,BASE!G:G)</f>
        <v>486</v>
      </c>
      <c r="X856" s="227" t="str">
        <f t="shared" si="111"/>
        <v/>
      </c>
      <c r="Y856" s="227" t="str">
        <f>IF(X856="ACABOU",(MAX($Y$2:Y855))+1,"")</f>
        <v/>
      </c>
      <c r="Z856" s="227" t="str">
        <f>IF(X856="CHEGOU",(MAX($Z$2:Z855))+1,"")</f>
        <v/>
      </c>
    </row>
    <row r="857" spans="1:27" s="216" customFormat="1" ht="30" customHeight="1" x14ac:dyDescent="0.3">
      <c r="A857" s="12" t="e">
        <f>IF(#REF!="",0,COUNTIF(#REF!,"x"))</f>
        <v>#REF!</v>
      </c>
      <c r="B857" s="12" t="e">
        <f>IF(#REF!="",0,COUNTIF(#REF!,"x"))</f>
        <v>#REF!</v>
      </c>
      <c r="C857" s="13" t="e">
        <f>IF(#REF!="",0,COUNTIF(#REF!,"X"))</f>
        <v>#REF!</v>
      </c>
      <c r="D857" s="225">
        <v>21686</v>
      </c>
      <c r="E857" s="226" t="str">
        <f>_xlfn.XLOOKUP(D857,BASE!A:A,BASE!B:B)</f>
        <v>PISTACHE COM CASCA TORRADO E SALGADO 2KG (VIDA EM GRAOS)</v>
      </c>
      <c r="F857" s="227">
        <v>3</v>
      </c>
      <c r="G857" s="227" t="s">
        <v>155</v>
      </c>
      <c r="H857" s="228">
        <v>100.4</v>
      </c>
      <c r="I857" s="228">
        <f>VLOOKUP(D857,FRACIONADOS!$A:$L,8,0)</f>
        <v>100.4</v>
      </c>
      <c r="J857" s="271" t="str">
        <f>IFERROR(_xlfn.XLOOKUP(D857,ISENTOS!A:A,ISENTOS!H:H),"")</f>
        <v/>
      </c>
      <c r="K857" s="271" t="str">
        <f>IFERROR(_xlfn.XLOOKUP(D857,ISENTOS!A:A,ISENTOS!I:I),"")</f>
        <v/>
      </c>
      <c r="L857" s="272">
        <f>IF(_xlfn.XLOOKUP(D857,Peso!A:A,Peso!D:D),_xlfn.XLOOKUP(D857,Peso!A:A,Peso!D:D),"SEM PESO")</f>
        <v>2</v>
      </c>
      <c r="M857" s="272" t="str">
        <f>_xlfn.XLOOKUP(D857,Peso!A:A,Peso!C:C)</f>
        <v>SC</v>
      </c>
      <c r="N857" s="272"/>
      <c r="O857" s="273">
        <f t="shared" si="104"/>
        <v>100.4</v>
      </c>
      <c r="P857" s="273" t="str">
        <f t="shared" si="105"/>
        <v/>
      </c>
      <c r="Q857" s="273" t="str">
        <f t="shared" si="106"/>
        <v/>
      </c>
      <c r="R857" s="274" t="str">
        <f>_xlfn.XLOOKUP(D857,CATEGORIA!B:B,CATEGORIA!F:F)</f>
        <v>OLEAGINOSAS</v>
      </c>
      <c r="S857" s="275">
        <f t="shared" si="107"/>
        <v>200.8</v>
      </c>
      <c r="T857" s="276" t="str">
        <f t="shared" si="108"/>
        <v/>
      </c>
      <c r="U857" s="276" t="str">
        <f t="shared" si="109"/>
        <v/>
      </c>
      <c r="V857" s="276">
        <f t="shared" si="110"/>
        <v>200.8</v>
      </c>
      <c r="W857" s="277">
        <f>_xlfn.XLOOKUP('LISTA '!D857,BASE!A:A,BASE!G:G)</f>
        <v>20</v>
      </c>
      <c r="X857" s="227" t="str">
        <f t="shared" si="111"/>
        <v/>
      </c>
      <c r="Y857" s="227" t="str">
        <f>IF(X857="ACABOU",(MAX($Y$2:Y856))+1,"")</f>
        <v/>
      </c>
      <c r="Z857" s="227" t="str">
        <f>IF(X857="CHEGOU",(MAX($Z$2:Z856))+1,"")</f>
        <v/>
      </c>
    </row>
    <row r="858" spans="1:27" s="216" customFormat="1" ht="30" customHeight="1" x14ac:dyDescent="0.3">
      <c r="A858" s="12" t="e">
        <f>IF(#REF!="",0,COUNTIF(#REF!,"x"))</f>
        <v>#REF!</v>
      </c>
      <c r="B858" s="12" t="e">
        <f>IF(#REF!="",0,COUNTIF(#REF!,"x"))</f>
        <v>#REF!</v>
      </c>
      <c r="C858" s="13" t="e">
        <f>IF(#REF!="",0,COUNTIF(#REF!,"X"))</f>
        <v>#REF!</v>
      </c>
      <c r="D858" s="225">
        <v>20996</v>
      </c>
      <c r="E858" s="226" t="str">
        <f>_xlfn.XLOOKUP(D858,BASE!A:A,BASE!B:B)</f>
        <v>PISTACHE COM CASCA TORRADO E SALGADO 5KG (USA)</v>
      </c>
      <c r="F858" s="227">
        <v>3</v>
      </c>
      <c r="G858" s="227" t="s">
        <v>155</v>
      </c>
      <c r="H858" s="228">
        <v>95.9</v>
      </c>
      <c r="I858" s="228">
        <f>VLOOKUP(D858,FRACIONADOS!$A:$L,8,0)</f>
        <v>95.9</v>
      </c>
      <c r="J858" s="271" t="str">
        <f>IFERROR(_xlfn.XLOOKUP(D858,ISENTOS!A:A,ISENTOS!H:H),"")</f>
        <v/>
      </c>
      <c r="K858" s="271" t="str">
        <f>IFERROR(_xlfn.XLOOKUP(D858,ISENTOS!A:A,ISENTOS!I:I),"")</f>
        <v/>
      </c>
      <c r="L858" s="272">
        <f>IF(_xlfn.XLOOKUP(D858,Peso!A:A,Peso!D:D),_xlfn.XLOOKUP(D858,Peso!A:A,Peso!D:D),"SEM PESO")</f>
        <v>5</v>
      </c>
      <c r="M858" s="272" t="str">
        <f>_xlfn.XLOOKUP(D858,Peso!A:A,Peso!C:C)</f>
        <v>CX</v>
      </c>
      <c r="N858" s="272"/>
      <c r="O858" s="273">
        <f t="shared" si="104"/>
        <v>95.9</v>
      </c>
      <c r="P858" s="273" t="str">
        <f t="shared" si="105"/>
        <v/>
      </c>
      <c r="Q858" s="273" t="str">
        <f t="shared" si="106"/>
        <v/>
      </c>
      <c r="R858" s="274" t="str">
        <f>_xlfn.XLOOKUP(D858,CATEGORIA!B:B,CATEGORIA!F:F)</f>
        <v>OLEAGINOSAS</v>
      </c>
      <c r="S858" s="275">
        <f t="shared" si="107"/>
        <v>479.5</v>
      </c>
      <c r="T858" s="276" t="str">
        <f t="shared" si="108"/>
        <v/>
      </c>
      <c r="U858" s="276" t="str">
        <f t="shared" si="109"/>
        <v/>
      </c>
      <c r="V858" s="276">
        <f t="shared" si="110"/>
        <v>479.5</v>
      </c>
      <c r="W858" s="277">
        <f>_xlfn.XLOOKUP('LISTA '!D858,BASE!A:A,BASE!G:G)</f>
        <v>0</v>
      </c>
      <c r="X858" s="227" t="str">
        <f t="shared" si="111"/>
        <v>ACABOU</v>
      </c>
      <c r="Y858" s="227">
        <f>IF(X858="ACABOU",(MAX($Y$2:Y857))+1,"")</f>
        <v>28</v>
      </c>
      <c r="Z858" s="227" t="str">
        <f>IF(X858="CHEGOU",(MAX($Z$2:Z857))+1,"")</f>
        <v/>
      </c>
    </row>
    <row r="859" spans="1:27" s="215" customFormat="1" ht="30" customHeight="1" x14ac:dyDescent="0.3">
      <c r="A859" s="12"/>
      <c r="B859" s="12"/>
      <c r="C859" s="13"/>
      <c r="D859" s="230">
        <v>21585</v>
      </c>
      <c r="E859" s="231" t="str">
        <f>_xlfn.XLOOKUP(D859,BASE!A:A,BASE!B:B)</f>
        <v>PISTACHE SEM CASCA CRU INTEIRO 2KG (VIDA EM GRAOS)</v>
      </c>
      <c r="F859" s="232">
        <v>3</v>
      </c>
      <c r="G859" s="232" t="s">
        <v>155</v>
      </c>
      <c r="H859" s="233">
        <v>165.8</v>
      </c>
      <c r="I859" s="233">
        <f>VLOOKUP(D859,FRACIONADOS!$A:$L,8,0)</f>
        <v>165.8</v>
      </c>
      <c r="J859" s="271" t="str">
        <f>IFERROR(_xlfn.XLOOKUP(D859,ISENTOS!A:A,ISENTOS!H:H),"")</f>
        <v/>
      </c>
      <c r="K859" s="271" t="str">
        <f>IFERROR(_xlfn.XLOOKUP(D859,ISENTOS!A:A,ISENTOS!I:I),"")</f>
        <v/>
      </c>
      <c r="L859" s="272">
        <f>IF(_xlfn.XLOOKUP(D859,Peso!A:A,Peso!D:D),_xlfn.XLOOKUP(D859,Peso!A:A,Peso!D:D),"SEM PESO")</f>
        <v>2</v>
      </c>
      <c r="M859" s="272" t="str">
        <f>_xlfn.XLOOKUP(D859,Peso!A:A,Peso!C:C)</f>
        <v>CX</v>
      </c>
      <c r="N859" s="272"/>
      <c r="O859" s="273">
        <f t="shared" si="104"/>
        <v>165.8</v>
      </c>
      <c r="P859" s="273" t="str">
        <f t="shared" si="105"/>
        <v/>
      </c>
      <c r="Q859" s="273" t="str">
        <f t="shared" si="106"/>
        <v/>
      </c>
      <c r="R859" s="274" t="str">
        <f>_xlfn.XLOOKUP(D859,CATEGORIA!B:B,CATEGORIA!F:F)</f>
        <v>OLEAGINOSAS</v>
      </c>
      <c r="S859" s="275">
        <f t="shared" si="107"/>
        <v>331.6</v>
      </c>
      <c r="T859" s="276" t="str">
        <f t="shared" si="108"/>
        <v/>
      </c>
      <c r="U859" s="276" t="str">
        <f t="shared" si="109"/>
        <v/>
      </c>
      <c r="V859" s="276">
        <f t="shared" si="110"/>
        <v>331.6</v>
      </c>
      <c r="W859" s="277">
        <f>_xlfn.XLOOKUP('LISTA '!D859,BASE!A:A,BASE!G:G)</f>
        <v>14</v>
      </c>
      <c r="X859" s="227" t="str">
        <f t="shared" si="111"/>
        <v/>
      </c>
      <c r="Y859" s="227" t="str">
        <f>IF(X859="ACABOU",(MAX($Y$2:Y858))+1,"")</f>
        <v/>
      </c>
      <c r="Z859" s="227" t="str">
        <f>IF(X859="CHEGOU",(MAX($Z$2:Z858))+1,"")</f>
        <v/>
      </c>
      <c r="AA859" s="48"/>
    </row>
    <row r="860" spans="1:27" s="215" customFormat="1" ht="30" customHeight="1" x14ac:dyDescent="0.3">
      <c r="A860" s="12"/>
      <c r="B860" s="12"/>
      <c r="C860" s="13"/>
      <c r="D860" s="230">
        <v>21752</v>
      </c>
      <c r="E860" s="231" t="str">
        <f>_xlfn.XLOOKUP(D860,BASE!A:A,BASE!B:B)</f>
        <v>PISTACHE SEM CASCA CRU INTEIRO 80% 10KG (HASATA)</v>
      </c>
      <c r="F860" s="232">
        <v>3</v>
      </c>
      <c r="G860" s="232"/>
      <c r="H860" s="233">
        <v>150</v>
      </c>
      <c r="I860" s="233">
        <v>150</v>
      </c>
      <c r="J860" s="271">
        <f>IFERROR(_xlfn.XLOOKUP(D860,ISENTOS!A:A,ISENTOS!H:H),"")</f>
        <v>0.04</v>
      </c>
      <c r="K860" s="271">
        <f>IFERROR(_xlfn.XLOOKUP(D860,ISENTOS!A:A,ISENTOS!I:I),"")</f>
        <v>0.12</v>
      </c>
      <c r="L860" s="272">
        <f>IF(_xlfn.XLOOKUP(D860,Peso!A:A,Peso!D:D),_xlfn.XLOOKUP(D860,Peso!A:A,Peso!D:D),"SEM PESO")</f>
        <v>10</v>
      </c>
      <c r="M860" s="272" t="str">
        <f>_xlfn.XLOOKUP(D860,Peso!A:A,Peso!C:C)</f>
        <v>CX</v>
      </c>
      <c r="N860" s="272"/>
      <c r="O860" s="273">
        <f t="shared" si="104"/>
        <v>150</v>
      </c>
      <c r="P860" s="273">
        <f t="shared" si="105"/>
        <v>156</v>
      </c>
      <c r="Q860" s="273">
        <f t="shared" si="106"/>
        <v>168</v>
      </c>
      <c r="R860" s="274" t="str">
        <f>_xlfn.XLOOKUP(D860,CATEGORIA!B:B,CATEGORIA!F:F)</f>
        <v>OLEAGINOSAS</v>
      </c>
      <c r="S860" s="275">
        <f t="shared" si="107"/>
        <v>1500</v>
      </c>
      <c r="T860" s="276">
        <f t="shared" si="108"/>
        <v>1560</v>
      </c>
      <c r="U860" s="276">
        <f t="shared" si="109"/>
        <v>1680</v>
      </c>
      <c r="V860" s="276">
        <f t="shared" si="110"/>
        <v>1500</v>
      </c>
      <c r="W860" s="277">
        <f>_xlfn.XLOOKUP('LISTA '!D860,BASE!A:A,BASE!G:G)</f>
        <v>40</v>
      </c>
      <c r="X860" s="227" t="str">
        <f t="shared" si="111"/>
        <v/>
      </c>
      <c r="Y860" s="227" t="str">
        <f>IF(X860="ACABOU",(MAX($Y$2:Y859))+1,"")</f>
        <v/>
      </c>
      <c r="Z860" s="227" t="str">
        <f>IF(X860="CHEGOU",(MAX($Z$2:Z859))+1,"")</f>
        <v/>
      </c>
      <c r="AA860" s="48"/>
    </row>
    <row r="861" spans="1:27" s="216" customFormat="1" ht="30" customHeight="1" x14ac:dyDescent="0.3">
      <c r="A861" s="11" t="e">
        <f>IF(#REF!="",0,COUNTIF(#REF!,"x"))</f>
        <v>#REF!</v>
      </c>
      <c r="B861" s="11" t="e">
        <f>IF(#REF!="",0,COUNTIF(#REF!,"x"))</f>
        <v>#REF!</v>
      </c>
      <c r="C861" s="10" t="e">
        <f>IF(#REF!="",0,COUNTIF(#REF!,"X"))</f>
        <v>#REF!</v>
      </c>
      <c r="D861" s="230">
        <v>21138</v>
      </c>
      <c r="E861" s="231" t="str">
        <f>_xlfn.XLOOKUP(D861,BASE!A:A,BASE!B:B)</f>
        <v>PISTACHE SEM CASCA CRU INTEIRO 80% 5KG (VIDA EM GRAOS)</v>
      </c>
      <c r="F861" s="232">
        <v>3</v>
      </c>
      <c r="G861" s="232" t="s">
        <v>155</v>
      </c>
      <c r="H861" s="233">
        <v>159.5</v>
      </c>
      <c r="I861" s="233">
        <f>VLOOKUP(D861,FRACIONADOS!$A:$L,8,0)</f>
        <v>159.5</v>
      </c>
      <c r="J861" s="271" t="str">
        <f>IFERROR(_xlfn.XLOOKUP(D861,ISENTOS!A:A,ISENTOS!H:H),"")</f>
        <v/>
      </c>
      <c r="K861" s="271" t="str">
        <f>IFERROR(_xlfn.XLOOKUP(D861,ISENTOS!A:A,ISENTOS!I:I),"")</f>
        <v/>
      </c>
      <c r="L861" s="272">
        <f>IF(_xlfn.XLOOKUP(D861,Peso!A:A,Peso!D:D),_xlfn.XLOOKUP(D861,Peso!A:A,Peso!D:D),"SEM PESO")</f>
        <v>5</v>
      </c>
      <c r="M861" s="272" t="str">
        <f>_xlfn.XLOOKUP(D861,Peso!A:A,Peso!C:C)</f>
        <v>CX</v>
      </c>
      <c r="N861" s="272"/>
      <c r="O861" s="273">
        <f t="shared" si="104"/>
        <v>159.5</v>
      </c>
      <c r="P861" s="273" t="str">
        <f t="shared" si="105"/>
        <v/>
      </c>
      <c r="Q861" s="273" t="str">
        <f t="shared" si="106"/>
        <v/>
      </c>
      <c r="R861" s="274" t="str">
        <f>_xlfn.XLOOKUP(D861,CATEGORIA!B:B,CATEGORIA!F:F)</f>
        <v>OLEAGINOSAS</v>
      </c>
      <c r="S861" s="275">
        <f t="shared" si="107"/>
        <v>797.5</v>
      </c>
      <c r="T861" s="276" t="str">
        <f t="shared" si="108"/>
        <v/>
      </c>
      <c r="U861" s="276" t="str">
        <f t="shared" si="109"/>
        <v/>
      </c>
      <c r="V861" s="276">
        <f t="shared" si="110"/>
        <v>797.5</v>
      </c>
      <c r="W861" s="277">
        <f>_xlfn.XLOOKUP('LISTA '!D861,BASE!A:A,BASE!G:G)</f>
        <v>44</v>
      </c>
      <c r="X861" s="227" t="str">
        <f t="shared" si="111"/>
        <v/>
      </c>
      <c r="Y861" s="227" t="str">
        <f>IF(X861="ACABOU",(MAX($Y$2:Y860))+1,"")</f>
        <v/>
      </c>
      <c r="Z861" s="227" t="str">
        <f>IF(X861="CHEGOU",(MAX($Z$2:Z860))+1,"")</f>
        <v/>
      </c>
      <c r="AA861" s="48"/>
    </row>
    <row r="862" spans="1:27" s="216" customFormat="1" ht="30" customHeight="1" x14ac:dyDescent="0.3">
      <c r="A862" s="11" t="e">
        <f>IF(#REF!="",0,COUNTIF(#REF!,"x"))</f>
        <v>#REF!</v>
      </c>
      <c r="B862" s="11" t="e">
        <f>IF(#REF!="",0,COUNTIF(#REF!,"x"))</f>
        <v>#REF!</v>
      </c>
      <c r="C862" s="10" t="e">
        <f>IF(#REF!="",0,COUNTIF(#REF!,"X"))</f>
        <v>#REF!</v>
      </c>
      <c r="D862" s="225">
        <v>21748</v>
      </c>
      <c r="E862" s="226" t="str">
        <f>_xlfn.XLOOKUP(D862,BASE!A:A,BASE!B:B)</f>
        <v>PISTACHE SEM CASCA CRU METADE 10KG (REGAL)</v>
      </c>
      <c r="F862" s="227">
        <v>3</v>
      </c>
      <c r="G862" s="227"/>
      <c r="H862" s="228">
        <v>138</v>
      </c>
      <c r="I862" s="228">
        <v>138</v>
      </c>
      <c r="J862" s="271" t="str">
        <f>IFERROR(_xlfn.XLOOKUP(D862,ISENTOS!A:A,ISENTOS!H:H),"")</f>
        <v/>
      </c>
      <c r="K862" s="271" t="str">
        <f>IFERROR(_xlfn.XLOOKUP(D862,ISENTOS!A:A,ISENTOS!I:I),"")</f>
        <v/>
      </c>
      <c r="L862" s="272">
        <f>IF(_xlfn.XLOOKUP(D862,Peso!A:A,Peso!D:D),_xlfn.XLOOKUP(D862,Peso!A:A,Peso!D:D),"SEM PESO")</f>
        <v>10</v>
      </c>
      <c r="M862" s="272" t="str">
        <f>_xlfn.XLOOKUP(D862,Peso!A:A,Peso!C:C)</f>
        <v>CX</v>
      </c>
      <c r="N862" s="272"/>
      <c r="O862" s="273">
        <f t="shared" si="104"/>
        <v>138</v>
      </c>
      <c r="P862" s="273" t="str">
        <f t="shared" si="105"/>
        <v/>
      </c>
      <c r="Q862" s="273" t="str">
        <f t="shared" si="106"/>
        <v/>
      </c>
      <c r="R862" s="274" t="str">
        <f>_xlfn.XLOOKUP(D862,CATEGORIA!B:B,CATEGORIA!F:F)</f>
        <v>OLEAGINOSAS</v>
      </c>
      <c r="S862" s="275">
        <f t="shared" si="107"/>
        <v>1380</v>
      </c>
      <c r="T862" s="276" t="str">
        <f t="shared" si="108"/>
        <v/>
      </c>
      <c r="U862" s="276" t="str">
        <f t="shared" si="109"/>
        <v/>
      </c>
      <c r="V862" s="276">
        <f t="shared" si="110"/>
        <v>1380</v>
      </c>
      <c r="W862" s="277">
        <f>_xlfn.XLOOKUP('LISTA '!D862,BASE!A:A,BASE!G:G)</f>
        <v>220</v>
      </c>
      <c r="X862" s="227" t="str">
        <f t="shared" si="111"/>
        <v/>
      </c>
      <c r="Y862" s="227" t="str">
        <f>IF(X862="ACABOU",(MAX($Y$2:Y861))+1,"")</f>
        <v/>
      </c>
      <c r="Z862" s="227" t="str">
        <f>IF(X862="CHEGOU",(MAX($Z$2:Z861))+1,"")</f>
        <v/>
      </c>
    </row>
    <row r="863" spans="1:27" s="216" customFormat="1" ht="30" customHeight="1" x14ac:dyDescent="0.3">
      <c r="A863" s="11"/>
      <c r="B863" s="11"/>
      <c r="C863" s="10"/>
      <c r="D863" s="225">
        <v>21318</v>
      </c>
      <c r="E863" s="226" t="str">
        <f>_xlfn.XLOOKUP(D863,BASE!A:A,BASE!B:B)</f>
        <v>PISTACHE SEM CASCA CRU METADES 5KG</v>
      </c>
      <c r="F863" s="227">
        <v>3</v>
      </c>
      <c r="G863" s="227" t="s">
        <v>51</v>
      </c>
      <c r="H863" s="228">
        <v>146.80000000000001</v>
      </c>
      <c r="I863" s="228">
        <f>VLOOKUP(D863,FRACIONADOS!$A:$L,8,0)</f>
        <v>146.80000000000001</v>
      </c>
      <c r="J863" s="271" t="str">
        <f>IFERROR(_xlfn.XLOOKUP(D863,ISENTOS!A:A,ISENTOS!H:H),"")</f>
        <v/>
      </c>
      <c r="K863" s="271" t="str">
        <f>IFERROR(_xlfn.XLOOKUP(D863,ISENTOS!A:A,ISENTOS!I:I),"")</f>
        <v/>
      </c>
      <c r="L863" s="272">
        <f>IF(_xlfn.XLOOKUP(D863,Peso!A:A,Peso!D:D),_xlfn.XLOOKUP(D863,Peso!A:A,Peso!D:D),"SEM PESO")</f>
        <v>5</v>
      </c>
      <c r="M863" s="272" t="str">
        <f>_xlfn.XLOOKUP(D863,Peso!A:A,Peso!C:C)</f>
        <v>CX</v>
      </c>
      <c r="N863" s="272"/>
      <c r="O863" s="273">
        <f t="shared" si="104"/>
        <v>146.80000000000001</v>
      </c>
      <c r="P863" s="273" t="str">
        <f t="shared" si="105"/>
        <v/>
      </c>
      <c r="Q863" s="273" t="str">
        <f t="shared" si="106"/>
        <v/>
      </c>
      <c r="R863" s="274" t="str">
        <f>_xlfn.XLOOKUP(D863,CATEGORIA!B:B,CATEGORIA!F:F)</f>
        <v>OLEAGINOSAS</v>
      </c>
      <c r="S863" s="275">
        <f t="shared" si="107"/>
        <v>734</v>
      </c>
      <c r="T863" s="276" t="str">
        <f t="shared" si="108"/>
        <v/>
      </c>
      <c r="U863" s="276" t="str">
        <f t="shared" si="109"/>
        <v/>
      </c>
      <c r="V863" s="276">
        <f t="shared" si="110"/>
        <v>734</v>
      </c>
      <c r="W863" s="277">
        <f>_xlfn.XLOOKUP('LISTA '!D863,BASE!A:A,BASE!G:G)</f>
        <v>19</v>
      </c>
      <c r="X863" s="227" t="str">
        <f t="shared" si="111"/>
        <v/>
      </c>
      <c r="Y863" s="227" t="str">
        <f>IF(X863="ACABOU",(MAX($Y$2:Y862))+1,"")</f>
        <v/>
      </c>
      <c r="Z863" s="227" t="str">
        <f>IF(X863="CHEGOU",(MAX($Z$2:Z862))+1,"")</f>
        <v/>
      </c>
    </row>
    <row r="864" spans="1:27" s="216" customFormat="1" ht="30" customHeight="1" x14ac:dyDescent="0.3">
      <c r="A864" s="11" t="e">
        <f>IF(#REF!="",0,COUNTIF(#REF!,"x"))</f>
        <v>#REF!</v>
      </c>
      <c r="B864" s="11" t="e">
        <f>IF(#REF!="",0,COUNTIF(#REF!,"x"))</f>
        <v>#REF!</v>
      </c>
      <c r="C864" s="10" t="e">
        <f>IF(#REF!="",0,COUNTIF(#REF!,"X"))</f>
        <v>#REF!</v>
      </c>
      <c r="D864" s="225">
        <v>21376</v>
      </c>
      <c r="E864" s="226" t="str">
        <f>_xlfn.XLOOKUP(D864,BASE!A:A,BASE!B:B)</f>
        <v>PISTACHE SEM CASCA TORRADO 2KG</v>
      </c>
      <c r="F864" s="227">
        <v>3</v>
      </c>
      <c r="G864" s="227" t="s">
        <v>155</v>
      </c>
      <c r="H864" s="228">
        <v>226.3</v>
      </c>
      <c r="I864" s="228">
        <f>VLOOKUP(D864,FRACIONADOS!$A:$L,8,0)</f>
        <v>226.3</v>
      </c>
      <c r="J864" s="271" t="str">
        <f>IFERROR(_xlfn.XLOOKUP(D864,ISENTOS!A:A,ISENTOS!H:H),"")</f>
        <v/>
      </c>
      <c r="K864" s="271" t="str">
        <f>IFERROR(_xlfn.XLOOKUP(D864,ISENTOS!A:A,ISENTOS!I:I),"")</f>
        <v/>
      </c>
      <c r="L864" s="272">
        <f>IF(_xlfn.XLOOKUP(D864,Peso!A:A,Peso!D:D),_xlfn.XLOOKUP(D864,Peso!A:A,Peso!D:D),"SEM PESO")</f>
        <v>2</v>
      </c>
      <c r="M864" s="272" t="str">
        <f>_xlfn.XLOOKUP(D864,Peso!A:A,Peso!C:C)</f>
        <v>CX</v>
      </c>
      <c r="N864" s="272"/>
      <c r="O864" s="273">
        <f t="shared" si="104"/>
        <v>226.3</v>
      </c>
      <c r="P864" s="273" t="str">
        <f t="shared" si="105"/>
        <v/>
      </c>
      <c r="Q864" s="273" t="str">
        <f t="shared" si="106"/>
        <v/>
      </c>
      <c r="R864" s="274" t="str">
        <f>_xlfn.XLOOKUP(D864,CATEGORIA!B:B,CATEGORIA!F:F)</f>
        <v>OLEAGINOSAS</v>
      </c>
      <c r="S864" s="275">
        <f t="shared" si="107"/>
        <v>452.6</v>
      </c>
      <c r="T864" s="276" t="str">
        <f t="shared" si="108"/>
        <v/>
      </c>
      <c r="U864" s="276" t="str">
        <f t="shared" si="109"/>
        <v/>
      </c>
      <c r="V864" s="276">
        <f t="shared" si="110"/>
        <v>452.6</v>
      </c>
      <c r="W864" s="277">
        <f>_xlfn.XLOOKUP('LISTA '!D864,BASE!A:A,BASE!G:G)</f>
        <v>13</v>
      </c>
      <c r="X864" s="227" t="str">
        <f t="shared" si="111"/>
        <v/>
      </c>
      <c r="Y864" s="227" t="str">
        <f>IF(X864="ACABOU",(MAX($Y$2:Y863))+1,"")</f>
        <v/>
      </c>
      <c r="Z864" s="227" t="str">
        <f>IF(X864="CHEGOU",(MAX($Z$2:Z863))+1,"")</f>
        <v/>
      </c>
    </row>
    <row r="865" spans="1:26" s="216" customFormat="1" ht="30" customHeight="1" x14ac:dyDescent="0.3">
      <c r="A865" s="11"/>
      <c r="B865" s="11"/>
      <c r="C865" s="10"/>
      <c r="D865" s="225">
        <v>20914</v>
      </c>
      <c r="E865" s="226" t="str">
        <f>_xlfn.XLOOKUP(D865,BASE!A:A,BASE!B:B)</f>
        <v>PISTACHE SEM CASCA TORRADO 5KG</v>
      </c>
      <c r="F865" s="227">
        <v>3</v>
      </c>
      <c r="G865" s="227"/>
      <c r="H865" s="228">
        <v>205</v>
      </c>
      <c r="I865" s="228">
        <v>205</v>
      </c>
      <c r="J865" s="271" t="str">
        <f>IFERROR(_xlfn.XLOOKUP(D865,ISENTOS!A:A,ISENTOS!H:H),"")</f>
        <v/>
      </c>
      <c r="K865" s="271" t="str">
        <f>IFERROR(_xlfn.XLOOKUP(D865,ISENTOS!A:A,ISENTOS!I:I),"")</f>
        <v/>
      </c>
      <c r="L865" s="272">
        <f>IF(_xlfn.XLOOKUP(D865,Peso!A:A,Peso!D:D),_xlfn.XLOOKUP(D865,Peso!A:A,Peso!D:D),"SEM PESO")</f>
        <v>5</v>
      </c>
      <c r="M865" s="272" t="str">
        <f>_xlfn.XLOOKUP(D865,Peso!A:A,Peso!C:C)</f>
        <v>CX</v>
      </c>
      <c r="N865" s="272"/>
      <c r="O865" s="273">
        <f t="shared" si="104"/>
        <v>205</v>
      </c>
      <c r="P865" s="273" t="str">
        <f t="shared" si="105"/>
        <v/>
      </c>
      <c r="Q865" s="273" t="str">
        <f t="shared" si="106"/>
        <v/>
      </c>
      <c r="R865" s="274" t="str">
        <f>_xlfn.XLOOKUP(D865,CATEGORIA!B:B,CATEGORIA!F:F)</f>
        <v>OLEAGINOSAS</v>
      </c>
      <c r="S865" s="275">
        <f t="shared" si="107"/>
        <v>1025</v>
      </c>
      <c r="T865" s="276" t="str">
        <f t="shared" si="108"/>
        <v/>
      </c>
      <c r="U865" s="276" t="str">
        <f t="shared" si="109"/>
        <v/>
      </c>
      <c r="V865" s="276">
        <f t="shared" si="110"/>
        <v>1025</v>
      </c>
      <c r="W865" s="277">
        <f>_xlfn.XLOOKUP('LISTA '!D865,BASE!A:A,BASE!G:G)</f>
        <v>136</v>
      </c>
      <c r="X865" s="227" t="str">
        <f t="shared" si="111"/>
        <v/>
      </c>
      <c r="Y865" s="227" t="str">
        <f>IF(X865="ACABOU",(MAX($Y$2:Y864))+1,"")</f>
        <v/>
      </c>
      <c r="Z865" s="227" t="str">
        <f>IF(X865="CHEGOU",(MAX($Z$2:Z864))+1,"")</f>
        <v/>
      </c>
    </row>
    <row r="866" spans="1:26" s="216" customFormat="1" ht="30" customHeight="1" x14ac:dyDescent="0.3">
      <c r="A866" s="11"/>
      <c r="B866" s="11"/>
      <c r="C866" s="10"/>
      <c r="D866" s="225">
        <v>21510</v>
      </c>
      <c r="E866" s="226" t="str">
        <f>_xlfn.XLOOKUP(D866,BASE!A:A,BASE!B:B)</f>
        <v>PISTACHE SEM CASCA TORRADO E SALGADO 2KG (VIDA EM GRAOS)</v>
      </c>
      <c r="F866" s="227">
        <v>3</v>
      </c>
      <c r="G866" s="227" t="s">
        <v>155</v>
      </c>
      <c r="H866" s="228">
        <v>138</v>
      </c>
      <c r="I866" s="228">
        <v>138</v>
      </c>
      <c r="J866" s="271" t="str">
        <f>IFERROR(_xlfn.XLOOKUP(D866,ISENTOS!A:A,ISENTOS!H:H),"")</f>
        <v/>
      </c>
      <c r="K866" s="271" t="str">
        <f>IFERROR(_xlfn.XLOOKUP(D866,ISENTOS!A:A,ISENTOS!I:I),"")</f>
        <v/>
      </c>
      <c r="L866" s="272">
        <f>IF(_xlfn.XLOOKUP(D866,Peso!A:A,Peso!D:D),_xlfn.XLOOKUP(D866,Peso!A:A,Peso!D:D),"SEM PESO")</f>
        <v>2</v>
      </c>
      <c r="M866" s="272" t="str">
        <f>_xlfn.XLOOKUP(D866,Peso!A:A,Peso!C:C)</f>
        <v>CX</v>
      </c>
      <c r="N866" s="272"/>
      <c r="O866" s="273">
        <f t="shared" si="104"/>
        <v>138</v>
      </c>
      <c r="P866" s="273" t="str">
        <f t="shared" si="105"/>
        <v/>
      </c>
      <c r="Q866" s="273" t="str">
        <f t="shared" si="106"/>
        <v/>
      </c>
      <c r="R866" s="274" t="str">
        <f>_xlfn.XLOOKUP(D866,CATEGORIA!B:B,CATEGORIA!F:F)</f>
        <v>OLEAGINOSAS</v>
      </c>
      <c r="S866" s="275">
        <f t="shared" si="107"/>
        <v>276</v>
      </c>
      <c r="T866" s="276" t="str">
        <f t="shared" si="108"/>
        <v/>
      </c>
      <c r="U866" s="276" t="str">
        <f t="shared" si="109"/>
        <v/>
      </c>
      <c r="V866" s="276">
        <f t="shared" si="110"/>
        <v>276</v>
      </c>
      <c r="W866" s="277">
        <f>_xlfn.XLOOKUP('LISTA '!D866,BASE!A:A,BASE!G:G)</f>
        <v>20</v>
      </c>
      <c r="X866" s="227" t="str">
        <f t="shared" si="111"/>
        <v/>
      </c>
      <c r="Y866" s="227" t="str">
        <f>IF(X866="ACABOU",(MAX($Y$2:Y865))+1,"")</f>
        <v/>
      </c>
      <c r="Z866" s="227" t="str">
        <f>IF(X866="CHEGOU",(MAX($Z$2:Z865))+1,"")</f>
        <v/>
      </c>
    </row>
    <row r="867" spans="1:26" s="216" customFormat="1" ht="30" customHeight="1" x14ac:dyDescent="0.3">
      <c r="A867" s="11" t="e">
        <f>IF(#REF!="",0,COUNTIF(#REF!,"x"))</f>
        <v>#REF!</v>
      </c>
      <c r="B867" s="11" t="e">
        <f>IF(#REF!="",0,COUNTIF(#REF!,"x"))</f>
        <v>#REF!</v>
      </c>
      <c r="C867" s="10" t="e">
        <f>IF(#REF!="",0,COUNTIF(#REF!,"X"))</f>
        <v>#REF!</v>
      </c>
      <c r="D867" s="225">
        <v>20913</v>
      </c>
      <c r="E867" s="226" t="str">
        <f>_xlfn.XLOOKUP(D867,BASE!A:A,BASE!B:B)</f>
        <v>PISTACHE SEM CASCA TORRADO E SALGADO 5KG</v>
      </c>
      <c r="F867" s="227">
        <v>3</v>
      </c>
      <c r="G867" s="227"/>
      <c r="H867" s="228">
        <v>205</v>
      </c>
      <c r="I867" s="228">
        <v>205</v>
      </c>
      <c r="J867" s="271" t="str">
        <f>IFERROR(_xlfn.XLOOKUP(D867,ISENTOS!A:A,ISENTOS!H:H),"")</f>
        <v/>
      </c>
      <c r="K867" s="271" t="str">
        <f>IFERROR(_xlfn.XLOOKUP(D867,ISENTOS!A:A,ISENTOS!I:I),"")</f>
        <v/>
      </c>
      <c r="L867" s="272">
        <f>IF(_xlfn.XLOOKUP(D867,Peso!A:A,Peso!D:D),_xlfn.XLOOKUP(D867,Peso!A:A,Peso!D:D),"SEM PESO")</f>
        <v>5</v>
      </c>
      <c r="M867" s="272" t="str">
        <f>_xlfn.XLOOKUP(D867,Peso!A:A,Peso!C:C)</f>
        <v>CX</v>
      </c>
      <c r="N867" s="272"/>
      <c r="O867" s="273">
        <f t="shared" si="104"/>
        <v>205</v>
      </c>
      <c r="P867" s="273" t="str">
        <f t="shared" si="105"/>
        <v/>
      </c>
      <c r="Q867" s="273" t="str">
        <f t="shared" si="106"/>
        <v/>
      </c>
      <c r="R867" s="274" t="str">
        <f>_xlfn.XLOOKUP(D867,CATEGORIA!B:B,CATEGORIA!F:F)</f>
        <v>OLEAGINOSAS</v>
      </c>
      <c r="S867" s="275">
        <f t="shared" si="107"/>
        <v>1025</v>
      </c>
      <c r="T867" s="276" t="str">
        <f t="shared" si="108"/>
        <v/>
      </c>
      <c r="U867" s="276" t="str">
        <f t="shared" si="109"/>
        <v/>
      </c>
      <c r="V867" s="276">
        <f t="shared" si="110"/>
        <v>1025</v>
      </c>
      <c r="W867" s="277">
        <f>_xlfn.XLOOKUP('LISTA '!D867,BASE!A:A,BASE!G:G)</f>
        <v>70</v>
      </c>
      <c r="X867" s="227" t="str">
        <f t="shared" si="111"/>
        <v/>
      </c>
      <c r="Y867" s="227" t="str">
        <f>IF(X867="ACABOU",(MAX($Y$2:Y866))+1,"")</f>
        <v/>
      </c>
      <c r="Z867" s="227" t="str">
        <f>IF(X867="CHEGOU",(MAX($Z$2:Z866))+1,"")</f>
        <v/>
      </c>
    </row>
    <row r="868" spans="1:26" s="216" customFormat="1" ht="21.9" customHeight="1" x14ac:dyDescent="0.3">
      <c r="A868" s="11"/>
      <c r="B868" s="11"/>
      <c r="C868" s="10"/>
      <c r="D868" s="278">
        <v>1701</v>
      </c>
      <c r="E868" s="279" t="str">
        <f>_xlfn.XLOOKUP(D868,BASE!A:A,BASE!B:B)</f>
        <v>POLEN 1KG (ABV)</v>
      </c>
      <c r="F868" s="280"/>
      <c r="G868" s="280"/>
      <c r="H868" s="281">
        <v>280</v>
      </c>
      <c r="I868" s="281">
        <v>280</v>
      </c>
      <c r="J868" s="282" t="str">
        <f>IFERROR(_xlfn.XLOOKUP(D868,ISENTOS!A:A,ISENTOS!H:H),"")</f>
        <v/>
      </c>
      <c r="K868" s="282" t="str">
        <f>IFERROR(_xlfn.XLOOKUP(D868,ISENTOS!A:A,ISENTOS!I:I),"")</f>
        <v/>
      </c>
      <c r="L868" s="283">
        <f>IF(_xlfn.XLOOKUP(D868,Peso!A:A,Peso!D:D),_xlfn.XLOOKUP(D868,Peso!A:A,Peso!D:D),"SEM PESO")</f>
        <v>1</v>
      </c>
      <c r="M868" s="283" t="str">
        <f>_xlfn.XLOOKUP(D868,Peso!A:A,Peso!C:C)</f>
        <v>CX</v>
      </c>
      <c r="N868" s="283"/>
      <c r="O868" s="284">
        <f t="shared" si="104"/>
        <v>280</v>
      </c>
      <c r="P868" s="284" t="str">
        <f t="shared" si="105"/>
        <v/>
      </c>
      <c r="Q868" s="284" t="str">
        <f t="shared" si="106"/>
        <v/>
      </c>
      <c r="R868" s="285" t="str">
        <f>_xlfn.XLOOKUP(D868,CATEGORIA!B:B,CATEGORIA!F:F)</f>
        <v>SAUDE E BELEZA</v>
      </c>
      <c r="S868" s="286">
        <f t="shared" si="107"/>
        <v>280</v>
      </c>
      <c r="T868" s="287" t="str">
        <f t="shared" si="108"/>
        <v/>
      </c>
      <c r="U868" s="287" t="str">
        <f t="shared" si="109"/>
        <v/>
      </c>
      <c r="V868" s="287">
        <f t="shared" si="110"/>
        <v>280</v>
      </c>
      <c r="W868" s="288">
        <f>_xlfn.XLOOKUP('LISTA '!D868,BASE!A:A,BASE!G:G)</f>
        <v>50</v>
      </c>
      <c r="X868" s="280" t="str">
        <f t="shared" si="111"/>
        <v/>
      </c>
      <c r="Y868" s="280" t="str">
        <f>IF(X868="ACABOU",(MAX($Y$2:Y867))+1,"")</f>
        <v/>
      </c>
      <c r="Z868" s="280" t="str">
        <f>IF(X868="CHEGOU",(MAX($Z$2:Z867))+1,"")</f>
        <v/>
      </c>
    </row>
    <row r="869" spans="1:26" s="216" customFormat="1" ht="21.9" customHeight="1" x14ac:dyDescent="0.3">
      <c r="A869" s="11" t="e">
        <f>IF(#REF!="",0,COUNTIF(#REF!,"x"))</f>
        <v>#REF!</v>
      </c>
      <c r="B869" s="11" t="e">
        <f>IF(#REF!="",0,COUNTIF(#REF!,"x"))</f>
        <v>#REF!</v>
      </c>
      <c r="C869" s="10" t="e">
        <f>IF(#REF!="",0,COUNTIF(#REF!,"X"))</f>
        <v>#REF!</v>
      </c>
      <c r="D869" s="278">
        <v>195</v>
      </c>
      <c r="E869" s="279" t="str">
        <f>_xlfn.XLOOKUP(D869,BASE!A:A,BASE!B:B)</f>
        <v>POLVILHO AZEDO 25KG</v>
      </c>
      <c r="F869" s="280"/>
      <c r="G869" s="280"/>
      <c r="H869" s="281">
        <v>5.7</v>
      </c>
      <c r="I869" s="281">
        <v>5.7</v>
      </c>
      <c r="J869" s="282" t="str">
        <f>IFERROR(_xlfn.XLOOKUP(D869,ISENTOS!A:A,ISENTOS!H:H),"")</f>
        <v/>
      </c>
      <c r="K869" s="282" t="str">
        <f>IFERROR(_xlfn.XLOOKUP(D869,ISENTOS!A:A,ISENTOS!I:I),"")</f>
        <v/>
      </c>
      <c r="L869" s="283">
        <f>IF(_xlfn.XLOOKUP(D869,Peso!A:A,Peso!D:D),_xlfn.XLOOKUP(D869,Peso!A:A,Peso!D:D),"SEM PESO")</f>
        <v>25</v>
      </c>
      <c r="M869" s="283" t="str">
        <f>_xlfn.XLOOKUP(D869,Peso!A:A,Peso!C:C)</f>
        <v>SC</v>
      </c>
      <c r="N869" s="283"/>
      <c r="O869" s="284">
        <f t="shared" si="104"/>
        <v>5.7</v>
      </c>
      <c r="P869" s="284" t="str">
        <f t="shared" si="105"/>
        <v/>
      </c>
      <c r="Q869" s="284" t="str">
        <f t="shared" si="106"/>
        <v/>
      </c>
      <c r="R869" s="285" t="str">
        <f>_xlfn.XLOOKUP(D869,CATEGORIA!B:B,CATEGORIA!F:F)</f>
        <v>FARINHAS FUNCIONAIS</v>
      </c>
      <c r="S869" s="286">
        <f t="shared" si="107"/>
        <v>142.5</v>
      </c>
      <c r="T869" s="287" t="str">
        <f t="shared" si="108"/>
        <v/>
      </c>
      <c r="U869" s="287" t="str">
        <f t="shared" si="109"/>
        <v/>
      </c>
      <c r="V869" s="287">
        <f t="shared" si="110"/>
        <v>142.5</v>
      </c>
      <c r="W869" s="288">
        <f>_xlfn.XLOOKUP('LISTA '!D869,BASE!A:A,BASE!G:G)</f>
        <v>7</v>
      </c>
      <c r="X869" s="280" t="str">
        <f t="shared" si="111"/>
        <v/>
      </c>
      <c r="Y869" s="280" t="str">
        <f>IF(X869="ACABOU",(MAX($Y$2:Y868))+1,"")</f>
        <v/>
      </c>
      <c r="Z869" s="280" t="str">
        <f>IF(X869="CHEGOU",(MAX($Z$2:Z868))+1,"")</f>
        <v/>
      </c>
    </row>
    <row r="870" spans="1:26" s="216" customFormat="1" ht="21.9" customHeight="1" x14ac:dyDescent="0.3">
      <c r="A870" s="11" t="e">
        <f>IF(#REF!="",0,COUNTIF(#REF!,"x"))</f>
        <v>#REF!</v>
      </c>
      <c r="B870" s="11" t="e">
        <f>IF(#REF!="",0,COUNTIF(#REF!,"x"))</f>
        <v>#REF!</v>
      </c>
      <c r="C870" s="10" t="e">
        <f>IF(#REF!="",0,COUNTIF(#REF!,"X"))</f>
        <v>#REF!</v>
      </c>
      <c r="D870" s="278">
        <v>1026</v>
      </c>
      <c r="E870" s="279" t="str">
        <f>_xlfn.XLOOKUP(D870,BASE!A:A,BASE!B:B)</f>
        <v>POLVILHO AZEDO 5KG (VIDA EM GRAOS)</v>
      </c>
      <c r="F870" s="280" t="s">
        <v>155</v>
      </c>
      <c r="G870" s="280" t="s">
        <v>155</v>
      </c>
      <c r="H870" s="281">
        <v>7</v>
      </c>
      <c r="I870" s="281">
        <f>VLOOKUP(D870,FRACIONADOS!$A:$L,8,0)</f>
        <v>7</v>
      </c>
      <c r="J870" s="282" t="str">
        <f>IFERROR(_xlfn.XLOOKUP(D870,ISENTOS!A:A,ISENTOS!H:H),"")</f>
        <v/>
      </c>
      <c r="K870" s="282" t="str">
        <f>IFERROR(_xlfn.XLOOKUP(D870,ISENTOS!A:A,ISENTOS!I:I),"")</f>
        <v/>
      </c>
      <c r="L870" s="283">
        <f>IF(_xlfn.XLOOKUP(D870,Peso!A:A,Peso!D:D),_xlfn.XLOOKUP(D870,Peso!A:A,Peso!D:D),"SEM PESO")</f>
        <v>5</v>
      </c>
      <c r="M870" s="283" t="str">
        <f>_xlfn.XLOOKUP(D870,Peso!A:A,Peso!C:C)</f>
        <v>SC</v>
      </c>
      <c r="N870" s="283"/>
      <c r="O870" s="284">
        <f t="shared" si="104"/>
        <v>7</v>
      </c>
      <c r="P870" s="284" t="str">
        <f t="shared" si="105"/>
        <v/>
      </c>
      <c r="Q870" s="284" t="str">
        <f t="shared" si="106"/>
        <v/>
      </c>
      <c r="R870" s="285" t="str">
        <f>_xlfn.XLOOKUP(D870,CATEGORIA!B:B,CATEGORIA!F:F)</f>
        <v>FARINHAS FUNCIONAIS</v>
      </c>
      <c r="S870" s="286">
        <f t="shared" si="107"/>
        <v>35</v>
      </c>
      <c r="T870" s="287" t="str">
        <f t="shared" si="108"/>
        <v/>
      </c>
      <c r="U870" s="287" t="str">
        <f t="shared" si="109"/>
        <v/>
      </c>
      <c r="V870" s="287">
        <f t="shared" si="110"/>
        <v>35</v>
      </c>
      <c r="W870" s="288">
        <f>_xlfn.XLOOKUP('LISTA '!D870,BASE!A:A,BASE!G:G)</f>
        <v>73</v>
      </c>
      <c r="X870" s="280" t="str">
        <f t="shared" si="111"/>
        <v/>
      </c>
      <c r="Y870" s="280" t="str">
        <f>IF(X870="ACABOU",(MAX($Y$2:Y869))+1,"")</f>
        <v/>
      </c>
      <c r="Z870" s="280" t="str">
        <f>IF(X870="CHEGOU",(MAX($Z$2:Z869))+1,"")</f>
        <v/>
      </c>
    </row>
    <row r="871" spans="1:26" s="215" customFormat="1" ht="21.9" customHeight="1" x14ac:dyDescent="0.3">
      <c r="A871" s="11" t="e">
        <f>IF(#REF!="",0,COUNTIF(#REF!,"x"))</f>
        <v>#REF!</v>
      </c>
      <c r="B871" s="11" t="e">
        <f>IF(#REF!="",0,COUNTIF(#REF!,"x"))</f>
        <v>#REF!</v>
      </c>
      <c r="C871" s="10" t="e">
        <f>IF(#REF!="",0,COUNTIF(#REF!,"X"))</f>
        <v>#REF!</v>
      </c>
      <c r="D871" s="278">
        <v>199</v>
      </c>
      <c r="E871" s="279" t="str">
        <f>_xlfn.XLOOKUP(D871,BASE!A:A,BASE!B:B)</f>
        <v>POLVILHO DOCE 25KG</v>
      </c>
      <c r="F871" s="280"/>
      <c r="G871" s="280"/>
      <c r="H871" s="281">
        <v>5.7</v>
      </c>
      <c r="I871" s="281">
        <v>5.7</v>
      </c>
      <c r="J871" s="282" t="str">
        <f>IFERROR(_xlfn.XLOOKUP(D871,ISENTOS!A:A,ISENTOS!H:H),"")</f>
        <v/>
      </c>
      <c r="K871" s="282" t="str">
        <f>IFERROR(_xlfn.XLOOKUP(D871,ISENTOS!A:A,ISENTOS!I:I),"")</f>
        <v/>
      </c>
      <c r="L871" s="283">
        <f>IF(_xlfn.XLOOKUP(D871,Peso!A:A,Peso!D:D),_xlfn.XLOOKUP(D871,Peso!A:A,Peso!D:D),"SEM PESO")</f>
        <v>25</v>
      </c>
      <c r="M871" s="283" t="str">
        <f>_xlfn.XLOOKUP(D871,Peso!A:A,Peso!C:C)</f>
        <v>SC</v>
      </c>
      <c r="N871" s="283"/>
      <c r="O871" s="284">
        <f t="shared" si="104"/>
        <v>5.7</v>
      </c>
      <c r="P871" s="284" t="str">
        <f t="shared" si="105"/>
        <v/>
      </c>
      <c r="Q871" s="284" t="str">
        <f t="shared" si="106"/>
        <v/>
      </c>
      <c r="R871" s="285" t="str">
        <f>_xlfn.XLOOKUP(D871,CATEGORIA!B:B,CATEGORIA!F:F)</f>
        <v>FARINHAS FUNCIONAIS</v>
      </c>
      <c r="S871" s="286">
        <f t="shared" si="107"/>
        <v>142.5</v>
      </c>
      <c r="T871" s="287" t="str">
        <f t="shared" si="108"/>
        <v/>
      </c>
      <c r="U871" s="287" t="str">
        <f t="shared" si="109"/>
        <v/>
      </c>
      <c r="V871" s="287">
        <f t="shared" si="110"/>
        <v>142.5</v>
      </c>
      <c r="W871" s="288">
        <f>_xlfn.XLOOKUP('LISTA '!D871,BASE!A:A,BASE!G:G)</f>
        <v>6</v>
      </c>
      <c r="X871" s="280" t="str">
        <f t="shared" si="111"/>
        <v/>
      </c>
      <c r="Y871" s="280" t="str">
        <f>IF(X871="ACABOU",(MAX($Y$2:Y870))+1,"")</f>
        <v/>
      </c>
      <c r="Z871" s="280" t="str">
        <f>IF(X871="CHEGOU",(MAX($Z$2:Z870))+1,"")</f>
        <v/>
      </c>
    </row>
    <row r="872" spans="1:26" s="215" customFormat="1" ht="21.9" customHeight="1" x14ac:dyDescent="0.3">
      <c r="A872" s="11" t="e">
        <f>IF(#REF!="",0,COUNTIF(#REF!,"x"))</f>
        <v>#REF!</v>
      </c>
      <c r="B872" s="11" t="e">
        <f>IF(#REF!="",0,COUNTIF(#REF!,"x"))</f>
        <v>#REF!</v>
      </c>
      <c r="C872" s="10" t="e">
        <f>IF(#REF!="",0,COUNTIF(#REF!,"X"))</f>
        <v>#REF!</v>
      </c>
      <c r="D872" s="278">
        <v>1028</v>
      </c>
      <c r="E872" s="279" t="str">
        <f>_xlfn.XLOOKUP(D872,BASE!A:A,BASE!B:B)</f>
        <v>POLVILHO DOCE 5KG (VIDA EM GRAOS)</v>
      </c>
      <c r="F872" s="280" t="s">
        <v>155</v>
      </c>
      <c r="G872" s="280" t="s">
        <v>155</v>
      </c>
      <c r="H872" s="281">
        <v>7</v>
      </c>
      <c r="I872" s="281">
        <f>VLOOKUP(D872,FRACIONADOS!$A:$L,8,0)</f>
        <v>7</v>
      </c>
      <c r="J872" s="282" t="str">
        <f>IFERROR(_xlfn.XLOOKUP(D872,ISENTOS!A:A,ISENTOS!H:H),"")</f>
        <v/>
      </c>
      <c r="K872" s="282" t="str">
        <f>IFERROR(_xlfn.XLOOKUP(D872,ISENTOS!A:A,ISENTOS!I:I),"")</f>
        <v/>
      </c>
      <c r="L872" s="283">
        <f>IF(_xlfn.XLOOKUP(D872,Peso!A:A,Peso!D:D),_xlfn.XLOOKUP(D872,Peso!A:A,Peso!D:D),"SEM PESO")</f>
        <v>5</v>
      </c>
      <c r="M872" s="283" t="str">
        <f>_xlfn.XLOOKUP(D872,Peso!A:A,Peso!C:C)</f>
        <v>SC</v>
      </c>
      <c r="N872" s="283"/>
      <c r="O872" s="284">
        <f t="shared" si="104"/>
        <v>7</v>
      </c>
      <c r="P872" s="284" t="str">
        <f t="shared" si="105"/>
        <v/>
      </c>
      <c r="Q872" s="284" t="str">
        <f t="shared" si="106"/>
        <v/>
      </c>
      <c r="R872" s="285" t="str">
        <f>_xlfn.XLOOKUP(D872,CATEGORIA!B:B,CATEGORIA!F:F)</f>
        <v>FARINHAS FUNCIONAIS</v>
      </c>
      <c r="S872" s="286">
        <f t="shared" si="107"/>
        <v>35</v>
      </c>
      <c r="T872" s="287" t="str">
        <f t="shared" si="108"/>
        <v/>
      </c>
      <c r="U872" s="287" t="str">
        <f t="shared" si="109"/>
        <v/>
      </c>
      <c r="V872" s="287">
        <f t="shared" si="110"/>
        <v>35</v>
      </c>
      <c r="W872" s="288">
        <f>_xlfn.XLOOKUP('LISTA '!D872,BASE!A:A,BASE!G:G)</f>
        <v>77</v>
      </c>
      <c r="X872" s="280" t="str">
        <f t="shared" si="111"/>
        <v/>
      </c>
      <c r="Y872" s="280" t="str">
        <f>IF(X872="ACABOU",(MAX($Y$2:Y871))+1,"")</f>
        <v/>
      </c>
      <c r="Z872" s="280" t="str">
        <f>IF(X872="CHEGOU",(MAX($Z$2:Z871))+1,"")</f>
        <v/>
      </c>
    </row>
    <row r="873" spans="1:26" s="215" customFormat="1" ht="21.9" customHeight="1" x14ac:dyDescent="0.3">
      <c r="A873" s="11" t="e">
        <f>IF(#REF!="",0,COUNTIF(#REF!,"x"))</f>
        <v>#REF!</v>
      </c>
      <c r="B873" s="11" t="e">
        <f>IF(#REF!="",0,COUNTIF(#REF!,"x"))</f>
        <v>#REF!</v>
      </c>
      <c r="C873" s="10" t="e">
        <f>IF(#REF!="",0,COUNTIF(#REF!,"X"))</f>
        <v>#REF!</v>
      </c>
      <c r="D873" s="278">
        <v>2726</v>
      </c>
      <c r="E873" s="279" t="str">
        <f>_xlfn.XLOOKUP(D873,BASE!A:A,BASE!B:B)</f>
        <v>POTE GIRA GIRA 7,6LT CX C/12 UN (EXPOTE)</v>
      </c>
      <c r="F873" s="280"/>
      <c r="G873" s="280"/>
      <c r="H873" s="281">
        <v>76.400000000000006</v>
      </c>
      <c r="I873" s="281">
        <v>76.400000000000006</v>
      </c>
      <c r="J873" s="282" t="str">
        <f>IFERROR(_xlfn.XLOOKUP(D873,ISENTOS!A:A,ISENTOS!H:H),"")</f>
        <v/>
      </c>
      <c r="K873" s="282" t="str">
        <f>IFERROR(_xlfn.XLOOKUP(D873,ISENTOS!A:A,ISENTOS!I:I),"")</f>
        <v/>
      </c>
      <c r="L873" s="283">
        <f>IF(_xlfn.XLOOKUP(D873,Peso!A:A,Peso!D:D),_xlfn.XLOOKUP(D873,Peso!A:A,Peso!D:D),"SEM PESO")</f>
        <v>12</v>
      </c>
      <c r="M873" s="283" t="str">
        <f>_xlfn.XLOOKUP(D873,Peso!A:A,Peso!C:C)</f>
        <v>CX</v>
      </c>
      <c r="N873" s="283"/>
      <c r="O873" s="284">
        <f t="shared" si="104"/>
        <v>76.400000000000006</v>
      </c>
      <c r="P873" s="284" t="str">
        <f t="shared" si="105"/>
        <v/>
      </c>
      <c r="Q873" s="284" t="str">
        <f t="shared" si="106"/>
        <v/>
      </c>
      <c r="R873" s="285" t="str">
        <f>_xlfn.XLOOKUP(D873,CATEGORIA!B:B,CATEGORIA!F:F)</f>
        <v>POTES</v>
      </c>
      <c r="S873" s="286">
        <f t="shared" si="107"/>
        <v>916.80000000000007</v>
      </c>
      <c r="T873" s="287" t="str">
        <f t="shared" si="108"/>
        <v/>
      </c>
      <c r="U873" s="287" t="str">
        <f t="shared" si="109"/>
        <v/>
      </c>
      <c r="V873" s="287">
        <f t="shared" si="110"/>
        <v>916.80000000000007</v>
      </c>
      <c r="W873" s="288">
        <f>_xlfn.XLOOKUP('LISTA '!D873,BASE!A:A,BASE!G:G)</f>
        <v>25</v>
      </c>
      <c r="X873" s="280" t="str">
        <f t="shared" si="111"/>
        <v/>
      </c>
      <c r="Y873" s="280" t="str">
        <f>IF(X873="ACABOU",(MAX($Y$2:Y872))+1,"")</f>
        <v/>
      </c>
      <c r="Z873" s="280" t="str">
        <f>IF(X873="CHEGOU",(MAX($Z$2:Z872))+1,"")</f>
        <v/>
      </c>
    </row>
    <row r="874" spans="1:26" s="215" customFormat="1" ht="21.9" customHeight="1" x14ac:dyDescent="0.3">
      <c r="A874" s="11" t="e">
        <f>IF(#REF!="",0,COUNTIF(#REF!,"x"))</f>
        <v>#REF!</v>
      </c>
      <c r="B874" s="11" t="e">
        <f>IF(#REF!="",0,COUNTIF(#REF!,"x"))</f>
        <v>#REF!</v>
      </c>
      <c r="C874" s="10" t="e">
        <f>IF(#REF!="",0,COUNTIF(#REF!,"X"))</f>
        <v>#REF!</v>
      </c>
      <c r="D874" s="278">
        <v>2727</v>
      </c>
      <c r="E874" s="279" t="str">
        <f>_xlfn.XLOOKUP(D874,BASE!A:A,BASE!B:B)</f>
        <v>POTE QUADRADO 24LT CX C/1 UN (EXPOTE)</v>
      </c>
      <c r="F874" s="280"/>
      <c r="G874" s="280"/>
      <c r="H874" s="281">
        <v>153.4</v>
      </c>
      <c r="I874" s="281">
        <v>153.4</v>
      </c>
      <c r="J874" s="282" t="str">
        <f>IFERROR(_xlfn.XLOOKUP(D874,ISENTOS!A:A,ISENTOS!H:H),"")</f>
        <v/>
      </c>
      <c r="K874" s="282" t="str">
        <f>IFERROR(_xlfn.XLOOKUP(D874,ISENTOS!A:A,ISENTOS!I:I),"")</f>
        <v/>
      </c>
      <c r="L874" s="283">
        <f>IF(_xlfn.XLOOKUP(D874,Peso!A:A,Peso!D:D),_xlfn.XLOOKUP(D874,Peso!A:A,Peso!D:D),"SEM PESO")</f>
        <v>1</v>
      </c>
      <c r="M874" s="283" t="str">
        <f>_xlfn.XLOOKUP(D874,Peso!A:A,Peso!C:C)</f>
        <v>CX</v>
      </c>
      <c r="N874" s="283"/>
      <c r="O874" s="284">
        <f t="shared" si="104"/>
        <v>153.4</v>
      </c>
      <c r="P874" s="284" t="str">
        <f t="shared" si="105"/>
        <v/>
      </c>
      <c r="Q874" s="284" t="str">
        <f t="shared" si="106"/>
        <v/>
      </c>
      <c r="R874" s="285" t="str">
        <f>_xlfn.XLOOKUP(D874,CATEGORIA!B:B,CATEGORIA!F:F)</f>
        <v>POTES</v>
      </c>
      <c r="S874" s="286">
        <f t="shared" si="107"/>
        <v>153.4</v>
      </c>
      <c r="T874" s="287" t="str">
        <f t="shared" si="108"/>
        <v/>
      </c>
      <c r="U874" s="287" t="str">
        <f t="shared" si="109"/>
        <v/>
      </c>
      <c r="V874" s="287">
        <f t="shared" si="110"/>
        <v>153.4</v>
      </c>
      <c r="W874" s="288">
        <f>_xlfn.XLOOKUP('LISTA '!D874,BASE!A:A,BASE!G:G)</f>
        <v>10</v>
      </c>
      <c r="X874" s="280" t="str">
        <f t="shared" si="111"/>
        <v/>
      </c>
      <c r="Y874" s="280" t="str">
        <f>IF(X874="ACABOU",(MAX($Y$2:Y873))+1,"")</f>
        <v/>
      </c>
      <c r="Z874" s="280" t="str">
        <f>IF(X874="CHEGOU",(MAX($Z$2:Z873))+1,"")</f>
        <v/>
      </c>
    </row>
    <row r="875" spans="1:26" s="215" customFormat="1" ht="21.9" customHeight="1" x14ac:dyDescent="0.3">
      <c r="A875" s="12" t="e">
        <f>IF(#REF!="",0,COUNTIF(#REF!,"x"))</f>
        <v>#REF!</v>
      </c>
      <c r="B875" s="12" t="e">
        <f>IF(#REF!="",0,COUNTIF(#REF!,"x"))</f>
        <v>#REF!</v>
      </c>
      <c r="C875" s="13" t="e">
        <f>IF(#REF!="",0,COUNTIF(#REF!,"X"))</f>
        <v>#REF!</v>
      </c>
      <c r="D875" s="278">
        <v>2721</v>
      </c>
      <c r="E875" s="279" t="str">
        <f>_xlfn.XLOOKUP(D875,BASE!A:A,BASE!B:B)</f>
        <v>POTE QUADRADO 3,3LT CX C/12 UN (EXPOTE)</v>
      </c>
      <c r="F875" s="280"/>
      <c r="G875" s="280"/>
      <c r="H875" s="281">
        <v>21</v>
      </c>
      <c r="I875" s="281">
        <v>21</v>
      </c>
      <c r="J875" s="282" t="str">
        <f>IFERROR(_xlfn.XLOOKUP(D875,ISENTOS!A:A,ISENTOS!H:H),"")</f>
        <v/>
      </c>
      <c r="K875" s="282" t="str">
        <f>IFERROR(_xlfn.XLOOKUP(D875,ISENTOS!A:A,ISENTOS!I:I),"")</f>
        <v/>
      </c>
      <c r="L875" s="283">
        <f>IF(_xlfn.XLOOKUP(D875,Peso!A:A,Peso!D:D),_xlfn.XLOOKUP(D875,Peso!A:A,Peso!D:D),"SEM PESO")</f>
        <v>12</v>
      </c>
      <c r="M875" s="283" t="str">
        <f>_xlfn.XLOOKUP(D875,Peso!A:A,Peso!C:C)</f>
        <v>CX</v>
      </c>
      <c r="N875" s="283"/>
      <c r="O875" s="284">
        <f t="shared" si="104"/>
        <v>21</v>
      </c>
      <c r="P875" s="284" t="str">
        <f t="shared" si="105"/>
        <v/>
      </c>
      <c r="Q875" s="284" t="str">
        <f t="shared" si="106"/>
        <v/>
      </c>
      <c r="R875" s="285" t="str">
        <f>_xlfn.XLOOKUP(D875,CATEGORIA!B:B,CATEGORIA!F:F)</f>
        <v>POTES</v>
      </c>
      <c r="S875" s="286">
        <f t="shared" si="107"/>
        <v>252</v>
      </c>
      <c r="T875" s="287" t="str">
        <f t="shared" si="108"/>
        <v/>
      </c>
      <c r="U875" s="287" t="str">
        <f t="shared" si="109"/>
        <v/>
      </c>
      <c r="V875" s="287">
        <f t="shared" si="110"/>
        <v>252</v>
      </c>
      <c r="W875" s="288">
        <f>_xlfn.XLOOKUP('LISTA '!D875,BASE!A:A,BASE!G:G)</f>
        <v>123</v>
      </c>
      <c r="X875" s="280" t="str">
        <f t="shared" si="111"/>
        <v/>
      </c>
      <c r="Y875" s="280" t="str">
        <f>IF(X875="ACABOU",(MAX($Y$2:Y874))+1,"")</f>
        <v/>
      </c>
      <c r="Z875" s="280" t="str">
        <f>IF(X875="CHEGOU",(MAX($Z$2:Z874))+1,"")</f>
        <v/>
      </c>
    </row>
    <row r="876" spans="1:26" s="216" customFormat="1" ht="21.9" customHeight="1" x14ac:dyDescent="0.3">
      <c r="A876" s="12" t="e">
        <f>IF(#REF!="",0,COUNTIF(#REF!,"x"))</f>
        <v>#REF!</v>
      </c>
      <c r="B876" s="12" t="e">
        <f>IF(#REF!="",0,COUNTIF(#REF!,"x"))</f>
        <v>#REF!</v>
      </c>
      <c r="C876" s="13" t="e">
        <f>IF(#REF!="",0,COUNTIF(#REF!,"X"))</f>
        <v>#REF!</v>
      </c>
      <c r="D876" s="278">
        <v>2728</v>
      </c>
      <c r="E876" s="279" t="str">
        <f>_xlfn.XLOOKUP(D876,BASE!A:A,BASE!B:B)</f>
        <v>POTE QUADRADO 36LT CX C/1 UN (EXPOTE)</v>
      </c>
      <c r="F876" s="280"/>
      <c r="G876" s="280"/>
      <c r="H876" s="281">
        <v>172.2</v>
      </c>
      <c r="I876" s="281">
        <v>172.2</v>
      </c>
      <c r="J876" s="282" t="str">
        <f>IFERROR(_xlfn.XLOOKUP(D876,ISENTOS!A:A,ISENTOS!H:H),"")</f>
        <v/>
      </c>
      <c r="K876" s="282" t="str">
        <f>IFERROR(_xlfn.XLOOKUP(D876,ISENTOS!A:A,ISENTOS!I:I),"")</f>
        <v/>
      </c>
      <c r="L876" s="283">
        <f>IF(_xlfn.XLOOKUP(D876,Peso!A:A,Peso!D:D),_xlfn.XLOOKUP(D876,Peso!A:A,Peso!D:D),"SEM PESO")</f>
        <v>1</v>
      </c>
      <c r="M876" s="283" t="str">
        <f>_xlfn.XLOOKUP(D876,Peso!A:A,Peso!C:C)</f>
        <v>CX</v>
      </c>
      <c r="N876" s="283"/>
      <c r="O876" s="284">
        <f t="shared" si="104"/>
        <v>172.2</v>
      </c>
      <c r="P876" s="284" t="str">
        <f t="shared" si="105"/>
        <v/>
      </c>
      <c r="Q876" s="284" t="str">
        <f t="shared" si="106"/>
        <v/>
      </c>
      <c r="R876" s="285" t="str">
        <f>_xlfn.XLOOKUP(D876,CATEGORIA!B:B,CATEGORIA!F:F)</f>
        <v>POTES</v>
      </c>
      <c r="S876" s="286">
        <f t="shared" si="107"/>
        <v>172.2</v>
      </c>
      <c r="T876" s="287" t="str">
        <f t="shared" si="108"/>
        <v/>
      </c>
      <c r="U876" s="287" t="str">
        <f t="shared" si="109"/>
        <v/>
      </c>
      <c r="V876" s="287">
        <f t="shared" si="110"/>
        <v>172.2</v>
      </c>
      <c r="W876" s="288">
        <f>_xlfn.XLOOKUP('LISTA '!D876,BASE!A:A,BASE!G:G)</f>
        <v>5</v>
      </c>
      <c r="X876" s="280" t="str">
        <f t="shared" si="111"/>
        <v/>
      </c>
      <c r="Y876" s="280" t="str">
        <f>IF(X876="ACABOU",(MAX($Y$2:Y875))+1,"")</f>
        <v/>
      </c>
      <c r="Z876" s="280" t="str">
        <f>IF(X876="CHEGOU",(MAX($Z$2:Z875))+1,"")</f>
        <v/>
      </c>
    </row>
    <row r="877" spans="1:26" s="216" customFormat="1" ht="21.9" customHeight="1" x14ac:dyDescent="0.3">
      <c r="A877" s="12" t="e">
        <f>IF(#REF!="",0,COUNTIF(#REF!,"x"))</f>
        <v>#REF!</v>
      </c>
      <c r="B877" s="12" t="e">
        <f>IF(#REF!="",0,COUNTIF(#REF!,"x"))</f>
        <v>#REF!</v>
      </c>
      <c r="C877" s="13" t="e">
        <f>IF(#REF!="",0,COUNTIF(#REF!,"X"))</f>
        <v>#REF!</v>
      </c>
      <c r="D877" s="278">
        <v>2722</v>
      </c>
      <c r="E877" s="279" t="str">
        <f>_xlfn.XLOOKUP(D877,BASE!A:A,BASE!B:B)</f>
        <v>POTE QUADRADO 7,4LT CX C/12 UN (EXPOTE)</v>
      </c>
      <c r="F877" s="280"/>
      <c r="G877" s="280"/>
      <c r="H877" s="281">
        <v>45</v>
      </c>
      <c r="I877" s="281">
        <v>45</v>
      </c>
      <c r="J877" s="282" t="str">
        <f>IFERROR(_xlfn.XLOOKUP(D877,ISENTOS!A:A,ISENTOS!H:H),"")</f>
        <v/>
      </c>
      <c r="K877" s="282" t="str">
        <f>IFERROR(_xlfn.XLOOKUP(D877,ISENTOS!A:A,ISENTOS!I:I),"")</f>
        <v/>
      </c>
      <c r="L877" s="283">
        <f>IF(_xlfn.XLOOKUP(D877,Peso!A:A,Peso!D:D),_xlfn.XLOOKUP(D877,Peso!A:A,Peso!D:D),"SEM PESO")</f>
        <v>12</v>
      </c>
      <c r="M877" s="283" t="str">
        <f>_xlfn.XLOOKUP(D877,Peso!A:A,Peso!C:C)</f>
        <v>CX</v>
      </c>
      <c r="N877" s="283"/>
      <c r="O877" s="284">
        <f t="shared" si="104"/>
        <v>45</v>
      </c>
      <c r="P877" s="284" t="str">
        <f t="shared" si="105"/>
        <v/>
      </c>
      <c r="Q877" s="284" t="str">
        <f t="shared" si="106"/>
        <v/>
      </c>
      <c r="R877" s="285" t="str">
        <f>_xlfn.XLOOKUP(D877,CATEGORIA!B:B,CATEGORIA!F:F)</f>
        <v>POTES</v>
      </c>
      <c r="S877" s="286">
        <f t="shared" si="107"/>
        <v>540</v>
      </c>
      <c r="T877" s="287" t="str">
        <f t="shared" si="108"/>
        <v/>
      </c>
      <c r="U877" s="287" t="str">
        <f t="shared" si="109"/>
        <v/>
      </c>
      <c r="V877" s="287">
        <f t="shared" si="110"/>
        <v>540</v>
      </c>
      <c r="W877" s="288">
        <f>_xlfn.XLOOKUP('LISTA '!D877,BASE!A:A,BASE!G:G)</f>
        <v>135</v>
      </c>
      <c r="X877" s="280" t="str">
        <f t="shared" si="111"/>
        <v/>
      </c>
      <c r="Y877" s="280" t="str">
        <f>IF(X877="ACABOU",(MAX($Y$2:Y876))+1,"")</f>
        <v/>
      </c>
      <c r="Z877" s="280" t="str">
        <f>IF(X877="CHEGOU",(MAX($Z$2:Z876))+1,"")</f>
        <v/>
      </c>
    </row>
    <row r="878" spans="1:26" s="216" customFormat="1" ht="21.9" customHeight="1" x14ac:dyDescent="0.3">
      <c r="A878" s="12" t="e">
        <f>IF(#REF!="",0,COUNTIF(#REF!,"x"))</f>
        <v>#REF!</v>
      </c>
      <c r="B878" s="12" t="e">
        <f>IF(#REF!="",0,COUNTIF(#REF!,"x"))</f>
        <v>#REF!</v>
      </c>
      <c r="C878" s="13" t="e">
        <f>IF(#REF!="",0,COUNTIF(#REF!,"X"))</f>
        <v>#REF!</v>
      </c>
      <c r="D878" s="278">
        <v>2724</v>
      </c>
      <c r="E878" s="279" t="str">
        <f>_xlfn.XLOOKUP(D878,BASE!A:A,BASE!B:B)</f>
        <v>POTE REDONDO 12LT CX C/12 UN (EXPOTE)</v>
      </c>
      <c r="F878" s="280"/>
      <c r="G878" s="280"/>
      <c r="H878" s="281">
        <v>53.9</v>
      </c>
      <c r="I878" s="281">
        <v>53.9</v>
      </c>
      <c r="J878" s="282" t="str">
        <f>IFERROR(_xlfn.XLOOKUP(D878,ISENTOS!A:A,ISENTOS!H:H),"")</f>
        <v/>
      </c>
      <c r="K878" s="282" t="str">
        <f>IFERROR(_xlfn.XLOOKUP(D878,ISENTOS!A:A,ISENTOS!I:I),"")</f>
        <v/>
      </c>
      <c r="L878" s="283">
        <f>IF(_xlfn.XLOOKUP(D878,Peso!A:A,Peso!D:D),_xlfn.XLOOKUP(D878,Peso!A:A,Peso!D:D),"SEM PESO")</f>
        <v>12</v>
      </c>
      <c r="M878" s="283" t="str">
        <f>_xlfn.XLOOKUP(D878,Peso!A:A,Peso!C:C)</f>
        <v>CX</v>
      </c>
      <c r="N878" s="283"/>
      <c r="O878" s="284">
        <f t="shared" si="104"/>
        <v>53.9</v>
      </c>
      <c r="P878" s="284" t="str">
        <f t="shared" si="105"/>
        <v/>
      </c>
      <c r="Q878" s="284" t="str">
        <f t="shared" si="106"/>
        <v/>
      </c>
      <c r="R878" s="285" t="str">
        <f>_xlfn.XLOOKUP(D878,CATEGORIA!B:B,CATEGORIA!F:F)</f>
        <v>POTES</v>
      </c>
      <c r="S878" s="286">
        <f t="shared" si="107"/>
        <v>646.79999999999995</v>
      </c>
      <c r="T878" s="287" t="str">
        <f t="shared" si="108"/>
        <v/>
      </c>
      <c r="U878" s="287" t="str">
        <f t="shared" si="109"/>
        <v/>
      </c>
      <c r="V878" s="287">
        <f t="shared" si="110"/>
        <v>646.79999999999995</v>
      </c>
      <c r="W878" s="288">
        <f>_xlfn.XLOOKUP('LISTA '!D878,BASE!A:A,BASE!G:G)</f>
        <v>19</v>
      </c>
      <c r="X878" s="280" t="str">
        <f t="shared" si="111"/>
        <v/>
      </c>
      <c r="Y878" s="280" t="str">
        <f>IF(X878="ACABOU",(MAX($Y$2:Y877))+1,"")</f>
        <v/>
      </c>
      <c r="Z878" s="280" t="str">
        <f>IF(X878="CHEGOU",(MAX($Z$2:Z877))+1,"")</f>
        <v/>
      </c>
    </row>
    <row r="879" spans="1:26" s="216" customFormat="1" ht="21.9" customHeight="1" x14ac:dyDescent="0.3">
      <c r="A879" s="12" t="e">
        <f>IF(#REF!="",0,COUNTIF(#REF!,"x"))</f>
        <v>#REF!</v>
      </c>
      <c r="B879" s="12" t="e">
        <f>IF(#REF!="",0,COUNTIF(#REF!,"x"))</f>
        <v>#REF!</v>
      </c>
      <c r="C879" s="13" t="e">
        <f>IF(#REF!="",0,COUNTIF(#REF!,"X"))</f>
        <v>#REF!</v>
      </c>
      <c r="D879" s="278">
        <v>2723</v>
      </c>
      <c r="E879" s="279" t="str">
        <f>_xlfn.XLOOKUP(D879,BASE!A:A,BASE!B:B)</f>
        <v>POTE REDONDO 8,6LT CX C/12 UN (EXPOTE)</v>
      </c>
      <c r="F879" s="280"/>
      <c r="G879" s="280"/>
      <c r="H879" s="281">
        <v>48.1</v>
      </c>
      <c r="I879" s="281">
        <v>48.1</v>
      </c>
      <c r="J879" s="282" t="str">
        <f>IFERROR(_xlfn.XLOOKUP(D879,ISENTOS!A:A,ISENTOS!H:H),"")</f>
        <v/>
      </c>
      <c r="K879" s="282" t="str">
        <f>IFERROR(_xlfn.XLOOKUP(D879,ISENTOS!A:A,ISENTOS!I:I),"")</f>
        <v/>
      </c>
      <c r="L879" s="283">
        <f>IF(_xlfn.XLOOKUP(D879,Peso!A:A,Peso!D:D),_xlfn.XLOOKUP(D879,Peso!A:A,Peso!D:D),"SEM PESO")</f>
        <v>12</v>
      </c>
      <c r="M879" s="283" t="str">
        <f>_xlfn.XLOOKUP(D879,Peso!A:A,Peso!C:C)</f>
        <v>CX</v>
      </c>
      <c r="N879" s="283"/>
      <c r="O879" s="284">
        <f t="shared" si="104"/>
        <v>48.1</v>
      </c>
      <c r="P879" s="284" t="str">
        <f t="shared" si="105"/>
        <v/>
      </c>
      <c r="Q879" s="284" t="str">
        <f t="shared" si="106"/>
        <v/>
      </c>
      <c r="R879" s="285" t="str">
        <f>_xlfn.XLOOKUP(D879,CATEGORIA!B:B,CATEGORIA!F:F)</f>
        <v>POTES</v>
      </c>
      <c r="S879" s="286">
        <f t="shared" si="107"/>
        <v>577.20000000000005</v>
      </c>
      <c r="T879" s="287" t="str">
        <f t="shared" si="108"/>
        <v/>
      </c>
      <c r="U879" s="287" t="str">
        <f t="shared" si="109"/>
        <v/>
      </c>
      <c r="V879" s="287">
        <f t="shared" si="110"/>
        <v>577.20000000000005</v>
      </c>
      <c r="W879" s="288">
        <f>_xlfn.XLOOKUP('LISTA '!D879,BASE!A:A,BASE!G:G)</f>
        <v>18</v>
      </c>
      <c r="X879" s="280" t="str">
        <f t="shared" si="111"/>
        <v/>
      </c>
      <c r="Y879" s="280" t="str">
        <f>IF(X879="ACABOU",(MAX($Y$2:Y878))+1,"")</f>
        <v/>
      </c>
      <c r="Z879" s="280" t="str">
        <f>IF(X879="CHEGOU",(MAX($Z$2:Z878))+1,"")</f>
        <v/>
      </c>
    </row>
    <row r="880" spans="1:26" s="216" customFormat="1" ht="21.9" customHeight="1" x14ac:dyDescent="0.3">
      <c r="A880" s="19" t="e">
        <f>IF(#REF!="",0,COUNTIF(#REF!,"x"))</f>
        <v>#REF!</v>
      </c>
      <c r="B880" s="19" t="e">
        <f>IF(#REF!="",0,COUNTIF(#REF!,"x"))</f>
        <v>#REF!</v>
      </c>
      <c r="C880" s="13" t="e">
        <f>IF(#REF!="",0,COUNTIF(#REF!,"X"))</f>
        <v>#REF!</v>
      </c>
      <c r="D880" s="278">
        <v>2720</v>
      </c>
      <c r="E880" s="279" t="str">
        <f>_xlfn.XLOOKUP(D880,BASE!A:A,BASE!B:B)</f>
        <v>POTE RETANGULAR 1,5LT CX C/12 UN (EXPOTE)</v>
      </c>
      <c r="F880" s="280"/>
      <c r="G880" s="280"/>
      <c r="H880" s="281">
        <v>14</v>
      </c>
      <c r="I880" s="281">
        <v>14</v>
      </c>
      <c r="J880" s="282" t="str">
        <f>IFERROR(_xlfn.XLOOKUP(D880,ISENTOS!A:A,ISENTOS!H:H),"")</f>
        <v/>
      </c>
      <c r="K880" s="282" t="str">
        <f>IFERROR(_xlfn.XLOOKUP(D880,ISENTOS!A:A,ISENTOS!I:I),"")</f>
        <v/>
      </c>
      <c r="L880" s="283">
        <f>IF(_xlfn.XLOOKUP(D880,Peso!A:A,Peso!D:D),_xlfn.XLOOKUP(D880,Peso!A:A,Peso!D:D),"SEM PESO")</f>
        <v>12</v>
      </c>
      <c r="M880" s="283" t="str">
        <f>_xlfn.XLOOKUP(D880,Peso!A:A,Peso!C:C)</f>
        <v>CX</v>
      </c>
      <c r="N880" s="283"/>
      <c r="O880" s="284">
        <f t="shared" si="104"/>
        <v>14</v>
      </c>
      <c r="P880" s="284" t="str">
        <f t="shared" si="105"/>
        <v/>
      </c>
      <c r="Q880" s="284" t="str">
        <f t="shared" si="106"/>
        <v/>
      </c>
      <c r="R880" s="285" t="str">
        <f>_xlfn.XLOOKUP(D880,CATEGORIA!B:B,CATEGORIA!F:F)</f>
        <v>POTES</v>
      </c>
      <c r="S880" s="286">
        <f t="shared" si="107"/>
        <v>168</v>
      </c>
      <c r="T880" s="287" t="str">
        <f t="shared" si="108"/>
        <v/>
      </c>
      <c r="U880" s="287" t="str">
        <f t="shared" si="109"/>
        <v/>
      </c>
      <c r="V880" s="287">
        <f t="shared" si="110"/>
        <v>168</v>
      </c>
      <c r="W880" s="288">
        <f>_xlfn.XLOOKUP('LISTA '!D880,BASE!A:A,BASE!G:G)</f>
        <v>148</v>
      </c>
      <c r="X880" s="280" t="str">
        <f t="shared" si="111"/>
        <v/>
      </c>
      <c r="Y880" s="280" t="str">
        <f>IF(X880="ACABOU",(MAX($Y$2:Y879))+1,"")</f>
        <v/>
      </c>
      <c r="Z880" s="280" t="str">
        <f>IF(X880="CHEGOU",(MAX($Z$2:Z879))+1,"")</f>
        <v/>
      </c>
    </row>
    <row r="881" spans="1:26" s="216" customFormat="1" ht="21.9" customHeight="1" x14ac:dyDescent="0.3">
      <c r="A881" s="12" t="e">
        <f>IF(#REF!="",0,COUNTIF(#REF!,"x"))</f>
        <v>#REF!</v>
      </c>
      <c r="B881" s="12" t="e">
        <f>IF(#REF!="",0,COUNTIF(#REF!,"x"))</f>
        <v>#REF!</v>
      </c>
      <c r="C881" s="13" t="e">
        <f>IF(#REF!="",0,COUNTIF(#REF!,"X"))</f>
        <v>#REF!</v>
      </c>
      <c r="D881" s="278">
        <v>2725</v>
      </c>
      <c r="E881" s="279" t="str">
        <f>_xlfn.XLOOKUP(D881,BASE!A:A,BASE!B:B)</f>
        <v>POTE RETANGULAR 13,8LT CX C/12 UN (EXPOTE)</v>
      </c>
      <c r="F881" s="280"/>
      <c r="G881" s="280"/>
      <c r="H881" s="281">
        <v>84.9</v>
      </c>
      <c r="I881" s="281">
        <v>84.9</v>
      </c>
      <c r="J881" s="282" t="str">
        <f>IFERROR(_xlfn.XLOOKUP(D881,ISENTOS!A:A,ISENTOS!H:H),"")</f>
        <v/>
      </c>
      <c r="K881" s="282" t="str">
        <f>IFERROR(_xlfn.XLOOKUP(D881,ISENTOS!A:A,ISENTOS!I:I),"")</f>
        <v/>
      </c>
      <c r="L881" s="283">
        <f>IF(_xlfn.XLOOKUP(D881,Peso!A:A,Peso!D:D),_xlfn.XLOOKUP(D881,Peso!A:A,Peso!D:D),"SEM PESO")</f>
        <v>12</v>
      </c>
      <c r="M881" s="283" t="str">
        <f>_xlfn.XLOOKUP(D881,Peso!A:A,Peso!C:C)</f>
        <v>CX</v>
      </c>
      <c r="N881" s="283"/>
      <c r="O881" s="284">
        <f t="shared" si="104"/>
        <v>84.9</v>
      </c>
      <c r="P881" s="284" t="str">
        <f t="shared" si="105"/>
        <v/>
      </c>
      <c r="Q881" s="284" t="str">
        <f t="shared" si="106"/>
        <v/>
      </c>
      <c r="R881" s="285" t="str">
        <f>_xlfn.XLOOKUP(D881,CATEGORIA!B:B,CATEGORIA!F:F)</f>
        <v>POTES</v>
      </c>
      <c r="S881" s="286">
        <f t="shared" si="107"/>
        <v>1018.8000000000001</v>
      </c>
      <c r="T881" s="287" t="str">
        <f t="shared" si="108"/>
        <v/>
      </c>
      <c r="U881" s="287" t="str">
        <f t="shared" si="109"/>
        <v/>
      </c>
      <c r="V881" s="287">
        <f t="shared" si="110"/>
        <v>1018.8000000000001</v>
      </c>
      <c r="W881" s="288">
        <f>_xlfn.XLOOKUP('LISTA '!D881,BASE!A:A,BASE!G:G)</f>
        <v>16</v>
      </c>
      <c r="X881" s="280" t="str">
        <f t="shared" si="111"/>
        <v/>
      </c>
      <c r="Y881" s="280" t="str">
        <f>IF(X881="ACABOU",(MAX($Y$2:Y880))+1,"")</f>
        <v/>
      </c>
      <c r="Z881" s="280" t="str">
        <f>IF(X881="CHEGOU",(MAX($Z$2:Z880))+1,"")</f>
        <v/>
      </c>
    </row>
    <row r="882" spans="1:26" s="216" customFormat="1" ht="21.9" customHeight="1" x14ac:dyDescent="0.3">
      <c r="A882" s="141" t="e">
        <f>IF(#REF!="",0,COUNTIF(#REF!,"x"))</f>
        <v>#REF!</v>
      </c>
      <c r="B882" s="141" t="e">
        <f>IF(#REF!="",0,COUNTIF(#REF!,"x"))</f>
        <v>#REF!</v>
      </c>
      <c r="C882" s="75" t="e">
        <f>IF(#REF!="",0,COUNTIF(#REF!,"X"))</f>
        <v>#REF!</v>
      </c>
      <c r="D882" s="278">
        <v>2733</v>
      </c>
      <c r="E882" s="279" t="str">
        <f>_xlfn.XLOOKUP(D882,BASE!A:A,BASE!B:B)</f>
        <v>POTE SEM TAMPA 250ML CX C/60 UN (POTE PLAST)</v>
      </c>
      <c r="F882" s="280"/>
      <c r="G882" s="280"/>
      <c r="H882" s="281">
        <v>1.4</v>
      </c>
      <c r="I882" s="281">
        <v>1.4</v>
      </c>
      <c r="J882" s="282" t="str">
        <f>IFERROR(_xlfn.XLOOKUP(D882,ISENTOS!A:A,ISENTOS!H:H),"")</f>
        <v/>
      </c>
      <c r="K882" s="282" t="str">
        <f>IFERROR(_xlfn.XLOOKUP(D882,ISENTOS!A:A,ISENTOS!I:I),"")</f>
        <v/>
      </c>
      <c r="L882" s="283">
        <f>IF(_xlfn.XLOOKUP(D882,Peso!A:A,Peso!D:D),_xlfn.XLOOKUP(D882,Peso!A:A,Peso!D:D),"SEM PESO")</f>
        <v>60</v>
      </c>
      <c r="M882" s="283" t="str">
        <f>_xlfn.XLOOKUP(D882,Peso!A:A,Peso!C:C)</f>
        <v>CX</v>
      </c>
      <c r="N882" s="283"/>
      <c r="O882" s="284">
        <f t="shared" si="104"/>
        <v>1.4</v>
      </c>
      <c r="P882" s="284" t="str">
        <f t="shared" si="105"/>
        <v/>
      </c>
      <c r="Q882" s="284" t="str">
        <f t="shared" si="106"/>
        <v/>
      </c>
      <c r="R882" s="285" t="str">
        <f>_xlfn.XLOOKUP(D882,CATEGORIA!B:B,CATEGORIA!F:F)</f>
        <v>POTES</v>
      </c>
      <c r="S882" s="286">
        <f t="shared" si="107"/>
        <v>84</v>
      </c>
      <c r="T882" s="287" t="str">
        <f t="shared" si="108"/>
        <v/>
      </c>
      <c r="U882" s="287" t="str">
        <f t="shared" si="109"/>
        <v/>
      </c>
      <c r="V882" s="287">
        <f t="shared" si="110"/>
        <v>84</v>
      </c>
      <c r="W882" s="288">
        <f>_xlfn.XLOOKUP('LISTA '!D882,BASE!A:A,BASE!G:G)</f>
        <v>111</v>
      </c>
      <c r="X882" s="280" t="str">
        <f t="shared" si="111"/>
        <v/>
      </c>
      <c r="Y882" s="280" t="str">
        <f>IF(X882="ACABOU",(MAX($Y$2:Y881))+1,"")</f>
        <v/>
      </c>
      <c r="Z882" s="280" t="str">
        <f>IF(X882="CHEGOU",(MAX($Z$2:Z881))+1,"")</f>
        <v/>
      </c>
    </row>
    <row r="883" spans="1:26" s="216" customFormat="1" ht="21.9" customHeight="1" x14ac:dyDescent="0.3">
      <c r="A883" s="12" t="e">
        <f>IF(#REF!="",0,COUNTIF(#REF!,"x"))</f>
        <v>#REF!</v>
      </c>
      <c r="B883" s="12" t="e">
        <f>IF(#REF!="",0,COUNTIF(#REF!,"x"))</f>
        <v>#REF!</v>
      </c>
      <c r="C883" s="13" t="e">
        <f>IF(#REF!="",0,COUNTIF(#REF!,"X"))</f>
        <v>#REF!</v>
      </c>
      <c r="D883" s="278">
        <v>2734</v>
      </c>
      <c r="E883" s="279" t="str">
        <f>_xlfn.XLOOKUP(D883,BASE!A:A,BASE!B:B)</f>
        <v>POTE SEM TAMPA 400ML CX C/60 UN (POTE PLAST)</v>
      </c>
      <c r="F883" s="280"/>
      <c r="G883" s="280"/>
      <c r="H883" s="281">
        <v>2</v>
      </c>
      <c r="I883" s="281">
        <v>2</v>
      </c>
      <c r="J883" s="282" t="str">
        <f>IFERROR(_xlfn.XLOOKUP(D883,ISENTOS!A:A,ISENTOS!H:H),"")</f>
        <v/>
      </c>
      <c r="K883" s="282" t="str">
        <f>IFERROR(_xlfn.XLOOKUP(D883,ISENTOS!A:A,ISENTOS!I:I),"")</f>
        <v/>
      </c>
      <c r="L883" s="283">
        <f>IF(_xlfn.XLOOKUP(D883,Peso!A:A,Peso!D:D),_xlfn.XLOOKUP(D883,Peso!A:A,Peso!D:D),"SEM PESO")</f>
        <v>60</v>
      </c>
      <c r="M883" s="283" t="str">
        <f>_xlfn.XLOOKUP(D883,Peso!A:A,Peso!C:C)</f>
        <v>CX</v>
      </c>
      <c r="N883" s="283"/>
      <c r="O883" s="284">
        <f t="shared" si="104"/>
        <v>2</v>
      </c>
      <c r="P883" s="284" t="str">
        <f t="shared" si="105"/>
        <v/>
      </c>
      <c r="Q883" s="284" t="str">
        <f t="shared" si="106"/>
        <v/>
      </c>
      <c r="R883" s="285" t="str">
        <f>_xlfn.XLOOKUP(D883,CATEGORIA!B:B,CATEGORIA!F:F)</f>
        <v>POTES</v>
      </c>
      <c r="S883" s="286">
        <f t="shared" si="107"/>
        <v>120</v>
      </c>
      <c r="T883" s="287" t="str">
        <f t="shared" si="108"/>
        <v/>
      </c>
      <c r="U883" s="287" t="str">
        <f t="shared" si="109"/>
        <v/>
      </c>
      <c r="V883" s="287">
        <f t="shared" si="110"/>
        <v>120</v>
      </c>
      <c r="W883" s="288">
        <f>_xlfn.XLOOKUP('LISTA '!D883,BASE!A:A,BASE!G:G)</f>
        <v>45</v>
      </c>
      <c r="X883" s="280" t="str">
        <f t="shared" si="111"/>
        <v/>
      </c>
      <c r="Y883" s="280" t="str">
        <f>IF(X883="ACABOU",(MAX($Y$2:Y882))+1,"")</f>
        <v/>
      </c>
      <c r="Z883" s="280" t="str">
        <f>IF(X883="CHEGOU",(MAX($Z$2:Z882))+1,"")</f>
        <v/>
      </c>
    </row>
    <row r="884" spans="1:26" s="216" customFormat="1" ht="21.9" customHeight="1" x14ac:dyDescent="0.3">
      <c r="A884" s="46" t="e">
        <f>IF(#REF!="",0,COUNTIF(#REF!,"x"))</f>
        <v>#REF!</v>
      </c>
      <c r="B884" s="46" t="e">
        <f>IF(#REF!="",0,COUNTIF(#REF!,"x"))</f>
        <v>#REF!</v>
      </c>
      <c r="C884" s="75" t="e">
        <f>IF(#REF!="",0,COUNTIF(#REF!,"X"))</f>
        <v>#REF!</v>
      </c>
      <c r="D884" s="278">
        <v>2735</v>
      </c>
      <c r="E884" s="279" t="str">
        <f>_xlfn.XLOOKUP(D884,BASE!A:A,BASE!B:B)</f>
        <v>POTE SEM TAMPA 600ML CX C/60 UN (POTE PLAST)</v>
      </c>
      <c r="F884" s="280"/>
      <c r="G884" s="280"/>
      <c r="H884" s="281">
        <v>1.9</v>
      </c>
      <c r="I884" s="281">
        <v>1.9</v>
      </c>
      <c r="J884" s="282" t="str">
        <f>IFERROR(_xlfn.XLOOKUP(D884,ISENTOS!A:A,ISENTOS!H:H),"")</f>
        <v/>
      </c>
      <c r="K884" s="282" t="str">
        <f>IFERROR(_xlfn.XLOOKUP(D884,ISENTOS!A:A,ISENTOS!I:I),"")</f>
        <v/>
      </c>
      <c r="L884" s="283">
        <f>IF(_xlfn.XLOOKUP(D884,Peso!A:A,Peso!D:D),_xlfn.XLOOKUP(D884,Peso!A:A,Peso!D:D),"SEM PESO")</f>
        <v>60</v>
      </c>
      <c r="M884" s="283" t="str">
        <f>_xlfn.XLOOKUP(D884,Peso!A:A,Peso!C:C)</f>
        <v>CX</v>
      </c>
      <c r="N884" s="283"/>
      <c r="O884" s="284">
        <f t="shared" si="104"/>
        <v>1.9</v>
      </c>
      <c r="P884" s="284" t="str">
        <f t="shared" si="105"/>
        <v/>
      </c>
      <c r="Q884" s="284" t="str">
        <f t="shared" si="106"/>
        <v/>
      </c>
      <c r="R884" s="285" t="str">
        <f>_xlfn.XLOOKUP(D884,CATEGORIA!B:B,CATEGORIA!F:F)</f>
        <v>POTES</v>
      </c>
      <c r="S884" s="286">
        <f t="shared" si="107"/>
        <v>114</v>
      </c>
      <c r="T884" s="287" t="str">
        <f t="shared" si="108"/>
        <v/>
      </c>
      <c r="U884" s="287" t="str">
        <f t="shared" si="109"/>
        <v/>
      </c>
      <c r="V884" s="287">
        <f t="shared" si="110"/>
        <v>114</v>
      </c>
      <c r="W884" s="288">
        <f>_xlfn.XLOOKUP('LISTA '!D884,BASE!A:A,BASE!G:G)</f>
        <v>8</v>
      </c>
      <c r="X884" s="280" t="str">
        <f t="shared" si="111"/>
        <v/>
      </c>
      <c r="Y884" s="280" t="str">
        <f>IF(X884="ACABOU",(MAX($Y$2:Y883))+1,"")</f>
        <v/>
      </c>
      <c r="Z884" s="280" t="str">
        <f>IF(X884="CHEGOU",(MAX($Z$2:Z883))+1,"")</f>
        <v/>
      </c>
    </row>
    <row r="885" spans="1:26" s="216" customFormat="1" ht="21.9" customHeight="1" x14ac:dyDescent="0.3">
      <c r="A885" s="12" t="e">
        <f>IF(#REF!="",0,COUNTIF(#REF!,"x"))</f>
        <v>#REF!</v>
      </c>
      <c r="B885" s="12" t="e">
        <f>IF(#REF!="",0,COUNTIF(#REF!,"x"))</f>
        <v>#REF!</v>
      </c>
      <c r="C885" s="13" t="e">
        <f>IF(#REF!="",0,COUNTIF(#REF!,"X"))</f>
        <v>#REF!</v>
      </c>
      <c r="D885" s="278">
        <v>2736</v>
      </c>
      <c r="E885" s="279" t="str">
        <f>_xlfn.XLOOKUP(D885,BASE!A:A,BASE!B:B)</f>
        <v>POTE SEM TAMPA 900ML CX C/60 UN (POTE PLAST)</v>
      </c>
      <c r="F885" s="280"/>
      <c r="G885" s="280"/>
      <c r="H885" s="281">
        <v>2.2000000000000002</v>
      </c>
      <c r="I885" s="281">
        <v>2.2000000000000002</v>
      </c>
      <c r="J885" s="282" t="str">
        <f>IFERROR(_xlfn.XLOOKUP(D885,ISENTOS!A:A,ISENTOS!H:H),"")</f>
        <v/>
      </c>
      <c r="K885" s="282" t="str">
        <f>IFERROR(_xlfn.XLOOKUP(D885,ISENTOS!A:A,ISENTOS!I:I),"")</f>
        <v/>
      </c>
      <c r="L885" s="283">
        <f>IF(_xlfn.XLOOKUP(D885,Peso!A:A,Peso!D:D),_xlfn.XLOOKUP(D885,Peso!A:A,Peso!D:D),"SEM PESO")</f>
        <v>60</v>
      </c>
      <c r="M885" s="283" t="str">
        <f>_xlfn.XLOOKUP(D885,Peso!A:A,Peso!C:C)</f>
        <v>CX</v>
      </c>
      <c r="N885" s="283"/>
      <c r="O885" s="284">
        <f t="shared" ref="O885:O947" si="112" xml:space="preserve"> ROUNDUP((I885*$M$1),1)</f>
        <v>2.2000000000000002</v>
      </c>
      <c r="P885" s="284" t="str">
        <f t="shared" ref="P885:P947" si="113">IFERROR(ROUNDUP((($O885*J885)+$O885),1),"")</f>
        <v/>
      </c>
      <c r="Q885" s="284" t="str">
        <f t="shared" ref="Q885:Q947" si="114">IFERROR(ROUNDUP((($O885*K885)+$O885),1),"")</f>
        <v/>
      </c>
      <c r="R885" s="285" t="str">
        <f>_xlfn.XLOOKUP(D885,CATEGORIA!B:B,CATEGORIA!F:F)</f>
        <v>POTES</v>
      </c>
      <c r="S885" s="286">
        <f t="shared" ref="S885:S947" si="115">O885*L885</f>
        <v>132</v>
      </c>
      <c r="T885" s="287" t="str">
        <f t="shared" ref="T885:T947" si="116">IFERROR(ROUNDUP((($S885*J885)+$S885),1),"")</f>
        <v/>
      </c>
      <c r="U885" s="287" t="str">
        <f t="shared" ref="U885:U947" si="117">IFERROR(ROUNDUP((($S885*K885)+$S885),1),"")</f>
        <v/>
      </c>
      <c r="V885" s="287">
        <f t="shared" ref="V885:V947" si="118">S885</f>
        <v>132</v>
      </c>
      <c r="W885" s="288">
        <f>_xlfn.XLOOKUP('LISTA '!D885,BASE!A:A,BASE!G:G)</f>
        <v>14</v>
      </c>
      <c r="X885" s="280" t="str">
        <f t="shared" ref="X885:X947" si="119">IF(AND(W885&gt;0,I885=0),"CHEGOU",IF(AND(W885&lt;=0,I885&gt;0),"ACABOU",""))</f>
        <v/>
      </c>
      <c r="Y885" s="280" t="str">
        <f>IF(X885="ACABOU",(MAX($Y$2:Y884))+1,"")</f>
        <v/>
      </c>
      <c r="Z885" s="280" t="str">
        <f>IF(X885="CHEGOU",(MAX($Z$2:Z884))+1,"")</f>
        <v/>
      </c>
    </row>
    <row r="886" spans="1:26" s="216" customFormat="1" ht="30" customHeight="1" x14ac:dyDescent="0.3">
      <c r="A886" s="46" t="e">
        <f>IF(#REF!="",0,COUNTIF(#REF!,"x"))</f>
        <v>#REF!</v>
      </c>
      <c r="B886" s="46" t="e">
        <f>IF(#REF!="",0,COUNTIF(#REF!,"x"))</f>
        <v>#REF!</v>
      </c>
      <c r="C886" s="75" t="e">
        <f>IF(#REF!="",0,COUNTIF(#REF!,"X"))</f>
        <v>#REF!</v>
      </c>
      <c r="D886" s="225">
        <v>2320</v>
      </c>
      <c r="E886" s="226" t="str">
        <f>_xlfn.XLOOKUP(D886,BASE!A:A,BASE!B:B)</f>
        <v>PROBIOTICO NEUTRO 4X210G (NUTRIFY)</v>
      </c>
      <c r="F886" s="227">
        <v>2</v>
      </c>
      <c r="G886" s="227"/>
      <c r="H886" s="228">
        <v>32.9</v>
      </c>
      <c r="I886" s="228">
        <v>32.9</v>
      </c>
      <c r="J886" s="271" t="str">
        <f>IFERROR(_xlfn.XLOOKUP(D886,ISENTOS!A:A,ISENTOS!H:H),"")</f>
        <v/>
      </c>
      <c r="K886" s="271" t="str">
        <f>IFERROR(_xlfn.XLOOKUP(D886,ISENTOS!A:A,ISENTOS!I:I),"")</f>
        <v/>
      </c>
      <c r="L886" s="272">
        <f>IF(_xlfn.XLOOKUP(D886,Peso!A:A,Peso!D:D),_xlfn.XLOOKUP(D886,Peso!A:A,Peso!D:D),"SEM PESO")</f>
        <v>4</v>
      </c>
      <c r="M886" s="272" t="str">
        <f>_xlfn.XLOOKUP(D886,Peso!A:A,Peso!C:C)</f>
        <v>UN</v>
      </c>
      <c r="N886" s="272"/>
      <c r="O886" s="273">
        <f t="shared" si="112"/>
        <v>32.9</v>
      </c>
      <c r="P886" s="273" t="str">
        <f t="shared" si="113"/>
        <v/>
      </c>
      <c r="Q886" s="273" t="str">
        <f t="shared" si="114"/>
        <v/>
      </c>
      <c r="R886" s="274" t="str">
        <f>_xlfn.XLOOKUP(D886,CATEGORIA!B:B,CATEGORIA!F:F)</f>
        <v>SUPLEMENTOS</v>
      </c>
      <c r="S886" s="275">
        <f t="shared" si="115"/>
        <v>131.6</v>
      </c>
      <c r="T886" s="276" t="str">
        <f t="shared" si="116"/>
        <v/>
      </c>
      <c r="U886" s="276" t="str">
        <f t="shared" si="117"/>
        <v/>
      </c>
      <c r="V886" s="276">
        <f t="shared" si="118"/>
        <v>131.6</v>
      </c>
      <c r="W886" s="277">
        <f>_xlfn.XLOOKUP('LISTA '!D886,BASE!A:A,BASE!G:G)</f>
        <v>6</v>
      </c>
      <c r="X886" s="227" t="str">
        <f t="shared" si="119"/>
        <v/>
      </c>
      <c r="Y886" s="227" t="str">
        <f>IF(X886="ACABOU",(MAX($Y$2:Y885))+1,"")</f>
        <v/>
      </c>
      <c r="Z886" s="227" t="str">
        <f>IF(X886="CHEGOU",(MAX($Z$2:Z885))+1,"")</f>
        <v/>
      </c>
    </row>
    <row r="887" spans="1:26" s="216" customFormat="1" ht="21.9" customHeight="1" x14ac:dyDescent="0.3">
      <c r="A887" s="12" t="e">
        <f>IF(#REF!="",0,COUNTIF(#REF!,"x"))</f>
        <v>#REF!</v>
      </c>
      <c r="B887" s="12" t="e">
        <f>IF(#REF!="",0,COUNTIF(#REF!,"x"))</f>
        <v>#REF!</v>
      </c>
      <c r="C887" s="13" t="e">
        <f>IF(#REF!="",0,COUNTIF(#REF!,"X"))</f>
        <v>#REF!</v>
      </c>
      <c r="D887" s="278">
        <v>2121</v>
      </c>
      <c r="E887" s="279" t="str">
        <f>_xlfn.XLOOKUP(D887,BASE!A:A,BASE!B:B)</f>
        <v>PROTEINA DE SOJA GRANULADA CARAMELO 5KG (VIDA EM GRAOS)</v>
      </c>
      <c r="F887" s="280" t="s">
        <v>155</v>
      </c>
      <c r="G887" s="280" t="s">
        <v>155</v>
      </c>
      <c r="H887" s="281">
        <v>11.2</v>
      </c>
      <c r="I887" s="281">
        <f>VLOOKUP(D887,FRACIONADOS!$A:$L,8,0)</f>
        <v>11.2</v>
      </c>
      <c r="J887" s="282" t="str">
        <f>IFERROR(_xlfn.XLOOKUP(D887,ISENTOS!A:A,ISENTOS!H:H),"")</f>
        <v/>
      </c>
      <c r="K887" s="282" t="str">
        <f>IFERROR(_xlfn.XLOOKUP(D887,ISENTOS!A:A,ISENTOS!I:I),"")</f>
        <v/>
      </c>
      <c r="L887" s="283">
        <f>IF(_xlfn.XLOOKUP(D887,Peso!A:A,Peso!D:D),_xlfn.XLOOKUP(D887,Peso!A:A,Peso!D:D),"SEM PESO")</f>
        <v>5</v>
      </c>
      <c r="M887" s="283" t="str">
        <f>_xlfn.XLOOKUP(D887,Peso!A:A,Peso!C:C)</f>
        <v>SC</v>
      </c>
      <c r="N887" s="283"/>
      <c r="O887" s="284">
        <f t="shared" si="112"/>
        <v>11.2</v>
      </c>
      <c r="P887" s="284" t="str">
        <f t="shared" si="113"/>
        <v/>
      </c>
      <c r="Q887" s="284" t="str">
        <f t="shared" si="114"/>
        <v/>
      </c>
      <c r="R887" s="285" t="str">
        <f>_xlfn.XLOOKUP(D887,CATEGORIA!B:B,CATEGORIA!F:F)</f>
        <v>CULINARIA</v>
      </c>
      <c r="S887" s="286">
        <f t="shared" si="115"/>
        <v>56</v>
      </c>
      <c r="T887" s="287" t="str">
        <f t="shared" si="116"/>
        <v/>
      </c>
      <c r="U887" s="287" t="str">
        <f t="shared" si="117"/>
        <v/>
      </c>
      <c r="V887" s="287">
        <f t="shared" si="118"/>
        <v>56</v>
      </c>
      <c r="W887" s="288">
        <f>_xlfn.XLOOKUP('LISTA '!D887,BASE!A:A,BASE!G:G)</f>
        <v>77</v>
      </c>
      <c r="X887" s="280" t="str">
        <f t="shared" si="119"/>
        <v/>
      </c>
      <c r="Y887" s="280" t="str">
        <f>IF(X887="ACABOU",(MAX($Y$2:Y886))+1,"")</f>
        <v/>
      </c>
      <c r="Z887" s="280" t="str">
        <f>IF(X887="CHEGOU",(MAX($Z$2:Z886))+1,"")</f>
        <v/>
      </c>
    </row>
    <row r="888" spans="1:26" s="216" customFormat="1" ht="21.9" customHeight="1" x14ac:dyDescent="0.3">
      <c r="A888" s="141" t="e">
        <f>IF(#REF!="",0,COUNTIF(#REF!,"x"))</f>
        <v>#REF!</v>
      </c>
      <c r="B888" s="141" t="e">
        <f>IF(#REF!="",0,COUNTIF(#REF!,"x"))</f>
        <v>#REF!</v>
      </c>
      <c r="C888" s="75" t="e">
        <f>IF(#REF!="",0,COUNTIF(#REF!,"X"))</f>
        <v>#REF!</v>
      </c>
      <c r="D888" s="278">
        <v>1887</v>
      </c>
      <c r="E888" s="279" t="str">
        <f>_xlfn.XLOOKUP(D888,BASE!A:A,BASE!B:B)</f>
        <v>PROTEINA DE SOJA GRANULADA CARAMELO EXIN 12KG</v>
      </c>
      <c r="F888" s="280"/>
      <c r="G888" s="280"/>
      <c r="H888" s="281">
        <v>9.4</v>
      </c>
      <c r="I888" s="281">
        <v>9.4</v>
      </c>
      <c r="J888" s="282" t="str">
        <f>IFERROR(_xlfn.XLOOKUP(D888,ISENTOS!A:A,ISENTOS!H:H),"")</f>
        <v/>
      </c>
      <c r="K888" s="282" t="str">
        <f>IFERROR(_xlfn.XLOOKUP(D888,ISENTOS!A:A,ISENTOS!I:I),"")</f>
        <v/>
      </c>
      <c r="L888" s="283">
        <f>IF(_xlfn.XLOOKUP(D888,Peso!A:A,Peso!D:D),_xlfn.XLOOKUP(D888,Peso!A:A,Peso!D:D),"SEM PESO")</f>
        <v>12</v>
      </c>
      <c r="M888" s="283" t="str">
        <f>_xlfn.XLOOKUP(D888,Peso!A:A,Peso!C:C)</f>
        <v>SC</v>
      </c>
      <c r="N888" s="283"/>
      <c r="O888" s="284">
        <f t="shared" si="112"/>
        <v>9.4</v>
      </c>
      <c r="P888" s="284" t="str">
        <f t="shared" si="113"/>
        <v/>
      </c>
      <c r="Q888" s="284" t="str">
        <f t="shared" si="114"/>
        <v/>
      </c>
      <c r="R888" s="285" t="str">
        <f>_xlfn.XLOOKUP(D888,CATEGORIA!B:B,CATEGORIA!F:F)</f>
        <v>CULINARIA</v>
      </c>
      <c r="S888" s="286">
        <f t="shared" si="115"/>
        <v>112.80000000000001</v>
      </c>
      <c r="T888" s="287" t="str">
        <f t="shared" si="116"/>
        <v/>
      </c>
      <c r="U888" s="287" t="str">
        <f t="shared" si="117"/>
        <v/>
      </c>
      <c r="V888" s="287">
        <f t="shared" si="118"/>
        <v>112.80000000000001</v>
      </c>
      <c r="W888" s="288">
        <f>_xlfn.XLOOKUP('LISTA '!D888,BASE!A:A,BASE!G:G)</f>
        <v>183</v>
      </c>
      <c r="X888" s="280" t="str">
        <f t="shared" si="119"/>
        <v/>
      </c>
      <c r="Y888" s="280" t="str">
        <f>IF(X888="ACABOU",(MAX($Y$2:Y887))+1,"")</f>
        <v/>
      </c>
      <c r="Z888" s="280" t="str">
        <f>IF(X888="CHEGOU",(MAX($Z$2:Z887))+1,"")</f>
        <v/>
      </c>
    </row>
    <row r="889" spans="1:26" s="216" customFormat="1" ht="21.9" customHeight="1" x14ac:dyDescent="0.3">
      <c r="A889" s="12" t="e">
        <f>IF(#REF!="",0,COUNTIF(#REF!,"x"))</f>
        <v>#REF!</v>
      </c>
      <c r="B889" s="12" t="e">
        <f>IF(#REF!="",0,COUNTIF(#REF!,"x"))</f>
        <v>#REF!</v>
      </c>
      <c r="C889" s="13" t="e">
        <f>IF(#REF!="",0,COUNTIF(#REF!,"X"))</f>
        <v>#REF!</v>
      </c>
      <c r="D889" s="278">
        <v>2122</v>
      </c>
      <c r="E889" s="279" t="str">
        <f>_xlfn.XLOOKUP(D889,BASE!A:A,BASE!B:B)</f>
        <v>PROTEINA DE SOJA GRANULADA NATURAL 5KG (VIDA EM GRAOS)</v>
      </c>
      <c r="F889" s="280" t="s">
        <v>155</v>
      </c>
      <c r="G889" s="280" t="s">
        <v>155</v>
      </c>
      <c r="H889" s="281">
        <v>11.2</v>
      </c>
      <c r="I889" s="281">
        <f>VLOOKUP(D889,FRACIONADOS!$A:$L,8,0)</f>
        <v>11.2</v>
      </c>
      <c r="J889" s="282" t="str">
        <f>IFERROR(_xlfn.XLOOKUP(D889,ISENTOS!A:A,ISENTOS!H:H),"")</f>
        <v/>
      </c>
      <c r="K889" s="282" t="str">
        <f>IFERROR(_xlfn.XLOOKUP(D889,ISENTOS!A:A,ISENTOS!I:I),"")</f>
        <v/>
      </c>
      <c r="L889" s="283">
        <f>IF(_xlfn.XLOOKUP(D889,Peso!A:A,Peso!D:D),_xlfn.XLOOKUP(D889,Peso!A:A,Peso!D:D),"SEM PESO")</f>
        <v>5</v>
      </c>
      <c r="M889" s="283" t="str">
        <f>_xlfn.XLOOKUP(D889,Peso!A:A,Peso!C:C)</f>
        <v>CX</v>
      </c>
      <c r="N889" s="283"/>
      <c r="O889" s="284">
        <f t="shared" si="112"/>
        <v>11.2</v>
      </c>
      <c r="P889" s="284" t="str">
        <f t="shared" si="113"/>
        <v/>
      </c>
      <c r="Q889" s="284" t="str">
        <f t="shared" si="114"/>
        <v/>
      </c>
      <c r="R889" s="285" t="str">
        <f>_xlfn.XLOOKUP(D889,CATEGORIA!B:B,CATEGORIA!F:F)</f>
        <v>CULINARIA</v>
      </c>
      <c r="S889" s="286">
        <f t="shared" si="115"/>
        <v>56</v>
      </c>
      <c r="T889" s="287" t="str">
        <f t="shared" si="116"/>
        <v/>
      </c>
      <c r="U889" s="287" t="str">
        <f t="shared" si="117"/>
        <v/>
      </c>
      <c r="V889" s="287">
        <f t="shared" si="118"/>
        <v>56</v>
      </c>
      <c r="W889" s="288">
        <f>_xlfn.XLOOKUP('LISTA '!D889,BASE!A:A,BASE!G:G)</f>
        <v>51</v>
      </c>
      <c r="X889" s="280" t="str">
        <f t="shared" si="119"/>
        <v/>
      </c>
      <c r="Y889" s="280" t="str">
        <f>IF(X889="ACABOU",(MAX($Y$2:Y888))+1,"")</f>
        <v/>
      </c>
      <c r="Z889" s="280" t="str">
        <f>IF(X889="CHEGOU",(MAX($Z$2:Z888))+1,"")</f>
        <v/>
      </c>
    </row>
    <row r="890" spans="1:26" s="216" customFormat="1" ht="21.9" customHeight="1" x14ac:dyDescent="0.3">
      <c r="A890" s="19" t="e">
        <f>IF(#REF!="",0,COUNTIF(#REF!,"x"))</f>
        <v>#REF!</v>
      </c>
      <c r="B890" s="19" t="e">
        <f>IF(#REF!="",0,COUNTIF(#REF!,"x"))</f>
        <v>#REF!</v>
      </c>
      <c r="C890" s="16" t="e">
        <f>IF(#REF!="",0,COUNTIF(#REF!,"X"))</f>
        <v>#REF!</v>
      </c>
      <c r="D890" s="278">
        <v>1888</v>
      </c>
      <c r="E890" s="279" t="str">
        <f>_xlfn.XLOOKUP(D890,BASE!A:A,BASE!B:B)</f>
        <v>PROTEINA DE SOJA GRANULADA NATURAL EXIN 12KG</v>
      </c>
      <c r="F890" s="280"/>
      <c r="G890" s="280"/>
      <c r="H890" s="281">
        <v>9.4</v>
      </c>
      <c r="I890" s="281">
        <v>9.4</v>
      </c>
      <c r="J890" s="282" t="str">
        <f>IFERROR(_xlfn.XLOOKUP(D890,ISENTOS!A:A,ISENTOS!H:H),"")</f>
        <v/>
      </c>
      <c r="K890" s="282" t="str">
        <f>IFERROR(_xlfn.XLOOKUP(D890,ISENTOS!A:A,ISENTOS!I:I),"")</f>
        <v/>
      </c>
      <c r="L890" s="283">
        <f>IF(_xlfn.XLOOKUP(D890,Peso!A:A,Peso!D:D),_xlfn.XLOOKUP(D890,Peso!A:A,Peso!D:D),"SEM PESO")</f>
        <v>12</v>
      </c>
      <c r="M890" s="283" t="str">
        <f>_xlfn.XLOOKUP(D890,Peso!A:A,Peso!C:C)</f>
        <v>CX</v>
      </c>
      <c r="N890" s="283"/>
      <c r="O890" s="284">
        <f t="shared" si="112"/>
        <v>9.4</v>
      </c>
      <c r="P890" s="284" t="str">
        <f t="shared" si="113"/>
        <v/>
      </c>
      <c r="Q890" s="284" t="str">
        <f t="shared" si="114"/>
        <v/>
      </c>
      <c r="R890" s="285" t="str">
        <f>_xlfn.XLOOKUP(D890,CATEGORIA!B:B,CATEGORIA!F:F)</f>
        <v>CULINARIA</v>
      </c>
      <c r="S890" s="286">
        <f t="shared" si="115"/>
        <v>112.80000000000001</v>
      </c>
      <c r="T890" s="287" t="str">
        <f t="shared" si="116"/>
        <v/>
      </c>
      <c r="U890" s="287" t="str">
        <f t="shared" si="117"/>
        <v/>
      </c>
      <c r="V890" s="287">
        <f t="shared" si="118"/>
        <v>112.80000000000001</v>
      </c>
      <c r="W890" s="288">
        <f>_xlfn.XLOOKUP('LISTA '!D890,BASE!A:A,BASE!G:G)</f>
        <v>174</v>
      </c>
      <c r="X890" s="280" t="str">
        <f t="shared" si="119"/>
        <v/>
      </c>
      <c r="Y890" s="280" t="str">
        <f>IF(X890="ACABOU",(MAX($Y$2:Y889))+1,"")</f>
        <v/>
      </c>
      <c r="Z890" s="280" t="str">
        <f>IF(X890="CHEGOU",(MAX($Z$2:Z889))+1,"")</f>
        <v/>
      </c>
    </row>
    <row r="891" spans="1:26" s="216" customFormat="1" ht="21.9" customHeight="1" x14ac:dyDescent="0.3">
      <c r="A891" s="12" t="e">
        <f>IF(#REF!="",0,COUNTIF(#REF!,"x"))</f>
        <v>#REF!</v>
      </c>
      <c r="B891" s="12" t="e">
        <f>IF(#REF!="",0,COUNTIF(#REF!,"x"))</f>
        <v>#REF!</v>
      </c>
      <c r="C891" s="13" t="e">
        <f>IF(#REF!="",0,COUNTIF(#REF!,"X"))</f>
        <v>#REF!</v>
      </c>
      <c r="D891" s="278">
        <v>1800</v>
      </c>
      <c r="E891" s="279" t="str">
        <f>_xlfn.XLOOKUP(D891,BASE!A:A,BASE!B:B)</f>
        <v>PROTEINA DE SOJA GRAUDA CARAMELO 10KG (EXIN)</v>
      </c>
      <c r="F891" s="280"/>
      <c r="G891" s="280"/>
      <c r="H891" s="281">
        <v>16.3</v>
      </c>
      <c r="I891" s="281">
        <v>16.3</v>
      </c>
      <c r="J891" s="282" t="str">
        <f>IFERROR(_xlfn.XLOOKUP(D891,ISENTOS!A:A,ISENTOS!H:H),"")</f>
        <v/>
      </c>
      <c r="K891" s="282" t="str">
        <f>IFERROR(_xlfn.XLOOKUP(D891,ISENTOS!A:A,ISENTOS!I:I),"")</f>
        <v/>
      </c>
      <c r="L891" s="283">
        <f>IF(_xlfn.XLOOKUP(D891,Peso!A:A,Peso!D:D),_xlfn.XLOOKUP(D891,Peso!A:A,Peso!D:D),"SEM PESO")</f>
        <v>10</v>
      </c>
      <c r="M891" s="283" t="str">
        <f>_xlfn.XLOOKUP(D891,Peso!A:A,Peso!C:C)</f>
        <v>CX</v>
      </c>
      <c r="N891" s="283"/>
      <c r="O891" s="284">
        <f t="shared" si="112"/>
        <v>16.3</v>
      </c>
      <c r="P891" s="284" t="str">
        <f t="shared" si="113"/>
        <v/>
      </c>
      <c r="Q891" s="284" t="str">
        <f t="shared" si="114"/>
        <v/>
      </c>
      <c r="R891" s="285" t="str">
        <f>_xlfn.XLOOKUP(D891,CATEGORIA!B:B,CATEGORIA!F:F)</f>
        <v>CULINARIA</v>
      </c>
      <c r="S891" s="286">
        <f t="shared" si="115"/>
        <v>163</v>
      </c>
      <c r="T891" s="287" t="str">
        <f t="shared" si="116"/>
        <v/>
      </c>
      <c r="U891" s="287" t="str">
        <f t="shared" si="117"/>
        <v/>
      </c>
      <c r="V891" s="287">
        <f t="shared" si="118"/>
        <v>163</v>
      </c>
      <c r="W891" s="288">
        <f>_xlfn.XLOOKUP('LISTA '!D891,BASE!A:A,BASE!G:G)</f>
        <v>118</v>
      </c>
      <c r="X891" s="280" t="str">
        <f t="shared" si="119"/>
        <v/>
      </c>
      <c r="Y891" s="280" t="str">
        <f>IF(X891="ACABOU",(MAX($Y$2:Y890))+1,"")</f>
        <v/>
      </c>
      <c r="Z891" s="280" t="str">
        <f>IF(X891="CHEGOU",(MAX($Z$2:Z890))+1,"")</f>
        <v/>
      </c>
    </row>
    <row r="892" spans="1:26" s="216" customFormat="1" ht="21.9" customHeight="1" x14ac:dyDescent="0.3">
      <c r="A892" s="19" t="e">
        <f>IF(#REF!="",0,COUNTIF(#REF!,"x"))</f>
        <v>#REF!</v>
      </c>
      <c r="B892" s="19" t="e">
        <f>IF(#REF!="",0,COUNTIF(#REF!,"x"))</f>
        <v>#REF!</v>
      </c>
      <c r="C892" s="16" t="e">
        <f>IF(#REF!="",0,COUNTIF(#REF!,"X"))</f>
        <v>#REF!</v>
      </c>
      <c r="D892" s="278">
        <v>578</v>
      </c>
      <c r="E892" s="279" t="str">
        <f>_xlfn.XLOOKUP(D892,BASE!A:A,BASE!B:B)</f>
        <v>PROTEINA DE SOJA GRAUDA CARAMELO 4KG (VIDA EM GRAOS)</v>
      </c>
      <c r="F892" s="280" t="s">
        <v>155</v>
      </c>
      <c r="G892" s="280" t="s">
        <v>155</v>
      </c>
      <c r="H892" s="281">
        <v>19.600000000000001</v>
      </c>
      <c r="I892" s="281">
        <f>VLOOKUP(D892,FRACIONADOS!$A:$L,8,0)</f>
        <v>19.600000000000001</v>
      </c>
      <c r="J892" s="282" t="str">
        <f>IFERROR(_xlfn.XLOOKUP(D892,ISENTOS!A:A,ISENTOS!H:H),"")</f>
        <v/>
      </c>
      <c r="K892" s="282" t="str">
        <f>IFERROR(_xlfn.XLOOKUP(D892,ISENTOS!A:A,ISENTOS!I:I),"")</f>
        <v/>
      </c>
      <c r="L892" s="283">
        <f>IF(_xlfn.XLOOKUP(D892,Peso!A:A,Peso!D:D),_xlfn.XLOOKUP(D892,Peso!A:A,Peso!D:D),"SEM PESO")</f>
        <v>4</v>
      </c>
      <c r="M892" s="283" t="str">
        <f>_xlfn.XLOOKUP(D892,Peso!A:A,Peso!C:C)</f>
        <v>SC</v>
      </c>
      <c r="N892" s="283"/>
      <c r="O892" s="284">
        <f t="shared" si="112"/>
        <v>19.600000000000001</v>
      </c>
      <c r="P892" s="284" t="str">
        <f t="shared" si="113"/>
        <v/>
      </c>
      <c r="Q892" s="284" t="str">
        <f t="shared" si="114"/>
        <v/>
      </c>
      <c r="R892" s="285" t="str">
        <f>_xlfn.XLOOKUP(D892,CATEGORIA!B:B,CATEGORIA!F:F)</f>
        <v>CULINARIA</v>
      </c>
      <c r="S892" s="286">
        <f t="shared" si="115"/>
        <v>78.400000000000006</v>
      </c>
      <c r="T892" s="287" t="str">
        <f t="shared" si="116"/>
        <v/>
      </c>
      <c r="U892" s="287" t="str">
        <f t="shared" si="117"/>
        <v/>
      </c>
      <c r="V892" s="287">
        <f t="shared" si="118"/>
        <v>78.400000000000006</v>
      </c>
      <c r="W892" s="288">
        <f>_xlfn.XLOOKUP('LISTA '!D892,BASE!A:A,BASE!G:G)</f>
        <v>14</v>
      </c>
      <c r="X892" s="280" t="str">
        <f t="shared" si="119"/>
        <v/>
      </c>
      <c r="Y892" s="280" t="str">
        <f>IF(X892="ACABOU",(MAX($Y$2:Y891))+1,"")</f>
        <v/>
      </c>
      <c r="Z892" s="280" t="str">
        <f>IF(X892="CHEGOU",(MAX($Z$2:Z891))+1,"")</f>
        <v/>
      </c>
    </row>
    <row r="893" spans="1:26" s="215" customFormat="1" ht="21.9" customHeight="1" x14ac:dyDescent="0.3">
      <c r="A893" s="12" t="e">
        <f>IF(#REF!="",0,COUNTIF(#REF!,"x"))</f>
        <v>#REF!</v>
      </c>
      <c r="B893" s="12" t="e">
        <f>IF(#REF!="",0,COUNTIF(#REF!,"x"))</f>
        <v>#REF!</v>
      </c>
      <c r="C893" s="13" t="e">
        <f>IF(#REF!="",0,COUNTIF(#REF!,"X"))</f>
        <v>#REF!</v>
      </c>
      <c r="D893" s="278">
        <v>1799</v>
      </c>
      <c r="E893" s="279" t="str">
        <f>_xlfn.XLOOKUP(D893,BASE!A:A,BASE!B:B)</f>
        <v>PROTEINA DE SOJA GRAUDA NATURAL 10KG (EXIN)</v>
      </c>
      <c r="F893" s="280"/>
      <c r="G893" s="280"/>
      <c r="H893" s="281">
        <v>16.5</v>
      </c>
      <c r="I893" s="281">
        <v>16.5</v>
      </c>
      <c r="J893" s="282" t="str">
        <f>IFERROR(_xlfn.XLOOKUP(D893,ISENTOS!A:A,ISENTOS!H:H),"")</f>
        <v/>
      </c>
      <c r="K893" s="282" t="str">
        <f>IFERROR(_xlfn.XLOOKUP(D893,ISENTOS!A:A,ISENTOS!I:I),"")</f>
        <v/>
      </c>
      <c r="L893" s="283">
        <f>IF(_xlfn.XLOOKUP(D893,Peso!A:A,Peso!D:D),_xlfn.XLOOKUP(D893,Peso!A:A,Peso!D:D),"SEM PESO")</f>
        <v>10</v>
      </c>
      <c r="M893" s="283" t="str">
        <f>_xlfn.XLOOKUP(D893,Peso!A:A,Peso!C:C)</f>
        <v>CX</v>
      </c>
      <c r="N893" s="283"/>
      <c r="O893" s="284">
        <f t="shared" si="112"/>
        <v>16.5</v>
      </c>
      <c r="P893" s="284" t="str">
        <f t="shared" si="113"/>
        <v/>
      </c>
      <c r="Q893" s="284" t="str">
        <f t="shared" si="114"/>
        <v/>
      </c>
      <c r="R893" s="285" t="str">
        <f>_xlfn.XLOOKUP(D893,CATEGORIA!B:B,CATEGORIA!F:F)</f>
        <v>CULINARIA</v>
      </c>
      <c r="S893" s="286">
        <f t="shared" si="115"/>
        <v>165</v>
      </c>
      <c r="T893" s="287" t="str">
        <f t="shared" si="116"/>
        <v/>
      </c>
      <c r="U893" s="287" t="str">
        <f t="shared" si="117"/>
        <v/>
      </c>
      <c r="V893" s="287">
        <f t="shared" si="118"/>
        <v>165</v>
      </c>
      <c r="W893" s="288">
        <f>_xlfn.XLOOKUP('LISTA '!D893,BASE!A:A,BASE!G:G)</f>
        <v>86</v>
      </c>
      <c r="X893" s="280" t="str">
        <f t="shared" si="119"/>
        <v/>
      </c>
      <c r="Y893" s="280" t="str">
        <f>IF(X893="ACABOU",(MAX($Y$2:Y892))+1,"")</f>
        <v/>
      </c>
      <c r="Z893" s="280" t="str">
        <f>IF(X893="CHEGOU",(MAX($Z$2:Z892))+1,"")</f>
        <v/>
      </c>
    </row>
    <row r="894" spans="1:26" s="215" customFormat="1" ht="21.9" customHeight="1" x14ac:dyDescent="0.3">
      <c r="A894" s="19" t="e">
        <f>IF(#REF!="",0,COUNTIF(#REF!,"x"))</f>
        <v>#REF!</v>
      </c>
      <c r="B894" s="19" t="e">
        <f>IF(#REF!="",0,COUNTIF(#REF!,"x"))</f>
        <v>#REF!</v>
      </c>
      <c r="C894" s="16" t="e">
        <f>IF(#REF!="",0,COUNTIF(#REF!,"X"))</f>
        <v>#REF!</v>
      </c>
      <c r="D894" s="278">
        <v>579</v>
      </c>
      <c r="E894" s="279" t="str">
        <f>_xlfn.XLOOKUP(D894,BASE!A:A,BASE!B:B)</f>
        <v>PROTEINA DE SOJA GRAUDA NATURAL 4KG (VIDA EM GRAOS)</v>
      </c>
      <c r="F894" s="280" t="s">
        <v>155</v>
      </c>
      <c r="G894" s="280" t="s">
        <v>155</v>
      </c>
      <c r="H894" s="281">
        <v>19.899999999999999</v>
      </c>
      <c r="I894" s="281">
        <f>VLOOKUP(D894,FRACIONADOS!$A:$L,8,0)</f>
        <v>19.899999999999999</v>
      </c>
      <c r="J894" s="282" t="str">
        <f>IFERROR(_xlfn.XLOOKUP(D894,ISENTOS!A:A,ISENTOS!H:H),"")</f>
        <v/>
      </c>
      <c r="K894" s="282" t="str">
        <f>IFERROR(_xlfn.XLOOKUP(D894,ISENTOS!A:A,ISENTOS!I:I),"")</f>
        <v/>
      </c>
      <c r="L894" s="283">
        <f>IF(_xlfn.XLOOKUP(D894,Peso!A:A,Peso!D:D),_xlfn.XLOOKUP(D894,Peso!A:A,Peso!D:D),"SEM PESO")</f>
        <v>4</v>
      </c>
      <c r="M894" s="283" t="str">
        <f>_xlfn.XLOOKUP(D894,Peso!A:A,Peso!C:C)</f>
        <v>SC</v>
      </c>
      <c r="N894" s="283"/>
      <c r="O894" s="284">
        <f t="shared" si="112"/>
        <v>19.899999999999999</v>
      </c>
      <c r="P894" s="284" t="str">
        <f t="shared" si="113"/>
        <v/>
      </c>
      <c r="Q894" s="284" t="str">
        <f t="shared" si="114"/>
        <v/>
      </c>
      <c r="R894" s="285" t="str">
        <f>_xlfn.XLOOKUP(D894,CATEGORIA!B:B,CATEGORIA!F:F)</f>
        <v>CULINARIA</v>
      </c>
      <c r="S894" s="286">
        <f t="shared" si="115"/>
        <v>79.599999999999994</v>
      </c>
      <c r="T894" s="287" t="str">
        <f t="shared" si="116"/>
        <v/>
      </c>
      <c r="U894" s="287" t="str">
        <f t="shared" si="117"/>
        <v/>
      </c>
      <c r="V894" s="287">
        <f t="shared" si="118"/>
        <v>79.599999999999994</v>
      </c>
      <c r="W894" s="288">
        <f>_xlfn.XLOOKUP('LISTA '!D894,BASE!A:A,BASE!G:G)</f>
        <v>28</v>
      </c>
      <c r="X894" s="280" t="str">
        <f t="shared" si="119"/>
        <v/>
      </c>
      <c r="Y894" s="280" t="str">
        <f>IF(X894="ACABOU",(MAX($Y$2:Y893))+1,"")</f>
        <v/>
      </c>
      <c r="Z894" s="280" t="str">
        <f>IF(X894="CHEGOU",(MAX($Z$2:Z893))+1,"")</f>
        <v/>
      </c>
    </row>
    <row r="895" spans="1:26" s="216" customFormat="1" ht="21.9" customHeight="1" x14ac:dyDescent="0.3">
      <c r="A895" s="12" t="e">
        <f>IF(#REF!="",0,COUNTIF(#REF!,"x"))</f>
        <v>#REF!</v>
      </c>
      <c r="B895" s="12" t="e">
        <f>IF(#REF!="",0,COUNTIF(#REF!,"x"))</f>
        <v>#REF!</v>
      </c>
      <c r="C895" s="13" t="e">
        <f>IF(#REF!="",0,COUNTIF(#REF!,"X"))</f>
        <v>#REF!</v>
      </c>
      <c r="D895" s="278">
        <v>20489</v>
      </c>
      <c r="E895" s="279" t="str">
        <f>_xlfn.XLOOKUP(D895,BASE!A:A,BASE!B:B)</f>
        <v>PROTEINA DE SOJA ISOLADA 90% 20KG</v>
      </c>
      <c r="F895" s="280"/>
      <c r="G895" s="280"/>
      <c r="H895" s="281">
        <v>29.5</v>
      </c>
      <c r="I895" s="281">
        <v>29.5</v>
      </c>
      <c r="J895" s="282" t="str">
        <f>IFERROR(_xlfn.XLOOKUP(D895,ISENTOS!A:A,ISENTOS!H:H),"")</f>
        <v/>
      </c>
      <c r="K895" s="282" t="str">
        <f>IFERROR(_xlfn.XLOOKUP(D895,ISENTOS!A:A,ISENTOS!I:I),"")</f>
        <v/>
      </c>
      <c r="L895" s="283">
        <f>IF(_xlfn.XLOOKUP(D895,Peso!A:A,Peso!D:D),_xlfn.XLOOKUP(D895,Peso!A:A,Peso!D:D),"SEM PESO")</f>
        <v>20</v>
      </c>
      <c r="M895" s="283" t="str">
        <f>_xlfn.XLOOKUP(D895,Peso!A:A,Peso!C:C)</f>
        <v>SC</v>
      </c>
      <c r="N895" s="283"/>
      <c r="O895" s="284">
        <f t="shared" si="112"/>
        <v>29.5</v>
      </c>
      <c r="P895" s="284" t="str">
        <f t="shared" si="113"/>
        <v/>
      </c>
      <c r="Q895" s="284" t="str">
        <f t="shared" si="114"/>
        <v/>
      </c>
      <c r="R895" s="285" t="str">
        <f>_xlfn.XLOOKUP(D895,CATEGORIA!B:B,CATEGORIA!F:F)</f>
        <v>SUPLEMENTOS</v>
      </c>
      <c r="S895" s="286">
        <f t="shared" si="115"/>
        <v>590</v>
      </c>
      <c r="T895" s="287" t="str">
        <f t="shared" si="116"/>
        <v/>
      </c>
      <c r="U895" s="287" t="str">
        <f t="shared" si="117"/>
        <v/>
      </c>
      <c r="V895" s="287">
        <f t="shared" si="118"/>
        <v>590</v>
      </c>
      <c r="W895" s="288">
        <f>_xlfn.XLOOKUP('LISTA '!D895,BASE!A:A,BASE!G:G)</f>
        <v>11</v>
      </c>
      <c r="X895" s="280" t="str">
        <f t="shared" si="119"/>
        <v/>
      </c>
      <c r="Y895" s="280" t="str">
        <f>IF(X895="ACABOU",(MAX($Y$2:Y894))+1,"")</f>
        <v/>
      </c>
      <c r="Z895" s="280" t="str">
        <f>IF(X895="CHEGOU",(MAX($Z$2:Z894))+1,"")</f>
        <v/>
      </c>
    </row>
    <row r="896" spans="1:26" s="215" customFormat="1" ht="21.9" customHeight="1" x14ac:dyDescent="0.3">
      <c r="A896" s="10" t="e">
        <f>IF(#REF!="",0,COUNTIF(#REF!,"x"))</f>
        <v>#REF!</v>
      </c>
      <c r="B896" s="10" t="e">
        <f>IF(#REF!="",0,COUNTIF(#REF!,"x"))</f>
        <v>#REF!</v>
      </c>
      <c r="C896" s="10" t="e">
        <f>IF(#REF!="",0,COUNTIF(#REF!,"X"))</f>
        <v>#REF!</v>
      </c>
      <c r="D896" s="278">
        <v>623</v>
      </c>
      <c r="E896" s="279" t="str">
        <f>_xlfn.XLOOKUP(D896,BASE!A:A,BASE!B:B)</f>
        <v>PROTEINA DE SOJA ISOLADA 90% 2KG (VIDA EM GRAOS)</v>
      </c>
      <c r="F896" s="280" t="s">
        <v>155</v>
      </c>
      <c r="G896" s="280" t="s">
        <v>155</v>
      </c>
      <c r="H896" s="281">
        <v>33.200000000000003</v>
      </c>
      <c r="I896" s="281">
        <f>VLOOKUP(D896,FRACIONADOS!$A:$L,8,0)</f>
        <v>33.200000000000003</v>
      </c>
      <c r="J896" s="282" t="str">
        <f>IFERROR(_xlfn.XLOOKUP(D896,ISENTOS!A:A,ISENTOS!H:H),"")</f>
        <v/>
      </c>
      <c r="K896" s="282" t="str">
        <f>IFERROR(_xlfn.XLOOKUP(D896,ISENTOS!A:A,ISENTOS!I:I),"")</f>
        <v/>
      </c>
      <c r="L896" s="283">
        <f>IF(_xlfn.XLOOKUP(D896,Peso!A:A,Peso!D:D),_xlfn.XLOOKUP(D896,Peso!A:A,Peso!D:D),"SEM PESO")</f>
        <v>2</v>
      </c>
      <c r="M896" s="283" t="str">
        <f>_xlfn.XLOOKUP(D896,Peso!A:A,Peso!C:C)</f>
        <v>SC</v>
      </c>
      <c r="N896" s="283"/>
      <c r="O896" s="284">
        <f t="shared" si="112"/>
        <v>33.200000000000003</v>
      </c>
      <c r="P896" s="284" t="str">
        <f t="shared" si="113"/>
        <v/>
      </c>
      <c r="Q896" s="284" t="str">
        <f t="shared" si="114"/>
        <v/>
      </c>
      <c r="R896" s="285" t="str">
        <f>_xlfn.XLOOKUP(D896,CATEGORIA!B:B,CATEGORIA!F:F)</f>
        <v>SUPLEMENTOS</v>
      </c>
      <c r="S896" s="286">
        <f t="shared" si="115"/>
        <v>66.400000000000006</v>
      </c>
      <c r="T896" s="287" t="str">
        <f t="shared" si="116"/>
        <v/>
      </c>
      <c r="U896" s="287" t="str">
        <f t="shared" si="117"/>
        <v/>
      </c>
      <c r="V896" s="287">
        <f t="shared" si="118"/>
        <v>66.400000000000006</v>
      </c>
      <c r="W896" s="288">
        <f>_xlfn.XLOOKUP('LISTA '!D896,BASE!A:A,BASE!G:G)</f>
        <v>13</v>
      </c>
      <c r="X896" s="280" t="str">
        <f t="shared" si="119"/>
        <v/>
      </c>
      <c r="Y896" s="280" t="str">
        <f>IF(X896="ACABOU",(MAX($Y$2:Y895))+1,"")</f>
        <v/>
      </c>
      <c r="Z896" s="280" t="str">
        <f>IF(X896="CHEGOU",(MAX($Z$2:Z895))+1,"")</f>
        <v/>
      </c>
    </row>
    <row r="897" spans="1:26" s="216" customFormat="1" ht="21.9" customHeight="1" x14ac:dyDescent="0.3">
      <c r="A897" s="10" t="e">
        <f>IF(#REF!="",0,COUNTIF(#REF!,"x"))</f>
        <v>#REF!</v>
      </c>
      <c r="B897" s="10" t="e">
        <f>IF(#REF!="",0,COUNTIF(#REF!,"x"))</f>
        <v>#REF!</v>
      </c>
      <c r="C897" s="10" t="e">
        <f>IF(#REF!="",0,COUNTIF(#REF!,"X"))</f>
        <v>#REF!</v>
      </c>
      <c r="D897" s="278">
        <v>580</v>
      </c>
      <c r="E897" s="279" t="str">
        <f>_xlfn.XLOOKUP(D897,BASE!A:A,BASE!B:B)</f>
        <v>PROTEINA DE SOJA ISOLADA 90% 5KG (VIDA EM GRAOS)</v>
      </c>
      <c r="F897" s="280" t="s">
        <v>155</v>
      </c>
      <c r="G897" s="280" t="s">
        <v>155</v>
      </c>
      <c r="H897" s="281">
        <v>31.9</v>
      </c>
      <c r="I897" s="281">
        <f>VLOOKUP(D897,FRACIONADOS!$A:$L,8,0)</f>
        <v>31.9</v>
      </c>
      <c r="J897" s="282" t="str">
        <f>IFERROR(_xlfn.XLOOKUP(D897,ISENTOS!A:A,ISENTOS!H:H),"")</f>
        <v/>
      </c>
      <c r="K897" s="282" t="str">
        <f>IFERROR(_xlfn.XLOOKUP(D897,ISENTOS!A:A,ISENTOS!I:I),"")</f>
        <v/>
      </c>
      <c r="L897" s="283">
        <f>IF(_xlfn.XLOOKUP(D897,Peso!A:A,Peso!D:D),_xlfn.XLOOKUP(D897,Peso!A:A,Peso!D:D),"SEM PESO")</f>
        <v>5</v>
      </c>
      <c r="M897" s="283" t="str">
        <f>_xlfn.XLOOKUP(D897,Peso!A:A,Peso!C:C)</f>
        <v>SC</v>
      </c>
      <c r="N897" s="283"/>
      <c r="O897" s="284">
        <f t="shared" si="112"/>
        <v>31.9</v>
      </c>
      <c r="P897" s="284" t="str">
        <f t="shared" si="113"/>
        <v/>
      </c>
      <c r="Q897" s="284" t="str">
        <f t="shared" si="114"/>
        <v/>
      </c>
      <c r="R897" s="285" t="str">
        <f>_xlfn.XLOOKUP(D897,CATEGORIA!B:B,CATEGORIA!F:F)</f>
        <v>SUPLEMENTOS</v>
      </c>
      <c r="S897" s="286">
        <f t="shared" si="115"/>
        <v>159.5</v>
      </c>
      <c r="T897" s="287" t="str">
        <f t="shared" si="116"/>
        <v/>
      </c>
      <c r="U897" s="287" t="str">
        <f t="shared" si="117"/>
        <v/>
      </c>
      <c r="V897" s="287">
        <f t="shared" si="118"/>
        <v>159.5</v>
      </c>
      <c r="W897" s="288">
        <f>_xlfn.XLOOKUP('LISTA '!D897,BASE!A:A,BASE!G:G)</f>
        <v>26</v>
      </c>
      <c r="X897" s="280" t="str">
        <f t="shared" si="119"/>
        <v/>
      </c>
      <c r="Y897" s="280" t="str">
        <f>IF(X897="ACABOU",(MAX($Y$2:Y896))+1,"")</f>
        <v/>
      </c>
      <c r="Z897" s="280" t="str">
        <f>IF(X897="CHEGOU",(MAX($Z$2:Z896))+1,"")</f>
        <v/>
      </c>
    </row>
    <row r="898" spans="1:26" s="216" customFormat="1" ht="21.9" customHeight="1" x14ac:dyDescent="0.3">
      <c r="A898" s="10" t="e">
        <f>IF(#REF!="",0,COUNTIF(#REF!,"x"))</f>
        <v>#REF!</v>
      </c>
      <c r="B898" s="10" t="e">
        <f>IF(#REF!="",0,COUNTIF(#REF!,"x"))</f>
        <v>#REF!</v>
      </c>
      <c r="C898" s="10" t="e">
        <f>IF(#REF!="",0,COUNTIF(#REF!,"X"))</f>
        <v>#REF!</v>
      </c>
      <c r="D898" s="278">
        <v>905</v>
      </c>
      <c r="E898" s="279" t="str">
        <f>_xlfn.XLOOKUP(D898,BASE!A:A,BASE!B:B)</f>
        <v>PROTEINA DE SOJA TEXTURIZADA SABOR BACON 10KG</v>
      </c>
      <c r="F898" s="280"/>
      <c r="G898" s="280"/>
      <c r="H898" s="281">
        <v>22.5</v>
      </c>
      <c r="I898" s="281">
        <v>22.5</v>
      </c>
      <c r="J898" s="282" t="str">
        <f>IFERROR(_xlfn.XLOOKUP(D898,ISENTOS!A:A,ISENTOS!H:H),"")</f>
        <v/>
      </c>
      <c r="K898" s="282" t="str">
        <f>IFERROR(_xlfn.XLOOKUP(D898,ISENTOS!A:A,ISENTOS!I:I),"")</f>
        <v/>
      </c>
      <c r="L898" s="283">
        <f>IF(_xlfn.XLOOKUP(D898,Peso!A:A,Peso!D:D),_xlfn.XLOOKUP(D898,Peso!A:A,Peso!D:D),"SEM PESO")</f>
        <v>10</v>
      </c>
      <c r="M898" s="283" t="str">
        <f>_xlfn.XLOOKUP(D898,Peso!A:A,Peso!C:C)</f>
        <v>CX</v>
      </c>
      <c r="N898" s="283"/>
      <c r="O898" s="284">
        <f t="shared" si="112"/>
        <v>22.5</v>
      </c>
      <c r="P898" s="284" t="str">
        <f t="shared" si="113"/>
        <v/>
      </c>
      <c r="Q898" s="284" t="str">
        <f t="shared" si="114"/>
        <v/>
      </c>
      <c r="R898" s="285" t="str">
        <f>_xlfn.XLOOKUP(D898,CATEGORIA!B:B,CATEGORIA!F:F)</f>
        <v>CULINARIA</v>
      </c>
      <c r="S898" s="286">
        <f t="shared" si="115"/>
        <v>225</v>
      </c>
      <c r="T898" s="287" t="str">
        <f t="shared" si="116"/>
        <v/>
      </c>
      <c r="U898" s="287" t="str">
        <f t="shared" si="117"/>
        <v/>
      </c>
      <c r="V898" s="287">
        <f t="shared" si="118"/>
        <v>225</v>
      </c>
      <c r="W898" s="288">
        <f>_xlfn.XLOOKUP('LISTA '!D898,BASE!A:A,BASE!G:G)</f>
        <v>22</v>
      </c>
      <c r="X898" s="280" t="str">
        <f t="shared" si="119"/>
        <v/>
      </c>
      <c r="Y898" s="280" t="str">
        <f>IF(X898="ACABOU",(MAX($Y$2:Y897))+1,"")</f>
        <v/>
      </c>
      <c r="Z898" s="280" t="str">
        <f>IF(X898="CHEGOU",(MAX($Z$2:Z897))+1,"")</f>
        <v/>
      </c>
    </row>
    <row r="899" spans="1:26" s="216" customFormat="1" ht="21.9" customHeight="1" x14ac:dyDescent="0.3">
      <c r="A899" s="10" t="e">
        <f>IF(#REF!="",0,COUNTIF(#REF!,"x"))</f>
        <v>#REF!</v>
      </c>
      <c r="B899" s="10" t="e">
        <f>IF(#REF!="",0,COUNTIF(#REF!,"x"))</f>
        <v>#REF!</v>
      </c>
      <c r="C899" s="10" t="e">
        <f>IF(#REF!="",0,COUNTIF(#REF!,"X"))</f>
        <v>#REF!</v>
      </c>
      <c r="D899" s="278">
        <v>2149</v>
      </c>
      <c r="E899" s="279" t="str">
        <f>_xlfn.XLOOKUP(D899,BASE!A:A,BASE!B:B)</f>
        <v>PROTEINA DE SOJA TEXTURIZADA SABOR BACON 2KG (VIDA EM GRAOS)</v>
      </c>
      <c r="F899" s="280" t="s">
        <v>155</v>
      </c>
      <c r="G899" s="280" t="s">
        <v>155</v>
      </c>
      <c r="H899" s="281">
        <v>25.5</v>
      </c>
      <c r="I899" s="281">
        <f>VLOOKUP(D899,FRACIONADOS!$A:$L,8,0)</f>
        <v>25.5</v>
      </c>
      <c r="J899" s="282" t="str">
        <f>IFERROR(_xlfn.XLOOKUP(D899,ISENTOS!A:A,ISENTOS!H:H),"")</f>
        <v/>
      </c>
      <c r="K899" s="282" t="str">
        <f>IFERROR(_xlfn.XLOOKUP(D899,ISENTOS!A:A,ISENTOS!I:I),"")</f>
        <v/>
      </c>
      <c r="L899" s="283">
        <f>IF(_xlfn.XLOOKUP(D899,Peso!A:A,Peso!D:D),_xlfn.XLOOKUP(D899,Peso!A:A,Peso!D:D),"SEM PESO")</f>
        <v>2</v>
      </c>
      <c r="M899" s="283" t="str">
        <f>_xlfn.XLOOKUP(D899,Peso!A:A,Peso!C:C)</f>
        <v>CX</v>
      </c>
      <c r="N899" s="283"/>
      <c r="O899" s="284">
        <f t="shared" si="112"/>
        <v>25.5</v>
      </c>
      <c r="P899" s="284" t="str">
        <f t="shared" si="113"/>
        <v/>
      </c>
      <c r="Q899" s="284" t="str">
        <f t="shared" si="114"/>
        <v/>
      </c>
      <c r="R899" s="285" t="str">
        <f>_xlfn.XLOOKUP(D899,CATEGORIA!B:B,CATEGORIA!F:F)</f>
        <v>CULINARIA</v>
      </c>
      <c r="S899" s="286">
        <f t="shared" si="115"/>
        <v>51</v>
      </c>
      <c r="T899" s="287" t="str">
        <f t="shared" si="116"/>
        <v/>
      </c>
      <c r="U899" s="287" t="str">
        <f t="shared" si="117"/>
        <v/>
      </c>
      <c r="V899" s="287">
        <f t="shared" si="118"/>
        <v>51</v>
      </c>
      <c r="W899" s="288">
        <f>_xlfn.XLOOKUP('LISTA '!D899,BASE!A:A,BASE!G:G)</f>
        <v>35</v>
      </c>
      <c r="X899" s="280" t="str">
        <f t="shared" si="119"/>
        <v/>
      </c>
      <c r="Y899" s="280" t="str">
        <f>IF(X899="ACABOU",(MAX($Y$2:Y898))+1,"")</f>
        <v/>
      </c>
      <c r="Z899" s="280" t="str">
        <f>IF(X899="CHEGOU",(MAX($Z$2:Z898))+1,"")</f>
        <v/>
      </c>
    </row>
    <row r="900" spans="1:26" s="216" customFormat="1" ht="21.9" customHeight="1" x14ac:dyDescent="0.3">
      <c r="A900" s="10" t="e">
        <f>IF(#REF!="",0,COUNTIF(#REF!,"x"))</f>
        <v>#REF!</v>
      </c>
      <c r="B900" s="10" t="e">
        <f>IF(#REF!="",0,COUNTIF(#REF!,"x"))</f>
        <v>#REF!</v>
      </c>
      <c r="C900" s="10" t="e">
        <f>IF(#REF!="",0,COUNTIF(#REF!,"X"))</f>
        <v>#REF!</v>
      </c>
      <c r="D900" s="278">
        <v>1819</v>
      </c>
      <c r="E900" s="279" t="str">
        <f>_xlfn.XLOOKUP(D900,BASE!A:A,BASE!B:B)</f>
        <v>PROTEINA DE SOJA TEXTURIZADA SABOR CALABRESA 10KG</v>
      </c>
      <c r="F900" s="280"/>
      <c r="G900" s="280"/>
      <c r="H900" s="281">
        <v>23</v>
      </c>
      <c r="I900" s="281">
        <v>23</v>
      </c>
      <c r="J900" s="282" t="str">
        <f>IFERROR(_xlfn.XLOOKUP(D900,ISENTOS!A:A,ISENTOS!H:H),"")</f>
        <v/>
      </c>
      <c r="K900" s="282" t="str">
        <f>IFERROR(_xlfn.XLOOKUP(D900,ISENTOS!A:A,ISENTOS!I:I),"")</f>
        <v/>
      </c>
      <c r="L900" s="283">
        <f>IF(_xlfn.XLOOKUP(D900,Peso!A:A,Peso!D:D),_xlfn.XLOOKUP(D900,Peso!A:A,Peso!D:D),"SEM PESO")</f>
        <v>10</v>
      </c>
      <c r="M900" s="283" t="str">
        <f>_xlfn.XLOOKUP(D900,Peso!A:A,Peso!C:C)</f>
        <v>CX</v>
      </c>
      <c r="N900" s="283"/>
      <c r="O900" s="284">
        <f t="shared" si="112"/>
        <v>23</v>
      </c>
      <c r="P900" s="284" t="str">
        <f t="shared" si="113"/>
        <v/>
      </c>
      <c r="Q900" s="284" t="str">
        <f t="shared" si="114"/>
        <v/>
      </c>
      <c r="R900" s="285" t="str">
        <f>_xlfn.XLOOKUP(D900,CATEGORIA!B:B,CATEGORIA!F:F)</f>
        <v>CULINARIA</v>
      </c>
      <c r="S900" s="286">
        <f t="shared" si="115"/>
        <v>230</v>
      </c>
      <c r="T900" s="287" t="str">
        <f t="shared" si="116"/>
        <v/>
      </c>
      <c r="U900" s="287" t="str">
        <f t="shared" si="117"/>
        <v/>
      </c>
      <c r="V900" s="287">
        <f t="shared" si="118"/>
        <v>230</v>
      </c>
      <c r="W900" s="288">
        <f>_xlfn.XLOOKUP('LISTA '!D900,BASE!A:A,BASE!G:G)</f>
        <v>11</v>
      </c>
      <c r="X900" s="280" t="str">
        <f t="shared" si="119"/>
        <v/>
      </c>
      <c r="Y900" s="280" t="str">
        <f>IF(X900="ACABOU",(MAX($Y$2:Y899))+1,"")</f>
        <v/>
      </c>
      <c r="Z900" s="280" t="str">
        <f>IF(X900="CHEGOU",(MAX($Z$2:Z899))+1,"")</f>
        <v/>
      </c>
    </row>
    <row r="901" spans="1:26" s="216" customFormat="1" ht="21.9" customHeight="1" x14ac:dyDescent="0.3">
      <c r="A901" s="10" t="e">
        <f>IF(#REF!="",0,COUNTIF(#REF!,"x"))</f>
        <v>#REF!</v>
      </c>
      <c r="B901" s="10" t="e">
        <f>IF(#REF!="",0,COUNTIF(#REF!,"x"))</f>
        <v>#REF!</v>
      </c>
      <c r="C901" s="10" t="e">
        <f>IF(#REF!="",0,COUNTIF(#REF!,"X"))</f>
        <v>#REF!</v>
      </c>
      <c r="D901" s="278">
        <v>2155</v>
      </c>
      <c r="E901" s="279" t="str">
        <f>_xlfn.XLOOKUP(D901,BASE!A:A,BASE!B:B)</f>
        <v>PROTEINA DE SOJA TEXTURIZADA SABOR CALABRESA 2KG (VIDA EM GRAOS)</v>
      </c>
      <c r="F901" s="280" t="s">
        <v>155</v>
      </c>
      <c r="G901" s="280" t="s">
        <v>155</v>
      </c>
      <c r="H901" s="281">
        <v>26.1</v>
      </c>
      <c r="I901" s="281">
        <f>VLOOKUP(D901,FRACIONADOS!$A:$L,8,0)</f>
        <v>26.1</v>
      </c>
      <c r="J901" s="282" t="str">
        <f>IFERROR(_xlfn.XLOOKUP(D901,ISENTOS!A:A,ISENTOS!H:H),"")</f>
        <v/>
      </c>
      <c r="K901" s="282" t="str">
        <f>IFERROR(_xlfn.XLOOKUP(D901,ISENTOS!A:A,ISENTOS!I:I),"")</f>
        <v/>
      </c>
      <c r="L901" s="283">
        <f>IF(_xlfn.XLOOKUP(D901,Peso!A:A,Peso!D:D),_xlfn.XLOOKUP(D901,Peso!A:A,Peso!D:D),"SEM PESO")</f>
        <v>2</v>
      </c>
      <c r="M901" s="283" t="str">
        <f>_xlfn.XLOOKUP(D901,Peso!A:A,Peso!C:C)</f>
        <v>CX</v>
      </c>
      <c r="N901" s="283"/>
      <c r="O901" s="284">
        <f t="shared" si="112"/>
        <v>26.1</v>
      </c>
      <c r="P901" s="284" t="str">
        <f t="shared" si="113"/>
        <v/>
      </c>
      <c r="Q901" s="284" t="str">
        <f t="shared" si="114"/>
        <v/>
      </c>
      <c r="R901" s="285" t="str">
        <f>_xlfn.XLOOKUP(D901,CATEGORIA!B:B,CATEGORIA!F:F)</f>
        <v>CULINARIA</v>
      </c>
      <c r="S901" s="286">
        <f t="shared" si="115"/>
        <v>52.2</v>
      </c>
      <c r="T901" s="287" t="str">
        <f t="shared" si="116"/>
        <v/>
      </c>
      <c r="U901" s="287" t="str">
        <f t="shared" si="117"/>
        <v/>
      </c>
      <c r="V901" s="287">
        <f t="shared" si="118"/>
        <v>52.2</v>
      </c>
      <c r="W901" s="288">
        <f>_xlfn.XLOOKUP('LISTA '!D901,BASE!A:A,BASE!G:G)</f>
        <v>19</v>
      </c>
      <c r="X901" s="280" t="str">
        <f t="shared" si="119"/>
        <v/>
      </c>
      <c r="Y901" s="280" t="str">
        <f>IF(X901="ACABOU",(MAX($Y$2:Y900))+1,"")</f>
        <v/>
      </c>
      <c r="Z901" s="280" t="str">
        <f>IF(X901="CHEGOU",(MAX($Z$2:Z900))+1,"")</f>
        <v/>
      </c>
    </row>
    <row r="902" spans="1:26" s="216" customFormat="1" ht="21.9" customHeight="1" x14ac:dyDescent="0.3">
      <c r="A902" s="19" t="e">
        <f>IF(#REF!="",0,COUNTIF(#REF!,"x"))</f>
        <v>#REF!</v>
      </c>
      <c r="B902" s="19" t="e">
        <f>IF(#REF!="",0,COUNTIF(#REF!,"x"))</f>
        <v>#REF!</v>
      </c>
      <c r="C902" s="16" t="e">
        <f>IF(#REF!="",0,COUNTIF(#REF!,"X"))</f>
        <v>#REF!</v>
      </c>
      <c r="D902" s="278">
        <v>1817</v>
      </c>
      <c r="E902" s="279" t="str">
        <f>_xlfn.XLOOKUP(D902,BASE!A:A,BASE!B:B)</f>
        <v>PROTEINA DE SOJA TEXTURIZADA SABOR CARNE 10KG</v>
      </c>
      <c r="F902" s="280"/>
      <c r="G902" s="280"/>
      <c r="H902" s="281">
        <v>18.5</v>
      </c>
      <c r="I902" s="281">
        <v>18.5</v>
      </c>
      <c r="J902" s="282" t="str">
        <f>IFERROR(_xlfn.XLOOKUP(D902,ISENTOS!A:A,ISENTOS!H:H),"")</f>
        <v/>
      </c>
      <c r="K902" s="282" t="str">
        <f>IFERROR(_xlfn.XLOOKUP(D902,ISENTOS!A:A,ISENTOS!I:I),"")</f>
        <v/>
      </c>
      <c r="L902" s="283">
        <f>IF(_xlfn.XLOOKUP(D902,Peso!A:A,Peso!D:D),_xlfn.XLOOKUP(D902,Peso!A:A,Peso!D:D),"SEM PESO")</f>
        <v>10</v>
      </c>
      <c r="M902" s="283" t="str">
        <f>_xlfn.XLOOKUP(D902,Peso!A:A,Peso!C:C)</f>
        <v>CX</v>
      </c>
      <c r="N902" s="283"/>
      <c r="O902" s="284">
        <f t="shared" si="112"/>
        <v>18.5</v>
      </c>
      <c r="P902" s="284" t="str">
        <f t="shared" si="113"/>
        <v/>
      </c>
      <c r="Q902" s="284" t="str">
        <f t="shared" si="114"/>
        <v/>
      </c>
      <c r="R902" s="285" t="str">
        <f>_xlfn.XLOOKUP(D902,CATEGORIA!B:B,CATEGORIA!F:F)</f>
        <v>CULINARIA</v>
      </c>
      <c r="S902" s="286">
        <f t="shared" si="115"/>
        <v>185</v>
      </c>
      <c r="T902" s="287" t="str">
        <f t="shared" si="116"/>
        <v/>
      </c>
      <c r="U902" s="287" t="str">
        <f t="shared" si="117"/>
        <v/>
      </c>
      <c r="V902" s="287">
        <f t="shared" si="118"/>
        <v>185</v>
      </c>
      <c r="W902" s="288">
        <f>_xlfn.XLOOKUP('LISTA '!D902,BASE!A:A,BASE!G:G)</f>
        <v>49</v>
      </c>
      <c r="X902" s="280" t="str">
        <f t="shared" si="119"/>
        <v/>
      </c>
      <c r="Y902" s="280" t="str">
        <f>IF(X902="ACABOU",(MAX($Y$2:Y901))+1,"")</f>
        <v/>
      </c>
      <c r="Z902" s="280" t="str">
        <f>IF(X902="CHEGOU",(MAX($Z$2:Z901))+1,"")</f>
        <v/>
      </c>
    </row>
    <row r="903" spans="1:26" s="216" customFormat="1" ht="21.9" customHeight="1" x14ac:dyDescent="0.3">
      <c r="A903" s="19" t="e">
        <f>IF(#REF!="",0,COUNTIF(#REF!,"x"))</f>
        <v>#REF!</v>
      </c>
      <c r="B903" s="19" t="e">
        <f>IF(#REF!="",0,COUNTIF(#REF!,"x"))</f>
        <v>#REF!</v>
      </c>
      <c r="C903" s="16" t="e">
        <f>IF(#REF!="",0,COUNTIF(#REF!,"X"))</f>
        <v>#REF!</v>
      </c>
      <c r="D903" s="278">
        <v>2779</v>
      </c>
      <c r="E903" s="279" t="str">
        <f>_xlfn.XLOOKUP(D903,BASE!A:A,BASE!B:B)</f>
        <v>PROTEINA DE SOJA TEXTURIZADA SABOR CARNE 2KG (VIDA EM GRAOS)</v>
      </c>
      <c r="F903" s="280" t="s">
        <v>155</v>
      </c>
      <c r="G903" s="280" t="s">
        <v>155</v>
      </c>
      <c r="H903" s="281">
        <v>22.1</v>
      </c>
      <c r="I903" s="281">
        <f>VLOOKUP(D903,FRACIONADOS!$A:$L,8,0)</f>
        <v>22.1</v>
      </c>
      <c r="J903" s="282" t="str">
        <f>IFERROR(_xlfn.XLOOKUP(D903,ISENTOS!A:A,ISENTOS!H:H),"")</f>
        <v/>
      </c>
      <c r="K903" s="282" t="str">
        <f>IFERROR(_xlfn.XLOOKUP(D903,ISENTOS!A:A,ISENTOS!I:I),"")</f>
        <v/>
      </c>
      <c r="L903" s="283">
        <f>IF(_xlfn.XLOOKUP(D903,Peso!A:A,Peso!D:D),_xlfn.XLOOKUP(D903,Peso!A:A,Peso!D:D),"SEM PESO")</f>
        <v>2</v>
      </c>
      <c r="M903" s="283" t="str">
        <f>_xlfn.XLOOKUP(D903,Peso!A:A,Peso!C:C)</f>
        <v>CX</v>
      </c>
      <c r="N903" s="283"/>
      <c r="O903" s="284">
        <f t="shared" si="112"/>
        <v>22.1</v>
      </c>
      <c r="P903" s="284" t="str">
        <f t="shared" si="113"/>
        <v/>
      </c>
      <c r="Q903" s="284" t="str">
        <f t="shared" si="114"/>
        <v/>
      </c>
      <c r="R903" s="285" t="str">
        <f>_xlfn.XLOOKUP(D903,CATEGORIA!B:B,CATEGORIA!F:F)</f>
        <v>CULINARIA</v>
      </c>
      <c r="S903" s="286">
        <f t="shared" si="115"/>
        <v>44.2</v>
      </c>
      <c r="T903" s="287" t="str">
        <f t="shared" si="116"/>
        <v/>
      </c>
      <c r="U903" s="287" t="str">
        <f t="shared" si="117"/>
        <v/>
      </c>
      <c r="V903" s="287">
        <f t="shared" si="118"/>
        <v>44.2</v>
      </c>
      <c r="W903" s="288">
        <f>_xlfn.XLOOKUP('LISTA '!D903,BASE!A:A,BASE!G:G)</f>
        <v>19</v>
      </c>
      <c r="X903" s="280" t="str">
        <f t="shared" si="119"/>
        <v/>
      </c>
      <c r="Y903" s="280" t="str">
        <f>IF(X903="ACABOU",(MAX($Y$2:Y902))+1,"")</f>
        <v/>
      </c>
      <c r="Z903" s="280" t="str">
        <f>IF(X903="CHEGOU",(MAX($Z$2:Z902))+1,"")</f>
        <v/>
      </c>
    </row>
    <row r="904" spans="1:26" s="216" customFormat="1" ht="21.9" customHeight="1" x14ac:dyDescent="0.3">
      <c r="A904" s="19" t="e">
        <f>IF(#REF!="",0,COUNTIF(#REF!,"x"))</f>
        <v>#REF!</v>
      </c>
      <c r="B904" s="19" t="e">
        <f>IF(#REF!="",0,COUNTIF(#REF!,"x"))</f>
        <v>#REF!</v>
      </c>
      <c r="C904" s="16" t="e">
        <f>IF(#REF!="",0,COUNTIF(#REF!,"X"))</f>
        <v>#REF!</v>
      </c>
      <c r="D904" s="278">
        <v>1816</v>
      </c>
      <c r="E904" s="279" t="str">
        <f>_xlfn.XLOOKUP(D904,BASE!A:A,BASE!B:B)</f>
        <v>PROTEINA DE SOJA TEXTURIZADA SABOR GALINHA 10KG</v>
      </c>
      <c r="F904" s="280"/>
      <c r="G904" s="280"/>
      <c r="H904" s="281">
        <v>18.5</v>
      </c>
      <c r="I904" s="281">
        <v>18.5</v>
      </c>
      <c r="J904" s="282" t="str">
        <f>IFERROR(_xlfn.XLOOKUP(D904,ISENTOS!A:A,ISENTOS!H:H),"")</f>
        <v/>
      </c>
      <c r="K904" s="282" t="str">
        <f>IFERROR(_xlfn.XLOOKUP(D904,ISENTOS!A:A,ISENTOS!I:I),"")</f>
        <v/>
      </c>
      <c r="L904" s="283">
        <f>IF(_xlfn.XLOOKUP(D904,Peso!A:A,Peso!D:D),_xlfn.XLOOKUP(D904,Peso!A:A,Peso!D:D),"SEM PESO")</f>
        <v>10</v>
      </c>
      <c r="M904" s="283" t="str">
        <f>_xlfn.XLOOKUP(D904,Peso!A:A,Peso!C:C)</f>
        <v>CX</v>
      </c>
      <c r="N904" s="283"/>
      <c r="O904" s="284">
        <f t="shared" si="112"/>
        <v>18.5</v>
      </c>
      <c r="P904" s="284" t="str">
        <f t="shared" si="113"/>
        <v/>
      </c>
      <c r="Q904" s="284" t="str">
        <f t="shared" si="114"/>
        <v/>
      </c>
      <c r="R904" s="285" t="str">
        <f>_xlfn.XLOOKUP(D904,CATEGORIA!B:B,CATEGORIA!F:F)</f>
        <v>CULINARIA</v>
      </c>
      <c r="S904" s="286">
        <f t="shared" si="115"/>
        <v>185</v>
      </c>
      <c r="T904" s="287" t="str">
        <f t="shared" si="116"/>
        <v/>
      </c>
      <c r="U904" s="287" t="str">
        <f t="shared" si="117"/>
        <v/>
      </c>
      <c r="V904" s="287">
        <f t="shared" si="118"/>
        <v>185</v>
      </c>
      <c r="W904" s="288">
        <f>_xlfn.XLOOKUP('LISTA '!D904,BASE!A:A,BASE!G:G)</f>
        <v>31</v>
      </c>
      <c r="X904" s="280" t="str">
        <f t="shared" si="119"/>
        <v/>
      </c>
      <c r="Y904" s="280" t="str">
        <f>IF(X904="ACABOU",(MAX($Y$2:Y903))+1,"")</f>
        <v/>
      </c>
      <c r="Z904" s="280" t="str">
        <f>IF(X904="CHEGOU",(MAX($Z$2:Z903))+1,"")</f>
        <v/>
      </c>
    </row>
    <row r="905" spans="1:26" s="215" customFormat="1" ht="21.9" customHeight="1" x14ac:dyDescent="0.3">
      <c r="A905" s="12" t="e">
        <f>IF(#REF!="",0,COUNTIF(#REF!,"x"))</f>
        <v>#REF!</v>
      </c>
      <c r="B905" s="12" t="e">
        <f>IF(#REF!="",0,COUNTIF(#REF!,"x"))</f>
        <v>#REF!</v>
      </c>
      <c r="C905" s="13" t="e">
        <f>IF(#REF!="",0,COUNTIF(#REF!,"X"))</f>
        <v>#REF!</v>
      </c>
      <c r="D905" s="278">
        <v>2780</v>
      </c>
      <c r="E905" s="279" t="str">
        <f>_xlfn.XLOOKUP(D905,BASE!A:A,BASE!B:B)</f>
        <v>PROTEINA DE SOJA TEXTURIZADA SABOR GALINHA 2KG (VIDA EM GRAOS)</v>
      </c>
      <c r="F905" s="280" t="s">
        <v>155</v>
      </c>
      <c r="G905" s="280" t="s">
        <v>155</v>
      </c>
      <c r="H905" s="281">
        <v>22.1</v>
      </c>
      <c r="I905" s="281">
        <f>VLOOKUP(D905,FRACIONADOS!$A:$L,8,0)</f>
        <v>22.1</v>
      </c>
      <c r="J905" s="282" t="str">
        <f>IFERROR(_xlfn.XLOOKUP(D905,ISENTOS!A:A,ISENTOS!H:H),"")</f>
        <v/>
      </c>
      <c r="K905" s="282" t="str">
        <f>IFERROR(_xlfn.XLOOKUP(D905,ISENTOS!A:A,ISENTOS!I:I),"")</f>
        <v/>
      </c>
      <c r="L905" s="283">
        <f>IF(_xlfn.XLOOKUP(D905,Peso!A:A,Peso!D:D),_xlfn.XLOOKUP(D905,Peso!A:A,Peso!D:D),"SEM PESO")</f>
        <v>2</v>
      </c>
      <c r="M905" s="283" t="str">
        <f>_xlfn.XLOOKUP(D905,Peso!A:A,Peso!C:C)</f>
        <v>CX</v>
      </c>
      <c r="N905" s="283"/>
      <c r="O905" s="284">
        <f t="shared" si="112"/>
        <v>22.1</v>
      </c>
      <c r="P905" s="284" t="str">
        <f t="shared" si="113"/>
        <v/>
      </c>
      <c r="Q905" s="284" t="str">
        <f t="shared" si="114"/>
        <v/>
      </c>
      <c r="R905" s="285" t="str">
        <f>_xlfn.XLOOKUP(D905,CATEGORIA!B:B,CATEGORIA!F:F)</f>
        <v>CULINARIA</v>
      </c>
      <c r="S905" s="286">
        <f t="shared" si="115"/>
        <v>44.2</v>
      </c>
      <c r="T905" s="287" t="str">
        <f t="shared" si="116"/>
        <v/>
      </c>
      <c r="U905" s="287" t="str">
        <f t="shared" si="117"/>
        <v/>
      </c>
      <c r="V905" s="287">
        <f t="shared" si="118"/>
        <v>44.2</v>
      </c>
      <c r="W905" s="288">
        <f>_xlfn.XLOOKUP('LISTA '!D905,BASE!A:A,BASE!G:G)</f>
        <v>11</v>
      </c>
      <c r="X905" s="280" t="str">
        <f t="shared" si="119"/>
        <v/>
      </c>
      <c r="Y905" s="280" t="str">
        <f>IF(X905="ACABOU",(MAX($Y$2:Y904))+1,"")</f>
        <v/>
      </c>
      <c r="Z905" s="280" t="str">
        <f>IF(X905="CHEGOU",(MAX($Z$2:Z904))+1,"")</f>
        <v/>
      </c>
    </row>
    <row r="906" spans="1:26" s="216" customFormat="1" ht="21.9" customHeight="1" x14ac:dyDescent="0.3">
      <c r="A906" s="19" t="e">
        <f>IF(#REF!="",0,COUNTIF(#REF!,"x"))</f>
        <v>#REF!</v>
      </c>
      <c r="B906" s="19" t="e">
        <f>IF(#REF!="",0,COUNTIF(#REF!,"x"))</f>
        <v>#REF!</v>
      </c>
      <c r="C906" s="13" t="e">
        <f>IF(#REF!="",0,COUNTIF(#REF!,"X"))</f>
        <v>#REF!</v>
      </c>
      <c r="D906" s="278">
        <v>1818</v>
      </c>
      <c r="E906" s="279" t="str">
        <f>_xlfn.XLOOKUP(D906,BASE!A:A,BASE!B:B)</f>
        <v>PROTEINA DE SOJA TEXTURIZADA SABOR PICANHA 10KG</v>
      </c>
      <c r="F906" s="280"/>
      <c r="G906" s="280"/>
      <c r="H906" s="281">
        <v>19</v>
      </c>
      <c r="I906" s="281">
        <v>19</v>
      </c>
      <c r="J906" s="282" t="str">
        <f>IFERROR(_xlfn.XLOOKUP(D906,ISENTOS!A:A,ISENTOS!H:H),"")</f>
        <v/>
      </c>
      <c r="K906" s="282" t="str">
        <f>IFERROR(_xlfn.XLOOKUP(D906,ISENTOS!A:A,ISENTOS!I:I),"")</f>
        <v/>
      </c>
      <c r="L906" s="283">
        <f>IF(_xlfn.XLOOKUP(D906,Peso!A:A,Peso!D:D),_xlfn.XLOOKUP(D906,Peso!A:A,Peso!D:D),"SEM PESO")</f>
        <v>10</v>
      </c>
      <c r="M906" s="283" t="str">
        <f>_xlfn.XLOOKUP(D906,Peso!A:A,Peso!C:C)</f>
        <v>CX</v>
      </c>
      <c r="N906" s="283"/>
      <c r="O906" s="284">
        <f t="shared" si="112"/>
        <v>19</v>
      </c>
      <c r="P906" s="284" t="str">
        <f t="shared" si="113"/>
        <v/>
      </c>
      <c r="Q906" s="284" t="str">
        <f t="shared" si="114"/>
        <v/>
      </c>
      <c r="R906" s="285" t="str">
        <f>_xlfn.XLOOKUP(D906,CATEGORIA!B:B,CATEGORIA!F:F)</f>
        <v>CULINARIA</v>
      </c>
      <c r="S906" s="286">
        <f t="shared" si="115"/>
        <v>190</v>
      </c>
      <c r="T906" s="287" t="str">
        <f t="shared" si="116"/>
        <v/>
      </c>
      <c r="U906" s="287" t="str">
        <f t="shared" si="117"/>
        <v/>
      </c>
      <c r="V906" s="287">
        <f t="shared" si="118"/>
        <v>190</v>
      </c>
      <c r="W906" s="288">
        <f>_xlfn.XLOOKUP('LISTA '!D906,BASE!A:A,BASE!G:G)</f>
        <v>32</v>
      </c>
      <c r="X906" s="280" t="str">
        <f t="shared" si="119"/>
        <v/>
      </c>
      <c r="Y906" s="280" t="str">
        <f>IF(X906="ACABOU",(MAX($Y$2:Y905))+1,"")</f>
        <v/>
      </c>
      <c r="Z906" s="280" t="str">
        <f>IF(X906="CHEGOU",(MAX($Z$2:Z905))+1,"")</f>
        <v/>
      </c>
    </row>
    <row r="907" spans="1:26" s="215" customFormat="1" ht="21.9" customHeight="1" x14ac:dyDescent="0.3">
      <c r="A907" s="12" t="e">
        <f>IF(#REF!="",0,COUNTIF(#REF!,"x"))</f>
        <v>#REF!</v>
      </c>
      <c r="B907" s="12" t="e">
        <f>IF(#REF!="",0,COUNTIF(#REF!,"x"))</f>
        <v>#REF!</v>
      </c>
      <c r="C907" s="13" t="e">
        <f>IF(#REF!="",0,COUNTIF(#REF!,"X"))</f>
        <v>#REF!</v>
      </c>
      <c r="D907" s="278">
        <v>2781</v>
      </c>
      <c r="E907" s="279" t="str">
        <f>_xlfn.XLOOKUP(D907,BASE!A:A,BASE!B:B)</f>
        <v>PROTEINA DE SOJA TEXTURIZADA SABOR PICANHA 2KG (VIDA EM GRAOS)</v>
      </c>
      <c r="F907" s="280" t="s">
        <v>155</v>
      </c>
      <c r="G907" s="280" t="s">
        <v>155</v>
      </c>
      <c r="H907" s="281">
        <v>22.7</v>
      </c>
      <c r="I907" s="281">
        <f>VLOOKUP(D907,FRACIONADOS!$A:$L,8,0)</f>
        <v>22.7</v>
      </c>
      <c r="J907" s="282" t="str">
        <f>IFERROR(_xlfn.XLOOKUP(D907,ISENTOS!A:A,ISENTOS!H:H),"")</f>
        <v/>
      </c>
      <c r="K907" s="282" t="str">
        <f>IFERROR(_xlfn.XLOOKUP(D907,ISENTOS!A:A,ISENTOS!I:I),"")</f>
        <v/>
      </c>
      <c r="L907" s="283">
        <f>IF(_xlfn.XLOOKUP(D907,Peso!A:A,Peso!D:D),_xlfn.XLOOKUP(D907,Peso!A:A,Peso!D:D),"SEM PESO")</f>
        <v>2</v>
      </c>
      <c r="M907" s="283" t="str">
        <f>_xlfn.XLOOKUP(D907,Peso!A:A,Peso!C:C)</f>
        <v>CX</v>
      </c>
      <c r="N907" s="283"/>
      <c r="O907" s="284">
        <f t="shared" si="112"/>
        <v>22.7</v>
      </c>
      <c r="P907" s="284" t="str">
        <f t="shared" si="113"/>
        <v/>
      </c>
      <c r="Q907" s="284" t="str">
        <f t="shared" si="114"/>
        <v/>
      </c>
      <c r="R907" s="285" t="str">
        <f>_xlfn.XLOOKUP(D907,CATEGORIA!B:B,CATEGORIA!F:F)</f>
        <v>CULINARIA</v>
      </c>
      <c r="S907" s="286">
        <f t="shared" si="115"/>
        <v>45.4</v>
      </c>
      <c r="T907" s="287" t="str">
        <f t="shared" si="116"/>
        <v/>
      </c>
      <c r="U907" s="287" t="str">
        <f t="shared" si="117"/>
        <v/>
      </c>
      <c r="V907" s="287">
        <f t="shared" si="118"/>
        <v>45.4</v>
      </c>
      <c r="W907" s="288">
        <f>_xlfn.XLOOKUP('LISTA '!D907,BASE!A:A,BASE!G:G)</f>
        <v>29</v>
      </c>
      <c r="X907" s="280" t="str">
        <f t="shared" si="119"/>
        <v/>
      </c>
      <c r="Y907" s="280" t="str">
        <f>IF(X907="ACABOU",(MAX($Y$2:Y906))+1,"")</f>
        <v/>
      </c>
      <c r="Z907" s="280" t="str">
        <f>IF(X907="CHEGOU",(MAX($Z$2:Z906))+1,"")</f>
        <v/>
      </c>
    </row>
    <row r="908" spans="1:26" s="215" customFormat="1" ht="21.9" customHeight="1" x14ac:dyDescent="0.3">
      <c r="A908" s="12" t="e">
        <f>IF(#REF!="",0,COUNTIF(#REF!,"x"))</f>
        <v>#REF!</v>
      </c>
      <c r="B908" s="12" t="e">
        <f>IF(#REF!="",0,COUNTIF(#REF!,"x"))</f>
        <v>#REF!</v>
      </c>
      <c r="C908" s="13" t="e">
        <f>IF(#REF!="",0,COUNTIF(#REF!,"X"))</f>
        <v>#REF!</v>
      </c>
      <c r="D908" s="278">
        <v>21743</v>
      </c>
      <c r="E908" s="279" t="str">
        <f>_xlfn.XLOOKUP(D908,BASE!A:A,BASE!B:B)</f>
        <v>PSYLLIUM HUSK 50% 10KG (CASCA)</v>
      </c>
      <c r="F908" s="280"/>
      <c r="G908" s="280"/>
      <c r="H908" s="281">
        <v>12</v>
      </c>
      <c r="I908" s="281">
        <v>9</v>
      </c>
      <c r="J908" s="282">
        <f>IFERROR(_xlfn.XLOOKUP(D908,ISENTOS!A:A,ISENTOS!H:H),"")</f>
        <v>0.04</v>
      </c>
      <c r="K908" s="282">
        <f>IFERROR(_xlfn.XLOOKUP(D908,ISENTOS!A:A,ISENTOS!I:I),"")</f>
        <v>0.12</v>
      </c>
      <c r="L908" s="283">
        <f>IF(_xlfn.XLOOKUP(D908,Peso!A:A,Peso!D:D),_xlfn.XLOOKUP(D908,Peso!A:A,Peso!D:D),"SEM PESO")</f>
        <v>10</v>
      </c>
      <c r="M908" s="283" t="str">
        <f>_xlfn.XLOOKUP(D908,Peso!A:A,Peso!C:C)</f>
        <v>SC</v>
      </c>
      <c r="N908" s="283"/>
      <c r="O908" s="284">
        <f t="shared" si="112"/>
        <v>9</v>
      </c>
      <c r="P908" s="284">
        <f t="shared" si="113"/>
        <v>9.4</v>
      </c>
      <c r="Q908" s="284">
        <f t="shared" si="114"/>
        <v>10.1</v>
      </c>
      <c r="R908" s="285" t="str">
        <f>_xlfn.XLOOKUP(D908,CATEGORIA!B:B,CATEGORIA!F:F)</f>
        <v>FARINHAS FUNCIONAIS</v>
      </c>
      <c r="S908" s="286">
        <f t="shared" si="115"/>
        <v>90</v>
      </c>
      <c r="T908" s="287">
        <f t="shared" si="116"/>
        <v>93.6</v>
      </c>
      <c r="U908" s="287">
        <f t="shared" si="117"/>
        <v>100.8</v>
      </c>
      <c r="V908" s="287">
        <f t="shared" si="118"/>
        <v>90</v>
      </c>
      <c r="W908" s="288">
        <f>_xlfn.XLOOKUP('LISTA '!D908,BASE!A:A,BASE!G:G)</f>
        <v>1175</v>
      </c>
      <c r="X908" s="280" t="str">
        <f t="shared" si="119"/>
        <v/>
      </c>
      <c r="Y908" s="280" t="str">
        <f>IF(X908="ACABOU",(MAX($Y$2:Y907))+1,"")</f>
        <v/>
      </c>
      <c r="Z908" s="280" t="str">
        <f>IF(X908="CHEGOU",(MAX($Z$2:Z907))+1,"")</f>
        <v/>
      </c>
    </row>
    <row r="909" spans="1:26" s="215" customFormat="1" ht="21.9" customHeight="1" x14ac:dyDescent="0.3">
      <c r="A909" s="12"/>
      <c r="B909" s="12"/>
      <c r="C909" s="13"/>
      <c r="D909" s="278">
        <v>21574</v>
      </c>
      <c r="E909" s="279" t="str">
        <f>_xlfn.XLOOKUP(D909,BASE!A:A,BASE!B:B)</f>
        <v>PSYLLIUM HUSK 60% 10KG (CASCA)</v>
      </c>
      <c r="F909" s="280"/>
      <c r="G909" s="280"/>
      <c r="H909" s="281">
        <v>0</v>
      </c>
      <c r="I909" s="281">
        <v>10</v>
      </c>
      <c r="J909" s="282">
        <f>IFERROR(_xlfn.XLOOKUP(D909,ISENTOS!A:A,ISENTOS!H:H),"")</f>
        <v>0.04</v>
      </c>
      <c r="K909" s="282">
        <f>IFERROR(_xlfn.XLOOKUP(D909,ISENTOS!A:A,ISENTOS!I:I),"")</f>
        <v>0.12</v>
      </c>
      <c r="L909" s="283">
        <f>IF(_xlfn.XLOOKUP(D909,Peso!A:A,Peso!D:D),_xlfn.XLOOKUP(D909,Peso!A:A,Peso!D:D),"SEM PESO")</f>
        <v>10</v>
      </c>
      <c r="M909" s="283" t="str">
        <f>_xlfn.XLOOKUP(D909,Peso!A:A,Peso!C:C)</f>
        <v>SC</v>
      </c>
      <c r="N909" s="283"/>
      <c r="O909" s="284">
        <f t="shared" si="112"/>
        <v>10</v>
      </c>
      <c r="P909" s="284">
        <f t="shared" si="113"/>
        <v>10.4</v>
      </c>
      <c r="Q909" s="284">
        <f t="shared" si="114"/>
        <v>11.2</v>
      </c>
      <c r="R909" s="285" t="str">
        <f>_xlfn.XLOOKUP(D909,CATEGORIA!B:B,CATEGORIA!F:F)</f>
        <v>FARINHAS FUNCIONAIS</v>
      </c>
      <c r="S909" s="286">
        <f t="shared" si="115"/>
        <v>100</v>
      </c>
      <c r="T909" s="287">
        <f t="shared" si="116"/>
        <v>104</v>
      </c>
      <c r="U909" s="287">
        <f t="shared" si="117"/>
        <v>112</v>
      </c>
      <c r="V909" s="287">
        <f t="shared" si="118"/>
        <v>100</v>
      </c>
      <c r="W909" s="288">
        <f>_xlfn.XLOOKUP('LISTA '!D909,BASE!A:A,BASE!G:G)</f>
        <v>1069</v>
      </c>
      <c r="X909" s="280" t="str">
        <f t="shared" si="119"/>
        <v/>
      </c>
      <c r="Y909" s="280" t="str">
        <f>IF(X909="ACABOU",(MAX($Y$2:Y908))+1,"")</f>
        <v/>
      </c>
      <c r="Z909" s="280" t="str">
        <f>IF(X909="CHEGOU",(MAX($Z$2:Z908))+1,"")</f>
        <v/>
      </c>
    </row>
    <row r="910" spans="1:26" s="219" customFormat="1" ht="21.9" customHeight="1" x14ac:dyDescent="0.3">
      <c r="A910" s="12" t="e">
        <f>IF(#REF!="",0,COUNTIF(#REF!,"x"))</f>
        <v>#REF!</v>
      </c>
      <c r="B910" s="12" t="e">
        <f>IF(#REF!="",0,COUNTIF(#REF!,"x"))</f>
        <v>#REF!</v>
      </c>
      <c r="C910" s="13" t="e">
        <f>IF(#REF!="",0,COUNTIF(#REF!,"X"))</f>
        <v>#REF!</v>
      </c>
      <c r="D910" s="278">
        <v>21203</v>
      </c>
      <c r="E910" s="279" t="str">
        <f>_xlfn.XLOOKUP(D910,BASE!A:A,BASE!B:B)</f>
        <v>PSYLLIUM HUSK 70% 10KG (CASCA)</v>
      </c>
      <c r="F910" s="280"/>
      <c r="G910" s="280"/>
      <c r="H910" s="281">
        <v>17</v>
      </c>
      <c r="I910" s="281">
        <v>12.5</v>
      </c>
      <c r="J910" s="282">
        <f>IFERROR(_xlfn.XLOOKUP(D910,ISENTOS!A:A,ISENTOS!H:H),"")</f>
        <v>0.04</v>
      </c>
      <c r="K910" s="282">
        <f>IFERROR(_xlfn.XLOOKUP(D910,ISENTOS!A:A,ISENTOS!I:I),"")</f>
        <v>0.12</v>
      </c>
      <c r="L910" s="283">
        <f>IF(_xlfn.XLOOKUP(D910,Peso!A:A,Peso!D:D),_xlfn.XLOOKUP(D910,Peso!A:A,Peso!D:D),"SEM PESO")</f>
        <v>10</v>
      </c>
      <c r="M910" s="283" t="str">
        <f>_xlfn.XLOOKUP(D910,Peso!A:A,Peso!C:C)</f>
        <v>SC</v>
      </c>
      <c r="N910" s="283"/>
      <c r="O910" s="284">
        <f t="shared" si="112"/>
        <v>12.5</v>
      </c>
      <c r="P910" s="284">
        <f t="shared" si="113"/>
        <v>13</v>
      </c>
      <c r="Q910" s="284">
        <f t="shared" si="114"/>
        <v>14</v>
      </c>
      <c r="R910" s="285" t="str">
        <f>_xlfn.XLOOKUP(D910,CATEGORIA!B:B,CATEGORIA!F:F)</f>
        <v>FARINHAS FUNCIONAIS</v>
      </c>
      <c r="S910" s="286">
        <f t="shared" si="115"/>
        <v>125</v>
      </c>
      <c r="T910" s="287">
        <f t="shared" si="116"/>
        <v>130</v>
      </c>
      <c r="U910" s="287">
        <f t="shared" si="117"/>
        <v>140</v>
      </c>
      <c r="V910" s="287">
        <f t="shared" si="118"/>
        <v>125</v>
      </c>
      <c r="W910" s="288">
        <f>_xlfn.XLOOKUP('LISTA '!D910,BASE!A:A,BASE!G:G)</f>
        <v>49</v>
      </c>
      <c r="X910" s="280" t="str">
        <f t="shared" si="119"/>
        <v/>
      </c>
      <c r="Y910" s="280" t="str">
        <f>IF(X910="ACABOU",(MAX($Y$2:Y909))+1,"")</f>
        <v/>
      </c>
      <c r="Z910" s="280" t="str">
        <f>IF(X910="CHEGOU",(MAX($Z$2:Z909))+1,"")</f>
        <v/>
      </c>
    </row>
    <row r="911" spans="1:26" s="215" customFormat="1" ht="21.9" customHeight="1" x14ac:dyDescent="0.3">
      <c r="A911" s="12" t="e">
        <f>IF(#REF!="",0,COUNTIF(#REF!,"x"))</f>
        <v>#REF!</v>
      </c>
      <c r="B911" s="12" t="e">
        <f>IF(#REF!="",0,COUNTIF(#REF!,"x"))</f>
        <v>#REF!</v>
      </c>
      <c r="C911" s="13" t="e">
        <f>IF(#REF!="",0,COUNTIF(#REF!,"X"))</f>
        <v>#REF!</v>
      </c>
      <c r="D911" s="278">
        <v>20139</v>
      </c>
      <c r="E911" s="279" t="str">
        <f>_xlfn.XLOOKUP(D911,BASE!A:A,BASE!B:B)</f>
        <v>PSYLLIUM HUSK 70% 5KG (CASCA) (VIDA EM GRAOS)</v>
      </c>
      <c r="F911" s="280"/>
      <c r="G911" s="280" t="s">
        <v>155</v>
      </c>
      <c r="H911" s="281">
        <v>19.600000000000001</v>
      </c>
      <c r="I911" s="281">
        <f>VLOOKUP(D911,FRACIONADOS!$A:$L,8,0)</f>
        <v>14.6</v>
      </c>
      <c r="J911" s="282">
        <f>IFERROR(_xlfn.XLOOKUP(D911,ISENTOS!A:A,ISENTOS!H:H),"")</f>
        <v>0.04</v>
      </c>
      <c r="K911" s="282">
        <f>IFERROR(_xlfn.XLOOKUP(D911,ISENTOS!A:A,ISENTOS!I:I),"")</f>
        <v>0.12</v>
      </c>
      <c r="L911" s="283">
        <f>IF(_xlfn.XLOOKUP(D911,Peso!A:A,Peso!D:D),_xlfn.XLOOKUP(D911,Peso!A:A,Peso!D:D),"SEM PESO")</f>
        <v>5</v>
      </c>
      <c r="M911" s="283" t="str">
        <f>_xlfn.XLOOKUP(D911,Peso!A:A,Peso!C:C)</f>
        <v>SC</v>
      </c>
      <c r="N911" s="283"/>
      <c r="O911" s="284">
        <f t="shared" si="112"/>
        <v>14.6</v>
      </c>
      <c r="P911" s="284">
        <f t="shared" si="113"/>
        <v>15.2</v>
      </c>
      <c r="Q911" s="284">
        <f t="shared" si="114"/>
        <v>16.400000000000002</v>
      </c>
      <c r="R911" s="285" t="str">
        <f>_xlfn.XLOOKUP(D911,CATEGORIA!B:B,CATEGORIA!F:F)</f>
        <v>FARINHAS FUNCIONAIS</v>
      </c>
      <c r="S911" s="286">
        <f t="shared" si="115"/>
        <v>73</v>
      </c>
      <c r="T911" s="287">
        <f t="shared" si="116"/>
        <v>76</v>
      </c>
      <c r="U911" s="287">
        <f t="shared" si="117"/>
        <v>81.8</v>
      </c>
      <c r="V911" s="287">
        <f t="shared" si="118"/>
        <v>73</v>
      </c>
      <c r="W911" s="288">
        <f>_xlfn.XLOOKUP('LISTA '!D911,BASE!A:A,BASE!G:G)</f>
        <v>0</v>
      </c>
      <c r="X911" s="280" t="str">
        <f t="shared" si="119"/>
        <v>ACABOU</v>
      </c>
      <c r="Y911" s="280">
        <f>IF(X911="ACABOU",(MAX($Y$2:Y910))+1,"")</f>
        <v>29</v>
      </c>
      <c r="Z911" s="280" t="str">
        <f>IF(X911="CHEGOU",(MAX($Z$2:Z910))+1,"")</f>
        <v/>
      </c>
    </row>
    <row r="912" spans="1:26" s="215" customFormat="1" ht="21.9" customHeight="1" x14ac:dyDescent="0.3">
      <c r="A912" s="12"/>
      <c r="B912" s="12"/>
      <c r="C912" s="13"/>
      <c r="D912" s="278">
        <v>21167</v>
      </c>
      <c r="E912" s="279" t="str">
        <f>_xlfn.XLOOKUP(D912,BASE!A:A,BASE!B:B)</f>
        <v>PSYLLIUM HUSK 80% 10KG (CASCA)</v>
      </c>
      <c r="F912" s="280"/>
      <c r="G912" s="280"/>
      <c r="H912" s="281">
        <v>0</v>
      </c>
      <c r="I912" s="281">
        <v>13.5</v>
      </c>
      <c r="J912" s="282">
        <f>IFERROR(_xlfn.XLOOKUP(D912,ISENTOS!A:A,ISENTOS!H:H),"")</f>
        <v>0.04</v>
      </c>
      <c r="K912" s="282">
        <f>IFERROR(_xlfn.XLOOKUP(D912,ISENTOS!A:A,ISENTOS!I:I),"")</f>
        <v>0.12</v>
      </c>
      <c r="L912" s="283">
        <f>IF(_xlfn.XLOOKUP(D912,Peso!A:A,Peso!D:D),_xlfn.XLOOKUP(D912,Peso!A:A,Peso!D:D),"SEM PESO")</f>
        <v>10</v>
      </c>
      <c r="M912" s="283" t="str">
        <f>_xlfn.XLOOKUP(D912,Peso!A:A,Peso!C:C)</f>
        <v>SC</v>
      </c>
      <c r="N912" s="283"/>
      <c r="O912" s="284">
        <f t="shared" si="112"/>
        <v>13.5</v>
      </c>
      <c r="P912" s="284">
        <f t="shared" si="113"/>
        <v>14.1</v>
      </c>
      <c r="Q912" s="284">
        <f t="shared" si="114"/>
        <v>15.2</v>
      </c>
      <c r="R912" s="285" t="str">
        <f>_xlfn.XLOOKUP(D912,CATEGORIA!B:B,CATEGORIA!F:F)</f>
        <v>FARINHAS FUNCIONAIS</v>
      </c>
      <c r="S912" s="286">
        <f t="shared" si="115"/>
        <v>135</v>
      </c>
      <c r="T912" s="287">
        <f t="shared" si="116"/>
        <v>140.4</v>
      </c>
      <c r="U912" s="287">
        <f t="shared" si="117"/>
        <v>151.19999999999999</v>
      </c>
      <c r="V912" s="287">
        <f t="shared" si="118"/>
        <v>135</v>
      </c>
      <c r="W912" s="288">
        <f>_xlfn.XLOOKUP('LISTA '!D912,BASE!A:A,BASE!G:G)</f>
        <v>120</v>
      </c>
      <c r="X912" s="280" t="str">
        <f t="shared" si="119"/>
        <v/>
      </c>
      <c r="Y912" s="280" t="str">
        <f>IF(X912="ACABOU",(MAX($Y$2:Y911))+1,"")</f>
        <v/>
      </c>
      <c r="Z912" s="280" t="str">
        <f>IF(X912="CHEGOU",(MAX($Z$2:Z911))+1,"")</f>
        <v/>
      </c>
    </row>
    <row r="913" spans="1:26" s="215" customFormat="1" ht="21.9" customHeight="1" x14ac:dyDescent="0.3">
      <c r="A913" s="43" t="e">
        <f>IF(#REF!="",0,COUNTIF(#REF!,"x"))</f>
        <v>#REF!</v>
      </c>
      <c r="B913" s="43" t="e">
        <f>IF(#REF!="",0,COUNTIF(#REF!,"x"))</f>
        <v>#REF!</v>
      </c>
      <c r="C913" s="13" t="e">
        <f>IF(#REF!="",0,COUNTIF(#REF!,"X"))</f>
        <v>#REF!</v>
      </c>
      <c r="D913" s="278">
        <v>20342</v>
      </c>
      <c r="E913" s="279" t="str">
        <f>_xlfn.XLOOKUP(D913,BASE!A:A,BASE!B:B)</f>
        <v>QUINUA EM FLOCOS BRANCA 25KG (PERUANA)</v>
      </c>
      <c r="F913" s="280"/>
      <c r="G913" s="280"/>
      <c r="H913" s="281">
        <v>25</v>
      </c>
      <c r="I913" s="281">
        <v>25</v>
      </c>
      <c r="J913" s="282" t="str">
        <f>IFERROR(_xlfn.XLOOKUP(D913,ISENTOS!A:A,ISENTOS!H:H),"")</f>
        <v/>
      </c>
      <c r="K913" s="282" t="str">
        <f>IFERROR(_xlfn.XLOOKUP(D913,ISENTOS!A:A,ISENTOS!I:I),"")</f>
        <v/>
      </c>
      <c r="L913" s="283">
        <f>IF(_xlfn.XLOOKUP(D913,Peso!A:A,Peso!D:D),_xlfn.XLOOKUP(D913,Peso!A:A,Peso!D:D),"SEM PESO")</f>
        <v>25</v>
      </c>
      <c r="M913" s="283" t="str">
        <f>_xlfn.XLOOKUP(D913,Peso!A:A,Peso!C:C)</f>
        <v>SC</v>
      </c>
      <c r="N913" s="283"/>
      <c r="O913" s="284">
        <f t="shared" si="112"/>
        <v>25</v>
      </c>
      <c r="P913" s="284" t="str">
        <f t="shared" si="113"/>
        <v/>
      </c>
      <c r="Q913" s="284" t="str">
        <f t="shared" si="114"/>
        <v/>
      </c>
      <c r="R913" s="285" t="str">
        <f>_xlfn.XLOOKUP(D913,CATEGORIA!B:B,CATEGORIA!F:F)</f>
        <v>GRAOS / SEMENTES</v>
      </c>
      <c r="S913" s="286">
        <f t="shared" si="115"/>
        <v>625</v>
      </c>
      <c r="T913" s="287" t="str">
        <f t="shared" si="116"/>
        <v/>
      </c>
      <c r="U913" s="287" t="str">
        <f t="shared" si="117"/>
        <v/>
      </c>
      <c r="V913" s="287">
        <f t="shared" si="118"/>
        <v>625</v>
      </c>
      <c r="W913" s="288">
        <f>_xlfn.XLOOKUP('LISTA '!D913,BASE!A:A,BASE!G:G)</f>
        <v>22</v>
      </c>
      <c r="X913" s="280" t="str">
        <f t="shared" si="119"/>
        <v/>
      </c>
      <c r="Y913" s="280" t="str">
        <f>IF(X913="ACABOU",(MAX($Y$2:Y912))+1,"")</f>
        <v/>
      </c>
      <c r="Z913" s="280" t="str">
        <f>IF(X913="CHEGOU",(MAX($Z$2:Z912))+1,"")</f>
        <v/>
      </c>
    </row>
    <row r="914" spans="1:26" s="216" customFormat="1" ht="21.9" customHeight="1" x14ac:dyDescent="0.3">
      <c r="A914" s="43" t="e">
        <f>IF(#REF!="",0,COUNTIF(#REF!,"x"))</f>
        <v>#REF!</v>
      </c>
      <c r="B914" s="43" t="e">
        <f>IF(#REF!="",0,COUNTIF(#REF!,"x"))</f>
        <v>#REF!</v>
      </c>
      <c r="C914" s="13" t="e">
        <f>IF(#REF!="",0,COUNTIF(#REF!,"X"))</f>
        <v>#REF!</v>
      </c>
      <c r="D914" s="278">
        <v>2682</v>
      </c>
      <c r="E914" s="279" t="str">
        <f>_xlfn.XLOOKUP(D914,BASE!A:A,BASE!B:B)</f>
        <v>QUINUA EM FLOCOS BRANCA 2KG (VIDA EM GRAOS)</v>
      </c>
      <c r="F914" s="280"/>
      <c r="G914" s="280" t="s">
        <v>155</v>
      </c>
      <c r="H914" s="281">
        <v>28.9</v>
      </c>
      <c r="I914" s="281">
        <f>VLOOKUP(D914,FRACIONADOS!$A:$L,8,0)</f>
        <v>28.9</v>
      </c>
      <c r="J914" s="282" t="str">
        <f>IFERROR(_xlfn.XLOOKUP(D914,ISENTOS!A:A,ISENTOS!H:H),"")</f>
        <v/>
      </c>
      <c r="K914" s="282" t="str">
        <f>IFERROR(_xlfn.XLOOKUP(D914,ISENTOS!A:A,ISENTOS!I:I),"")</f>
        <v/>
      </c>
      <c r="L914" s="283">
        <f>IF(_xlfn.XLOOKUP(D914,Peso!A:A,Peso!D:D),_xlfn.XLOOKUP(D914,Peso!A:A,Peso!D:D),"SEM PESO")</f>
        <v>2</v>
      </c>
      <c r="M914" s="283" t="str">
        <f>_xlfn.XLOOKUP(D914,Peso!A:A,Peso!C:C)</f>
        <v>SC</v>
      </c>
      <c r="N914" s="283"/>
      <c r="O914" s="284">
        <f t="shared" si="112"/>
        <v>28.9</v>
      </c>
      <c r="P914" s="284" t="str">
        <f t="shared" si="113"/>
        <v/>
      </c>
      <c r="Q914" s="284" t="str">
        <f t="shared" si="114"/>
        <v/>
      </c>
      <c r="R914" s="285" t="str">
        <f>_xlfn.XLOOKUP(D914,CATEGORIA!B:B,CATEGORIA!F:F)</f>
        <v>GRAOS / SEMENTES</v>
      </c>
      <c r="S914" s="286">
        <f t="shared" si="115"/>
        <v>57.8</v>
      </c>
      <c r="T914" s="287" t="str">
        <f t="shared" si="116"/>
        <v/>
      </c>
      <c r="U914" s="287" t="str">
        <f t="shared" si="117"/>
        <v/>
      </c>
      <c r="V914" s="287">
        <f t="shared" si="118"/>
        <v>57.8</v>
      </c>
      <c r="W914" s="288">
        <f>_xlfn.XLOOKUP('LISTA '!D914,BASE!A:A,BASE!G:G)</f>
        <v>56</v>
      </c>
      <c r="X914" s="280" t="str">
        <f t="shared" si="119"/>
        <v/>
      </c>
      <c r="Y914" s="280" t="str">
        <f>IF(X914="ACABOU",(MAX($Y$2:Y913))+1,"")</f>
        <v/>
      </c>
      <c r="Z914" s="280" t="str">
        <f>IF(X914="CHEGOU",(MAX($Z$2:Z913))+1,"")</f>
        <v/>
      </c>
    </row>
    <row r="915" spans="1:26" s="216" customFormat="1" ht="21.9" customHeight="1" x14ac:dyDescent="0.3">
      <c r="A915" s="12" t="e">
        <f>IF(#REF!="",0,COUNTIF(#REF!,"x"))</f>
        <v>#REF!</v>
      </c>
      <c r="B915" s="12" t="e">
        <f>IF(#REF!="",0,COUNTIF(#REF!,"x"))</f>
        <v>#REF!</v>
      </c>
      <c r="C915" s="13" t="e">
        <f>IF(#REF!="",0,COUNTIF(#REF!,"X"))</f>
        <v>#REF!</v>
      </c>
      <c r="D915" s="278">
        <v>20366</v>
      </c>
      <c r="E915" s="279" t="str">
        <f>_xlfn.XLOOKUP(D915,BASE!A:A,BASE!B:B)</f>
        <v>QUINUA EM FLOCOS BRANCA 5KG (VIDA EM GRAOS)</v>
      </c>
      <c r="F915" s="280"/>
      <c r="G915" s="280" t="s">
        <v>155</v>
      </c>
      <c r="H915" s="281">
        <v>27</v>
      </c>
      <c r="I915" s="281">
        <f>VLOOKUP(D915,FRACIONADOS!$A:$L,8,0)</f>
        <v>27</v>
      </c>
      <c r="J915" s="282" t="str">
        <f>IFERROR(_xlfn.XLOOKUP(D915,ISENTOS!A:A,ISENTOS!H:H),"")</f>
        <v/>
      </c>
      <c r="K915" s="282" t="str">
        <f>IFERROR(_xlfn.XLOOKUP(D915,ISENTOS!A:A,ISENTOS!I:I),"")</f>
        <v/>
      </c>
      <c r="L915" s="283">
        <f>IF(_xlfn.XLOOKUP(D915,Peso!A:A,Peso!D:D),_xlfn.XLOOKUP(D915,Peso!A:A,Peso!D:D),"SEM PESO")</f>
        <v>5</v>
      </c>
      <c r="M915" s="283" t="str">
        <f>_xlfn.XLOOKUP(D915,Peso!A:A,Peso!C:C)</f>
        <v>SC</v>
      </c>
      <c r="N915" s="283"/>
      <c r="O915" s="284">
        <f t="shared" si="112"/>
        <v>27</v>
      </c>
      <c r="P915" s="284" t="str">
        <f t="shared" si="113"/>
        <v/>
      </c>
      <c r="Q915" s="284" t="str">
        <f t="shared" si="114"/>
        <v/>
      </c>
      <c r="R915" s="285" t="str">
        <f>_xlfn.XLOOKUP(D915,CATEGORIA!B:B,CATEGORIA!F:F)</f>
        <v>GRAOS / SEMENTES</v>
      </c>
      <c r="S915" s="286">
        <f t="shared" si="115"/>
        <v>135</v>
      </c>
      <c r="T915" s="287" t="str">
        <f t="shared" si="116"/>
        <v/>
      </c>
      <c r="U915" s="287" t="str">
        <f t="shared" si="117"/>
        <v/>
      </c>
      <c r="V915" s="287">
        <f t="shared" si="118"/>
        <v>135</v>
      </c>
      <c r="W915" s="288">
        <f>_xlfn.XLOOKUP('LISTA '!D915,BASE!A:A,BASE!G:G)</f>
        <v>5</v>
      </c>
      <c r="X915" s="280" t="str">
        <f t="shared" si="119"/>
        <v/>
      </c>
      <c r="Y915" s="280" t="str">
        <f>IF(X915="ACABOU",(MAX($Y$2:Y914))+1,"")</f>
        <v/>
      </c>
      <c r="Z915" s="280" t="str">
        <f>IF(X915="CHEGOU",(MAX($Z$2:Z914))+1,"")</f>
        <v/>
      </c>
    </row>
    <row r="916" spans="1:26" s="216" customFormat="1" ht="21.9" customHeight="1" x14ac:dyDescent="0.3">
      <c r="A916" s="12" t="e">
        <f>IF(#REF!="",0,COUNTIF(#REF!,"x"))</f>
        <v>#REF!</v>
      </c>
      <c r="B916" s="12" t="e">
        <f>IF(#REF!="",0,COUNTIF(#REF!,"x"))</f>
        <v>#REF!</v>
      </c>
      <c r="C916" s="13" t="e">
        <f>IF(#REF!="",0,COUNTIF(#REF!,"X"))</f>
        <v>#REF!</v>
      </c>
      <c r="D916" s="278">
        <v>696</v>
      </c>
      <c r="E916" s="279" t="str">
        <f>_xlfn.XLOOKUP(D916,BASE!A:A,BASE!B:B)</f>
        <v>QUINUA EM GRAOS BRANCA NACIONAL 25KG</v>
      </c>
      <c r="F916" s="280"/>
      <c r="G916" s="280"/>
      <c r="H916" s="281">
        <v>19.3</v>
      </c>
      <c r="I916" s="281">
        <v>19.3</v>
      </c>
      <c r="J916" s="282" t="str">
        <f>IFERROR(_xlfn.XLOOKUP(D916,ISENTOS!A:A,ISENTOS!H:H),"")</f>
        <v/>
      </c>
      <c r="K916" s="282" t="str">
        <f>IFERROR(_xlfn.XLOOKUP(D916,ISENTOS!A:A,ISENTOS!I:I),"")</f>
        <v/>
      </c>
      <c r="L916" s="283">
        <f>IF(_xlfn.XLOOKUP(D916,Peso!A:A,Peso!D:D),_xlfn.XLOOKUP(D916,Peso!A:A,Peso!D:D),"SEM PESO")</f>
        <v>25</v>
      </c>
      <c r="M916" s="283" t="str">
        <f>_xlfn.XLOOKUP(D916,Peso!A:A,Peso!C:C)</f>
        <v>SC</v>
      </c>
      <c r="N916" s="283"/>
      <c r="O916" s="284">
        <f t="shared" si="112"/>
        <v>19.3</v>
      </c>
      <c r="P916" s="284" t="str">
        <f t="shared" si="113"/>
        <v/>
      </c>
      <c r="Q916" s="284" t="str">
        <f t="shared" si="114"/>
        <v/>
      </c>
      <c r="R916" s="285" t="str">
        <f>_xlfn.XLOOKUP(D916,CATEGORIA!B:B,CATEGORIA!F:F)</f>
        <v>GRAOS / SEMENTES</v>
      </c>
      <c r="S916" s="286">
        <f t="shared" si="115"/>
        <v>482.5</v>
      </c>
      <c r="T916" s="287" t="str">
        <f t="shared" si="116"/>
        <v/>
      </c>
      <c r="U916" s="287" t="str">
        <f t="shared" si="117"/>
        <v/>
      </c>
      <c r="V916" s="287">
        <f t="shared" si="118"/>
        <v>482.5</v>
      </c>
      <c r="W916" s="288">
        <f>_xlfn.XLOOKUP('LISTA '!D916,BASE!A:A,BASE!G:G)</f>
        <v>128</v>
      </c>
      <c r="X916" s="280" t="str">
        <f t="shared" si="119"/>
        <v/>
      </c>
      <c r="Y916" s="280" t="str">
        <f>IF(X916="ACABOU",(MAX($Y$2:Y915))+1,"")</f>
        <v/>
      </c>
      <c r="Z916" s="280" t="str">
        <f>IF(X916="CHEGOU",(MAX($Z$2:Z915))+1,"")</f>
        <v/>
      </c>
    </row>
    <row r="917" spans="1:26" s="216" customFormat="1" ht="21.9" customHeight="1" x14ac:dyDescent="0.3">
      <c r="A917" s="12"/>
      <c r="B917" s="12"/>
      <c r="C917" s="13"/>
      <c r="D917" s="278">
        <v>1185</v>
      </c>
      <c r="E917" s="279" t="str">
        <f>_xlfn.XLOOKUP(D917,BASE!A:A,BASE!B:B)</f>
        <v>QUINUA EM GRAOS BRANCA NACIONAL 5KG (VIDA EM GRAOS)</v>
      </c>
      <c r="F917" s="280"/>
      <c r="G917" s="280" t="s">
        <v>51</v>
      </c>
      <c r="H917" s="281">
        <v>22.2</v>
      </c>
      <c r="I917" s="281">
        <v>22.2</v>
      </c>
      <c r="J917" s="282" t="str">
        <f>IFERROR(_xlfn.XLOOKUP(D917,ISENTOS!A:A,ISENTOS!H:H),"")</f>
        <v/>
      </c>
      <c r="K917" s="282" t="str">
        <f>IFERROR(_xlfn.XLOOKUP(D917,ISENTOS!A:A,ISENTOS!I:I),"")</f>
        <v/>
      </c>
      <c r="L917" s="283">
        <f>IF(_xlfn.XLOOKUP(D917,Peso!A:A,Peso!D:D),_xlfn.XLOOKUP(D917,Peso!A:A,Peso!D:D),"SEM PESO")</f>
        <v>5</v>
      </c>
      <c r="M917" s="283" t="str">
        <f>_xlfn.XLOOKUP(D917,Peso!A:A,Peso!C:C)</f>
        <v>SC</v>
      </c>
      <c r="N917" s="283"/>
      <c r="O917" s="284">
        <f t="shared" si="112"/>
        <v>22.2</v>
      </c>
      <c r="P917" s="284" t="str">
        <f t="shared" si="113"/>
        <v/>
      </c>
      <c r="Q917" s="284" t="str">
        <f t="shared" si="114"/>
        <v/>
      </c>
      <c r="R917" s="285" t="str">
        <f>_xlfn.XLOOKUP(D917,CATEGORIA!B:B,CATEGORIA!F:F)</f>
        <v>GRAOS / SEMENTES</v>
      </c>
      <c r="S917" s="286">
        <f t="shared" si="115"/>
        <v>111</v>
      </c>
      <c r="T917" s="287" t="str">
        <f t="shared" si="116"/>
        <v/>
      </c>
      <c r="U917" s="287" t="str">
        <f t="shared" si="117"/>
        <v/>
      </c>
      <c r="V917" s="287">
        <f t="shared" si="118"/>
        <v>111</v>
      </c>
      <c r="W917" s="288">
        <f>_xlfn.XLOOKUP('LISTA '!D917,BASE!A:A,BASE!G:G)</f>
        <v>284</v>
      </c>
      <c r="X917" s="280" t="str">
        <f t="shared" si="119"/>
        <v/>
      </c>
      <c r="Y917" s="280" t="str">
        <f>IF(X917="ACABOU",(MAX($Y$2:Y916))+1,"")</f>
        <v/>
      </c>
      <c r="Z917" s="280" t="str">
        <f>IF(X917="CHEGOU",(MAX($Z$2:Z916))+1,"")</f>
        <v/>
      </c>
    </row>
    <row r="918" spans="1:26" s="215" customFormat="1" ht="21.9" customHeight="1" x14ac:dyDescent="0.3">
      <c r="A918" s="22" t="e">
        <f>IF(#REF!="",0,COUNTIF(#REF!,"x"))</f>
        <v>#REF!</v>
      </c>
      <c r="B918" s="22" t="e">
        <f>IF(#REF!="",0,COUNTIF(#REF!,"x"))</f>
        <v>#REF!</v>
      </c>
      <c r="C918" s="23" t="e">
        <f>IF(#REF!="",0,COUNTIF(#REF!,"X"))</f>
        <v>#REF!</v>
      </c>
      <c r="D918" s="278">
        <v>20927</v>
      </c>
      <c r="E918" s="279" t="str">
        <f>_xlfn.XLOOKUP(D918,BASE!A:A,BASE!B:B)</f>
        <v>QUINUA EM GRAOS MIX 5KG (BRANCA,VERMELHA,PRETA) (VIDA EM GRAOS)</v>
      </c>
      <c r="F918" s="280"/>
      <c r="G918" s="280" t="s">
        <v>155</v>
      </c>
      <c r="H918" s="281">
        <v>23</v>
      </c>
      <c r="I918" s="281">
        <v>23</v>
      </c>
      <c r="J918" s="282" t="str">
        <f>IFERROR(_xlfn.XLOOKUP(D918,ISENTOS!A:A,ISENTOS!H:H),"")</f>
        <v/>
      </c>
      <c r="K918" s="282" t="str">
        <f>IFERROR(_xlfn.XLOOKUP(D918,ISENTOS!A:A,ISENTOS!I:I),"")</f>
        <v/>
      </c>
      <c r="L918" s="283">
        <f>IF(_xlfn.XLOOKUP(D918,Peso!A:A,Peso!D:D),_xlfn.XLOOKUP(D918,Peso!A:A,Peso!D:D),"SEM PESO")</f>
        <v>5</v>
      </c>
      <c r="M918" s="283" t="str">
        <f>_xlfn.XLOOKUP(D918,Peso!A:A,Peso!C:C)</f>
        <v>SC</v>
      </c>
      <c r="N918" s="283"/>
      <c r="O918" s="284">
        <f t="shared" si="112"/>
        <v>23</v>
      </c>
      <c r="P918" s="284" t="str">
        <f t="shared" si="113"/>
        <v/>
      </c>
      <c r="Q918" s="284" t="str">
        <f t="shared" si="114"/>
        <v/>
      </c>
      <c r="R918" s="285" t="str">
        <f>_xlfn.XLOOKUP(D918,CATEGORIA!B:B,CATEGORIA!F:F)</f>
        <v>GRAOS / SEMENTES</v>
      </c>
      <c r="S918" s="286">
        <f t="shared" si="115"/>
        <v>115</v>
      </c>
      <c r="T918" s="287" t="str">
        <f t="shared" si="116"/>
        <v/>
      </c>
      <c r="U918" s="287" t="str">
        <f t="shared" si="117"/>
        <v/>
      </c>
      <c r="V918" s="287">
        <f t="shared" si="118"/>
        <v>115</v>
      </c>
      <c r="W918" s="288">
        <f>_xlfn.XLOOKUP('LISTA '!D918,BASE!A:A,BASE!G:G)</f>
        <v>137</v>
      </c>
      <c r="X918" s="280" t="str">
        <f t="shared" si="119"/>
        <v/>
      </c>
      <c r="Y918" s="280" t="str">
        <f>IF(X918="ACABOU",(MAX($Y$2:Y917))+1,"")</f>
        <v/>
      </c>
      <c r="Z918" s="280" t="str">
        <f>IF(X918="CHEGOU",(MAX($Z$2:Z917))+1,"")</f>
        <v/>
      </c>
    </row>
    <row r="919" spans="1:26" s="215" customFormat="1" ht="21.9" customHeight="1" x14ac:dyDescent="0.3">
      <c r="A919" s="22" t="e">
        <f>IF(#REF!="",0,COUNTIF(#REF!,"x"))</f>
        <v>#REF!</v>
      </c>
      <c r="B919" s="22" t="e">
        <f>IF(#REF!="",0,COUNTIF(#REF!,"x"))</f>
        <v>#REF!</v>
      </c>
      <c r="C919" s="23" t="e">
        <f>IF(#REF!="",0,COUNTIF(#REF!,"X"))</f>
        <v>#REF!</v>
      </c>
      <c r="D919" s="278">
        <v>20297</v>
      </c>
      <c r="E919" s="279" t="str">
        <f>_xlfn.XLOOKUP(D919,BASE!A:A,BASE!B:B)</f>
        <v>QUINUA EM GRAOS PRETA PERUANA 25KG</v>
      </c>
      <c r="F919" s="280"/>
      <c r="G919" s="280"/>
      <c r="H919" s="281">
        <v>19</v>
      </c>
      <c r="I919" s="281">
        <v>19</v>
      </c>
      <c r="J919" s="282" t="str">
        <f>IFERROR(_xlfn.XLOOKUP(D919,ISENTOS!A:A,ISENTOS!H:H),"")</f>
        <v/>
      </c>
      <c r="K919" s="282" t="str">
        <f>IFERROR(_xlfn.XLOOKUP(D919,ISENTOS!A:A,ISENTOS!I:I),"")</f>
        <v/>
      </c>
      <c r="L919" s="283">
        <f>IF(_xlfn.XLOOKUP(D919,Peso!A:A,Peso!D:D),_xlfn.XLOOKUP(D919,Peso!A:A,Peso!D:D),"SEM PESO")</f>
        <v>25</v>
      </c>
      <c r="M919" s="283" t="str">
        <f>_xlfn.XLOOKUP(D919,Peso!A:A,Peso!C:C)</f>
        <v>SC</v>
      </c>
      <c r="N919" s="283"/>
      <c r="O919" s="284">
        <f t="shared" si="112"/>
        <v>19</v>
      </c>
      <c r="P919" s="284" t="str">
        <f t="shared" si="113"/>
        <v/>
      </c>
      <c r="Q919" s="284" t="str">
        <f t="shared" si="114"/>
        <v/>
      </c>
      <c r="R919" s="285" t="str">
        <f>_xlfn.XLOOKUP(D919,CATEGORIA!B:B,CATEGORIA!F:F)</f>
        <v>GRAOS / SEMENTES</v>
      </c>
      <c r="S919" s="286">
        <f t="shared" si="115"/>
        <v>475</v>
      </c>
      <c r="T919" s="287" t="str">
        <f t="shared" si="116"/>
        <v/>
      </c>
      <c r="U919" s="287" t="str">
        <f t="shared" si="117"/>
        <v/>
      </c>
      <c r="V919" s="287">
        <f t="shared" si="118"/>
        <v>475</v>
      </c>
      <c r="W919" s="288">
        <f>_xlfn.XLOOKUP('LISTA '!D919,BASE!A:A,BASE!G:G)</f>
        <v>53</v>
      </c>
      <c r="X919" s="280" t="str">
        <f t="shared" si="119"/>
        <v/>
      </c>
      <c r="Y919" s="280" t="str">
        <f>IF(X919="ACABOU",(MAX($Y$2:Y918))+1,"")</f>
        <v/>
      </c>
      <c r="Z919" s="280" t="str">
        <f>IF(X919="CHEGOU",(MAX($Z$2:Z918))+1,"")</f>
        <v/>
      </c>
    </row>
    <row r="920" spans="1:26" s="215" customFormat="1" ht="21.9" customHeight="1" x14ac:dyDescent="0.3">
      <c r="A920" s="22" t="e">
        <f>IF(#REF!="",0,COUNTIF(#REF!,"x"))</f>
        <v>#REF!</v>
      </c>
      <c r="B920" s="22" t="e">
        <f>IF(#REF!="",0,COUNTIF(#REF!,"x"))</f>
        <v>#REF!</v>
      </c>
      <c r="C920" s="23" t="e">
        <f>IF(#REF!="",0,COUNTIF(#REF!,"X"))</f>
        <v>#REF!</v>
      </c>
      <c r="D920" s="278">
        <v>20939</v>
      </c>
      <c r="E920" s="279" t="str">
        <f>_xlfn.XLOOKUP(D920,BASE!A:A,BASE!B:B)</f>
        <v>QUINUA EM GRAOS PRETA PERUANA 5KG (VIDA EM GRAOS)</v>
      </c>
      <c r="F920" s="280"/>
      <c r="G920" s="280" t="s">
        <v>155</v>
      </c>
      <c r="H920" s="281">
        <v>21.9</v>
      </c>
      <c r="I920" s="281">
        <f>VLOOKUP(D920,FRACIONADOS!$A:$L,8,0)</f>
        <v>21.9</v>
      </c>
      <c r="J920" s="282" t="str">
        <f>IFERROR(_xlfn.XLOOKUP(D920,ISENTOS!A:A,ISENTOS!H:H),"")</f>
        <v/>
      </c>
      <c r="K920" s="282" t="str">
        <f>IFERROR(_xlfn.XLOOKUP(D920,ISENTOS!A:A,ISENTOS!I:I),"")</f>
        <v/>
      </c>
      <c r="L920" s="283">
        <f>IF(_xlfn.XLOOKUP(D920,Peso!A:A,Peso!D:D),_xlfn.XLOOKUP(D920,Peso!A:A,Peso!D:D),"SEM PESO")</f>
        <v>5</v>
      </c>
      <c r="M920" s="283" t="str">
        <f>_xlfn.XLOOKUP(D920,Peso!A:A,Peso!C:C)</f>
        <v>SC</v>
      </c>
      <c r="N920" s="283"/>
      <c r="O920" s="284">
        <f t="shared" si="112"/>
        <v>21.9</v>
      </c>
      <c r="P920" s="284" t="str">
        <f t="shared" si="113"/>
        <v/>
      </c>
      <c r="Q920" s="284" t="str">
        <f t="shared" si="114"/>
        <v/>
      </c>
      <c r="R920" s="285" t="str">
        <f>_xlfn.XLOOKUP(D920,CATEGORIA!B:B,CATEGORIA!F:F)</f>
        <v>GRAOS / SEMENTES</v>
      </c>
      <c r="S920" s="286">
        <f t="shared" si="115"/>
        <v>109.5</v>
      </c>
      <c r="T920" s="287" t="str">
        <f t="shared" si="116"/>
        <v/>
      </c>
      <c r="U920" s="287" t="str">
        <f t="shared" si="117"/>
        <v/>
      </c>
      <c r="V920" s="287">
        <f t="shared" si="118"/>
        <v>109.5</v>
      </c>
      <c r="W920" s="288">
        <f>_xlfn.XLOOKUP('LISTA '!D920,BASE!A:A,BASE!G:G)</f>
        <v>86</v>
      </c>
      <c r="X920" s="280" t="str">
        <f t="shared" si="119"/>
        <v/>
      </c>
      <c r="Y920" s="280" t="str">
        <f>IF(X920="ACABOU",(MAX($Y$2:Y919))+1,"")</f>
        <v/>
      </c>
      <c r="Z920" s="280" t="str">
        <f>IF(X920="CHEGOU",(MAX($Z$2:Z919))+1,"")</f>
        <v/>
      </c>
    </row>
    <row r="921" spans="1:26" s="215" customFormat="1" ht="21.9" customHeight="1" x14ac:dyDescent="0.3">
      <c r="A921" s="22" t="e">
        <f>IF(#REF!="",0,COUNTIF(#REF!,"x"))</f>
        <v>#REF!</v>
      </c>
      <c r="B921" s="22" t="e">
        <f>IF(#REF!="",0,COUNTIF(#REF!,"x"))</f>
        <v>#REF!</v>
      </c>
      <c r="C921" s="23" t="e">
        <f>IF(#REF!="",0,COUNTIF(#REF!,"X"))</f>
        <v>#REF!</v>
      </c>
      <c r="D921" s="278">
        <v>20296</v>
      </c>
      <c r="E921" s="279" t="str">
        <f>_xlfn.XLOOKUP(D921,BASE!A:A,BASE!B:B)</f>
        <v>QUINUA EM GRAOS VERMELHA PERUANA 25KG</v>
      </c>
      <c r="F921" s="280"/>
      <c r="G921" s="280"/>
      <c r="H921" s="281">
        <v>19</v>
      </c>
      <c r="I921" s="281">
        <v>19</v>
      </c>
      <c r="J921" s="282" t="str">
        <f>IFERROR(_xlfn.XLOOKUP(D921,ISENTOS!A:A,ISENTOS!H:H),"")</f>
        <v/>
      </c>
      <c r="K921" s="282" t="str">
        <f>IFERROR(_xlfn.XLOOKUP(D921,ISENTOS!A:A,ISENTOS!I:I),"")</f>
        <v/>
      </c>
      <c r="L921" s="283">
        <f>IF(_xlfn.XLOOKUP(D921,Peso!A:A,Peso!D:D),_xlfn.XLOOKUP(D921,Peso!A:A,Peso!D:D),"SEM PESO")</f>
        <v>25</v>
      </c>
      <c r="M921" s="283" t="str">
        <f>_xlfn.XLOOKUP(D921,Peso!A:A,Peso!C:C)</f>
        <v>SC</v>
      </c>
      <c r="N921" s="283"/>
      <c r="O921" s="284">
        <f t="shared" si="112"/>
        <v>19</v>
      </c>
      <c r="P921" s="284" t="str">
        <f t="shared" si="113"/>
        <v/>
      </c>
      <c r="Q921" s="284" t="str">
        <f t="shared" si="114"/>
        <v/>
      </c>
      <c r="R921" s="285" t="str">
        <f>_xlfn.XLOOKUP(D921,CATEGORIA!B:B,CATEGORIA!F:F)</f>
        <v>GRAOS / SEMENTES</v>
      </c>
      <c r="S921" s="286">
        <f t="shared" si="115"/>
        <v>475</v>
      </c>
      <c r="T921" s="287" t="str">
        <f t="shared" si="116"/>
        <v/>
      </c>
      <c r="U921" s="287" t="str">
        <f t="shared" si="117"/>
        <v/>
      </c>
      <c r="V921" s="287">
        <f t="shared" si="118"/>
        <v>475</v>
      </c>
      <c r="W921" s="288">
        <f>_xlfn.XLOOKUP('LISTA '!D921,BASE!A:A,BASE!G:G)</f>
        <v>79</v>
      </c>
      <c r="X921" s="280" t="str">
        <f t="shared" si="119"/>
        <v/>
      </c>
      <c r="Y921" s="280" t="str">
        <f>IF(X921="ACABOU",(MAX($Y$2:Y920))+1,"")</f>
        <v/>
      </c>
      <c r="Z921" s="280" t="str">
        <f>IF(X921="CHEGOU",(MAX($Z$2:Z920))+1,"")</f>
        <v/>
      </c>
    </row>
    <row r="922" spans="1:26" s="215" customFormat="1" ht="21.9" customHeight="1" x14ac:dyDescent="0.3">
      <c r="A922" s="12" t="e">
        <f>IF(#REF!="",0,COUNTIF(#REF!,"x"))</f>
        <v>#REF!</v>
      </c>
      <c r="B922" s="12" t="e">
        <f>IF(#REF!="",0,COUNTIF(#REF!,"x"))</f>
        <v>#REF!</v>
      </c>
      <c r="C922" s="13" t="e">
        <f>IF(#REF!="",0,COUNTIF(#REF!,"X"))</f>
        <v>#REF!</v>
      </c>
      <c r="D922" s="278">
        <v>20940</v>
      </c>
      <c r="E922" s="279" t="str">
        <f>_xlfn.XLOOKUP(D922,BASE!A:A,BASE!B:B)</f>
        <v>QUINUA EM GRAOS VERMELHA PERUANA 5KG (VIDA EM GRAOS)</v>
      </c>
      <c r="F922" s="280"/>
      <c r="G922" s="280" t="s">
        <v>155</v>
      </c>
      <c r="H922" s="281">
        <v>21.9</v>
      </c>
      <c r="I922" s="281">
        <f>VLOOKUP(D922,FRACIONADOS!$A:$L,8,0)</f>
        <v>21.9</v>
      </c>
      <c r="J922" s="282" t="str">
        <f>IFERROR(_xlfn.XLOOKUP(D922,ISENTOS!A:A,ISENTOS!H:H),"")</f>
        <v/>
      </c>
      <c r="K922" s="282" t="str">
        <f>IFERROR(_xlfn.XLOOKUP(D922,ISENTOS!A:A,ISENTOS!I:I),"")</f>
        <v/>
      </c>
      <c r="L922" s="283">
        <f>IF(_xlfn.XLOOKUP(D922,Peso!A:A,Peso!D:D),_xlfn.XLOOKUP(D922,Peso!A:A,Peso!D:D),"SEM PESO")</f>
        <v>5</v>
      </c>
      <c r="M922" s="283" t="str">
        <f>_xlfn.XLOOKUP(D922,Peso!A:A,Peso!C:C)</f>
        <v>SC</v>
      </c>
      <c r="N922" s="283"/>
      <c r="O922" s="284">
        <f t="shared" si="112"/>
        <v>21.9</v>
      </c>
      <c r="P922" s="284" t="str">
        <f t="shared" si="113"/>
        <v/>
      </c>
      <c r="Q922" s="284" t="str">
        <f t="shared" si="114"/>
        <v/>
      </c>
      <c r="R922" s="285" t="str">
        <f>_xlfn.XLOOKUP(D922,CATEGORIA!B:B,CATEGORIA!F:F)</f>
        <v>GRAOS / SEMENTES</v>
      </c>
      <c r="S922" s="286">
        <f t="shared" si="115"/>
        <v>109.5</v>
      </c>
      <c r="T922" s="287" t="str">
        <f t="shared" si="116"/>
        <v/>
      </c>
      <c r="U922" s="287" t="str">
        <f t="shared" si="117"/>
        <v/>
      </c>
      <c r="V922" s="287">
        <f t="shared" si="118"/>
        <v>109.5</v>
      </c>
      <c r="W922" s="288">
        <f>_xlfn.XLOOKUP('LISTA '!D922,BASE!A:A,BASE!G:G)</f>
        <v>45</v>
      </c>
      <c r="X922" s="280" t="str">
        <f t="shared" si="119"/>
        <v/>
      </c>
      <c r="Y922" s="280" t="str">
        <f>IF(X922="ACABOU",(MAX($Y$2:Y921))+1,"")</f>
        <v/>
      </c>
      <c r="Z922" s="280" t="str">
        <f>IF(X922="CHEGOU",(MAX($Z$2:Z921))+1,"")</f>
        <v/>
      </c>
    </row>
    <row r="923" spans="1:26" s="216" customFormat="1" ht="21.9" customHeight="1" x14ac:dyDescent="0.3">
      <c r="A923" s="12" t="e">
        <f>IF(#REF!="",0,COUNTIF(#REF!,"x"))</f>
        <v>#REF!</v>
      </c>
      <c r="B923" s="12" t="e">
        <f>IF(#REF!="",0,COUNTIF(#REF!,"x"))</f>
        <v>#REF!</v>
      </c>
      <c r="C923" s="13" t="e">
        <f>IF(#REF!="",0,COUNTIF(#REF!,"X"))</f>
        <v>#REF!</v>
      </c>
      <c r="D923" s="278">
        <v>196</v>
      </c>
      <c r="E923" s="279" t="str">
        <f>_xlfn.XLOOKUP(D923,BASE!A:A,BASE!B:B)</f>
        <v>SAGU 25KG</v>
      </c>
      <c r="F923" s="280"/>
      <c r="G923" s="280"/>
      <c r="H923" s="281">
        <v>7.9</v>
      </c>
      <c r="I923" s="281">
        <v>7.9</v>
      </c>
      <c r="J923" s="282" t="str">
        <f>IFERROR(_xlfn.XLOOKUP(D923,ISENTOS!A:A,ISENTOS!H:H),"")</f>
        <v/>
      </c>
      <c r="K923" s="282" t="str">
        <f>IFERROR(_xlfn.XLOOKUP(D923,ISENTOS!A:A,ISENTOS!I:I),"")</f>
        <v/>
      </c>
      <c r="L923" s="283">
        <f>IF(_xlfn.XLOOKUP(D923,Peso!A:A,Peso!D:D),_xlfn.XLOOKUP(D923,Peso!A:A,Peso!D:D),"SEM PESO")</f>
        <v>25</v>
      </c>
      <c r="M923" s="283" t="str">
        <f>_xlfn.XLOOKUP(D923,Peso!A:A,Peso!C:C)</f>
        <v>SC</v>
      </c>
      <c r="N923" s="283"/>
      <c r="O923" s="284">
        <f t="shared" si="112"/>
        <v>7.9</v>
      </c>
      <c r="P923" s="284" t="str">
        <f t="shared" si="113"/>
        <v/>
      </c>
      <c r="Q923" s="284" t="str">
        <f t="shared" si="114"/>
        <v/>
      </c>
      <c r="R923" s="285" t="str">
        <f>_xlfn.XLOOKUP(D923,CATEGORIA!B:B,CATEGORIA!F:F)</f>
        <v>CULINARIA</v>
      </c>
      <c r="S923" s="286">
        <f t="shared" si="115"/>
        <v>197.5</v>
      </c>
      <c r="T923" s="287" t="str">
        <f t="shared" si="116"/>
        <v/>
      </c>
      <c r="U923" s="287" t="str">
        <f t="shared" si="117"/>
        <v/>
      </c>
      <c r="V923" s="287">
        <f t="shared" si="118"/>
        <v>197.5</v>
      </c>
      <c r="W923" s="288">
        <f>_xlfn.XLOOKUP('LISTA '!D923,BASE!A:A,BASE!G:G)</f>
        <v>24</v>
      </c>
      <c r="X923" s="280" t="str">
        <f t="shared" si="119"/>
        <v/>
      </c>
      <c r="Y923" s="280" t="str">
        <f>IF(X923="ACABOU",(MAX($Y$2:Y922))+1,"")</f>
        <v/>
      </c>
      <c r="Z923" s="280" t="str">
        <f>IF(X923="CHEGOU",(MAX($Z$2:Z922))+1,"")</f>
        <v/>
      </c>
    </row>
    <row r="924" spans="1:26" s="216" customFormat="1" ht="21.9" customHeight="1" x14ac:dyDescent="0.3">
      <c r="A924" s="12" t="e">
        <f>IF(#REF!="",0,COUNTIF(#REF!,"x"))</f>
        <v>#REF!</v>
      </c>
      <c r="B924" s="12" t="e">
        <f>IF(#REF!="",0,COUNTIF(#REF!,"x"))</f>
        <v>#REF!</v>
      </c>
      <c r="C924" s="13" t="e">
        <f>IF(#REF!="",0,COUNTIF(#REF!,"X"))</f>
        <v>#REF!</v>
      </c>
      <c r="D924" s="278">
        <v>1258</v>
      </c>
      <c r="E924" s="279" t="str">
        <f>_xlfn.XLOOKUP(D924,BASE!A:A,BASE!B:B)</f>
        <v>SAGU 5KG (VIDA EM GRAOS)</v>
      </c>
      <c r="F924" s="280" t="s">
        <v>155</v>
      </c>
      <c r="G924" s="280" t="s">
        <v>155</v>
      </c>
      <c r="H924" s="281">
        <v>9.4</v>
      </c>
      <c r="I924" s="281">
        <f>VLOOKUP(D924,FRACIONADOS!$A:$L,8,0)</f>
        <v>9.4</v>
      </c>
      <c r="J924" s="282" t="str">
        <f>IFERROR(_xlfn.XLOOKUP(D924,ISENTOS!A:A,ISENTOS!H:H),"")</f>
        <v/>
      </c>
      <c r="K924" s="282" t="str">
        <f>IFERROR(_xlfn.XLOOKUP(D924,ISENTOS!A:A,ISENTOS!I:I),"")</f>
        <v/>
      </c>
      <c r="L924" s="283">
        <f>IF(_xlfn.XLOOKUP(D924,Peso!A:A,Peso!D:D),_xlfn.XLOOKUP(D924,Peso!A:A,Peso!D:D),"SEM PESO")</f>
        <v>5</v>
      </c>
      <c r="M924" s="283" t="str">
        <f>_xlfn.XLOOKUP(D924,Peso!A:A,Peso!C:C)</f>
        <v>SC</v>
      </c>
      <c r="N924" s="283"/>
      <c r="O924" s="284">
        <f t="shared" si="112"/>
        <v>9.4</v>
      </c>
      <c r="P924" s="284" t="str">
        <f t="shared" si="113"/>
        <v/>
      </c>
      <c r="Q924" s="284" t="str">
        <f t="shared" si="114"/>
        <v/>
      </c>
      <c r="R924" s="285" t="str">
        <f>_xlfn.XLOOKUP(D924,CATEGORIA!B:B,CATEGORIA!F:F)</f>
        <v>CULINARIA</v>
      </c>
      <c r="S924" s="286">
        <f t="shared" si="115"/>
        <v>47</v>
      </c>
      <c r="T924" s="287" t="str">
        <f t="shared" si="116"/>
        <v/>
      </c>
      <c r="U924" s="287" t="str">
        <f t="shared" si="117"/>
        <v/>
      </c>
      <c r="V924" s="287">
        <f t="shared" si="118"/>
        <v>47</v>
      </c>
      <c r="W924" s="288">
        <f>_xlfn.XLOOKUP('LISTA '!D924,BASE!A:A,BASE!G:G)</f>
        <v>49</v>
      </c>
      <c r="X924" s="280" t="str">
        <f t="shared" si="119"/>
        <v/>
      </c>
      <c r="Y924" s="280" t="str">
        <f>IF(X924="ACABOU",(MAX($Y$2:Y923))+1,"")</f>
        <v/>
      </c>
      <c r="Z924" s="280" t="str">
        <f>IF(X924="CHEGOU",(MAX($Z$2:Z923))+1,"")</f>
        <v/>
      </c>
    </row>
    <row r="925" spans="1:26" s="216" customFormat="1" ht="21.9" customHeight="1" x14ac:dyDescent="0.3">
      <c r="A925" s="19" t="e">
        <f>IF(#REF!="",0,COUNTIF(#REF!,"x"))</f>
        <v>#REF!</v>
      </c>
      <c r="B925" s="19" t="e">
        <f>IF(#REF!="",0,COUNTIF(#REF!,"x"))</f>
        <v>#REF!</v>
      </c>
      <c r="C925" s="16" t="e">
        <f>IF(#REF!="",0,COUNTIF(#REF!,"X"))</f>
        <v>#REF!</v>
      </c>
      <c r="D925" s="278">
        <v>2269</v>
      </c>
      <c r="E925" s="279" t="str">
        <f>_xlfn.XLOOKUP(D925,BASE!A:A,BASE!B:B)</f>
        <v>SAL DE OURO 2KG (VIDA EM GRAOS)</v>
      </c>
      <c r="F925" s="280"/>
      <c r="G925" s="280" t="s">
        <v>155</v>
      </c>
      <c r="H925" s="281">
        <v>24.4</v>
      </c>
      <c r="I925" s="281">
        <f>VLOOKUP(D925,FRACIONADOS!$A:$L,8,0)</f>
        <v>24.4</v>
      </c>
      <c r="J925" s="282" t="str">
        <f>IFERROR(_xlfn.XLOOKUP(D925,ISENTOS!A:A,ISENTOS!H:H),"")</f>
        <v/>
      </c>
      <c r="K925" s="282" t="str">
        <f>IFERROR(_xlfn.XLOOKUP(D925,ISENTOS!A:A,ISENTOS!I:I),"")</f>
        <v/>
      </c>
      <c r="L925" s="283">
        <f>IF(_xlfn.XLOOKUP(D925,Peso!A:A,Peso!D:D),_xlfn.XLOOKUP(D925,Peso!A:A,Peso!D:D),"SEM PESO")</f>
        <v>2</v>
      </c>
      <c r="M925" s="283" t="str">
        <f>_xlfn.XLOOKUP(D925,Peso!A:A,Peso!C:C)</f>
        <v>SC</v>
      </c>
      <c r="N925" s="283"/>
      <c r="O925" s="284">
        <f t="shared" si="112"/>
        <v>24.4</v>
      </c>
      <c r="P925" s="284" t="str">
        <f t="shared" si="113"/>
        <v/>
      </c>
      <c r="Q925" s="284" t="str">
        <f t="shared" si="114"/>
        <v/>
      </c>
      <c r="R925" s="285" t="str">
        <f>_xlfn.XLOOKUP(D925,CATEGORIA!B:B,CATEGORIA!F:F)</f>
        <v>TEMPEROS / ESPECIARIAS</v>
      </c>
      <c r="S925" s="286">
        <f t="shared" si="115"/>
        <v>48.8</v>
      </c>
      <c r="T925" s="287" t="str">
        <f t="shared" si="116"/>
        <v/>
      </c>
      <c r="U925" s="287" t="str">
        <f t="shared" si="117"/>
        <v/>
      </c>
      <c r="V925" s="287">
        <f t="shared" si="118"/>
        <v>48.8</v>
      </c>
      <c r="W925" s="288">
        <f>_xlfn.XLOOKUP('LISTA '!D925,BASE!A:A,BASE!G:G)</f>
        <v>77</v>
      </c>
      <c r="X925" s="280" t="str">
        <f t="shared" si="119"/>
        <v/>
      </c>
      <c r="Y925" s="280" t="str">
        <f>IF(X925="ACABOU",(MAX($Y$2:Y924))+1,"")</f>
        <v/>
      </c>
      <c r="Z925" s="280" t="str">
        <f>IF(X925="CHEGOU",(MAX($Z$2:Z924))+1,"")</f>
        <v/>
      </c>
    </row>
    <row r="926" spans="1:26" s="220" customFormat="1" ht="21.9" customHeight="1" x14ac:dyDescent="0.3">
      <c r="A926" s="11" t="e">
        <f>IF(#REF!="",0,COUNTIF(#REF!,"x"))</f>
        <v>#REF!</v>
      </c>
      <c r="B926" s="11" t="e">
        <f>IF(#REF!="",0,COUNTIF(#REF!,"x"))</f>
        <v>#REF!</v>
      </c>
      <c r="C926" s="10" t="e">
        <f>IF(#REF!="",0,COUNTIF(#REF!,"X"))</f>
        <v>#REF!</v>
      </c>
      <c r="D926" s="278">
        <v>2790</v>
      </c>
      <c r="E926" s="279" t="str">
        <f>_xlfn.XLOOKUP(D926,BASE!A:A,BASE!B:B)</f>
        <v>SAL DE OURO 5KG (VIDA EM GRAOS)</v>
      </c>
      <c r="F926" s="280"/>
      <c r="G926" s="280" t="s">
        <v>155</v>
      </c>
      <c r="H926" s="281">
        <v>19.899999999999999</v>
      </c>
      <c r="I926" s="281">
        <v>19.899999999999999</v>
      </c>
      <c r="J926" s="282" t="str">
        <f>IFERROR(_xlfn.XLOOKUP(D926,ISENTOS!A:A,ISENTOS!H:H),"")</f>
        <v/>
      </c>
      <c r="K926" s="282" t="str">
        <f>IFERROR(_xlfn.XLOOKUP(D926,ISENTOS!A:A,ISENTOS!I:I),"")</f>
        <v/>
      </c>
      <c r="L926" s="283">
        <f>IF(_xlfn.XLOOKUP(D926,Peso!A:A,Peso!D:D),_xlfn.XLOOKUP(D926,Peso!A:A,Peso!D:D),"SEM PESO")</f>
        <v>5</v>
      </c>
      <c r="M926" s="283" t="str">
        <f>_xlfn.XLOOKUP(D926,Peso!A:A,Peso!C:C)</f>
        <v>SC</v>
      </c>
      <c r="N926" s="283"/>
      <c r="O926" s="284">
        <f t="shared" si="112"/>
        <v>19.899999999999999</v>
      </c>
      <c r="P926" s="284" t="str">
        <f t="shared" si="113"/>
        <v/>
      </c>
      <c r="Q926" s="284" t="str">
        <f t="shared" si="114"/>
        <v/>
      </c>
      <c r="R926" s="285" t="str">
        <f>_xlfn.XLOOKUP(D926,CATEGORIA!B:B,CATEGORIA!F:F)</f>
        <v>TEMPEROS / ESPECIARIAS</v>
      </c>
      <c r="S926" s="286">
        <f t="shared" si="115"/>
        <v>99.5</v>
      </c>
      <c r="T926" s="287" t="str">
        <f t="shared" si="116"/>
        <v/>
      </c>
      <c r="U926" s="287" t="str">
        <f t="shared" si="117"/>
        <v/>
      </c>
      <c r="V926" s="287">
        <f t="shared" si="118"/>
        <v>99.5</v>
      </c>
      <c r="W926" s="288">
        <f>_xlfn.XLOOKUP('LISTA '!D926,BASE!A:A,BASE!G:G)</f>
        <v>61</v>
      </c>
      <c r="X926" s="280" t="str">
        <f t="shared" si="119"/>
        <v/>
      </c>
      <c r="Y926" s="280" t="str">
        <f>IF(X926="ACABOU",(MAX($Y$2:Y925))+1,"")</f>
        <v/>
      </c>
      <c r="Z926" s="280" t="str">
        <f>IF(X926="CHEGOU",(MAX($Z$2:Z925))+1,"")</f>
        <v/>
      </c>
    </row>
    <row r="927" spans="1:26" s="220" customFormat="1" ht="21.9" customHeight="1" x14ac:dyDescent="0.3">
      <c r="A927" s="19" t="e">
        <f>IF(#REF!="",0,COUNTIF(#REF!,"x"))</f>
        <v>#REF!</v>
      </c>
      <c r="B927" s="19" t="e">
        <f>IF(#REF!="",0,COUNTIF(#REF!,"x"))</f>
        <v>#REF!</v>
      </c>
      <c r="C927" s="16" t="e">
        <f>IF(#REF!="",0,COUNTIF(#REF!,"X"))</f>
        <v>#REF!</v>
      </c>
      <c r="D927" s="278">
        <v>1809</v>
      </c>
      <c r="E927" s="279" t="str">
        <f>_xlfn.XLOOKUP(D927,BASE!A:A,BASE!B:B)</f>
        <v>SAL DE PARRILA 25KG</v>
      </c>
      <c r="F927" s="280"/>
      <c r="G927" s="280"/>
      <c r="H927" s="281">
        <v>1.9</v>
      </c>
      <c r="I927" s="281">
        <v>1.9</v>
      </c>
      <c r="J927" s="282" t="str">
        <f>IFERROR(_xlfn.XLOOKUP(D927,ISENTOS!A:A,ISENTOS!H:H),"")</f>
        <v/>
      </c>
      <c r="K927" s="282" t="str">
        <f>IFERROR(_xlfn.XLOOKUP(D927,ISENTOS!A:A,ISENTOS!I:I),"")</f>
        <v/>
      </c>
      <c r="L927" s="283">
        <f>IF(_xlfn.XLOOKUP(D927,Peso!A:A,Peso!D:D),_xlfn.XLOOKUP(D927,Peso!A:A,Peso!D:D),"SEM PESO")</f>
        <v>25</v>
      </c>
      <c r="M927" s="283" t="str">
        <f>_xlfn.XLOOKUP(D927,Peso!A:A,Peso!C:C)</f>
        <v>SC</v>
      </c>
      <c r="N927" s="283"/>
      <c r="O927" s="284">
        <f t="shared" si="112"/>
        <v>1.9</v>
      </c>
      <c r="P927" s="284" t="str">
        <f t="shared" si="113"/>
        <v/>
      </c>
      <c r="Q927" s="284" t="str">
        <f t="shared" si="114"/>
        <v/>
      </c>
      <c r="R927" s="285" t="str">
        <f>_xlfn.XLOOKUP(D927,CATEGORIA!B:B,CATEGORIA!F:F)</f>
        <v>TEMPEROS / ESPECIARIAS</v>
      </c>
      <c r="S927" s="286">
        <f t="shared" si="115"/>
        <v>47.5</v>
      </c>
      <c r="T927" s="287" t="str">
        <f t="shared" si="116"/>
        <v/>
      </c>
      <c r="U927" s="287" t="str">
        <f t="shared" si="117"/>
        <v/>
      </c>
      <c r="V927" s="287">
        <f t="shared" si="118"/>
        <v>47.5</v>
      </c>
      <c r="W927" s="288">
        <f>_xlfn.XLOOKUP('LISTA '!D927,BASE!A:A,BASE!G:G)</f>
        <v>110</v>
      </c>
      <c r="X927" s="280" t="str">
        <f t="shared" si="119"/>
        <v/>
      </c>
      <c r="Y927" s="280" t="str">
        <f>IF(X927="ACABOU",(MAX($Y$2:Y926))+1,"")</f>
        <v/>
      </c>
      <c r="Z927" s="280" t="str">
        <f>IF(X927="CHEGOU",(MAX($Z$2:Z926))+1,"")</f>
        <v/>
      </c>
    </row>
    <row r="928" spans="1:26" s="216" customFormat="1" ht="21.9" customHeight="1" x14ac:dyDescent="0.3">
      <c r="A928" s="19" t="e">
        <f>IF(#REF!="",0,COUNTIF(#REF!,"x"))</f>
        <v>#REF!</v>
      </c>
      <c r="B928" s="19" t="e">
        <f>IF(#REF!="",0,COUNTIF(#REF!,"x"))</f>
        <v>#REF!</v>
      </c>
      <c r="C928" s="16" t="e">
        <f>IF(#REF!="",0,COUNTIF(#REF!,"X"))</f>
        <v>#REF!</v>
      </c>
      <c r="D928" s="278">
        <v>2837</v>
      </c>
      <c r="E928" s="279" t="str">
        <f>_xlfn.XLOOKUP(D928,BASE!A:A,BASE!B:B)</f>
        <v>SAL MARINHO (SAL SERTAO INTEGRAL) 15X1KG</v>
      </c>
      <c r="F928" s="280"/>
      <c r="G928" s="280"/>
      <c r="H928" s="281">
        <v>0</v>
      </c>
      <c r="I928" s="281">
        <v>0</v>
      </c>
      <c r="J928" s="282">
        <f>IFERROR(_xlfn.XLOOKUP(D928,ISENTOS!A:A,ISENTOS!H:H),"")</f>
        <v>0.04</v>
      </c>
      <c r="K928" s="282">
        <f>IFERROR(_xlfn.XLOOKUP(D928,ISENTOS!A:A,ISENTOS!I:I),"")</f>
        <v>0.12</v>
      </c>
      <c r="L928" s="283">
        <f>IF(_xlfn.XLOOKUP(D928,Peso!A:A,Peso!D:D),_xlfn.XLOOKUP(D928,Peso!A:A,Peso!D:D),"SEM PESO")</f>
        <v>15</v>
      </c>
      <c r="M928" s="283" t="str">
        <f>_xlfn.XLOOKUP(D928,Peso!A:A,Peso!C:C)</f>
        <v>FD</v>
      </c>
      <c r="N928" s="283"/>
      <c r="O928" s="284">
        <f t="shared" si="112"/>
        <v>0</v>
      </c>
      <c r="P928" s="284">
        <f t="shared" si="113"/>
        <v>0</v>
      </c>
      <c r="Q928" s="284">
        <f t="shared" si="114"/>
        <v>0</v>
      </c>
      <c r="R928" s="285" t="str">
        <f>_xlfn.XLOOKUP(D928,CATEGORIA!B:B,CATEGORIA!F:F)</f>
        <v>TEMPEROS / ESPECIARIAS</v>
      </c>
      <c r="S928" s="286">
        <f t="shared" si="115"/>
        <v>0</v>
      </c>
      <c r="T928" s="287">
        <f t="shared" si="116"/>
        <v>0</v>
      </c>
      <c r="U928" s="287">
        <f t="shared" si="117"/>
        <v>0</v>
      </c>
      <c r="V928" s="287">
        <f t="shared" si="118"/>
        <v>0</v>
      </c>
      <c r="W928" s="288">
        <f>_xlfn.XLOOKUP('LISTA '!D928,BASE!A:A,BASE!G:G)</f>
        <v>0</v>
      </c>
      <c r="X928" s="280" t="str">
        <f t="shared" si="119"/>
        <v/>
      </c>
      <c r="Y928" s="280" t="str">
        <f>IF(X928="ACABOU",(MAX($Y$2:Y927))+1,"")</f>
        <v/>
      </c>
      <c r="Z928" s="280" t="str">
        <f>IF(X928="CHEGOU",(MAX($Z$2:Z927))+1,"")</f>
        <v/>
      </c>
    </row>
    <row r="929" spans="1:26" s="216" customFormat="1" ht="21.9" customHeight="1" x14ac:dyDescent="0.3">
      <c r="A929" s="19" t="e">
        <f>IF(#REF!="",0,COUNTIF(#REF!,"x"))</f>
        <v>#REF!</v>
      </c>
      <c r="B929" s="19" t="e">
        <f>IF(#REF!="",0,COUNTIF(#REF!,"x"))</f>
        <v>#REF!</v>
      </c>
      <c r="C929" s="16" t="e">
        <f>IF(#REF!="",0,COUNTIF(#REF!,"X"))</f>
        <v>#REF!</v>
      </c>
      <c r="D929" s="278">
        <v>2129</v>
      </c>
      <c r="E929" s="279" t="str">
        <f>_xlfn.XLOOKUP(D929,BASE!A:A,BASE!B:B)</f>
        <v>SAL MARINHO (SAL SERTAO INTEGRAL) 5X1KG (VIDA EM GRAOS)</v>
      </c>
      <c r="F929" s="280" t="s">
        <v>155</v>
      </c>
      <c r="G929" s="280" t="s">
        <v>155</v>
      </c>
      <c r="H929" s="281">
        <v>7.3</v>
      </c>
      <c r="I929" s="281">
        <v>7.3</v>
      </c>
      <c r="J929" s="282" t="str">
        <f>IFERROR(_xlfn.XLOOKUP(D929,ISENTOS!A:A,ISENTOS!H:H),"")</f>
        <v/>
      </c>
      <c r="K929" s="282" t="str">
        <f>IFERROR(_xlfn.XLOOKUP(D929,ISENTOS!A:A,ISENTOS!I:I),"")</f>
        <v/>
      </c>
      <c r="L929" s="283">
        <f>IF(_xlfn.XLOOKUP(D929,Peso!A:A,Peso!D:D),_xlfn.XLOOKUP(D929,Peso!A:A,Peso!D:D),"SEM PESO")</f>
        <v>5</v>
      </c>
      <c r="M929" s="283" t="str">
        <f>_xlfn.XLOOKUP(D929,Peso!A:A,Peso!C:C)</f>
        <v>SC</v>
      </c>
      <c r="N929" s="283"/>
      <c r="O929" s="284">
        <f t="shared" si="112"/>
        <v>7.3</v>
      </c>
      <c r="P929" s="284" t="str">
        <f t="shared" si="113"/>
        <v/>
      </c>
      <c r="Q929" s="284" t="str">
        <f t="shared" si="114"/>
        <v/>
      </c>
      <c r="R929" s="285" t="str">
        <f>_xlfn.XLOOKUP(D929,CATEGORIA!B:B,CATEGORIA!F:F)</f>
        <v>TEMPEROS / ESPECIARIAS</v>
      </c>
      <c r="S929" s="286">
        <f t="shared" si="115"/>
        <v>36.5</v>
      </c>
      <c r="T929" s="287" t="str">
        <f t="shared" si="116"/>
        <v/>
      </c>
      <c r="U929" s="287" t="str">
        <f t="shared" si="117"/>
        <v/>
      </c>
      <c r="V929" s="287">
        <f t="shared" si="118"/>
        <v>36.5</v>
      </c>
      <c r="W929" s="288">
        <f>_xlfn.XLOOKUP('LISTA '!D929,BASE!A:A,BASE!G:G)</f>
        <v>0</v>
      </c>
      <c r="X929" s="280" t="str">
        <f t="shared" si="119"/>
        <v>ACABOU</v>
      </c>
      <c r="Y929" s="280">
        <f>IF(X929="ACABOU",(MAX($Y$2:Y928))+1,"")</f>
        <v>30</v>
      </c>
      <c r="Z929" s="280" t="str">
        <f>IF(X929="CHEGOU",(MAX($Z$2:Z928))+1,"")</f>
        <v/>
      </c>
    </row>
    <row r="930" spans="1:26" s="216" customFormat="1" ht="21.9" customHeight="1" x14ac:dyDescent="0.3">
      <c r="A930" s="19" t="e">
        <f>IF(#REF!="",0,COUNTIF(#REF!,"x"))</f>
        <v>#REF!</v>
      </c>
      <c r="B930" s="19" t="e">
        <f>IF(#REF!="",0,COUNTIF(#REF!,"x"))</f>
        <v>#REF!</v>
      </c>
      <c r="C930" s="16" t="e">
        <f>IF(#REF!="",0,COUNTIF(#REF!,"X"))</f>
        <v>#REF!</v>
      </c>
      <c r="D930" s="278">
        <v>152</v>
      </c>
      <c r="E930" s="279" t="str">
        <f>_xlfn.XLOOKUP(D930,BASE!A:A,BASE!B:B)</f>
        <v>SAL MARINHO 25KG</v>
      </c>
      <c r="F930" s="280"/>
      <c r="G930" s="280"/>
      <c r="H930" s="281">
        <v>1.5</v>
      </c>
      <c r="I930" s="281">
        <v>1.5</v>
      </c>
      <c r="J930" s="282" t="str">
        <f>IFERROR(_xlfn.XLOOKUP(D930,ISENTOS!A:A,ISENTOS!H:H),"")</f>
        <v/>
      </c>
      <c r="K930" s="282" t="str">
        <f>IFERROR(_xlfn.XLOOKUP(D930,ISENTOS!A:A,ISENTOS!I:I),"")</f>
        <v/>
      </c>
      <c r="L930" s="283">
        <f>IF(_xlfn.XLOOKUP(D930,Peso!A:A,Peso!D:D),_xlfn.XLOOKUP(D930,Peso!A:A,Peso!D:D),"SEM PESO")</f>
        <v>25</v>
      </c>
      <c r="M930" s="283" t="str">
        <f>_xlfn.XLOOKUP(D930,Peso!A:A,Peso!C:C)</f>
        <v>SC</v>
      </c>
      <c r="N930" s="283"/>
      <c r="O930" s="284">
        <f t="shared" si="112"/>
        <v>1.5</v>
      </c>
      <c r="P930" s="284" t="str">
        <f t="shared" si="113"/>
        <v/>
      </c>
      <c r="Q930" s="284" t="str">
        <f t="shared" si="114"/>
        <v/>
      </c>
      <c r="R930" s="285" t="str">
        <f>_xlfn.XLOOKUP(D930,CATEGORIA!B:B,CATEGORIA!F:F)</f>
        <v>TEMPEROS / ESPECIARIAS</v>
      </c>
      <c r="S930" s="286">
        <f t="shared" si="115"/>
        <v>37.5</v>
      </c>
      <c r="T930" s="287" t="str">
        <f t="shared" si="116"/>
        <v/>
      </c>
      <c r="U930" s="287" t="str">
        <f t="shared" si="117"/>
        <v/>
      </c>
      <c r="V930" s="287">
        <f t="shared" si="118"/>
        <v>37.5</v>
      </c>
      <c r="W930" s="288">
        <f>_xlfn.XLOOKUP('LISTA '!D930,BASE!A:A,BASE!G:G)</f>
        <v>699</v>
      </c>
      <c r="X930" s="280" t="str">
        <f t="shared" si="119"/>
        <v/>
      </c>
      <c r="Y930" s="280" t="str">
        <f>IF(X930="ACABOU",(MAX($Y$2:Y929))+1,"")</f>
        <v/>
      </c>
      <c r="Z930" s="280" t="str">
        <f>IF(X930="CHEGOU",(MAX($Z$2:Z929))+1,"")</f>
        <v/>
      </c>
    </row>
    <row r="931" spans="1:26" s="215" customFormat="1" ht="21.9" customHeight="1" x14ac:dyDescent="0.3">
      <c r="A931" s="19" t="e">
        <f>IF(#REF!="",0,COUNTIF(#REF!,"x"))</f>
        <v>#REF!</v>
      </c>
      <c r="B931" s="19" t="e">
        <f>IF(#REF!="",0,COUNTIF(#REF!,"x"))</f>
        <v>#REF!</v>
      </c>
      <c r="C931" s="16" t="e">
        <f>IF(#REF!="",0,COUNTIF(#REF!,"X"))</f>
        <v>#REF!</v>
      </c>
      <c r="D931" s="278">
        <v>1238</v>
      </c>
      <c r="E931" s="279" t="str">
        <f>_xlfn.XLOOKUP(D931,BASE!A:A,BASE!B:B)</f>
        <v>SAL PARRILA COM ALHO FRITO S/ GLUTAMATO 5KG</v>
      </c>
      <c r="F931" s="280"/>
      <c r="G931" s="280"/>
      <c r="H931" s="281">
        <v>3.6</v>
      </c>
      <c r="I931" s="281">
        <v>3.6</v>
      </c>
      <c r="J931" s="282" t="str">
        <f>IFERROR(_xlfn.XLOOKUP(D931,ISENTOS!A:A,ISENTOS!H:H),"")</f>
        <v/>
      </c>
      <c r="K931" s="282" t="str">
        <f>IFERROR(_xlfn.XLOOKUP(D931,ISENTOS!A:A,ISENTOS!I:I),"")</f>
        <v/>
      </c>
      <c r="L931" s="283">
        <f>IF(_xlfn.XLOOKUP(D931,Peso!A:A,Peso!D:D),_xlfn.XLOOKUP(D931,Peso!A:A,Peso!D:D),"SEM PESO")</f>
        <v>5</v>
      </c>
      <c r="M931" s="283" t="str">
        <f>_xlfn.XLOOKUP(D931,Peso!A:A,Peso!C:C)</f>
        <v>SC</v>
      </c>
      <c r="N931" s="283"/>
      <c r="O931" s="284">
        <f t="shared" si="112"/>
        <v>3.6</v>
      </c>
      <c r="P931" s="284" t="str">
        <f t="shared" si="113"/>
        <v/>
      </c>
      <c r="Q931" s="284" t="str">
        <f t="shared" si="114"/>
        <v/>
      </c>
      <c r="R931" s="285" t="str">
        <f>_xlfn.XLOOKUP(D931,CATEGORIA!B:B,CATEGORIA!F:F)</f>
        <v>TEMPEROS / ESPECIARIAS</v>
      </c>
      <c r="S931" s="286">
        <f t="shared" si="115"/>
        <v>18</v>
      </c>
      <c r="T931" s="287" t="str">
        <f t="shared" si="116"/>
        <v/>
      </c>
      <c r="U931" s="287" t="str">
        <f t="shared" si="117"/>
        <v/>
      </c>
      <c r="V931" s="287">
        <f t="shared" si="118"/>
        <v>18</v>
      </c>
      <c r="W931" s="288">
        <f>_xlfn.XLOOKUP('LISTA '!D931,BASE!A:A,BASE!G:G)</f>
        <v>127</v>
      </c>
      <c r="X931" s="280" t="str">
        <f t="shared" si="119"/>
        <v/>
      </c>
      <c r="Y931" s="280" t="str">
        <f>IF(X931="ACABOU",(MAX($Y$2:Y930))+1,"")</f>
        <v/>
      </c>
      <c r="Z931" s="280" t="str">
        <f>IF(X931="CHEGOU",(MAX($Z$2:Z930))+1,"")</f>
        <v/>
      </c>
    </row>
    <row r="932" spans="1:26" s="216" customFormat="1" ht="21.9" customHeight="1" x14ac:dyDescent="0.3">
      <c r="A932" s="19" t="e">
        <f>IF(#REF!="",0,COUNTIF(#REF!,"x"))</f>
        <v>#REF!</v>
      </c>
      <c r="B932" s="19" t="e">
        <f>IF(#REF!="",0,COUNTIF(#REF!,"x"))</f>
        <v>#REF!</v>
      </c>
      <c r="C932" s="16" t="e">
        <f>IF(#REF!="",0,COUNTIF(#REF!,"X"))</f>
        <v>#REF!</v>
      </c>
      <c r="D932" s="278">
        <v>1227</v>
      </c>
      <c r="E932" s="279" t="str">
        <f>_xlfn.XLOOKUP(D932,BASE!A:A,BASE!B:B)</f>
        <v>SAL PARRILA COM CHIMICHURRI PICANTE S/ GLUTAMATO 5KG</v>
      </c>
      <c r="F932" s="280"/>
      <c r="G932" s="280"/>
      <c r="H932" s="281">
        <v>3.7</v>
      </c>
      <c r="I932" s="281">
        <v>3.7</v>
      </c>
      <c r="J932" s="282" t="str">
        <f>IFERROR(_xlfn.XLOOKUP(D932,ISENTOS!A:A,ISENTOS!H:H),"")</f>
        <v/>
      </c>
      <c r="K932" s="282" t="str">
        <f>IFERROR(_xlfn.XLOOKUP(D932,ISENTOS!A:A,ISENTOS!I:I),"")</f>
        <v/>
      </c>
      <c r="L932" s="283">
        <f>IF(_xlfn.XLOOKUP(D932,Peso!A:A,Peso!D:D),_xlfn.XLOOKUP(D932,Peso!A:A,Peso!D:D),"SEM PESO")</f>
        <v>5</v>
      </c>
      <c r="M932" s="283" t="str">
        <f>_xlfn.XLOOKUP(D932,Peso!A:A,Peso!C:C)</f>
        <v>sC</v>
      </c>
      <c r="N932" s="283"/>
      <c r="O932" s="284">
        <f t="shared" si="112"/>
        <v>3.7</v>
      </c>
      <c r="P932" s="284" t="str">
        <f t="shared" si="113"/>
        <v/>
      </c>
      <c r="Q932" s="284" t="str">
        <f t="shared" si="114"/>
        <v/>
      </c>
      <c r="R932" s="285" t="str">
        <f>_xlfn.XLOOKUP(D932,CATEGORIA!B:B,CATEGORIA!F:F)</f>
        <v>TEMPEROS / ESPECIARIAS</v>
      </c>
      <c r="S932" s="286">
        <f t="shared" si="115"/>
        <v>18.5</v>
      </c>
      <c r="T932" s="287" t="str">
        <f t="shared" si="116"/>
        <v/>
      </c>
      <c r="U932" s="287" t="str">
        <f t="shared" si="117"/>
        <v/>
      </c>
      <c r="V932" s="287">
        <f t="shared" si="118"/>
        <v>18.5</v>
      </c>
      <c r="W932" s="288">
        <f>_xlfn.XLOOKUP('LISTA '!D932,BASE!A:A,BASE!G:G)</f>
        <v>129</v>
      </c>
      <c r="X932" s="280" t="str">
        <f t="shared" si="119"/>
        <v/>
      </c>
      <c r="Y932" s="280" t="str">
        <f>IF(X932="ACABOU",(MAX($Y$2:Y931))+1,"")</f>
        <v/>
      </c>
      <c r="Z932" s="280" t="str">
        <f>IF(X932="CHEGOU",(MAX($Z$2:Z931))+1,"")</f>
        <v/>
      </c>
    </row>
    <row r="933" spans="1:26" s="216" customFormat="1" ht="21.9" customHeight="1" x14ac:dyDescent="0.3">
      <c r="A933" s="19" t="e">
        <f>IF(#REF!="",0,COUNTIF(#REF!,"x"))</f>
        <v>#REF!</v>
      </c>
      <c r="B933" s="19" t="e">
        <f>IF(#REF!="",0,COUNTIF(#REF!,"x"))</f>
        <v>#REF!</v>
      </c>
      <c r="C933" s="16" t="e">
        <f>IF(#REF!="",0,COUNTIF(#REF!,"X"))</f>
        <v>#REF!</v>
      </c>
      <c r="D933" s="278">
        <v>1229</v>
      </c>
      <c r="E933" s="279" t="str">
        <f>_xlfn.XLOOKUP(D933,BASE!A:A,BASE!B:B)</f>
        <v>SAL PARRILA COM ERVAS FINAS S/ GLUTAMATO 5KG</v>
      </c>
      <c r="F933" s="280"/>
      <c r="G933" s="280"/>
      <c r="H933" s="281">
        <v>3.7</v>
      </c>
      <c r="I933" s="281">
        <v>3.7</v>
      </c>
      <c r="J933" s="282" t="str">
        <f>IFERROR(_xlfn.XLOOKUP(D933,ISENTOS!A:A,ISENTOS!H:H),"")</f>
        <v/>
      </c>
      <c r="K933" s="282" t="str">
        <f>IFERROR(_xlfn.XLOOKUP(D933,ISENTOS!A:A,ISENTOS!I:I),"")</f>
        <v/>
      </c>
      <c r="L933" s="283">
        <f>IF(_xlfn.XLOOKUP(D933,Peso!A:A,Peso!D:D),_xlfn.XLOOKUP(D933,Peso!A:A,Peso!D:D),"SEM PESO")</f>
        <v>5</v>
      </c>
      <c r="M933" s="283" t="str">
        <f>_xlfn.XLOOKUP(D933,Peso!A:A,Peso!C:C)</f>
        <v>SC</v>
      </c>
      <c r="N933" s="283"/>
      <c r="O933" s="284">
        <f t="shared" si="112"/>
        <v>3.7</v>
      </c>
      <c r="P933" s="284" t="str">
        <f t="shared" si="113"/>
        <v/>
      </c>
      <c r="Q933" s="284" t="str">
        <f t="shared" si="114"/>
        <v/>
      </c>
      <c r="R933" s="285" t="str">
        <f>_xlfn.XLOOKUP(D933,CATEGORIA!B:B,CATEGORIA!F:F)</f>
        <v>TEMPEROS / ESPECIARIAS</v>
      </c>
      <c r="S933" s="286">
        <f t="shared" si="115"/>
        <v>18.5</v>
      </c>
      <c r="T933" s="287" t="str">
        <f t="shared" si="116"/>
        <v/>
      </c>
      <c r="U933" s="287" t="str">
        <f t="shared" si="117"/>
        <v/>
      </c>
      <c r="V933" s="287">
        <f t="shared" si="118"/>
        <v>18.5</v>
      </c>
      <c r="W933" s="288">
        <f>_xlfn.XLOOKUP('LISTA '!D933,BASE!A:A,BASE!G:G)</f>
        <v>189</v>
      </c>
      <c r="X933" s="280" t="str">
        <f t="shared" si="119"/>
        <v/>
      </c>
      <c r="Y933" s="280" t="str">
        <f>IF(X933="ACABOU",(MAX($Y$2:Y932))+1,"")</f>
        <v/>
      </c>
      <c r="Z933" s="280" t="str">
        <f>IF(X933="CHEGOU",(MAX($Z$2:Z932))+1,"")</f>
        <v/>
      </c>
    </row>
    <row r="934" spans="1:26" s="216" customFormat="1" ht="21.9" customHeight="1" x14ac:dyDescent="0.3">
      <c r="A934" s="11" t="e">
        <f>IF(#REF!="",0,COUNTIF(#REF!,"x"))</f>
        <v>#REF!</v>
      </c>
      <c r="B934" s="11" t="e">
        <f>IF(#REF!="",0,COUNTIF(#REF!,"x"))</f>
        <v>#REF!</v>
      </c>
      <c r="C934" s="10" t="e">
        <f>IF(#REF!="",0,COUNTIF(#REF!,"X"))</f>
        <v>#REF!</v>
      </c>
      <c r="D934" s="278">
        <v>1228</v>
      </c>
      <c r="E934" s="279" t="str">
        <f>_xlfn.XLOOKUP(D934,BASE!A:A,BASE!B:B)</f>
        <v>SAL PARRILA DEFUMADA S/ GLUTAMATO 5KG</v>
      </c>
      <c r="F934" s="280"/>
      <c r="G934" s="280"/>
      <c r="H934" s="281">
        <v>3.8</v>
      </c>
      <c r="I934" s="281">
        <v>3.8</v>
      </c>
      <c r="J934" s="282" t="str">
        <f>IFERROR(_xlfn.XLOOKUP(D934,ISENTOS!A:A,ISENTOS!H:H),"")</f>
        <v/>
      </c>
      <c r="K934" s="282" t="str">
        <f>IFERROR(_xlfn.XLOOKUP(D934,ISENTOS!A:A,ISENTOS!I:I),"")</f>
        <v/>
      </c>
      <c r="L934" s="283">
        <f>IF(_xlfn.XLOOKUP(D934,Peso!A:A,Peso!D:D),_xlfn.XLOOKUP(D934,Peso!A:A,Peso!D:D),"SEM PESO")</f>
        <v>5</v>
      </c>
      <c r="M934" s="283" t="str">
        <f>_xlfn.XLOOKUP(D934,Peso!A:A,Peso!C:C)</f>
        <v>SC</v>
      </c>
      <c r="N934" s="283"/>
      <c r="O934" s="284">
        <f t="shared" si="112"/>
        <v>3.8</v>
      </c>
      <c r="P934" s="284" t="str">
        <f t="shared" si="113"/>
        <v/>
      </c>
      <c r="Q934" s="284" t="str">
        <f t="shared" si="114"/>
        <v/>
      </c>
      <c r="R934" s="285" t="str">
        <f>_xlfn.XLOOKUP(D934,CATEGORIA!B:B,CATEGORIA!F:F)</f>
        <v>TEMPEROS / ESPECIARIAS</v>
      </c>
      <c r="S934" s="286">
        <f t="shared" si="115"/>
        <v>19</v>
      </c>
      <c r="T934" s="287" t="str">
        <f t="shared" si="116"/>
        <v/>
      </c>
      <c r="U934" s="287" t="str">
        <f t="shared" si="117"/>
        <v/>
      </c>
      <c r="V934" s="287">
        <f t="shared" si="118"/>
        <v>19</v>
      </c>
      <c r="W934" s="288">
        <f>_xlfn.XLOOKUP('LISTA '!D934,BASE!A:A,BASE!G:G)</f>
        <v>180</v>
      </c>
      <c r="X934" s="280" t="str">
        <f t="shared" si="119"/>
        <v/>
      </c>
      <c r="Y934" s="280" t="str">
        <f>IF(X934="ACABOU",(MAX($Y$2:Y933))+1,"")</f>
        <v/>
      </c>
      <c r="Z934" s="280" t="str">
        <f>IF(X934="CHEGOU",(MAX($Z$2:Z933))+1,"")</f>
        <v/>
      </c>
    </row>
    <row r="935" spans="1:26" s="216" customFormat="1" ht="21.9" customHeight="1" x14ac:dyDescent="0.3">
      <c r="A935" s="12" t="e">
        <f>IF(#REF!="",0,COUNTIF(#REF!,"x"))</f>
        <v>#REF!</v>
      </c>
      <c r="B935" s="12" t="e">
        <f>IF(#REF!="",0,COUNTIF(#REF!,"x"))</f>
        <v>#REF!</v>
      </c>
      <c r="C935" s="13" t="e">
        <f>IF(#REF!="",0,COUNTIF(#REF!,"X"))</f>
        <v>#REF!</v>
      </c>
      <c r="D935" s="278">
        <v>21700</v>
      </c>
      <c r="E935" s="279" t="str">
        <f>_xlfn.XLOOKUP(D935,BASE!A:A,BASE!B:B)</f>
        <v>SAL ROSA DO HIMALAIA PREMIUM FINO 10KG (AGRO HUB)</v>
      </c>
      <c r="F935" s="280"/>
      <c r="G935" s="280"/>
      <c r="H935" s="281">
        <v>2.8</v>
      </c>
      <c r="I935" s="281">
        <v>2.8</v>
      </c>
      <c r="J935" s="282" t="str">
        <f>IFERROR(_xlfn.XLOOKUP(D935,ISENTOS!A:A,ISENTOS!H:H),"")</f>
        <v/>
      </c>
      <c r="K935" s="282" t="str">
        <f>IFERROR(_xlfn.XLOOKUP(D935,ISENTOS!A:A,ISENTOS!I:I),"")</f>
        <v/>
      </c>
      <c r="L935" s="283">
        <f>IF(_xlfn.XLOOKUP(D935,Peso!A:A,Peso!D:D),_xlfn.XLOOKUP(D935,Peso!A:A,Peso!D:D),"SEM PESO")</f>
        <v>10</v>
      </c>
      <c r="M935" s="283" t="str">
        <f>_xlfn.XLOOKUP(D935,Peso!A:A,Peso!C:C)</f>
        <v>SC</v>
      </c>
      <c r="N935" s="283"/>
      <c r="O935" s="284">
        <f t="shared" si="112"/>
        <v>2.8</v>
      </c>
      <c r="P935" s="284" t="str">
        <f t="shared" si="113"/>
        <v/>
      </c>
      <c r="Q935" s="284" t="str">
        <f t="shared" si="114"/>
        <v/>
      </c>
      <c r="R935" s="285" t="str">
        <f>_xlfn.XLOOKUP(D935,CATEGORIA!B:B,CATEGORIA!F:F)</f>
        <v>TEMPEROS / ESPECIARIAS</v>
      </c>
      <c r="S935" s="286">
        <f t="shared" si="115"/>
        <v>28</v>
      </c>
      <c r="T935" s="287" t="str">
        <f t="shared" si="116"/>
        <v/>
      </c>
      <c r="U935" s="287" t="str">
        <f t="shared" si="117"/>
        <v/>
      </c>
      <c r="V935" s="287">
        <f t="shared" si="118"/>
        <v>28</v>
      </c>
      <c r="W935" s="288">
        <f>_xlfn.XLOOKUP('LISTA '!D935,BASE!A:A,BASE!G:G)</f>
        <v>1</v>
      </c>
      <c r="X935" s="280" t="str">
        <f t="shared" si="119"/>
        <v/>
      </c>
      <c r="Y935" s="280" t="str">
        <f>IF(X935="ACABOU",(MAX($Y$2:Y934))+1,"")</f>
        <v/>
      </c>
      <c r="Z935" s="280" t="str">
        <f>IF(X935="CHEGOU",(MAX($Z$2:Z934))+1,"")</f>
        <v/>
      </c>
    </row>
    <row r="936" spans="1:26" s="216" customFormat="1" ht="21.9" customHeight="1" x14ac:dyDescent="0.3">
      <c r="A936" s="11" t="e">
        <f>IF(#REF!="",0,COUNTIF(#REF!,"x"))</f>
        <v>#REF!</v>
      </c>
      <c r="B936" s="11" t="e">
        <f>IF(#REF!="",0,COUNTIF(#REF!,"x"))</f>
        <v>#REF!</v>
      </c>
      <c r="C936" s="10" t="e">
        <f>IF(#REF!="",0,COUNTIF(#REF!,"X"))</f>
        <v>#REF!</v>
      </c>
      <c r="D936" s="278">
        <v>20099</v>
      </c>
      <c r="E936" s="279" t="str">
        <f>_xlfn.XLOOKUP(D936,BASE!A:A,BASE!B:B)</f>
        <v>SAL ROSA DO HIMALAIA PREMIUM GROSSO 10KG</v>
      </c>
      <c r="F936" s="280"/>
      <c r="G936" s="280"/>
      <c r="H936" s="281">
        <v>3.2</v>
      </c>
      <c r="I936" s="281">
        <v>3.2</v>
      </c>
      <c r="J936" s="282" t="str">
        <f>IFERROR(_xlfn.XLOOKUP(D936,ISENTOS!A:A,ISENTOS!H:H),"")</f>
        <v/>
      </c>
      <c r="K936" s="282" t="str">
        <f>IFERROR(_xlfn.XLOOKUP(D936,ISENTOS!A:A,ISENTOS!I:I),"")</f>
        <v/>
      </c>
      <c r="L936" s="283">
        <f>IF(_xlfn.XLOOKUP(D936,Peso!A:A,Peso!D:D),_xlfn.XLOOKUP(D936,Peso!A:A,Peso!D:D),"SEM PESO")</f>
        <v>10</v>
      </c>
      <c r="M936" s="283" t="str">
        <f>_xlfn.XLOOKUP(D936,Peso!A:A,Peso!C:C)</f>
        <v>SC</v>
      </c>
      <c r="N936" s="283"/>
      <c r="O936" s="284">
        <f t="shared" si="112"/>
        <v>3.2</v>
      </c>
      <c r="P936" s="284" t="str">
        <f t="shared" si="113"/>
        <v/>
      </c>
      <c r="Q936" s="284" t="str">
        <f t="shared" si="114"/>
        <v/>
      </c>
      <c r="R936" s="285" t="str">
        <f>_xlfn.XLOOKUP(D936,CATEGORIA!B:B,CATEGORIA!F:F)</f>
        <v>TEMPEROS / ESPECIARIAS</v>
      </c>
      <c r="S936" s="286">
        <f t="shared" si="115"/>
        <v>32</v>
      </c>
      <c r="T936" s="287" t="str">
        <f t="shared" si="116"/>
        <v/>
      </c>
      <c r="U936" s="287" t="str">
        <f t="shared" si="117"/>
        <v/>
      </c>
      <c r="V936" s="287">
        <f t="shared" si="118"/>
        <v>32</v>
      </c>
      <c r="W936" s="288">
        <f>_xlfn.XLOOKUP('LISTA '!D936,BASE!A:A,BASE!G:G)</f>
        <v>132</v>
      </c>
      <c r="X936" s="280" t="str">
        <f t="shared" si="119"/>
        <v/>
      </c>
      <c r="Y936" s="280" t="str">
        <f>IF(X936="ACABOU",(MAX($Y$2:Y935))+1,"")</f>
        <v/>
      </c>
      <c r="Z936" s="280" t="str">
        <f>IF(X936="CHEGOU",(MAX($Z$2:Z935))+1,"")</f>
        <v/>
      </c>
    </row>
    <row r="937" spans="1:26" s="216" customFormat="1" ht="21.9" customHeight="1" x14ac:dyDescent="0.3">
      <c r="A937" s="12" t="e">
        <f>IF(#REF!="",0,COUNTIF(#REF!,"x"))</f>
        <v>#REF!</v>
      </c>
      <c r="B937" s="12" t="e">
        <f>IF(#REF!="",0,COUNTIF(#REF!,"x"))</f>
        <v>#REF!</v>
      </c>
      <c r="C937" s="13" t="e">
        <f>IF(#REF!="",0,COUNTIF(#REF!,"X"))</f>
        <v>#REF!</v>
      </c>
      <c r="D937" s="278">
        <v>11043</v>
      </c>
      <c r="E937" s="279" t="str">
        <f>_xlfn.XLOOKUP(D937,BASE!A:A,BASE!B:B)</f>
        <v>SALSA DESIDRATADA PREMIUM IMPORTADA 25KG (EGITO)</v>
      </c>
      <c r="F937" s="280"/>
      <c r="G937" s="280"/>
      <c r="H937" s="281">
        <v>6.2</v>
      </c>
      <c r="I937" s="281">
        <v>6.2</v>
      </c>
      <c r="J937" s="282">
        <f>IFERROR(_xlfn.XLOOKUP(D937,ISENTOS!A:A,ISENTOS!H:H),"")</f>
        <v>0.04</v>
      </c>
      <c r="K937" s="282">
        <f>IFERROR(_xlfn.XLOOKUP(D937,ISENTOS!A:A,ISENTOS!I:I),"")</f>
        <v>0.12</v>
      </c>
      <c r="L937" s="283">
        <f>IF(_xlfn.XLOOKUP(D937,Peso!A:A,Peso!D:D),_xlfn.XLOOKUP(D937,Peso!A:A,Peso!D:D),"SEM PESO")</f>
        <v>25</v>
      </c>
      <c r="M937" s="283" t="str">
        <f>_xlfn.XLOOKUP(D937,Peso!A:A,Peso!C:C)</f>
        <v>SC</v>
      </c>
      <c r="N937" s="283"/>
      <c r="O937" s="284">
        <f t="shared" si="112"/>
        <v>6.2</v>
      </c>
      <c r="P937" s="284">
        <f t="shared" si="113"/>
        <v>6.5</v>
      </c>
      <c r="Q937" s="284">
        <f t="shared" si="114"/>
        <v>7</v>
      </c>
      <c r="R937" s="285" t="str">
        <f>_xlfn.XLOOKUP(D937,CATEGORIA!B:B,CATEGORIA!F:F)</f>
        <v>TEMPEROS / ESPECIARIAS</v>
      </c>
      <c r="S937" s="286">
        <f t="shared" si="115"/>
        <v>155</v>
      </c>
      <c r="T937" s="287">
        <f t="shared" si="116"/>
        <v>161.19999999999999</v>
      </c>
      <c r="U937" s="287">
        <f t="shared" si="117"/>
        <v>173.6</v>
      </c>
      <c r="V937" s="287">
        <f t="shared" si="118"/>
        <v>155</v>
      </c>
      <c r="W937" s="288">
        <f>_xlfn.XLOOKUP('LISTA '!D937,BASE!A:A,BASE!G:G)</f>
        <v>42</v>
      </c>
      <c r="X937" s="280" t="str">
        <f t="shared" si="119"/>
        <v/>
      </c>
      <c r="Y937" s="280" t="str">
        <f>IF(X937="ACABOU",(MAX($Y$2:Y936))+1,"")</f>
        <v/>
      </c>
      <c r="Z937" s="280" t="str">
        <f>IF(X937="CHEGOU",(MAX($Z$2:Z936))+1,"")</f>
        <v/>
      </c>
    </row>
    <row r="938" spans="1:26" s="216" customFormat="1" ht="21.9" customHeight="1" x14ac:dyDescent="0.3">
      <c r="A938" s="12" t="e">
        <f>IF(#REF!="",0,COUNTIF(#REF!,"x"))</f>
        <v>#REF!</v>
      </c>
      <c r="B938" s="12" t="e">
        <f>IF(#REF!="",0,COUNTIF(#REF!,"x"))</f>
        <v>#REF!</v>
      </c>
      <c r="C938" s="13" t="e">
        <f>IF(#REF!="",0,COUNTIF(#REF!,"X"))</f>
        <v>#REF!</v>
      </c>
      <c r="D938" s="278">
        <v>21235</v>
      </c>
      <c r="E938" s="279" t="str">
        <f>_xlfn.XLOOKUP(D938,BASE!A:A,BASE!B:B)</f>
        <v>SALSA DESIDRATADA PREMIUM IMPORTADA 3KG (VIDA EM GRAOS)</v>
      </c>
      <c r="F938" s="280" t="s">
        <v>155</v>
      </c>
      <c r="G938" s="280" t="s">
        <v>155</v>
      </c>
      <c r="H938" s="281">
        <v>8.3000000000000007</v>
      </c>
      <c r="I938" s="281">
        <f>VLOOKUP(D938,FRACIONADOS!$A:$L,8,0)</f>
        <v>8.3000000000000007</v>
      </c>
      <c r="J938" s="282">
        <f>IFERROR(_xlfn.XLOOKUP(D938,ISENTOS!A:A,ISENTOS!H:H),"")</f>
        <v>0.04</v>
      </c>
      <c r="K938" s="282">
        <f>IFERROR(_xlfn.XLOOKUP(D938,ISENTOS!A:A,ISENTOS!I:I),"")</f>
        <v>0.12</v>
      </c>
      <c r="L938" s="283">
        <f>IF(_xlfn.XLOOKUP(D938,Peso!A:A,Peso!D:D),_xlfn.XLOOKUP(D938,Peso!A:A,Peso!D:D),"SEM PESO")</f>
        <v>3</v>
      </c>
      <c r="M938" s="283" t="str">
        <f>_xlfn.XLOOKUP(D938,Peso!A:A,Peso!C:C)</f>
        <v>SC</v>
      </c>
      <c r="N938" s="283"/>
      <c r="O938" s="284">
        <f t="shared" si="112"/>
        <v>8.3000000000000007</v>
      </c>
      <c r="P938" s="284">
        <f t="shared" si="113"/>
        <v>8.6999999999999993</v>
      </c>
      <c r="Q938" s="284">
        <f t="shared" si="114"/>
        <v>9.2999999999999989</v>
      </c>
      <c r="R938" s="285" t="str">
        <f>_xlfn.XLOOKUP(D938,CATEGORIA!B:B,CATEGORIA!F:F)</f>
        <v>TEMPEROS / ESPECIARIAS</v>
      </c>
      <c r="S938" s="286">
        <f t="shared" si="115"/>
        <v>24.900000000000002</v>
      </c>
      <c r="T938" s="287">
        <f t="shared" si="116"/>
        <v>25.900000000000002</v>
      </c>
      <c r="U938" s="287">
        <f t="shared" si="117"/>
        <v>27.900000000000002</v>
      </c>
      <c r="V938" s="287">
        <f t="shared" si="118"/>
        <v>24.900000000000002</v>
      </c>
      <c r="W938" s="288">
        <f>_xlfn.XLOOKUP('LISTA '!D938,BASE!A:A,BASE!G:G)</f>
        <v>66</v>
      </c>
      <c r="X938" s="280" t="str">
        <f t="shared" si="119"/>
        <v/>
      </c>
      <c r="Y938" s="280" t="str">
        <f>IF(X938="ACABOU",(MAX($Y$2:Y937))+1,"")</f>
        <v/>
      </c>
      <c r="Z938" s="280" t="str">
        <f>IF(X938="CHEGOU",(MAX($Z$2:Z937))+1,"")</f>
        <v/>
      </c>
    </row>
    <row r="939" spans="1:26" s="216" customFormat="1" ht="21.9" customHeight="1" x14ac:dyDescent="0.3">
      <c r="A939" s="12" t="e">
        <f>IF(#REF!="",0,COUNTIF(#REF!,"x"))</f>
        <v>#REF!</v>
      </c>
      <c r="B939" s="12" t="e">
        <f>IF(#REF!="",0,COUNTIF(#REF!,"x"))</f>
        <v>#REF!</v>
      </c>
      <c r="C939" s="13" t="e">
        <f>IF(#REF!="",0,COUNTIF(#REF!,"X"))</f>
        <v>#REF!</v>
      </c>
      <c r="D939" s="278">
        <v>21555</v>
      </c>
      <c r="E939" s="279" t="str">
        <f>_xlfn.XLOOKUP(D939,BASE!A:A,BASE!B:B)</f>
        <v>SALVIA EM FLOCOS 1KG (VIDA EM GRAOS)</v>
      </c>
      <c r="F939" s="280" t="s">
        <v>155</v>
      </c>
      <c r="G939" s="280" t="s">
        <v>155</v>
      </c>
      <c r="H939" s="281">
        <v>13.6</v>
      </c>
      <c r="I939" s="281">
        <f>VLOOKUP(D939,FRACIONADOS!$A:$L,8,0)</f>
        <v>13.6</v>
      </c>
      <c r="J939" s="282">
        <f>IFERROR(_xlfn.XLOOKUP(D939,ISENTOS!A:A,ISENTOS!H:H),"")</f>
        <v>0.04</v>
      </c>
      <c r="K939" s="282">
        <f>IFERROR(_xlfn.XLOOKUP(D939,ISENTOS!A:A,ISENTOS!I:I),"")</f>
        <v>0.12</v>
      </c>
      <c r="L939" s="283">
        <f>IF(_xlfn.XLOOKUP(D939,Peso!A:A,Peso!D:D),_xlfn.XLOOKUP(D939,Peso!A:A,Peso!D:D),"SEM PESO")</f>
        <v>1</v>
      </c>
      <c r="M939" s="283" t="str">
        <f>_xlfn.XLOOKUP(D939,Peso!A:A,Peso!C:C)</f>
        <v>SC</v>
      </c>
      <c r="N939" s="283"/>
      <c r="O939" s="284">
        <f t="shared" si="112"/>
        <v>13.6</v>
      </c>
      <c r="P939" s="284">
        <f t="shared" si="113"/>
        <v>14.2</v>
      </c>
      <c r="Q939" s="284">
        <f t="shared" si="114"/>
        <v>15.299999999999999</v>
      </c>
      <c r="R939" s="285" t="str">
        <f>_xlfn.XLOOKUP(D939,CATEGORIA!B:B,CATEGORIA!F:F)</f>
        <v>TEMPEROS / ESPECIARIAS</v>
      </c>
      <c r="S939" s="286">
        <f t="shared" si="115"/>
        <v>13.6</v>
      </c>
      <c r="T939" s="287">
        <f t="shared" si="116"/>
        <v>14.2</v>
      </c>
      <c r="U939" s="287">
        <f t="shared" si="117"/>
        <v>15.299999999999999</v>
      </c>
      <c r="V939" s="287">
        <f t="shared" si="118"/>
        <v>13.6</v>
      </c>
      <c r="W939" s="288">
        <f>_xlfn.XLOOKUP('LISTA '!D939,BASE!A:A,BASE!G:G)</f>
        <v>44</v>
      </c>
      <c r="X939" s="280" t="str">
        <f t="shared" si="119"/>
        <v/>
      </c>
      <c r="Y939" s="280" t="str">
        <f>IF(X939="ACABOU",(MAX($Y$2:Y938))+1,"")</f>
        <v/>
      </c>
      <c r="Z939" s="280" t="str">
        <f>IF(X939="CHEGOU",(MAX($Z$2:Z938))+1,"")</f>
        <v/>
      </c>
    </row>
    <row r="940" spans="1:26" s="216" customFormat="1" ht="21.9" customHeight="1" x14ac:dyDescent="0.3">
      <c r="A940" s="20" t="e">
        <f>IF(#REF!="",0,COUNTIF(#REF!,"x"))</f>
        <v>#REF!</v>
      </c>
      <c r="B940" s="20" t="e">
        <f>IF(#REF!="",0,COUNTIF(#REF!,"x"))</f>
        <v>#REF!</v>
      </c>
      <c r="C940" s="21" t="e">
        <f>IF(#REF!="",0,COUNTIF(#REF!,"X"))</f>
        <v>#REF!</v>
      </c>
      <c r="D940" s="278">
        <v>11060</v>
      </c>
      <c r="E940" s="279" t="str">
        <f>_xlfn.XLOOKUP(D940,BASE!A:A,BASE!B:B)</f>
        <v>SALVIA EM FLOCOS 20KG</v>
      </c>
      <c r="F940" s="280"/>
      <c r="G940" s="280"/>
      <c r="H940" s="281">
        <v>10.5</v>
      </c>
      <c r="I940" s="281">
        <v>10.5</v>
      </c>
      <c r="J940" s="282">
        <f>IFERROR(_xlfn.XLOOKUP(D940,ISENTOS!A:A,ISENTOS!H:H),"")</f>
        <v>0.04</v>
      </c>
      <c r="K940" s="282">
        <f>IFERROR(_xlfn.XLOOKUP(D940,ISENTOS!A:A,ISENTOS!I:I),"")</f>
        <v>0.12</v>
      </c>
      <c r="L940" s="283">
        <f>IF(_xlfn.XLOOKUP(D940,Peso!A:A,Peso!D:D),_xlfn.XLOOKUP(D940,Peso!A:A,Peso!D:D),"SEM PESO")</f>
        <v>20</v>
      </c>
      <c r="M940" s="283" t="str">
        <f>_xlfn.XLOOKUP(D940,Peso!A:A,Peso!C:C)</f>
        <v>SC</v>
      </c>
      <c r="N940" s="283"/>
      <c r="O940" s="284">
        <f t="shared" si="112"/>
        <v>10.5</v>
      </c>
      <c r="P940" s="284">
        <f t="shared" si="113"/>
        <v>11</v>
      </c>
      <c r="Q940" s="284">
        <f t="shared" si="114"/>
        <v>11.799999999999999</v>
      </c>
      <c r="R940" s="285" t="str">
        <f>_xlfn.XLOOKUP(D940,CATEGORIA!B:B,CATEGORIA!F:F)</f>
        <v>TEMPEROS / ESPECIARIAS</v>
      </c>
      <c r="S940" s="286">
        <f t="shared" si="115"/>
        <v>210</v>
      </c>
      <c r="T940" s="287">
        <f t="shared" si="116"/>
        <v>218.4</v>
      </c>
      <c r="U940" s="287">
        <f t="shared" si="117"/>
        <v>235.2</v>
      </c>
      <c r="V940" s="287">
        <f t="shared" si="118"/>
        <v>210</v>
      </c>
      <c r="W940" s="288">
        <f>_xlfn.XLOOKUP('LISTA '!D940,BASE!A:A,BASE!G:G)</f>
        <v>68</v>
      </c>
      <c r="X940" s="280" t="str">
        <f t="shared" si="119"/>
        <v/>
      </c>
      <c r="Y940" s="280" t="str">
        <f>IF(X940="ACABOU",(MAX($Y$2:Y939))+1,"")</f>
        <v/>
      </c>
      <c r="Z940" s="280" t="str">
        <f>IF(X940="CHEGOU",(MAX($Z$2:Z939))+1,"")</f>
        <v/>
      </c>
    </row>
    <row r="941" spans="1:26" s="216" customFormat="1" ht="21.9" customHeight="1" x14ac:dyDescent="0.3">
      <c r="A941" s="12" t="e">
        <f>IF(#REF!="",0,COUNTIF(#REF!,"x"))</f>
        <v>#REF!</v>
      </c>
      <c r="B941" s="12" t="e">
        <f>IF(#REF!="",0,COUNTIF(#REF!,"x"))</f>
        <v>#REF!</v>
      </c>
      <c r="C941" s="13" t="e">
        <f>IF(#REF!="",0,COUNTIF(#REF!,"X"))</f>
        <v>#REF!</v>
      </c>
      <c r="D941" s="278">
        <v>21293</v>
      </c>
      <c r="E941" s="279" t="str">
        <f>_xlfn.XLOOKUP(D941,BASE!A:A,BASE!B:B)</f>
        <v>SALVIA EM FLOCOS 3KG (VIDA EM GRAOS)</v>
      </c>
      <c r="F941" s="280" t="s">
        <v>155</v>
      </c>
      <c r="G941" s="280" t="s">
        <v>155</v>
      </c>
      <c r="H941" s="281">
        <v>13.1</v>
      </c>
      <c r="I941" s="281">
        <f>VLOOKUP(D941,FRACIONADOS!$A:$L,8,0)</f>
        <v>13.1</v>
      </c>
      <c r="J941" s="282">
        <f>IFERROR(_xlfn.XLOOKUP(D941,ISENTOS!A:A,ISENTOS!H:H),"")</f>
        <v>0.04</v>
      </c>
      <c r="K941" s="282">
        <f>IFERROR(_xlfn.XLOOKUP(D941,ISENTOS!A:A,ISENTOS!I:I),"")</f>
        <v>0.12</v>
      </c>
      <c r="L941" s="283">
        <f>IF(_xlfn.XLOOKUP(D941,Peso!A:A,Peso!D:D),_xlfn.XLOOKUP(D941,Peso!A:A,Peso!D:D),"SEM PESO")</f>
        <v>3</v>
      </c>
      <c r="M941" s="283" t="str">
        <f>_xlfn.XLOOKUP(D941,Peso!A:A,Peso!C:C)</f>
        <v>SC</v>
      </c>
      <c r="N941" s="283"/>
      <c r="O941" s="284">
        <f t="shared" si="112"/>
        <v>13.1</v>
      </c>
      <c r="P941" s="284">
        <f t="shared" si="113"/>
        <v>13.7</v>
      </c>
      <c r="Q941" s="284">
        <f t="shared" si="114"/>
        <v>14.7</v>
      </c>
      <c r="R941" s="285" t="str">
        <f>_xlfn.XLOOKUP(D941,CATEGORIA!B:B,CATEGORIA!F:F)</f>
        <v>TEMPEROS / ESPECIARIAS</v>
      </c>
      <c r="S941" s="286">
        <f t="shared" si="115"/>
        <v>39.299999999999997</v>
      </c>
      <c r="T941" s="287">
        <f t="shared" si="116"/>
        <v>40.9</v>
      </c>
      <c r="U941" s="287">
        <f t="shared" si="117"/>
        <v>44.1</v>
      </c>
      <c r="V941" s="287">
        <f t="shared" si="118"/>
        <v>39.299999999999997</v>
      </c>
      <c r="W941" s="288">
        <f>_xlfn.XLOOKUP('LISTA '!D941,BASE!A:A,BASE!G:G)</f>
        <v>31</v>
      </c>
      <c r="X941" s="280" t="str">
        <f t="shared" si="119"/>
        <v/>
      </c>
      <c r="Y941" s="280" t="str">
        <f>IF(X941="ACABOU",(MAX($Y$2:Y940))+1,"")</f>
        <v/>
      </c>
      <c r="Z941" s="280" t="str">
        <f>IF(X941="CHEGOU",(MAX($Z$2:Z940))+1,"")</f>
        <v/>
      </c>
    </row>
    <row r="942" spans="1:26" s="216" customFormat="1" ht="21.9" customHeight="1" x14ac:dyDescent="0.3">
      <c r="A942" s="19" t="e">
        <f>IF(#REF!="",0,COUNTIF(#REF!,"x"))</f>
        <v>#REF!</v>
      </c>
      <c r="B942" s="19" t="e">
        <f>IF(#REF!="",0,COUNTIF(#REF!,"x"))</f>
        <v>#REF!</v>
      </c>
      <c r="C942" s="16" t="e">
        <f>IF(#REF!="",0,COUNTIF(#REF!,"X"))</f>
        <v>#REF!</v>
      </c>
      <c r="D942" s="278">
        <v>21091</v>
      </c>
      <c r="E942" s="279" t="str">
        <f>_xlfn.XLOOKUP(D942,BASE!A:A,BASE!B:B)</f>
        <v>SEMENTE DE ABOBORA SEM CASCA CRUA A 25 KG</v>
      </c>
      <c r="F942" s="280"/>
      <c r="G942" s="280"/>
      <c r="H942" s="281">
        <v>25</v>
      </c>
      <c r="I942" s="281">
        <v>25</v>
      </c>
      <c r="J942" s="282" t="str">
        <f>IFERROR(_xlfn.XLOOKUP(D942,ISENTOS!A:A,ISENTOS!H:H),"")</f>
        <v/>
      </c>
      <c r="K942" s="282" t="str">
        <f>IFERROR(_xlfn.XLOOKUP(D942,ISENTOS!A:A,ISENTOS!I:I),"")</f>
        <v/>
      </c>
      <c r="L942" s="283">
        <f>IF(_xlfn.XLOOKUP(D942,Peso!A:A,Peso!D:D),_xlfn.XLOOKUP(D942,Peso!A:A,Peso!D:D),"SEM PESO")</f>
        <v>25</v>
      </c>
      <c r="M942" s="283" t="str">
        <f>_xlfn.XLOOKUP(D942,Peso!A:A,Peso!C:C)</f>
        <v>SC</v>
      </c>
      <c r="N942" s="283"/>
      <c r="O942" s="284">
        <f t="shared" si="112"/>
        <v>25</v>
      </c>
      <c r="P942" s="284" t="str">
        <f t="shared" si="113"/>
        <v/>
      </c>
      <c r="Q942" s="284" t="str">
        <f t="shared" si="114"/>
        <v/>
      </c>
      <c r="R942" s="285" t="str">
        <f>_xlfn.XLOOKUP(D942,CATEGORIA!B:B,CATEGORIA!F:F)</f>
        <v>GRAOS / SEMENTES</v>
      </c>
      <c r="S942" s="286">
        <f t="shared" si="115"/>
        <v>625</v>
      </c>
      <c r="T942" s="287" t="str">
        <f t="shared" si="116"/>
        <v/>
      </c>
      <c r="U942" s="287" t="str">
        <f t="shared" si="117"/>
        <v/>
      </c>
      <c r="V942" s="287">
        <f t="shared" si="118"/>
        <v>625</v>
      </c>
      <c r="W942" s="288">
        <f>_xlfn.XLOOKUP('LISTA '!D942,BASE!A:A,BASE!G:G)</f>
        <v>44</v>
      </c>
      <c r="X942" s="280" t="str">
        <f t="shared" si="119"/>
        <v/>
      </c>
      <c r="Y942" s="280" t="str">
        <f>IF(X942="ACABOU",(MAX($Y$2:Y941))+1,"")</f>
        <v/>
      </c>
      <c r="Z942" s="280" t="str">
        <f>IF(X942="CHEGOU",(MAX($Z$2:Z941))+1,"")</f>
        <v/>
      </c>
    </row>
    <row r="943" spans="1:26" s="216" customFormat="1" ht="21.9" customHeight="1" x14ac:dyDescent="0.3">
      <c r="A943" s="11" t="e">
        <f>IF(#REF!="",0,COUNTIF(#REF!,"x"))</f>
        <v>#REF!</v>
      </c>
      <c r="B943" s="11" t="e">
        <f>IF(#REF!="",0,COUNTIF(#REF!,"x"))</f>
        <v>#REF!</v>
      </c>
      <c r="C943" s="10" t="e">
        <f>IF(#REF!="",0,COUNTIF(#REF!,"X"))</f>
        <v>#REF!</v>
      </c>
      <c r="D943" s="278">
        <v>21103</v>
      </c>
      <c r="E943" s="279" t="str">
        <f>_xlfn.XLOOKUP(D943,BASE!A:A,BASE!B:B)</f>
        <v>SEMENTE DE ABOBORA SEM CASCA CRUA A 5 KG</v>
      </c>
      <c r="F943" s="280"/>
      <c r="G943" s="280" t="s">
        <v>155</v>
      </c>
      <c r="H943" s="281">
        <v>26.8</v>
      </c>
      <c r="I943" s="281">
        <f>VLOOKUP(D943,FRACIONADOS!$A:$L,8,0)</f>
        <v>26.8</v>
      </c>
      <c r="J943" s="282" t="str">
        <f>IFERROR(_xlfn.XLOOKUP(D943,ISENTOS!A:A,ISENTOS!H:H),"")</f>
        <v/>
      </c>
      <c r="K943" s="282" t="str">
        <f>IFERROR(_xlfn.XLOOKUP(D943,ISENTOS!A:A,ISENTOS!I:I),"")</f>
        <v/>
      </c>
      <c r="L943" s="283">
        <f>IF(_xlfn.XLOOKUP(D943,Peso!A:A,Peso!D:D),_xlfn.XLOOKUP(D943,Peso!A:A,Peso!D:D),"SEM PESO")</f>
        <v>5</v>
      </c>
      <c r="M943" s="283" t="str">
        <f>_xlfn.XLOOKUP(D943,Peso!A:A,Peso!C:C)</f>
        <v>SC</v>
      </c>
      <c r="N943" s="283"/>
      <c r="O943" s="284">
        <f t="shared" si="112"/>
        <v>26.8</v>
      </c>
      <c r="P943" s="284" t="str">
        <f t="shared" si="113"/>
        <v/>
      </c>
      <c r="Q943" s="284" t="str">
        <f t="shared" si="114"/>
        <v/>
      </c>
      <c r="R943" s="285" t="str">
        <f>_xlfn.XLOOKUP(D943,CATEGORIA!B:B,CATEGORIA!F:F)</f>
        <v>GRAOS / SEMENTES</v>
      </c>
      <c r="S943" s="286">
        <f t="shared" si="115"/>
        <v>134</v>
      </c>
      <c r="T943" s="287" t="str">
        <f t="shared" si="116"/>
        <v/>
      </c>
      <c r="U943" s="287" t="str">
        <f t="shared" si="117"/>
        <v/>
      </c>
      <c r="V943" s="287">
        <f t="shared" si="118"/>
        <v>134</v>
      </c>
      <c r="W943" s="288">
        <f>_xlfn.XLOOKUP('LISTA '!D943,BASE!A:A,BASE!G:G)</f>
        <v>93</v>
      </c>
      <c r="X943" s="280" t="str">
        <f t="shared" si="119"/>
        <v/>
      </c>
      <c r="Y943" s="280" t="str">
        <f>IF(X943="ACABOU",(MAX($Y$2:Y942))+1,"")</f>
        <v/>
      </c>
      <c r="Z943" s="280" t="str">
        <f>IF(X943="CHEGOU",(MAX($Z$2:Z942))+1,"")</f>
        <v/>
      </c>
    </row>
    <row r="944" spans="1:26" s="216" customFormat="1" ht="21.9" customHeight="1" x14ac:dyDescent="0.3">
      <c r="A944" s="11"/>
      <c r="B944" s="11"/>
      <c r="C944" s="10"/>
      <c r="D944" s="278">
        <v>20029</v>
      </c>
      <c r="E944" s="279" t="str">
        <f>_xlfn.XLOOKUP(D944,BASE!A:A,BASE!B:B)</f>
        <v>SEMENTE DE ABOBORA SEM CASCA CRUA AA 25 KG</v>
      </c>
      <c r="F944" s="280"/>
      <c r="G944" s="280"/>
      <c r="H944" s="281">
        <v>33.5</v>
      </c>
      <c r="I944" s="281">
        <v>33.5</v>
      </c>
      <c r="J944" s="282" t="str">
        <f>IFERROR(_xlfn.XLOOKUP(D944,ISENTOS!A:A,ISENTOS!H:H),"")</f>
        <v/>
      </c>
      <c r="K944" s="282" t="str">
        <f>IFERROR(_xlfn.XLOOKUP(D944,ISENTOS!A:A,ISENTOS!I:I),"")</f>
        <v/>
      </c>
      <c r="L944" s="283">
        <f>IF(_xlfn.XLOOKUP(D944,Peso!A:A,Peso!D:D),_xlfn.XLOOKUP(D944,Peso!A:A,Peso!D:D),"SEM PESO")</f>
        <v>25</v>
      </c>
      <c r="M944" s="283" t="str">
        <f>_xlfn.XLOOKUP(D944,Peso!A:A,Peso!C:C)</f>
        <v>SC</v>
      </c>
      <c r="N944" s="283"/>
      <c r="O944" s="284">
        <f t="shared" si="112"/>
        <v>33.5</v>
      </c>
      <c r="P944" s="284" t="str">
        <f t="shared" si="113"/>
        <v/>
      </c>
      <c r="Q944" s="284" t="str">
        <f t="shared" si="114"/>
        <v/>
      </c>
      <c r="R944" s="285" t="str">
        <f>_xlfn.XLOOKUP(D944,CATEGORIA!B:B,CATEGORIA!F:F)</f>
        <v>GRAOS / SEMENTES</v>
      </c>
      <c r="S944" s="286">
        <f t="shared" si="115"/>
        <v>837.5</v>
      </c>
      <c r="T944" s="287" t="str">
        <f t="shared" si="116"/>
        <v/>
      </c>
      <c r="U944" s="287" t="str">
        <f t="shared" si="117"/>
        <v/>
      </c>
      <c r="V944" s="287">
        <f t="shared" si="118"/>
        <v>837.5</v>
      </c>
      <c r="W944" s="288">
        <f>_xlfn.XLOOKUP('LISTA '!D944,BASE!A:A,BASE!G:G)</f>
        <v>47</v>
      </c>
      <c r="X944" s="280" t="str">
        <f t="shared" si="119"/>
        <v/>
      </c>
      <c r="Y944" s="280" t="str">
        <f>IF(X944="ACABOU",(MAX($Y$2:Y943))+1,"")</f>
        <v/>
      </c>
      <c r="Z944" s="280" t="str">
        <f>IF(X944="CHEGOU",(MAX($Z$2:Z943))+1,"")</f>
        <v/>
      </c>
    </row>
    <row r="945" spans="1:26" s="216" customFormat="1" ht="21.9" customHeight="1" x14ac:dyDescent="0.3">
      <c r="A945" s="11"/>
      <c r="B945" s="11"/>
      <c r="C945" s="10"/>
      <c r="D945" s="278">
        <v>21453</v>
      </c>
      <c r="E945" s="279" t="str">
        <f>_xlfn.XLOOKUP(D945,BASE!A:A,BASE!B:B)</f>
        <v>SEMENTE DE ABOBORA SEM CASCA CRUA AA 2KG (VIDA EM GRAOS)</v>
      </c>
      <c r="F945" s="280"/>
      <c r="G945" s="280" t="s">
        <v>155</v>
      </c>
      <c r="H945" s="281">
        <v>36.5</v>
      </c>
      <c r="I945" s="281">
        <v>36.5</v>
      </c>
      <c r="J945" s="282" t="str">
        <f>IFERROR(_xlfn.XLOOKUP(D945,ISENTOS!A:A,ISENTOS!H:H),"")</f>
        <v/>
      </c>
      <c r="K945" s="282" t="str">
        <f>IFERROR(_xlfn.XLOOKUP(D945,ISENTOS!A:A,ISENTOS!I:I),"")</f>
        <v/>
      </c>
      <c r="L945" s="283">
        <f>IF(_xlfn.XLOOKUP(D945,Peso!A:A,Peso!D:D),_xlfn.XLOOKUP(D945,Peso!A:A,Peso!D:D),"SEM PESO")</f>
        <v>2</v>
      </c>
      <c r="M945" s="283" t="str">
        <f>_xlfn.XLOOKUP(D945,Peso!A:A,Peso!C:C)</f>
        <v>SC</v>
      </c>
      <c r="N945" s="283"/>
      <c r="O945" s="284">
        <f t="shared" si="112"/>
        <v>36.5</v>
      </c>
      <c r="P945" s="284" t="str">
        <f t="shared" si="113"/>
        <v/>
      </c>
      <c r="Q945" s="284" t="str">
        <f t="shared" si="114"/>
        <v/>
      </c>
      <c r="R945" s="285" t="str">
        <f>_xlfn.XLOOKUP(D945,CATEGORIA!B:B,CATEGORIA!F:F)</f>
        <v>GRAOS / SEMENTES</v>
      </c>
      <c r="S945" s="286">
        <f t="shared" si="115"/>
        <v>73</v>
      </c>
      <c r="T945" s="287" t="str">
        <f t="shared" si="116"/>
        <v/>
      </c>
      <c r="U945" s="287" t="str">
        <f t="shared" si="117"/>
        <v/>
      </c>
      <c r="V945" s="287">
        <f t="shared" si="118"/>
        <v>73</v>
      </c>
      <c r="W945" s="288">
        <f>_xlfn.XLOOKUP('LISTA '!D945,BASE!A:A,BASE!G:G)</f>
        <v>42</v>
      </c>
      <c r="X945" s="280" t="str">
        <f t="shared" si="119"/>
        <v/>
      </c>
      <c r="Y945" s="280" t="str">
        <f>IF(X945="ACABOU",(MAX($Y$2:Y944))+1,"")</f>
        <v/>
      </c>
      <c r="Z945" s="280" t="str">
        <f>IF(X945="CHEGOU",(MAX($Z$2:Z944))+1,"")</f>
        <v/>
      </c>
    </row>
    <row r="946" spans="1:26" s="216" customFormat="1" ht="21.9" customHeight="1" x14ac:dyDescent="0.3">
      <c r="A946" s="11" t="e">
        <f>IF(#REF!="",0,COUNTIF(#REF!,"x"))</f>
        <v>#REF!</v>
      </c>
      <c r="B946" s="11" t="e">
        <f>IF(#REF!="",0,COUNTIF(#REF!,"x"))</f>
        <v>#REF!</v>
      </c>
      <c r="C946" s="10" t="e">
        <f>IF(#REF!="",0,COUNTIF(#REF!,"X"))</f>
        <v>#REF!</v>
      </c>
      <c r="D946" s="278">
        <v>20147</v>
      </c>
      <c r="E946" s="279" t="str">
        <f>_xlfn.XLOOKUP(D946,BASE!A:A,BASE!B:B)</f>
        <v>SEMENTE DE ABOBORA SEM CASCA CRUA AA 5KG (VIDA EM GRAOS)</v>
      </c>
      <c r="F946" s="280"/>
      <c r="G946" s="280" t="s">
        <v>155</v>
      </c>
      <c r="H946" s="281">
        <v>36.1</v>
      </c>
      <c r="I946" s="281">
        <v>36.1</v>
      </c>
      <c r="J946" s="282" t="str">
        <f>IFERROR(_xlfn.XLOOKUP(D946,ISENTOS!A:A,ISENTOS!H:H),"")</f>
        <v/>
      </c>
      <c r="K946" s="282" t="str">
        <f>IFERROR(_xlfn.XLOOKUP(D946,ISENTOS!A:A,ISENTOS!I:I),"")</f>
        <v/>
      </c>
      <c r="L946" s="283">
        <f>IF(_xlfn.XLOOKUP(D946,Peso!A:A,Peso!D:D),_xlfn.XLOOKUP(D946,Peso!A:A,Peso!D:D),"SEM PESO")</f>
        <v>5</v>
      </c>
      <c r="M946" s="283" t="str">
        <f>_xlfn.XLOOKUP(D946,Peso!A:A,Peso!C:C)</f>
        <v>SC</v>
      </c>
      <c r="N946" s="283"/>
      <c r="O946" s="284">
        <f t="shared" si="112"/>
        <v>36.1</v>
      </c>
      <c r="P946" s="284" t="str">
        <f t="shared" si="113"/>
        <v/>
      </c>
      <c r="Q946" s="284" t="str">
        <f t="shared" si="114"/>
        <v/>
      </c>
      <c r="R946" s="285" t="str">
        <f>_xlfn.XLOOKUP(D946,CATEGORIA!B:B,CATEGORIA!F:F)</f>
        <v>GRAOS / SEMENTES</v>
      </c>
      <c r="S946" s="286">
        <f t="shared" si="115"/>
        <v>180.5</v>
      </c>
      <c r="T946" s="287" t="str">
        <f t="shared" si="116"/>
        <v/>
      </c>
      <c r="U946" s="287" t="str">
        <f t="shared" si="117"/>
        <v/>
      </c>
      <c r="V946" s="287">
        <f t="shared" si="118"/>
        <v>180.5</v>
      </c>
      <c r="W946" s="288">
        <f>_xlfn.XLOOKUP('LISTA '!D946,BASE!A:A,BASE!G:G)</f>
        <v>457</v>
      </c>
      <c r="X946" s="280" t="str">
        <f t="shared" si="119"/>
        <v/>
      </c>
      <c r="Y946" s="280" t="str">
        <f>IF(X946="ACABOU",(MAX($Y$2:Y945))+1,"")</f>
        <v/>
      </c>
      <c r="Z946" s="280" t="str">
        <f>IF(X946="CHEGOU",(MAX($Z$2:Z945))+1,"")</f>
        <v/>
      </c>
    </row>
    <row r="947" spans="1:26" s="216" customFormat="1" ht="21.9" customHeight="1" x14ac:dyDescent="0.3">
      <c r="A947" s="19" t="e">
        <f>IF(#REF!="",0,COUNTIF(#REF!,"x"))</f>
        <v>#REF!</v>
      </c>
      <c r="B947" s="19" t="e">
        <f>IF(#REF!="",0,COUNTIF(#REF!,"x"))</f>
        <v>#REF!</v>
      </c>
      <c r="C947" s="16" t="e">
        <f>IF(#REF!="",0,COUNTIF(#REF!,"X"))</f>
        <v>#REF!</v>
      </c>
      <c r="D947" s="278">
        <v>21468</v>
      </c>
      <c r="E947" s="279" t="str">
        <f>_xlfn.XLOOKUP(D947,BASE!A:A,BASE!B:B)</f>
        <v>SEMENTE DE ABOBORA SEM CASCA TORRADA AA 2KG (VIDA EM GRAOS)</v>
      </c>
      <c r="F947" s="280"/>
      <c r="G947" s="280" t="s">
        <v>155</v>
      </c>
      <c r="H947" s="281">
        <v>42.8</v>
      </c>
      <c r="I947" s="281">
        <f>VLOOKUP(D947,FRACIONADOS!$A:$L,8,0)</f>
        <v>42.8</v>
      </c>
      <c r="J947" s="282" t="str">
        <f>IFERROR(_xlfn.XLOOKUP(D947,ISENTOS!A:A,ISENTOS!H:H),"")</f>
        <v/>
      </c>
      <c r="K947" s="282" t="str">
        <f>IFERROR(_xlfn.XLOOKUP(D947,ISENTOS!A:A,ISENTOS!I:I),"")</f>
        <v/>
      </c>
      <c r="L947" s="283">
        <f>IF(_xlfn.XLOOKUP(D947,Peso!A:A,Peso!D:D),_xlfn.XLOOKUP(D947,Peso!A:A,Peso!D:D),"SEM PESO")</f>
        <v>2</v>
      </c>
      <c r="M947" s="283" t="str">
        <f>_xlfn.XLOOKUP(D947,Peso!A:A,Peso!C:C)</f>
        <v>SC</v>
      </c>
      <c r="N947" s="283"/>
      <c r="O947" s="284">
        <f t="shared" si="112"/>
        <v>42.8</v>
      </c>
      <c r="P947" s="284" t="str">
        <f t="shared" si="113"/>
        <v/>
      </c>
      <c r="Q947" s="284" t="str">
        <f t="shared" si="114"/>
        <v/>
      </c>
      <c r="R947" s="285" t="str">
        <f>_xlfn.XLOOKUP(D947,CATEGORIA!B:B,CATEGORIA!F:F)</f>
        <v>GRAOS / SEMENTES</v>
      </c>
      <c r="S947" s="286">
        <f t="shared" si="115"/>
        <v>85.6</v>
      </c>
      <c r="T947" s="287" t="str">
        <f t="shared" si="116"/>
        <v/>
      </c>
      <c r="U947" s="287" t="str">
        <f t="shared" si="117"/>
        <v/>
      </c>
      <c r="V947" s="287">
        <f t="shared" si="118"/>
        <v>85.6</v>
      </c>
      <c r="W947" s="288">
        <f>_xlfn.XLOOKUP('LISTA '!D947,BASE!A:A,BASE!G:G)</f>
        <v>41</v>
      </c>
      <c r="X947" s="280" t="str">
        <f t="shared" si="119"/>
        <v/>
      </c>
      <c r="Y947" s="280" t="str">
        <f>IF(X947="ACABOU",(MAX($Y$2:Y946))+1,"")</f>
        <v/>
      </c>
      <c r="Z947" s="280" t="str">
        <f>IF(X947="CHEGOU",(MAX($Z$2:Z946))+1,"")</f>
        <v/>
      </c>
    </row>
    <row r="948" spans="1:26" s="216" customFormat="1" ht="21.9" customHeight="1" x14ac:dyDescent="0.3">
      <c r="A948" s="11"/>
      <c r="B948" s="11"/>
      <c r="C948" s="10"/>
      <c r="D948" s="278">
        <v>21576</v>
      </c>
      <c r="E948" s="279" t="str">
        <f>_xlfn.XLOOKUP(D948,BASE!A:A,BASE!B:B)</f>
        <v>SEMENTE DE ABOBORA SEM CASCA TORRADA AA 5KG</v>
      </c>
      <c r="F948" s="280"/>
      <c r="G948" s="280"/>
      <c r="H948" s="281">
        <v>38.200000000000003</v>
      </c>
      <c r="I948" s="281">
        <v>38.200000000000003</v>
      </c>
      <c r="J948" s="282" t="str">
        <f>IFERROR(_xlfn.XLOOKUP(D948,ISENTOS!A:A,ISENTOS!H:H),"")</f>
        <v/>
      </c>
      <c r="K948" s="282" t="str">
        <f>IFERROR(_xlfn.XLOOKUP(D948,ISENTOS!A:A,ISENTOS!I:I),"")</f>
        <v/>
      </c>
      <c r="L948" s="283">
        <f>IF(_xlfn.XLOOKUP(D948,Peso!A:A,Peso!D:D),_xlfn.XLOOKUP(D948,Peso!A:A,Peso!D:D),"SEM PESO")</f>
        <v>5</v>
      </c>
      <c r="M948" s="283" t="str">
        <f>_xlfn.XLOOKUP(D948,Peso!A:A,Peso!C:C)</f>
        <v>SC</v>
      </c>
      <c r="N948" s="283"/>
      <c r="O948" s="284">
        <f t="shared" ref="O948:O1011" si="120" xml:space="preserve"> ROUNDUP((I948*$M$1),1)</f>
        <v>38.200000000000003</v>
      </c>
      <c r="P948" s="284" t="str">
        <f t="shared" ref="P948:P1011" si="121">IFERROR(ROUNDUP((($O948*J948)+$O948),1),"")</f>
        <v/>
      </c>
      <c r="Q948" s="284" t="str">
        <f t="shared" ref="Q948:Q1011" si="122">IFERROR(ROUNDUP((($O948*K948)+$O948),1),"")</f>
        <v/>
      </c>
      <c r="R948" s="285" t="str">
        <f>_xlfn.XLOOKUP(D948,CATEGORIA!B:B,CATEGORIA!F:F)</f>
        <v>GRAOS / SEMENTES</v>
      </c>
      <c r="S948" s="286">
        <f t="shared" ref="S948:S1011" si="123">O948*L948</f>
        <v>191</v>
      </c>
      <c r="T948" s="287" t="str">
        <f t="shared" ref="T948:T1011" si="124">IFERROR(ROUNDUP((($S948*J948)+$S948),1),"")</f>
        <v/>
      </c>
      <c r="U948" s="287" t="str">
        <f t="shared" ref="U948:U1011" si="125">IFERROR(ROUNDUP((($S948*K948)+$S948),1),"")</f>
        <v/>
      </c>
      <c r="V948" s="287">
        <f t="shared" ref="V948:V1011" si="126">S948</f>
        <v>191</v>
      </c>
      <c r="W948" s="288">
        <f>_xlfn.XLOOKUP('LISTA '!D948,BASE!A:A,BASE!G:G)</f>
        <v>113</v>
      </c>
      <c r="X948" s="280" t="str">
        <f t="shared" ref="X948:X1011" si="127">IF(AND(W948&gt;0,I948=0),"CHEGOU",IF(AND(W948&lt;=0,I948&gt;0),"ACABOU",""))</f>
        <v/>
      </c>
      <c r="Y948" s="280" t="str">
        <f>IF(X948="ACABOU",(MAX($Y$2:Y947))+1,"")</f>
        <v/>
      </c>
      <c r="Z948" s="280" t="str">
        <f>IF(X948="CHEGOU",(MAX($Z$2:Z947))+1,"")</f>
        <v/>
      </c>
    </row>
    <row r="949" spans="1:26" s="216" customFormat="1" ht="21.9" customHeight="1" x14ac:dyDescent="0.3">
      <c r="A949" s="19" t="e">
        <f>IF(#REF!="",0,COUNTIF(#REF!,"x"))</f>
        <v>#REF!</v>
      </c>
      <c r="B949" s="19" t="e">
        <f>IF(#REF!="",0,COUNTIF(#REF!,"x"))</f>
        <v>#REF!</v>
      </c>
      <c r="C949" s="16" t="e">
        <f>IF(#REF!="",0,COUNTIF(#REF!,"X"))</f>
        <v>#REF!</v>
      </c>
      <c r="D949" s="278">
        <v>21597</v>
      </c>
      <c r="E949" s="279" t="str">
        <f>_xlfn.XLOOKUP(D949,BASE!A:A,BASE!B:B)</f>
        <v>SEMENTE DE ABOBORA SEM CASCA TORRADA E SALGADA AA 2KG (VIDA EM GRAOS)</v>
      </c>
      <c r="F949" s="280"/>
      <c r="G949" s="280"/>
      <c r="H949" s="281">
        <v>39.299999999999997</v>
      </c>
      <c r="I949" s="281">
        <f>VLOOKUP(D949,FRACIONADOS!$A:$L,8,0)</f>
        <v>39.299999999999997</v>
      </c>
      <c r="J949" s="282" t="str">
        <f>IFERROR(_xlfn.XLOOKUP(D949,ISENTOS!A:A,ISENTOS!H:H),"")</f>
        <v/>
      </c>
      <c r="K949" s="282" t="str">
        <f>IFERROR(_xlfn.XLOOKUP(D949,ISENTOS!A:A,ISENTOS!I:I),"")</f>
        <v/>
      </c>
      <c r="L949" s="283">
        <f>IF(_xlfn.XLOOKUP(D949,Peso!A:A,Peso!D:D),_xlfn.XLOOKUP(D949,Peso!A:A,Peso!D:D),"SEM PESO")</f>
        <v>2</v>
      </c>
      <c r="M949" s="283" t="str">
        <f>_xlfn.XLOOKUP(D949,Peso!A:A,Peso!C:C)</f>
        <v>SC</v>
      </c>
      <c r="N949" s="283"/>
      <c r="O949" s="284">
        <f t="shared" si="120"/>
        <v>39.299999999999997</v>
      </c>
      <c r="P949" s="284" t="str">
        <f t="shared" si="121"/>
        <v/>
      </c>
      <c r="Q949" s="284" t="str">
        <f t="shared" si="122"/>
        <v/>
      </c>
      <c r="R949" s="285" t="str">
        <f>_xlfn.XLOOKUP(D949,CATEGORIA!B:B,CATEGORIA!F:F)</f>
        <v>GRAOS / SEMENTES</v>
      </c>
      <c r="S949" s="286">
        <f t="shared" si="123"/>
        <v>78.599999999999994</v>
      </c>
      <c r="T949" s="287" t="str">
        <f t="shared" si="124"/>
        <v/>
      </c>
      <c r="U949" s="287" t="str">
        <f t="shared" si="125"/>
        <v/>
      </c>
      <c r="V949" s="287">
        <f t="shared" si="126"/>
        <v>78.599999999999994</v>
      </c>
      <c r="W949" s="288">
        <f>_xlfn.XLOOKUP('LISTA '!D949,BASE!A:A,BASE!G:G)</f>
        <v>8</v>
      </c>
      <c r="X949" s="280" t="str">
        <f t="shared" si="127"/>
        <v/>
      </c>
      <c r="Y949" s="280" t="str">
        <f>IF(X949="ACABOU",(MAX($Y$2:Y948))+1,"")</f>
        <v/>
      </c>
      <c r="Z949" s="280" t="str">
        <f>IF(X949="CHEGOU",(MAX($Z$2:Z948))+1,"")</f>
        <v/>
      </c>
    </row>
    <row r="950" spans="1:26" s="216" customFormat="1" ht="21.9" customHeight="1" x14ac:dyDescent="0.3">
      <c r="A950" s="19" t="e">
        <f>IF(#REF!="",0,COUNTIF(#REF!,"x"))</f>
        <v>#REF!</v>
      </c>
      <c r="B950" s="19" t="e">
        <f>IF(#REF!="",0,COUNTIF(#REF!,"x"))</f>
        <v>#REF!</v>
      </c>
      <c r="C950" s="16" t="e">
        <f>IF(#REF!="",0,COUNTIF(#REF!,"X"))</f>
        <v>#REF!</v>
      </c>
      <c r="D950" s="278">
        <v>21570</v>
      </c>
      <c r="E950" s="279" t="str">
        <f>_xlfn.XLOOKUP(D950,BASE!A:A,BASE!B:B)</f>
        <v>SEMENTE DE ABOBORA SEM CASCA TORRADA E SALGADA AA 5KG</v>
      </c>
      <c r="F950" s="280"/>
      <c r="G950" s="280"/>
      <c r="H950" s="281">
        <v>35</v>
      </c>
      <c r="I950" s="281">
        <v>35</v>
      </c>
      <c r="J950" s="282" t="str">
        <f>IFERROR(_xlfn.XLOOKUP(D950,ISENTOS!A:A,ISENTOS!H:H),"")</f>
        <v/>
      </c>
      <c r="K950" s="282" t="str">
        <f>IFERROR(_xlfn.XLOOKUP(D950,ISENTOS!A:A,ISENTOS!I:I),"")</f>
        <v/>
      </c>
      <c r="L950" s="283">
        <f>IF(_xlfn.XLOOKUP(D950,Peso!A:A,Peso!D:D),_xlfn.XLOOKUP(D950,Peso!A:A,Peso!D:D),"SEM PESO")</f>
        <v>5</v>
      </c>
      <c r="M950" s="283" t="str">
        <f>_xlfn.XLOOKUP(D950,Peso!A:A,Peso!C:C)</f>
        <v>SC</v>
      </c>
      <c r="N950" s="283"/>
      <c r="O950" s="284">
        <f t="shared" si="120"/>
        <v>35</v>
      </c>
      <c r="P950" s="284" t="str">
        <f t="shared" si="121"/>
        <v/>
      </c>
      <c r="Q950" s="284" t="str">
        <f t="shared" si="122"/>
        <v/>
      </c>
      <c r="R950" s="285" t="str">
        <f>_xlfn.XLOOKUP(D950,CATEGORIA!B:B,CATEGORIA!F:F)</f>
        <v>GRAOS / SEMENTES</v>
      </c>
      <c r="S950" s="286">
        <f t="shared" si="123"/>
        <v>175</v>
      </c>
      <c r="T950" s="287" t="str">
        <f t="shared" si="124"/>
        <v/>
      </c>
      <c r="U950" s="287" t="str">
        <f t="shared" si="125"/>
        <v/>
      </c>
      <c r="V950" s="287">
        <f t="shared" si="126"/>
        <v>175</v>
      </c>
      <c r="W950" s="288">
        <f>_xlfn.XLOOKUP('LISTA '!D950,BASE!A:A,BASE!G:G)</f>
        <v>305</v>
      </c>
      <c r="X950" s="280" t="str">
        <f t="shared" si="127"/>
        <v/>
      </c>
      <c r="Y950" s="280" t="str">
        <f>IF(X950="ACABOU",(MAX($Y$2:Y949))+1,"")</f>
        <v/>
      </c>
      <c r="Z950" s="280" t="str">
        <f>IF(X950="CHEGOU",(MAX($Z$2:Z949))+1,"")</f>
        <v/>
      </c>
    </row>
    <row r="951" spans="1:26" s="216" customFormat="1" ht="21.9" customHeight="1" x14ac:dyDescent="0.3">
      <c r="A951" s="19" t="e">
        <f>IF(#REF!="",0,COUNTIF(#REF!,"x"))</f>
        <v>#REF!</v>
      </c>
      <c r="B951" s="19" t="e">
        <f>IF(#REF!="",0,COUNTIF(#REF!,"x"))</f>
        <v>#REF!</v>
      </c>
      <c r="C951" s="16" t="e">
        <f>IF(#REF!="",0,COUNTIF(#REF!,"X"))</f>
        <v>#REF!</v>
      </c>
      <c r="D951" s="278">
        <v>134</v>
      </c>
      <c r="E951" s="279" t="str">
        <f>_xlfn.XLOOKUP(D951,BASE!A:A,BASE!B:B)</f>
        <v>SEMENTE DE CHIA PRETA PREMIUM 25KG</v>
      </c>
      <c r="F951" s="280"/>
      <c r="G951" s="280"/>
      <c r="H951" s="281">
        <v>18</v>
      </c>
      <c r="I951" s="281">
        <v>18</v>
      </c>
      <c r="J951" s="282" t="str">
        <f>IFERROR(_xlfn.XLOOKUP(D951,ISENTOS!A:A,ISENTOS!H:H),"")</f>
        <v/>
      </c>
      <c r="K951" s="282" t="str">
        <f>IFERROR(_xlfn.XLOOKUP(D951,ISENTOS!A:A,ISENTOS!I:I),"")</f>
        <v/>
      </c>
      <c r="L951" s="283">
        <f>IF(_xlfn.XLOOKUP(D951,Peso!A:A,Peso!D:D),_xlfn.XLOOKUP(D951,Peso!A:A,Peso!D:D),"SEM PESO")</f>
        <v>25</v>
      </c>
      <c r="M951" s="283" t="str">
        <f>_xlfn.XLOOKUP(D951,Peso!A:A,Peso!C:C)</f>
        <v>SC</v>
      </c>
      <c r="N951" s="283"/>
      <c r="O951" s="284">
        <f t="shared" si="120"/>
        <v>18</v>
      </c>
      <c r="P951" s="284" t="str">
        <f t="shared" si="121"/>
        <v/>
      </c>
      <c r="Q951" s="284" t="str">
        <f t="shared" si="122"/>
        <v/>
      </c>
      <c r="R951" s="285" t="str">
        <f>_xlfn.XLOOKUP(D951,CATEGORIA!B:B,CATEGORIA!F:F)</f>
        <v>GRAOS / SEMENTES</v>
      </c>
      <c r="S951" s="286">
        <f t="shared" si="123"/>
        <v>450</v>
      </c>
      <c r="T951" s="287" t="str">
        <f t="shared" si="124"/>
        <v/>
      </c>
      <c r="U951" s="287" t="str">
        <f t="shared" si="125"/>
        <v/>
      </c>
      <c r="V951" s="287">
        <f t="shared" si="126"/>
        <v>450</v>
      </c>
      <c r="W951" s="288">
        <f>_xlfn.XLOOKUP('LISTA '!D951,BASE!A:A,BASE!G:G)</f>
        <v>769</v>
      </c>
      <c r="X951" s="280" t="str">
        <f t="shared" si="127"/>
        <v/>
      </c>
      <c r="Y951" s="280" t="str">
        <f>IF(X951="ACABOU",(MAX($Y$2:Y950))+1,"")</f>
        <v/>
      </c>
      <c r="Z951" s="280" t="str">
        <f>IF(X951="CHEGOU",(MAX($Z$2:Z950))+1,"")</f>
        <v/>
      </c>
    </row>
    <row r="952" spans="1:26" s="216" customFormat="1" ht="21.9" customHeight="1" x14ac:dyDescent="0.3">
      <c r="A952" s="19" t="e">
        <f>IF(#REF!="",0,COUNTIF(#REF!,"x"))</f>
        <v>#REF!</v>
      </c>
      <c r="B952" s="19" t="e">
        <f>IF(#REF!="",0,COUNTIF(#REF!,"x"))</f>
        <v>#REF!</v>
      </c>
      <c r="C952" s="16" t="e">
        <f>IF(#REF!="",0,COUNTIF(#REF!,"X"))</f>
        <v>#REF!</v>
      </c>
      <c r="D952" s="278">
        <v>984</v>
      </c>
      <c r="E952" s="279" t="str">
        <f>_xlfn.XLOOKUP(D952,BASE!A:A,BASE!B:B)</f>
        <v>SEMENTE DE CHIA PRETA PREMIUM 5KG (VIDA EM GRAOS)</v>
      </c>
      <c r="F952" s="280"/>
      <c r="G952" s="280" t="s">
        <v>155</v>
      </c>
      <c r="H952" s="281">
        <v>20.7</v>
      </c>
      <c r="I952" s="281">
        <f>VLOOKUP(D952,FRACIONADOS!$A:$L,8,0)</f>
        <v>20.7</v>
      </c>
      <c r="J952" s="282" t="str">
        <f>IFERROR(_xlfn.XLOOKUP(D952,ISENTOS!A:A,ISENTOS!H:H),"")</f>
        <v/>
      </c>
      <c r="K952" s="282" t="str">
        <f>IFERROR(_xlfn.XLOOKUP(D952,ISENTOS!A:A,ISENTOS!I:I),"")</f>
        <v/>
      </c>
      <c r="L952" s="283">
        <f>IF(_xlfn.XLOOKUP(D952,Peso!A:A,Peso!D:D),_xlfn.XLOOKUP(D952,Peso!A:A,Peso!D:D),"SEM PESO")</f>
        <v>5</v>
      </c>
      <c r="M952" s="283" t="str">
        <f>_xlfn.XLOOKUP(D952,Peso!A:A,Peso!C:C)</f>
        <v>SC</v>
      </c>
      <c r="N952" s="283"/>
      <c r="O952" s="284">
        <f t="shared" si="120"/>
        <v>20.7</v>
      </c>
      <c r="P952" s="284" t="str">
        <f t="shared" si="121"/>
        <v/>
      </c>
      <c r="Q952" s="284" t="str">
        <f t="shared" si="122"/>
        <v/>
      </c>
      <c r="R952" s="285" t="str">
        <f>_xlfn.XLOOKUP(D952,CATEGORIA!B:B,CATEGORIA!F:F)</f>
        <v>GRAOS / SEMENTES</v>
      </c>
      <c r="S952" s="286">
        <f t="shared" si="123"/>
        <v>103.5</v>
      </c>
      <c r="T952" s="287" t="str">
        <f t="shared" si="124"/>
        <v/>
      </c>
      <c r="U952" s="287" t="str">
        <f t="shared" si="125"/>
        <v/>
      </c>
      <c r="V952" s="287">
        <f t="shared" si="126"/>
        <v>103.5</v>
      </c>
      <c r="W952" s="288">
        <f>_xlfn.XLOOKUP('LISTA '!D952,BASE!A:A,BASE!G:G)</f>
        <v>1861</v>
      </c>
      <c r="X952" s="280" t="str">
        <f t="shared" si="127"/>
        <v/>
      </c>
      <c r="Y952" s="280" t="str">
        <f>IF(X952="ACABOU",(MAX($Y$2:Y951))+1,"")</f>
        <v/>
      </c>
      <c r="Z952" s="280" t="str">
        <f>IF(X952="CHEGOU",(MAX($Z$2:Z951))+1,"")</f>
        <v/>
      </c>
    </row>
    <row r="953" spans="1:26" s="216" customFormat="1" ht="21.9" customHeight="1" x14ac:dyDescent="0.3">
      <c r="A953" s="103"/>
      <c r="B953" s="103"/>
      <c r="C953" s="104"/>
      <c r="D953" s="278">
        <v>21545</v>
      </c>
      <c r="E953" s="279" t="str">
        <f>_xlfn.XLOOKUP(D953,BASE!A:A,BASE!B:B)</f>
        <v>SENE EM FOLHAS 1KG (VIDA EM GRAOS)</v>
      </c>
      <c r="F953" s="280" t="s">
        <v>155</v>
      </c>
      <c r="G953" s="280" t="s">
        <v>155</v>
      </c>
      <c r="H953" s="281">
        <v>9.1999999999999993</v>
      </c>
      <c r="I953" s="281">
        <f>VLOOKUP(D953,FRACIONADOS!$A:$L,8,0)</f>
        <v>9.1999999999999993</v>
      </c>
      <c r="J953" s="282">
        <f>IFERROR(_xlfn.XLOOKUP(D953,ISENTOS!A:A,ISENTOS!H:H),"")</f>
        <v>0.04</v>
      </c>
      <c r="K953" s="282">
        <f>IFERROR(_xlfn.XLOOKUP(D953,ISENTOS!A:A,ISENTOS!I:I),"")</f>
        <v>0.12</v>
      </c>
      <c r="L953" s="283">
        <f>IF(_xlfn.XLOOKUP(D953,Peso!A:A,Peso!D:D),_xlfn.XLOOKUP(D953,Peso!A:A,Peso!D:D),"SEM PESO")</f>
        <v>1</v>
      </c>
      <c r="M953" s="283" t="str">
        <f>_xlfn.XLOOKUP(D953,Peso!A:A,Peso!C:C)</f>
        <v>SC</v>
      </c>
      <c r="N953" s="283"/>
      <c r="O953" s="284">
        <f t="shared" si="120"/>
        <v>9.1999999999999993</v>
      </c>
      <c r="P953" s="284">
        <f t="shared" si="121"/>
        <v>9.6</v>
      </c>
      <c r="Q953" s="284">
        <f t="shared" si="122"/>
        <v>10.4</v>
      </c>
      <c r="R953" s="285" t="str">
        <f>_xlfn.XLOOKUP(D953,CATEGORIA!B:B,CATEGORIA!F:F)</f>
        <v>CHAS</v>
      </c>
      <c r="S953" s="286">
        <f t="shared" si="123"/>
        <v>9.1999999999999993</v>
      </c>
      <c r="T953" s="287">
        <f t="shared" si="124"/>
        <v>9.6</v>
      </c>
      <c r="U953" s="287">
        <f t="shared" si="125"/>
        <v>10.4</v>
      </c>
      <c r="V953" s="287">
        <f t="shared" si="126"/>
        <v>9.1999999999999993</v>
      </c>
      <c r="W953" s="288">
        <f>_xlfn.XLOOKUP('LISTA '!D953,BASE!A:A,BASE!G:G)</f>
        <v>86</v>
      </c>
      <c r="X953" s="280" t="str">
        <f t="shared" si="127"/>
        <v/>
      </c>
      <c r="Y953" s="280" t="str">
        <f>IF(X953="ACABOU",(MAX($Y$2:Y952))+1,"")</f>
        <v/>
      </c>
      <c r="Z953" s="280" t="str">
        <f>IF(X953="CHEGOU",(MAX($Z$2:Z952))+1,"")</f>
        <v/>
      </c>
    </row>
    <row r="954" spans="1:26" s="216" customFormat="1" ht="21.9" customHeight="1" x14ac:dyDescent="0.3">
      <c r="A954" s="103" t="e">
        <f>IF(#REF!="",0,COUNTIF(#REF!,"x"))</f>
        <v>#REF!</v>
      </c>
      <c r="B954" s="103" t="e">
        <f>IF(#REF!="",0,COUNTIF(#REF!,"x"))</f>
        <v>#REF!</v>
      </c>
      <c r="C954" s="104" t="e">
        <f>IF(#REF!="",0,COUNTIF(#REF!,"X"))</f>
        <v>#REF!</v>
      </c>
      <c r="D954" s="278">
        <v>21231</v>
      </c>
      <c r="E954" s="279" t="str">
        <f>_xlfn.XLOOKUP(D954,BASE!A:A,BASE!B:B)</f>
        <v>SENE EM FOLHAS 4KG (VIDA EM GRAOS)</v>
      </c>
      <c r="F954" s="280" t="s">
        <v>155</v>
      </c>
      <c r="G954" s="280" t="s">
        <v>155</v>
      </c>
      <c r="H954" s="281">
        <v>6.3</v>
      </c>
      <c r="I954" s="281">
        <v>6.3</v>
      </c>
      <c r="J954" s="282">
        <f>IFERROR(_xlfn.XLOOKUP(D954,ISENTOS!A:A,ISENTOS!H:H),"")</f>
        <v>0.04</v>
      </c>
      <c r="K954" s="282">
        <f>IFERROR(_xlfn.XLOOKUP(D954,ISENTOS!A:A,ISENTOS!I:I),"")</f>
        <v>0.12</v>
      </c>
      <c r="L954" s="283">
        <f>IF(_xlfn.XLOOKUP(D954,Peso!A:A,Peso!D:D),_xlfn.XLOOKUP(D954,Peso!A:A,Peso!D:D),"SEM PESO")</f>
        <v>4</v>
      </c>
      <c r="M954" s="283" t="str">
        <f>_xlfn.XLOOKUP(D954,Peso!A:A,Peso!C:C)</f>
        <v>SC</v>
      </c>
      <c r="N954" s="283"/>
      <c r="O954" s="284">
        <f t="shared" si="120"/>
        <v>6.3</v>
      </c>
      <c r="P954" s="284">
        <f t="shared" si="121"/>
        <v>6.6</v>
      </c>
      <c r="Q954" s="284">
        <f t="shared" si="122"/>
        <v>7.1</v>
      </c>
      <c r="R954" s="285" t="str">
        <f>_xlfn.XLOOKUP(D954,CATEGORIA!B:B,CATEGORIA!F:F)</f>
        <v>CHAS</v>
      </c>
      <c r="S954" s="286">
        <f t="shared" si="123"/>
        <v>25.2</v>
      </c>
      <c r="T954" s="287">
        <f t="shared" si="124"/>
        <v>26.3</v>
      </c>
      <c r="U954" s="287">
        <f t="shared" si="125"/>
        <v>28.3</v>
      </c>
      <c r="V954" s="287">
        <f t="shared" si="126"/>
        <v>25.2</v>
      </c>
      <c r="W954" s="288">
        <f>_xlfn.XLOOKUP('LISTA '!D954,BASE!A:A,BASE!G:G)</f>
        <v>6</v>
      </c>
      <c r="X954" s="280" t="str">
        <f t="shared" si="127"/>
        <v/>
      </c>
      <c r="Y954" s="280" t="str">
        <f>IF(X954="ACABOU",(MAX($Y$2:Y953))+1,"")</f>
        <v/>
      </c>
      <c r="Z954" s="280" t="str">
        <f>IF(X954="CHEGOU",(MAX($Z$2:Z953))+1,"")</f>
        <v/>
      </c>
    </row>
    <row r="955" spans="1:26" s="216" customFormat="1" ht="21.9" customHeight="1" x14ac:dyDescent="0.3">
      <c r="A955" s="103"/>
      <c r="B955" s="103"/>
      <c r="C955" s="104"/>
      <c r="D955" s="278">
        <v>20898</v>
      </c>
      <c r="E955" s="279" t="str">
        <f>_xlfn.XLOOKUP(D955,BASE!A:A,BASE!B:B)</f>
        <v>SENE EM PO PURO 5KG</v>
      </c>
      <c r="F955" s="280"/>
      <c r="G955" s="280"/>
      <c r="H955" s="281">
        <v>9.8000000000000007</v>
      </c>
      <c r="I955" s="281">
        <v>9.8000000000000007</v>
      </c>
      <c r="J955" s="282">
        <f>IFERROR(_xlfn.XLOOKUP(D955,ISENTOS!A:A,ISENTOS!H:H),"")</f>
        <v>0.04</v>
      </c>
      <c r="K955" s="282">
        <f>IFERROR(_xlfn.XLOOKUP(D955,ISENTOS!A:A,ISENTOS!I:I),"")</f>
        <v>0.12</v>
      </c>
      <c r="L955" s="283">
        <f>IF(_xlfn.XLOOKUP(D955,Peso!A:A,Peso!D:D),_xlfn.XLOOKUP(D955,Peso!A:A,Peso!D:D),"SEM PESO")</f>
        <v>5</v>
      </c>
      <c r="M955" s="283" t="str">
        <f>_xlfn.XLOOKUP(D955,Peso!A:A,Peso!C:C)</f>
        <v>SC</v>
      </c>
      <c r="N955" s="283"/>
      <c r="O955" s="284">
        <f t="shared" si="120"/>
        <v>9.8000000000000007</v>
      </c>
      <c r="P955" s="284">
        <f t="shared" si="121"/>
        <v>10.199999999999999</v>
      </c>
      <c r="Q955" s="284">
        <f t="shared" si="122"/>
        <v>11</v>
      </c>
      <c r="R955" s="285" t="str">
        <f>_xlfn.XLOOKUP(D955,CATEGORIA!B:B,CATEGORIA!F:F)</f>
        <v>CHAS</v>
      </c>
      <c r="S955" s="286">
        <f t="shared" si="123"/>
        <v>49</v>
      </c>
      <c r="T955" s="287">
        <f t="shared" si="124"/>
        <v>51</v>
      </c>
      <c r="U955" s="287">
        <f t="shared" si="125"/>
        <v>54.9</v>
      </c>
      <c r="V955" s="287">
        <f t="shared" si="126"/>
        <v>49</v>
      </c>
      <c r="W955" s="288">
        <f>_xlfn.XLOOKUP('LISTA '!D955,BASE!A:A,BASE!G:G)</f>
        <v>73</v>
      </c>
      <c r="X955" s="280" t="str">
        <f t="shared" si="127"/>
        <v/>
      </c>
      <c r="Y955" s="280" t="str">
        <f>IF(X955="ACABOU",(MAX($Y$2:Y954))+1,"")</f>
        <v/>
      </c>
      <c r="Z955" s="280" t="str">
        <f>IF(X955="CHEGOU",(MAX($Z$2:Z954))+1,"")</f>
        <v/>
      </c>
    </row>
    <row r="956" spans="1:26" s="216" customFormat="1" ht="21.9" customHeight="1" x14ac:dyDescent="0.3">
      <c r="A956" s="12" t="e">
        <f>IF(#REF!="",0,COUNTIF(#REF!,"x"))</f>
        <v>#REF!</v>
      </c>
      <c r="B956" s="12" t="e">
        <f>IF(#REF!="",0,COUNTIF(#REF!,"x"))</f>
        <v>#REF!</v>
      </c>
      <c r="C956" s="13" t="e">
        <f>IF(#REF!="",0,COUNTIF(#REF!,"X"))</f>
        <v>#REF!</v>
      </c>
      <c r="D956" s="278">
        <v>149</v>
      </c>
      <c r="E956" s="279" t="str">
        <f>_xlfn.XLOOKUP(D956,BASE!A:A,BASE!B:B)</f>
        <v>SHOYU SEM GLUTAMATO 12/500ML (DAIMARU)</v>
      </c>
      <c r="F956" s="280"/>
      <c r="G956" s="280"/>
      <c r="H956" s="281">
        <v>13.5</v>
      </c>
      <c r="I956" s="281">
        <v>13.5</v>
      </c>
      <c r="J956" s="282" t="str">
        <f>IFERROR(_xlfn.XLOOKUP(D956,ISENTOS!A:A,ISENTOS!H:H),"")</f>
        <v/>
      </c>
      <c r="K956" s="282" t="str">
        <f>IFERROR(_xlfn.XLOOKUP(D956,ISENTOS!A:A,ISENTOS!I:I),"")</f>
        <v/>
      </c>
      <c r="L956" s="283">
        <f>IF(_xlfn.XLOOKUP(D956,Peso!A:A,Peso!D:D),_xlfn.XLOOKUP(D956,Peso!A:A,Peso!D:D),"SEM PESO")</f>
        <v>12</v>
      </c>
      <c r="M956" s="283" t="str">
        <f>_xlfn.XLOOKUP(D956,Peso!A:A,Peso!C:C)</f>
        <v>CX</v>
      </c>
      <c r="N956" s="283"/>
      <c r="O956" s="284">
        <f t="shared" si="120"/>
        <v>13.5</v>
      </c>
      <c r="P956" s="284" t="str">
        <f t="shared" si="121"/>
        <v/>
      </c>
      <c r="Q956" s="284" t="str">
        <f t="shared" si="122"/>
        <v/>
      </c>
      <c r="R956" s="285" t="str">
        <f>_xlfn.XLOOKUP(D956,CATEGORIA!B:B,CATEGORIA!F:F)</f>
        <v>ADITIVOS</v>
      </c>
      <c r="S956" s="286">
        <f t="shared" si="123"/>
        <v>162</v>
      </c>
      <c r="T956" s="287" t="str">
        <f t="shared" si="124"/>
        <v/>
      </c>
      <c r="U956" s="287" t="str">
        <f t="shared" si="125"/>
        <v/>
      </c>
      <c r="V956" s="287">
        <f t="shared" si="126"/>
        <v>162</v>
      </c>
      <c r="W956" s="288">
        <f>_xlfn.XLOOKUP('LISTA '!D956,BASE!A:A,BASE!G:G)</f>
        <v>17</v>
      </c>
      <c r="X956" s="280" t="str">
        <f t="shared" si="127"/>
        <v/>
      </c>
      <c r="Y956" s="280" t="str">
        <f>IF(X956="ACABOU",(MAX($Y$2:Y955))+1,"")</f>
        <v/>
      </c>
      <c r="Z956" s="280" t="str">
        <f>IF(X956="CHEGOU",(MAX($Z$2:Z955))+1,"")</f>
        <v/>
      </c>
    </row>
    <row r="957" spans="1:26" s="216" customFormat="1" ht="21.9" customHeight="1" x14ac:dyDescent="0.3">
      <c r="A957" s="12" t="e">
        <f>IF(#REF!="",0,COUNTIF(#REF!,"x"))</f>
        <v>#REF!</v>
      </c>
      <c r="B957" s="12" t="e">
        <f>IF(#REF!="",0,COUNTIF(#REF!,"x"))</f>
        <v>#REF!</v>
      </c>
      <c r="C957" s="13" t="e">
        <f>IF(#REF!="",0,COUNTIF(#REF!,"X"))</f>
        <v>#REF!</v>
      </c>
      <c r="D957" s="278">
        <v>2816</v>
      </c>
      <c r="E957" s="279" t="str">
        <f>_xlfn.XLOOKUP(D957,BASE!A:A,BASE!B:B)</f>
        <v>SOJA EM GRAOS 25KG</v>
      </c>
      <c r="F957" s="280"/>
      <c r="G957" s="280"/>
      <c r="H957" s="281">
        <v>4.4000000000000004</v>
      </c>
      <c r="I957" s="281">
        <v>4.4000000000000004</v>
      </c>
      <c r="J957" s="282" t="str">
        <f>IFERROR(_xlfn.XLOOKUP(D957,ISENTOS!A:A,ISENTOS!H:H),"")</f>
        <v/>
      </c>
      <c r="K957" s="282" t="str">
        <f>IFERROR(_xlfn.XLOOKUP(D957,ISENTOS!A:A,ISENTOS!I:I),"")</f>
        <v/>
      </c>
      <c r="L957" s="283">
        <f>IF(_xlfn.XLOOKUP(D957,Peso!A:A,Peso!D:D),_xlfn.XLOOKUP(D957,Peso!A:A,Peso!D:D),"SEM PESO")</f>
        <v>25</v>
      </c>
      <c r="M957" s="283" t="str">
        <f>_xlfn.XLOOKUP(D957,Peso!A:A,Peso!C:C)</f>
        <v>SC</v>
      </c>
      <c r="N957" s="283"/>
      <c r="O957" s="284">
        <f t="shared" si="120"/>
        <v>4.4000000000000004</v>
      </c>
      <c r="P957" s="284" t="str">
        <f t="shared" si="121"/>
        <v/>
      </c>
      <c r="Q957" s="284" t="str">
        <f t="shared" si="122"/>
        <v/>
      </c>
      <c r="R957" s="285" t="str">
        <f>_xlfn.XLOOKUP(D957,CATEGORIA!B:B,CATEGORIA!F:F)</f>
        <v>GRAOS / SEMENTES</v>
      </c>
      <c r="S957" s="286">
        <f t="shared" si="123"/>
        <v>110.00000000000001</v>
      </c>
      <c r="T957" s="287" t="str">
        <f t="shared" si="124"/>
        <v/>
      </c>
      <c r="U957" s="287" t="str">
        <f t="shared" si="125"/>
        <v/>
      </c>
      <c r="V957" s="287">
        <f t="shared" si="126"/>
        <v>110.00000000000001</v>
      </c>
      <c r="W957" s="288">
        <f>_xlfn.XLOOKUP('LISTA '!D957,BASE!A:A,BASE!G:G)</f>
        <v>141</v>
      </c>
      <c r="X957" s="280" t="str">
        <f t="shared" si="127"/>
        <v/>
      </c>
      <c r="Y957" s="280" t="str">
        <f>IF(X957="ACABOU",(MAX($Y$2:Y956))+1,"")</f>
        <v/>
      </c>
      <c r="Z957" s="280" t="str">
        <f>IF(X957="CHEGOU",(MAX($Z$2:Z956))+1,"")</f>
        <v/>
      </c>
    </row>
    <row r="958" spans="1:26" s="216" customFormat="1" ht="21.9" customHeight="1" x14ac:dyDescent="0.3">
      <c r="A958" s="12" t="e">
        <f>IF(#REF!="",0,COUNTIF(#REF!,"x"))</f>
        <v>#REF!</v>
      </c>
      <c r="B958" s="12" t="e">
        <f>IF(#REF!="",0,COUNTIF(#REF!,"x"))</f>
        <v>#REF!</v>
      </c>
      <c r="C958" s="13" t="e">
        <f>IF(#REF!="",0,COUNTIF(#REF!,"X"))</f>
        <v>#REF!</v>
      </c>
      <c r="D958" s="278">
        <v>1261</v>
      </c>
      <c r="E958" s="279" t="str">
        <f>_xlfn.XLOOKUP(D958,BASE!A:A,BASE!B:B)</f>
        <v>SOJA EM GRAOS 5KG (VIDA EM GRAOS)</v>
      </c>
      <c r="F958" s="280" t="s">
        <v>155</v>
      </c>
      <c r="G958" s="280" t="s">
        <v>155</v>
      </c>
      <c r="H958" s="281">
        <v>5.5</v>
      </c>
      <c r="I958" s="281">
        <f>VLOOKUP(D958,FRACIONADOS!$A:$L,8,0)</f>
        <v>5.5</v>
      </c>
      <c r="J958" s="282" t="str">
        <f>IFERROR(_xlfn.XLOOKUP(D958,ISENTOS!A:A,ISENTOS!H:H),"")</f>
        <v/>
      </c>
      <c r="K958" s="282" t="str">
        <f>IFERROR(_xlfn.XLOOKUP(D958,ISENTOS!A:A,ISENTOS!I:I),"")</f>
        <v/>
      </c>
      <c r="L958" s="283">
        <f>IF(_xlfn.XLOOKUP(D958,Peso!A:A,Peso!D:D),_xlfn.XLOOKUP(D958,Peso!A:A,Peso!D:D),"SEM PESO")</f>
        <v>5</v>
      </c>
      <c r="M958" s="283" t="str">
        <f>_xlfn.XLOOKUP(D958,Peso!A:A,Peso!C:C)</f>
        <v>SC</v>
      </c>
      <c r="N958" s="283"/>
      <c r="O958" s="284">
        <f t="shared" si="120"/>
        <v>5.5</v>
      </c>
      <c r="P958" s="284" t="str">
        <f t="shared" si="121"/>
        <v/>
      </c>
      <c r="Q958" s="284" t="str">
        <f t="shared" si="122"/>
        <v/>
      </c>
      <c r="R958" s="285" t="str">
        <f>_xlfn.XLOOKUP(D958,CATEGORIA!B:B,CATEGORIA!F:F)</f>
        <v>GRAOS / SEMENTES</v>
      </c>
      <c r="S958" s="286">
        <f t="shared" si="123"/>
        <v>27.5</v>
      </c>
      <c r="T958" s="287" t="str">
        <f t="shared" si="124"/>
        <v/>
      </c>
      <c r="U958" s="287" t="str">
        <f t="shared" si="125"/>
        <v/>
      </c>
      <c r="V958" s="287">
        <f t="shared" si="126"/>
        <v>27.5</v>
      </c>
      <c r="W958" s="288">
        <f>_xlfn.XLOOKUP('LISTA '!D958,BASE!A:A,BASE!G:G)</f>
        <v>66</v>
      </c>
      <c r="X958" s="280" t="str">
        <f t="shared" si="127"/>
        <v/>
      </c>
      <c r="Y958" s="280" t="str">
        <f>IF(X958="ACABOU",(MAX($Y$2:Y957))+1,"")</f>
        <v/>
      </c>
      <c r="Z958" s="280" t="str">
        <f>IF(X958="CHEGOU",(MAX($Z$2:Z957))+1,"")</f>
        <v/>
      </c>
    </row>
    <row r="959" spans="1:26" s="216" customFormat="1" ht="21.9" customHeight="1" x14ac:dyDescent="0.3">
      <c r="A959" s="12" t="e">
        <f>IF(#REF!="",0,COUNTIF(#REF!,"x"))</f>
        <v>#REF!</v>
      </c>
      <c r="B959" s="12" t="e">
        <f>IF(#REF!="",0,COUNTIF(#REF!,"x"))</f>
        <v>#REF!</v>
      </c>
      <c r="C959" s="13" t="e">
        <f>IF(#REF!="",0,COUNTIF(#REF!,"X"))</f>
        <v>#REF!</v>
      </c>
      <c r="D959" s="278">
        <v>20915</v>
      </c>
      <c r="E959" s="279" t="str">
        <f>_xlfn.XLOOKUP(D959,BASE!A:A,BASE!B:B)</f>
        <v>SPIRULINA EM PO 25KG</v>
      </c>
      <c r="F959" s="280"/>
      <c r="G959" s="280"/>
      <c r="H959" s="281">
        <v>37</v>
      </c>
      <c r="I959" s="281">
        <v>37</v>
      </c>
      <c r="J959" s="282" t="str">
        <f>IFERROR(_xlfn.XLOOKUP(D959,ISENTOS!A:A,ISENTOS!H:H),"")</f>
        <v/>
      </c>
      <c r="K959" s="282" t="str">
        <f>IFERROR(_xlfn.XLOOKUP(D959,ISENTOS!A:A,ISENTOS!I:I),"")</f>
        <v/>
      </c>
      <c r="L959" s="283">
        <f>IF(_xlfn.XLOOKUP(D959,Peso!A:A,Peso!D:D),_xlfn.XLOOKUP(D959,Peso!A:A,Peso!D:D),"SEM PESO")</f>
        <v>25</v>
      </c>
      <c r="M959" s="283" t="str">
        <f>_xlfn.XLOOKUP(D959,Peso!A:A,Peso!C:C)</f>
        <v>SC</v>
      </c>
      <c r="N959" s="283"/>
      <c r="O959" s="284">
        <f t="shared" si="120"/>
        <v>37</v>
      </c>
      <c r="P959" s="284" t="str">
        <f t="shared" si="121"/>
        <v/>
      </c>
      <c r="Q959" s="284" t="str">
        <f t="shared" si="122"/>
        <v/>
      </c>
      <c r="R959" s="285" t="str">
        <f>_xlfn.XLOOKUP(D959,CATEGORIA!B:B,CATEGORIA!F:F)</f>
        <v>SUPLEMENTOS</v>
      </c>
      <c r="S959" s="286">
        <f t="shared" si="123"/>
        <v>925</v>
      </c>
      <c r="T959" s="287" t="str">
        <f t="shared" si="124"/>
        <v/>
      </c>
      <c r="U959" s="287" t="str">
        <f t="shared" si="125"/>
        <v/>
      </c>
      <c r="V959" s="287">
        <f t="shared" si="126"/>
        <v>925</v>
      </c>
      <c r="W959" s="288">
        <f>_xlfn.XLOOKUP('LISTA '!D959,BASE!A:A,BASE!G:G)</f>
        <v>98</v>
      </c>
      <c r="X959" s="280" t="str">
        <f t="shared" si="127"/>
        <v/>
      </c>
      <c r="Y959" s="280" t="str">
        <f>IF(X959="ACABOU",(MAX($Y$2:Y958))+1,"")</f>
        <v/>
      </c>
      <c r="Z959" s="280" t="str">
        <f>IF(X959="CHEGOU",(MAX($Z$2:Z958))+1,"")</f>
        <v/>
      </c>
    </row>
    <row r="960" spans="1:26" s="216" customFormat="1" ht="21.9" customHeight="1" x14ac:dyDescent="0.3">
      <c r="A960" s="12" t="e">
        <f>IF(#REF!="",0,COUNTIF(#REF!,"x"))</f>
        <v>#REF!</v>
      </c>
      <c r="B960" s="12" t="e">
        <f>IF(#REF!="",0,COUNTIF(#REF!,"x"))</f>
        <v>#REF!</v>
      </c>
      <c r="C960" s="13" t="e">
        <f>IF(#REF!="",0,COUNTIF(#REF!,"X"))</f>
        <v>#REF!</v>
      </c>
      <c r="D960" s="278">
        <v>20370</v>
      </c>
      <c r="E960" s="279" t="str">
        <f>_xlfn.XLOOKUP(D960,BASE!A:A,BASE!B:B)</f>
        <v>SPIRULINA EM PO 2X1KG (VIDA EM GRAOS)</v>
      </c>
      <c r="F960" s="280" t="s">
        <v>155</v>
      </c>
      <c r="G960" s="280" t="s">
        <v>155</v>
      </c>
      <c r="H960" s="281">
        <v>41.5</v>
      </c>
      <c r="I960" s="281">
        <f>VLOOKUP(D960,FRACIONADOS!$A:$L,8,0)</f>
        <v>41.5</v>
      </c>
      <c r="J960" s="282" t="str">
        <f>IFERROR(_xlfn.XLOOKUP(D960,ISENTOS!A:A,ISENTOS!H:H),"")</f>
        <v/>
      </c>
      <c r="K960" s="282" t="str">
        <f>IFERROR(_xlfn.XLOOKUP(D960,ISENTOS!A:A,ISENTOS!I:I),"")</f>
        <v/>
      </c>
      <c r="L960" s="283">
        <f>IF(_xlfn.XLOOKUP(D960,Peso!A:A,Peso!D:D),_xlfn.XLOOKUP(D960,Peso!A:A,Peso!D:D),"SEM PESO")</f>
        <v>2</v>
      </c>
      <c r="M960" s="283" t="str">
        <f>_xlfn.XLOOKUP(D960,Peso!A:A,Peso!C:C)</f>
        <v>CX</v>
      </c>
      <c r="N960" s="283"/>
      <c r="O960" s="284">
        <f t="shared" si="120"/>
        <v>41.5</v>
      </c>
      <c r="P960" s="284" t="str">
        <f t="shared" si="121"/>
        <v/>
      </c>
      <c r="Q960" s="284" t="str">
        <f t="shared" si="122"/>
        <v/>
      </c>
      <c r="R960" s="285" t="str">
        <f>_xlfn.XLOOKUP(D960,CATEGORIA!B:B,CATEGORIA!F:F)</f>
        <v>SUPLEMENTOS</v>
      </c>
      <c r="S960" s="286">
        <f t="shared" si="123"/>
        <v>83</v>
      </c>
      <c r="T960" s="287" t="str">
        <f t="shared" si="124"/>
        <v/>
      </c>
      <c r="U960" s="287" t="str">
        <f t="shared" si="125"/>
        <v/>
      </c>
      <c r="V960" s="287">
        <f t="shared" si="126"/>
        <v>83</v>
      </c>
      <c r="W960" s="288">
        <f>_xlfn.XLOOKUP('LISTA '!D960,BASE!A:A,BASE!G:G)</f>
        <v>57</v>
      </c>
      <c r="X960" s="280" t="str">
        <f t="shared" si="127"/>
        <v/>
      </c>
      <c r="Y960" s="280" t="str">
        <f>IF(X960="ACABOU",(MAX($Y$2:Y959))+1,"")</f>
        <v/>
      </c>
      <c r="Z960" s="280" t="str">
        <f>IF(X960="CHEGOU",(MAX($Z$2:Z959))+1,"")</f>
        <v/>
      </c>
    </row>
    <row r="961" spans="1:27" s="216" customFormat="1" ht="21.9" customHeight="1" x14ac:dyDescent="0.3">
      <c r="A961" s="12" t="e">
        <f>IF(#REF!="",0,COUNTIF(#REF!,"x"))</f>
        <v>#REF!</v>
      </c>
      <c r="B961" s="12" t="e">
        <f>IF(#REF!="",0,COUNTIF(#REF!,"x"))</f>
        <v>#REF!</v>
      </c>
      <c r="C961" s="13" t="e">
        <f>IF(#REF!="",0,COUNTIF(#REF!,"X"))</f>
        <v>#REF!</v>
      </c>
      <c r="D961" s="278">
        <v>2674</v>
      </c>
      <c r="E961" s="279" t="str">
        <f>_xlfn.XLOOKUP(D961,BASE!A:A,BASE!B:B)</f>
        <v>SPRAY MEL E PROPOLIS 6X30ML (ABV)</v>
      </c>
      <c r="F961" s="280"/>
      <c r="G961" s="280"/>
      <c r="H961" s="281">
        <v>6.4</v>
      </c>
      <c r="I961" s="281">
        <v>6.4</v>
      </c>
      <c r="J961" s="282" t="str">
        <f>IFERROR(_xlfn.XLOOKUP(D961,ISENTOS!A:A,ISENTOS!H:H),"")</f>
        <v/>
      </c>
      <c r="K961" s="282" t="str">
        <f>IFERROR(_xlfn.XLOOKUP(D961,ISENTOS!A:A,ISENTOS!I:I),"")</f>
        <v/>
      </c>
      <c r="L961" s="283">
        <f>IF(_xlfn.XLOOKUP(D961,Peso!A:A,Peso!D:D),_xlfn.XLOOKUP(D961,Peso!A:A,Peso!D:D),"SEM PESO")</f>
        <v>6</v>
      </c>
      <c r="M961" s="283" t="str">
        <f>_xlfn.XLOOKUP(D961,Peso!A:A,Peso!C:C)</f>
        <v>FD</v>
      </c>
      <c r="N961" s="283"/>
      <c r="O961" s="284">
        <f t="shared" si="120"/>
        <v>6.4</v>
      </c>
      <c r="P961" s="284" t="str">
        <f t="shared" si="121"/>
        <v/>
      </c>
      <c r="Q961" s="284" t="str">
        <f t="shared" si="122"/>
        <v/>
      </c>
      <c r="R961" s="285" t="str">
        <f>_xlfn.XLOOKUP(D961,CATEGORIA!B:B,CATEGORIA!F:F)</f>
        <v>SAUDE E BELEZA</v>
      </c>
      <c r="S961" s="286">
        <f t="shared" si="123"/>
        <v>38.400000000000006</v>
      </c>
      <c r="T961" s="287" t="str">
        <f t="shared" si="124"/>
        <v/>
      </c>
      <c r="U961" s="287" t="str">
        <f t="shared" si="125"/>
        <v/>
      </c>
      <c r="V961" s="287">
        <f t="shared" si="126"/>
        <v>38.400000000000006</v>
      </c>
      <c r="W961" s="288">
        <f>_xlfn.XLOOKUP('LISTA '!D961,BASE!A:A,BASE!G:G)</f>
        <v>9</v>
      </c>
      <c r="X961" s="280" t="str">
        <f t="shared" si="127"/>
        <v/>
      </c>
      <c r="Y961" s="280" t="str">
        <f>IF(X961="ACABOU",(MAX($Y$2:Y960))+1,"")</f>
        <v/>
      </c>
      <c r="Z961" s="280" t="str">
        <f>IF(X961="CHEGOU",(MAX($Z$2:Z960))+1,"")</f>
        <v/>
      </c>
    </row>
    <row r="962" spans="1:27" s="216" customFormat="1" ht="21.9" customHeight="1" x14ac:dyDescent="0.3">
      <c r="A962" s="103" t="e">
        <f>IF(#REF!="",0,COUNTIF(#REF!,"x"))</f>
        <v>#REF!</v>
      </c>
      <c r="B962" s="103" t="e">
        <f>IF(#REF!="",0,COUNTIF(#REF!,"x"))</f>
        <v>#REF!</v>
      </c>
      <c r="C962" s="104" t="e">
        <f>IF(#REF!="",0,COUNTIF(#REF!,"X"))</f>
        <v>#REF!</v>
      </c>
      <c r="D962" s="278">
        <v>2675</v>
      </c>
      <c r="E962" s="279" t="str">
        <f>_xlfn.XLOOKUP(D962,BASE!A:A,BASE!B:B)</f>
        <v>SPRAY MEL E PROPOLIS E AGRIAO E ROMA 6X30ML (ABV)</v>
      </c>
      <c r="F962" s="280"/>
      <c r="G962" s="280"/>
      <c r="H962" s="281">
        <v>6.4</v>
      </c>
      <c r="I962" s="281">
        <v>6.4</v>
      </c>
      <c r="J962" s="282" t="str">
        <f>IFERROR(_xlfn.XLOOKUP(D962,ISENTOS!A:A,ISENTOS!H:H),"")</f>
        <v/>
      </c>
      <c r="K962" s="282" t="str">
        <f>IFERROR(_xlfn.XLOOKUP(D962,ISENTOS!A:A,ISENTOS!I:I),"")</f>
        <v/>
      </c>
      <c r="L962" s="283">
        <f>IF(_xlfn.XLOOKUP(D962,Peso!A:A,Peso!D:D),_xlfn.XLOOKUP(D962,Peso!A:A,Peso!D:D),"SEM PESO")</f>
        <v>6</v>
      </c>
      <c r="M962" s="283" t="str">
        <f>_xlfn.XLOOKUP(D962,Peso!A:A,Peso!C:C)</f>
        <v>FD</v>
      </c>
      <c r="N962" s="283"/>
      <c r="O962" s="284">
        <f t="shared" si="120"/>
        <v>6.4</v>
      </c>
      <c r="P962" s="284" t="str">
        <f t="shared" si="121"/>
        <v/>
      </c>
      <c r="Q962" s="284" t="str">
        <f t="shared" si="122"/>
        <v/>
      </c>
      <c r="R962" s="285" t="str">
        <f>_xlfn.XLOOKUP(D962,CATEGORIA!B:B,CATEGORIA!F:F)</f>
        <v>SAUDE E BELEZA</v>
      </c>
      <c r="S962" s="286">
        <f t="shared" si="123"/>
        <v>38.400000000000006</v>
      </c>
      <c r="T962" s="287" t="str">
        <f t="shared" si="124"/>
        <v/>
      </c>
      <c r="U962" s="287" t="str">
        <f t="shared" si="125"/>
        <v/>
      </c>
      <c r="V962" s="287">
        <f t="shared" si="126"/>
        <v>38.400000000000006</v>
      </c>
      <c r="W962" s="288">
        <f>_xlfn.XLOOKUP('LISTA '!D962,BASE!A:A,BASE!G:G)</f>
        <v>14</v>
      </c>
      <c r="X962" s="280" t="str">
        <f t="shared" si="127"/>
        <v/>
      </c>
      <c r="Y962" s="280" t="str">
        <f>IF(X962="ACABOU",(MAX($Y$2:Y961))+1,"")</f>
        <v/>
      </c>
      <c r="Z962" s="280" t="str">
        <f>IF(X962="CHEGOU",(MAX($Z$2:Z961))+1,"")</f>
        <v/>
      </c>
    </row>
    <row r="963" spans="1:27" s="216" customFormat="1" ht="21.9" customHeight="1" x14ac:dyDescent="0.3">
      <c r="A963" s="12" t="e">
        <f>IF(#REF!="",0,COUNTIF(#REF!,"x"))</f>
        <v>#REF!</v>
      </c>
      <c r="B963" s="12" t="e">
        <f>IF(#REF!="",0,COUNTIF(#REF!,"x"))</f>
        <v>#REF!</v>
      </c>
      <c r="C963" s="13" t="e">
        <f>IF(#REF!="",0,COUNTIF(#REF!,"X"))</f>
        <v>#REF!</v>
      </c>
      <c r="D963" s="278">
        <v>2128</v>
      </c>
      <c r="E963" s="279" t="str">
        <f>_xlfn.XLOOKUP(D963,BASE!A:A,BASE!B:B)</f>
        <v>SPRAY MEL E PROPOLIS E ROMA 6X30ML (ABV)</v>
      </c>
      <c r="F963" s="280"/>
      <c r="G963" s="280"/>
      <c r="H963" s="281">
        <v>6.4</v>
      </c>
      <c r="I963" s="281">
        <v>6.4</v>
      </c>
      <c r="J963" s="282" t="str">
        <f>IFERROR(_xlfn.XLOOKUP(D963,ISENTOS!A:A,ISENTOS!H:H),"")</f>
        <v/>
      </c>
      <c r="K963" s="282" t="str">
        <f>IFERROR(_xlfn.XLOOKUP(D963,ISENTOS!A:A,ISENTOS!I:I),"")</f>
        <v/>
      </c>
      <c r="L963" s="283">
        <f>IF(_xlfn.XLOOKUP(D963,Peso!A:A,Peso!D:D),_xlfn.XLOOKUP(D963,Peso!A:A,Peso!D:D),"SEM PESO")</f>
        <v>6</v>
      </c>
      <c r="M963" s="283" t="str">
        <f>_xlfn.XLOOKUP(D963,Peso!A:A,Peso!C:C)</f>
        <v>FD</v>
      </c>
      <c r="N963" s="283"/>
      <c r="O963" s="284">
        <f t="shared" si="120"/>
        <v>6.4</v>
      </c>
      <c r="P963" s="284" t="str">
        <f t="shared" si="121"/>
        <v/>
      </c>
      <c r="Q963" s="284" t="str">
        <f t="shared" si="122"/>
        <v/>
      </c>
      <c r="R963" s="285" t="str">
        <f>_xlfn.XLOOKUP(D963,CATEGORIA!B:B,CATEGORIA!F:F)</f>
        <v>SAUDE E BELEZA</v>
      </c>
      <c r="S963" s="286">
        <f t="shared" si="123"/>
        <v>38.400000000000006</v>
      </c>
      <c r="T963" s="287" t="str">
        <f t="shared" si="124"/>
        <v/>
      </c>
      <c r="U963" s="287" t="str">
        <f t="shared" si="125"/>
        <v/>
      </c>
      <c r="V963" s="287">
        <f t="shared" si="126"/>
        <v>38.400000000000006</v>
      </c>
      <c r="W963" s="288">
        <f>_xlfn.XLOOKUP('LISTA '!D963,BASE!A:A,BASE!G:G)</f>
        <v>6</v>
      </c>
      <c r="X963" s="280" t="str">
        <f t="shared" si="127"/>
        <v/>
      </c>
      <c r="Y963" s="280" t="str">
        <f>IF(X963="ACABOU",(MAX($Y$2:Y962))+1,"")</f>
        <v/>
      </c>
      <c r="Z963" s="280" t="str">
        <f>IF(X963="CHEGOU",(MAX($Z$2:Z962))+1,"")</f>
        <v/>
      </c>
    </row>
    <row r="964" spans="1:27" s="216" customFormat="1" ht="21.9" customHeight="1" x14ac:dyDescent="0.3">
      <c r="A964" s="12" t="e">
        <f>IF(#REF!="",0,COUNTIF(#REF!,"x"))</f>
        <v>#REF!</v>
      </c>
      <c r="B964" s="12" t="e">
        <f>IF(#REF!="",0,COUNTIF(#REF!,"x"))</f>
        <v>#REF!</v>
      </c>
      <c r="C964" s="13" t="e">
        <f>IF(#REF!="",0,COUNTIF(#REF!,"X"))</f>
        <v>#REF!</v>
      </c>
      <c r="D964" s="278">
        <v>2676</v>
      </c>
      <c r="E964" s="279" t="str">
        <f>_xlfn.XLOOKUP(D964,BASE!A:A,BASE!B:B)</f>
        <v>SPRAY MEL E PROPOLIS,ROMA,GENG,HORT 6X30ML (ABV)</v>
      </c>
      <c r="F964" s="280"/>
      <c r="G964" s="280"/>
      <c r="H964" s="281">
        <v>6.4</v>
      </c>
      <c r="I964" s="281">
        <v>6.4</v>
      </c>
      <c r="J964" s="282" t="str">
        <f>IFERROR(_xlfn.XLOOKUP(D964,ISENTOS!A:A,ISENTOS!H:H),"")</f>
        <v/>
      </c>
      <c r="K964" s="282" t="str">
        <f>IFERROR(_xlfn.XLOOKUP(D964,ISENTOS!A:A,ISENTOS!I:I),"")</f>
        <v/>
      </c>
      <c r="L964" s="283">
        <f>IF(_xlfn.XLOOKUP(D964,Peso!A:A,Peso!D:D),_xlfn.XLOOKUP(D964,Peso!A:A,Peso!D:D),"SEM PESO")</f>
        <v>6</v>
      </c>
      <c r="M964" s="283" t="str">
        <f>_xlfn.XLOOKUP(D964,Peso!A:A,Peso!C:C)</f>
        <v>FD</v>
      </c>
      <c r="N964" s="283"/>
      <c r="O964" s="284">
        <f t="shared" si="120"/>
        <v>6.4</v>
      </c>
      <c r="P964" s="284" t="str">
        <f t="shared" si="121"/>
        <v/>
      </c>
      <c r="Q964" s="284" t="str">
        <f t="shared" si="122"/>
        <v/>
      </c>
      <c r="R964" s="285" t="str">
        <f>_xlfn.XLOOKUP(D964,CATEGORIA!B:B,CATEGORIA!F:F)</f>
        <v>SAUDE E BELEZA</v>
      </c>
      <c r="S964" s="286">
        <f t="shared" si="123"/>
        <v>38.400000000000006</v>
      </c>
      <c r="T964" s="287" t="str">
        <f t="shared" si="124"/>
        <v/>
      </c>
      <c r="U964" s="287" t="str">
        <f t="shared" si="125"/>
        <v/>
      </c>
      <c r="V964" s="287">
        <f t="shared" si="126"/>
        <v>38.400000000000006</v>
      </c>
      <c r="W964" s="288">
        <f>_xlfn.XLOOKUP('LISTA '!D964,BASE!A:A,BASE!G:G)</f>
        <v>6</v>
      </c>
      <c r="X964" s="280" t="str">
        <f t="shared" si="127"/>
        <v/>
      </c>
      <c r="Y964" s="280" t="str">
        <f>IF(X964="ACABOU",(MAX($Y$2:Y963))+1,"")</f>
        <v/>
      </c>
      <c r="Z964" s="280" t="str">
        <f>IF(X964="CHEGOU",(MAX($Z$2:Z963))+1,"")</f>
        <v/>
      </c>
    </row>
    <row r="965" spans="1:27" s="216" customFormat="1" ht="30" customHeight="1" x14ac:dyDescent="0.3">
      <c r="A965" s="12" t="e">
        <f>IF(#REF!="",0,COUNTIF(#REF!,"x"))</f>
        <v>#REF!</v>
      </c>
      <c r="B965" s="12" t="e">
        <f>IF(#REF!="",0,COUNTIF(#REF!,"x"))</f>
        <v>#REF!</v>
      </c>
      <c r="C965" s="13" t="e">
        <f>IF(#REF!="",0,COUNTIF(#REF!,"X"))</f>
        <v>#REF!</v>
      </c>
      <c r="D965" s="225">
        <v>2286</v>
      </c>
      <c r="E965" s="226" t="str">
        <f>_xlfn.XLOOKUP(D965,BASE!A:A,BASE!B:B)</f>
        <v>STEVIA 5KG</v>
      </c>
      <c r="F965" s="227">
        <v>1</v>
      </c>
      <c r="G965" s="227" t="s">
        <v>51</v>
      </c>
      <c r="H965" s="228">
        <v>94.3</v>
      </c>
      <c r="I965" s="228">
        <f>VLOOKUP(D965,FRACIONADOS!$A:$L,8,0)</f>
        <v>94.3</v>
      </c>
      <c r="J965" s="271">
        <f>IFERROR(_xlfn.XLOOKUP(D965,ISENTOS!A:A,ISENTOS!H:H),"")</f>
        <v>0.04</v>
      </c>
      <c r="K965" s="271">
        <f>IFERROR(_xlfn.XLOOKUP(D965,ISENTOS!A:A,ISENTOS!I:I),"")</f>
        <v>0.12</v>
      </c>
      <c r="L965" s="272">
        <f>IF(_xlfn.XLOOKUP(D965,Peso!A:A,Peso!D:D),_xlfn.XLOOKUP(D965,Peso!A:A,Peso!D:D),"SEM PESO")</f>
        <v>5</v>
      </c>
      <c r="M965" s="272" t="str">
        <f>_xlfn.XLOOKUP(D965,Peso!A:A,Peso!C:C)</f>
        <v>SC</v>
      </c>
      <c r="N965" s="272"/>
      <c r="O965" s="273">
        <f t="shared" si="120"/>
        <v>94.3</v>
      </c>
      <c r="P965" s="273">
        <f t="shared" si="121"/>
        <v>98.1</v>
      </c>
      <c r="Q965" s="273">
        <f t="shared" si="122"/>
        <v>105.69999999999999</v>
      </c>
      <c r="R965" s="274" t="str">
        <f>_xlfn.XLOOKUP(D965,CATEGORIA!B:B,CATEGORIA!F:F)</f>
        <v>ADOCANTES NATURAIS</v>
      </c>
      <c r="S965" s="275">
        <f t="shared" si="123"/>
        <v>471.5</v>
      </c>
      <c r="T965" s="276">
        <f t="shared" si="124"/>
        <v>490.40000000000003</v>
      </c>
      <c r="U965" s="276">
        <f t="shared" si="125"/>
        <v>528.1</v>
      </c>
      <c r="V965" s="276">
        <f t="shared" si="126"/>
        <v>471.5</v>
      </c>
      <c r="W965" s="277">
        <f>_xlfn.XLOOKUP('LISTA '!D965,BASE!A:A,BASE!G:G)</f>
        <v>16</v>
      </c>
      <c r="X965" s="227" t="str">
        <f t="shared" si="127"/>
        <v/>
      </c>
      <c r="Y965" s="227" t="str">
        <f>IF(X965="ACABOU",(MAX($Y$2:Y964))+1,"")</f>
        <v/>
      </c>
      <c r="Z965" s="227" t="str">
        <f>IF(X965="CHEGOU",(MAX($Z$2:Z964))+1,"")</f>
        <v/>
      </c>
    </row>
    <row r="966" spans="1:27" s="216" customFormat="1" ht="30" customHeight="1" x14ac:dyDescent="0.3">
      <c r="A966" s="11" t="e">
        <f>IF(#REF!="",0,COUNTIF(#REF!,"x"))</f>
        <v>#REF!</v>
      </c>
      <c r="B966" s="11" t="e">
        <f>IF(#REF!="",0,COUNTIF(#REF!,"x"))</f>
        <v>#REF!</v>
      </c>
      <c r="C966" s="13" t="e">
        <f>IF(#REF!="",0,COUNTIF(#REF!,"X"))</f>
        <v>#REF!</v>
      </c>
      <c r="D966" s="225">
        <v>2287</v>
      </c>
      <c r="E966" s="226" t="str">
        <f>_xlfn.XLOOKUP(D966,BASE!A:A,BASE!B:B)</f>
        <v>SUCRALOSE 5KG (VIDA EM GRAOS)</v>
      </c>
      <c r="F966" s="227">
        <v>1</v>
      </c>
      <c r="G966" s="227" t="s">
        <v>51</v>
      </c>
      <c r="H966" s="228">
        <v>72.2</v>
      </c>
      <c r="I966" s="228">
        <f>VLOOKUP(D966,FRACIONADOS!$A:$L,8,0)</f>
        <v>72.2</v>
      </c>
      <c r="J966" s="271">
        <f>IFERROR(_xlfn.XLOOKUP(D966,ISENTOS!A:A,ISENTOS!H:H),"")</f>
        <v>0.04</v>
      </c>
      <c r="K966" s="271">
        <f>IFERROR(_xlfn.XLOOKUP(D966,ISENTOS!A:A,ISENTOS!I:I),"")</f>
        <v>0.12</v>
      </c>
      <c r="L966" s="272">
        <f>IF(_xlfn.XLOOKUP(D966,Peso!A:A,Peso!D:D),_xlfn.XLOOKUP(D966,Peso!A:A,Peso!D:D),"SEM PESO")</f>
        <v>5</v>
      </c>
      <c r="M966" s="272" t="str">
        <f>_xlfn.XLOOKUP(D966,Peso!A:A,Peso!C:C)</f>
        <v>SC</v>
      </c>
      <c r="N966" s="272"/>
      <c r="O966" s="273">
        <f t="shared" si="120"/>
        <v>72.2</v>
      </c>
      <c r="P966" s="273">
        <f t="shared" si="121"/>
        <v>75.099999999999994</v>
      </c>
      <c r="Q966" s="273">
        <f t="shared" si="122"/>
        <v>80.899999999999991</v>
      </c>
      <c r="R966" s="274" t="str">
        <f>_xlfn.XLOOKUP(D966,CATEGORIA!B:B,CATEGORIA!F:F)</f>
        <v>ADOCANTES NATURAIS</v>
      </c>
      <c r="S966" s="275">
        <f t="shared" si="123"/>
        <v>361</v>
      </c>
      <c r="T966" s="276">
        <f t="shared" si="124"/>
        <v>375.5</v>
      </c>
      <c r="U966" s="276">
        <f t="shared" si="125"/>
        <v>404.40000000000003</v>
      </c>
      <c r="V966" s="276">
        <f t="shared" si="126"/>
        <v>361</v>
      </c>
      <c r="W966" s="277">
        <f>_xlfn.XLOOKUP('LISTA '!D966,BASE!A:A,BASE!G:G)</f>
        <v>12</v>
      </c>
      <c r="X966" s="227" t="str">
        <f t="shared" si="127"/>
        <v/>
      </c>
      <c r="Y966" s="227" t="str">
        <f>IF(X966="ACABOU",(MAX($Y$2:Y965))+1,"")</f>
        <v/>
      </c>
      <c r="Z966" s="227" t="str">
        <f>IF(X966="CHEGOU",(MAX($Z$2:Z965))+1,"")</f>
        <v/>
      </c>
    </row>
    <row r="967" spans="1:27" s="216" customFormat="1" ht="30" customHeight="1" x14ac:dyDescent="0.3">
      <c r="A967" s="11"/>
      <c r="B967" s="11"/>
      <c r="C967" s="13"/>
      <c r="D967" s="225">
        <v>2298</v>
      </c>
      <c r="E967" s="226" t="str">
        <f>_xlfn.XLOOKUP(D967,BASE!A:A,BASE!B:B)</f>
        <v>SUSPIRO PROTEICO SABOR PISTACHE 30X30G (LA GANEXA)</v>
      </c>
      <c r="F967" s="227">
        <v>2</v>
      </c>
      <c r="G967" s="227"/>
      <c r="H967" s="228">
        <v>7.5</v>
      </c>
      <c r="I967" s="228">
        <v>7.5</v>
      </c>
      <c r="J967" s="271">
        <f>IFERROR(_xlfn.XLOOKUP(D967,ISENTOS!A:A,ISENTOS!H:H),"")</f>
        <v>0.04</v>
      </c>
      <c r="K967" s="271">
        <f>IFERROR(_xlfn.XLOOKUP(D967,ISENTOS!A:A,ISENTOS!I:I),"")</f>
        <v>0.12</v>
      </c>
      <c r="L967" s="272">
        <f>IF(_xlfn.XLOOKUP(D967,Peso!A:A,Peso!D:D),_xlfn.XLOOKUP(D967,Peso!A:A,Peso!D:D),"SEM PESO")</f>
        <v>30</v>
      </c>
      <c r="M967" s="272" t="str">
        <f>_xlfn.XLOOKUP(D967,Peso!A:A,Peso!C:C)</f>
        <v>FD</v>
      </c>
      <c r="N967" s="272"/>
      <c r="O967" s="273">
        <f t="shared" si="120"/>
        <v>7.5</v>
      </c>
      <c r="P967" s="273">
        <f t="shared" si="121"/>
        <v>7.8</v>
      </c>
      <c r="Q967" s="273">
        <f t="shared" si="122"/>
        <v>8.4</v>
      </c>
      <c r="R967" s="274" t="str">
        <f>_xlfn.XLOOKUP(D967,CATEGORIA!B:B,CATEGORIA!F:F)</f>
        <v>BOMBONIERE</v>
      </c>
      <c r="S967" s="275">
        <f t="shared" si="123"/>
        <v>225</v>
      </c>
      <c r="T967" s="276">
        <f t="shared" si="124"/>
        <v>234</v>
      </c>
      <c r="U967" s="276">
        <f t="shared" si="125"/>
        <v>252</v>
      </c>
      <c r="V967" s="276">
        <f t="shared" si="126"/>
        <v>225</v>
      </c>
      <c r="W967" s="277">
        <f>_xlfn.XLOOKUP('LISTA '!D967,BASE!A:A,BASE!G:G)</f>
        <v>1</v>
      </c>
      <c r="X967" s="227" t="str">
        <f t="shared" si="127"/>
        <v/>
      </c>
      <c r="Y967" s="227" t="str">
        <f>IF(X967="ACABOU",(MAX($Y$2:Y966))+1,"")</f>
        <v/>
      </c>
      <c r="Z967" s="227" t="str">
        <f>IF(X967="CHEGOU",(MAX($Z$2:Z966))+1,"")</f>
        <v/>
      </c>
    </row>
    <row r="968" spans="1:27" s="216" customFormat="1" ht="30" customHeight="1" x14ac:dyDescent="0.3">
      <c r="A968" s="11" t="e">
        <f>IF(#REF!="",0,COUNTIF(#REF!,"x"))</f>
        <v>#REF!</v>
      </c>
      <c r="B968" s="11" t="e">
        <f>IF(#REF!="",0,COUNTIF(#REF!,"x"))</f>
        <v>#REF!</v>
      </c>
      <c r="C968" s="10" t="e">
        <f>IF(#REF!="",0,COUNTIF(#REF!,"X"))</f>
        <v>#REF!</v>
      </c>
      <c r="D968" s="225">
        <v>2299</v>
      </c>
      <c r="E968" s="226" t="str">
        <f>_xlfn.XLOOKUP(D968,BASE!A:A,BASE!B:B)</f>
        <v>SUSPIRO PROTEICO SABOR TRADICIONAL 30X30G (LA GANEXA)</v>
      </c>
      <c r="F968" s="227">
        <v>2</v>
      </c>
      <c r="G968" s="227"/>
      <c r="H968" s="228">
        <v>7.5</v>
      </c>
      <c r="I968" s="228">
        <v>7.5</v>
      </c>
      <c r="J968" s="271">
        <f>IFERROR(_xlfn.XLOOKUP(D968,ISENTOS!A:A,ISENTOS!H:H),"")</f>
        <v>0.04</v>
      </c>
      <c r="K968" s="271">
        <f>IFERROR(_xlfn.XLOOKUP(D968,ISENTOS!A:A,ISENTOS!I:I),"")</f>
        <v>0.12</v>
      </c>
      <c r="L968" s="272">
        <f>IF(_xlfn.XLOOKUP(D968,Peso!A:A,Peso!D:D),_xlfn.XLOOKUP(D968,Peso!A:A,Peso!D:D),"SEM PESO")</f>
        <v>30</v>
      </c>
      <c r="M968" s="272" t="str">
        <f>_xlfn.XLOOKUP(D968,Peso!A:A,Peso!C:C)</f>
        <v>FD</v>
      </c>
      <c r="N968" s="272"/>
      <c r="O968" s="273">
        <f t="shared" si="120"/>
        <v>7.5</v>
      </c>
      <c r="P968" s="273">
        <f t="shared" si="121"/>
        <v>7.8</v>
      </c>
      <c r="Q968" s="273">
        <f t="shared" si="122"/>
        <v>8.4</v>
      </c>
      <c r="R968" s="274" t="str">
        <f>_xlfn.XLOOKUP(D968,CATEGORIA!B:B,CATEGORIA!F:F)</f>
        <v>BOMBONIERE</v>
      </c>
      <c r="S968" s="275">
        <f t="shared" si="123"/>
        <v>225</v>
      </c>
      <c r="T968" s="276">
        <f t="shared" si="124"/>
        <v>234</v>
      </c>
      <c r="U968" s="276">
        <f t="shared" si="125"/>
        <v>252</v>
      </c>
      <c r="V968" s="276">
        <f t="shared" si="126"/>
        <v>225</v>
      </c>
      <c r="W968" s="277">
        <f>_xlfn.XLOOKUP('LISTA '!D968,BASE!A:A,BASE!G:G)</f>
        <v>2</v>
      </c>
      <c r="X968" s="227" t="str">
        <f t="shared" si="127"/>
        <v/>
      </c>
      <c r="Y968" s="227" t="str">
        <f>IF(X968="ACABOU",(MAX($Y$2:Y967))+1,"")</f>
        <v/>
      </c>
      <c r="Z968" s="227" t="str">
        <f>IF(X968="CHEGOU",(MAX($Z$2:Z967))+1,"")</f>
        <v/>
      </c>
    </row>
    <row r="969" spans="1:27" s="216" customFormat="1" ht="30" customHeight="1" x14ac:dyDescent="0.3">
      <c r="A969" s="12"/>
      <c r="B969" s="12"/>
      <c r="C969" s="13"/>
      <c r="D969" s="225">
        <v>2834</v>
      </c>
      <c r="E969" s="226" t="str">
        <f>_xlfn.XLOOKUP(D969,BASE!A:A,BASE!B:B)</f>
        <v>TAHINE PASTA DE GERGELIM LATA 16X200GR (KAMAL)</v>
      </c>
      <c r="F969" s="227">
        <v>1</v>
      </c>
      <c r="G969" s="227"/>
      <c r="H969" s="228">
        <v>9.5</v>
      </c>
      <c r="I969" s="228">
        <v>9.5</v>
      </c>
      <c r="J969" s="271">
        <f>IFERROR(_xlfn.XLOOKUP(D969,ISENTOS!A:A,ISENTOS!H:H),"")</f>
        <v>0.04</v>
      </c>
      <c r="K969" s="271">
        <f>IFERROR(_xlfn.XLOOKUP(D969,ISENTOS!A:A,ISENTOS!I:I),"")</f>
        <v>0.12</v>
      </c>
      <c r="L969" s="272">
        <f>IF(_xlfn.XLOOKUP(D969,Peso!A:A,Peso!D:D),_xlfn.XLOOKUP(D969,Peso!A:A,Peso!D:D),"SEM PESO")</f>
        <v>16</v>
      </c>
      <c r="M969" s="272" t="str">
        <f>_xlfn.XLOOKUP(D969,Peso!A:A,Peso!C:C)</f>
        <v>SC</v>
      </c>
      <c r="N969" s="272"/>
      <c r="O969" s="273">
        <f t="shared" si="120"/>
        <v>9.5</v>
      </c>
      <c r="P969" s="273">
        <f t="shared" si="121"/>
        <v>9.9</v>
      </c>
      <c r="Q969" s="273">
        <f t="shared" si="122"/>
        <v>10.7</v>
      </c>
      <c r="R969" s="274" t="str">
        <f>_xlfn.XLOOKUP(D969,CATEGORIA!B:B,CATEGORIA!F:F)</f>
        <v>BOMBONIERE</v>
      </c>
      <c r="S969" s="275">
        <f t="shared" si="123"/>
        <v>152</v>
      </c>
      <c r="T969" s="276">
        <f t="shared" si="124"/>
        <v>158.1</v>
      </c>
      <c r="U969" s="276">
        <f t="shared" si="125"/>
        <v>170.29999999999998</v>
      </c>
      <c r="V969" s="276">
        <f t="shared" si="126"/>
        <v>152</v>
      </c>
      <c r="W969" s="277">
        <f>_xlfn.XLOOKUP('LISTA '!D969,BASE!A:A,BASE!G:G)</f>
        <v>40</v>
      </c>
      <c r="X969" s="227" t="str">
        <f t="shared" si="127"/>
        <v/>
      </c>
      <c r="Y969" s="227" t="str">
        <f>IF(X969="ACABOU",(MAX($Y$2:Y968))+1,"")</f>
        <v/>
      </c>
      <c r="Z969" s="227" t="str">
        <f>IF(X969="CHEGOU",(MAX($Z$2:Z968))+1,"")</f>
        <v/>
      </c>
    </row>
    <row r="970" spans="1:27" s="216" customFormat="1" ht="21.9" customHeight="1" x14ac:dyDescent="0.3">
      <c r="A970" s="12"/>
      <c r="B970" s="12"/>
      <c r="C970" s="13"/>
      <c r="D970" s="278">
        <v>21346</v>
      </c>
      <c r="E970" s="279" t="str">
        <f>_xlfn.XLOOKUP(D970,BASE!A:A,BASE!B:B)</f>
        <v>TAMARA JUMBO FRESCA 5KG</v>
      </c>
      <c r="F970" s="280"/>
      <c r="G970" s="280"/>
      <c r="H970" s="281">
        <v>29</v>
      </c>
      <c r="I970" s="281">
        <v>29</v>
      </c>
      <c r="J970" s="282">
        <f>IFERROR(_xlfn.XLOOKUP(D970,ISENTOS!A:A,ISENTOS!H:H),"")</f>
        <v>0.04</v>
      </c>
      <c r="K970" s="282">
        <f>IFERROR(_xlfn.XLOOKUP(D970,ISENTOS!A:A,ISENTOS!I:I),"")</f>
        <v>0.12</v>
      </c>
      <c r="L970" s="283">
        <f>IF(_xlfn.XLOOKUP(D970,Peso!A:A,Peso!D:D),_xlfn.XLOOKUP(D970,Peso!A:A,Peso!D:D),"SEM PESO")</f>
        <v>5</v>
      </c>
      <c r="M970" s="283" t="str">
        <f>_xlfn.XLOOKUP(D970,Peso!A:A,Peso!C:C)</f>
        <v>CX</v>
      </c>
      <c r="N970" s="283"/>
      <c r="O970" s="284">
        <f t="shared" si="120"/>
        <v>29</v>
      </c>
      <c r="P970" s="284">
        <f t="shared" si="121"/>
        <v>30.200000000000003</v>
      </c>
      <c r="Q970" s="284">
        <f t="shared" si="122"/>
        <v>32.5</v>
      </c>
      <c r="R970" s="285" t="str">
        <f>_xlfn.XLOOKUP(D970,CATEGORIA!B:B,CATEGORIA!F:F)</f>
        <v>FRUTAS DESIDRATADAS / CRISTALIZADAS</v>
      </c>
      <c r="S970" s="286">
        <f t="shared" si="123"/>
        <v>145</v>
      </c>
      <c r="T970" s="287">
        <f t="shared" si="124"/>
        <v>150.80000000000001</v>
      </c>
      <c r="U970" s="287">
        <f t="shared" si="125"/>
        <v>162.4</v>
      </c>
      <c r="V970" s="287">
        <f t="shared" si="126"/>
        <v>145</v>
      </c>
      <c r="W970" s="288">
        <f>_xlfn.XLOOKUP('LISTA '!D970,BASE!A:A,BASE!G:G)</f>
        <v>10</v>
      </c>
      <c r="X970" s="280" t="str">
        <f t="shared" si="127"/>
        <v/>
      </c>
      <c r="Y970" s="280" t="str">
        <f>IF(X970="ACABOU",(MAX($Y$2:Y969))+1,"")</f>
        <v/>
      </c>
      <c r="Z970" s="280" t="str">
        <f>IF(X970="CHEGOU",(MAX($Z$2:Z969))+1,"")</f>
        <v/>
      </c>
    </row>
    <row r="971" spans="1:27" s="216" customFormat="1" ht="21.9" customHeight="1" x14ac:dyDescent="0.3">
      <c r="A971" s="12"/>
      <c r="B971" s="12"/>
      <c r="C971" s="13"/>
      <c r="D971" s="278">
        <v>20098</v>
      </c>
      <c r="E971" s="279" t="str">
        <f>_xlfn.XLOOKUP(D971,BASE!A:A,BASE!B:B)</f>
        <v>TAMARA SEM CAROCO 5KG (EL MONAGUILLO)</v>
      </c>
      <c r="F971" s="280"/>
      <c r="G971" s="280"/>
      <c r="H971" s="281">
        <v>20</v>
      </c>
      <c r="I971" s="281">
        <v>20</v>
      </c>
      <c r="J971" s="282" t="str">
        <f>IFERROR(_xlfn.XLOOKUP(D971,ISENTOS!A:A,ISENTOS!H:H),"")</f>
        <v/>
      </c>
      <c r="K971" s="282" t="str">
        <f>IFERROR(_xlfn.XLOOKUP(D971,ISENTOS!A:A,ISENTOS!I:I),"")</f>
        <v/>
      </c>
      <c r="L971" s="283">
        <f>IF(_xlfn.XLOOKUP(D971,Peso!A:A,Peso!D:D),_xlfn.XLOOKUP(D971,Peso!A:A,Peso!D:D),"SEM PESO")</f>
        <v>5</v>
      </c>
      <c r="M971" s="283" t="str">
        <f>_xlfn.XLOOKUP(D971,Peso!A:A,Peso!C:C)</f>
        <v>CX</v>
      </c>
      <c r="N971" s="283"/>
      <c r="O971" s="284">
        <f t="shared" si="120"/>
        <v>20</v>
      </c>
      <c r="P971" s="284" t="str">
        <f t="shared" si="121"/>
        <v/>
      </c>
      <c r="Q971" s="284" t="str">
        <f t="shared" si="122"/>
        <v/>
      </c>
      <c r="R971" s="285" t="str">
        <f>_xlfn.XLOOKUP(D971,CATEGORIA!B:B,CATEGORIA!F:F)</f>
        <v>FRUTAS DESIDRATADAS / CRISTALIZADAS</v>
      </c>
      <c r="S971" s="286">
        <f t="shared" si="123"/>
        <v>100</v>
      </c>
      <c r="T971" s="287" t="str">
        <f t="shared" si="124"/>
        <v/>
      </c>
      <c r="U971" s="287" t="str">
        <f t="shared" si="125"/>
        <v/>
      </c>
      <c r="V971" s="287">
        <f t="shared" si="126"/>
        <v>100</v>
      </c>
      <c r="W971" s="288">
        <f>_xlfn.XLOOKUP('LISTA '!D971,BASE!A:A,BASE!G:G)</f>
        <v>1462</v>
      </c>
      <c r="X971" s="280" t="str">
        <f t="shared" si="127"/>
        <v/>
      </c>
      <c r="Y971" s="280" t="str">
        <f>IF(X971="ACABOU",(MAX($Y$2:Y970))+1,"")</f>
        <v/>
      </c>
      <c r="Z971" s="280" t="str">
        <f>IF(X971="CHEGOU",(MAX($Z$2:Z970))+1,"")</f>
        <v/>
      </c>
      <c r="AA971" s="48"/>
    </row>
    <row r="972" spans="1:27" s="216" customFormat="1" ht="21.9" customHeight="1" x14ac:dyDescent="0.3">
      <c r="A972" s="12"/>
      <c r="B972" s="12"/>
      <c r="C972" s="13"/>
      <c r="D972" s="278">
        <v>2737</v>
      </c>
      <c r="E972" s="279" t="str">
        <f>_xlfn.XLOOKUP(D972,BASE!A:A,BASE!B:B)</f>
        <v>TAMPA LISA PRETA 6319 CX C/60 UN (POTE PLAST)</v>
      </c>
      <c r="F972" s="280"/>
      <c r="G972" s="280"/>
      <c r="H972" s="281">
        <v>0.7</v>
      </c>
      <c r="I972" s="281">
        <v>0.7</v>
      </c>
      <c r="J972" s="282" t="str">
        <f>IFERROR(_xlfn.XLOOKUP(D972,ISENTOS!A:A,ISENTOS!H:H),"")</f>
        <v/>
      </c>
      <c r="K972" s="282" t="str">
        <f>IFERROR(_xlfn.XLOOKUP(D972,ISENTOS!A:A,ISENTOS!I:I),"")</f>
        <v/>
      </c>
      <c r="L972" s="283">
        <f>IF(_xlfn.XLOOKUP(D972,Peso!A:A,Peso!D:D),_xlfn.XLOOKUP(D972,Peso!A:A,Peso!D:D),"SEM PESO")</f>
        <v>60</v>
      </c>
      <c r="M972" s="283" t="str">
        <f>_xlfn.XLOOKUP(D972,Peso!A:A,Peso!C:C)</f>
        <v>CX</v>
      </c>
      <c r="N972" s="283"/>
      <c r="O972" s="284">
        <f t="shared" si="120"/>
        <v>0.7</v>
      </c>
      <c r="P972" s="284" t="str">
        <f t="shared" si="121"/>
        <v/>
      </c>
      <c r="Q972" s="284" t="str">
        <f t="shared" si="122"/>
        <v/>
      </c>
      <c r="R972" s="285" t="str">
        <f>_xlfn.XLOOKUP(D972,CATEGORIA!B:B,CATEGORIA!F:F)</f>
        <v>POTES</v>
      </c>
      <c r="S972" s="286">
        <f t="shared" si="123"/>
        <v>42</v>
      </c>
      <c r="T972" s="287" t="str">
        <f t="shared" si="124"/>
        <v/>
      </c>
      <c r="U972" s="287" t="str">
        <f t="shared" si="125"/>
        <v/>
      </c>
      <c r="V972" s="287">
        <f t="shared" si="126"/>
        <v>42</v>
      </c>
      <c r="W972" s="288">
        <f>_xlfn.XLOOKUP('LISTA '!D972,BASE!A:A,BASE!G:G)</f>
        <v>68</v>
      </c>
      <c r="X972" s="280" t="str">
        <f t="shared" si="127"/>
        <v/>
      </c>
      <c r="Y972" s="280" t="str">
        <f>IF(X972="ACABOU",(MAX($Y$2:Y971))+1,"")</f>
        <v/>
      </c>
      <c r="Z972" s="280" t="str">
        <f>IF(X972="CHEGOU",(MAX($Z$2:Z971))+1,"")</f>
        <v/>
      </c>
    </row>
    <row r="973" spans="1:27" s="216" customFormat="1" ht="21.9" customHeight="1" x14ac:dyDescent="0.3">
      <c r="A973" s="52"/>
      <c r="B973" s="53"/>
      <c r="C973" s="53"/>
      <c r="D973" s="278">
        <v>2738</v>
      </c>
      <c r="E973" s="279" t="str">
        <f>_xlfn.XLOOKUP(D973,BASE!A:A,BASE!B:B)</f>
        <v>TAMPA TRIPARTIDA PRETA 6323 CX C/60 UN (POTE PLAST)</v>
      </c>
      <c r="F973" s="280"/>
      <c r="G973" s="280"/>
      <c r="H973" s="281">
        <v>0.85</v>
      </c>
      <c r="I973" s="281">
        <v>0.85</v>
      </c>
      <c r="J973" s="282" t="str">
        <f>IFERROR(_xlfn.XLOOKUP(D973,ISENTOS!A:A,ISENTOS!H:H),"")</f>
        <v/>
      </c>
      <c r="K973" s="282" t="str">
        <f>IFERROR(_xlfn.XLOOKUP(D973,ISENTOS!A:A,ISENTOS!I:I),"")</f>
        <v/>
      </c>
      <c r="L973" s="283">
        <f>IF(_xlfn.XLOOKUP(D973,Peso!A:A,Peso!D:D),_xlfn.XLOOKUP(D973,Peso!A:A,Peso!D:D),"SEM PESO")</f>
        <v>60</v>
      </c>
      <c r="M973" s="283" t="str">
        <f>_xlfn.XLOOKUP(D973,Peso!A:A,Peso!C:C)</f>
        <v>CX</v>
      </c>
      <c r="N973" s="283"/>
      <c r="O973" s="284">
        <f t="shared" si="120"/>
        <v>0.9</v>
      </c>
      <c r="P973" s="284" t="str">
        <f t="shared" si="121"/>
        <v/>
      </c>
      <c r="Q973" s="284" t="str">
        <f t="shared" si="122"/>
        <v/>
      </c>
      <c r="R973" s="285" t="str">
        <f>_xlfn.XLOOKUP(D973,CATEGORIA!B:B,CATEGORIA!F:F)</f>
        <v>POTES</v>
      </c>
      <c r="S973" s="286">
        <f t="shared" si="123"/>
        <v>54</v>
      </c>
      <c r="T973" s="287" t="str">
        <f t="shared" si="124"/>
        <v/>
      </c>
      <c r="U973" s="287" t="str">
        <f t="shared" si="125"/>
        <v/>
      </c>
      <c r="V973" s="287">
        <f t="shared" si="126"/>
        <v>54</v>
      </c>
      <c r="W973" s="288">
        <f>_xlfn.XLOOKUP('LISTA '!D973,BASE!A:A,BASE!G:G)</f>
        <v>156</v>
      </c>
      <c r="X973" s="280" t="str">
        <f t="shared" si="127"/>
        <v/>
      </c>
      <c r="Y973" s="280" t="str">
        <f>IF(X973="ACABOU",(MAX($Y$2:Y972))+1,"")</f>
        <v/>
      </c>
      <c r="Z973" s="280" t="str">
        <f>IF(X973="CHEGOU",(MAX($Z$2:Z972))+1,"")</f>
        <v/>
      </c>
    </row>
    <row r="974" spans="1:27" s="216" customFormat="1" ht="21.9" customHeight="1" x14ac:dyDescent="0.3">
      <c r="A974" s="12" t="e">
        <f>IF(#REF!="",0,COUNTIF(#REF!,"x"))</f>
        <v>#REF!</v>
      </c>
      <c r="B974" s="12" t="e">
        <f>IF(#REF!="",0,COUNTIF(#REF!,"x"))</f>
        <v>#REF!</v>
      </c>
      <c r="C974" s="13" t="e">
        <f>IF(#REF!="",0,COUNTIF(#REF!,"X"))</f>
        <v>#REF!</v>
      </c>
      <c r="D974" s="278">
        <v>1912</v>
      </c>
      <c r="E974" s="279" t="str">
        <f>_xlfn.XLOOKUP(D974,BASE!A:A,BASE!B:B)</f>
        <v>TANSAGEM 1KG (VIDA EM GRAOS)</v>
      </c>
      <c r="F974" s="280" t="s">
        <v>155</v>
      </c>
      <c r="G974" s="280" t="s">
        <v>155</v>
      </c>
      <c r="H974" s="281">
        <v>29.1</v>
      </c>
      <c r="I974" s="281">
        <f>VLOOKUP(D974,FRACIONADOS!$A:$L,8,0)</f>
        <v>29.1</v>
      </c>
      <c r="J974" s="282" t="str">
        <f>IFERROR(_xlfn.XLOOKUP(D974,ISENTOS!A:A,ISENTOS!H:H),"")</f>
        <v/>
      </c>
      <c r="K974" s="282" t="str">
        <f>IFERROR(_xlfn.XLOOKUP(D974,ISENTOS!A:A,ISENTOS!I:I),"")</f>
        <v/>
      </c>
      <c r="L974" s="283">
        <f>IF(_xlfn.XLOOKUP(D974,Peso!A:A,Peso!D:D),_xlfn.XLOOKUP(D974,Peso!A:A,Peso!D:D),"SEM PESO")</f>
        <v>1</v>
      </c>
      <c r="M974" s="283" t="str">
        <f>_xlfn.XLOOKUP(D974,Peso!A:A,Peso!C:C)</f>
        <v>SC</v>
      </c>
      <c r="N974" s="283"/>
      <c r="O974" s="284">
        <f t="shared" si="120"/>
        <v>29.1</v>
      </c>
      <c r="P974" s="284" t="str">
        <f t="shared" si="121"/>
        <v/>
      </c>
      <c r="Q974" s="284" t="str">
        <f t="shared" si="122"/>
        <v/>
      </c>
      <c r="R974" s="285" t="str">
        <f>_xlfn.XLOOKUP(D974,CATEGORIA!B:B,CATEGORIA!F:F)</f>
        <v>CHAS</v>
      </c>
      <c r="S974" s="286">
        <f t="shared" si="123"/>
        <v>29.1</v>
      </c>
      <c r="T974" s="287" t="str">
        <f t="shared" si="124"/>
        <v/>
      </c>
      <c r="U974" s="287" t="str">
        <f t="shared" si="125"/>
        <v/>
      </c>
      <c r="V974" s="287">
        <f t="shared" si="126"/>
        <v>29.1</v>
      </c>
      <c r="W974" s="288">
        <f>_xlfn.XLOOKUP('LISTA '!D974,BASE!A:A,BASE!G:G)</f>
        <v>39</v>
      </c>
      <c r="X974" s="280" t="str">
        <f t="shared" si="127"/>
        <v/>
      </c>
      <c r="Y974" s="280" t="str">
        <f>IF(X974="ACABOU",(MAX($Y$2:Y973))+1,"")</f>
        <v/>
      </c>
      <c r="Z974" s="280" t="str">
        <f>IF(X974="CHEGOU",(MAX($Z$2:Z973))+1,"")</f>
        <v/>
      </c>
    </row>
    <row r="975" spans="1:27" s="216" customFormat="1" ht="21.9" customHeight="1" x14ac:dyDescent="0.3">
      <c r="A975" s="12" t="e">
        <f>IF(#REF!="",0,COUNTIF(#REF!,"x"))</f>
        <v>#REF!</v>
      </c>
      <c r="B975" s="12" t="e">
        <f>IF(#REF!="",0,COUNTIF(#REF!,"x"))</f>
        <v>#REF!</v>
      </c>
      <c r="C975" s="13" t="e">
        <f>IF(#REF!="",0,COUNTIF(#REF!,"X"))</f>
        <v>#REF!</v>
      </c>
      <c r="D975" s="278">
        <v>1404</v>
      </c>
      <c r="E975" s="279" t="str">
        <f>_xlfn.XLOOKUP(D975,BASE!A:A,BASE!B:B)</f>
        <v>TANSAGEM 5KG</v>
      </c>
      <c r="F975" s="280"/>
      <c r="G975" s="280"/>
      <c r="H975" s="281">
        <v>25.2</v>
      </c>
      <c r="I975" s="281">
        <v>25.2</v>
      </c>
      <c r="J975" s="282" t="str">
        <f>IFERROR(_xlfn.XLOOKUP(D975,ISENTOS!A:A,ISENTOS!H:H),"")</f>
        <v/>
      </c>
      <c r="K975" s="282" t="str">
        <f>IFERROR(_xlfn.XLOOKUP(D975,ISENTOS!A:A,ISENTOS!I:I),"")</f>
        <v/>
      </c>
      <c r="L975" s="283">
        <f>IF(_xlfn.XLOOKUP(D975,Peso!A:A,Peso!D:D),_xlfn.XLOOKUP(D975,Peso!A:A,Peso!D:D),"SEM PESO")</f>
        <v>5</v>
      </c>
      <c r="M975" s="283" t="str">
        <f>_xlfn.XLOOKUP(D975,Peso!A:A,Peso!C:C)</f>
        <v>SC</v>
      </c>
      <c r="N975" s="283"/>
      <c r="O975" s="284">
        <f t="shared" si="120"/>
        <v>25.2</v>
      </c>
      <c r="P975" s="284" t="str">
        <f t="shared" si="121"/>
        <v/>
      </c>
      <c r="Q975" s="284" t="str">
        <f t="shared" si="122"/>
        <v/>
      </c>
      <c r="R975" s="285" t="str">
        <f>_xlfn.XLOOKUP(D975,CATEGORIA!B:B,CATEGORIA!F:F)</f>
        <v>CHAS</v>
      </c>
      <c r="S975" s="286">
        <f t="shared" si="123"/>
        <v>126</v>
      </c>
      <c r="T975" s="287" t="str">
        <f t="shared" si="124"/>
        <v/>
      </c>
      <c r="U975" s="287" t="str">
        <f t="shared" si="125"/>
        <v/>
      </c>
      <c r="V975" s="287">
        <f t="shared" si="126"/>
        <v>126</v>
      </c>
      <c r="W975" s="288">
        <f>_xlfn.XLOOKUP('LISTA '!D975,BASE!A:A,BASE!G:G)</f>
        <v>16</v>
      </c>
      <c r="X975" s="280" t="str">
        <f t="shared" si="127"/>
        <v/>
      </c>
      <c r="Y975" s="280" t="str">
        <f>IF(X975="ACABOU",(MAX($Y$2:Y974))+1,"")</f>
        <v/>
      </c>
      <c r="Z975" s="280" t="str">
        <f>IF(X975="CHEGOU",(MAX($Z$2:Z974))+1,"")</f>
        <v/>
      </c>
    </row>
    <row r="976" spans="1:27" s="216" customFormat="1" ht="21.9" customHeight="1" x14ac:dyDescent="0.3">
      <c r="A976" s="19" t="e">
        <f>IF(#REF!="",0,COUNTIF(#REF!,"x"))</f>
        <v>#REF!</v>
      </c>
      <c r="B976" s="19" t="e">
        <f>IF(#REF!="",0,COUNTIF(#REF!,"x"))</f>
        <v>#REF!</v>
      </c>
      <c r="C976" s="16" t="e">
        <f>IF(#REF!="",0,COUNTIF(#REF!,"X"))</f>
        <v>#REF!</v>
      </c>
      <c r="D976" s="278">
        <v>194</v>
      </c>
      <c r="E976" s="279" t="str">
        <f>_xlfn.XLOOKUP(D976,BASE!A:A,BASE!B:B)</f>
        <v>TAPIOCA GRANULADA 25KG</v>
      </c>
      <c r="F976" s="280"/>
      <c r="G976" s="280"/>
      <c r="H976" s="281">
        <v>7.3</v>
      </c>
      <c r="I976" s="281">
        <v>0</v>
      </c>
      <c r="J976" s="282" t="str">
        <f>IFERROR(_xlfn.XLOOKUP(D976,ISENTOS!A:A,ISENTOS!H:H),"")</f>
        <v/>
      </c>
      <c r="K976" s="282" t="str">
        <f>IFERROR(_xlfn.XLOOKUP(D976,ISENTOS!A:A,ISENTOS!I:I),"")</f>
        <v/>
      </c>
      <c r="L976" s="283">
        <f>IF(_xlfn.XLOOKUP(D976,Peso!A:A,Peso!D:D),_xlfn.XLOOKUP(D976,Peso!A:A,Peso!D:D),"SEM PESO")</f>
        <v>25</v>
      </c>
      <c r="M976" s="283" t="str">
        <f>_xlfn.XLOOKUP(D976,Peso!A:A,Peso!C:C)</f>
        <v>SC</v>
      </c>
      <c r="N976" s="283"/>
      <c r="O976" s="284">
        <f t="shared" si="120"/>
        <v>0</v>
      </c>
      <c r="P976" s="284" t="str">
        <f t="shared" si="121"/>
        <v/>
      </c>
      <c r="Q976" s="284" t="str">
        <f t="shared" si="122"/>
        <v/>
      </c>
      <c r="R976" s="285" t="str">
        <f>_xlfn.XLOOKUP(D976,CATEGORIA!B:B,CATEGORIA!F:F)</f>
        <v>FARINHAS FUNCIONAIS</v>
      </c>
      <c r="S976" s="286">
        <f t="shared" si="123"/>
        <v>0</v>
      </c>
      <c r="T976" s="287" t="str">
        <f t="shared" si="124"/>
        <v/>
      </c>
      <c r="U976" s="287" t="str">
        <f t="shared" si="125"/>
        <v/>
      </c>
      <c r="V976" s="287">
        <f t="shared" si="126"/>
        <v>0</v>
      </c>
      <c r="W976" s="288">
        <f>_xlfn.XLOOKUP('LISTA '!D976,BASE!A:A,BASE!G:G)</f>
        <v>0</v>
      </c>
      <c r="X976" s="280" t="str">
        <f t="shared" si="127"/>
        <v/>
      </c>
      <c r="Y976" s="280" t="str">
        <f>IF(X976="ACABOU",(MAX($Y$2:Y975))+1,"")</f>
        <v/>
      </c>
      <c r="Z976" s="280" t="str">
        <f>IF(X976="CHEGOU",(MAX($Z$2:Z975))+1,"")</f>
        <v/>
      </c>
    </row>
    <row r="977" spans="1:26" s="216" customFormat="1" ht="21.9" customHeight="1" x14ac:dyDescent="0.3">
      <c r="A977" s="12" t="e">
        <f>IF(#REF!="",0,COUNTIF(#REF!,"x"))</f>
        <v>#REF!</v>
      </c>
      <c r="B977" s="12" t="e">
        <f>IF(#REF!="",0,COUNTIF(#REF!,"x"))</f>
        <v>#REF!</v>
      </c>
      <c r="C977" s="13" t="e">
        <f>IF(#REF!="",0,COUNTIF(#REF!,"X"))</f>
        <v>#REF!</v>
      </c>
      <c r="D977" s="278">
        <v>583</v>
      </c>
      <c r="E977" s="279" t="str">
        <f>_xlfn.XLOOKUP(D977,BASE!A:A,BASE!B:B)</f>
        <v>TAPIOCA GRANULADA 5KG (VIDA EM GRAOS)</v>
      </c>
      <c r="F977" s="280" t="s">
        <v>155</v>
      </c>
      <c r="G977" s="280" t="s">
        <v>155</v>
      </c>
      <c r="H977" s="281">
        <v>8.8000000000000007</v>
      </c>
      <c r="I977" s="281">
        <v>8.8000000000000007</v>
      </c>
      <c r="J977" s="282" t="str">
        <f>IFERROR(_xlfn.XLOOKUP(D977,ISENTOS!A:A,ISENTOS!H:H),"")</f>
        <v/>
      </c>
      <c r="K977" s="282" t="str">
        <f>IFERROR(_xlfn.XLOOKUP(D977,ISENTOS!A:A,ISENTOS!I:I),"")</f>
        <v/>
      </c>
      <c r="L977" s="283">
        <f>IF(_xlfn.XLOOKUP(D977,Peso!A:A,Peso!D:D),_xlfn.XLOOKUP(D977,Peso!A:A,Peso!D:D),"SEM PESO")</f>
        <v>5</v>
      </c>
      <c r="M977" s="283" t="str">
        <f>_xlfn.XLOOKUP(D977,Peso!A:A,Peso!C:C)</f>
        <v>SC</v>
      </c>
      <c r="N977" s="283"/>
      <c r="O977" s="284">
        <f t="shared" si="120"/>
        <v>8.8000000000000007</v>
      </c>
      <c r="P977" s="284" t="str">
        <f t="shared" si="121"/>
        <v/>
      </c>
      <c r="Q977" s="284" t="str">
        <f t="shared" si="122"/>
        <v/>
      </c>
      <c r="R977" s="285" t="str">
        <f>_xlfn.XLOOKUP(D977,CATEGORIA!B:B,CATEGORIA!F:F)</f>
        <v>FARINHAS FUNCIONAIS</v>
      </c>
      <c r="S977" s="286">
        <f t="shared" si="123"/>
        <v>44</v>
      </c>
      <c r="T977" s="287" t="str">
        <f t="shared" si="124"/>
        <v/>
      </c>
      <c r="U977" s="287" t="str">
        <f t="shared" si="125"/>
        <v/>
      </c>
      <c r="V977" s="287">
        <f t="shared" si="126"/>
        <v>44</v>
      </c>
      <c r="W977" s="288">
        <f>_xlfn.XLOOKUP('LISTA '!D977,BASE!A:A,BASE!G:G)</f>
        <v>67</v>
      </c>
      <c r="X977" s="280" t="str">
        <f t="shared" si="127"/>
        <v/>
      </c>
      <c r="Y977" s="280" t="str">
        <f>IF(X977="ACABOU",(MAX($Y$2:Y976))+1,"")</f>
        <v/>
      </c>
      <c r="Z977" s="280" t="str">
        <f>IF(X977="CHEGOU",(MAX($Z$2:Z976))+1,"")</f>
        <v/>
      </c>
    </row>
    <row r="978" spans="1:26" s="216" customFormat="1" ht="21.9" customHeight="1" x14ac:dyDescent="0.3">
      <c r="A978" s="12" t="e">
        <f>IF(#REF!="",0,COUNTIF(#REF!,"x"))</f>
        <v>#REF!</v>
      </c>
      <c r="B978" s="12" t="e">
        <f>IF(#REF!="",0,COUNTIF(#REF!,"x"))</f>
        <v>#REF!</v>
      </c>
      <c r="C978" s="13" t="e">
        <f>IF(#REF!="",0,COUNTIF(#REF!,"X"))</f>
        <v>#REF!</v>
      </c>
      <c r="D978" s="278">
        <v>2270</v>
      </c>
      <c r="E978" s="279" t="str">
        <f>_xlfn.XLOOKUP(D978,BASE!A:A,BASE!B:B)</f>
        <v>TEMPERO ANA MARIA EM FLOCOS S/ GLUTAMATO - S/SODIO 2KG (VIDA EM GRAOS)</v>
      </c>
      <c r="F978" s="280" t="s">
        <v>155</v>
      </c>
      <c r="G978" s="280" t="s">
        <v>155</v>
      </c>
      <c r="H978" s="281">
        <v>40.9</v>
      </c>
      <c r="I978" s="281">
        <f>VLOOKUP(D978,FRACIONADOS!$A:$L,8,0)</f>
        <v>40.9</v>
      </c>
      <c r="J978" s="282" t="str">
        <f>IFERROR(_xlfn.XLOOKUP(D978,ISENTOS!A:A,ISENTOS!H:H),"")</f>
        <v/>
      </c>
      <c r="K978" s="282" t="str">
        <f>IFERROR(_xlfn.XLOOKUP(D978,ISENTOS!A:A,ISENTOS!I:I),"")</f>
        <v/>
      </c>
      <c r="L978" s="283">
        <f>IF(_xlfn.XLOOKUP(D978,Peso!A:A,Peso!D:D),_xlfn.XLOOKUP(D978,Peso!A:A,Peso!D:D),"SEM PESO")</f>
        <v>2</v>
      </c>
      <c r="M978" s="283" t="str">
        <f>_xlfn.XLOOKUP(D978,Peso!A:A,Peso!C:C)</f>
        <v>SC</v>
      </c>
      <c r="N978" s="283"/>
      <c r="O978" s="284">
        <f t="shared" si="120"/>
        <v>40.9</v>
      </c>
      <c r="P978" s="284" t="str">
        <f t="shared" si="121"/>
        <v/>
      </c>
      <c r="Q978" s="284" t="str">
        <f t="shared" si="122"/>
        <v/>
      </c>
      <c r="R978" s="285" t="str">
        <f>_xlfn.XLOOKUP(D978,CATEGORIA!B:B,CATEGORIA!F:F)</f>
        <v>TEMPEROS / ESPECIARIAS</v>
      </c>
      <c r="S978" s="286">
        <f t="shared" si="123"/>
        <v>81.8</v>
      </c>
      <c r="T978" s="287" t="str">
        <f t="shared" si="124"/>
        <v/>
      </c>
      <c r="U978" s="287" t="str">
        <f t="shared" si="125"/>
        <v/>
      </c>
      <c r="V978" s="287">
        <f t="shared" si="126"/>
        <v>81.8</v>
      </c>
      <c r="W978" s="288">
        <f>_xlfn.XLOOKUP('LISTA '!D978,BASE!A:A,BASE!G:G)</f>
        <v>70</v>
      </c>
      <c r="X978" s="280" t="str">
        <f t="shared" si="127"/>
        <v/>
      </c>
      <c r="Y978" s="280" t="str">
        <f>IF(X978="ACABOU",(MAX($Y$2:Y977))+1,"")</f>
        <v/>
      </c>
      <c r="Z978" s="280" t="str">
        <f>IF(X978="CHEGOU",(MAX($Z$2:Z977))+1,"")</f>
        <v/>
      </c>
    </row>
    <row r="979" spans="1:26" s="216" customFormat="1" ht="21.9" customHeight="1" x14ac:dyDescent="0.3">
      <c r="A979" s="12" t="e">
        <f>IF(#REF!="",0,COUNTIF(#REF!,"x"))</f>
        <v>#REF!</v>
      </c>
      <c r="B979" s="12" t="e">
        <f>IF(#REF!="",0,COUNTIF(#REF!,"x"))</f>
        <v>#REF!</v>
      </c>
      <c r="C979" s="13" t="e">
        <f>IF(#REF!="",0,COUNTIF(#REF!,"X"))</f>
        <v>#REF!</v>
      </c>
      <c r="D979" s="278">
        <v>1602</v>
      </c>
      <c r="E979" s="279" t="str">
        <f>_xlfn.XLOOKUP(D979,BASE!A:A,BASE!B:B)</f>
        <v>TEMPERO ANA MARIA EM FLOCOS S/ GLUTAMATO - S/SODIO 5KG</v>
      </c>
      <c r="F979" s="280"/>
      <c r="G979" s="280"/>
      <c r="H979" s="281">
        <v>36.5</v>
      </c>
      <c r="I979" s="281">
        <v>36.5</v>
      </c>
      <c r="J979" s="282" t="str">
        <f>IFERROR(_xlfn.XLOOKUP(D979,ISENTOS!A:A,ISENTOS!H:H),"")</f>
        <v/>
      </c>
      <c r="K979" s="282" t="str">
        <f>IFERROR(_xlfn.XLOOKUP(D979,ISENTOS!A:A,ISENTOS!I:I),"")</f>
        <v/>
      </c>
      <c r="L979" s="283">
        <f>IF(_xlfn.XLOOKUP(D979,Peso!A:A,Peso!D:D),_xlfn.XLOOKUP(D979,Peso!A:A,Peso!D:D),"SEM PESO")</f>
        <v>5</v>
      </c>
      <c r="M979" s="283" t="str">
        <f>_xlfn.XLOOKUP(D979,Peso!A:A,Peso!C:C)</f>
        <v>SC</v>
      </c>
      <c r="N979" s="283"/>
      <c r="O979" s="284">
        <f t="shared" si="120"/>
        <v>36.5</v>
      </c>
      <c r="P979" s="284" t="str">
        <f t="shared" si="121"/>
        <v/>
      </c>
      <c r="Q979" s="284" t="str">
        <f t="shared" si="122"/>
        <v/>
      </c>
      <c r="R979" s="285" t="str">
        <f>_xlfn.XLOOKUP(D979,CATEGORIA!B:B,CATEGORIA!F:F)</f>
        <v>TEMPEROS / ESPECIARIAS</v>
      </c>
      <c r="S979" s="286">
        <f t="shared" si="123"/>
        <v>182.5</v>
      </c>
      <c r="T979" s="287" t="str">
        <f t="shared" si="124"/>
        <v/>
      </c>
      <c r="U979" s="287" t="str">
        <f t="shared" si="125"/>
        <v/>
      </c>
      <c r="V979" s="287">
        <f t="shared" si="126"/>
        <v>182.5</v>
      </c>
      <c r="W979" s="288">
        <f>_xlfn.XLOOKUP('LISTA '!D979,BASE!A:A,BASE!G:G)</f>
        <v>233</v>
      </c>
      <c r="X979" s="280" t="str">
        <f t="shared" si="127"/>
        <v/>
      </c>
      <c r="Y979" s="280" t="str">
        <f>IF(X979="ACABOU",(MAX($Y$2:Y978))+1,"")</f>
        <v/>
      </c>
      <c r="Z979" s="280" t="str">
        <f>IF(X979="CHEGOU",(MAX($Z$2:Z978))+1,"")</f>
        <v/>
      </c>
    </row>
    <row r="980" spans="1:26" s="216" customFormat="1" ht="21.9" customHeight="1" x14ac:dyDescent="0.3">
      <c r="A980" s="12" t="e">
        <f>IF(#REF!="",0,COUNTIF(#REF!,"x"))</f>
        <v>#REF!</v>
      </c>
      <c r="B980" s="12" t="e">
        <f>IF(#REF!="",0,COUNTIF(#REF!,"x"))</f>
        <v>#REF!</v>
      </c>
      <c r="C980" s="13" t="e">
        <f>IF(#REF!="",0,COUNTIF(#REF!,"X"))</f>
        <v>#REF!</v>
      </c>
      <c r="D980" s="278">
        <v>1655</v>
      </c>
      <c r="E980" s="279" t="str">
        <f>_xlfn.XLOOKUP(D980,BASE!A:A,BASE!B:B)</f>
        <v>TEMPERO ANA MARIA S/ GLUTAMATO 2KG (VIDA EM GRAOS)</v>
      </c>
      <c r="F980" s="280" t="s">
        <v>155</v>
      </c>
      <c r="G980" s="280" t="s">
        <v>155</v>
      </c>
      <c r="H980" s="281">
        <v>20.9</v>
      </c>
      <c r="I980" s="281">
        <f>VLOOKUP(D980,FRACIONADOS!$A:$L,8,0)</f>
        <v>20.9</v>
      </c>
      <c r="J980" s="282" t="str">
        <f>IFERROR(_xlfn.XLOOKUP(D980,ISENTOS!A:A,ISENTOS!H:H),"")</f>
        <v/>
      </c>
      <c r="K980" s="282" t="str">
        <f>IFERROR(_xlfn.XLOOKUP(D980,ISENTOS!A:A,ISENTOS!I:I),"")</f>
        <v/>
      </c>
      <c r="L980" s="283">
        <f>IF(_xlfn.XLOOKUP(D980,Peso!A:A,Peso!D:D),_xlfn.XLOOKUP(D980,Peso!A:A,Peso!D:D),"SEM PESO")</f>
        <v>2</v>
      </c>
      <c r="M980" s="283" t="str">
        <f>_xlfn.XLOOKUP(D980,Peso!A:A,Peso!C:C)</f>
        <v>SC</v>
      </c>
      <c r="N980" s="283"/>
      <c r="O980" s="284">
        <f t="shared" si="120"/>
        <v>20.9</v>
      </c>
      <c r="P980" s="284" t="str">
        <f t="shared" si="121"/>
        <v/>
      </c>
      <c r="Q980" s="284" t="str">
        <f t="shared" si="122"/>
        <v/>
      </c>
      <c r="R980" s="285" t="str">
        <f>_xlfn.XLOOKUP(D980,CATEGORIA!B:B,CATEGORIA!F:F)</f>
        <v>TEMPEROS / ESPECIARIAS</v>
      </c>
      <c r="S980" s="286">
        <f t="shared" si="123"/>
        <v>41.8</v>
      </c>
      <c r="T980" s="287" t="str">
        <f t="shared" si="124"/>
        <v/>
      </c>
      <c r="U980" s="287" t="str">
        <f t="shared" si="125"/>
        <v/>
      </c>
      <c r="V980" s="287">
        <f t="shared" si="126"/>
        <v>41.8</v>
      </c>
      <c r="W980" s="288">
        <f>_xlfn.XLOOKUP('LISTA '!D980,BASE!A:A,BASE!G:G)</f>
        <v>122</v>
      </c>
      <c r="X980" s="280" t="str">
        <f t="shared" si="127"/>
        <v/>
      </c>
      <c r="Y980" s="280" t="str">
        <f>IF(X980="ACABOU",(MAX($Y$2:Y979))+1,"")</f>
        <v/>
      </c>
      <c r="Z980" s="280" t="str">
        <f>IF(X980="CHEGOU",(MAX($Z$2:Z979))+1,"")</f>
        <v/>
      </c>
    </row>
    <row r="981" spans="1:26" s="216" customFormat="1" ht="21.9" customHeight="1" x14ac:dyDescent="0.3">
      <c r="A981" s="12" t="e">
        <f>IF(#REF!="",0,COUNTIF(#REF!,"x"))</f>
        <v>#REF!</v>
      </c>
      <c r="B981" s="12" t="e">
        <f>IF(#REF!="",0,COUNTIF(#REF!,"x"))</f>
        <v>#REF!</v>
      </c>
      <c r="C981" s="13" t="e">
        <f>IF(#REF!="",0,COUNTIF(#REF!,"X"))</f>
        <v>#REF!</v>
      </c>
      <c r="D981" s="278">
        <v>997</v>
      </c>
      <c r="E981" s="279" t="str">
        <f>_xlfn.XLOOKUP(D981,BASE!A:A,BASE!B:B)</f>
        <v>TEMPERO ANA MARIA S/ GLUTAMATO 5KG</v>
      </c>
      <c r="F981" s="280"/>
      <c r="G981" s="280"/>
      <c r="H981" s="281">
        <v>17.5</v>
      </c>
      <c r="I981" s="281">
        <v>17.5</v>
      </c>
      <c r="J981" s="282" t="str">
        <f>IFERROR(_xlfn.XLOOKUP(D981,ISENTOS!A:A,ISENTOS!H:H),"")</f>
        <v/>
      </c>
      <c r="K981" s="282" t="str">
        <f>IFERROR(_xlfn.XLOOKUP(D981,ISENTOS!A:A,ISENTOS!I:I),"")</f>
        <v/>
      </c>
      <c r="L981" s="283">
        <f>IF(_xlfn.XLOOKUP(D981,Peso!A:A,Peso!D:D),_xlfn.XLOOKUP(D981,Peso!A:A,Peso!D:D),"SEM PESO")</f>
        <v>5</v>
      </c>
      <c r="M981" s="283" t="str">
        <f>_xlfn.XLOOKUP(D981,Peso!A:A,Peso!C:C)</f>
        <v>SC</v>
      </c>
      <c r="N981" s="283"/>
      <c r="O981" s="284">
        <f t="shared" si="120"/>
        <v>17.5</v>
      </c>
      <c r="P981" s="284" t="str">
        <f t="shared" si="121"/>
        <v/>
      </c>
      <c r="Q981" s="284" t="str">
        <f t="shared" si="122"/>
        <v/>
      </c>
      <c r="R981" s="285" t="str">
        <f>_xlfn.XLOOKUP(D981,CATEGORIA!B:B,CATEGORIA!F:F)</f>
        <v>TEMPEROS / ESPECIARIAS</v>
      </c>
      <c r="S981" s="286">
        <f t="shared" si="123"/>
        <v>87.5</v>
      </c>
      <c r="T981" s="287" t="str">
        <f t="shared" si="124"/>
        <v/>
      </c>
      <c r="U981" s="287" t="str">
        <f t="shared" si="125"/>
        <v/>
      </c>
      <c r="V981" s="287">
        <f t="shared" si="126"/>
        <v>87.5</v>
      </c>
      <c r="W981" s="288">
        <f>_xlfn.XLOOKUP('LISTA '!D981,BASE!A:A,BASE!G:G)</f>
        <v>617</v>
      </c>
      <c r="X981" s="280" t="str">
        <f t="shared" si="127"/>
        <v/>
      </c>
      <c r="Y981" s="280" t="str">
        <f>IF(X981="ACABOU",(MAX($Y$2:Y980))+1,"")</f>
        <v/>
      </c>
      <c r="Z981" s="280" t="str">
        <f>IF(X981="CHEGOU",(MAX($Z$2:Z980))+1,"")</f>
        <v/>
      </c>
    </row>
    <row r="982" spans="1:26" s="216" customFormat="1" ht="21.9" customHeight="1" x14ac:dyDescent="0.3">
      <c r="A982" s="12" t="e">
        <f>IF(#REF!="",0,COUNTIF(#REF!,"x"))</f>
        <v>#REF!</v>
      </c>
      <c r="B982" s="12" t="e">
        <f>IF(#REF!="",0,COUNTIF(#REF!,"x"))</f>
        <v>#REF!</v>
      </c>
      <c r="C982" s="13" t="e">
        <f>IF(#REF!="",0,COUNTIF(#REF!,"X"))</f>
        <v>#REF!</v>
      </c>
      <c r="D982" s="278">
        <v>2271</v>
      </c>
      <c r="E982" s="279" t="str">
        <f>_xlfn.XLOOKUP(D982,BASE!A:A,BASE!B:B)</f>
        <v>TEMPERO ANA MARIA S/SODIO S/ GLUTAMATO 2KG</v>
      </c>
      <c r="F982" s="280"/>
      <c r="G982" s="280"/>
      <c r="H982" s="281">
        <v>28.8</v>
      </c>
      <c r="I982" s="281">
        <f>VLOOKUP(D982,FRACIONADOS!$A:$L,8,0)</f>
        <v>28.8</v>
      </c>
      <c r="J982" s="282" t="str">
        <f>IFERROR(_xlfn.XLOOKUP(D982,ISENTOS!A:A,ISENTOS!H:H),"")</f>
        <v/>
      </c>
      <c r="K982" s="282" t="str">
        <f>IFERROR(_xlfn.XLOOKUP(D982,ISENTOS!A:A,ISENTOS!I:I),"")</f>
        <v/>
      </c>
      <c r="L982" s="283">
        <f>IF(_xlfn.XLOOKUP(D982,Peso!A:A,Peso!D:D),_xlfn.XLOOKUP(D982,Peso!A:A,Peso!D:D),"SEM PESO")</f>
        <v>2</v>
      </c>
      <c r="M982" s="283" t="str">
        <f>_xlfn.XLOOKUP(D982,Peso!A:A,Peso!C:C)</f>
        <v>SC</v>
      </c>
      <c r="N982" s="283"/>
      <c r="O982" s="284">
        <f t="shared" si="120"/>
        <v>28.8</v>
      </c>
      <c r="P982" s="284" t="str">
        <f t="shared" si="121"/>
        <v/>
      </c>
      <c r="Q982" s="284" t="str">
        <f t="shared" si="122"/>
        <v/>
      </c>
      <c r="R982" s="285" t="str">
        <f>_xlfn.XLOOKUP(D982,CATEGORIA!B:B,CATEGORIA!F:F)</f>
        <v>TEMPEROS / ESPECIARIAS</v>
      </c>
      <c r="S982" s="286">
        <f t="shared" si="123"/>
        <v>57.6</v>
      </c>
      <c r="T982" s="287" t="str">
        <f t="shared" si="124"/>
        <v/>
      </c>
      <c r="U982" s="287" t="str">
        <f t="shared" si="125"/>
        <v/>
      </c>
      <c r="V982" s="287">
        <f t="shared" si="126"/>
        <v>57.6</v>
      </c>
      <c r="W982" s="288">
        <f>_xlfn.XLOOKUP('LISTA '!D982,BASE!A:A,BASE!G:G)</f>
        <v>94</v>
      </c>
      <c r="X982" s="280" t="str">
        <f t="shared" si="127"/>
        <v/>
      </c>
      <c r="Y982" s="280" t="str">
        <f>IF(X982="ACABOU",(MAX($Y$2:Y981))+1,"")</f>
        <v/>
      </c>
      <c r="Z982" s="280" t="str">
        <f>IF(X982="CHEGOU",(MAX($Z$2:Z981))+1,"")</f>
        <v/>
      </c>
    </row>
    <row r="983" spans="1:26" s="216" customFormat="1" ht="21.9" customHeight="1" x14ac:dyDescent="0.3">
      <c r="A983" s="12" t="e">
        <f>IF(#REF!="",0,COUNTIF(#REF!,"x"))</f>
        <v>#REF!</v>
      </c>
      <c r="B983" s="12" t="e">
        <f>IF(#REF!="",0,COUNTIF(#REF!,"x"))</f>
        <v>#REF!</v>
      </c>
      <c r="C983" s="13" t="e">
        <f>IF(#REF!="",0,COUNTIF(#REF!,"X"))</f>
        <v>#REF!</v>
      </c>
      <c r="D983" s="278">
        <v>1529</v>
      </c>
      <c r="E983" s="279" t="str">
        <f>_xlfn.XLOOKUP(D983,BASE!A:A,BASE!B:B)</f>
        <v>TEMPERO ANA MARIA S/SODIO S/ GLUTAMATO 5KG</v>
      </c>
      <c r="F983" s="280"/>
      <c r="G983" s="280"/>
      <c r="H983" s="281">
        <v>25.5</v>
      </c>
      <c r="I983" s="281">
        <v>25.5</v>
      </c>
      <c r="J983" s="282" t="str">
        <f>IFERROR(_xlfn.XLOOKUP(D983,ISENTOS!A:A,ISENTOS!H:H),"")</f>
        <v/>
      </c>
      <c r="K983" s="282" t="str">
        <f>IFERROR(_xlfn.XLOOKUP(D983,ISENTOS!A:A,ISENTOS!I:I),"")</f>
        <v/>
      </c>
      <c r="L983" s="283">
        <f>IF(_xlfn.XLOOKUP(D983,Peso!A:A,Peso!D:D),_xlfn.XLOOKUP(D983,Peso!A:A,Peso!D:D),"SEM PESO")</f>
        <v>5</v>
      </c>
      <c r="M983" s="283" t="str">
        <f>_xlfn.XLOOKUP(D983,Peso!A:A,Peso!C:C)</f>
        <v>SC</v>
      </c>
      <c r="N983" s="283"/>
      <c r="O983" s="284">
        <f t="shared" si="120"/>
        <v>25.5</v>
      </c>
      <c r="P983" s="284" t="str">
        <f t="shared" si="121"/>
        <v/>
      </c>
      <c r="Q983" s="284" t="str">
        <f t="shared" si="122"/>
        <v/>
      </c>
      <c r="R983" s="285" t="str">
        <f>_xlfn.XLOOKUP(D983,CATEGORIA!B:B,CATEGORIA!F:F)</f>
        <v>TEMPEROS / ESPECIARIAS</v>
      </c>
      <c r="S983" s="286">
        <f t="shared" si="123"/>
        <v>127.5</v>
      </c>
      <c r="T983" s="287" t="str">
        <f t="shared" si="124"/>
        <v/>
      </c>
      <c r="U983" s="287" t="str">
        <f t="shared" si="125"/>
        <v/>
      </c>
      <c r="V983" s="287">
        <f t="shared" si="126"/>
        <v>127.5</v>
      </c>
      <c r="W983" s="288">
        <f>_xlfn.XLOOKUP('LISTA '!D983,BASE!A:A,BASE!G:G)</f>
        <v>166</v>
      </c>
      <c r="X983" s="280" t="str">
        <f t="shared" si="127"/>
        <v/>
      </c>
      <c r="Y983" s="280" t="str">
        <f>IF(X983="ACABOU",(MAX($Y$2:Y982))+1,"")</f>
        <v/>
      </c>
      <c r="Z983" s="280" t="str">
        <f>IF(X983="CHEGOU",(MAX($Z$2:Z982))+1,"")</f>
        <v/>
      </c>
    </row>
    <row r="984" spans="1:26" s="216" customFormat="1" ht="21.9" customHeight="1" x14ac:dyDescent="0.3">
      <c r="A984" s="12" t="e">
        <f>IF(#REF!="",0,COUNTIF(#REF!,"x"))</f>
        <v>#REF!</v>
      </c>
      <c r="B984" s="12" t="e">
        <f>IF(#REF!="",0,COUNTIF(#REF!,"x"))</f>
        <v>#REF!</v>
      </c>
      <c r="C984" s="13" t="e">
        <f>IF(#REF!="",0,COUNTIF(#REF!,"X"))</f>
        <v>#REF!</v>
      </c>
      <c r="D984" s="278">
        <v>2182</v>
      </c>
      <c r="E984" s="279" t="str">
        <f>_xlfn.XLOOKUP(D984,BASE!A:A,BASE!B:B)</f>
        <v>TEMPERO BAIANO S/ GLUTAMATO 2KG (VIDA EM GRAOS)</v>
      </c>
      <c r="F984" s="280" t="s">
        <v>155</v>
      </c>
      <c r="G984" s="280" t="s">
        <v>155</v>
      </c>
      <c r="H984" s="281">
        <v>8.3000000000000007</v>
      </c>
      <c r="I984" s="281">
        <f>VLOOKUP(D984,FRACIONADOS!$A:$L,8,0)</f>
        <v>8.3000000000000007</v>
      </c>
      <c r="J984" s="282" t="str">
        <f>IFERROR(_xlfn.XLOOKUP(D984,ISENTOS!A:A,ISENTOS!H:H),"")</f>
        <v/>
      </c>
      <c r="K984" s="282" t="str">
        <f>IFERROR(_xlfn.XLOOKUP(D984,ISENTOS!A:A,ISENTOS!I:I),"")</f>
        <v/>
      </c>
      <c r="L984" s="283">
        <f>IF(_xlfn.XLOOKUP(D984,Peso!A:A,Peso!D:D),_xlfn.XLOOKUP(D984,Peso!A:A,Peso!D:D),"SEM PESO")</f>
        <v>2</v>
      </c>
      <c r="M984" s="283" t="str">
        <f>_xlfn.XLOOKUP(D984,Peso!A:A,Peso!C:C)</f>
        <v>SC</v>
      </c>
      <c r="N984" s="283"/>
      <c r="O984" s="284">
        <f t="shared" si="120"/>
        <v>8.3000000000000007</v>
      </c>
      <c r="P984" s="284" t="str">
        <f t="shared" si="121"/>
        <v/>
      </c>
      <c r="Q984" s="284" t="str">
        <f t="shared" si="122"/>
        <v/>
      </c>
      <c r="R984" s="285" t="str">
        <f>_xlfn.XLOOKUP(D984,CATEGORIA!B:B,CATEGORIA!F:F)</f>
        <v>TEMPEROS / ESPECIARIAS</v>
      </c>
      <c r="S984" s="286">
        <f t="shared" si="123"/>
        <v>16.600000000000001</v>
      </c>
      <c r="T984" s="287" t="str">
        <f t="shared" si="124"/>
        <v/>
      </c>
      <c r="U984" s="287" t="str">
        <f t="shared" si="125"/>
        <v/>
      </c>
      <c r="V984" s="287">
        <f t="shared" si="126"/>
        <v>16.600000000000001</v>
      </c>
      <c r="W984" s="288">
        <f>_xlfn.XLOOKUP('LISTA '!D984,BASE!A:A,BASE!G:G)</f>
        <v>54</v>
      </c>
      <c r="X984" s="280" t="str">
        <f t="shared" si="127"/>
        <v/>
      </c>
      <c r="Y984" s="280" t="str">
        <f>IF(X984="ACABOU",(MAX($Y$2:Y983))+1,"")</f>
        <v/>
      </c>
      <c r="Z984" s="280" t="str">
        <f>IF(X984="CHEGOU",(MAX($Z$2:Z983))+1,"")</f>
        <v/>
      </c>
    </row>
    <row r="985" spans="1:26" s="216" customFormat="1" ht="21.9" customHeight="1" x14ac:dyDescent="0.3">
      <c r="A985" s="12" t="e">
        <f>IF(#REF!="",0,COUNTIF(#REF!,"x"))</f>
        <v>#REF!</v>
      </c>
      <c r="B985" s="12" t="e">
        <f>IF(#REF!="",0,COUNTIF(#REF!,"x"))</f>
        <v>#REF!</v>
      </c>
      <c r="C985" s="13" t="e">
        <f>IF(#REF!="",0,COUNTIF(#REF!,"X"))</f>
        <v>#REF!</v>
      </c>
      <c r="D985" s="278">
        <v>998</v>
      </c>
      <c r="E985" s="279" t="str">
        <f>_xlfn.XLOOKUP(D985,BASE!A:A,BASE!B:B)</f>
        <v>TEMPERO BAIANO S/ GLUTAMATO 5KG</v>
      </c>
      <c r="F985" s="280"/>
      <c r="G985" s="280"/>
      <c r="H985" s="281">
        <v>6.5</v>
      </c>
      <c r="I985" s="281">
        <v>6.5</v>
      </c>
      <c r="J985" s="282" t="str">
        <f>IFERROR(_xlfn.XLOOKUP(D985,ISENTOS!A:A,ISENTOS!H:H),"")</f>
        <v/>
      </c>
      <c r="K985" s="282" t="str">
        <f>IFERROR(_xlfn.XLOOKUP(D985,ISENTOS!A:A,ISENTOS!I:I),"")</f>
        <v/>
      </c>
      <c r="L985" s="283">
        <f>IF(_xlfn.XLOOKUP(D985,Peso!A:A,Peso!D:D),_xlfn.XLOOKUP(D985,Peso!A:A,Peso!D:D),"SEM PESO")</f>
        <v>5</v>
      </c>
      <c r="M985" s="283" t="str">
        <f>_xlfn.XLOOKUP(D985,Peso!A:A,Peso!C:C)</f>
        <v>SC</v>
      </c>
      <c r="N985" s="283"/>
      <c r="O985" s="284">
        <f t="shared" si="120"/>
        <v>6.5</v>
      </c>
      <c r="P985" s="284" t="str">
        <f t="shared" si="121"/>
        <v/>
      </c>
      <c r="Q985" s="284" t="str">
        <f t="shared" si="122"/>
        <v/>
      </c>
      <c r="R985" s="285" t="str">
        <f>_xlfn.XLOOKUP(D985,CATEGORIA!B:B,CATEGORIA!F:F)</f>
        <v>TEMPEROS / ESPECIARIAS</v>
      </c>
      <c r="S985" s="286">
        <f t="shared" si="123"/>
        <v>32.5</v>
      </c>
      <c r="T985" s="287" t="str">
        <f t="shared" si="124"/>
        <v/>
      </c>
      <c r="U985" s="287" t="str">
        <f t="shared" si="125"/>
        <v/>
      </c>
      <c r="V985" s="287">
        <f t="shared" si="126"/>
        <v>32.5</v>
      </c>
      <c r="W985" s="288">
        <f>_xlfn.XLOOKUP('LISTA '!D985,BASE!A:A,BASE!G:G)</f>
        <v>564</v>
      </c>
      <c r="X985" s="280" t="str">
        <f t="shared" si="127"/>
        <v/>
      </c>
      <c r="Y985" s="280" t="str">
        <f>IF(X985="ACABOU",(MAX($Y$2:Y984))+1,"")</f>
        <v/>
      </c>
      <c r="Z985" s="280" t="str">
        <f>IF(X985="CHEGOU",(MAX($Z$2:Z984))+1,"")</f>
        <v/>
      </c>
    </row>
    <row r="986" spans="1:26" s="216" customFormat="1" ht="21.9" customHeight="1" x14ac:dyDescent="0.3">
      <c r="A986" s="12" t="e">
        <f>IF(#REF!="",0,COUNTIF(#REF!,"x"))</f>
        <v>#REF!</v>
      </c>
      <c r="B986" s="12" t="e">
        <f>IF(#REF!="",0,COUNTIF(#REF!,"x"))</f>
        <v>#REF!</v>
      </c>
      <c r="C986" s="13" t="e">
        <f>IF(#REF!="",0,COUNTIF(#REF!,"X"))</f>
        <v>#REF!</v>
      </c>
      <c r="D986" s="278">
        <v>21683</v>
      </c>
      <c r="E986" s="279" t="str">
        <f>_xlfn.XLOOKUP(D986,BASE!A:A,BASE!B:B)</f>
        <v>TEMPERO BEEF RIBS S/ GLUTAMATO 2KG (VIDA EM GRAOS)</v>
      </c>
      <c r="F986" s="280"/>
      <c r="G986" s="280"/>
      <c r="H986" s="281">
        <v>16.899999999999999</v>
      </c>
      <c r="I986" s="281">
        <f>VLOOKUP(D986,FRACIONADOS!$A:$L,8,0)</f>
        <v>16.899999999999999</v>
      </c>
      <c r="J986" s="282" t="str">
        <f>IFERROR(_xlfn.XLOOKUP(D986,ISENTOS!A:A,ISENTOS!H:H),"")</f>
        <v/>
      </c>
      <c r="K986" s="282" t="str">
        <f>IFERROR(_xlfn.XLOOKUP(D986,ISENTOS!A:A,ISENTOS!I:I),"")</f>
        <v/>
      </c>
      <c r="L986" s="283">
        <f>IF(_xlfn.XLOOKUP(D986,Peso!A:A,Peso!D:D),_xlfn.XLOOKUP(D986,Peso!A:A,Peso!D:D),"SEM PESO")</f>
        <v>2</v>
      </c>
      <c r="M986" s="283" t="str">
        <f>_xlfn.XLOOKUP(D986,Peso!A:A,Peso!C:C)</f>
        <v>SC</v>
      </c>
      <c r="N986" s="283"/>
      <c r="O986" s="284">
        <f t="shared" si="120"/>
        <v>16.899999999999999</v>
      </c>
      <c r="P986" s="284" t="str">
        <f t="shared" si="121"/>
        <v/>
      </c>
      <c r="Q986" s="284" t="str">
        <f t="shared" si="122"/>
        <v/>
      </c>
      <c r="R986" s="285" t="str">
        <f>_xlfn.XLOOKUP(D986,CATEGORIA!B:B,CATEGORIA!F:F)</f>
        <v>TEMPEROS / ESPECIARIAS</v>
      </c>
      <c r="S986" s="286">
        <f t="shared" si="123"/>
        <v>33.799999999999997</v>
      </c>
      <c r="T986" s="287" t="str">
        <f t="shared" si="124"/>
        <v/>
      </c>
      <c r="U986" s="287" t="str">
        <f t="shared" si="125"/>
        <v/>
      </c>
      <c r="V986" s="287">
        <f t="shared" si="126"/>
        <v>33.799999999999997</v>
      </c>
      <c r="W986" s="288">
        <f>_xlfn.XLOOKUP('LISTA '!D986,BASE!A:A,BASE!G:G)</f>
        <v>34</v>
      </c>
      <c r="X986" s="280" t="str">
        <f t="shared" si="127"/>
        <v/>
      </c>
      <c r="Y986" s="280" t="str">
        <f>IF(X986="ACABOU",(MAX($Y$2:Y985))+1,"")</f>
        <v/>
      </c>
      <c r="Z986" s="280" t="str">
        <f>IF(X986="CHEGOU",(MAX($Z$2:Z985))+1,"")</f>
        <v/>
      </c>
    </row>
    <row r="987" spans="1:26" s="216" customFormat="1" ht="21.9" customHeight="1" x14ac:dyDescent="0.3">
      <c r="A987" s="12" t="e">
        <f>IF(#REF!="",0,COUNTIF(#REF!,"x"))</f>
        <v>#REF!</v>
      </c>
      <c r="B987" s="12" t="e">
        <f>IF(#REF!="",0,COUNTIF(#REF!,"x"))</f>
        <v>#REF!</v>
      </c>
      <c r="C987" s="13" t="e">
        <f>IF(#REF!="",0,COUNTIF(#REF!,"X"))</f>
        <v>#REF!</v>
      </c>
      <c r="D987" s="278">
        <v>21530</v>
      </c>
      <c r="E987" s="279" t="str">
        <f>_xlfn.XLOOKUP(D987,BASE!A:A,BASE!B:B)</f>
        <v>TEMPERO BEEF RIBS S/ GLUTAMATO 5KG</v>
      </c>
      <c r="F987" s="280"/>
      <c r="G987" s="280"/>
      <c r="H987" s="281">
        <v>14</v>
      </c>
      <c r="I987" s="281">
        <v>14</v>
      </c>
      <c r="J987" s="282" t="str">
        <f>IFERROR(_xlfn.XLOOKUP(D987,ISENTOS!A:A,ISENTOS!H:H),"")</f>
        <v/>
      </c>
      <c r="K987" s="282" t="str">
        <f>IFERROR(_xlfn.XLOOKUP(D987,ISENTOS!A:A,ISENTOS!I:I),"")</f>
        <v/>
      </c>
      <c r="L987" s="283">
        <f>IF(_xlfn.XLOOKUP(D987,Peso!A:A,Peso!D:D),_xlfn.XLOOKUP(D987,Peso!A:A,Peso!D:D),"SEM PESO")</f>
        <v>5</v>
      </c>
      <c r="M987" s="283" t="str">
        <f>_xlfn.XLOOKUP(D987,Peso!A:A,Peso!C:C)</f>
        <v>SC</v>
      </c>
      <c r="N987" s="283"/>
      <c r="O987" s="284">
        <f t="shared" si="120"/>
        <v>14</v>
      </c>
      <c r="P987" s="284" t="str">
        <f t="shared" si="121"/>
        <v/>
      </c>
      <c r="Q987" s="284" t="str">
        <f t="shared" si="122"/>
        <v/>
      </c>
      <c r="R987" s="285" t="str">
        <f>_xlfn.XLOOKUP(D987,CATEGORIA!B:B,CATEGORIA!F:F)</f>
        <v>TEMPEROS / ESPECIARIAS</v>
      </c>
      <c r="S987" s="286">
        <f t="shared" si="123"/>
        <v>70</v>
      </c>
      <c r="T987" s="287" t="str">
        <f t="shared" si="124"/>
        <v/>
      </c>
      <c r="U987" s="287" t="str">
        <f t="shared" si="125"/>
        <v/>
      </c>
      <c r="V987" s="287">
        <f t="shared" si="126"/>
        <v>70</v>
      </c>
      <c r="W987" s="288">
        <f>_xlfn.XLOOKUP('LISTA '!D987,BASE!A:A,BASE!G:G)</f>
        <v>166</v>
      </c>
      <c r="X987" s="280" t="str">
        <f t="shared" si="127"/>
        <v/>
      </c>
      <c r="Y987" s="280" t="str">
        <f>IF(X987="ACABOU",(MAX($Y$2:Y986))+1,"")</f>
        <v/>
      </c>
      <c r="Z987" s="280" t="str">
        <f>IF(X987="CHEGOU",(MAX($Z$2:Z986))+1,"")</f>
        <v/>
      </c>
    </row>
    <row r="988" spans="1:26" s="216" customFormat="1" ht="21.9" customHeight="1" x14ac:dyDescent="0.3">
      <c r="A988" s="12" t="e">
        <f>IF(#REF!="",0,COUNTIF(#REF!,"x"))</f>
        <v>#REF!</v>
      </c>
      <c r="B988" s="12" t="e">
        <f>IF(#REF!="",0,COUNTIF(#REF!,"x"))</f>
        <v>#REF!</v>
      </c>
      <c r="C988" s="13" t="e">
        <f>IF(#REF!="",0,COUNTIF(#REF!,"X"))</f>
        <v>#REF!</v>
      </c>
      <c r="D988" s="278">
        <v>21540</v>
      </c>
      <c r="E988" s="279" t="str">
        <f>_xlfn.XLOOKUP(D988,BASE!A:A,BASE!B:B)</f>
        <v>TEMPERO BIFE ACEBOLADO S/ GLUTAMATO 2KG (VIDA EM GRAOS)</v>
      </c>
      <c r="F988" s="280" t="s">
        <v>155</v>
      </c>
      <c r="G988" s="280" t="s">
        <v>155</v>
      </c>
      <c r="H988" s="281">
        <v>15.8</v>
      </c>
      <c r="I988" s="281">
        <f>VLOOKUP(D988,FRACIONADOS!$A:$L,8,0)</f>
        <v>15.8</v>
      </c>
      <c r="J988" s="282" t="str">
        <f>IFERROR(_xlfn.XLOOKUP(D988,ISENTOS!A:A,ISENTOS!H:H),"")</f>
        <v/>
      </c>
      <c r="K988" s="282" t="str">
        <f>IFERROR(_xlfn.XLOOKUP(D988,ISENTOS!A:A,ISENTOS!I:I),"")</f>
        <v/>
      </c>
      <c r="L988" s="283">
        <f>IF(_xlfn.XLOOKUP(D988,Peso!A:A,Peso!D:D),_xlfn.XLOOKUP(D988,Peso!A:A,Peso!D:D),"SEM PESO")</f>
        <v>2</v>
      </c>
      <c r="M988" s="283" t="str">
        <f>_xlfn.XLOOKUP(D988,Peso!A:A,Peso!C:C)</f>
        <v>SC</v>
      </c>
      <c r="N988" s="283"/>
      <c r="O988" s="284">
        <f t="shared" si="120"/>
        <v>15.8</v>
      </c>
      <c r="P988" s="284" t="str">
        <f t="shared" si="121"/>
        <v/>
      </c>
      <c r="Q988" s="284" t="str">
        <f t="shared" si="122"/>
        <v/>
      </c>
      <c r="R988" s="285" t="str">
        <f>_xlfn.XLOOKUP(D988,CATEGORIA!B:B,CATEGORIA!F:F)</f>
        <v>TEMPEROS / ESPECIARIAS</v>
      </c>
      <c r="S988" s="286">
        <f t="shared" si="123"/>
        <v>31.6</v>
      </c>
      <c r="T988" s="287" t="str">
        <f t="shared" si="124"/>
        <v/>
      </c>
      <c r="U988" s="287" t="str">
        <f t="shared" si="125"/>
        <v/>
      </c>
      <c r="V988" s="287">
        <f t="shared" si="126"/>
        <v>31.6</v>
      </c>
      <c r="W988" s="288">
        <f>_xlfn.XLOOKUP('LISTA '!D988,BASE!A:A,BASE!G:G)</f>
        <v>22</v>
      </c>
      <c r="X988" s="280" t="str">
        <f t="shared" si="127"/>
        <v/>
      </c>
      <c r="Y988" s="280" t="str">
        <f>IF(X988="ACABOU",(MAX($Y$2:Y987))+1,"")</f>
        <v/>
      </c>
      <c r="Z988" s="280" t="str">
        <f>IF(X988="CHEGOU",(MAX($Z$2:Z987))+1,"")</f>
        <v/>
      </c>
    </row>
    <row r="989" spans="1:26" s="216" customFormat="1" ht="21.9" customHeight="1" x14ac:dyDescent="0.3">
      <c r="A989" s="12" t="e">
        <f>IF(#REF!="",0,COUNTIF(#REF!,"x"))</f>
        <v>#REF!</v>
      </c>
      <c r="B989" s="12" t="e">
        <f>IF(#REF!="",0,COUNTIF(#REF!,"x"))</f>
        <v>#REF!</v>
      </c>
      <c r="C989" s="13" t="e">
        <f>IF(#REF!="",0,COUNTIF(#REF!,"X"))</f>
        <v>#REF!</v>
      </c>
      <c r="D989" s="278">
        <v>21528</v>
      </c>
      <c r="E989" s="279" t="str">
        <f>_xlfn.XLOOKUP(D989,BASE!A:A,BASE!B:B)</f>
        <v>TEMPERO BIFE ACEBOLADO S/ GLUTAMATO 5KG</v>
      </c>
      <c r="F989" s="280"/>
      <c r="G989" s="280"/>
      <c r="H989" s="281">
        <v>13</v>
      </c>
      <c r="I989" s="281">
        <v>13</v>
      </c>
      <c r="J989" s="282" t="str">
        <f>IFERROR(_xlfn.XLOOKUP(D989,ISENTOS!A:A,ISENTOS!H:H),"")</f>
        <v/>
      </c>
      <c r="K989" s="282" t="str">
        <f>IFERROR(_xlfn.XLOOKUP(D989,ISENTOS!A:A,ISENTOS!I:I),"")</f>
        <v/>
      </c>
      <c r="L989" s="283">
        <f>IF(_xlfn.XLOOKUP(D989,Peso!A:A,Peso!D:D),_xlfn.XLOOKUP(D989,Peso!A:A,Peso!D:D),"SEM PESO")</f>
        <v>5</v>
      </c>
      <c r="M989" s="283" t="str">
        <f>_xlfn.XLOOKUP(D989,Peso!A:A,Peso!C:C)</f>
        <v>SC</v>
      </c>
      <c r="N989" s="283"/>
      <c r="O989" s="284">
        <f t="shared" si="120"/>
        <v>13</v>
      </c>
      <c r="P989" s="284" t="str">
        <f t="shared" si="121"/>
        <v/>
      </c>
      <c r="Q989" s="284" t="str">
        <f t="shared" si="122"/>
        <v/>
      </c>
      <c r="R989" s="285" t="str">
        <f>_xlfn.XLOOKUP(D989,CATEGORIA!B:B,CATEGORIA!F:F)</f>
        <v>TEMPEROS / ESPECIARIAS</v>
      </c>
      <c r="S989" s="286">
        <f t="shared" si="123"/>
        <v>65</v>
      </c>
      <c r="T989" s="287" t="str">
        <f t="shared" si="124"/>
        <v/>
      </c>
      <c r="U989" s="287" t="str">
        <f t="shared" si="125"/>
        <v/>
      </c>
      <c r="V989" s="287">
        <f t="shared" si="126"/>
        <v>65</v>
      </c>
      <c r="W989" s="288">
        <f>_xlfn.XLOOKUP('LISTA '!D989,BASE!A:A,BASE!G:G)</f>
        <v>203</v>
      </c>
      <c r="X989" s="280" t="str">
        <f t="shared" si="127"/>
        <v/>
      </c>
      <c r="Y989" s="280" t="str">
        <f>IF(X989="ACABOU",(MAX($Y$2:Y988))+1,"")</f>
        <v/>
      </c>
      <c r="Z989" s="280" t="str">
        <f>IF(X989="CHEGOU",(MAX($Z$2:Z988))+1,"")</f>
        <v/>
      </c>
    </row>
    <row r="990" spans="1:26" s="216" customFormat="1" ht="21.9" customHeight="1" x14ac:dyDescent="0.3">
      <c r="A990" s="12" t="e">
        <f>IF(#REF!="",0,COUNTIF(#REF!,"x"))</f>
        <v>#REF!</v>
      </c>
      <c r="B990" s="12" t="e">
        <f>IF(#REF!="",0,COUNTIF(#REF!,"x"))</f>
        <v>#REF!</v>
      </c>
      <c r="C990" s="13" t="e">
        <f>IF(#REF!="",0,COUNTIF(#REF!,"X"))</f>
        <v>#REF!</v>
      </c>
      <c r="D990" s="278">
        <v>2183</v>
      </c>
      <c r="E990" s="279" t="str">
        <f>_xlfn.XLOOKUP(D990,BASE!A:A,BASE!B:B)</f>
        <v>TEMPERO CHILLI MEXICANO S/ GLUTAMATO 2KG (VIDA EM GRAOS)</v>
      </c>
      <c r="F990" s="280" t="s">
        <v>155</v>
      </c>
      <c r="G990" s="280" t="s">
        <v>155</v>
      </c>
      <c r="H990" s="281">
        <v>14.6</v>
      </c>
      <c r="I990" s="281">
        <f>VLOOKUP(D990,FRACIONADOS!$A:$L,8,0)</f>
        <v>14.6</v>
      </c>
      <c r="J990" s="282" t="str">
        <f>IFERROR(_xlfn.XLOOKUP(D990,ISENTOS!A:A,ISENTOS!H:H),"")</f>
        <v/>
      </c>
      <c r="K990" s="282" t="str">
        <f>IFERROR(_xlfn.XLOOKUP(D990,ISENTOS!A:A,ISENTOS!I:I),"")</f>
        <v/>
      </c>
      <c r="L990" s="283">
        <f>IF(_xlfn.XLOOKUP(D990,Peso!A:A,Peso!D:D),_xlfn.XLOOKUP(D990,Peso!A:A,Peso!D:D),"SEM PESO")</f>
        <v>2</v>
      </c>
      <c r="M990" s="283" t="str">
        <f>_xlfn.XLOOKUP(D990,Peso!A:A,Peso!C:C)</f>
        <v>SC</v>
      </c>
      <c r="N990" s="283"/>
      <c r="O990" s="284">
        <f t="shared" si="120"/>
        <v>14.6</v>
      </c>
      <c r="P990" s="284" t="str">
        <f t="shared" si="121"/>
        <v/>
      </c>
      <c r="Q990" s="284" t="str">
        <f t="shared" si="122"/>
        <v/>
      </c>
      <c r="R990" s="285" t="str">
        <f>_xlfn.XLOOKUP(D990,CATEGORIA!B:B,CATEGORIA!F:F)</f>
        <v>TEMPEROS / ESPECIARIAS</v>
      </c>
      <c r="S990" s="286">
        <f t="shared" si="123"/>
        <v>29.2</v>
      </c>
      <c r="T990" s="287" t="str">
        <f t="shared" si="124"/>
        <v/>
      </c>
      <c r="U990" s="287" t="str">
        <f t="shared" si="125"/>
        <v/>
      </c>
      <c r="V990" s="287">
        <f t="shared" si="126"/>
        <v>29.2</v>
      </c>
      <c r="W990" s="288">
        <f>_xlfn.XLOOKUP('LISTA '!D990,BASE!A:A,BASE!G:G)</f>
        <v>6</v>
      </c>
      <c r="X990" s="280" t="str">
        <f t="shared" si="127"/>
        <v/>
      </c>
      <c r="Y990" s="280" t="str">
        <f>IF(X990="ACABOU",(MAX($Y$2:Y989))+1,"")</f>
        <v/>
      </c>
      <c r="Z990" s="280" t="str">
        <f>IF(X990="CHEGOU",(MAX($Z$2:Z989))+1,"")</f>
        <v/>
      </c>
    </row>
    <row r="991" spans="1:26" s="216" customFormat="1" ht="21.9" customHeight="1" x14ac:dyDescent="0.3">
      <c r="A991" s="12" t="e">
        <f>IF(#REF!="",0,COUNTIF(#REF!,"x"))</f>
        <v>#REF!</v>
      </c>
      <c r="B991" s="12" t="e">
        <f>IF(#REF!="",0,COUNTIF(#REF!,"x"))</f>
        <v>#REF!</v>
      </c>
      <c r="C991" s="13" t="e">
        <f>IF(#REF!="",0,COUNTIF(#REF!,"X"))</f>
        <v>#REF!</v>
      </c>
      <c r="D991" s="278">
        <v>1209</v>
      </c>
      <c r="E991" s="279" t="str">
        <f>_xlfn.XLOOKUP(D991,BASE!A:A,BASE!B:B)</f>
        <v>TEMPERO CHILLI MEXICANO S/ GLUTAMATO 5KG</v>
      </c>
      <c r="F991" s="280"/>
      <c r="G991" s="280"/>
      <c r="H991" s="281">
        <v>12</v>
      </c>
      <c r="I991" s="281">
        <v>12</v>
      </c>
      <c r="J991" s="282" t="str">
        <f>IFERROR(_xlfn.XLOOKUP(D991,ISENTOS!A:A,ISENTOS!H:H),"")</f>
        <v/>
      </c>
      <c r="K991" s="282" t="str">
        <f>IFERROR(_xlfn.XLOOKUP(D991,ISENTOS!A:A,ISENTOS!I:I),"")</f>
        <v/>
      </c>
      <c r="L991" s="283">
        <f>IF(_xlfn.XLOOKUP(D991,Peso!A:A,Peso!D:D),_xlfn.XLOOKUP(D991,Peso!A:A,Peso!D:D),"SEM PESO")</f>
        <v>5</v>
      </c>
      <c r="M991" s="283" t="str">
        <f>_xlfn.XLOOKUP(D991,Peso!A:A,Peso!C:C)</f>
        <v>SC</v>
      </c>
      <c r="N991" s="283"/>
      <c r="O991" s="284">
        <f t="shared" si="120"/>
        <v>12</v>
      </c>
      <c r="P991" s="284" t="str">
        <f t="shared" si="121"/>
        <v/>
      </c>
      <c r="Q991" s="284" t="str">
        <f t="shared" si="122"/>
        <v/>
      </c>
      <c r="R991" s="285" t="str">
        <f>_xlfn.XLOOKUP(D991,CATEGORIA!B:B,CATEGORIA!F:F)</f>
        <v>TEMPEROS / ESPECIARIAS</v>
      </c>
      <c r="S991" s="286">
        <f t="shared" si="123"/>
        <v>60</v>
      </c>
      <c r="T991" s="287" t="str">
        <f t="shared" si="124"/>
        <v/>
      </c>
      <c r="U991" s="287" t="str">
        <f t="shared" si="125"/>
        <v/>
      </c>
      <c r="V991" s="287">
        <f t="shared" si="126"/>
        <v>60</v>
      </c>
      <c r="W991" s="288">
        <f>_xlfn.XLOOKUP('LISTA '!D991,BASE!A:A,BASE!G:G)</f>
        <v>43</v>
      </c>
      <c r="X991" s="280" t="str">
        <f t="shared" si="127"/>
        <v/>
      </c>
      <c r="Y991" s="280" t="str">
        <f>IF(X991="ACABOU",(MAX($Y$2:Y990))+1,"")</f>
        <v/>
      </c>
      <c r="Z991" s="280" t="str">
        <f>IF(X991="CHEGOU",(MAX($Z$2:Z990))+1,"")</f>
        <v/>
      </c>
    </row>
    <row r="992" spans="1:26" s="216" customFormat="1" ht="21.9" customHeight="1" x14ac:dyDescent="0.3">
      <c r="A992" s="12" t="e">
        <f>IF(#REF!="",0,COUNTIF(#REF!,"x"))</f>
        <v>#REF!</v>
      </c>
      <c r="B992" s="12" t="e">
        <f>IF(#REF!="",0,COUNTIF(#REF!,"x"))</f>
        <v>#REF!</v>
      </c>
      <c r="C992" s="13" t="e">
        <f>IF(#REF!="",0,COUNTIF(#REF!,"X"))</f>
        <v>#REF!</v>
      </c>
      <c r="D992" s="278">
        <v>21684</v>
      </c>
      <c r="E992" s="279" t="str">
        <f>_xlfn.XLOOKUP(D992,BASE!A:A,BASE!B:B)</f>
        <v>TEMPERO CHIMICHURRI COM ALHO FRITO S/ GLUTAMATO 2KG (VIDA EM GRAOS)</v>
      </c>
      <c r="F992" s="280"/>
      <c r="G992" s="280"/>
      <c r="H992" s="281">
        <v>30.5</v>
      </c>
      <c r="I992" s="281">
        <f>VLOOKUP(D992,FRACIONADOS!$A:$L,8,0)</f>
        <v>30.5</v>
      </c>
      <c r="J992" s="282" t="str">
        <f>IFERROR(_xlfn.XLOOKUP(D992,ISENTOS!A:A,ISENTOS!H:H),"")</f>
        <v/>
      </c>
      <c r="K992" s="282" t="str">
        <f>IFERROR(_xlfn.XLOOKUP(D992,ISENTOS!A:A,ISENTOS!I:I),"")</f>
        <v/>
      </c>
      <c r="L992" s="283">
        <f>IF(_xlfn.XLOOKUP(D992,Peso!A:A,Peso!D:D),_xlfn.XLOOKUP(D992,Peso!A:A,Peso!D:D),"SEM PESO")</f>
        <v>2</v>
      </c>
      <c r="M992" s="283" t="str">
        <f>_xlfn.XLOOKUP(D992,Peso!A:A,Peso!C:C)</f>
        <v>SC</v>
      </c>
      <c r="N992" s="283"/>
      <c r="O992" s="284">
        <f t="shared" si="120"/>
        <v>30.5</v>
      </c>
      <c r="P992" s="284" t="str">
        <f t="shared" si="121"/>
        <v/>
      </c>
      <c r="Q992" s="284" t="str">
        <f t="shared" si="122"/>
        <v/>
      </c>
      <c r="R992" s="285" t="str">
        <f>_xlfn.XLOOKUP(D992,CATEGORIA!B:B,CATEGORIA!F:F)</f>
        <v>TEMPEROS / ESPECIARIAS</v>
      </c>
      <c r="S992" s="286">
        <f t="shared" si="123"/>
        <v>61</v>
      </c>
      <c r="T992" s="287" t="str">
        <f t="shared" si="124"/>
        <v/>
      </c>
      <c r="U992" s="287" t="str">
        <f t="shared" si="125"/>
        <v/>
      </c>
      <c r="V992" s="287">
        <f t="shared" si="126"/>
        <v>61</v>
      </c>
      <c r="W992" s="288">
        <f>_xlfn.XLOOKUP('LISTA '!D992,BASE!A:A,BASE!G:G)</f>
        <v>151</v>
      </c>
      <c r="X992" s="280" t="str">
        <f t="shared" si="127"/>
        <v/>
      </c>
      <c r="Y992" s="280" t="str">
        <f>IF(X992="ACABOU",(MAX($Y$2:Y991))+1,"")</f>
        <v/>
      </c>
      <c r="Z992" s="280" t="str">
        <f>IF(X992="CHEGOU",(MAX($Z$2:Z991))+1,"")</f>
        <v/>
      </c>
    </row>
    <row r="993" spans="1:27" s="216" customFormat="1" ht="21.9" customHeight="1" x14ac:dyDescent="0.3">
      <c r="A993" s="12" t="e">
        <f>IF(#REF!="",0,COUNTIF(#REF!,"x"))</f>
        <v>#REF!</v>
      </c>
      <c r="B993" s="12" t="e">
        <f>IF(#REF!="",0,COUNTIF(#REF!,"x"))</f>
        <v>#REF!</v>
      </c>
      <c r="C993" s="13" t="e">
        <f>IF(#REF!="",0,COUNTIF(#REF!,"X"))</f>
        <v>#REF!</v>
      </c>
      <c r="D993" s="278">
        <v>21219</v>
      </c>
      <c r="E993" s="279" t="str">
        <f>_xlfn.XLOOKUP(D993,BASE!A:A,BASE!B:B)</f>
        <v>TEMPERO CHIMICHURRI COM ALHO FRITO S/ GLUTAMATO 5KG</v>
      </c>
      <c r="F993" s="280"/>
      <c r="G993" s="280"/>
      <c r="H993" s="281">
        <v>27</v>
      </c>
      <c r="I993" s="281">
        <v>27</v>
      </c>
      <c r="J993" s="282" t="str">
        <f>IFERROR(_xlfn.XLOOKUP(D993,ISENTOS!A:A,ISENTOS!H:H),"")</f>
        <v/>
      </c>
      <c r="K993" s="282" t="str">
        <f>IFERROR(_xlfn.XLOOKUP(D993,ISENTOS!A:A,ISENTOS!I:I),"")</f>
        <v/>
      </c>
      <c r="L993" s="283">
        <f>IF(_xlfn.XLOOKUP(D993,Peso!A:A,Peso!D:D),_xlfn.XLOOKUP(D993,Peso!A:A,Peso!D:D),"SEM PESO")</f>
        <v>5</v>
      </c>
      <c r="M993" s="283" t="str">
        <f>_xlfn.XLOOKUP(D993,Peso!A:A,Peso!C:C)</f>
        <v>SC</v>
      </c>
      <c r="N993" s="283"/>
      <c r="O993" s="284">
        <f t="shared" si="120"/>
        <v>27</v>
      </c>
      <c r="P993" s="284" t="str">
        <f t="shared" si="121"/>
        <v/>
      </c>
      <c r="Q993" s="284" t="str">
        <f t="shared" si="122"/>
        <v/>
      </c>
      <c r="R993" s="285" t="str">
        <f>_xlfn.XLOOKUP(D993,CATEGORIA!B:B,CATEGORIA!F:F)</f>
        <v>TEMPEROS / ESPECIARIAS</v>
      </c>
      <c r="S993" s="286">
        <f t="shared" si="123"/>
        <v>135</v>
      </c>
      <c r="T993" s="287" t="str">
        <f t="shared" si="124"/>
        <v/>
      </c>
      <c r="U993" s="287" t="str">
        <f t="shared" si="125"/>
        <v/>
      </c>
      <c r="V993" s="287">
        <f t="shared" si="126"/>
        <v>135</v>
      </c>
      <c r="W993" s="288">
        <f>_xlfn.XLOOKUP('LISTA '!D993,BASE!A:A,BASE!G:G)</f>
        <v>245</v>
      </c>
      <c r="X993" s="280" t="str">
        <f t="shared" si="127"/>
        <v/>
      </c>
      <c r="Y993" s="280" t="str">
        <f>IF(X993="ACABOU",(MAX($Y$2:Y992))+1,"")</f>
        <v/>
      </c>
      <c r="Z993" s="280" t="str">
        <f>IF(X993="CHEGOU",(MAX($Z$2:Z992))+1,"")</f>
        <v/>
      </c>
    </row>
    <row r="994" spans="1:27" s="216" customFormat="1" ht="21.9" customHeight="1" x14ac:dyDescent="0.3">
      <c r="A994" s="12" t="e">
        <f>IF(#REF!="",0,COUNTIF(#REF!,"x"))</f>
        <v>#REF!</v>
      </c>
      <c r="B994" s="12" t="e">
        <f>IF(#REF!="",0,COUNTIF(#REF!,"x"))</f>
        <v>#REF!</v>
      </c>
      <c r="C994" s="13" t="e">
        <f>IF(#REF!="",0,COUNTIF(#REF!,"X"))</f>
        <v>#REF!</v>
      </c>
      <c r="D994" s="278">
        <v>2205</v>
      </c>
      <c r="E994" s="279" t="str">
        <f>_xlfn.XLOOKUP(D994,BASE!A:A,BASE!B:B)</f>
        <v>TEMPERO CHIMICHURRI COM BARBECUE S/ GLUTAMATO 2KG (VIDA EM GRAOS)</v>
      </c>
      <c r="F994" s="280" t="s">
        <v>155</v>
      </c>
      <c r="G994" s="280" t="s">
        <v>155</v>
      </c>
      <c r="H994" s="281">
        <v>35.799999999999997</v>
      </c>
      <c r="I994" s="281">
        <f>VLOOKUP(D994,FRACIONADOS!$A:$L,8,0)</f>
        <v>35.799999999999997</v>
      </c>
      <c r="J994" s="282" t="str">
        <f>IFERROR(_xlfn.XLOOKUP(D994,ISENTOS!A:A,ISENTOS!H:H),"")</f>
        <v/>
      </c>
      <c r="K994" s="282" t="str">
        <f>IFERROR(_xlfn.XLOOKUP(D994,ISENTOS!A:A,ISENTOS!I:I),"")</f>
        <v/>
      </c>
      <c r="L994" s="283">
        <f>IF(_xlfn.XLOOKUP(D994,Peso!A:A,Peso!D:D),_xlfn.XLOOKUP(D994,Peso!A:A,Peso!D:D),"SEM PESO")</f>
        <v>2</v>
      </c>
      <c r="M994" s="283" t="str">
        <f>_xlfn.XLOOKUP(D994,Peso!A:A,Peso!C:C)</f>
        <v>SC</v>
      </c>
      <c r="N994" s="283"/>
      <c r="O994" s="284">
        <f t="shared" si="120"/>
        <v>35.799999999999997</v>
      </c>
      <c r="P994" s="284" t="str">
        <f t="shared" si="121"/>
        <v/>
      </c>
      <c r="Q994" s="284" t="str">
        <f t="shared" si="122"/>
        <v/>
      </c>
      <c r="R994" s="285" t="str">
        <f>_xlfn.XLOOKUP(D994,CATEGORIA!B:B,CATEGORIA!F:F)</f>
        <v>TEMPEROS / ESPECIARIAS</v>
      </c>
      <c r="S994" s="286">
        <f t="shared" si="123"/>
        <v>71.599999999999994</v>
      </c>
      <c r="T994" s="287" t="str">
        <f t="shared" si="124"/>
        <v/>
      </c>
      <c r="U994" s="287" t="str">
        <f t="shared" si="125"/>
        <v/>
      </c>
      <c r="V994" s="287">
        <f t="shared" si="126"/>
        <v>71.599999999999994</v>
      </c>
      <c r="W994" s="288">
        <f>_xlfn.XLOOKUP('LISTA '!D994,BASE!A:A,BASE!G:G)</f>
        <v>27</v>
      </c>
      <c r="X994" s="280" t="str">
        <f t="shared" si="127"/>
        <v/>
      </c>
      <c r="Y994" s="280" t="str">
        <f>IF(X994="ACABOU",(MAX($Y$2:Y993))+1,"")</f>
        <v/>
      </c>
      <c r="Z994" s="280" t="str">
        <f>IF(X994="CHEGOU",(MAX($Z$2:Z993))+1,"")</f>
        <v/>
      </c>
    </row>
    <row r="995" spans="1:27" s="216" customFormat="1" ht="21.9" customHeight="1" x14ac:dyDescent="0.3">
      <c r="A995" s="12" t="e">
        <f>IF(#REF!="",0,COUNTIF(#REF!,"x"))</f>
        <v>#REF!</v>
      </c>
      <c r="B995" s="12" t="e">
        <f>IF(#REF!="",0,COUNTIF(#REF!,"x"))</f>
        <v>#REF!</v>
      </c>
      <c r="C995" s="13" t="e">
        <f>IF(#REF!="",0,COUNTIF(#REF!,"X"))</f>
        <v>#REF!</v>
      </c>
      <c r="D995" s="278">
        <v>21598</v>
      </c>
      <c r="E995" s="279" t="str">
        <f>_xlfn.XLOOKUP(D995,BASE!A:A,BASE!B:B)</f>
        <v>TEMPERO CHIMICHURRI COM BARBECUE S/ GLUTAMATO 5KG</v>
      </c>
      <c r="F995" s="280"/>
      <c r="G995" s="280"/>
      <c r="H995" s="281">
        <v>31.8</v>
      </c>
      <c r="I995" s="281">
        <v>31.8</v>
      </c>
      <c r="J995" s="282" t="str">
        <f>IFERROR(_xlfn.XLOOKUP(D995,ISENTOS!A:A,ISENTOS!H:H),"")</f>
        <v/>
      </c>
      <c r="K995" s="282" t="str">
        <f>IFERROR(_xlfn.XLOOKUP(D995,ISENTOS!A:A,ISENTOS!I:I),"")</f>
        <v/>
      </c>
      <c r="L995" s="283">
        <f>IF(_xlfn.XLOOKUP(D995,Peso!A:A,Peso!D:D),_xlfn.XLOOKUP(D995,Peso!A:A,Peso!D:D),"SEM PESO")</f>
        <v>5</v>
      </c>
      <c r="M995" s="283" t="str">
        <f>_xlfn.XLOOKUP(D995,Peso!A:A,Peso!C:C)</f>
        <v>SC</v>
      </c>
      <c r="N995" s="283"/>
      <c r="O995" s="284">
        <f t="shared" si="120"/>
        <v>31.8</v>
      </c>
      <c r="P995" s="284" t="str">
        <f t="shared" si="121"/>
        <v/>
      </c>
      <c r="Q995" s="284" t="str">
        <f t="shared" si="122"/>
        <v/>
      </c>
      <c r="R995" s="285" t="str">
        <f>_xlfn.XLOOKUP(D995,CATEGORIA!B:B,CATEGORIA!F:F)</f>
        <v>TEMPEROS / ESPECIARIAS</v>
      </c>
      <c r="S995" s="286">
        <f t="shared" si="123"/>
        <v>159</v>
      </c>
      <c r="T995" s="287" t="str">
        <f t="shared" si="124"/>
        <v/>
      </c>
      <c r="U995" s="287" t="str">
        <f t="shared" si="125"/>
        <v/>
      </c>
      <c r="V995" s="287">
        <f t="shared" si="126"/>
        <v>159</v>
      </c>
      <c r="W995" s="288">
        <f>_xlfn.XLOOKUP('LISTA '!D995,BASE!A:A,BASE!G:G)</f>
        <v>133</v>
      </c>
      <c r="X995" s="280" t="str">
        <f t="shared" si="127"/>
        <v/>
      </c>
      <c r="Y995" s="280" t="str">
        <f>IF(X995="ACABOU",(MAX($Y$2:Y994))+1,"")</f>
        <v/>
      </c>
      <c r="Z995" s="280" t="str">
        <f>IF(X995="CHEGOU",(MAX($Z$2:Z994))+1,"")</f>
        <v/>
      </c>
    </row>
    <row r="996" spans="1:27" s="216" customFormat="1" ht="21.9" customHeight="1" x14ac:dyDescent="0.3">
      <c r="A996" s="12" t="e">
        <f>IF(#REF!="",0,COUNTIF(#REF!,"x"))</f>
        <v>#REF!</v>
      </c>
      <c r="B996" s="12" t="e">
        <f>IF(#REF!="",0,COUNTIF(#REF!,"x"))</f>
        <v>#REF!</v>
      </c>
      <c r="C996" s="13" t="e">
        <f>IF(#REF!="",0,COUNTIF(#REF!,"X"))</f>
        <v>#REF!</v>
      </c>
      <c r="D996" s="278">
        <v>1408</v>
      </c>
      <c r="E996" s="279" t="str">
        <f>_xlfn.XLOOKUP(D996,BASE!A:A,BASE!B:B)</f>
        <v>TEMPERO CHIMICHURRI COM LIMAO S/ GLUTAMATO 5KG</v>
      </c>
      <c r="F996" s="280"/>
      <c r="G996" s="280"/>
      <c r="H996" s="281">
        <v>29</v>
      </c>
      <c r="I996" s="281">
        <v>29</v>
      </c>
      <c r="J996" s="282" t="str">
        <f>IFERROR(_xlfn.XLOOKUP(D996,ISENTOS!A:A,ISENTOS!H:H),"")</f>
        <v/>
      </c>
      <c r="K996" s="282" t="str">
        <f>IFERROR(_xlfn.XLOOKUP(D996,ISENTOS!A:A,ISENTOS!I:I),"")</f>
        <v/>
      </c>
      <c r="L996" s="283">
        <f>IF(_xlfn.XLOOKUP(D996,Peso!A:A,Peso!D:D),_xlfn.XLOOKUP(D996,Peso!A:A,Peso!D:D),"SEM PESO")</f>
        <v>5</v>
      </c>
      <c r="M996" s="283" t="str">
        <f>_xlfn.XLOOKUP(D996,Peso!A:A,Peso!C:C)</f>
        <v>SC</v>
      </c>
      <c r="N996" s="283"/>
      <c r="O996" s="284">
        <f t="shared" si="120"/>
        <v>29</v>
      </c>
      <c r="P996" s="284" t="str">
        <f t="shared" si="121"/>
        <v/>
      </c>
      <c r="Q996" s="284" t="str">
        <f t="shared" si="122"/>
        <v/>
      </c>
      <c r="R996" s="285" t="str">
        <f>_xlfn.XLOOKUP(D996,CATEGORIA!B:B,CATEGORIA!F:F)</f>
        <v>TEMPEROS / ESPECIARIAS</v>
      </c>
      <c r="S996" s="286">
        <f t="shared" si="123"/>
        <v>145</v>
      </c>
      <c r="T996" s="287" t="str">
        <f t="shared" si="124"/>
        <v/>
      </c>
      <c r="U996" s="287" t="str">
        <f t="shared" si="125"/>
        <v/>
      </c>
      <c r="V996" s="287">
        <f t="shared" si="126"/>
        <v>145</v>
      </c>
      <c r="W996" s="288">
        <f>_xlfn.XLOOKUP('LISTA '!D996,BASE!A:A,BASE!G:G)</f>
        <v>131</v>
      </c>
      <c r="X996" s="280" t="str">
        <f t="shared" si="127"/>
        <v/>
      </c>
      <c r="Y996" s="280" t="str">
        <f>IF(X996="ACABOU",(MAX($Y$2:Y995))+1,"")</f>
        <v/>
      </c>
      <c r="Z996" s="280" t="str">
        <f>IF(X996="CHEGOU",(MAX($Z$2:Z995))+1,"")</f>
        <v/>
      </c>
    </row>
    <row r="997" spans="1:27" s="216" customFormat="1" ht="21.9" customHeight="1" x14ac:dyDescent="0.3">
      <c r="A997" s="12" t="e">
        <f>IF(#REF!="",0,COUNTIF(#REF!,"x"))</f>
        <v>#REF!</v>
      </c>
      <c r="B997" s="12" t="e">
        <f>IF(#REF!="",0,COUNTIF(#REF!,"x"))</f>
        <v>#REF!</v>
      </c>
      <c r="C997" s="13" t="e">
        <f>IF(#REF!="",0,COUNTIF(#REF!,"X"))</f>
        <v>#REF!</v>
      </c>
      <c r="D997" s="278">
        <v>989</v>
      </c>
      <c r="E997" s="279" t="str">
        <f>_xlfn.XLOOKUP(D997,BASE!A:A,BASE!B:B)</f>
        <v>TEMPERO CHIMICHURRI COM PIMENTA S/ GLUTAMATO 5KG</v>
      </c>
      <c r="F997" s="280"/>
      <c r="G997" s="280"/>
      <c r="H997" s="281">
        <v>21.3</v>
      </c>
      <c r="I997" s="281">
        <v>21.3</v>
      </c>
      <c r="J997" s="282" t="str">
        <f>IFERROR(_xlfn.XLOOKUP(D997,ISENTOS!A:A,ISENTOS!H:H),"")</f>
        <v/>
      </c>
      <c r="K997" s="282" t="str">
        <f>IFERROR(_xlfn.XLOOKUP(D997,ISENTOS!A:A,ISENTOS!I:I),"")</f>
        <v/>
      </c>
      <c r="L997" s="283">
        <f>IF(_xlfn.XLOOKUP(D997,Peso!A:A,Peso!D:D),_xlfn.XLOOKUP(D997,Peso!A:A,Peso!D:D),"SEM PESO")</f>
        <v>5</v>
      </c>
      <c r="M997" s="283" t="str">
        <f>_xlfn.XLOOKUP(D997,Peso!A:A,Peso!C:C)</f>
        <v>SC</v>
      </c>
      <c r="N997" s="283"/>
      <c r="O997" s="284">
        <f t="shared" si="120"/>
        <v>21.3</v>
      </c>
      <c r="P997" s="284" t="str">
        <f t="shared" si="121"/>
        <v/>
      </c>
      <c r="Q997" s="284" t="str">
        <f t="shared" si="122"/>
        <v/>
      </c>
      <c r="R997" s="285" t="str">
        <f>_xlfn.XLOOKUP(D997,CATEGORIA!B:B,CATEGORIA!F:F)</f>
        <v>TEMPEROS / ESPECIARIAS</v>
      </c>
      <c r="S997" s="286">
        <f t="shared" si="123"/>
        <v>106.5</v>
      </c>
      <c r="T997" s="287" t="str">
        <f t="shared" si="124"/>
        <v/>
      </c>
      <c r="U997" s="287" t="str">
        <f t="shared" si="125"/>
        <v/>
      </c>
      <c r="V997" s="287">
        <f t="shared" si="126"/>
        <v>106.5</v>
      </c>
      <c r="W997" s="288">
        <f>_xlfn.XLOOKUP('LISTA '!D997,BASE!A:A,BASE!G:G)</f>
        <v>174</v>
      </c>
      <c r="X997" s="280" t="str">
        <f t="shared" si="127"/>
        <v/>
      </c>
      <c r="Y997" s="280" t="str">
        <f>IF(X997="ACABOU",(MAX($Y$2:Y996))+1,"")</f>
        <v/>
      </c>
      <c r="Z997" s="280" t="str">
        <f>IF(X997="CHEGOU",(MAX($Z$2:Z996))+1,"")</f>
        <v/>
      </c>
    </row>
    <row r="998" spans="1:27" s="216" customFormat="1" ht="21.9" customHeight="1" x14ac:dyDescent="0.3">
      <c r="A998" s="12" t="e">
        <f>IF(#REF!="",0,COUNTIF(#REF!,"x"))</f>
        <v>#REF!</v>
      </c>
      <c r="B998" s="12" t="e">
        <f>IF(#REF!="",0,COUNTIF(#REF!,"x"))</f>
        <v>#REF!</v>
      </c>
      <c r="C998" s="13" t="e">
        <f>IF(#REF!="",0,COUNTIF(#REF!,"X"))</f>
        <v>#REF!</v>
      </c>
      <c r="D998" s="278">
        <v>1409</v>
      </c>
      <c r="E998" s="279" t="str">
        <f>_xlfn.XLOOKUP(D998,BASE!A:A,BASE!B:B)</f>
        <v>TEMPERO CHIMICHURRI DEFUMADO S/ GLUTAMATO 5KG</v>
      </c>
      <c r="F998" s="280"/>
      <c r="G998" s="280"/>
      <c r="H998" s="281">
        <v>31.9</v>
      </c>
      <c r="I998" s="281">
        <v>31.9</v>
      </c>
      <c r="J998" s="282" t="str">
        <f>IFERROR(_xlfn.XLOOKUP(D998,ISENTOS!A:A,ISENTOS!H:H),"")</f>
        <v/>
      </c>
      <c r="K998" s="282" t="str">
        <f>IFERROR(_xlfn.XLOOKUP(D998,ISENTOS!A:A,ISENTOS!I:I),"")</f>
        <v/>
      </c>
      <c r="L998" s="283">
        <f>IF(_xlfn.XLOOKUP(D998,Peso!A:A,Peso!D:D),_xlfn.XLOOKUP(D998,Peso!A:A,Peso!D:D),"SEM PESO")</f>
        <v>5</v>
      </c>
      <c r="M998" s="283" t="str">
        <f>_xlfn.XLOOKUP(D998,Peso!A:A,Peso!C:C)</f>
        <v>SC</v>
      </c>
      <c r="N998" s="283"/>
      <c r="O998" s="284">
        <f t="shared" si="120"/>
        <v>31.9</v>
      </c>
      <c r="P998" s="284" t="str">
        <f t="shared" si="121"/>
        <v/>
      </c>
      <c r="Q998" s="284" t="str">
        <f t="shared" si="122"/>
        <v/>
      </c>
      <c r="R998" s="285" t="str">
        <f>_xlfn.XLOOKUP(D998,CATEGORIA!B:B,CATEGORIA!F:F)</f>
        <v>TEMPEROS / ESPECIARIAS</v>
      </c>
      <c r="S998" s="286">
        <f t="shared" si="123"/>
        <v>159.5</v>
      </c>
      <c r="T998" s="287" t="str">
        <f t="shared" si="124"/>
        <v/>
      </c>
      <c r="U998" s="287" t="str">
        <f t="shared" si="125"/>
        <v/>
      </c>
      <c r="V998" s="287">
        <f t="shared" si="126"/>
        <v>159.5</v>
      </c>
      <c r="W998" s="288">
        <f>_xlfn.XLOOKUP('LISTA '!D998,BASE!A:A,BASE!G:G)</f>
        <v>766</v>
      </c>
      <c r="X998" s="280" t="str">
        <f t="shared" si="127"/>
        <v/>
      </c>
      <c r="Y998" s="280" t="str">
        <f>IF(X998="ACABOU",(MAX($Y$2:Y997))+1,"")</f>
        <v/>
      </c>
      <c r="Z998" s="280" t="str">
        <f>IF(X998="CHEGOU",(MAX($Z$2:Z997))+1,"")</f>
        <v/>
      </c>
    </row>
    <row r="999" spans="1:27" s="216" customFormat="1" ht="21.9" customHeight="1" x14ac:dyDescent="0.3">
      <c r="A999" s="12" t="e">
        <f>IF(#REF!="",0,COUNTIF(#REF!,"x"))</f>
        <v>#REF!</v>
      </c>
      <c r="B999" s="12" t="e">
        <f>IF(#REF!="",0,COUNTIF(#REF!,"x"))</f>
        <v>#REF!</v>
      </c>
      <c r="C999" s="13" t="e">
        <f>IF(#REF!="",0,COUNTIF(#REF!,"X"))</f>
        <v>#REF!</v>
      </c>
      <c r="D999" s="278">
        <v>21479</v>
      </c>
      <c r="E999" s="279" t="str">
        <f>_xlfn.XLOOKUP(D999,BASE!A:A,BASE!B:B)</f>
        <v>TEMPERO CHIMICHURRI EM FLOCOS S/ GLUTAMATO - S/SODIO 2KG (VIDA EM GRAOS)</v>
      </c>
      <c r="F999" s="280" t="s">
        <v>155</v>
      </c>
      <c r="G999" s="280" t="s">
        <v>155</v>
      </c>
      <c r="H999" s="281">
        <v>45.7</v>
      </c>
      <c r="I999" s="281">
        <f>VLOOKUP(D999,FRACIONADOS!$A:$L,8,0)</f>
        <v>45.7</v>
      </c>
      <c r="J999" s="282" t="str">
        <f>IFERROR(_xlfn.XLOOKUP(D999,ISENTOS!A:A,ISENTOS!H:H),"")</f>
        <v/>
      </c>
      <c r="K999" s="282" t="str">
        <f>IFERROR(_xlfn.XLOOKUP(D999,ISENTOS!A:A,ISENTOS!I:I),"")</f>
        <v/>
      </c>
      <c r="L999" s="283">
        <f>IF(_xlfn.XLOOKUP(D999,Peso!A:A,Peso!D:D),_xlfn.XLOOKUP(D999,Peso!A:A,Peso!D:D),"SEM PESO")</f>
        <v>2</v>
      </c>
      <c r="M999" s="283" t="str">
        <f>_xlfn.XLOOKUP(D999,Peso!A:A,Peso!C:C)</f>
        <v>SC</v>
      </c>
      <c r="N999" s="283"/>
      <c r="O999" s="284">
        <f t="shared" si="120"/>
        <v>45.7</v>
      </c>
      <c r="P999" s="284" t="str">
        <f t="shared" si="121"/>
        <v/>
      </c>
      <c r="Q999" s="284" t="str">
        <f t="shared" si="122"/>
        <v/>
      </c>
      <c r="R999" s="285" t="str">
        <f>_xlfn.XLOOKUP(D999,CATEGORIA!B:B,CATEGORIA!F:F)</f>
        <v>TEMPEROS / ESPECIARIAS</v>
      </c>
      <c r="S999" s="286">
        <f t="shared" si="123"/>
        <v>91.4</v>
      </c>
      <c r="T999" s="287" t="str">
        <f t="shared" si="124"/>
        <v/>
      </c>
      <c r="U999" s="287" t="str">
        <f t="shared" si="125"/>
        <v/>
      </c>
      <c r="V999" s="287">
        <f t="shared" si="126"/>
        <v>91.4</v>
      </c>
      <c r="W999" s="288">
        <f>_xlfn.XLOOKUP('LISTA '!D999,BASE!A:A,BASE!G:G)</f>
        <v>10</v>
      </c>
      <c r="X999" s="280" t="str">
        <f t="shared" si="127"/>
        <v/>
      </c>
      <c r="Y999" s="280" t="str">
        <f>IF(X999="ACABOU",(MAX($Y$2:Y998))+1,"")</f>
        <v/>
      </c>
      <c r="Z999" s="280" t="str">
        <f>IF(X999="CHEGOU",(MAX($Z$2:Z998))+1,"")</f>
        <v/>
      </c>
    </row>
    <row r="1000" spans="1:27" s="216" customFormat="1" ht="21.9" customHeight="1" x14ac:dyDescent="0.3">
      <c r="A1000" s="12" t="e">
        <f>IF(#REF!="",0,COUNTIF(#REF!,"x"))</f>
        <v>#REF!</v>
      </c>
      <c r="B1000" s="12" t="e">
        <f>IF(#REF!="",0,COUNTIF(#REF!,"x"))</f>
        <v>#REF!</v>
      </c>
      <c r="C1000" s="13" t="e">
        <f>IF(#REF!="",0,COUNTIF(#REF!,"X"))</f>
        <v>#REF!</v>
      </c>
      <c r="D1000" s="278">
        <v>21415</v>
      </c>
      <c r="E1000" s="279" t="str">
        <f>_xlfn.XLOOKUP(D1000,BASE!A:A,BASE!B:B)</f>
        <v>TEMPERO CHIMICHURRI EM FLOCOS S/ GLUTAMATO - S/SODIO 5KG</v>
      </c>
      <c r="F1000" s="280"/>
      <c r="G1000" s="280"/>
      <c r="H1000" s="281">
        <v>40.799999999999997</v>
      </c>
      <c r="I1000" s="281">
        <v>40.799999999999997</v>
      </c>
      <c r="J1000" s="282" t="str">
        <f>IFERROR(_xlfn.XLOOKUP(D1000,ISENTOS!A:A,ISENTOS!H:H),"")</f>
        <v/>
      </c>
      <c r="K1000" s="282" t="str">
        <f>IFERROR(_xlfn.XLOOKUP(D1000,ISENTOS!A:A,ISENTOS!I:I),"")</f>
        <v/>
      </c>
      <c r="L1000" s="283">
        <f>IF(_xlfn.XLOOKUP(D1000,Peso!A:A,Peso!D:D),_xlfn.XLOOKUP(D1000,Peso!A:A,Peso!D:D),"SEM PESO")</f>
        <v>5</v>
      </c>
      <c r="M1000" s="283" t="str">
        <f>_xlfn.XLOOKUP(D1000,Peso!A:A,Peso!C:C)</f>
        <v>SC</v>
      </c>
      <c r="N1000" s="283"/>
      <c r="O1000" s="284">
        <f t="shared" si="120"/>
        <v>40.799999999999997</v>
      </c>
      <c r="P1000" s="284" t="str">
        <f t="shared" si="121"/>
        <v/>
      </c>
      <c r="Q1000" s="284" t="str">
        <f t="shared" si="122"/>
        <v/>
      </c>
      <c r="R1000" s="285" t="str">
        <f>_xlfn.XLOOKUP(D1000,CATEGORIA!B:B,CATEGORIA!F:F)</f>
        <v>TEMPEROS / ESPECIARIAS</v>
      </c>
      <c r="S1000" s="286">
        <f t="shared" si="123"/>
        <v>204</v>
      </c>
      <c r="T1000" s="287" t="str">
        <f t="shared" si="124"/>
        <v/>
      </c>
      <c r="U1000" s="287" t="str">
        <f t="shared" si="125"/>
        <v/>
      </c>
      <c r="V1000" s="287">
        <f t="shared" si="126"/>
        <v>204</v>
      </c>
      <c r="W1000" s="288">
        <f>_xlfn.XLOOKUP('LISTA '!D1000,BASE!A:A,BASE!G:G)</f>
        <v>85</v>
      </c>
      <c r="X1000" s="280" t="str">
        <f t="shared" si="127"/>
        <v/>
      </c>
      <c r="Y1000" s="280" t="str">
        <f>IF(X1000="ACABOU",(MAX($Y$2:Y999))+1,"")</f>
        <v/>
      </c>
      <c r="Z1000" s="280" t="str">
        <f>IF(X1000="CHEGOU",(MAX($Z$2:Z999))+1,"")</f>
        <v/>
      </c>
    </row>
    <row r="1001" spans="1:27" s="215" customFormat="1" ht="21.9" customHeight="1" x14ac:dyDescent="0.3">
      <c r="A1001" s="12" t="e">
        <f>IF(#REF!="",0,COUNTIF(#REF!,"x"))</f>
        <v>#REF!</v>
      </c>
      <c r="B1001" s="12" t="e">
        <f>IF(#REF!="",0,COUNTIF(#REF!,"x"))</f>
        <v>#REF!</v>
      </c>
      <c r="C1001" s="13" t="e">
        <f>IF(#REF!="",0,COUNTIF(#REF!,"X"))</f>
        <v>#REF!</v>
      </c>
      <c r="D1001" s="278">
        <v>21224</v>
      </c>
      <c r="E1001" s="279" t="str">
        <f>_xlfn.XLOOKUP(D1001,BASE!A:A,BASE!B:B)</f>
        <v>TEMPERO CHIMICHURRI PICANTE SEM SODIO S/ GLUTAMATO 5KG</v>
      </c>
      <c r="F1001" s="280"/>
      <c r="G1001" s="280"/>
      <c r="H1001" s="281">
        <v>28.5</v>
      </c>
      <c r="I1001" s="281">
        <v>28.5</v>
      </c>
      <c r="J1001" s="282" t="str">
        <f>IFERROR(_xlfn.XLOOKUP(D1001,ISENTOS!A:A,ISENTOS!H:H),"")</f>
        <v/>
      </c>
      <c r="K1001" s="282" t="str">
        <f>IFERROR(_xlfn.XLOOKUP(D1001,ISENTOS!A:A,ISENTOS!I:I),"")</f>
        <v/>
      </c>
      <c r="L1001" s="283">
        <f>IF(_xlfn.XLOOKUP(D1001,Peso!A:A,Peso!D:D),_xlfn.XLOOKUP(D1001,Peso!A:A,Peso!D:D),"SEM PESO")</f>
        <v>5</v>
      </c>
      <c r="M1001" s="283" t="str">
        <f>_xlfn.XLOOKUP(D1001,Peso!A:A,Peso!C:C)</f>
        <v>SC</v>
      </c>
      <c r="N1001" s="283"/>
      <c r="O1001" s="284">
        <f t="shared" si="120"/>
        <v>28.5</v>
      </c>
      <c r="P1001" s="284" t="str">
        <f t="shared" si="121"/>
        <v/>
      </c>
      <c r="Q1001" s="284" t="str">
        <f t="shared" si="122"/>
        <v/>
      </c>
      <c r="R1001" s="285" t="str">
        <f>_xlfn.XLOOKUP(D1001,CATEGORIA!B:B,CATEGORIA!F:F)</f>
        <v>TEMPEROS / ESPECIARIAS</v>
      </c>
      <c r="S1001" s="286">
        <f t="shared" si="123"/>
        <v>142.5</v>
      </c>
      <c r="T1001" s="287" t="str">
        <f t="shared" si="124"/>
        <v/>
      </c>
      <c r="U1001" s="287" t="str">
        <f t="shared" si="125"/>
        <v/>
      </c>
      <c r="V1001" s="287">
        <f t="shared" si="126"/>
        <v>142.5</v>
      </c>
      <c r="W1001" s="288">
        <f>_xlfn.XLOOKUP('LISTA '!D1001,BASE!A:A,BASE!G:G)</f>
        <v>245</v>
      </c>
      <c r="X1001" s="280" t="str">
        <f t="shared" si="127"/>
        <v/>
      </c>
      <c r="Y1001" s="280" t="str">
        <f>IF(X1001="ACABOU",(MAX($Y$2:Y1000))+1,"")</f>
        <v/>
      </c>
      <c r="Z1001" s="280" t="str">
        <f>IF(X1001="CHEGOU",(MAX($Z$2:Z1000))+1,"")</f>
        <v/>
      </c>
    </row>
    <row r="1002" spans="1:27" s="216" customFormat="1" ht="21.9" customHeight="1" x14ac:dyDescent="0.3">
      <c r="A1002" s="12" t="e">
        <f>IF(#REF!="",0,COUNTIF(#REF!,"x"))</f>
        <v>#REF!</v>
      </c>
      <c r="B1002" s="12" t="e">
        <f>IF(#REF!="",0,COUNTIF(#REF!,"x"))</f>
        <v>#REF!</v>
      </c>
      <c r="C1002" s="13" t="e">
        <f>IF(#REF!="",0,COUNTIF(#REF!,"X"))</f>
        <v>#REF!</v>
      </c>
      <c r="D1002" s="278">
        <v>21433</v>
      </c>
      <c r="E1002" s="279" t="str">
        <f>_xlfn.XLOOKUP(D1002,BASE!A:A,BASE!B:B)</f>
        <v>TEMPERO CHIMICHURRI S/ GLUTAMATO 2KG (VIDA EM GRAOS)</v>
      </c>
      <c r="F1002" s="280" t="s">
        <v>155</v>
      </c>
      <c r="G1002" s="280" t="s">
        <v>155</v>
      </c>
      <c r="H1002" s="281">
        <v>24.4</v>
      </c>
      <c r="I1002" s="281">
        <f>VLOOKUP(D1002,FRACIONADOS!$A:$L,8,0)</f>
        <v>24.4</v>
      </c>
      <c r="J1002" s="282" t="str">
        <f>IFERROR(_xlfn.XLOOKUP(D1002,ISENTOS!A:A,ISENTOS!H:H),"")</f>
        <v/>
      </c>
      <c r="K1002" s="282" t="str">
        <f>IFERROR(_xlfn.XLOOKUP(D1002,ISENTOS!A:A,ISENTOS!I:I),"")</f>
        <v/>
      </c>
      <c r="L1002" s="283">
        <f>IF(_xlfn.XLOOKUP(D1002,Peso!A:A,Peso!D:D),_xlfn.XLOOKUP(D1002,Peso!A:A,Peso!D:D),"SEM PESO")</f>
        <v>2</v>
      </c>
      <c r="M1002" s="283" t="str">
        <f>_xlfn.XLOOKUP(D1002,Peso!A:A,Peso!C:C)</f>
        <v>SC</v>
      </c>
      <c r="N1002" s="283"/>
      <c r="O1002" s="284">
        <f t="shared" si="120"/>
        <v>24.4</v>
      </c>
      <c r="P1002" s="284" t="str">
        <f t="shared" si="121"/>
        <v/>
      </c>
      <c r="Q1002" s="284" t="str">
        <f t="shared" si="122"/>
        <v/>
      </c>
      <c r="R1002" s="285" t="str">
        <f>_xlfn.XLOOKUP(D1002,CATEGORIA!B:B,CATEGORIA!F:F)</f>
        <v>TEMPEROS / ESPECIARIAS</v>
      </c>
      <c r="S1002" s="286">
        <f t="shared" si="123"/>
        <v>48.8</v>
      </c>
      <c r="T1002" s="287" t="str">
        <f t="shared" si="124"/>
        <v/>
      </c>
      <c r="U1002" s="287" t="str">
        <f t="shared" si="125"/>
        <v/>
      </c>
      <c r="V1002" s="287">
        <f t="shared" si="126"/>
        <v>48.8</v>
      </c>
      <c r="W1002" s="288">
        <f>_xlfn.XLOOKUP('LISTA '!D1002,BASE!A:A,BASE!G:G)</f>
        <v>53</v>
      </c>
      <c r="X1002" s="280" t="str">
        <f t="shared" si="127"/>
        <v/>
      </c>
      <c r="Y1002" s="280" t="str">
        <f>IF(X1002="ACABOU",(MAX($Y$2:Y1001))+1,"")</f>
        <v/>
      </c>
      <c r="Z1002" s="280" t="str">
        <f>IF(X1002="CHEGOU",(MAX($Z$2:Z1001))+1,"")</f>
        <v/>
      </c>
      <c r="AA1002" s="48"/>
    </row>
    <row r="1003" spans="1:27" s="216" customFormat="1" ht="21.9" customHeight="1" x14ac:dyDescent="0.3">
      <c r="A1003" s="12" t="e">
        <f>IF(#REF!="",0,COUNTIF(#REF!,"x"))</f>
        <v>#REF!</v>
      </c>
      <c r="B1003" s="12" t="e">
        <f>IF(#REF!="",0,COUNTIF(#REF!,"x"))</f>
        <v>#REF!</v>
      </c>
      <c r="C1003" s="13" t="e">
        <f>IF(#REF!="",0,COUNTIF(#REF!,"X"))</f>
        <v>#REF!</v>
      </c>
      <c r="D1003" s="278">
        <v>20997</v>
      </c>
      <c r="E1003" s="279" t="str">
        <f>_xlfn.XLOOKUP(D1003,BASE!A:A,BASE!B:B)</f>
        <v>TEMPERO CHIMICHURRI S/ GLUTAMATO 5KG</v>
      </c>
      <c r="F1003" s="280"/>
      <c r="G1003" s="280"/>
      <c r="H1003" s="281">
        <v>21.5</v>
      </c>
      <c r="I1003" s="281">
        <v>21.5</v>
      </c>
      <c r="J1003" s="282" t="str">
        <f>IFERROR(_xlfn.XLOOKUP(D1003,ISENTOS!A:A,ISENTOS!H:H),"")</f>
        <v/>
      </c>
      <c r="K1003" s="282" t="str">
        <f>IFERROR(_xlfn.XLOOKUP(D1003,ISENTOS!A:A,ISENTOS!I:I),"")</f>
        <v/>
      </c>
      <c r="L1003" s="283">
        <f>IF(_xlfn.XLOOKUP(D1003,Peso!A:A,Peso!D:D),_xlfn.XLOOKUP(D1003,Peso!A:A,Peso!D:D),"SEM PESO")</f>
        <v>5</v>
      </c>
      <c r="M1003" s="283" t="str">
        <f>_xlfn.XLOOKUP(D1003,Peso!A:A,Peso!C:C)</f>
        <v>SC</v>
      </c>
      <c r="N1003" s="283"/>
      <c r="O1003" s="284">
        <f t="shared" si="120"/>
        <v>21.5</v>
      </c>
      <c r="P1003" s="284" t="str">
        <f t="shared" si="121"/>
        <v/>
      </c>
      <c r="Q1003" s="284" t="str">
        <f t="shared" si="122"/>
        <v/>
      </c>
      <c r="R1003" s="285" t="str">
        <f>_xlfn.XLOOKUP(D1003,CATEGORIA!B:B,CATEGORIA!F:F)</f>
        <v>TEMPEROS / ESPECIARIAS</v>
      </c>
      <c r="S1003" s="286">
        <f t="shared" si="123"/>
        <v>107.5</v>
      </c>
      <c r="T1003" s="287" t="str">
        <f t="shared" si="124"/>
        <v/>
      </c>
      <c r="U1003" s="287" t="str">
        <f t="shared" si="125"/>
        <v/>
      </c>
      <c r="V1003" s="287">
        <f t="shared" si="126"/>
        <v>107.5</v>
      </c>
      <c r="W1003" s="288">
        <f>_xlfn.XLOOKUP('LISTA '!D1003,BASE!A:A,BASE!G:G)</f>
        <v>2557</v>
      </c>
      <c r="X1003" s="280" t="str">
        <f t="shared" si="127"/>
        <v/>
      </c>
      <c r="Y1003" s="280" t="str">
        <f>IF(X1003="ACABOU",(MAX($Y$2:Y1002))+1,"")</f>
        <v/>
      </c>
      <c r="Z1003" s="280" t="str">
        <f>IF(X1003="CHEGOU",(MAX($Z$2:Z1002))+1,"")</f>
        <v/>
      </c>
      <c r="AA1003" s="48"/>
    </row>
    <row r="1004" spans="1:27" s="216" customFormat="1" ht="21.9" customHeight="1" x14ac:dyDescent="0.3">
      <c r="A1004" s="12" t="e">
        <f>IF(#REF!="",0,COUNTIF(#REF!,"x"))</f>
        <v>#REF!</v>
      </c>
      <c r="B1004" s="12" t="e">
        <f>IF(#REF!="",0,COUNTIF(#REF!,"x"))</f>
        <v>#REF!</v>
      </c>
      <c r="C1004" s="13" t="e">
        <f>IF(#REF!="",0,COUNTIF(#REF!,"X"))</f>
        <v>#REF!</v>
      </c>
      <c r="D1004" s="278">
        <v>1153</v>
      </c>
      <c r="E1004" s="279" t="str">
        <f>_xlfn.XLOOKUP(D1004,BASE!A:A,BASE!B:B)</f>
        <v>TEMPERO COMPLETO SEM SODIO S/ GLUTAMATO 5KG</v>
      </c>
      <c r="F1004" s="280"/>
      <c r="G1004" s="280"/>
      <c r="H1004" s="281">
        <v>15.5</v>
      </c>
      <c r="I1004" s="281">
        <v>15.5</v>
      </c>
      <c r="J1004" s="282" t="str">
        <f>IFERROR(_xlfn.XLOOKUP(D1004,ISENTOS!A:A,ISENTOS!H:H),"")</f>
        <v/>
      </c>
      <c r="K1004" s="282" t="str">
        <f>IFERROR(_xlfn.XLOOKUP(D1004,ISENTOS!A:A,ISENTOS!I:I),"")</f>
        <v/>
      </c>
      <c r="L1004" s="283">
        <f>IF(_xlfn.XLOOKUP(D1004,Peso!A:A,Peso!D:D),_xlfn.XLOOKUP(D1004,Peso!A:A,Peso!D:D),"SEM PESO")</f>
        <v>5</v>
      </c>
      <c r="M1004" s="283" t="str">
        <f>_xlfn.XLOOKUP(D1004,Peso!A:A,Peso!C:C)</f>
        <v>SC</v>
      </c>
      <c r="N1004" s="283"/>
      <c r="O1004" s="284">
        <f t="shared" si="120"/>
        <v>15.5</v>
      </c>
      <c r="P1004" s="284" t="str">
        <f t="shared" si="121"/>
        <v/>
      </c>
      <c r="Q1004" s="284" t="str">
        <f t="shared" si="122"/>
        <v/>
      </c>
      <c r="R1004" s="285" t="str">
        <f>_xlfn.XLOOKUP(D1004,CATEGORIA!B:B,CATEGORIA!F:F)</f>
        <v>TEMPEROS / ESPECIARIAS</v>
      </c>
      <c r="S1004" s="286">
        <f t="shared" si="123"/>
        <v>77.5</v>
      </c>
      <c r="T1004" s="287" t="str">
        <f t="shared" si="124"/>
        <v/>
      </c>
      <c r="U1004" s="287" t="str">
        <f t="shared" si="125"/>
        <v/>
      </c>
      <c r="V1004" s="287">
        <f t="shared" si="126"/>
        <v>77.5</v>
      </c>
      <c r="W1004" s="288">
        <f>_xlfn.XLOOKUP('LISTA '!D1004,BASE!A:A,BASE!G:G)</f>
        <v>223</v>
      </c>
      <c r="X1004" s="280" t="str">
        <f t="shared" si="127"/>
        <v/>
      </c>
      <c r="Y1004" s="280" t="str">
        <f>IF(X1004="ACABOU",(MAX($Y$2:Y1003))+1,"")</f>
        <v/>
      </c>
      <c r="Z1004" s="280" t="str">
        <f>IF(X1004="CHEGOU",(MAX($Z$2:Z1003))+1,"")</f>
        <v/>
      </c>
    </row>
    <row r="1005" spans="1:27" s="216" customFormat="1" ht="21.9" customHeight="1" x14ac:dyDescent="0.3">
      <c r="A1005" s="12" t="e">
        <f>IF(#REF!="",0,COUNTIF(#REF!,"x"))</f>
        <v>#REF!</v>
      </c>
      <c r="B1005" s="12" t="e">
        <f>IF(#REF!="",0,COUNTIF(#REF!,"x"))</f>
        <v>#REF!</v>
      </c>
      <c r="C1005" s="13" t="e">
        <f>IF(#REF!="",0,COUNTIF(#REF!,"X"))</f>
        <v>#REF!</v>
      </c>
      <c r="D1005" s="278">
        <v>21541</v>
      </c>
      <c r="E1005" s="279" t="str">
        <f>_xlfn.XLOOKUP(D1005,BASE!A:A,BASE!B:B)</f>
        <v>TEMPERO CONQUISTA SOGRA S/ GLUTAMATO 2KG (VIDA EM GRAOS)</v>
      </c>
      <c r="F1005" s="280" t="s">
        <v>155</v>
      </c>
      <c r="G1005" s="280" t="s">
        <v>155</v>
      </c>
      <c r="H1005" s="281">
        <v>31</v>
      </c>
      <c r="I1005" s="281">
        <f>VLOOKUP(D1005,FRACIONADOS!$A:$L,8,0)</f>
        <v>31</v>
      </c>
      <c r="J1005" s="282" t="str">
        <f>IFERROR(_xlfn.XLOOKUP(D1005,ISENTOS!A:A,ISENTOS!H:H),"")</f>
        <v/>
      </c>
      <c r="K1005" s="282" t="str">
        <f>IFERROR(_xlfn.XLOOKUP(D1005,ISENTOS!A:A,ISENTOS!I:I),"")</f>
        <v/>
      </c>
      <c r="L1005" s="283">
        <f>IF(_xlfn.XLOOKUP(D1005,Peso!A:A,Peso!D:D),_xlfn.XLOOKUP(D1005,Peso!A:A,Peso!D:D),"SEM PESO")</f>
        <v>2</v>
      </c>
      <c r="M1005" s="283" t="str">
        <f>_xlfn.XLOOKUP(D1005,Peso!A:A,Peso!C:C)</f>
        <v>SC</v>
      </c>
      <c r="N1005" s="283"/>
      <c r="O1005" s="284">
        <f t="shared" si="120"/>
        <v>31</v>
      </c>
      <c r="P1005" s="284" t="str">
        <f t="shared" si="121"/>
        <v/>
      </c>
      <c r="Q1005" s="284" t="str">
        <f t="shared" si="122"/>
        <v/>
      </c>
      <c r="R1005" s="285" t="str">
        <f>_xlfn.XLOOKUP(D1005,CATEGORIA!B:B,CATEGORIA!F:F)</f>
        <v>TEMPEROS / ESPECIARIAS</v>
      </c>
      <c r="S1005" s="286">
        <f t="shared" si="123"/>
        <v>62</v>
      </c>
      <c r="T1005" s="287" t="str">
        <f t="shared" si="124"/>
        <v/>
      </c>
      <c r="U1005" s="287" t="str">
        <f t="shared" si="125"/>
        <v/>
      </c>
      <c r="V1005" s="287">
        <f t="shared" si="126"/>
        <v>62</v>
      </c>
      <c r="W1005" s="288">
        <f>_xlfn.XLOOKUP('LISTA '!D1005,BASE!A:A,BASE!G:G)</f>
        <v>49</v>
      </c>
      <c r="X1005" s="280" t="str">
        <f t="shared" si="127"/>
        <v/>
      </c>
      <c r="Y1005" s="280" t="str">
        <f>IF(X1005="ACABOU",(MAX($Y$2:Y1004))+1,"")</f>
        <v/>
      </c>
      <c r="Z1005" s="280" t="str">
        <f>IF(X1005="CHEGOU",(MAX($Z$2:Z1004))+1,"")</f>
        <v/>
      </c>
    </row>
    <row r="1006" spans="1:27" s="216" customFormat="1" ht="21.9" customHeight="1" x14ac:dyDescent="0.3">
      <c r="A1006" s="12" t="e">
        <f>IF(#REF!="",0,COUNTIF(#REF!,"x"))</f>
        <v>#REF!</v>
      </c>
      <c r="B1006" s="12" t="e">
        <f>IF(#REF!="",0,COUNTIF(#REF!,"x"))</f>
        <v>#REF!</v>
      </c>
      <c r="C1006" s="13" t="e">
        <f>IF(#REF!="",0,COUNTIF(#REF!,"X"))</f>
        <v>#REF!</v>
      </c>
      <c r="D1006" s="278">
        <v>21524</v>
      </c>
      <c r="E1006" s="279" t="str">
        <f>_xlfn.XLOOKUP(D1006,BASE!A:A,BASE!B:B)</f>
        <v>TEMPERO CONQUISTA SOGRA S/ GLUTAMATO 5KG</v>
      </c>
      <c r="F1006" s="280"/>
      <c r="G1006" s="280"/>
      <c r="H1006" s="281">
        <v>27.5</v>
      </c>
      <c r="I1006" s="281">
        <v>27.5</v>
      </c>
      <c r="J1006" s="282" t="str">
        <f>IFERROR(_xlfn.XLOOKUP(D1006,ISENTOS!A:A,ISENTOS!H:H),"")</f>
        <v/>
      </c>
      <c r="K1006" s="282" t="str">
        <f>IFERROR(_xlfn.XLOOKUP(D1006,ISENTOS!A:A,ISENTOS!I:I),"")</f>
        <v/>
      </c>
      <c r="L1006" s="283">
        <f>IF(_xlfn.XLOOKUP(D1006,Peso!A:A,Peso!D:D),_xlfn.XLOOKUP(D1006,Peso!A:A,Peso!D:D),"SEM PESO")</f>
        <v>5</v>
      </c>
      <c r="M1006" s="283" t="str">
        <f>_xlfn.XLOOKUP(D1006,Peso!A:A,Peso!C:C)</f>
        <v>SC</v>
      </c>
      <c r="N1006" s="283"/>
      <c r="O1006" s="284">
        <f t="shared" si="120"/>
        <v>27.5</v>
      </c>
      <c r="P1006" s="284" t="str">
        <f t="shared" si="121"/>
        <v/>
      </c>
      <c r="Q1006" s="284" t="str">
        <f t="shared" si="122"/>
        <v/>
      </c>
      <c r="R1006" s="285" t="str">
        <f>_xlfn.XLOOKUP(D1006,CATEGORIA!B:B,CATEGORIA!F:F)</f>
        <v>TEMPEROS / ESPECIARIAS</v>
      </c>
      <c r="S1006" s="286">
        <f t="shared" si="123"/>
        <v>137.5</v>
      </c>
      <c r="T1006" s="287" t="str">
        <f t="shared" si="124"/>
        <v/>
      </c>
      <c r="U1006" s="287" t="str">
        <f t="shared" si="125"/>
        <v/>
      </c>
      <c r="V1006" s="287">
        <f t="shared" si="126"/>
        <v>137.5</v>
      </c>
      <c r="W1006" s="288">
        <f>_xlfn.XLOOKUP('LISTA '!D1006,BASE!A:A,BASE!G:G)</f>
        <v>97</v>
      </c>
      <c r="X1006" s="280" t="str">
        <f t="shared" si="127"/>
        <v/>
      </c>
      <c r="Y1006" s="280" t="str">
        <f>IF(X1006="ACABOU",(MAX($Y$2:Y1005))+1,"")</f>
        <v/>
      </c>
      <c r="Z1006" s="280" t="str">
        <f>IF(X1006="CHEGOU",(MAX($Z$2:Z1005))+1,"")</f>
        <v/>
      </c>
    </row>
    <row r="1007" spans="1:27" s="216" customFormat="1" ht="21.9" customHeight="1" x14ac:dyDescent="0.3">
      <c r="A1007" s="12" t="e">
        <f>IF(#REF!="",0,COUNTIF(#REF!,"x"))</f>
        <v>#REF!</v>
      </c>
      <c r="B1007" s="12" t="e">
        <f>IF(#REF!="",0,COUNTIF(#REF!,"x"))</f>
        <v>#REF!</v>
      </c>
      <c r="C1007" s="13" t="e">
        <f>IF(#REF!="",0,COUNTIF(#REF!,"X"))</f>
        <v>#REF!</v>
      </c>
      <c r="D1007" s="278">
        <v>21523</v>
      </c>
      <c r="E1007" s="279" t="str">
        <f>_xlfn.XLOOKUP(D1007,BASE!A:A,BASE!B:B)</f>
        <v>TEMPERO DA FAZENDA S/ GLUTAMATO 5KG</v>
      </c>
      <c r="F1007" s="280"/>
      <c r="G1007" s="280"/>
      <c r="H1007" s="281">
        <v>16.5</v>
      </c>
      <c r="I1007" s="281">
        <v>16.5</v>
      </c>
      <c r="J1007" s="282" t="str">
        <f>IFERROR(_xlfn.XLOOKUP(D1007,ISENTOS!A:A,ISENTOS!H:H),"")</f>
        <v/>
      </c>
      <c r="K1007" s="282" t="str">
        <f>IFERROR(_xlfn.XLOOKUP(D1007,ISENTOS!A:A,ISENTOS!I:I),"")</f>
        <v/>
      </c>
      <c r="L1007" s="283">
        <f>IF(_xlfn.XLOOKUP(D1007,Peso!A:A,Peso!D:D),_xlfn.XLOOKUP(D1007,Peso!A:A,Peso!D:D),"SEM PESO")</f>
        <v>5</v>
      </c>
      <c r="M1007" s="283" t="str">
        <f>_xlfn.XLOOKUP(D1007,Peso!A:A,Peso!C:C)</f>
        <v>SC</v>
      </c>
      <c r="N1007" s="283"/>
      <c r="O1007" s="284">
        <f t="shared" si="120"/>
        <v>16.5</v>
      </c>
      <c r="P1007" s="284" t="str">
        <f t="shared" si="121"/>
        <v/>
      </c>
      <c r="Q1007" s="284" t="str">
        <f t="shared" si="122"/>
        <v/>
      </c>
      <c r="R1007" s="285" t="str">
        <f>_xlfn.XLOOKUP(D1007,CATEGORIA!B:B,CATEGORIA!F:F)</f>
        <v>TEMPEROS / ESPECIARIAS</v>
      </c>
      <c r="S1007" s="286">
        <f t="shared" si="123"/>
        <v>82.5</v>
      </c>
      <c r="T1007" s="287" t="str">
        <f t="shared" si="124"/>
        <v/>
      </c>
      <c r="U1007" s="287" t="str">
        <f t="shared" si="125"/>
        <v/>
      </c>
      <c r="V1007" s="287">
        <f t="shared" si="126"/>
        <v>82.5</v>
      </c>
      <c r="W1007" s="288">
        <f>_xlfn.XLOOKUP('LISTA '!D1007,BASE!A:A,BASE!G:G)</f>
        <v>95</v>
      </c>
      <c r="X1007" s="280" t="str">
        <f t="shared" si="127"/>
        <v/>
      </c>
      <c r="Y1007" s="280" t="str">
        <f>IF(X1007="ACABOU",(MAX($Y$2:Y1006))+1,"")</f>
        <v/>
      </c>
      <c r="Z1007" s="280" t="str">
        <f>IF(X1007="CHEGOU",(MAX($Z$2:Z1006))+1,"")</f>
        <v/>
      </c>
    </row>
    <row r="1008" spans="1:27" s="216" customFormat="1" ht="21.9" customHeight="1" x14ac:dyDescent="0.3">
      <c r="A1008" s="12" t="e">
        <f>IF(#REF!="",0,COUNTIF(#REF!,"x"))</f>
        <v>#REF!</v>
      </c>
      <c r="B1008" s="12" t="e">
        <f>IF(#REF!="",0,COUNTIF(#REF!,"x"))</f>
        <v>#REF!</v>
      </c>
      <c r="C1008" s="13" t="e">
        <f>IF(#REF!="",0,COUNTIF(#REF!,"X"))</f>
        <v>#REF!</v>
      </c>
      <c r="D1008" s="278">
        <v>21529</v>
      </c>
      <c r="E1008" s="279" t="str">
        <f>_xlfn.XLOOKUP(D1008,BASE!A:A,BASE!B:B)</f>
        <v>TEMPERO DE FAMILIA S/ GLUTAMATO 5KG</v>
      </c>
      <c r="F1008" s="280"/>
      <c r="G1008" s="280"/>
      <c r="H1008" s="281">
        <v>11</v>
      </c>
      <c r="I1008" s="281">
        <v>11</v>
      </c>
      <c r="J1008" s="282" t="str">
        <f>IFERROR(_xlfn.XLOOKUP(D1008,ISENTOS!A:A,ISENTOS!H:H),"")</f>
        <v/>
      </c>
      <c r="K1008" s="282" t="str">
        <f>IFERROR(_xlfn.XLOOKUP(D1008,ISENTOS!A:A,ISENTOS!I:I),"")</f>
        <v/>
      </c>
      <c r="L1008" s="283">
        <f>IF(_xlfn.XLOOKUP(D1008,Peso!A:A,Peso!D:D),_xlfn.XLOOKUP(D1008,Peso!A:A,Peso!D:D),"SEM PESO")</f>
        <v>5</v>
      </c>
      <c r="M1008" s="283" t="str">
        <f>_xlfn.XLOOKUP(D1008,Peso!A:A,Peso!C:C)</f>
        <v>SC</v>
      </c>
      <c r="N1008" s="283"/>
      <c r="O1008" s="284">
        <f t="shared" si="120"/>
        <v>11</v>
      </c>
      <c r="P1008" s="284" t="str">
        <f t="shared" si="121"/>
        <v/>
      </c>
      <c r="Q1008" s="284" t="str">
        <f t="shared" si="122"/>
        <v/>
      </c>
      <c r="R1008" s="285" t="str">
        <f>_xlfn.XLOOKUP(D1008,CATEGORIA!B:B,CATEGORIA!F:F)</f>
        <v>TEMPEROS / ESPECIARIAS</v>
      </c>
      <c r="S1008" s="286">
        <f t="shared" si="123"/>
        <v>55</v>
      </c>
      <c r="T1008" s="287" t="str">
        <f t="shared" si="124"/>
        <v/>
      </c>
      <c r="U1008" s="287" t="str">
        <f t="shared" si="125"/>
        <v/>
      </c>
      <c r="V1008" s="287">
        <f t="shared" si="126"/>
        <v>55</v>
      </c>
      <c r="W1008" s="288">
        <f>_xlfn.XLOOKUP('LISTA '!D1008,BASE!A:A,BASE!G:G)</f>
        <v>91</v>
      </c>
      <c r="X1008" s="280" t="str">
        <f t="shared" si="127"/>
        <v/>
      </c>
      <c r="Y1008" s="280" t="str">
        <f>IF(X1008="ACABOU",(MAX($Y$2:Y1007))+1,"")</f>
        <v/>
      </c>
      <c r="Z1008" s="280" t="str">
        <f>IF(X1008="CHEGOU",(MAX($Z$2:Z1007))+1,"")</f>
        <v/>
      </c>
    </row>
    <row r="1009" spans="1:27" s="216" customFormat="1" ht="21.9" customHeight="1" x14ac:dyDescent="0.3">
      <c r="A1009" s="12" t="e">
        <f>IF(#REF!="",0,COUNTIF(#REF!,"x"))</f>
        <v>#REF!</v>
      </c>
      <c r="B1009" s="12" t="e">
        <f>IF(#REF!="",0,COUNTIF(#REF!,"x"))</f>
        <v>#REF!</v>
      </c>
      <c r="C1009" s="13" t="e">
        <f>IF(#REF!="",0,COUNTIF(#REF!,"X"))</f>
        <v>#REF!</v>
      </c>
      <c r="D1009" s="278">
        <v>1337</v>
      </c>
      <c r="E1009" s="279" t="str">
        <f>_xlfn.XLOOKUP(D1009,BASE!A:A,BASE!B:B)</f>
        <v>TEMPERO DO CHEFE COM CURRY S/ GLUTAMATO 5 KG</v>
      </c>
      <c r="F1009" s="280"/>
      <c r="G1009" s="280"/>
      <c r="H1009" s="281">
        <v>17</v>
      </c>
      <c r="I1009" s="281">
        <v>17</v>
      </c>
      <c r="J1009" s="282" t="str">
        <f>IFERROR(_xlfn.XLOOKUP(D1009,ISENTOS!A:A,ISENTOS!H:H),"")</f>
        <v/>
      </c>
      <c r="K1009" s="282" t="str">
        <f>IFERROR(_xlfn.XLOOKUP(D1009,ISENTOS!A:A,ISENTOS!I:I),"")</f>
        <v/>
      </c>
      <c r="L1009" s="283">
        <f>IF(_xlfn.XLOOKUP(D1009,Peso!A:A,Peso!D:D),_xlfn.XLOOKUP(D1009,Peso!A:A,Peso!D:D),"SEM PESO")</f>
        <v>5</v>
      </c>
      <c r="M1009" s="283" t="str">
        <f>_xlfn.XLOOKUP(D1009,Peso!A:A,Peso!C:C)</f>
        <v>SC</v>
      </c>
      <c r="N1009" s="283"/>
      <c r="O1009" s="284">
        <f t="shared" si="120"/>
        <v>17</v>
      </c>
      <c r="P1009" s="284" t="str">
        <f t="shared" si="121"/>
        <v/>
      </c>
      <c r="Q1009" s="284" t="str">
        <f t="shared" si="122"/>
        <v/>
      </c>
      <c r="R1009" s="285" t="str">
        <f>_xlfn.XLOOKUP(D1009,CATEGORIA!B:B,CATEGORIA!F:F)</f>
        <v>TEMPEROS / ESPECIARIAS</v>
      </c>
      <c r="S1009" s="286">
        <f t="shared" si="123"/>
        <v>85</v>
      </c>
      <c r="T1009" s="287" t="str">
        <f t="shared" si="124"/>
        <v/>
      </c>
      <c r="U1009" s="287" t="str">
        <f t="shared" si="125"/>
        <v/>
      </c>
      <c r="V1009" s="287">
        <f t="shared" si="126"/>
        <v>85</v>
      </c>
      <c r="W1009" s="288">
        <f>_xlfn.XLOOKUP('LISTA '!D1009,BASE!A:A,BASE!G:G)</f>
        <v>147</v>
      </c>
      <c r="X1009" s="280" t="str">
        <f t="shared" si="127"/>
        <v/>
      </c>
      <c r="Y1009" s="280" t="str">
        <f>IF(X1009="ACABOU",(MAX($Y$2:Y1008))+1,"")</f>
        <v/>
      </c>
      <c r="Z1009" s="280" t="str">
        <f>IF(X1009="CHEGOU",(MAX($Z$2:Z1008))+1,"")</f>
        <v/>
      </c>
    </row>
    <row r="1010" spans="1:27" s="216" customFormat="1" ht="21.9" customHeight="1" x14ac:dyDescent="0.3">
      <c r="A1010" s="12" t="e">
        <f>IF(#REF!="",0,COUNTIF(#REF!,"x"))</f>
        <v>#REF!</v>
      </c>
      <c r="B1010" s="12" t="e">
        <f>IF(#REF!="",0,COUNTIF(#REF!,"x"))</f>
        <v>#REF!</v>
      </c>
      <c r="C1010" s="13" t="e">
        <f>IF(#REF!="",0,COUNTIF(#REF!,"X"))</f>
        <v>#REF!</v>
      </c>
      <c r="D1010" s="278">
        <v>1338</v>
      </c>
      <c r="E1010" s="279" t="str">
        <f>_xlfn.XLOOKUP(D1010,BASE!A:A,BASE!B:B)</f>
        <v>TEMPERO DO CHEFE COM PAPRICA S/ GLUTAMATO 5KG</v>
      </c>
      <c r="F1010" s="280"/>
      <c r="G1010" s="280"/>
      <c r="H1010" s="281">
        <v>17.7</v>
      </c>
      <c r="I1010" s="281">
        <v>17.7</v>
      </c>
      <c r="J1010" s="282" t="str">
        <f>IFERROR(_xlfn.XLOOKUP(D1010,ISENTOS!A:A,ISENTOS!H:H),"")</f>
        <v/>
      </c>
      <c r="K1010" s="282" t="str">
        <f>IFERROR(_xlfn.XLOOKUP(D1010,ISENTOS!A:A,ISENTOS!I:I),"")</f>
        <v/>
      </c>
      <c r="L1010" s="283">
        <f>IF(_xlfn.XLOOKUP(D1010,Peso!A:A,Peso!D:D),_xlfn.XLOOKUP(D1010,Peso!A:A,Peso!D:D),"SEM PESO")</f>
        <v>5</v>
      </c>
      <c r="M1010" s="283" t="str">
        <f>_xlfn.XLOOKUP(D1010,Peso!A:A,Peso!C:C)</f>
        <v>SC</v>
      </c>
      <c r="N1010" s="283"/>
      <c r="O1010" s="284">
        <f t="shared" si="120"/>
        <v>17.7</v>
      </c>
      <c r="P1010" s="284" t="str">
        <f t="shared" si="121"/>
        <v/>
      </c>
      <c r="Q1010" s="284" t="str">
        <f t="shared" si="122"/>
        <v/>
      </c>
      <c r="R1010" s="285" t="str">
        <f>_xlfn.XLOOKUP(D1010,CATEGORIA!B:B,CATEGORIA!F:F)</f>
        <v>TEMPEROS / ESPECIARIAS</v>
      </c>
      <c r="S1010" s="286">
        <f t="shared" si="123"/>
        <v>88.5</v>
      </c>
      <c r="T1010" s="287" t="str">
        <f t="shared" si="124"/>
        <v/>
      </c>
      <c r="U1010" s="287" t="str">
        <f t="shared" si="125"/>
        <v/>
      </c>
      <c r="V1010" s="287">
        <f t="shared" si="126"/>
        <v>88.5</v>
      </c>
      <c r="W1010" s="288">
        <f>_xlfn.XLOOKUP('LISTA '!D1010,BASE!A:A,BASE!G:G)</f>
        <v>199</v>
      </c>
      <c r="X1010" s="280" t="str">
        <f t="shared" si="127"/>
        <v/>
      </c>
      <c r="Y1010" s="280" t="str">
        <f>IF(X1010="ACABOU",(MAX($Y$2:Y1009))+1,"")</f>
        <v/>
      </c>
      <c r="Z1010" s="280" t="str">
        <f>IF(X1010="CHEGOU",(MAX($Z$2:Z1009))+1,"")</f>
        <v/>
      </c>
    </row>
    <row r="1011" spans="1:27" s="216" customFormat="1" ht="21.9" customHeight="1" x14ac:dyDescent="0.3">
      <c r="A1011" s="12" t="e">
        <f>IF(#REF!="",0,COUNTIF(#REF!,"x"))</f>
        <v>#REF!</v>
      </c>
      <c r="B1011" s="12" t="e">
        <f>IF(#REF!="",0,COUNTIF(#REF!,"x"))</f>
        <v>#REF!</v>
      </c>
      <c r="C1011" s="13" t="e">
        <f>IF(#REF!="",0,COUNTIF(#REF!,"X"))</f>
        <v>#REF!</v>
      </c>
      <c r="D1011" s="278">
        <v>1656</v>
      </c>
      <c r="E1011" s="279" t="str">
        <f>_xlfn.XLOOKUP(D1011,BASE!A:A,BASE!B:B)</f>
        <v>TEMPERO DRY RUB COMPLETO S/ GLUTAMATO 2KG (VIDA EM GRAOS)</v>
      </c>
      <c r="F1011" s="280" t="s">
        <v>155</v>
      </c>
      <c r="G1011" s="280" t="s">
        <v>155</v>
      </c>
      <c r="H1011" s="281">
        <v>23.3</v>
      </c>
      <c r="I1011" s="281">
        <f>VLOOKUP(D1011,FRACIONADOS!$A:$L,8,0)</f>
        <v>23.3</v>
      </c>
      <c r="J1011" s="282" t="str">
        <f>IFERROR(_xlfn.XLOOKUP(D1011,ISENTOS!A:A,ISENTOS!H:H),"")</f>
        <v/>
      </c>
      <c r="K1011" s="282" t="str">
        <f>IFERROR(_xlfn.XLOOKUP(D1011,ISENTOS!A:A,ISENTOS!I:I),"")</f>
        <v/>
      </c>
      <c r="L1011" s="283">
        <f>IF(_xlfn.XLOOKUP(D1011,Peso!A:A,Peso!D:D),_xlfn.XLOOKUP(D1011,Peso!A:A,Peso!D:D),"SEM PESO")</f>
        <v>2</v>
      </c>
      <c r="M1011" s="283" t="str">
        <f>_xlfn.XLOOKUP(D1011,Peso!A:A,Peso!C:C)</f>
        <v>SC</v>
      </c>
      <c r="N1011" s="283"/>
      <c r="O1011" s="284">
        <f t="shared" si="120"/>
        <v>23.3</v>
      </c>
      <c r="P1011" s="284" t="str">
        <f t="shared" si="121"/>
        <v/>
      </c>
      <c r="Q1011" s="284" t="str">
        <f t="shared" si="122"/>
        <v/>
      </c>
      <c r="R1011" s="285" t="str">
        <f>_xlfn.XLOOKUP(D1011,CATEGORIA!B:B,CATEGORIA!F:F)</f>
        <v>TEMPEROS / ESPECIARIAS</v>
      </c>
      <c r="S1011" s="286">
        <f t="shared" si="123"/>
        <v>46.6</v>
      </c>
      <c r="T1011" s="287" t="str">
        <f t="shared" si="124"/>
        <v/>
      </c>
      <c r="U1011" s="287" t="str">
        <f t="shared" si="125"/>
        <v/>
      </c>
      <c r="V1011" s="287">
        <f t="shared" si="126"/>
        <v>46.6</v>
      </c>
      <c r="W1011" s="288">
        <f>_xlfn.XLOOKUP('LISTA '!D1011,BASE!A:A,BASE!G:G)</f>
        <v>41</v>
      </c>
      <c r="X1011" s="280" t="str">
        <f t="shared" si="127"/>
        <v/>
      </c>
      <c r="Y1011" s="280" t="str">
        <f>IF(X1011="ACABOU",(MAX($Y$2:Y1010))+1,"")</f>
        <v/>
      </c>
      <c r="Z1011" s="280" t="str">
        <f>IF(X1011="CHEGOU",(MAX($Z$2:Z1010))+1,"")</f>
        <v/>
      </c>
    </row>
    <row r="1012" spans="1:27" s="216" customFormat="1" ht="21.9" customHeight="1" x14ac:dyDescent="0.3">
      <c r="A1012" s="12" t="e">
        <f>IF(#REF!="",0,COUNTIF(#REF!,"x"))</f>
        <v>#REF!</v>
      </c>
      <c r="B1012" s="12" t="e">
        <f>IF(#REF!="",0,COUNTIF(#REF!,"x"))</f>
        <v>#REF!</v>
      </c>
      <c r="C1012" s="13" t="e">
        <f>IF(#REF!="",0,COUNTIF(#REF!,"X"))</f>
        <v>#REF!</v>
      </c>
      <c r="D1012" s="278">
        <v>1281</v>
      </c>
      <c r="E1012" s="279" t="str">
        <f>_xlfn.XLOOKUP(D1012,BASE!A:A,BASE!B:B)</f>
        <v>TEMPERO DRY RUB COMPLETO S/ GLUTAMATO 5KG</v>
      </c>
      <c r="F1012" s="280"/>
      <c r="G1012" s="280"/>
      <c r="H1012" s="281">
        <v>20.5</v>
      </c>
      <c r="I1012" s="281">
        <v>20.5</v>
      </c>
      <c r="J1012" s="282" t="str">
        <f>IFERROR(_xlfn.XLOOKUP(D1012,ISENTOS!A:A,ISENTOS!H:H),"")</f>
        <v/>
      </c>
      <c r="K1012" s="282" t="str">
        <f>IFERROR(_xlfn.XLOOKUP(D1012,ISENTOS!A:A,ISENTOS!I:I),"")</f>
        <v/>
      </c>
      <c r="L1012" s="283">
        <f>IF(_xlfn.XLOOKUP(D1012,Peso!A:A,Peso!D:D),_xlfn.XLOOKUP(D1012,Peso!A:A,Peso!D:D),"SEM PESO")</f>
        <v>5</v>
      </c>
      <c r="M1012" s="283" t="str">
        <f>_xlfn.XLOOKUP(D1012,Peso!A:A,Peso!C:C)</f>
        <v>SC</v>
      </c>
      <c r="N1012" s="283"/>
      <c r="O1012" s="284">
        <f t="shared" ref="O1012:O1074" si="128" xml:space="preserve"> ROUNDUP((I1012*$M$1),1)</f>
        <v>20.5</v>
      </c>
      <c r="P1012" s="284" t="str">
        <f t="shared" ref="P1012:P1074" si="129">IFERROR(ROUNDUP((($O1012*J1012)+$O1012),1),"")</f>
        <v/>
      </c>
      <c r="Q1012" s="284" t="str">
        <f t="shared" ref="Q1012:Q1074" si="130">IFERROR(ROUNDUP((($O1012*K1012)+$O1012),1),"")</f>
        <v/>
      </c>
      <c r="R1012" s="285" t="str">
        <f>_xlfn.XLOOKUP(D1012,CATEGORIA!B:B,CATEGORIA!F:F)</f>
        <v>TEMPEROS / ESPECIARIAS</v>
      </c>
      <c r="S1012" s="286">
        <f t="shared" ref="S1012:S1074" si="131">O1012*L1012</f>
        <v>102.5</v>
      </c>
      <c r="T1012" s="287" t="str">
        <f t="shared" ref="T1012:T1074" si="132">IFERROR(ROUNDUP((($S1012*J1012)+$S1012),1),"")</f>
        <v/>
      </c>
      <c r="U1012" s="287" t="str">
        <f t="shared" ref="U1012:U1074" si="133">IFERROR(ROUNDUP((($S1012*K1012)+$S1012),1),"")</f>
        <v/>
      </c>
      <c r="V1012" s="287">
        <f t="shared" ref="V1012:V1074" si="134">S1012</f>
        <v>102.5</v>
      </c>
      <c r="W1012" s="288">
        <f>_xlfn.XLOOKUP('LISTA '!D1012,BASE!A:A,BASE!G:G)</f>
        <v>28</v>
      </c>
      <c r="X1012" s="280" t="str">
        <f t="shared" ref="X1012:X1074" si="135">IF(AND(W1012&gt;0,I1012=0),"CHEGOU",IF(AND(W1012&lt;=0,I1012&gt;0),"ACABOU",""))</f>
        <v/>
      </c>
      <c r="Y1012" s="280" t="str">
        <f>IF(X1012="ACABOU",(MAX($Y$2:Y1011))+1,"")</f>
        <v/>
      </c>
      <c r="Z1012" s="280" t="str">
        <f>IF(X1012="CHEGOU",(MAX($Z$2:Z1011))+1,"")</f>
        <v/>
      </c>
    </row>
    <row r="1013" spans="1:27" s="216" customFormat="1" ht="21.9" customHeight="1" x14ac:dyDescent="0.3">
      <c r="A1013" s="12" t="e">
        <f>IF(#REF!="",0,COUNTIF(#REF!,"x"))</f>
        <v>#REF!</v>
      </c>
      <c r="B1013" s="12" t="e">
        <f>IF(#REF!="",0,COUNTIF(#REF!,"x"))</f>
        <v>#REF!</v>
      </c>
      <c r="C1013" s="13" t="e">
        <f>IF(#REF!="",0,COUNTIF(#REF!,"X"))</f>
        <v>#REF!</v>
      </c>
      <c r="D1013" s="278">
        <v>21428</v>
      </c>
      <c r="E1013" s="279" t="str">
        <f>_xlfn.XLOOKUP(D1013,BASE!A:A,BASE!B:B)</f>
        <v>TEMPERO ERVAS FINAS S/ GLUTAMATO 2KG</v>
      </c>
      <c r="F1013" s="280" t="s">
        <v>155</v>
      </c>
      <c r="G1013" s="280" t="s">
        <v>155</v>
      </c>
      <c r="H1013" s="281">
        <v>23.9</v>
      </c>
      <c r="I1013" s="281">
        <f>VLOOKUP(D1013,FRACIONADOS!$A:$L,8,0)</f>
        <v>23.9</v>
      </c>
      <c r="J1013" s="282">
        <f>IFERROR(_xlfn.XLOOKUP(D1013,ISENTOS!A:A,ISENTOS!H:H),"")</f>
        <v>0.04</v>
      </c>
      <c r="K1013" s="282">
        <f>IFERROR(_xlfn.XLOOKUP(D1013,ISENTOS!A:A,ISENTOS!I:I),"")</f>
        <v>0.12</v>
      </c>
      <c r="L1013" s="283">
        <f>IF(_xlfn.XLOOKUP(D1013,Peso!A:A,Peso!D:D),_xlfn.XLOOKUP(D1013,Peso!A:A,Peso!D:D),"SEM PESO")</f>
        <v>2</v>
      </c>
      <c r="M1013" s="283" t="str">
        <f>_xlfn.XLOOKUP(D1013,Peso!A:A,Peso!C:C)</f>
        <v>SC</v>
      </c>
      <c r="N1013" s="283"/>
      <c r="O1013" s="284">
        <f t="shared" si="128"/>
        <v>23.9</v>
      </c>
      <c r="P1013" s="284">
        <f t="shared" si="129"/>
        <v>24.900000000000002</v>
      </c>
      <c r="Q1013" s="284">
        <f t="shared" si="130"/>
        <v>26.8</v>
      </c>
      <c r="R1013" s="285" t="str">
        <f>_xlfn.XLOOKUP(D1013,CATEGORIA!B:B,CATEGORIA!F:F)</f>
        <v>TEMPEROS / ESPECIARIAS</v>
      </c>
      <c r="S1013" s="286">
        <f t="shared" si="131"/>
        <v>47.8</v>
      </c>
      <c r="T1013" s="287">
        <f t="shared" si="132"/>
        <v>49.800000000000004</v>
      </c>
      <c r="U1013" s="287">
        <f t="shared" si="133"/>
        <v>53.6</v>
      </c>
      <c r="V1013" s="287">
        <f t="shared" si="134"/>
        <v>47.8</v>
      </c>
      <c r="W1013" s="288">
        <f>_xlfn.XLOOKUP('LISTA '!D1013,BASE!A:A,BASE!G:G)</f>
        <v>58</v>
      </c>
      <c r="X1013" s="280" t="str">
        <f t="shared" si="135"/>
        <v/>
      </c>
      <c r="Y1013" s="280" t="str">
        <f>IF(X1013="ACABOU",(MAX($Y$2:Y1012))+1,"")</f>
        <v/>
      </c>
      <c r="Z1013" s="280" t="str">
        <f>IF(X1013="CHEGOU",(MAX($Z$2:Z1012))+1,"")</f>
        <v/>
      </c>
    </row>
    <row r="1014" spans="1:27" s="216" customFormat="1" ht="21.9" customHeight="1" x14ac:dyDescent="0.3">
      <c r="A1014" s="12" t="e">
        <f>IF(#REF!="",0,COUNTIF(#REF!,"x"))</f>
        <v>#REF!</v>
      </c>
      <c r="B1014" s="12" t="e">
        <f>IF(#REF!="",0,COUNTIF(#REF!,"x"))</f>
        <v>#REF!</v>
      </c>
      <c r="C1014" s="13" t="e">
        <f>IF(#REF!="",0,COUNTIF(#REF!,"X"))</f>
        <v>#REF!</v>
      </c>
      <c r="D1014" s="278">
        <v>21487</v>
      </c>
      <c r="E1014" s="279" t="str">
        <f>_xlfn.XLOOKUP(D1014,BASE!A:A,BASE!B:B)</f>
        <v>TEMPERO ERVAS FINAS S/ GLUTAMATO 4KG</v>
      </c>
      <c r="F1014" s="280"/>
      <c r="G1014" s="280"/>
      <c r="H1014" s="281">
        <v>21</v>
      </c>
      <c r="I1014" s="281">
        <v>21</v>
      </c>
      <c r="J1014" s="282">
        <f>IFERROR(_xlfn.XLOOKUP(D1014,ISENTOS!A:A,ISENTOS!H:H),"")</f>
        <v>0.04</v>
      </c>
      <c r="K1014" s="282">
        <f>IFERROR(_xlfn.XLOOKUP(D1014,ISENTOS!A:A,ISENTOS!I:I),"")</f>
        <v>0.12</v>
      </c>
      <c r="L1014" s="283">
        <f>IF(_xlfn.XLOOKUP(D1014,Peso!A:A,Peso!D:D),_xlfn.XLOOKUP(D1014,Peso!A:A,Peso!D:D),"SEM PESO")</f>
        <v>4</v>
      </c>
      <c r="M1014" s="283" t="str">
        <f>_xlfn.XLOOKUP(D1014,Peso!A:A,Peso!C:C)</f>
        <v>SC</v>
      </c>
      <c r="N1014" s="283"/>
      <c r="O1014" s="284">
        <f t="shared" si="128"/>
        <v>21</v>
      </c>
      <c r="P1014" s="284">
        <f t="shared" si="129"/>
        <v>21.900000000000002</v>
      </c>
      <c r="Q1014" s="284">
        <f t="shared" si="130"/>
        <v>23.6</v>
      </c>
      <c r="R1014" s="285" t="str">
        <f>_xlfn.XLOOKUP(D1014,CATEGORIA!B:B,CATEGORIA!F:F)</f>
        <v>TEMPEROS / ESPECIARIAS</v>
      </c>
      <c r="S1014" s="286">
        <f t="shared" si="131"/>
        <v>84</v>
      </c>
      <c r="T1014" s="287">
        <f t="shared" si="132"/>
        <v>87.399999999999991</v>
      </c>
      <c r="U1014" s="287">
        <f t="shared" si="133"/>
        <v>94.1</v>
      </c>
      <c r="V1014" s="287">
        <f t="shared" si="134"/>
        <v>84</v>
      </c>
      <c r="W1014" s="288">
        <f>_xlfn.XLOOKUP('LISTA '!D1014,BASE!A:A,BASE!G:G)</f>
        <v>30</v>
      </c>
      <c r="X1014" s="280" t="str">
        <f t="shared" si="135"/>
        <v/>
      </c>
      <c r="Y1014" s="280" t="str">
        <f>IF(X1014="ACABOU",(MAX($Y$2:Y1013))+1,"")</f>
        <v/>
      </c>
      <c r="Z1014" s="280" t="str">
        <f>IF(X1014="CHEGOU",(MAX($Z$2:Z1013))+1,"")</f>
        <v/>
      </c>
    </row>
    <row r="1015" spans="1:27" s="216" customFormat="1" ht="21.9" customHeight="1" x14ac:dyDescent="0.3">
      <c r="A1015" s="12" t="e">
        <f>IF(#REF!="",0,COUNTIF(#REF!,"x"))</f>
        <v>#REF!</v>
      </c>
      <c r="B1015" s="12" t="e">
        <f>IF(#REF!="",0,COUNTIF(#REF!,"x"))</f>
        <v>#REF!</v>
      </c>
      <c r="C1015" s="13" t="e">
        <f>IF(#REF!="",0,COUNTIF(#REF!,"X"))</f>
        <v>#REF!</v>
      </c>
      <c r="D1015" s="278">
        <v>21729</v>
      </c>
      <c r="E1015" s="279" t="str">
        <f>_xlfn.XLOOKUP(D1015,BASE!A:A,BASE!B:B)</f>
        <v>TEMPERO FAMOSO EM FLOCOS S/ GLUTAMATO - S/SODIO 2KG (VIDA EM GRAOS)</v>
      </c>
      <c r="F1015" s="280" t="s">
        <v>155</v>
      </c>
      <c r="G1015" s="280" t="s">
        <v>155</v>
      </c>
      <c r="H1015" s="281">
        <v>37.5</v>
      </c>
      <c r="I1015" s="281">
        <f>VLOOKUP(D1015,FRACIONADOS!$A:$L,8,0)</f>
        <v>37.5</v>
      </c>
      <c r="J1015" s="282" t="str">
        <f>IFERROR(_xlfn.XLOOKUP(D1015,ISENTOS!A:A,ISENTOS!H:H),"")</f>
        <v/>
      </c>
      <c r="K1015" s="282" t="str">
        <f>IFERROR(_xlfn.XLOOKUP(D1015,ISENTOS!A:A,ISENTOS!I:I),"")</f>
        <v/>
      </c>
      <c r="L1015" s="283">
        <f>IF(_xlfn.XLOOKUP(D1015,Peso!A:A,Peso!D:D),_xlfn.XLOOKUP(D1015,Peso!A:A,Peso!D:D),"SEM PESO")</f>
        <v>2</v>
      </c>
      <c r="M1015" s="283" t="str">
        <f>_xlfn.XLOOKUP(D1015,Peso!A:A,Peso!C:C)</f>
        <v>SC</v>
      </c>
      <c r="N1015" s="283"/>
      <c r="O1015" s="284">
        <f t="shared" si="128"/>
        <v>37.5</v>
      </c>
      <c r="P1015" s="284" t="str">
        <f t="shared" si="129"/>
        <v/>
      </c>
      <c r="Q1015" s="284" t="str">
        <f t="shared" si="130"/>
        <v/>
      </c>
      <c r="R1015" s="285" t="str">
        <f>_xlfn.XLOOKUP(D1015,CATEGORIA!B:B,CATEGORIA!F:F)</f>
        <v>TEMPEROS / ESPECIARIAS</v>
      </c>
      <c r="S1015" s="286">
        <f t="shared" si="131"/>
        <v>75</v>
      </c>
      <c r="T1015" s="287" t="str">
        <f t="shared" si="132"/>
        <v/>
      </c>
      <c r="U1015" s="287" t="str">
        <f t="shared" si="133"/>
        <v/>
      </c>
      <c r="V1015" s="287">
        <f t="shared" si="134"/>
        <v>75</v>
      </c>
      <c r="W1015" s="288">
        <f>_xlfn.XLOOKUP('LISTA '!D1015,BASE!A:A,BASE!G:G)</f>
        <v>19</v>
      </c>
      <c r="X1015" s="280" t="str">
        <f t="shared" si="135"/>
        <v/>
      </c>
      <c r="Y1015" s="280" t="str">
        <f>IF(X1015="ACABOU",(MAX($Y$2:Y1014))+1,"")</f>
        <v/>
      </c>
      <c r="Z1015" s="280" t="str">
        <f>IF(X1015="CHEGOU",(MAX($Z$2:Z1014))+1,"")</f>
        <v/>
      </c>
    </row>
    <row r="1016" spans="1:27" s="216" customFormat="1" ht="21.9" customHeight="1" x14ac:dyDescent="0.3">
      <c r="A1016" s="12" t="e">
        <f>IF(#REF!="",0,COUNTIF(#REF!,"x"))</f>
        <v>#REF!</v>
      </c>
      <c r="B1016" s="12" t="e">
        <f>IF(#REF!="",0,COUNTIF(#REF!,"x"))</f>
        <v>#REF!</v>
      </c>
      <c r="C1016" s="13" t="e">
        <f>IF(#REF!="",0,COUNTIF(#REF!,"X"))</f>
        <v>#REF!</v>
      </c>
      <c r="D1016" s="278">
        <v>21414</v>
      </c>
      <c r="E1016" s="279" t="str">
        <f>_xlfn.XLOOKUP(D1016,BASE!A:A,BASE!B:B)</f>
        <v>TEMPERO FAMOSO EM FLOCOS S/ GLUTAMATO - S/SODIO 5KG</v>
      </c>
      <c r="F1016" s="280"/>
      <c r="G1016" s="280"/>
      <c r="H1016" s="281">
        <v>33.4</v>
      </c>
      <c r="I1016" s="281">
        <v>33.4</v>
      </c>
      <c r="J1016" s="282" t="str">
        <f>IFERROR(_xlfn.XLOOKUP(D1016,ISENTOS!A:A,ISENTOS!H:H),"")</f>
        <v/>
      </c>
      <c r="K1016" s="282" t="str">
        <f>IFERROR(_xlfn.XLOOKUP(D1016,ISENTOS!A:A,ISENTOS!I:I),"")</f>
        <v/>
      </c>
      <c r="L1016" s="283">
        <f>IF(_xlfn.XLOOKUP(D1016,Peso!A:A,Peso!D:D),_xlfn.XLOOKUP(D1016,Peso!A:A,Peso!D:D),"SEM PESO")</f>
        <v>5</v>
      </c>
      <c r="M1016" s="283" t="str">
        <f>_xlfn.XLOOKUP(D1016,Peso!A:A,Peso!C:C)</f>
        <v>SC</v>
      </c>
      <c r="N1016" s="283"/>
      <c r="O1016" s="284">
        <f t="shared" si="128"/>
        <v>33.4</v>
      </c>
      <c r="P1016" s="284" t="str">
        <f t="shared" si="129"/>
        <v/>
      </c>
      <c r="Q1016" s="284" t="str">
        <f t="shared" si="130"/>
        <v/>
      </c>
      <c r="R1016" s="285" t="str">
        <f>_xlfn.XLOOKUP(D1016,CATEGORIA!B:B,CATEGORIA!F:F)</f>
        <v>TEMPEROS / ESPECIARIAS</v>
      </c>
      <c r="S1016" s="286">
        <f t="shared" si="131"/>
        <v>167</v>
      </c>
      <c r="T1016" s="287" t="str">
        <f t="shared" si="132"/>
        <v/>
      </c>
      <c r="U1016" s="287" t="str">
        <f t="shared" si="133"/>
        <v/>
      </c>
      <c r="V1016" s="287">
        <f t="shared" si="134"/>
        <v>167</v>
      </c>
      <c r="W1016" s="288">
        <f>_xlfn.XLOOKUP('LISTA '!D1016,BASE!A:A,BASE!G:G)</f>
        <v>191</v>
      </c>
      <c r="X1016" s="280" t="str">
        <f t="shared" si="135"/>
        <v/>
      </c>
      <c r="Y1016" s="280" t="str">
        <f>IF(X1016="ACABOU",(MAX($Y$2:Y1015))+1,"")</f>
        <v/>
      </c>
      <c r="Z1016" s="280" t="str">
        <f>IF(X1016="CHEGOU",(MAX($Z$2:Z1015))+1,"")</f>
        <v/>
      </c>
    </row>
    <row r="1017" spans="1:27" s="216" customFormat="1" ht="21.9" customHeight="1" x14ac:dyDescent="0.3">
      <c r="A1017" s="12" t="e">
        <f>IF(#REF!="",0,COUNTIF(#REF!,"x"))</f>
        <v>#REF!</v>
      </c>
      <c r="B1017" s="12" t="e">
        <f>IF(#REF!="",0,COUNTIF(#REF!,"x"))</f>
        <v>#REF!</v>
      </c>
      <c r="C1017" s="13" t="e">
        <f>IF(#REF!="",0,COUNTIF(#REF!,"X"))</f>
        <v>#REF!</v>
      </c>
      <c r="D1017" s="278">
        <v>21427</v>
      </c>
      <c r="E1017" s="279" t="str">
        <f>_xlfn.XLOOKUP(D1017,BASE!A:A,BASE!B:B)</f>
        <v>TEMPERO FAMOSO S/ GLUTAMATO 2KG</v>
      </c>
      <c r="F1017" s="280" t="s">
        <v>155</v>
      </c>
      <c r="G1017" s="280" t="s">
        <v>155</v>
      </c>
      <c r="H1017" s="281">
        <v>25.3</v>
      </c>
      <c r="I1017" s="281">
        <f>VLOOKUP(D1017,FRACIONADOS!$A:$L,8,0)</f>
        <v>25.3</v>
      </c>
      <c r="J1017" s="282" t="str">
        <f>IFERROR(_xlfn.XLOOKUP(D1017,ISENTOS!A:A,ISENTOS!H:H),"")</f>
        <v/>
      </c>
      <c r="K1017" s="282" t="str">
        <f>IFERROR(_xlfn.XLOOKUP(D1017,ISENTOS!A:A,ISENTOS!I:I),"")</f>
        <v/>
      </c>
      <c r="L1017" s="283">
        <f>IF(_xlfn.XLOOKUP(D1017,Peso!A:A,Peso!D:D),_xlfn.XLOOKUP(D1017,Peso!A:A,Peso!D:D),"SEM PESO")</f>
        <v>2</v>
      </c>
      <c r="M1017" s="283" t="str">
        <f>_xlfn.XLOOKUP(D1017,Peso!A:A,Peso!C:C)</f>
        <v>SC</v>
      </c>
      <c r="N1017" s="283"/>
      <c r="O1017" s="284">
        <f t="shared" si="128"/>
        <v>25.3</v>
      </c>
      <c r="P1017" s="284" t="str">
        <f t="shared" si="129"/>
        <v/>
      </c>
      <c r="Q1017" s="284" t="str">
        <f t="shared" si="130"/>
        <v/>
      </c>
      <c r="R1017" s="285" t="str">
        <f>_xlfn.XLOOKUP(D1017,CATEGORIA!B:B,CATEGORIA!F:F)</f>
        <v>TEMPEROS / ESPECIARIAS</v>
      </c>
      <c r="S1017" s="286">
        <f t="shared" si="131"/>
        <v>50.6</v>
      </c>
      <c r="T1017" s="287" t="str">
        <f t="shared" si="132"/>
        <v/>
      </c>
      <c r="U1017" s="287" t="str">
        <f t="shared" si="133"/>
        <v/>
      </c>
      <c r="V1017" s="287">
        <f t="shared" si="134"/>
        <v>50.6</v>
      </c>
      <c r="W1017" s="288">
        <f>_xlfn.XLOOKUP('LISTA '!D1017,BASE!A:A,BASE!G:G)</f>
        <v>123</v>
      </c>
      <c r="X1017" s="280" t="str">
        <f t="shared" si="135"/>
        <v/>
      </c>
      <c r="Y1017" s="280" t="str">
        <f>IF(X1017="ACABOU",(MAX($Y$2:Y1016))+1,"")</f>
        <v/>
      </c>
      <c r="Z1017" s="280" t="str">
        <f>IF(X1017="CHEGOU",(MAX($Z$2:Z1016))+1,"")</f>
        <v/>
      </c>
      <c r="AA1017" s="48"/>
    </row>
    <row r="1018" spans="1:27" s="216" customFormat="1" ht="21.9" customHeight="1" x14ac:dyDescent="0.3">
      <c r="A1018" s="12" t="e">
        <f>IF(#REF!="",0,COUNTIF(#REF!,"x"))</f>
        <v>#REF!</v>
      </c>
      <c r="B1018" s="12" t="e">
        <f>IF(#REF!="",0,COUNTIF(#REF!,"x"))</f>
        <v>#REF!</v>
      </c>
      <c r="C1018" s="13" t="e">
        <f>IF(#REF!="",0,COUNTIF(#REF!,"X"))</f>
        <v>#REF!</v>
      </c>
      <c r="D1018" s="278">
        <v>21026</v>
      </c>
      <c r="E1018" s="279" t="str">
        <f>_xlfn.XLOOKUP(D1018,BASE!A:A,BASE!B:B)</f>
        <v>TEMPERO FAMOSO S/ GLUTAMATO 5KG</v>
      </c>
      <c r="F1018" s="280"/>
      <c r="G1018" s="280"/>
      <c r="H1018" s="281">
        <v>22.3</v>
      </c>
      <c r="I1018" s="281">
        <v>22.3</v>
      </c>
      <c r="J1018" s="282" t="str">
        <f>IFERROR(_xlfn.XLOOKUP(D1018,ISENTOS!A:A,ISENTOS!H:H),"")</f>
        <v/>
      </c>
      <c r="K1018" s="282" t="str">
        <f>IFERROR(_xlfn.XLOOKUP(D1018,ISENTOS!A:A,ISENTOS!I:I),"")</f>
        <v/>
      </c>
      <c r="L1018" s="283">
        <f>IF(_xlfn.XLOOKUP(D1018,Peso!A:A,Peso!D:D),_xlfn.XLOOKUP(D1018,Peso!A:A,Peso!D:D),"SEM PESO")</f>
        <v>5</v>
      </c>
      <c r="M1018" s="283" t="str">
        <f>_xlfn.XLOOKUP(D1018,Peso!A:A,Peso!C:C)</f>
        <v>SC</v>
      </c>
      <c r="N1018" s="283"/>
      <c r="O1018" s="284">
        <f t="shared" si="128"/>
        <v>22.3</v>
      </c>
      <c r="P1018" s="284" t="str">
        <f t="shared" si="129"/>
        <v/>
      </c>
      <c r="Q1018" s="284" t="str">
        <f t="shared" si="130"/>
        <v/>
      </c>
      <c r="R1018" s="285" t="str">
        <f>_xlfn.XLOOKUP(D1018,CATEGORIA!B:B,CATEGORIA!F:F)</f>
        <v>TEMPEROS / ESPECIARIAS</v>
      </c>
      <c r="S1018" s="286">
        <f t="shared" si="131"/>
        <v>111.5</v>
      </c>
      <c r="T1018" s="287" t="str">
        <f t="shared" si="132"/>
        <v/>
      </c>
      <c r="U1018" s="287" t="str">
        <f t="shared" si="133"/>
        <v/>
      </c>
      <c r="V1018" s="287">
        <f t="shared" si="134"/>
        <v>111.5</v>
      </c>
      <c r="W1018" s="288">
        <f>_xlfn.XLOOKUP('LISTA '!D1018,BASE!A:A,BASE!G:G)</f>
        <v>895</v>
      </c>
      <c r="X1018" s="280" t="str">
        <f t="shared" si="135"/>
        <v/>
      </c>
      <c r="Y1018" s="280" t="str">
        <f>IF(X1018="ACABOU",(MAX($Y$2:Y1017))+1,"")</f>
        <v/>
      </c>
      <c r="Z1018" s="280" t="str">
        <f>IF(X1018="CHEGOU",(MAX($Z$2:Z1017))+1,"")</f>
        <v/>
      </c>
      <c r="AA1018" s="48"/>
    </row>
    <row r="1019" spans="1:27" s="216" customFormat="1" ht="21.9" customHeight="1" x14ac:dyDescent="0.3">
      <c r="A1019" s="19" t="e">
        <f>IF(#REF!="",0,COUNTIF(#REF!,"x"))</f>
        <v>#REF!</v>
      </c>
      <c r="B1019" s="19" t="e">
        <f>IF(#REF!="",0,COUNTIF(#REF!,"x"))</f>
        <v>#REF!</v>
      </c>
      <c r="C1019" s="16" t="e">
        <f>IF(#REF!="",0,COUNTIF(#REF!,"X"))</f>
        <v>#REF!</v>
      </c>
      <c r="D1019" s="278">
        <v>1234</v>
      </c>
      <c r="E1019" s="279" t="str">
        <f>_xlfn.XLOOKUP(D1019,BASE!A:A,BASE!B:B)</f>
        <v>TEMPERO FAMOSO SEM SODIO S/ GLUTAMATO 5KG</v>
      </c>
      <c r="F1019" s="280"/>
      <c r="G1019" s="280"/>
      <c r="H1019" s="281">
        <v>25.3</v>
      </c>
      <c r="I1019" s="281">
        <v>25.3</v>
      </c>
      <c r="J1019" s="282" t="str">
        <f>IFERROR(_xlfn.XLOOKUP(D1019,ISENTOS!A:A,ISENTOS!H:H),"")</f>
        <v/>
      </c>
      <c r="K1019" s="282" t="str">
        <f>IFERROR(_xlfn.XLOOKUP(D1019,ISENTOS!A:A,ISENTOS!I:I),"")</f>
        <v/>
      </c>
      <c r="L1019" s="283">
        <f>IF(_xlfn.XLOOKUP(D1019,Peso!A:A,Peso!D:D),_xlfn.XLOOKUP(D1019,Peso!A:A,Peso!D:D),"SEM PESO")</f>
        <v>5</v>
      </c>
      <c r="M1019" s="283" t="str">
        <f>_xlfn.XLOOKUP(D1019,Peso!A:A,Peso!C:C)</f>
        <v>SC</v>
      </c>
      <c r="N1019" s="283"/>
      <c r="O1019" s="284">
        <f t="shared" si="128"/>
        <v>25.3</v>
      </c>
      <c r="P1019" s="284" t="str">
        <f t="shared" si="129"/>
        <v/>
      </c>
      <c r="Q1019" s="284" t="str">
        <f t="shared" si="130"/>
        <v/>
      </c>
      <c r="R1019" s="285" t="str">
        <f>_xlfn.XLOOKUP(D1019,CATEGORIA!B:B,CATEGORIA!F:F)</f>
        <v>TEMPEROS / ESPECIARIAS</v>
      </c>
      <c r="S1019" s="286">
        <f t="shared" si="131"/>
        <v>126.5</v>
      </c>
      <c r="T1019" s="287" t="str">
        <f t="shared" si="132"/>
        <v/>
      </c>
      <c r="U1019" s="287" t="str">
        <f t="shared" si="133"/>
        <v/>
      </c>
      <c r="V1019" s="287">
        <f t="shared" si="134"/>
        <v>126.5</v>
      </c>
      <c r="W1019" s="288">
        <f>_xlfn.XLOOKUP('LISTA '!D1019,BASE!A:A,BASE!G:G)</f>
        <v>99</v>
      </c>
      <c r="X1019" s="280" t="str">
        <f t="shared" si="135"/>
        <v/>
      </c>
      <c r="Y1019" s="280" t="str">
        <f>IF(X1019="ACABOU",(MAX($Y$2:Y1018))+1,"")</f>
        <v/>
      </c>
      <c r="Z1019" s="280" t="str">
        <f>IF(X1019="CHEGOU",(MAX($Z$2:Z1018))+1,"")</f>
        <v/>
      </c>
    </row>
    <row r="1020" spans="1:27" s="216" customFormat="1" ht="21.9" customHeight="1" x14ac:dyDescent="0.3">
      <c r="A1020" s="19" t="e">
        <f>IF(#REF!="",0,COUNTIF(#REF!,"x"))</f>
        <v>#REF!</v>
      </c>
      <c r="B1020" s="19" t="e">
        <f>IF(#REF!="",0,COUNTIF(#REF!,"x"))</f>
        <v>#REF!</v>
      </c>
      <c r="C1020" s="16" t="e">
        <f>IF(#REF!="",0,COUNTIF(#REF!,"X"))</f>
        <v>#REF!</v>
      </c>
      <c r="D1020" s="278">
        <v>21522</v>
      </c>
      <c r="E1020" s="279" t="str">
        <f>_xlfn.XLOOKUP(D1020,BASE!A:A,BASE!B:B)</f>
        <v>TEMPERO GOURMET S/ GLUTAMATO 5KG</v>
      </c>
      <c r="F1020" s="280"/>
      <c r="G1020" s="280"/>
      <c r="H1020" s="281">
        <v>31</v>
      </c>
      <c r="I1020" s="281">
        <v>31</v>
      </c>
      <c r="J1020" s="282" t="str">
        <f>IFERROR(_xlfn.XLOOKUP(D1020,ISENTOS!A:A,ISENTOS!H:H),"")</f>
        <v/>
      </c>
      <c r="K1020" s="282" t="str">
        <f>IFERROR(_xlfn.XLOOKUP(D1020,ISENTOS!A:A,ISENTOS!I:I),"")</f>
        <v/>
      </c>
      <c r="L1020" s="283">
        <f>IF(_xlfn.XLOOKUP(D1020,Peso!A:A,Peso!D:D),_xlfn.XLOOKUP(D1020,Peso!A:A,Peso!D:D),"SEM PESO")</f>
        <v>5</v>
      </c>
      <c r="M1020" s="283" t="str">
        <f>_xlfn.XLOOKUP(D1020,Peso!A:A,Peso!C:C)</f>
        <v>SC</v>
      </c>
      <c r="N1020" s="283"/>
      <c r="O1020" s="284">
        <f t="shared" si="128"/>
        <v>31</v>
      </c>
      <c r="P1020" s="284" t="str">
        <f t="shared" si="129"/>
        <v/>
      </c>
      <c r="Q1020" s="284" t="str">
        <f t="shared" si="130"/>
        <v/>
      </c>
      <c r="R1020" s="285" t="str">
        <f>_xlfn.XLOOKUP(D1020,CATEGORIA!B:B,CATEGORIA!F:F)</f>
        <v>TEMPEROS / ESPECIARIAS</v>
      </c>
      <c r="S1020" s="286">
        <f t="shared" si="131"/>
        <v>155</v>
      </c>
      <c r="T1020" s="287" t="str">
        <f t="shared" si="132"/>
        <v/>
      </c>
      <c r="U1020" s="287" t="str">
        <f t="shared" si="133"/>
        <v/>
      </c>
      <c r="V1020" s="287">
        <f t="shared" si="134"/>
        <v>155</v>
      </c>
      <c r="W1020" s="288">
        <f>_xlfn.XLOOKUP('LISTA '!D1020,BASE!A:A,BASE!G:G)</f>
        <v>70</v>
      </c>
      <c r="X1020" s="280" t="str">
        <f t="shared" si="135"/>
        <v/>
      </c>
      <c r="Y1020" s="280" t="str">
        <f>IF(X1020="ACABOU",(MAX($Y$2:Y1019))+1,"")</f>
        <v/>
      </c>
      <c r="Z1020" s="280" t="str">
        <f>IF(X1020="CHEGOU",(MAX($Z$2:Z1019))+1,"")</f>
        <v/>
      </c>
    </row>
    <row r="1021" spans="1:27" s="216" customFormat="1" ht="21.9" customHeight="1" x14ac:dyDescent="0.3">
      <c r="A1021" s="19" t="e">
        <f>IF(#REF!="",0,COUNTIF(#REF!,"x"))</f>
        <v>#REF!</v>
      </c>
      <c r="B1021" s="19" t="e">
        <f>IF(#REF!="",0,COUNTIF(#REF!,"x"))</f>
        <v>#REF!</v>
      </c>
      <c r="C1021" s="16" t="e">
        <f>IF(#REF!="",0,COUNTIF(#REF!,"X"))</f>
        <v>#REF!</v>
      </c>
      <c r="D1021" s="278">
        <v>2820</v>
      </c>
      <c r="E1021" s="279" t="str">
        <f>_xlfn.XLOOKUP(D1021,BASE!A:A,BASE!B:B)</f>
        <v>TEMPERO GREEN FRESH 2KG</v>
      </c>
      <c r="F1021" s="280"/>
      <c r="G1021" s="280"/>
      <c r="H1021" s="281">
        <v>62</v>
      </c>
      <c r="I1021" s="281">
        <v>62</v>
      </c>
      <c r="J1021" s="282" t="str">
        <f>IFERROR(_xlfn.XLOOKUP(D1021,ISENTOS!A:A,ISENTOS!H:H),"")</f>
        <v/>
      </c>
      <c r="K1021" s="282" t="str">
        <f>IFERROR(_xlfn.XLOOKUP(D1021,ISENTOS!A:A,ISENTOS!I:I),"")</f>
        <v/>
      </c>
      <c r="L1021" s="283">
        <f>IF(_xlfn.XLOOKUP(D1021,Peso!A:A,Peso!D:D),_xlfn.XLOOKUP(D1021,Peso!A:A,Peso!D:D),"SEM PESO")</f>
        <v>2</v>
      </c>
      <c r="M1021" s="283" t="str">
        <f>_xlfn.XLOOKUP(D1021,Peso!A:A,Peso!C:C)</f>
        <v>SC</v>
      </c>
      <c r="N1021" s="283"/>
      <c r="O1021" s="284">
        <f t="shared" si="128"/>
        <v>62</v>
      </c>
      <c r="P1021" s="284" t="str">
        <f t="shared" si="129"/>
        <v/>
      </c>
      <c r="Q1021" s="284" t="str">
        <f t="shared" si="130"/>
        <v/>
      </c>
      <c r="R1021" s="285" t="str">
        <f>_xlfn.XLOOKUP(D1021,CATEGORIA!B:B,CATEGORIA!F:F)</f>
        <v>TEMPEROS / ESPECIARIAS</v>
      </c>
      <c r="S1021" s="286">
        <f t="shared" si="131"/>
        <v>124</v>
      </c>
      <c r="T1021" s="287" t="str">
        <f t="shared" si="132"/>
        <v/>
      </c>
      <c r="U1021" s="287" t="str">
        <f t="shared" si="133"/>
        <v/>
      </c>
      <c r="V1021" s="287">
        <f t="shared" si="134"/>
        <v>124</v>
      </c>
      <c r="W1021" s="288">
        <f>_xlfn.XLOOKUP('LISTA '!D1021,BASE!A:A,BASE!G:G)</f>
        <v>73</v>
      </c>
      <c r="X1021" s="280" t="str">
        <f t="shared" si="135"/>
        <v/>
      </c>
      <c r="Y1021" s="280" t="str">
        <f>IF(X1021="ACABOU",(MAX($Y$2:Y1020))+1,"")</f>
        <v/>
      </c>
      <c r="Z1021" s="280" t="str">
        <f>IF(X1021="CHEGOU",(MAX($Z$2:Z1020))+1,"")</f>
        <v/>
      </c>
    </row>
    <row r="1022" spans="1:27" s="216" customFormat="1" ht="21.9" customHeight="1" x14ac:dyDescent="0.3">
      <c r="A1022" s="12" t="e">
        <f>IF(#REF!="",0,COUNTIF(#REF!,"x"))</f>
        <v>#REF!</v>
      </c>
      <c r="B1022" s="12" t="e">
        <f>IF(#REF!="",0,COUNTIF(#REF!,"x"))</f>
        <v>#REF!</v>
      </c>
      <c r="C1022" s="13" t="e">
        <f>IF(#REF!="",0,COUNTIF(#REF!,"X"))</f>
        <v>#REF!</v>
      </c>
      <c r="D1022" s="278">
        <v>1527</v>
      </c>
      <c r="E1022" s="279" t="str">
        <f>_xlfn.XLOOKUP(D1022,BASE!A:A,BASE!B:B)</f>
        <v>TEMPERO LEMON PEPPER S/ GLUTAMATO - S/ SODIO 5KG</v>
      </c>
      <c r="F1022" s="280"/>
      <c r="G1022" s="280"/>
      <c r="H1022" s="281">
        <v>30.5</v>
      </c>
      <c r="I1022" s="281">
        <v>30.5</v>
      </c>
      <c r="J1022" s="282" t="str">
        <f>IFERROR(_xlfn.XLOOKUP(D1022,ISENTOS!A:A,ISENTOS!H:H),"")</f>
        <v/>
      </c>
      <c r="K1022" s="282" t="str">
        <f>IFERROR(_xlfn.XLOOKUP(D1022,ISENTOS!A:A,ISENTOS!I:I),"")</f>
        <v/>
      </c>
      <c r="L1022" s="283">
        <f>IF(_xlfn.XLOOKUP(D1022,Peso!A:A,Peso!D:D),_xlfn.XLOOKUP(D1022,Peso!A:A,Peso!D:D),"SEM PESO")</f>
        <v>5</v>
      </c>
      <c r="M1022" s="283" t="str">
        <f>_xlfn.XLOOKUP(D1022,Peso!A:A,Peso!C:C)</f>
        <v>SC</v>
      </c>
      <c r="N1022" s="283"/>
      <c r="O1022" s="284">
        <f t="shared" si="128"/>
        <v>30.5</v>
      </c>
      <c r="P1022" s="284" t="str">
        <f t="shared" si="129"/>
        <v/>
      </c>
      <c r="Q1022" s="284" t="str">
        <f t="shared" si="130"/>
        <v/>
      </c>
      <c r="R1022" s="285" t="str">
        <f>_xlfn.XLOOKUP(D1022,CATEGORIA!B:B,CATEGORIA!F:F)</f>
        <v>TEMPEROS / ESPECIARIAS</v>
      </c>
      <c r="S1022" s="286">
        <f t="shared" si="131"/>
        <v>152.5</v>
      </c>
      <c r="T1022" s="287" t="str">
        <f t="shared" si="132"/>
        <v/>
      </c>
      <c r="U1022" s="287" t="str">
        <f t="shared" si="133"/>
        <v/>
      </c>
      <c r="V1022" s="287">
        <f t="shared" si="134"/>
        <v>152.5</v>
      </c>
      <c r="W1022" s="288">
        <f>_xlfn.XLOOKUP('LISTA '!D1022,BASE!A:A,BASE!G:G)</f>
        <v>496</v>
      </c>
      <c r="X1022" s="280" t="str">
        <f t="shared" si="135"/>
        <v/>
      </c>
      <c r="Y1022" s="280" t="str">
        <f>IF(X1022="ACABOU",(MAX($Y$2:Y1021))+1,"")</f>
        <v/>
      </c>
      <c r="Z1022" s="280" t="str">
        <f>IF(X1022="CHEGOU",(MAX($Z$2:Z1021))+1,"")</f>
        <v/>
      </c>
    </row>
    <row r="1023" spans="1:27" s="216" customFormat="1" ht="21.9" customHeight="1" x14ac:dyDescent="0.3">
      <c r="A1023" s="19" t="e">
        <f>IF(#REF!="",0,COUNTIF(#REF!,"x"))</f>
        <v>#REF!</v>
      </c>
      <c r="B1023" s="19" t="e">
        <f>IF(#REF!="",0,COUNTIF(#REF!,"x"))</f>
        <v>#REF!</v>
      </c>
      <c r="C1023" s="16" t="e">
        <f>IF(#REF!="",0,COUNTIF(#REF!,"X"))</f>
        <v>#REF!</v>
      </c>
      <c r="D1023" s="278">
        <v>1657</v>
      </c>
      <c r="E1023" s="279" t="str">
        <f>_xlfn.XLOOKUP(D1023,BASE!A:A,BASE!B:B)</f>
        <v>TEMPERO LEMON PEPPER S/ GLUTAMATO 2KG (VIDA EM GRAOS)</v>
      </c>
      <c r="F1023" s="280" t="s">
        <v>155</v>
      </c>
      <c r="G1023" s="280" t="s">
        <v>155</v>
      </c>
      <c r="H1023" s="281">
        <v>23.2</v>
      </c>
      <c r="I1023" s="281">
        <f>VLOOKUP(D1023,FRACIONADOS!$A:$L,8,0)</f>
        <v>23.2</v>
      </c>
      <c r="J1023" s="282" t="str">
        <f>IFERROR(_xlfn.XLOOKUP(D1023,ISENTOS!A:A,ISENTOS!H:H),"")</f>
        <v/>
      </c>
      <c r="K1023" s="282" t="str">
        <f>IFERROR(_xlfn.XLOOKUP(D1023,ISENTOS!A:A,ISENTOS!I:I),"")</f>
        <v/>
      </c>
      <c r="L1023" s="283">
        <f>IF(_xlfn.XLOOKUP(D1023,Peso!A:A,Peso!D:D),_xlfn.XLOOKUP(D1023,Peso!A:A,Peso!D:D),"SEM PESO")</f>
        <v>2</v>
      </c>
      <c r="M1023" s="283" t="str">
        <f>_xlfn.XLOOKUP(D1023,Peso!A:A,Peso!C:C)</f>
        <v>SC</v>
      </c>
      <c r="N1023" s="283"/>
      <c r="O1023" s="284">
        <f t="shared" si="128"/>
        <v>23.2</v>
      </c>
      <c r="P1023" s="284" t="str">
        <f t="shared" si="129"/>
        <v/>
      </c>
      <c r="Q1023" s="284" t="str">
        <f t="shared" si="130"/>
        <v/>
      </c>
      <c r="R1023" s="285" t="str">
        <f>_xlfn.XLOOKUP(D1023,CATEGORIA!B:B,CATEGORIA!F:F)</f>
        <v>TEMPEROS / ESPECIARIAS</v>
      </c>
      <c r="S1023" s="286">
        <f t="shared" si="131"/>
        <v>46.4</v>
      </c>
      <c r="T1023" s="287" t="str">
        <f t="shared" si="132"/>
        <v/>
      </c>
      <c r="U1023" s="287" t="str">
        <f t="shared" si="133"/>
        <v/>
      </c>
      <c r="V1023" s="287">
        <f t="shared" si="134"/>
        <v>46.4</v>
      </c>
      <c r="W1023" s="288">
        <f>_xlfn.XLOOKUP('LISTA '!D1023,BASE!A:A,BASE!G:G)</f>
        <v>0</v>
      </c>
      <c r="X1023" s="280" t="str">
        <f t="shared" si="135"/>
        <v>ACABOU</v>
      </c>
      <c r="Y1023" s="280">
        <f>IF(X1023="ACABOU",(MAX($Y$2:Y1022))+1,"")</f>
        <v>31</v>
      </c>
      <c r="Z1023" s="280" t="str">
        <f>IF(X1023="CHEGOU",(MAX($Z$2:Z1022))+1,"")</f>
        <v/>
      </c>
      <c r="AA1023" s="48"/>
    </row>
    <row r="1024" spans="1:27" s="216" customFormat="1" ht="21.9" customHeight="1" x14ac:dyDescent="0.3">
      <c r="A1024" s="12"/>
      <c r="B1024" s="12"/>
      <c r="C1024" s="13"/>
      <c r="D1024" s="278">
        <v>990</v>
      </c>
      <c r="E1024" s="279" t="str">
        <f>_xlfn.XLOOKUP(D1024,BASE!A:A,BASE!B:B)</f>
        <v>TEMPERO LEMON PEPPER S/ GLUTAMATO 5KG</v>
      </c>
      <c r="F1024" s="280"/>
      <c r="G1024" s="280"/>
      <c r="H1024" s="281">
        <v>19.5</v>
      </c>
      <c r="I1024" s="281">
        <v>19.5</v>
      </c>
      <c r="J1024" s="282" t="str">
        <f>IFERROR(_xlfn.XLOOKUP(D1024,ISENTOS!A:A,ISENTOS!H:H),"")</f>
        <v/>
      </c>
      <c r="K1024" s="282" t="str">
        <f>IFERROR(_xlfn.XLOOKUP(D1024,ISENTOS!A:A,ISENTOS!I:I),"")</f>
        <v/>
      </c>
      <c r="L1024" s="283">
        <f>IF(_xlfn.XLOOKUP(D1024,Peso!A:A,Peso!D:D),_xlfn.XLOOKUP(D1024,Peso!A:A,Peso!D:D),"SEM PESO")</f>
        <v>5</v>
      </c>
      <c r="M1024" s="283" t="str">
        <f>_xlfn.XLOOKUP(D1024,Peso!A:A,Peso!C:C)</f>
        <v>SC</v>
      </c>
      <c r="N1024" s="283"/>
      <c r="O1024" s="284">
        <f t="shared" si="128"/>
        <v>19.5</v>
      </c>
      <c r="P1024" s="284" t="str">
        <f t="shared" si="129"/>
        <v/>
      </c>
      <c r="Q1024" s="284" t="str">
        <f t="shared" si="130"/>
        <v/>
      </c>
      <c r="R1024" s="285" t="str">
        <f>_xlfn.XLOOKUP(D1024,CATEGORIA!B:B,CATEGORIA!F:F)</f>
        <v>TEMPEROS / ESPECIARIAS</v>
      </c>
      <c r="S1024" s="286">
        <f t="shared" si="131"/>
        <v>97.5</v>
      </c>
      <c r="T1024" s="287" t="str">
        <f t="shared" si="132"/>
        <v/>
      </c>
      <c r="U1024" s="287" t="str">
        <f t="shared" si="133"/>
        <v/>
      </c>
      <c r="V1024" s="287">
        <f t="shared" si="134"/>
        <v>97.5</v>
      </c>
      <c r="W1024" s="288">
        <f>_xlfn.XLOOKUP('LISTA '!D1024,BASE!A:A,BASE!G:G)</f>
        <v>3095</v>
      </c>
      <c r="X1024" s="280" t="str">
        <f t="shared" si="135"/>
        <v/>
      </c>
      <c r="Y1024" s="280" t="str">
        <f>IF(X1024="ACABOU",(MAX($Y$2:Y1023))+1,"")</f>
        <v/>
      </c>
      <c r="Z1024" s="280" t="str">
        <f>IF(X1024="CHEGOU",(MAX($Z$2:Z1023))+1,"")</f>
        <v/>
      </c>
      <c r="AA1024" s="48"/>
    </row>
    <row r="1025" spans="1:26" s="216" customFormat="1" ht="21.9" customHeight="1" x14ac:dyDescent="0.3">
      <c r="A1025" s="12" t="e">
        <f>IF(#REF!="",0,COUNTIF(#REF!,"x"))</f>
        <v>#REF!</v>
      </c>
      <c r="B1025" s="12" t="e">
        <f>IF(#REF!="",0,COUNTIF(#REF!,"x"))</f>
        <v>#REF!</v>
      </c>
      <c r="C1025" s="13" t="e">
        <f>IF(#REF!="",0,COUNTIF(#REF!,"X"))</f>
        <v>#REF!</v>
      </c>
      <c r="D1025" s="278">
        <v>21218</v>
      </c>
      <c r="E1025" s="279" t="str">
        <f>_xlfn.XLOOKUP(D1025,BASE!A:A,BASE!B:B)</f>
        <v>TEMPERO LIMAO E OREGANO S/ GLUTAMATO 5KG</v>
      </c>
      <c r="F1025" s="280"/>
      <c r="G1025" s="280"/>
      <c r="H1025" s="281">
        <v>16</v>
      </c>
      <c r="I1025" s="281">
        <v>16</v>
      </c>
      <c r="J1025" s="282" t="str">
        <f>IFERROR(_xlfn.XLOOKUP(D1025,ISENTOS!A:A,ISENTOS!H:H),"")</f>
        <v/>
      </c>
      <c r="K1025" s="282" t="str">
        <f>IFERROR(_xlfn.XLOOKUP(D1025,ISENTOS!A:A,ISENTOS!I:I),"")</f>
        <v/>
      </c>
      <c r="L1025" s="283">
        <f>IF(_xlfn.XLOOKUP(D1025,Peso!A:A,Peso!D:D),_xlfn.XLOOKUP(D1025,Peso!A:A,Peso!D:D),"SEM PESO")</f>
        <v>5</v>
      </c>
      <c r="M1025" s="283" t="str">
        <f>_xlfn.XLOOKUP(D1025,Peso!A:A,Peso!C:C)</f>
        <v>SC</v>
      </c>
      <c r="N1025" s="283"/>
      <c r="O1025" s="284">
        <f t="shared" si="128"/>
        <v>16</v>
      </c>
      <c r="P1025" s="284" t="str">
        <f t="shared" si="129"/>
        <v/>
      </c>
      <c r="Q1025" s="284" t="str">
        <f t="shared" si="130"/>
        <v/>
      </c>
      <c r="R1025" s="285" t="str">
        <f>_xlfn.XLOOKUP(D1025,CATEGORIA!B:B,CATEGORIA!F:F)</f>
        <v>TEMPEROS / ESPECIARIAS</v>
      </c>
      <c r="S1025" s="286">
        <f t="shared" si="131"/>
        <v>80</v>
      </c>
      <c r="T1025" s="287" t="str">
        <f t="shared" si="132"/>
        <v/>
      </c>
      <c r="U1025" s="287" t="str">
        <f t="shared" si="133"/>
        <v/>
      </c>
      <c r="V1025" s="287">
        <f t="shared" si="134"/>
        <v>80</v>
      </c>
      <c r="W1025" s="288">
        <f>_xlfn.XLOOKUP('LISTA '!D1025,BASE!A:A,BASE!G:G)</f>
        <v>23</v>
      </c>
      <c r="X1025" s="280" t="str">
        <f t="shared" si="135"/>
        <v/>
      </c>
      <c r="Y1025" s="280" t="str">
        <f>IF(X1025="ACABOU",(MAX($Y$2:Y1024))+1,"")</f>
        <v/>
      </c>
      <c r="Z1025" s="280" t="str">
        <f>IF(X1025="CHEGOU",(MAX($Z$2:Z1024))+1,"")</f>
        <v/>
      </c>
    </row>
    <row r="1026" spans="1:26" s="216" customFormat="1" ht="21.9" customHeight="1" x14ac:dyDescent="0.3">
      <c r="A1026" s="12" t="e">
        <f>IF(#REF!="",0,COUNTIF(#REF!,"x"))</f>
        <v>#REF!</v>
      </c>
      <c r="B1026" s="12" t="e">
        <f>IF(#REF!="",0,COUNTIF(#REF!,"x"))</f>
        <v>#REF!</v>
      </c>
      <c r="C1026" s="13" t="e">
        <f>IF(#REF!="",0,COUNTIF(#REF!,"X"))</f>
        <v>#REF!</v>
      </c>
      <c r="D1026" s="278">
        <v>1658</v>
      </c>
      <c r="E1026" s="279" t="str">
        <f>_xlfn.XLOOKUP(D1026,BASE!A:A,BASE!B:B)</f>
        <v>TEMPERO LIMAO ERVAS FINAS S/ GLUTAMATO 2KG (VIDA EM GRAOS)</v>
      </c>
      <c r="F1026" s="280" t="s">
        <v>155</v>
      </c>
      <c r="G1026" s="280" t="s">
        <v>155</v>
      </c>
      <c r="H1026" s="281">
        <v>21.5</v>
      </c>
      <c r="I1026" s="281">
        <f>VLOOKUP(D1026,FRACIONADOS!$A:$L,8,0)</f>
        <v>21.5</v>
      </c>
      <c r="J1026" s="282" t="str">
        <f>IFERROR(_xlfn.XLOOKUP(D1026,ISENTOS!A:A,ISENTOS!H:H),"")</f>
        <v/>
      </c>
      <c r="K1026" s="282" t="str">
        <f>IFERROR(_xlfn.XLOOKUP(D1026,ISENTOS!A:A,ISENTOS!I:I),"")</f>
        <v/>
      </c>
      <c r="L1026" s="283">
        <f>IF(_xlfn.XLOOKUP(D1026,Peso!A:A,Peso!D:D),_xlfn.XLOOKUP(D1026,Peso!A:A,Peso!D:D),"SEM PESO")</f>
        <v>2</v>
      </c>
      <c r="M1026" s="283" t="str">
        <f>_xlfn.XLOOKUP(D1026,Peso!A:A,Peso!C:C)</f>
        <v>SC</v>
      </c>
      <c r="N1026" s="283"/>
      <c r="O1026" s="284">
        <f t="shared" si="128"/>
        <v>21.5</v>
      </c>
      <c r="P1026" s="284" t="str">
        <f t="shared" si="129"/>
        <v/>
      </c>
      <c r="Q1026" s="284" t="str">
        <f t="shared" si="130"/>
        <v/>
      </c>
      <c r="R1026" s="285" t="str">
        <f>_xlfn.XLOOKUP(D1026,CATEGORIA!B:B,CATEGORIA!F:F)</f>
        <v>TEMPEROS / ESPECIARIAS</v>
      </c>
      <c r="S1026" s="286">
        <f t="shared" si="131"/>
        <v>43</v>
      </c>
      <c r="T1026" s="287" t="str">
        <f t="shared" si="132"/>
        <v/>
      </c>
      <c r="U1026" s="287" t="str">
        <f t="shared" si="133"/>
        <v/>
      </c>
      <c r="V1026" s="287">
        <f t="shared" si="134"/>
        <v>43</v>
      </c>
      <c r="W1026" s="288">
        <f>_xlfn.XLOOKUP('LISTA '!D1026,BASE!A:A,BASE!G:G)</f>
        <v>59</v>
      </c>
      <c r="X1026" s="280" t="str">
        <f t="shared" si="135"/>
        <v/>
      </c>
      <c r="Y1026" s="280" t="str">
        <f>IF(X1026="ACABOU",(MAX($Y$2:Y1025))+1,"")</f>
        <v/>
      </c>
      <c r="Z1026" s="280" t="str">
        <f>IF(X1026="CHEGOU",(MAX($Z$2:Z1025))+1,"")</f>
        <v/>
      </c>
    </row>
    <row r="1027" spans="1:26" s="215" customFormat="1" ht="21.9" customHeight="1" x14ac:dyDescent="0.3">
      <c r="A1027" s="12" t="e">
        <f>IF(#REF!="",0,COUNTIF(#REF!,"x"))</f>
        <v>#REF!</v>
      </c>
      <c r="B1027" s="12" t="e">
        <f>IF(#REF!="",0,COUNTIF(#REF!,"x"))</f>
        <v>#REF!</v>
      </c>
      <c r="C1027" s="13" t="e">
        <f>IF(#REF!="",0,COUNTIF(#REF!,"X"))</f>
        <v>#REF!</v>
      </c>
      <c r="D1027" s="278">
        <v>1180</v>
      </c>
      <c r="E1027" s="279" t="str">
        <f>_xlfn.XLOOKUP(D1027,BASE!A:A,BASE!B:B)</f>
        <v>TEMPERO LIMAO ERVAS FINAS S/ GLUTAMATO 5KG</v>
      </c>
      <c r="F1027" s="280"/>
      <c r="G1027" s="280"/>
      <c r="H1027" s="281">
        <v>18</v>
      </c>
      <c r="I1027" s="281">
        <v>18</v>
      </c>
      <c r="J1027" s="282" t="str">
        <f>IFERROR(_xlfn.XLOOKUP(D1027,ISENTOS!A:A,ISENTOS!H:H),"")</f>
        <v/>
      </c>
      <c r="K1027" s="282" t="str">
        <f>IFERROR(_xlfn.XLOOKUP(D1027,ISENTOS!A:A,ISENTOS!I:I),"")</f>
        <v/>
      </c>
      <c r="L1027" s="283">
        <f>IF(_xlfn.XLOOKUP(D1027,Peso!A:A,Peso!D:D),_xlfn.XLOOKUP(D1027,Peso!A:A,Peso!D:D),"SEM PESO")</f>
        <v>5</v>
      </c>
      <c r="M1027" s="283" t="str">
        <f>_xlfn.XLOOKUP(D1027,Peso!A:A,Peso!C:C)</f>
        <v>SC</v>
      </c>
      <c r="N1027" s="283"/>
      <c r="O1027" s="284">
        <f t="shared" si="128"/>
        <v>18</v>
      </c>
      <c r="P1027" s="284" t="str">
        <f t="shared" si="129"/>
        <v/>
      </c>
      <c r="Q1027" s="284" t="str">
        <f t="shared" si="130"/>
        <v/>
      </c>
      <c r="R1027" s="285" t="str">
        <f>_xlfn.XLOOKUP(D1027,CATEGORIA!B:B,CATEGORIA!F:F)</f>
        <v>TEMPEROS / ESPECIARIAS</v>
      </c>
      <c r="S1027" s="286">
        <f t="shared" si="131"/>
        <v>90</v>
      </c>
      <c r="T1027" s="287" t="str">
        <f t="shared" si="132"/>
        <v/>
      </c>
      <c r="U1027" s="287" t="str">
        <f t="shared" si="133"/>
        <v/>
      </c>
      <c r="V1027" s="287">
        <f t="shared" si="134"/>
        <v>90</v>
      </c>
      <c r="W1027" s="288">
        <f>_xlfn.XLOOKUP('LISTA '!D1027,BASE!A:A,BASE!G:G)</f>
        <v>165</v>
      </c>
      <c r="X1027" s="280" t="str">
        <f t="shared" si="135"/>
        <v/>
      </c>
      <c r="Y1027" s="280" t="str">
        <f>IF(X1027="ACABOU",(MAX($Y$2:Y1026))+1,"")</f>
        <v/>
      </c>
      <c r="Z1027" s="280" t="str">
        <f>IF(X1027="CHEGOU",(MAX($Z$2:Z1026))+1,"")</f>
        <v/>
      </c>
    </row>
    <row r="1028" spans="1:26" s="216" customFormat="1" ht="21.9" customHeight="1" x14ac:dyDescent="0.3">
      <c r="A1028" s="12" t="e">
        <f>IF(#REF!="",0,COUNTIF(#REF!,"x"))</f>
        <v>#REF!</v>
      </c>
      <c r="B1028" s="12" t="e">
        <f>IF(#REF!="",0,COUNTIF(#REF!,"x"))</f>
        <v>#REF!</v>
      </c>
      <c r="C1028" s="13" t="e">
        <f>IF(#REF!="",0,COUNTIF(#REF!,"X"))</f>
        <v>#REF!</v>
      </c>
      <c r="D1028" s="278">
        <v>1892</v>
      </c>
      <c r="E1028" s="279" t="str">
        <f>_xlfn.XLOOKUP(D1028,BASE!A:A,BASE!B:B)</f>
        <v>TEMPERO MINEIRO MOIDO S/ GLUTAMATO 2KG (VIDA EM GRAOS)</v>
      </c>
      <c r="F1028" s="280" t="s">
        <v>155</v>
      </c>
      <c r="G1028" s="280" t="s">
        <v>155</v>
      </c>
      <c r="H1028" s="281">
        <v>14</v>
      </c>
      <c r="I1028" s="281">
        <f>VLOOKUP(D1028,FRACIONADOS!$A:$L,8,0)</f>
        <v>14</v>
      </c>
      <c r="J1028" s="282" t="str">
        <f>IFERROR(_xlfn.XLOOKUP(D1028,ISENTOS!A:A,ISENTOS!H:H),"")</f>
        <v/>
      </c>
      <c r="K1028" s="282" t="str">
        <f>IFERROR(_xlfn.XLOOKUP(D1028,ISENTOS!A:A,ISENTOS!I:I),"")</f>
        <v/>
      </c>
      <c r="L1028" s="283">
        <f>IF(_xlfn.XLOOKUP(D1028,Peso!A:A,Peso!D:D),_xlfn.XLOOKUP(D1028,Peso!A:A,Peso!D:D),"SEM PESO")</f>
        <v>2</v>
      </c>
      <c r="M1028" s="283" t="str">
        <f>_xlfn.XLOOKUP(D1028,Peso!A:A,Peso!C:C)</f>
        <v>SC</v>
      </c>
      <c r="N1028" s="283"/>
      <c r="O1028" s="284">
        <f t="shared" si="128"/>
        <v>14</v>
      </c>
      <c r="P1028" s="284" t="str">
        <f t="shared" si="129"/>
        <v/>
      </c>
      <c r="Q1028" s="284" t="str">
        <f t="shared" si="130"/>
        <v/>
      </c>
      <c r="R1028" s="285" t="str">
        <f>_xlfn.XLOOKUP(D1028,CATEGORIA!B:B,CATEGORIA!F:F)</f>
        <v>TEMPEROS / ESPECIARIAS</v>
      </c>
      <c r="S1028" s="286">
        <f t="shared" si="131"/>
        <v>28</v>
      </c>
      <c r="T1028" s="287" t="str">
        <f t="shared" si="132"/>
        <v/>
      </c>
      <c r="U1028" s="287" t="str">
        <f t="shared" si="133"/>
        <v/>
      </c>
      <c r="V1028" s="287">
        <f t="shared" si="134"/>
        <v>28</v>
      </c>
      <c r="W1028" s="288">
        <f>_xlfn.XLOOKUP('LISTA '!D1028,BASE!A:A,BASE!G:G)</f>
        <v>35</v>
      </c>
      <c r="X1028" s="280" t="str">
        <f t="shared" si="135"/>
        <v/>
      </c>
      <c r="Y1028" s="280" t="str">
        <f>IF(X1028="ACABOU",(MAX($Y$2:Y1027))+1,"")</f>
        <v/>
      </c>
      <c r="Z1028" s="280" t="str">
        <f>IF(X1028="CHEGOU",(MAX($Z$2:Z1027))+1,"")</f>
        <v/>
      </c>
    </row>
    <row r="1029" spans="1:26" s="216" customFormat="1" ht="21.9" customHeight="1" x14ac:dyDescent="0.3">
      <c r="A1029" s="12" t="e">
        <f>IF(#REF!="",0,COUNTIF(#REF!,"x"))</f>
        <v>#REF!</v>
      </c>
      <c r="B1029" s="12" t="e">
        <f>IF(#REF!="",0,COUNTIF(#REF!,"x"))</f>
        <v>#REF!</v>
      </c>
      <c r="C1029" s="13" t="e">
        <f>IF(#REF!="",0,COUNTIF(#REF!,"X"))</f>
        <v>#REF!</v>
      </c>
      <c r="D1029" s="278">
        <v>1279</v>
      </c>
      <c r="E1029" s="279" t="str">
        <f>_xlfn.XLOOKUP(D1029,BASE!A:A,BASE!B:B)</f>
        <v>TEMPERO MINEIRO MOIDO S/ GLUTAMATO 5KG</v>
      </c>
      <c r="F1029" s="280"/>
      <c r="G1029" s="280"/>
      <c r="H1029" s="281">
        <v>11.5</v>
      </c>
      <c r="I1029" s="281">
        <v>11.5</v>
      </c>
      <c r="J1029" s="282" t="str">
        <f>IFERROR(_xlfn.XLOOKUP(D1029,ISENTOS!A:A,ISENTOS!H:H),"")</f>
        <v/>
      </c>
      <c r="K1029" s="282" t="str">
        <f>IFERROR(_xlfn.XLOOKUP(D1029,ISENTOS!A:A,ISENTOS!I:I),"")</f>
        <v/>
      </c>
      <c r="L1029" s="283">
        <f>IF(_xlfn.XLOOKUP(D1029,Peso!A:A,Peso!D:D),_xlfn.XLOOKUP(D1029,Peso!A:A,Peso!D:D),"SEM PESO")</f>
        <v>5</v>
      </c>
      <c r="M1029" s="283" t="str">
        <f>_xlfn.XLOOKUP(D1029,Peso!A:A,Peso!C:C)</f>
        <v>SC</v>
      </c>
      <c r="N1029" s="283"/>
      <c r="O1029" s="284">
        <f t="shared" si="128"/>
        <v>11.5</v>
      </c>
      <c r="P1029" s="284" t="str">
        <f t="shared" si="129"/>
        <v/>
      </c>
      <c r="Q1029" s="284" t="str">
        <f t="shared" si="130"/>
        <v/>
      </c>
      <c r="R1029" s="285" t="str">
        <f>_xlfn.XLOOKUP(D1029,CATEGORIA!B:B,CATEGORIA!F:F)</f>
        <v>TEMPEROS / ESPECIARIAS</v>
      </c>
      <c r="S1029" s="286">
        <f t="shared" si="131"/>
        <v>57.5</v>
      </c>
      <c r="T1029" s="287" t="str">
        <f t="shared" si="132"/>
        <v/>
      </c>
      <c r="U1029" s="287" t="str">
        <f t="shared" si="133"/>
        <v/>
      </c>
      <c r="V1029" s="287">
        <f t="shared" si="134"/>
        <v>57.5</v>
      </c>
      <c r="W1029" s="288">
        <f>_xlfn.XLOOKUP('LISTA '!D1029,BASE!A:A,BASE!G:G)</f>
        <v>541</v>
      </c>
      <c r="X1029" s="280" t="str">
        <f t="shared" si="135"/>
        <v/>
      </c>
      <c r="Y1029" s="280" t="str">
        <f>IF(X1029="ACABOU",(MAX($Y$2:Y1028))+1,"")</f>
        <v/>
      </c>
      <c r="Z1029" s="280" t="str">
        <f>IF(X1029="CHEGOU",(MAX($Z$2:Z1028))+1,"")</f>
        <v/>
      </c>
    </row>
    <row r="1030" spans="1:26" s="216" customFormat="1" ht="21.9" customHeight="1" x14ac:dyDescent="0.3">
      <c r="A1030" s="12" t="e">
        <f>IF(#REF!="",0,COUNTIF(#REF!,"x"))</f>
        <v>#REF!</v>
      </c>
      <c r="B1030" s="12" t="e">
        <f>IF(#REF!="",0,COUNTIF(#REF!,"x"))</f>
        <v>#REF!</v>
      </c>
      <c r="C1030" s="13" t="e">
        <f>IF(#REF!="",0,COUNTIF(#REF!,"X"))</f>
        <v>#REF!</v>
      </c>
      <c r="D1030" s="278">
        <v>2817</v>
      </c>
      <c r="E1030" s="279" t="str">
        <f>_xlfn.XLOOKUP(D1030,BASE!A:A,BASE!B:B)</f>
        <v>TEMPERO MIREPOIX FRANCES 2KG</v>
      </c>
      <c r="F1030" s="280"/>
      <c r="G1030" s="280"/>
      <c r="H1030" s="281">
        <v>59</v>
      </c>
      <c r="I1030" s="281">
        <v>59</v>
      </c>
      <c r="J1030" s="282" t="str">
        <f>IFERROR(_xlfn.XLOOKUP(D1030,ISENTOS!A:A,ISENTOS!H:H),"")</f>
        <v/>
      </c>
      <c r="K1030" s="282" t="str">
        <f>IFERROR(_xlfn.XLOOKUP(D1030,ISENTOS!A:A,ISENTOS!I:I),"")</f>
        <v/>
      </c>
      <c r="L1030" s="283">
        <f>IF(_xlfn.XLOOKUP(D1030,Peso!A:A,Peso!D:D),_xlfn.XLOOKUP(D1030,Peso!A:A,Peso!D:D),"SEM PESO")</f>
        <v>2</v>
      </c>
      <c r="M1030" s="283" t="str">
        <f>_xlfn.XLOOKUP(D1030,Peso!A:A,Peso!C:C)</f>
        <v>SC</v>
      </c>
      <c r="N1030" s="283"/>
      <c r="O1030" s="284">
        <f t="shared" si="128"/>
        <v>59</v>
      </c>
      <c r="P1030" s="284" t="str">
        <f t="shared" si="129"/>
        <v/>
      </c>
      <c r="Q1030" s="284" t="str">
        <f t="shared" si="130"/>
        <v/>
      </c>
      <c r="R1030" s="285" t="str">
        <f>_xlfn.XLOOKUP(D1030,CATEGORIA!B:B,CATEGORIA!F:F)</f>
        <v>TEMPEROS / ESPECIARIAS</v>
      </c>
      <c r="S1030" s="286">
        <f t="shared" si="131"/>
        <v>118</v>
      </c>
      <c r="T1030" s="287" t="str">
        <f t="shared" si="132"/>
        <v/>
      </c>
      <c r="U1030" s="287" t="str">
        <f t="shared" si="133"/>
        <v/>
      </c>
      <c r="V1030" s="287">
        <f t="shared" si="134"/>
        <v>118</v>
      </c>
      <c r="W1030" s="288">
        <f>_xlfn.XLOOKUP('LISTA '!D1030,BASE!A:A,BASE!G:G)</f>
        <v>56</v>
      </c>
      <c r="X1030" s="280" t="str">
        <f t="shared" si="135"/>
        <v/>
      </c>
      <c r="Y1030" s="280" t="str">
        <f>IF(X1030="ACABOU",(MAX($Y$2:Y1029))+1,"")</f>
        <v/>
      </c>
      <c r="Z1030" s="280" t="str">
        <f>IF(X1030="CHEGOU",(MAX($Z$2:Z1029))+1,"")</f>
        <v/>
      </c>
    </row>
    <row r="1031" spans="1:26" s="216" customFormat="1" ht="21.9" customHeight="1" x14ac:dyDescent="0.3">
      <c r="A1031" s="12" t="e">
        <f>IF(#REF!="",0,COUNTIF(#REF!,"x"))</f>
        <v>#REF!</v>
      </c>
      <c r="B1031" s="12" t="e">
        <f>IF(#REF!="",0,COUNTIF(#REF!,"x"))</f>
        <v>#REF!</v>
      </c>
      <c r="C1031" s="13" t="e">
        <f>IF(#REF!="",0,COUNTIF(#REF!,"X"))</f>
        <v>#REF!</v>
      </c>
      <c r="D1031" s="278">
        <v>21527</v>
      </c>
      <c r="E1031" s="279" t="str">
        <f>_xlfn.XLOOKUP(D1031,BASE!A:A,BASE!B:B)</f>
        <v>TEMPERO OLIVER S/ GLUTAMATO 5KG</v>
      </c>
      <c r="F1031" s="280"/>
      <c r="G1031" s="280"/>
      <c r="H1031" s="281">
        <v>25</v>
      </c>
      <c r="I1031" s="281">
        <v>25</v>
      </c>
      <c r="J1031" s="282" t="str">
        <f>IFERROR(_xlfn.XLOOKUP(D1031,ISENTOS!A:A,ISENTOS!H:H),"")</f>
        <v/>
      </c>
      <c r="K1031" s="282" t="str">
        <f>IFERROR(_xlfn.XLOOKUP(D1031,ISENTOS!A:A,ISENTOS!I:I),"")</f>
        <v/>
      </c>
      <c r="L1031" s="283">
        <f>IF(_xlfn.XLOOKUP(D1031,Peso!A:A,Peso!D:D),_xlfn.XLOOKUP(D1031,Peso!A:A,Peso!D:D),"SEM PESO")</f>
        <v>5</v>
      </c>
      <c r="M1031" s="283" t="str">
        <f>_xlfn.XLOOKUP(D1031,Peso!A:A,Peso!C:C)</f>
        <v>SC</v>
      </c>
      <c r="N1031" s="283"/>
      <c r="O1031" s="284">
        <f t="shared" si="128"/>
        <v>25</v>
      </c>
      <c r="P1031" s="284" t="str">
        <f t="shared" si="129"/>
        <v/>
      </c>
      <c r="Q1031" s="284" t="str">
        <f t="shared" si="130"/>
        <v/>
      </c>
      <c r="R1031" s="285" t="str">
        <f>_xlfn.XLOOKUP(D1031,CATEGORIA!B:B,CATEGORIA!F:F)</f>
        <v>TEMPEROS / ESPECIARIAS</v>
      </c>
      <c r="S1031" s="286">
        <f t="shared" si="131"/>
        <v>125</v>
      </c>
      <c r="T1031" s="287" t="str">
        <f t="shared" si="132"/>
        <v/>
      </c>
      <c r="U1031" s="287" t="str">
        <f t="shared" si="133"/>
        <v/>
      </c>
      <c r="V1031" s="287">
        <f t="shared" si="134"/>
        <v>125</v>
      </c>
      <c r="W1031" s="288">
        <f>_xlfn.XLOOKUP('LISTA '!D1031,BASE!A:A,BASE!G:G)</f>
        <v>72</v>
      </c>
      <c r="X1031" s="280" t="str">
        <f t="shared" si="135"/>
        <v/>
      </c>
      <c r="Y1031" s="280" t="str">
        <f>IF(X1031="ACABOU",(MAX($Y$2:Y1030))+1,"")</f>
        <v/>
      </c>
      <c r="Z1031" s="280" t="str">
        <f>IF(X1031="CHEGOU",(MAX($Z$2:Z1030))+1,"")</f>
        <v/>
      </c>
    </row>
    <row r="1032" spans="1:26" s="216" customFormat="1" ht="21.9" customHeight="1" x14ac:dyDescent="0.3">
      <c r="A1032" s="12" t="e">
        <f>IF(#REF!="",0,COUNTIF(#REF!,"x"))</f>
        <v>#REF!</v>
      </c>
      <c r="B1032" s="12" t="e">
        <f>IF(#REF!="",0,COUNTIF(#REF!,"x"))</f>
        <v>#REF!</v>
      </c>
      <c r="C1032" s="13" t="e">
        <f>IF(#REF!="",0,COUNTIF(#REF!,"X"))</f>
        <v>#REF!</v>
      </c>
      <c r="D1032" s="278">
        <v>21608</v>
      </c>
      <c r="E1032" s="279" t="str">
        <f>_xlfn.XLOOKUP(D1032,BASE!A:A,BASE!B:B)</f>
        <v>TEMPERO ORANGE PEPPER S/ GLUTAMATO 2KG</v>
      </c>
      <c r="F1032" s="280" t="s">
        <v>155</v>
      </c>
      <c r="G1032" s="280" t="s">
        <v>155</v>
      </c>
      <c r="H1032" s="281">
        <v>23.7</v>
      </c>
      <c r="I1032" s="281">
        <f>VLOOKUP(D1032,FRACIONADOS!$A:$L,8,0)</f>
        <v>23.7</v>
      </c>
      <c r="J1032" s="282" t="str">
        <f>IFERROR(_xlfn.XLOOKUP(D1032,ISENTOS!A:A,ISENTOS!H:H),"")</f>
        <v/>
      </c>
      <c r="K1032" s="282" t="str">
        <f>IFERROR(_xlfn.XLOOKUP(D1032,ISENTOS!A:A,ISENTOS!I:I),"")</f>
        <v/>
      </c>
      <c r="L1032" s="283">
        <f>IF(_xlfn.XLOOKUP(D1032,Peso!A:A,Peso!D:D),_xlfn.XLOOKUP(D1032,Peso!A:A,Peso!D:D),"SEM PESO")</f>
        <v>2</v>
      </c>
      <c r="M1032" s="283" t="str">
        <f>_xlfn.XLOOKUP(D1032,Peso!A:A,Peso!C:C)</f>
        <v>SC</v>
      </c>
      <c r="N1032" s="283"/>
      <c r="O1032" s="284">
        <f t="shared" si="128"/>
        <v>23.7</v>
      </c>
      <c r="P1032" s="284" t="str">
        <f t="shared" si="129"/>
        <v/>
      </c>
      <c r="Q1032" s="284" t="str">
        <f t="shared" si="130"/>
        <v/>
      </c>
      <c r="R1032" s="285" t="str">
        <f>_xlfn.XLOOKUP(D1032,CATEGORIA!B:B,CATEGORIA!F:F)</f>
        <v>TEMPEROS / ESPECIARIAS</v>
      </c>
      <c r="S1032" s="286">
        <f t="shared" si="131"/>
        <v>47.4</v>
      </c>
      <c r="T1032" s="287" t="str">
        <f t="shared" si="132"/>
        <v/>
      </c>
      <c r="U1032" s="287" t="str">
        <f t="shared" si="133"/>
        <v/>
      </c>
      <c r="V1032" s="287">
        <f t="shared" si="134"/>
        <v>47.4</v>
      </c>
      <c r="W1032" s="288">
        <f>_xlfn.XLOOKUP('LISTA '!D1032,BASE!A:A,BASE!G:G)</f>
        <v>80</v>
      </c>
      <c r="X1032" s="280" t="str">
        <f t="shared" si="135"/>
        <v/>
      </c>
      <c r="Y1032" s="280" t="str">
        <f>IF(X1032="ACABOU",(MAX($Y$2:Y1031))+1,"")</f>
        <v/>
      </c>
      <c r="Z1032" s="280" t="str">
        <f>IF(X1032="CHEGOU",(MAX($Z$2:Z1031))+1,"")</f>
        <v/>
      </c>
    </row>
    <row r="1033" spans="1:26" s="216" customFormat="1" ht="21.9" customHeight="1" x14ac:dyDescent="0.3">
      <c r="A1033" s="12" t="e">
        <f>IF(#REF!="",0,COUNTIF(#REF!,"x"))</f>
        <v>#REF!</v>
      </c>
      <c r="B1033" s="12" t="e">
        <f>IF(#REF!="",0,COUNTIF(#REF!,"x"))</f>
        <v>#REF!</v>
      </c>
      <c r="C1033" s="13" t="e">
        <f>IF(#REF!="",0,COUNTIF(#REF!,"X"))</f>
        <v>#REF!</v>
      </c>
      <c r="D1033" s="278">
        <v>21563</v>
      </c>
      <c r="E1033" s="279" t="str">
        <f>_xlfn.XLOOKUP(D1033,BASE!A:A,BASE!B:B)</f>
        <v>TEMPERO ORANGE PEPPER S/ GLUTAMATO 5KG</v>
      </c>
      <c r="F1033" s="280"/>
      <c r="G1033" s="280"/>
      <c r="H1033" s="281">
        <v>19.899999999999999</v>
      </c>
      <c r="I1033" s="281">
        <v>19.899999999999999</v>
      </c>
      <c r="J1033" s="282" t="str">
        <f>IFERROR(_xlfn.XLOOKUP(D1033,ISENTOS!A:A,ISENTOS!H:H),"")</f>
        <v/>
      </c>
      <c r="K1033" s="282" t="str">
        <f>IFERROR(_xlfn.XLOOKUP(D1033,ISENTOS!A:A,ISENTOS!I:I),"")</f>
        <v/>
      </c>
      <c r="L1033" s="283">
        <f>IF(_xlfn.XLOOKUP(D1033,Peso!A:A,Peso!D:D),_xlfn.XLOOKUP(D1033,Peso!A:A,Peso!D:D),"SEM PESO")</f>
        <v>5</v>
      </c>
      <c r="M1033" s="283" t="str">
        <f>_xlfn.XLOOKUP(D1033,Peso!A:A,Peso!C:C)</f>
        <v>SC</v>
      </c>
      <c r="N1033" s="283"/>
      <c r="O1033" s="284">
        <f t="shared" si="128"/>
        <v>19.899999999999999</v>
      </c>
      <c r="P1033" s="284" t="str">
        <f t="shared" si="129"/>
        <v/>
      </c>
      <c r="Q1033" s="284" t="str">
        <f t="shared" si="130"/>
        <v/>
      </c>
      <c r="R1033" s="285" t="str">
        <f>_xlfn.XLOOKUP(D1033,CATEGORIA!B:B,CATEGORIA!F:F)</f>
        <v>TEMPEROS / ESPECIARIAS</v>
      </c>
      <c r="S1033" s="286">
        <f t="shared" si="131"/>
        <v>99.5</v>
      </c>
      <c r="T1033" s="287" t="str">
        <f t="shared" si="132"/>
        <v/>
      </c>
      <c r="U1033" s="287" t="str">
        <f t="shared" si="133"/>
        <v/>
      </c>
      <c r="V1033" s="287">
        <f t="shared" si="134"/>
        <v>99.5</v>
      </c>
      <c r="W1033" s="288">
        <f>_xlfn.XLOOKUP('LISTA '!D1033,BASE!A:A,BASE!G:G)</f>
        <v>70</v>
      </c>
      <c r="X1033" s="280" t="str">
        <f t="shared" si="135"/>
        <v/>
      </c>
      <c r="Y1033" s="280" t="str">
        <f>IF(X1033="ACABOU",(MAX($Y$2:Y1032))+1,"")</f>
        <v/>
      </c>
      <c r="Z1033" s="280" t="str">
        <f>IF(X1033="CHEGOU",(MAX($Z$2:Z1032))+1,"")</f>
        <v/>
      </c>
    </row>
    <row r="1034" spans="1:26" s="216" customFormat="1" ht="21.9" customHeight="1" x14ac:dyDescent="0.3">
      <c r="A1034" s="12"/>
      <c r="B1034" s="12"/>
      <c r="C1034" s="13"/>
      <c r="D1034" s="278">
        <v>1251</v>
      </c>
      <c r="E1034" s="279" t="str">
        <f>_xlfn.XLOOKUP(D1034,BASE!A:A,BASE!B:B)</f>
        <v>TEMPERO PARA CHURRASCO SEM PIMENTA S/ GLUTAMATO 5KG</v>
      </c>
      <c r="F1034" s="280"/>
      <c r="G1034" s="280"/>
      <c r="H1034" s="281">
        <v>9</v>
      </c>
      <c r="I1034" s="281">
        <v>9</v>
      </c>
      <c r="J1034" s="282" t="str">
        <f>IFERROR(_xlfn.XLOOKUP(D1034,ISENTOS!A:A,ISENTOS!H:H),"")</f>
        <v/>
      </c>
      <c r="K1034" s="282" t="str">
        <f>IFERROR(_xlfn.XLOOKUP(D1034,ISENTOS!A:A,ISENTOS!I:I),"")</f>
        <v/>
      </c>
      <c r="L1034" s="283">
        <f>IF(_xlfn.XLOOKUP(D1034,Peso!A:A,Peso!D:D),_xlfn.XLOOKUP(D1034,Peso!A:A,Peso!D:D),"SEM PESO")</f>
        <v>5</v>
      </c>
      <c r="M1034" s="283" t="str">
        <f>_xlfn.XLOOKUP(D1034,Peso!A:A,Peso!C:C)</f>
        <v>SC</v>
      </c>
      <c r="N1034" s="283"/>
      <c r="O1034" s="284">
        <f t="shared" si="128"/>
        <v>9</v>
      </c>
      <c r="P1034" s="284" t="str">
        <f t="shared" si="129"/>
        <v/>
      </c>
      <c r="Q1034" s="284" t="str">
        <f t="shared" si="130"/>
        <v/>
      </c>
      <c r="R1034" s="285" t="str">
        <f>_xlfn.XLOOKUP(D1034,CATEGORIA!B:B,CATEGORIA!F:F)</f>
        <v>TEMPEROS / ESPECIARIAS</v>
      </c>
      <c r="S1034" s="286">
        <f t="shared" si="131"/>
        <v>45</v>
      </c>
      <c r="T1034" s="287" t="str">
        <f t="shared" si="132"/>
        <v/>
      </c>
      <c r="U1034" s="287" t="str">
        <f t="shared" si="133"/>
        <v/>
      </c>
      <c r="V1034" s="287">
        <f t="shared" si="134"/>
        <v>45</v>
      </c>
      <c r="W1034" s="288">
        <f>_xlfn.XLOOKUP('LISTA '!D1034,BASE!A:A,BASE!G:G)</f>
        <v>144</v>
      </c>
      <c r="X1034" s="280" t="str">
        <f t="shared" si="135"/>
        <v/>
      </c>
      <c r="Y1034" s="280" t="str">
        <f>IF(X1034="ACABOU",(MAX($Y$2:Y1033))+1,"")</f>
        <v/>
      </c>
      <c r="Z1034" s="280" t="str">
        <f>IF(X1034="CHEGOU",(MAX($Z$2:Z1033))+1,"")</f>
        <v/>
      </c>
    </row>
    <row r="1035" spans="1:26" s="215" customFormat="1" ht="21.9" customHeight="1" x14ac:dyDescent="0.3">
      <c r="A1035" s="12" t="e">
        <f>IF(#REF!="",0,COUNTIF(#REF!,"x"))</f>
        <v>#REF!</v>
      </c>
      <c r="B1035" s="12" t="e">
        <f>IF(#REF!="",0,COUNTIF(#REF!,"x"))</f>
        <v>#REF!</v>
      </c>
      <c r="C1035" s="13" t="e">
        <f>IF(#REF!="",0,COUNTIF(#REF!,"X"))</f>
        <v>#REF!</v>
      </c>
      <c r="D1035" s="278">
        <v>1891</v>
      </c>
      <c r="E1035" s="279" t="str">
        <f>_xlfn.XLOOKUP(D1035,BASE!A:A,BASE!B:B)</f>
        <v>TEMPERO PARA FEIJAO S/ GLUTAMATO 2KG (VIDA EM GRAOS)</v>
      </c>
      <c r="F1035" s="280" t="s">
        <v>155</v>
      </c>
      <c r="G1035" s="280" t="s">
        <v>155</v>
      </c>
      <c r="H1035" s="281">
        <v>23.9</v>
      </c>
      <c r="I1035" s="281">
        <f>VLOOKUP(D1035,FRACIONADOS!$A:$L,8,0)</f>
        <v>23.9</v>
      </c>
      <c r="J1035" s="282" t="str">
        <f>IFERROR(_xlfn.XLOOKUP(D1035,ISENTOS!A:A,ISENTOS!H:H),"")</f>
        <v/>
      </c>
      <c r="K1035" s="282" t="str">
        <f>IFERROR(_xlfn.XLOOKUP(D1035,ISENTOS!A:A,ISENTOS!I:I),"")</f>
        <v/>
      </c>
      <c r="L1035" s="283">
        <f>IF(_xlfn.XLOOKUP(D1035,Peso!A:A,Peso!D:D),_xlfn.XLOOKUP(D1035,Peso!A:A,Peso!D:D),"SEM PESO")</f>
        <v>2</v>
      </c>
      <c r="M1035" s="283" t="str">
        <f>_xlfn.XLOOKUP(D1035,Peso!A:A,Peso!C:C)</f>
        <v>SC</v>
      </c>
      <c r="N1035" s="283"/>
      <c r="O1035" s="284">
        <f t="shared" si="128"/>
        <v>23.9</v>
      </c>
      <c r="P1035" s="284" t="str">
        <f t="shared" si="129"/>
        <v/>
      </c>
      <c r="Q1035" s="284" t="str">
        <f t="shared" si="130"/>
        <v/>
      </c>
      <c r="R1035" s="285" t="str">
        <f>_xlfn.XLOOKUP(D1035,CATEGORIA!B:B,CATEGORIA!F:F)</f>
        <v>TEMPEROS / ESPECIARIAS</v>
      </c>
      <c r="S1035" s="286">
        <f t="shared" si="131"/>
        <v>47.8</v>
      </c>
      <c r="T1035" s="287" t="str">
        <f t="shared" si="132"/>
        <v/>
      </c>
      <c r="U1035" s="287" t="str">
        <f t="shared" si="133"/>
        <v/>
      </c>
      <c r="V1035" s="287">
        <f t="shared" si="134"/>
        <v>47.8</v>
      </c>
      <c r="W1035" s="288">
        <f>_xlfn.XLOOKUP('LISTA '!D1035,BASE!A:A,BASE!G:G)</f>
        <v>56</v>
      </c>
      <c r="X1035" s="280" t="str">
        <f t="shared" si="135"/>
        <v/>
      </c>
      <c r="Y1035" s="280" t="str">
        <f>IF(X1035="ACABOU",(MAX($Y$2:Y1034))+1,"")</f>
        <v/>
      </c>
      <c r="Z1035" s="280" t="str">
        <f>IF(X1035="CHEGOU",(MAX($Z$2:Z1034))+1,"")</f>
        <v/>
      </c>
    </row>
    <row r="1036" spans="1:26" s="215" customFormat="1" ht="21.9" customHeight="1" x14ac:dyDescent="0.3">
      <c r="A1036" s="12" t="e">
        <f>IF(#REF!="",0,COUNTIF(#REF!,"x"))</f>
        <v>#REF!</v>
      </c>
      <c r="B1036" s="12" t="e">
        <f>IF(#REF!="",0,COUNTIF(#REF!,"x"))</f>
        <v>#REF!</v>
      </c>
      <c r="C1036" s="13" t="e">
        <f>IF(#REF!="",0,COUNTIF(#REF!,"X"))</f>
        <v>#REF!</v>
      </c>
      <c r="D1036" s="278">
        <v>1168</v>
      </c>
      <c r="E1036" s="279" t="str">
        <f>_xlfn.XLOOKUP(D1036,BASE!A:A,BASE!B:B)</f>
        <v>TEMPERO PARA FEIJAO S/ GLUTAMATO 5KG</v>
      </c>
      <c r="F1036" s="280"/>
      <c r="G1036" s="280"/>
      <c r="H1036" s="281">
        <v>21</v>
      </c>
      <c r="I1036" s="281">
        <v>21</v>
      </c>
      <c r="J1036" s="282" t="str">
        <f>IFERROR(_xlfn.XLOOKUP(D1036,ISENTOS!A:A,ISENTOS!H:H),"")</f>
        <v/>
      </c>
      <c r="K1036" s="282" t="str">
        <f>IFERROR(_xlfn.XLOOKUP(D1036,ISENTOS!A:A,ISENTOS!I:I),"")</f>
        <v/>
      </c>
      <c r="L1036" s="283">
        <f>IF(_xlfn.XLOOKUP(D1036,Peso!A:A,Peso!D:D),_xlfn.XLOOKUP(D1036,Peso!A:A,Peso!D:D),"SEM PESO")</f>
        <v>5</v>
      </c>
      <c r="M1036" s="283" t="str">
        <f>_xlfn.XLOOKUP(D1036,Peso!A:A,Peso!C:C)</f>
        <v>SC</v>
      </c>
      <c r="N1036" s="283"/>
      <c r="O1036" s="284">
        <f t="shared" si="128"/>
        <v>21</v>
      </c>
      <c r="P1036" s="284" t="str">
        <f t="shared" si="129"/>
        <v/>
      </c>
      <c r="Q1036" s="284" t="str">
        <f t="shared" si="130"/>
        <v/>
      </c>
      <c r="R1036" s="285" t="str">
        <f>_xlfn.XLOOKUP(D1036,CATEGORIA!B:B,CATEGORIA!F:F)</f>
        <v>TEMPEROS / ESPECIARIAS</v>
      </c>
      <c r="S1036" s="286">
        <f t="shared" si="131"/>
        <v>105</v>
      </c>
      <c r="T1036" s="287" t="str">
        <f t="shared" si="132"/>
        <v/>
      </c>
      <c r="U1036" s="287" t="str">
        <f t="shared" si="133"/>
        <v/>
      </c>
      <c r="V1036" s="287">
        <f t="shared" si="134"/>
        <v>105</v>
      </c>
      <c r="W1036" s="288">
        <f>_xlfn.XLOOKUP('LISTA '!D1036,BASE!A:A,BASE!G:G)</f>
        <v>495</v>
      </c>
      <c r="X1036" s="280" t="str">
        <f t="shared" si="135"/>
        <v/>
      </c>
      <c r="Y1036" s="280" t="str">
        <f>IF(X1036="ACABOU",(MAX($Y$2:Y1035))+1,"")</f>
        <v/>
      </c>
      <c r="Z1036" s="280" t="str">
        <f>IF(X1036="CHEGOU",(MAX($Z$2:Z1035))+1,"")</f>
        <v/>
      </c>
    </row>
    <row r="1037" spans="1:26" s="215" customFormat="1" ht="21.9" customHeight="1" x14ac:dyDescent="0.3">
      <c r="A1037" s="19" t="e">
        <f>IF(#REF!="",0,COUNTIF(#REF!,"x"))</f>
        <v>#REF!</v>
      </c>
      <c r="B1037" s="19" t="e">
        <f>IF(#REF!="",0,COUNTIF(#REF!,"x"))</f>
        <v>#REF!</v>
      </c>
      <c r="C1037" s="16" t="e">
        <f>IF(#REF!="",0,COUNTIF(#REF!,"X"))</f>
        <v>#REF!</v>
      </c>
      <c r="D1037" s="278">
        <v>1154</v>
      </c>
      <c r="E1037" s="279" t="str">
        <f>_xlfn.XLOOKUP(D1037,BASE!A:A,BASE!B:B)</f>
        <v>TEMPERO PARA FRANGO SEM SODIO S/ GLUTAMATO 5KG</v>
      </c>
      <c r="F1037" s="280"/>
      <c r="G1037" s="280"/>
      <c r="H1037" s="281">
        <v>16.7</v>
      </c>
      <c r="I1037" s="281">
        <v>16.7</v>
      </c>
      <c r="J1037" s="282" t="str">
        <f>IFERROR(_xlfn.XLOOKUP(D1037,ISENTOS!A:A,ISENTOS!H:H),"")</f>
        <v/>
      </c>
      <c r="K1037" s="282" t="str">
        <f>IFERROR(_xlfn.XLOOKUP(D1037,ISENTOS!A:A,ISENTOS!I:I),"")</f>
        <v/>
      </c>
      <c r="L1037" s="283">
        <f>IF(_xlfn.XLOOKUP(D1037,Peso!A:A,Peso!D:D),_xlfn.XLOOKUP(D1037,Peso!A:A,Peso!D:D),"SEM PESO")</f>
        <v>5</v>
      </c>
      <c r="M1037" s="283" t="str">
        <f>_xlfn.XLOOKUP(D1037,Peso!A:A,Peso!C:C)</f>
        <v>SC</v>
      </c>
      <c r="N1037" s="283"/>
      <c r="O1037" s="284">
        <f t="shared" si="128"/>
        <v>16.7</v>
      </c>
      <c r="P1037" s="284" t="str">
        <f t="shared" si="129"/>
        <v/>
      </c>
      <c r="Q1037" s="284" t="str">
        <f t="shared" si="130"/>
        <v/>
      </c>
      <c r="R1037" s="285" t="str">
        <f>_xlfn.XLOOKUP(D1037,CATEGORIA!B:B,CATEGORIA!F:F)</f>
        <v>TEMPEROS / ESPECIARIAS</v>
      </c>
      <c r="S1037" s="286">
        <f t="shared" si="131"/>
        <v>83.5</v>
      </c>
      <c r="T1037" s="287" t="str">
        <f t="shared" si="132"/>
        <v/>
      </c>
      <c r="U1037" s="287" t="str">
        <f t="shared" si="133"/>
        <v/>
      </c>
      <c r="V1037" s="287">
        <f t="shared" si="134"/>
        <v>83.5</v>
      </c>
      <c r="W1037" s="288">
        <f>_xlfn.XLOOKUP('LISTA '!D1037,BASE!A:A,BASE!G:G)</f>
        <v>303</v>
      </c>
      <c r="X1037" s="280" t="str">
        <f t="shared" si="135"/>
        <v/>
      </c>
      <c r="Y1037" s="280" t="str">
        <f>IF(X1037="ACABOU",(MAX($Y$2:Y1036))+1,"")</f>
        <v/>
      </c>
      <c r="Z1037" s="280" t="str">
        <f>IF(X1037="CHEGOU",(MAX($Z$2:Z1036))+1,"")</f>
        <v/>
      </c>
    </row>
    <row r="1038" spans="1:26" s="216" customFormat="1" ht="21.9" customHeight="1" x14ac:dyDescent="0.3">
      <c r="A1038" s="12" t="e">
        <f>IF(#REF!="",0,COUNTIF(#REF!,"x"))</f>
        <v>#REF!</v>
      </c>
      <c r="B1038" s="12" t="e">
        <f>IF(#REF!="",0,COUNTIF(#REF!,"x"))</f>
        <v>#REF!</v>
      </c>
      <c r="C1038" s="13" t="e">
        <f>IF(#REF!="",0,COUNTIF(#REF!,"X"))</f>
        <v>#REF!</v>
      </c>
      <c r="D1038" s="278">
        <v>2818</v>
      </c>
      <c r="E1038" s="279" t="str">
        <f>_xlfn.XLOOKUP(D1038,BASE!A:A,BASE!B:B)</f>
        <v>TEMPERO PARA SALMAO PEIXES FRUTOS DO MAR 2KG</v>
      </c>
      <c r="F1038" s="280"/>
      <c r="G1038" s="280"/>
      <c r="H1038" s="281">
        <v>55</v>
      </c>
      <c r="I1038" s="281">
        <v>55</v>
      </c>
      <c r="J1038" s="282" t="str">
        <f>IFERROR(_xlfn.XLOOKUP(D1038,ISENTOS!A:A,ISENTOS!H:H),"")</f>
        <v/>
      </c>
      <c r="K1038" s="282" t="str">
        <f>IFERROR(_xlfn.XLOOKUP(D1038,ISENTOS!A:A,ISENTOS!I:I),"")</f>
        <v/>
      </c>
      <c r="L1038" s="283">
        <f>IF(_xlfn.XLOOKUP(D1038,Peso!A:A,Peso!D:D),_xlfn.XLOOKUP(D1038,Peso!A:A,Peso!D:D),"SEM PESO")</f>
        <v>2</v>
      </c>
      <c r="M1038" s="283" t="str">
        <f>_xlfn.XLOOKUP(D1038,Peso!A:A,Peso!C:C)</f>
        <v>SC</v>
      </c>
      <c r="N1038" s="283"/>
      <c r="O1038" s="284">
        <f t="shared" si="128"/>
        <v>55</v>
      </c>
      <c r="P1038" s="284" t="str">
        <f t="shared" si="129"/>
        <v/>
      </c>
      <c r="Q1038" s="284" t="str">
        <f t="shared" si="130"/>
        <v/>
      </c>
      <c r="R1038" s="285" t="str">
        <f>_xlfn.XLOOKUP(D1038,CATEGORIA!B:B,CATEGORIA!F:F)</f>
        <v>TEMPEROS / ESPECIARIAS</v>
      </c>
      <c r="S1038" s="286">
        <f t="shared" si="131"/>
        <v>110</v>
      </c>
      <c r="T1038" s="287" t="str">
        <f t="shared" si="132"/>
        <v/>
      </c>
      <c r="U1038" s="287" t="str">
        <f t="shared" si="133"/>
        <v/>
      </c>
      <c r="V1038" s="287">
        <f t="shared" si="134"/>
        <v>110</v>
      </c>
      <c r="W1038" s="288">
        <f>_xlfn.XLOOKUP('LISTA '!D1038,BASE!A:A,BASE!G:G)</f>
        <v>24</v>
      </c>
      <c r="X1038" s="280" t="str">
        <f t="shared" si="135"/>
        <v/>
      </c>
      <c r="Y1038" s="280" t="str">
        <f>IF(X1038="ACABOU",(MAX($Y$2:Y1037))+1,"")</f>
        <v/>
      </c>
      <c r="Z1038" s="280" t="str">
        <f>IF(X1038="CHEGOU",(MAX($Z$2:Z1037))+1,"")</f>
        <v/>
      </c>
    </row>
    <row r="1039" spans="1:26" s="216" customFormat="1" ht="21.9" customHeight="1" x14ac:dyDescent="0.3">
      <c r="A1039" s="12" t="e">
        <f>IF(#REF!="",0,COUNTIF(#REF!,"x"))</f>
        <v>#REF!</v>
      </c>
      <c r="B1039" s="12" t="e">
        <f>IF(#REF!="",0,COUNTIF(#REF!,"x"))</f>
        <v>#REF!</v>
      </c>
      <c r="C1039" s="13" t="e">
        <f>IF(#REF!="",0,COUNTIF(#REF!,"X"))</f>
        <v>#REF!</v>
      </c>
      <c r="D1039" s="278">
        <v>21379</v>
      </c>
      <c r="E1039" s="279" t="str">
        <f>_xlfn.XLOOKUP(D1039,BASE!A:A,BASE!B:B)</f>
        <v>TEMPERO PEGA ESPOSA S/ GLUTAMATO - S/ SODIO 5KG</v>
      </c>
      <c r="F1039" s="280"/>
      <c r="G1039" s="280"/>
      <c r="H1039" s="281">
        <v>32</v>
      </c>
      <c r="I1039" s="281">
        <v>32</v>
      </c>
      <c r="J1039" s="282" t="str">
        <f>IFERROR(_xlfn.XLOOKUP(D1039,ISENTOS!A:A,ISENTOS!H:H),"")</f>
        <v/>
      </c>
      <c r="K1039" s="282" t="str">
        <f>IFERROR(_xlfn.XLOOKUP(D1039,ISENTOS!A:A,ISENTOS!I:I),"")</f>
        <v/>
      </c>
      <c r="L1039" s="283">
        <f>IF(_xlfn.XLOOKUP(D1039,Peso!A:A,Peso!D:D),_xlfn.XLOOKUP(D1039,Peso!A:A,Peso!D:D),"SEM PESO")</f>
        <v>5</v>
      </c>
      <c r="M1039" s="283" t="str">
        <f>_xlfn.XLOOKUP(D1039,Peso!A:A,Peso!C:C)</f>
        <v>SC</v>
      </c>
      <c r="N1039" s="283"/>
      <c r="O1039" s="284">
        <f t="shared" si="128"/>
        <v>32</v>
      </c>
      <c r="P1039" s="284" t="str">
        <f t="shared" si="129"/>
        <v/>
      </c>
      <c r="Q1039" s="284" t="str">
        <f t="shared" si="130"/>
        <v/>
      </c>
      <c r="R1039" s="285" t="str">
        <f>_xlfn.XLOOKUP(D1039,CATEGORIA!B:B,CATEGORIA!F:F)</f>
        <v>TEMPEROS / ESPECIARIAS</v>
      </c>
      <c r="S1039" s="286">
        <f t="shared" si="131"/>
        <v>160</v>
      </c>
      <c r="T1039" s="287" t="str">
        <f t="shared" si="132"/>
        <v/>
      </c>
      <c r="U1039" s="287" t="str">
        <f t="shared" si="133"/>
        <v/>
      </c>
      <c r="V1039" s="287">
        <f t="shared" si="134"/>
        <v>160</v>
      </c>
      <c r="W1039" s="288">
        <f>_xlfn.XLOOKUP('LISTA '!D1039,BASE!A:A,BASE!G:G)</f>
        <v>100</v>
      </c>
      <c r="X1039" s="280" t="str">
        <f t="shared" si="135"/>
        <v/>
      </c>
      <c r="Y1039" s="280" t="str">
        <f>IF(X1039="ACABOU",(MAX($Y$2:Y1038))+1,"")</f>
        <v/>
      </c>
      <c r="Z1039" s="280" t="str">
        <f>IF(X1039="CHEGOU",(MAX($Z$2:Z1038))+1,"")</f>
        <v/>
      </c>
    </row>
    <row r="1040" spans="1:26" s="216" customFormat="1" ht="21.9" customHeight="1" x14ac:dyDescent="0.3">
      <c r="A1040" s="12" t="e">
        <f>IF(#REF!="",0,COUNTIF(#REF!,"x"))</f>
        <v>#REF!</v>
      </c>
      <c r="B1040" s="12" t="e">
        <f>IF(#REF!="",0,COUNTIF(#REF!,"x"))</f>
        <v>#REF!</v>
      </c>
      <c r="C1040" s="13" t="e">
        <f>IF(#REF!="",0,COUNTIF(#REF!,"X"))</f>
        <v>#REF!</v>
      </c>
      <c r="D1040" s="278">
        <v>2208</v>
      </c>
      <c r="E1040" s="279" t="str">
        <f>_xlfn.XLOOKUP(D1040,BASE!A:A,BASE!B:B)</f>
        <v>TEMPERO PEGA ESPOSA S/ GLUTAMATO 2KG</v>
      </c>
      <c r="F1040" s="280" t="s">
        <v>155</v>
      </c>
      <c r="G1040" s="280" t="s">
        <v>155</v>
      </c>
      <c r="H1040" s="281">
        <v>32.700000000000003</v>
      </c>
      <c r="I1040" s="281">
        <f>VLOOKUP(D1040,FRACIONADOS!$A:$L,8,0)</f>
        <v>32.700000000000003</v>
      </c>
      <c r="J1040" s="282" t="str">
        <f>IFERROR(_xlfn.XLOOKUP(D1040,ISENTOS!A:A,ISENTOS!H:H),"")</f>
        <v/>
      </c>
      <c r="K1040" s="282" t="str">
        <f>IFERROR(_xlfn.XLOOKUP(D1040,ISENTOS!A:A,ISENTOS!I:I),"")</f>
        <v/>
      </c>
      <c r="L1040" s="283">
        <f>IF(_xlfn.XLOOKUP(D1040,Peso!A:A,Peso!D:D),_xlfn.XLOOKUP(D1040,Peso!A:A,Peso!D:D),"SEM PESO")</f>
        <v>2</v>
      </c>
      <c r="M1040" s="283" t="str">
        <f>_xlfn.XLOOKUP(D1040,Peso!A:A,Peso!C:C)</f>
        <v>SC</v>
      </c>
      <c r="N1040" s="283"/>
      <c r="O1040" s="284">
        <f t="shared" si="128"/>
        <v>32.700000000000003</v>
      </c>
      <c r="P1040" s="284" t="str">
        <f t="shared" si="129"/>
        <v/>
      </c>
      <c r="Q1040" s="284" t="str">
        <f t="shared" si="130"/>
        <v/>
      </c>
      <c r="R1040" s="285" t="str">
        <f>_xlfn.XLOOKUP(D1040,CATEGORIA!B:B,CATEGORIA!F:F)</f>
        <v>TEMPEROS / ESPECIARIAS</v>
      </c>
      <c r="S1040" s="286">
        <f t="shared" si="131"/>
        <v>65.400000000000006</v>
      </c>
      <c r="T1040" s="287" t="str">
        <f t="shared" si="132"/>
        <v/>
      </c>
      <c r="U1040" s="287" t="str">
        <f t="shared" si="133"/>
        <v/>
      </c>
      <c r="V1040" s="287">
        <f t="shared" si="134"/>
        <v>65.400000000000006</v>
      </c>
      <c r="W1040" s="288">
        <f>_xlfn.XLOOKUP('LISTA '!D1040,BASE!A:A,BASE!G:G)</f>
        <v>25</v>
      </c>
      <c r="X1040" s="280" t="str">
        <f t="shared" si="135"/>
        <v/>
      </c>
      <c r="Y1040" s="280" t="str">
        <f>IF(X1040="ACABOU",(MAX($Y$2:Y1039))+1,"")</f>
        <v/>
      </c>
      <c r="Z1040" s="280" t="str">
        <f>IF(X1040="CHEGOU",(MAX($Z$2:Z1039))+1,"")</f>
        <v/>
      </c>
    </row>
    <row r="1041" spans="1:27" s="216" customFormat="1" ht="21.9" customHeight="1" x14ac:dyDescent="0.3">
      <c r="A1041" s="11" t="e">
        <f>IF(#REF!="",0,COUNTIF(#REF!,"x"))</f>
        <v>#REF!</v>
      </c>
      <c r="B1041" s="11" t="e">
        <f>IF(#REF!="",0,COUNTIF(#REF!,"x"))</f>
        <v>#REF!</v>
      </c>
      <c r="C1041" s="10" t="e">
        <f>IF(#REF!="",0,COUNTIF(#REF!,"X"))</f>
        <v>#REF!</v>
      </c>
      <c r="D1041" s="278">
        <v>21378</v>
      </c>
      <c r="E1041" s="279" t="str">
        <f>_xlfn.XLOOKUP(D1041,BASE!A:A,BASE!B:B)</f>
        <v>TEMPERO PEGA ESPOSA S/ GLUTAMATO 5KG</v>
      </c>
      <c r="F1041" s="280"/>
      <c r="G1041" s="280"/>
      <c r="H1041" s="281">
        <v>29</v>
      </c>
      <c r="I1041" s="281">
        <v>29</v>
      </c>
      <c r="J1041" s="282" t="str">
        <f>IFERROR(_xlfn.XLOOKUP(D1041,ISENTOS!A:A,ISENTOS!H:H),"")</f>
        <v/>
      </c>
      <c r="K1041" s="282" t="str">
        <f>IFERROR(_xlfn.XLOOKUP(D1041,ISENTOS!A:A,ISENTOS!I:I),"")</f>
        <v/>
      </c>
      <c r="L1041" s="283">
        <f>IF(_xlfn.XLOOKUP(D1041,Peso!A:A,Peso!D:D),_xlfn.XLOOKUP(D1041,Peso!A:A,Peso!D:D),"SEM PESO")</f>
        <v>5</v>
      </c>
      <c r="M1041" s="283" t="str">
        <f>_xlfn.XLOOKUP(D1041,Peso!A:A,Peso!C:C)</f>
        <v>SC</v>
      </c>
      <c r="N1041" s="283"/>
      <c r="O1041" s="284">
        <f t="shared" si="128"/>
        <v>29</v>
      </c>
      <c r="P1041" s="284" t="str">
        <f t="shared" si="129"/>
        <v/>
      </c>
      <c r="Q1041" s="284" t="str">
        <f t="shared" si="130"/>
        <v/>
      </c>
      <c r="R1041" s="285" t="str">
        <f>_xlfn.XLOOKUP(D1041,CATEGORIA!B:B,CATEGORIA!F:F)</f>
        <v>TEMPEROS / ESPECIARIAS</v>
      </c>
      <c r="S1041" s="286">
        <f t="shared" si="131"/>
        <v>145</v>
      </c>
      <c r="T1041" s="287" t="str">
        <f t="shared" si="132"/>
        <v/>
      </c>
      <c r="U1041" s="287" t="str">
        <f t="shared" si="133"/>
        <v/>
      </c>
      <c r="V1041" s="287">
        <f t="shared" si="134"/>
        <v>145</v>
      </c>
      <c r="W1041" s="288">
        <f>_xlfn.XLOOKUP('LISTA '!D1041,BASE!A:A,BASE!G:G)</f>
        <v>115</v>
      </c>
      <c r="X1041" s="280" t="str">
        <f t="shared" si="135"/>
        <v/>
      </c>
      <c r="Y1041" s="280" t="str">
        <f>IF(X1041="ACABOU",(MAX($Y$2:Y1040))+1,"")</f>
        <v/>
      </c>
      <c r="Z1041" s="280" t="str">
        <f>IF(X1041="CHEGOU",(MAX($Z$2:Z1040))+1,"")</f>
        <v/>
      </c>
    </row>
    <row r="1042" spans="1:27" s="215" customFormat="1" ht="21.9" customHeight="1" x14ac:dyDescent="0.3">
      <c r="A1042" s="12"/>
      <c r="B1042" s="12"/>
      <c r="C1042" s="13"/>
      <c r="D1042" s="278">
        <v>21380</v>
      </c>
      <c r="E1042" s="279" t="str">
        <f>_xlfn.XLOOKUP(D1042,BASE!A:A,BASE!B:B)</f>
        <v>TEMPERO PEGA MARIDO S/ GLUTAMATO - S/ SODIO 5KG</v>
      </c>
      <c r="F1042" s="280"/>
      <c r="G1042" s="280"/>
      <c r="H1042" s="281">
        <v>32.299999999999997</v>
      </c>
      <c r="I1042" s="281">
        <v>32.299999999999997</v>
      </c>
      <c r="J1042" s="282" t="str">
        <f>IFERROR(_xlfn.XLOOKUP(D1042,ISENTOS!A:A,ISENTOS!H:H),"")</f>
        <v/>
      </c>
      <c r="K1042" s="282" t="str">
        <f>IFERROR(_xlfn.XLOOKUP(D1042,ISENTOS!A:A,ISENTOS!I:I),"")</f>
        <v/>
      </c>
      <c r="L1042" s="283">
        <f>IF(_xlfn.XLOOKUP(D1042,Peso!A:A,Peso!D:D),_xlfn.XLOOKUP(D1042,Peso!A:A,Peso!D:D),"SEM PESO")</f>
        <v>5</v>
      </c>
      <c r="M1042" s="283" t="str">
        <f>_xlfn.XLOOKUP(D1042,Peso!A:A,Peso!C:C)</f>
        <v>SC</v>
      </c>
      <c r="N1042" s="283"/>
      <c r="O1042" s="284">
        <f t="shared" si="128"/>
        <v>32.299999999999997</v>
      </c>
      <c r="P1042" s="284" t="str">
        <f t="shared" si="129"/>
        <v/>
      </c>
      <c r="Q1042" s="284" t="str">
        <f t="shared" si="130"/>
        <v/>
      </c>
      <c r="R1042" s="285" t="str">
        <f>_xlfn.XLOOKUP(D1042,CATEGORIA!B:B,CATEGORIA!F:F)</f>
        <v>TEMPEROS / ESPECIARIAS</v>
      </c>
      <c r="S1042" s="286">
        <f t="shared" si="131"/>
        <v>161.5</v>
      </c>
      <c r="T1042" s="287" t="str">
        <f t="shared" si="132"/>
        <v/>
      </c>
      <c r="U1042" s="287" t="str">
        <f t="shared" si="133"/>
        <v/>
      </c>
      <c r="V1042" s="287">
        <f t="shared" si="134"/>
        <v>161.5</v>
      </c>
      <c r="W1042" s="288">
        <f>_xlfn.XLOOKUP('LISTA '!D1042,BASE!A:A,BASE!G:G)</f>
        <v>175</v>
      </c>
      <c r="X1042" s="280" t="str">
        <f t="shared" si="135"/>
        <v/>
      </c>
      <c r="Y1042" s="280" t="str">
        <f>IF(X1042="ACABOU",(MAX($Y$2:Y1041))+1,"")</f>
        <v/>
      </c>
      <c r="Z1042" s="280" t="str">
        <f>IF(X1042="CHEGOU",(MAX($Z$2:Z1041))+1,"")</f>
        <v/>
      </c>
    </row>
    <row r="1043" spans="1:27" s="216" customFormat="1" ht="21.9" customHeight="1" x14ac:dyDescent="0.3">
      <c r="A1043" s="37" t="e">
        <f>IF(#REF!="",0,COUNTIF(#REF!,"x"))</f>
        <v>#REF!</v>
      </c>
      <c r="B1043" s="37" t="e">
        <f>IF(#REF!="",0,COUNTIF(#REF!,"x"))</f>
        <v>#REF!</v>
      </c>
      <c r="C1043" s="13" t="e">
        <f>IF(#REF!="",0,COUNTIF(#REF!,"X"))</f>
        <v>#REF!</v>
      </c>
      <c r="D1043" s="278">
        <v>21542</v>
      </c>
      <c r="E1043" s="279" t="str">
        <f>_xlfn.XLOOKUP(D1043,BASE!A:A,BASE!B:B)</f>
        <v>TEMPERO PEGA MARIDO S/ GLUTAMATO 2KG (VIDA EM GRAOS)</v>
      </c>
      <c r="F1043" s="280" t="s">
        <v>155</v>
      </c>
      <c r="G1043" s="280" t="s">
        <v>155</v>
      </c>
      <c r="H1043" s="281">
        <v>33.200000000000003</v>
      </c>
      <c r="I1043" s="281">
        <f>VLOOKUP(D1043,FRACIONADOS!$A:$L,8,0)</f>
        <v>33.200000000000003</v>
      </c>
      <c r="J1043" s="282" t="str">
        <f>IFERROR(_xlfn.XLOOKUP(D1043,ISENTOS!A:A,ISENTOS!H:H),"")</f>
        <v/>
      </c>
      <c r="K1043" s="282" t="str">
        <f>IFERROR(_xlfn.XLOOKUP(D1043,ISENTOS!A:A,ISENTOS!I:I),"")</f>
        <v/>
      </c>
      <c r="L1043" s="283">
        <f>IF(_xlfn.XLOOKUP(D1043,Peso!A:A,Peso!D:D),_xlfn.XLOOKUP(D1043,Peso!A:A,Peso!D:D),"SEM PESO")</f>
        <v>2</v>
      </c>
      <c r="M1043" s="283" t="str">
        <f>_xlfn.XLOOKUP(D1043,Peso!A:A,Peso!C:C)</f>
        <v>SC</v>
      </c>
      <c r="N1043" s="283"/>
      <c r="O1043" s="284">
        <f t="shared" si="128"/>
        <v>33.200000000000003</v>
      </c>
      <c r="P1043" s="284" t="str">
        <f t="shared" si="129"/>
        <v/>
      </c>
      <c r="Q1043" s="284" t="str">
        <f t="shared" si="130"/>
        <v/>
      </c>
      <c r="R1043" s="285" t="str">
        <f>_xlfn.XLOOKUP(D1043,CATEGORIA!B:B,CATEGORIA!F:F)</f>
        <v>TEMPEROS / ESPECIARIAS</v>
      </c>
      <c r="S1043" s="286">
        <f t="shared" si="131"/>
        <v>66.400000000000006</v>
      </c>
      <c r="T1043" s="287" t="str">
        <f t="shared" si="132"/>
        <v/>
      </c>
      <c r="U1043" s="287" t="str">
        <f t="shared" si="133"/>
        <v/>
      </c>
      <c r="V1043" s="287">
        <f t="shared" si="134"/>
        <v>66.400000000000006</v>
      </c>
      <c r="W1043" s="288">
        <f>_xlfn.XLOOKUP('LISTA '!D1043,BASE!A:A,BASE!G:G)</f>
        <v>133</v>
      </c>
      <c r="X1043" s="280" t="str">
        <f t="shared" si="135"/>
        <v/>
      </c>
      <c r="Y1043" s="280" t="str">
        <f>IF(X1043="ACABOU",(MAX($Y$2:Y1042))+1,"")</f>
        <v/>
      </c>
      <c r="Z1043" s="280" t="str">
        <f>IF(X1043="CHEGOU",(MAX($Z$2:Z1042))+1,"")</f>
        <v/>
      </c>
      <c r="AA1043" s="48"/>
    </row>
    <row r="1044" spans="1:27" s="216" customFormat="1" ht="21.9" customHeight="1" x14ac:dyDescent="0.3">
      <c r="A1044" s="12" t="e">
        <f>IF(#REF!="",0,COUNTIF(#REF!,"x"))</f>
        <v>#REF!</v>
      </c>
      <c r="B1044" s="12" t="e">
        <f>IF(#REF!="",0,COUNTIF(#REF!,"x"))</f>
        <v>#REF!</v>
      </c>
      <c r="C1044" s="13" t="e">
        <f>IF(#REF!="",0,COUNTIF(#REF!,"X"))</f>
        <v>#REF!</v>
      </c>
      <c r="D1044" s="278">
        <v>21304</v>
      </c>
      <c r="E1044" s="279" t="str">
        <f>_xlfn.XLOOKUP(D1044,BASE!A:A,BASE!B:B)</f>
        <v>TEMPERO PEGA MARIDO S/ GLUTAMATO 5KG</v>
      </c>
      <c r="F1044" s="280"/>
      <c r="G1044" s="280"/>
      <c r="H1044" s="281">
        <v>29.5</v>
      </c>
      <c r="I1044" s="281">
        <v>29.5</v>
      </c>
      <c r="J1044" s="282" t="str">
        <f>IFERROR(_xlfn.XLOOKUP(D1044,ISENTOS!A:A,ISENTOS!H:H),"")</f>
        <v/>
      </c>
      <c r="K1044" s="282" t="str">
        <f>IFERROR(_xlfn.XLOOKUP(D1044,ISENTOS!A:A,ISENTOS!I:I),"")</f>
        <v/>
      </c>
      <c r="L1044" s="283">
        <f>IF(_xlfn.XLOOKUP(D1044,Peso!A:A,Peso!D:D),_xlfn.XLOOKUP(D1044,Peso!A:A,Peso!D:D),"SEM PESO")</f>
        <v>5</v>
      </c>
      <c r="M1044" s="283" t="str">
        <f>_xlfn.XLOOKUP(D1044,Peso!A:A,Peso!C:C)</f>
        <v>SC</v>
      </c>
      <c r="N1044" s="283"/>
      <c r="O1044" s="284">
        <f t="shared" si="128"/>
        <v>29.5</v>
      </c>
      <c r="P1044" s="284" t="str">
        <f t="shared" si="129"/>
        <v/>
      </c>
      <c r="Q1044" s="284" t="str">
        <f t="shared" si="130"/>
        <v/>
      </c>
      <c r="R1044" s="285" t="str">
        <f>_xlfn.XLOOKUP(D1044,CATEGORIA!B:B,CATEGORIA!F:F)</f>
        <v>TEMPEROS / ESPECIARIAS</v>
      </c>
      <c r="S1044" s="286">
        <f t="shared" si="131"/>
        <v>147.5</v>
      </c>
      <c r="T1044" s="287" t="str">
        <f t="shared" si="132"/>
        <v/>
      </c>
      <c r="U1044" s="287" t="str">
        <f t="shared" si="133"/>
        <v/>
      </c>
      <c r="V1044" s="287">
        <f t="shared" si="134"/>
        <v>147.5</v>
      </c>
      <c r="W1044" s="288">
        <f>_xlfn.XLOOKUP('LISTA '!D1044,BASE!A:A,BASE!G:G)</f>
        <v>658</v>
      </c>
      <c r="X1044" s="280" t="str">
        <f t="shared" si="135"/>
        <v/>
      </c>
      <c r="Y1044" s="280" t="str">
        <f>IF(X1044="ACABOU",(MAX($Y$2:Y1043))+1,"")</f>
        <v/>
      </c>
      <c r="Z1044" s="280" t="str">
        <f>IF(X1044="CHEGOU",(MAX($Z$2:Z1043))+1,"")</f>
        <v/>
      </c>
      <c r="AA1044" s="48"/>
    </row>
    <row r="1045" spans="1:27" s="216" customFormat="1" ht="21.9" customHeight="1" x14ac:dyDescent="0.3">
      <c r="A1045" s="19" t="e">
        <f>IF(#REF!="",0,COUNTIF(#REF!,"x"))</f>
        <v>#REF!</v>
      </c>
      <c r="B1045" s="19" t="e">
        <f>IF(#REF!="",0,COUNTIF(#REF!,"x"))</f>
        <v>#REF!</v>
      </c>
      <c r="C1045" s="16" t="e">
        <f>IF(#REF!="",0,COUNTIF(#REF!,"X"))</f>
        <v>#REF!</v>
      </c>
      <c r="D1045" s="278">
        <v>1893</v>
      </c>
      <c r="E1045" s="279" t="str">
        <f>_xlfn.XLOOKUP(D1045,BASE!A:A,BASE!B:B)</f>
        <v>TEMPERO SABORES DO NORDESTE S/ GLUTAMATO 2KG (VIDA EM GRAOS)</v>
      </c>
      <c r="F1045" s="280" t="s">
        <v>155</v>
      </c>
      <c r="G1045" s="280" t="s">
        <v>155</v>
      </c>
      <c r="H1045" s="281">
        <v>11.2</v>
      </c>
      <c r="I1045" s="281">
        <f>VLOOKUP(D1045,FRACIONADOS!$A:$L,8,0)</f>
        <v>11.2</v>
      </c>
      <c r="J1045" s="282" t="str">
        <f>IFERROR(_xlfn.XLOOKUP(D1045,ISENTOS!A:A,ISENTOS!H:H),"")</f>
        <v/>
      </c>
      <c r="K1045" s="282" t="str">
        <f>IFERROR(_xlfn.XLOOKUP(D1045,ISENTOS!A:A,ISENTOS!I:I),"")</f>
        <v/>
      </c>
      <c r="L1045" s="283">
        <f>IF(_xlfn.XLOOKUP(D1045,Peso!A:A,Peso!D:D),_xlfn.XLOOKUP(D1045,Peso!A:A,Peso!D:D),"SEM PESO")</f>
        <v>2</v>
      </c>
      <c r="M1045" s="283" t="str">
        <f>_xlfn.XLOOKUP(D1045,Peso!A:A,Peso!C:C)</f>
        <v>SC</v>
      </c>
      <c r="N1045" s="283"/>
      <c r="O1045" s="284">
        <f t="shared" si="128"/>
        <v>11.2</v>
      </c>
      <c r="P1045" s="284" t="str">
        <f t="shared" si="129"/>
        <v/>
      </c>
      <c r="Q1045" s="284" t="str">
        <f t="shared" si="130"/>
        <v/>
      </c>
      <c r="R1045" s="285" t="str">
        <f>_xlfn.XLOOKUP(D1045,CATEGORIA!B:B,CATEGORIA!F:F)</f>
        <v>TEMPEROS / ESPECIARIAS</v>
      </c>
      <c r="S1045" s="286">
        <f t="shared" si="131"/>
        <v>22.4</v>
      </c>
      <c r="T1045" s="287" t="str">
        <f t="shared" si="132"/>
        <v/>
      </c>
      <c r="U1045" s="287" t="str">
        <f t="shared" si="133"/>
        <v/>
      </c>
      <c r="V1045" s="287">
        <f t="shared" si="134"/>
        <v>22.4</v>
      </c>
      <c r="W1045" s="288">
        <f>_xlfn.XLOOKUP('LISTA '!D1045,BASE!A:A,BASE!G:G)</f>
        <v>20</v>
      </c>
      <c r="X1045" s="280" t="str">
        <f t="shared" si="135"/>
        <v/>
      </c>
      <c r="Y1045" s="280" t="str">
        <f>IF(X1045="ACABOU",(MAX($Y$2:Y1044))+1,"")</f>
        <v/>
      </c>
      <c r="Z1045" s="280" t="str">
        <f>IF(X1045="CHEGOU",(MAX($Z$2:Z1044))+1,"")</f>
        <v/>
      </c>
    </row>
    <row r="1046" spans="1:27" s="216" customFormat="1" ht="21.9" customHeight="1" x14ac:dyDescent="0.3">
      <c r="A1046" s="12" t="e">
        <f>IF(#REF!="",0,COUNTIF(#REF!,"x"))</f>
        <v>#REF!</v>
      </c>
      <c r="B1046" s="12" t="e">
        <f>IF(#REF!="",0,COUNTIF(#REF!,"x"))</f>
        <v>#REF!</v>
      </c>
      <c r="C1046" s="13" t="e">
        <f>IF(#REF!="",0,COUNTIF(#REF!,"X"))</f>
        <v>#REF!</v>
      </c>
      <c r="D1046" s="278">
        <v>1239</v>
      </c>
      <c r="E1046" s="279" t="str">
        <f>_xlfn.XLOOKUP(D1046,BASE!A:A,BASE!B:B)</f>
        <v>TEMPERO SABORES DO NORDESTE S/ GLUTAMATO 5KG</v>
      </c>
      <c r="F1046" s="280"/>
      <c r="G1046" s="280"/>
      <c r="H1046" s="281">
        <v>9</v>
      </c>
      <c r="I1046" s="281">
        <v>9</v>
      </c>
      <c r="J1046" s="282" t="str">
        <f>IFERROR(_xlfn.XLOOKUP(D1046,ISENTOS!A:A,ISENTOS!H:H),"")</f>
        <v/>
      </c>
      <c r="K1046" s="282" t="str">
        <f>IFERROR(_xlfn.XLOOKUP(D1046,ISENTOS!A:A,ISENTOS!I:I),"")</f>
        <v/>
      </c>
      <c r="L1046" s="283">
        <f>IF(_xlfn.XLOOKUP(D1046,Peso!A:A,Peso!D:D),_xlfn.XLOOKUP(D1046,Peso!A:A,Peso!D:D),"SEM PESO")</f>
        <v>5</v>
      </c>
      <c r="M1046" s="283" t="str">
        <f>_xlfn.XLOOKUP(D1046,Peso!A:A,Peso!C:C)</f>
        <v>SC</v>
      </c>
      <c r="N1046" s="283"/>
      <c r="O1046" s="284">
        <f t="shared" si="128"/>
        <v>9</v>
      </c>
      <c r="P1046" s="284" t="str">
        <f t="shared" si="129"/>
        <v/>
      </c>
      <c r="Q1046" s="284" t="str">
        <f t="shared" si="130"/>
        <v/>
      </c>
      <c r="R1046" s="285" t="str">
        <f>_xlfn.XLOOKUP(D1046,CATEGORIA!B:B,CATEGORIA!F:F)</f>
        <v>TEMPEROS / ESPECIARIAS</v>
      </c>
      <c r="S1046" s="286">
        <f t="shared" si="131"/>
        <v>45</v>
      </c>
      <c r="T1046" s="287" t="str">
        <f t="shared" si="132"/>
        <v/>
      </c>
      <c r="U1046" s="287" t="str">
        <f t="shared" si="133"/>
        <v/>
      </c>
      <c r="V1046" s="287">
        <f t="shared" si="134"/>
        <v>45</v>
      </c>
      <c r="W1046" s="288">
        <f>_xlfn.XLOOKUP('LISTA '!D1046,BASE!A:A,BASE!G:G)</f>
        <v>75</v>
      </c>
      <c r="X1046" s="280" t="str">
        <f t="shared" si="135"/>
        <v/>
      </c>
      <c r="Y1046" s="280" t="str">
        <f>IF(X1046="ACABOU",(MAX($Y$2:Y1045))+1,"")</f>
        <v/>
      </c>
      <c r="Z1046" s="280" t="str">
        <f>IF(X1046="CHEGOU",(MAX($Z$2:Z1045))+1,"")</f>
        <v/>
      </c>
    </row>
    <row r="1047" spans="1:27" s="216" customFormat="1" ht="21.9" customHeight="1" x14ac:dyDescent="0.3">
      <c r="A1047" s="12" t="e">
        <f>IF(#REF!="",0,COUNTIF(#REF!,"x"))</f>
        <v>#REF!</v>
      </c>
      <c r="B1047" s="12" t="e">
        <f>IF(#REF!="",0,COUNTIF(#REF!,"x"))</f>
        <v>#REF!</v>
      </c>
      <c r="C1047" s="13" t="e">
        <f>IF(#REF!="",0,COUNTIF(#REF!,"X"))</f>
        <v>#REF!</v>
      </c>
      <c r="D1047" s="278">
        <v>1659</v>
      </c>
      <c r="E1047" s="279" t="str">
        <f>_xlfn.XLOOKUP(D1047,BASE!A:A,BASE!B:B)</f>
        <v>TEMPERO SALSA CEBOLA E ALHO DESIDRATADO S/ GLUTAMATO 2KG (VIDA EM GRAOS)</v>
      </c>
      <c r="F1047" s="280" t="s">
        <v>155</v>
      </c>
      <c r="G1047" s="280" t="s">
        <v>155</v>
      </c>
      <c r="H1047" s="281">
        <v>32.200000000000003</v>
      </c>
      <c r="I1047" s="281">
        <f>VLOOKUP(D1047,FRACIONADOS!$A:$L,8,0)</f>
        <v>32.200000000000003</v>
      </c>
      <c r="J1047" s="282" t="str">
        <f>IFERROR(_xlfn.XLOOKUP(D1047,ISENTOS!A:A,ISENTOS!H:H),"")</f>
        <v/>
      </c>
      <c r="K1047" s="282" t="str">
        <f>IFERROR(_xlfn.XLOOKUP(D1047,ISENTOS!A:A,ISENTOS!I:I),"")</f>
        <v/>
      </c>
      <c r="L1047" s="283">
        <f>IF(_xlfn.XLOOKUP(D1047,Peso!A:A,Peso!D:D),_xlfn.XLOOKUP(D1047,Peso!A:A,Peso!D:D),"SEM PESO")</f>
        <v>2</v>
      </c>
      <c r="M1047" s="283" t="str">
        <f>_xlfn.XLOOKUP(D1047,Peso!A:A,Peso!C:C)</f>
        <v>SC</v>
      </c>
      <c r="N1047" s="283"/>
      <c r="O1047" s="284">
        <f t="shared" si="128"/>
        <v>32.200000000000003</v>
      </c>
      <c r="P1047" s="284" t="str">
        <f t="shared" si="129"/>
        <v/>
      </c>
      <c r="Q1047" s="284" t="str">
        <f t="shared" si="130"/>
        <v/>
      </c>
      <c r="R1047" s="285" t="str">
        <f>_xlfn.XLOOKUP(D1047,CATEGORIA!B:B,CATEGORIA!F:F)</f>
        <v>TEMPEROS / ESPECIARIAS</v>
      </c>
      <c r="S1047" s="286">
        <f t="shared" si="131"/>
        <v>64.400000000000006</v>
      </c>
      <c r="T1047" s="287" t="str">
        <f t="shared" si="132"/>
        <v/>
      </c>
      <c r="U1047" s="287" t="str">
        <f t="shared" si="133"/>
        <v/>
      </c>
      <c r="V1047" s="287">
        <f t="shared" si="134"/>
        <v>64.400000000000006</v>
      </c>
      <c r="W1047" s="288">
        <f>_xlfn.XLOOKUP('LISTA '!D1047,BASE!A:A,BASE!G:G)</f>
        <v>66</v>
      </c>
      <c r="X1047" s="280" t="str">
        <f t="shared" si="135"/>
        <v/>
      </c>
      <c r="Y1047" s="280" t="str">
        <f>IF(X1047="ACABOU",(MAX($Y$2:Y1046))+1,"")</f>
        <v/>
      </c>
      <c r="Z1047" s="280" t="str">
        <f>IF(X1047="CHEGOU",(MAX($Z$2:Z1046))+1,"")</f>
        <v/>
      </c>
    </row>
    <row r="1048" spans="1:27" s="216" customFormat="1" ht="21.9" customHeight="1" x14ac:dyDescent="0.3">
      <c r="A1048" s="12" t="e">
        <f>IF(#REF!="",0,COUNTIF(#REF!,"x"))</f>
        <v>#REF!</v>
      </c>
      <c r="B1048" s="12" t="e">
        <f>IF(#REF!="",0,COUNTIF(#REF!,"x"))</f>
        <v>#REF!</v>
      </c>
      <c r="C1048" s="13" t="e">
        <f>IF(#REF!="",0,COUNTIF(#REF!,"X"))</f>
        <v>#REF!</v>
      </c>
      <c r="D1048" s="278">
        <v>1805</v>
      </c>
      <c r="E1048" s="279" t="str">
        <f>_xlfn.XLOOKUP(D1048,BASE!A:A,BASE!B:B)</f>
        <v>TEMPERO SALSA CEBOLA E ALHO DESIDRATADO S/ GLUTAMATO 4KG</v>
      </c>
      <c r="F1048" s="280"/>
      <c r="G1048" s="280"/>
      <c r="H1048" s="281">
        <v>28.6</v>
      </c>
      <c r="I1048" s="281">
        <v>28.6</v>
      </c>
      <c r="J1048" s="282" t="str">
        <f>IFERROR(_xlfn.XLOOKUP(D1048,ISENTOS!A:A,ISENTOS!H:H),"")</f>
        <v/>
      </c>
      <c r="K1048" s="282" t="str">
        <f>IFERROR(_xlfn.XLOOKUP(D1048,ISENTOS!A:A,ISENTOS!I:I),"")</f>
        <v/>
      </c>
      <c r="L1048" s="283">
        <f>IF(_xlfn.XLOOKUP(D1048,Peso!A:A,Peso!D:D),_xlfn.XLOOKUP(D1048,Peso!A:A,Peso!D:D),"SEM PESO")</f>
        <v>4</v>
      </c>
      <c r="M1048" s="283" t="str">
        <f>_xlfn.XLOOKUP(D1048,Peso!A:A,Peso!C:C)</f>
        <v>SC</v>
      </c>
      <c r="N1048" s="283"/>
      <c r="O1048" s="284">
        <f t="shared" si="128"/>
        <v>28.6</v>
      </c>
      <c r="P1048" s="284" t="str">
        <f t="shared" si="129"/>
        <v/>
      </c>
      <c r="Q1048" s="284" t="str">
        <f t="shared" si="130"/>
        <v/>
      </c>
      <c r="R1048" s="285" t="str">
        <f>_xlfn.XLOOKUP(D1048,CATEGORIA!B:B,CATEGORIA!F:F)</f>
        <v>TEMPEROS / ESPECIARIAS</v>
      </c>
      <c r="S1048" s="286">
        <f t="shared" si="131"/>
        <v>114.4</v>
      </c>
      <c r="T1048" s="287" t="str">
        <f t="shared" si="132"/>
        <v/>
      </c>
      <c r="U1048" s="287" t="str">
        <f t="shared" si="133"/>
        <v/>
      </c>
      <c r="V1048" s="287">
        <f t="shared" si="134"/>
        <v>114.4</v>
      </c>
      <c r="W1048" s="288">
        <f>_xlfn.XLOOKUP('LISTA '!D1048,BASE!A:A,BASE!G:G)</f>
        <v>400</v>
      </c>
      <c r="X1048" s="280" t="str">
        <f t="shared" si="135"/>
        <v/>
      </c>
      <c r="Y1048" s="280" t="str">
        <f>IF(X1048="ACABOU",(MAX($Y$2:Y1047))+1,"")</f>
        <v/>
      </c>
      <c r="Z1048" s="280" t="str">
        <f>IF(X1048="CHEGOU",(MAX($Z$2:Z1047))+1,"")</f>
        <v/>
      </c>
    </row>
    <row r="1049" spans="1:27" s="216" customFormat="1" ht="21.9" customHeight="1" x14ac:dyDescent="0.3">
      <c r="A1049" s="12" t="e">
        <f>IF(#REF!="",0,COUNTIF(#REF!,"x"))</f>
        <v>#REF!</v>
      </c>
      <c r="B1049" s="12" t="e">
        <f>IF(#REF!="",0,COUNTIF(#REF!,"x"))</f>
        <v>#REF!</v>
      </c>
      <c r="C1049" s="13" t="e">
        <f>IF(#REF!="",0,COUNTIF(#REF!,"X"))</f>
        <v>#REF!</v>
      </c>
      <c r="D1049" s="278">
        <v>2209</v>
      </c>
      <c r="E1049" s="279" t="str">
        <f>_xlfn.XLOOKUP(D1049,BASE!A:A,BASE!B:B)</f>
        <v>TEMPERO SALSA CEBOLA E BACON S/ GLUTAMATO 2KG</v>
      </c>
      <c r="F1049" s="280" t="s">
        <v>155</v>
      </c>
      <c r="G1049" s="280" t="s">
        <v>155</v>
      </c>
      <c r="H1049" s="281">
        <v>35.4</v>
      </c>
      <c r="I1049" s="281">
        <v>35.4</v>
      </c>
      <c r="J1049" s="282" t="str">
        <f>IFERROR(_xlfn.XLOOKUP(D1049,ISENTOS!A:A,ISENTOS!H:H),"")</f>
        <v/>
      </c>
      <c r="K1049" s="282" t="str">
        <f>IFERROR(_xlfn.XLOOKUP(D1049,ISENTOS!A:A,ISENTOS!I:I),"")</f>
        <v/>
      </c>
      <c r="L1049" s="283">
        <f>IF(_xlfn.XLOOKUP(D1049,Peso!A:A,Peso!D:D),_xlfn.XLOOKUP(D1049,Peso!A:A,Peso!D:D),"SEM PESO")</f>
        <v>2</v>
      </c>
      <c r="M1049" s="283" t="str">
        <f>_xlfn.XLOOKUP(D1049,Peso!A:A,Peso!C:C)</f>
        <v>SC</v>
      </c>
      <c r="N1049" s="283"/>
      <c r="O1049" s="284">
        <f t="shared" si="128"/>
        <v>35.4</v>
      </c>
      <c r="P1049" s="284" t="str">
        <f t="shared" si="129"/>
        <v/>
      </c>
      <c r="Q1049" s="284" t="str">
        <f t="shared" si="130"/>
        <v/>
      </c>
      <c r="R1049" s="285" t="str">
        <f>_xlfn.XLOOKUP(D1049,CATEGORIA!B:B,CATEGORIA!F:F)</f>
        <v>TEMPEROS / ESPECIARIAS</v>
      </c>
      <c r="S1049" s="286">
        <f t="shared" si="131"/>
        <v>70.8</v>
      </c>
      <c r="T1049" s="287" t="str">
        <f t="shared" si="132"/>
        <v/>
      </c>
      <c r="U1049" s="287" t="str">
        <f t="shared" si="133"/>
        <v/>
      </c>
      <c r="V1049" s="287">
        <f t="shared" si="134"/>
        <v>70.8</v>
      </c>
      <c r="W1049" s="288">
        <f>_xlfn.XLOOKUP('LISTA '!D1049,BASE!A:A,BASE!G:G)</f>
        <v>1</v>
      </c>
      <c r="X1049" s="280" t="str">
        <f t="shared" si="135"/>
        <v/>
      </c>
      <c r="Y1049" s="280" t="str">
        <f>IF(X1049="ACABOU",(MAX($Y$2:Y1048))+1,"")</f>
        <v/>
      </c>
      <c r="Z1049" s="280" t="str">
        <f>IF(X1049="CHEGOU",(MAX($Z$2:Z1048))+1,"")</f>
        <v/>
      </c>
    </row>
    <row r="1050" spans="1:27" s="216" customFormat="1" ht="21.9" customHeight="1" x14ac:dyDescent="0.3">
      <c r="A1050" s="12" t="e">
        <f>IF(#REF!="",0,COUNTIF(#REF!,"x"))</f>
        <v>#REF!</v>
      </c>
      <c r="B1050" s="12" t="e">
        <f>IF(#REF!="",0,COUNTIF(#REF!,"x"))</f>
        <v>#REF!</v>
      </c>
      <c r="C1050" s="13" t="e">
        <f>IF(#REF!="",0,COUNTIF(#REF!,"X"))</f>
        <v>#REF!</v>
      </c>
      <c r="D1050" s="278">
        <v>1806</v>
      </c>
      <c r="E1050" s="279" t="str">
        <f>_xlfn.XLOOKUP(D1050,BASE!A:A,BASE!B:B)</f>
        <v>TEMPERO SALSA CEBOLA E BACON S/ GLUTAMATO 4KG</v>
      </c>
      <c r="F1050" s="280"/>
      <c r="G1050" s="280"/>
      <c r="H1050" s="281">
        <v>31.5</v>
      </c>
      <c r="I1050" s="281">
        <v>0</v>
      </c>
      <c r="J1050" s="282" t="str">
        <f>IFERROR(_xlfn.XLOOKUP(D1050,ISENTOS!A:A,ISENTOS!H:H),"")</f>
        <v/>
      </c>
      <c r="K1050" s="282" t="str">
        <f>IFERROR(_xlfn.XLOOKUP(D1050,ISENTOS!A:A,ISENTOS!I:I),"")</f>
        <v/>
      </c>
      <c r="L1050" s="283">
        <f>IF(_xlfn.XLOOKUP(D1050,Peso!A:A,Peso!D:D),_xlfn.XLOOKUP(D1050,Peso!A:A,Peso!D:D),"SEM PESO")</f>
        <v>4</v>
      </c>
      <c r="M1050" s="283" t="str">
        <f>_xlfn.XLOOKUP(D1050,Peso!A:A,Peso!C:C)</f>
        <v>SC</v>
      </c>
      <c r="N1050" s="283"/>
      <c r="O1050" s="284">
        <f t="shared" si="128"/>
        <v>0</v>
      </c>
      <c r="P1050" s="284" t="str">
        <f t="shared" si="129"/>
        <v/>
      </c>
      <c r="Q1050" s="284" t="str">
        <f t="shared" si="130"/>
        <v/>
      </c>
      <c r="R1050" s="285" t="str">
        <f>_xlfn.XLOOKUP(D1050,CATEGORIA!B:B,CATEGORIA!F:F)</f>
        <v>TEMPEROS / ESPECIARIAS</v>
      </c>
      <c r="S1050" s="286">
        <f t="shared" si="131"/>
        <v>0</v>
      </c>
      <c r="T1050" s="287" t="str">
        <f t="shared" si="132"/>
        <v/>
      </c>
      <c r="U1050" s="287" t="str">
        <f t="shared" si="133"/>
        <v/>
      </c>
      <c r="V1050" s="287">
        <f t="shared" si="134"/>
        <v>0</v>
      </c>
      <c r="W1050" s="288">
        <f>_xlfn.XLOOKUP('LISTA '!D1050,BASE!A:A,BASE!G:G)</f>
        <v>0</v>
      </c>
      <c r="X1050" s="280" t="str">
        <f t="shared" si="135"/>
        <v/>
      </c>
      <c r="Y1050" s="280" t="str">
        <f>IF(X1050="ACABOU",(MAX($Y$2:Y1049))+1,"")</f>
        <v/>
      </c>
      <c r="Z1050" s="280" t="str">
        <f>IF(X1050="CHEGOU",(MAX($Z$2:Z1049))+1,"")</f>
        <v/>
      </c>
    </row>
    <row r="1051" spans="1:27" s="216" customFormat="1" ht="21.9" customHeight="1" x14ac:dyDescent="0.3">
      <c r="A1051" s="12" t="e">
        <f>IF(#REF!="",0,COUNTIF(#REF!,"x"))</f>
        <v>#REF!</v>
      </c>
      <c r="B1051" s="12" t="e">
        <f>IF(#REF!="",0,COUNTIF(#REF!,"x"))</f>
        <v>#REF!</v>
      </c>
      <c r="C1051" s="13" t="e">
        <f>IF(#REF!="",0,COUNTIF(#REF!,"X"))</f>
        <v>#REF!</v>
      </c>
      <c r="D1051" s="278">
        <v>1811</v>
      </c>
      <c r="E1051" s="279" t="str">
        <f>_xlfn.XLOOKUP(D1051,BASE!A:A,BASE!B:B)</f>
        <v>TEMPERO SALSA CEBOLINHA E ALHO S/ GLUTAMATO 4KG</v>
      </c>
      <c r="F1051" s="280"/>
      <c r="G1051" s="280"/>
      <c r="H1051" s="281">
        <v>29.5</v>
      </c>
      <c r="I1051" s="281">
        <v>29.5</v>
      </c>
      <c r="J1051" s="282" t="str">
        <f>IFERROR(_xlfn.XLOOKUP(D1051,ISENTOS!A:A,ISENTOS!H:H),"")</f>
        <v/>
      </c>
      <c r="K1051" s="282" t="str">
        <f>IFERROR(_xlfn.XLOOKUP(D1051,ISENTOS!A:A,ISENTOS!I:I),"")</f>
        <v/>
      </c>
      <c r="L1051" s="283">
        <f>IF(_xlfn.XLOOKUP(D1051,Peso!A:A,Peso!D:D),_xlfn.XLOOKUP(D1051,Peso!A:A,Peso!D:D),"SEM PESO")</f>
        <v>4</v>
      </c>
      <c r="M1051" s="283" t="str">
        <f>_xlfn.XLOOKUP(D1051,Peso!A:A,Peso!C:C)</f>
        <v>SC</v>
      </c>
      <c r="N1051" s="283"/>
      <c r="O1051" s="284">
        <f t="shared" si="128"/>
        <v>29.5</v>
      </c>
      <c r="P1051" s="284" t="str">
        <f t="shared" si="129"/>
        <v/>
      </c>
      <c r="Q1051" s="284" t="str">
        <f t="shared" si="130"/>
        <v/>
      </c>
      <c r="R1051" s="285" t="str">
        <f>_xlfn.XLOOKUP(D1051,CATEGORIA!B:B,CATEGORIA!F:F)</f>
        <v>TEMPEROS / ESPECIARIAS</v>
      </c>
      <c r="S1051" s="286">
        <f t="shared" si="131"/>
        <v>118</v>
      </c>
      <c r="T1051" s="287" t="str">
        <f t="shared" si="132"/>
        <v/>
      </c>
      <c r="U1051" s="287" t="str">
        <f t="shared" si="133"/>
        <v/>
      </c>
      <c r="V1051" s="287">
        <f t="shared" si="134"/>
        <v>118</v>
      </c>
      <c r="W1051" s="288">
        <f>_xlfn.XLOOKUP('LISTA '!D1051,BASE!A:A,BASE!G:G)</f>
        <v>56</v>
      </c>
      <c r="X1051" s="280" t="str">
        <f t="shared" si="135"/>
        <v/>
      </c>
      <c r="Y1051" s="280" t="str">
        <f>IF(X1051="ACABOU",(MAX($Y$2:Y1050))+1,"")</f>
        <v/>
      </c>
      <c r="Z1051" s="280" t="str">
        <f>IF(X1051="CHEGOU",(MAX($Z$2:Z1050))+1,"")</f>
        <v/>
      </c>
    </row>
    <row r="1052" spans="1:27" s="216" customFormat="1" ht="21.9" customHeight="1" x14ac:dyDescent="0.3">
      <c r="A1052" s="12" t="e">
        <f>IF(#REF!="",0,COUNTIF(#REF!,"x"))</f>
        <v>#REF!</v>
      </c>
      <c r="B1052" s="12" t="e">
        <f>IF(#REF!="",0,COUNTIF(#REF!,"x"))</f>
        <v>#REF!</v>
      </c>
      <c r="C1052" s="13" t="e">
        <f>IF(#REF!="",0,COUNTIF(#REF!,"X"))</f>
        <v>#REF!</v>
      </c>
      <c r="D1052" s="278">
        <v>1208</v>
      </c>
      <c r="E1052" s="279" t="str">
        <f>_xlfn.XLOOKUP(D1052,BASE!A:A,BASE!B:B)</f>
        <v>TEMPERO SIRIO (BA-HAR) S/ GLUTAMATO 5KG</v>
      </c>
      <c r="F1052" s="280"/>
      <c r="G1052" s="280"/>
      <c r="H1052" s="281">
        <v>19</v>
      </c>
      <c r="I1052" s="281">
        <v>19</v>
      </c>
      <c r="J1052" s="282" t="str">
        <f>IFERROR(_xlfn.XLOOKUP(D1052,ISENTOS!A:A,ISENTOS!H:H),"")</f>
        <v/>
      </c>
      <c r="K1052" s="282" t="str">
        <f>IFERROR(_xlfn.XLOOKUP(D1052,ISENTOS!A:A,ISENTOS!I:I),"")</f>
        <v/>
      </c>
      <c r="L1052" s="283">
        <f>IF(_xlfn.XLOOKUP(D1052,Peso!A:A,Peso!D:D),_xlfn.XLOOKUP(D1052,Peso!A:A,Peso!D:D),"SEM PESO")</f>
        <v>5</v>
      </c>
      <c r="M1052" s="283" t="str">
        <f>_xlfn.XLOOKUP(D1052,Peso!A:A,Peso!C:C)</f>
        <v>SC</v>
      </c>
      <c r="N1052" s="283"/>
      <c r="O1052" s="284">
        <f t="shared" si="128"/>
        <v>19</v>
      </c>
      <c r="P1052" s="284" t="str">
        <f t="shared" si="129"/>
        <v/>
      </c>
      <c r="Q1052" s="284" t="str">
        <f t="shared" si="130"/>
        <v/>
      </c>
      <c r="R1052" s="285" t="str">
        <f>_xlfn.XLOOKUP(D1052,CATEGORIA!B:B,CATEGORIA!F:F)</f>
        <v>TEMPEROS / ESPECIARIAS</v>
      </c>
      <c r="S1052" s="286">
        <f t="shared" si="131"/>
        <v>95</v>
      </c>
      <c r="T1052" s="287" t="str">
        <f t="shared" si="132"/>
        <v/>
      </c>
      <c r="U1052" s="287" t="str">
        <f t="shared" si="133"/>
        <v/>
      </c>
      <c r="V1052" s="287">
        <f t="shared" si="134"/>
        <v>95</v>
      </c>
      <c r="W1052" s="288">
        <f>_xlfn.XLOOKUP('LISTA '!D1052,BASE!A:A,BASE!G:G)</f>
        <v>130</v>
      </c>
      <c r="X1052" s="280" t="str">
        <f t="shared" si="135"/>
        <v/>
      </c>
      <c r="Y1052" s="280" t="str">
        <f>IF(X1052="ACABOU",(MAX($Y$2:Y1051))+1,"")</f>
        <v/>
      </c>
      <c r="Z1052" s="280" t="str">
        <f>IF(X1052="CHEGOU",(MAX($Z$2:Z1051))+1,"")</f>
        <v/>
      </c>
    </row>
    <row r="1053" spans="1:27" s="216" customFormat="1" ht="21.9" customHeight="1" x14ac:dyDescent="0.3">
      <c r="A1053" s="54" t="e">
        <f>IF(#REF!="",0,COUNTIF(#REF!,"x"))</f>
        <v>#REF!</v>
      </c>
      <c r="B1053" s="54" t="e">
        <f>IF(#REF!="",0,COUNTIF(#REF!,"x"))</f>
        <v>#REF!</v>
      </c>
      <c r="C1053" s="54" t="e">
        <f>IF(#REF!="",0,COUNTIF(#REF!,"X"))</f>
        <v>#REF!</v>
      </c>
      <c r="D1053" s="278">
        <v>2819</v>
      </c>
      <c r="E1053" s="279" t="str">
        <f>_xlfn.XLOOKUP(D1053,BASE!A:A,BASE!B:B)</f>
        <v>TEMPERO TAILANDES 2KG</v>
      </c>
      <c r="F1053" s="280"/>
      <c r="G1053" s="280"/>
      <c r="H1053" s="281">
        <v>52</v>
      </c>
      <c r="I1053" s="281">
        <v>52</v>
      </c>
      <c r="J1053" s="282" t="str">
        <f>IFERROR(_xlfn.XLOOKUP(D1053,ISENTOS!A:A,ISENTOS!H:H),"")</f>
        <v/>
      </c>
      <c r="K1053" s="282" t="str">
        <f>IFERROR(_xlfn.XLOOKUP(D1053,ISENTOS!A:A,ISENTOS!I:I),"")</f>
        <v/>
      </c>
      <c r="L1053" s="283">
        <f>IF(_xlfn.XLOOKUP(D1053,Peso!A:A,Peso!D:D),_xlfn.XLOOKUP(D1053,Peso!A:A,Peso!D:D),"SEM PESO")</f>
        <v>2</v>
      </c>
      <c r="M1053" s="283" t="str">
        <f>_xlfn.XLOOKUP(D1053,Peso!A:A,Peso!C:C)</f>
        <v>SC</v>
      </c>
      <c r="N1053" s="283"/>
      <c r="O1053" s="284">
        <f t="shared" si="128"/>
        <v>52</v>
      </c>
      <c r="P1053" s="284" t="str">
        <f t="shared" si="129"/>
        <v/>
      </c>
      <c r="Q1053" s="284" t="str">
        <f t="shared" si="130"/>
        <v/>
      </c>
      <c r="R1053" s="285" t="str">
        <f>_xlfn.XLOOKUP(D1053,CATEGORIA!B:B,CATEGORIA!F:F)</f>
        <v>TEMPEROS / ESPECIARIAS</v>
      </c>
      <c r="S1053" s="286">
        <f t="shared" si="131"/>
        <v>104</v>
      </c>
      <c r="T1053" s="287" t="str">
        <f t="shared" si="132"/>
        <v/>
      </c>
      <c r="U1053" s="287" t="str">
        <f t="shared" si="133"/>
        <v/>
      </c>
      <c r="V1053" s="287">
        <f t="shared" si="134"/>
        <v>104</v>
      </c>
      <c r="W1053" s="288">
        <f>_xlfn.XLOOKUP('LISTA '!D1053,BASE!A:A,BASE!G:G)</f>
        <v>35</v>
      </c>
      <c r="X1053" s="280" t="str">
        <f t="shared" si="135"/>
        <v/>
      </c>
      <c r="Y1053" s="280" t="str">
        <f>IF(X1053="ACABOU",(MAX($Y$2:Y1052))+1,"")</f>
        <v/>
      </c>
      <c r="Z1053" s="280" t="str">
        <f>IF(X1053="CHEGOU",(MAX($Z$2:Z1052))+1,"")</f>
        <v/>
      </c>
    </row>
    <row r="1054" spans="1:27" s="216" customFormat="1" ht="21.9" customHeight="1" x14ac:dyDescent="0.3">
      <c r="A1054" s="13" t="e">
        <f>IF(#REF!="",0,COUNTIF(#REF!,"x"))</f>
        <v>#REF!</v>
      </c>
      <c r="B1054" s="13" t="e">
        <f>IF(#REF!="",0,COUNTIF(#REF!,"x"))</f>
        <v>#REF!</v>
      </c>
      <c r="C1054" s="13" t="e">
        <f>IF(#REF!="",0,COUNTIF(#REF!,"X"))</f>
        <v>#REF!</v>
      </c>
      <c r="D1054" s="278">
        <v>1285</v>
      </c>
      <c r="E1054" s="279" t="str">
        <f>_xlfn.XLOOKUP(D1054,BASE!A:A,BASE!B:B)</f>
        <v>TEMPERO TARTARO S/ GLUTAMATO 5KG</v>
      </c>
      <c r="F1054" s="280"/>
      <c r="G1054" s="280"/>
      <c r="H1054" s="281">
        <v>29.5</v>
      </c>
      <c r="I1054" s="281">
        <v>29.5</v>
      </c>
      <c r="J1054" s="282" t="str">
        <f>IFERROR(_xlfn.XLOOKUP(D1054,ISENTOS!A:A,ISENTOS!H:H),"")</f>
        <v/>
      </c>
      <c r="K1054" s="282" t="str">
        <f>IFERROR(_xlfn.XLOOKUP(D1054,ISENTOS!A:A,ISENTOS!I:I),"")</f>
        <v/>
      </c>
      <c r="L1054" s="283">
        <f>IF(_xlfn.XLOOKUP(D1054,Peso!A:A,Peso!D:D),_xlfn.XLOOKUP(D1054,Peso!A:A,Peso!D:D),"SEM PESO")</f>
        <v>5</v>
      </c>
      <c r="M1054" s="283" t="str">
        <f>_xlfn.XLOOKUP(D1054,Peso!A:A,Peso!C:C)</f>
        <v>SC</v>
      </c>
      <c r="N1054" s="283"/>
      <c r="O1054" s="284">
        <f t="shared" si="128"/>
        <v>29.5</v>
      </c>
      <c r="P1054" s="284" t="str">
        <f t="shared" si="129"/>
        <v/>
      </c>
      <c r="Q1054" s="284" t="str">
        <f t="shared" si="130"/>
        <v/>
      </c>
      <c r="R1054" s="285" t="str">
        <f>_xlfn.XLOOKUP(D1054,CATEGORIA!B:B,CATEGORIA!F:F)</f>
        <v>TEMPEROS / ESPECIARIAS</v>
      </c>
      <c r="S1054" s="286">
        <f t="shared" si="131"/>
        <v>147.5</v>
      </c>
      <c r="T1054" s="287" t="str">
        <f t="shared" si="132"/>
        <v/>
      </c>
      <c r="U1054" s="287" t="str">
        <f t="shared" si="133"/>
        <v/>
      </c>
      <c r="V1054" s="287">
        <f t="shared" si="134"/>
        <v>147.5</v>
      </c>
      <c r="W1054" s="288">
        <f>_xlfn.XLOOKUP('LISTA '!D1054,BASE!A:A,BASE!G:G)</f>
        <v>162</v>
      </c>
      <c r="X1054" s="280" t="str">
        <f t="shared" si="135"/>
        <v/>
      </c>
      <c r="Y1054" s="280" t="str">
        <f>IF(X1054="ACABOU",(MAX($Y$2:Y1053))+1,"")</f>
        <v/>
      </c>
      <c r="Z1054" s="280" t="str">
        <f>IF(X1054="CHEGOU",(MAX($Z$2:Z1053))+1,"")</f>
        <v/>
      </c>
    </row>
    <row r="1055" spans="1:27" s="216" customFormat="1" ht="21.9" customHeight="1" x14ac:dyDescent="0.3">
      <c r="A1055" s="11" t="e">
        <f>IF(#REF!="",0,COUNTIF(#REF!,"x"))</f>
        <v>#REF!</v>
      </c>
      <c r="B1055" s="11" t="e">
        <f>IF(#REF!="",0,COUNTIF(#REF!,"x"))</f>
        <v>#REF!</v>
      </c>
      <c r="C1055" s="10" t="e">
        <f>IF(#REF!="",0,COUNTIF(#REF!,"X"))</f>
        <v>#REF!</v>
      </c>
      <c r="D1055" s="278">
        <v>21525</v>
      </c>
      <c r="E1055" s="279" t="str">
        <f>_xlfn.XLOOKUP(D1055,BASE!A:A,BASE!B:B)</f>
        <v>TEMPERO TEMPERA TUDO S/ GLUTAMATO 5KG</v>
      </c>
      <c r="F1055" s="280"/>
      <c r="G1055" s="280"/>
      <c r="H1055" s="281">
        <v>11.2</v>
      </c>
      <c r="I1055" s="281">
        <v>11.2</v>
      </c>
      <c r="J1055" s="282" t="str">
        <f>IFERROR(_xlfn.XLOOKUP(D1055,ISENTOS!A:A,ISENTOS!H:H),"")</f>
        <v/>
      </c>
      <c r="K1055" s="282" t="str">
        <f>IFERROR(_xlfn.XLOOKUP(D1055,ISENTOS!A:A,ISENTOS!I:I),"")</f>
        <v/>
      </c>
      <c r="L1055" s="283">
        <f>IF(_xlfn.XLOOKUP(D1055,Peso!A:A,Peso!D:D),_xlfn.XLOOKUP(D1055,Peso!A:A,Peso!D:D),"SEM PESO")</f>
        <v>5</v>
      </c>
      <c r="M1055" s="283" t="str">
        <f>_xlfn.XLOOKUP(D1055,Peso!A:A,Peso!C:C)</f>
        <v>SC</v>
      </c>
      <c r="N1055" s="283"/>
      <c r="O1055" s="284">
        <f t="shared" si="128"/>
        <v>11.2</v>
      </c>
      <c r="P1055" s="284" t="str">
        <f t="shared" si="129"/>
        <v/>
      </c>
      <c r="Q1055" s="284" t="str">
        <f t="shared" si="130"/>
        <v/>
      </c>
      <c r="R1055" s="285" t="str">
        <f>_xlfn.XLOOKUP(D1055,CATEGORIA!B:B,CATEGORIA!F:F)</f>
        <v>TEMPEROS / ESPECIARIAS</v>
      </c>
      <c r="S1055" s="286">
        <f t="shared" si="131"/>
        <v>56</v>
      </c>
      <c r="T1055" s="287" t="str">
        <f t="shared" si="132"/>
        <v/>
      </c>
      <c r="U1055" s="287" t="str">
        <f t="shared" si="133"/>
        <v/>
      </c>
      <c r="V1055" s="287">
        <f t="shared" si="134"/>
        <v>56</v>
      </c>
      <c r="W1055" s="288">
        <f>_xlfn.XLOOKUP('LISTA '!D1055,BASE!A:A,BASE!G:G)</f>
        <v>69</v>
      </c>
      <c r="X1055" s="280" t="str">
        <f t="shared" si="135"/>
        <v/>
      </c>
      <c r="Y1055" s="280" t="str">
        <f>IF(X1055="ACABOU",(MAX($Y$2:Y1054))+1,"")</f>
        <v/>
      </c>
      <c r="Z1055" s="280" t="str">
        <f>IF(X1055="CHEGOU",(MAX($Z$2:Z1054))+1,"")</f>
        <v/>
      </c>
    </row>
    <row r="1056" spans="1:27" s="216" customFormat="1" ht="21.9" customHeight="1" x14ac:dyDescent="0.3">
      <c r="A1056" s="12" t="e">
        <f>IF(#REF!="",0,COUNTIF(#REF!,"x"))</f>
        <v>#REF!</v>
      </c>
      <c r="B1056" s="12" t="e">
        <f>IF(#REF!="",0,COUNTIF(#REF!,"x"))</f>
        <v>#REF!</v>
      </c>
      <c r="C1056" s="13" t="e">
        <f>IF(#REF!="",0,COUNTIF(#REF!,"X"))</f>
        <v>#REF!</v>
      </c>
      <c r="D1056" s="278">
        <v>21471</v>
      </c>
      <c r="E1056" s="279" t="str">
        <f>_xlfn.XLOOKUP(D1056,BASE!A:A,BASE!B:B)</f>
        <v>TEMPERO VINAGRETE EM FLOCOS S/ GLUTAMATO 2KG (VIDA EM GRAOS)</v>
      </c>
      <c r="F1056" s="280" t="s">
        <v>155</v>
      </c>
      <c r="G1056" s="280" t="s">
        <v>155</v>
      </c>
      <c r="H1056" s="281">
        <v>33.9</v>
      </c>
      <c r="I1056" s="281">
        <f>VLOOKUP(D1056,FRACIONADOS!$A:$L,8,0)</f>
        <v>33.9</v>
      </c>
      <c r="J1056" s="282" t="str">
        <f>IFERROR(_xlfn.XLOOKUP(D1056,ISENTOS!A:A,ISENTOS!H:H),"")</f>
        <v/>
      </c>
      <c r="K1056" s="282" t="str">
        <f>IFERROR(_xlfn.XLOOKUP(D1056,ISENTOS!A:A,ISENTOS!I:I),"")</f>
        <v/>
      </c>
      <c r="L1056" s="283">
        <f>IF(_xlfn.XLOOKUP(D1056,Peso!A:A,Peso!D:D),_xlfn.XLOOKUP(D1056,Peso!A:A,Peso!D:D),"SEM PESO")</f>
        <v>2</v>
      </c>
      <c r="M1056" s="283" t="str">
        <f>_xlfn.XLOOKUP(D1056,Peso!A:A,Peso!C:C)</f>
        <v>SC</v>
      </c>
      <c r="N1056" s="283"/>
      <c r="O1056" s="284">
        <f t="shared" si="128"/>
        <v>33.9</v>
      </c>
      <c r="P1056" s="284" t="str">
        <f t="shared" si="129"/>
        <v/>
      </c>
      <c r="Q1056" s="284" t="str">
        <f t="shared" si="130"/>
        <v/>
      </c>
      <c r="R1056" s="285" t="str">
        <f>_xlfn.XLOOKUP(D1056,CATEGORIA!B:B,CATEGORIA!F:F)</f>
        <v>TEMPEROS / ESPECIARIAS</v>
      </c>
      <c r="S1056" s="286">
        <f t="shared" si="131"/>
        <v>67.8</v>
      </c>
      <c r="T1056" s="287" t="str">
        <f t="shared" si="132"/>
        <v/>
      </c>
      <c r="U1056" s="287" t="str">
        <f t="shared" si="133"/>
        <v/>
      </c>
      <c r="V1056" s="287">
        <f t="shared" si="134"/>
        <v>67.8</v>
      </c>
      <c r="W1056" s="288">
        <f>_xlfn.XLOOKUP('LISTA '!D1056,BASE!A:A,BASE!G:G)</f>
        <v>65</v>
      </c>
      <c r="X1056" s="280" t="str">
        <f t="shared" si="135"/>
        <v/>
      </c>
      <c r="Y1056" s="280" t="str">
        <f>IF(X1056="ACABOU",(MAX($Y$2:Y1055))+1,"")</f>
        <v/>
      </c>
      <c r="Z1056" s="280" t="str">
        <f>IF(X1056="CHEGOU",(MAX($Z$2:Z1055))+1,"")</f>
        <v/>
      </c>
    </row>
    <row r="1057" spans="1:27" s="216" customFormat="1" ht="21.9" customHeight="1" x14ac:dyDescent="0.3">
      <c r="A1057" s="12"/>
      <c r="B1057" s="12"/>
      <c r="C1057" s="13"/>
      <c r="D1057" s="278">
        <v>20079</v>
      </c>
      <c r="E1057" s="279" t="str">
        <f>_xlfn.XLOOKUP(D1057,BASE!A:A,BASE!B:B)</f>
        <v>TEMPERO VINAGRETE EM FLOCOS S/ GLUTAMATO 5KG</v>
      </c>
      <c r="F1057" s="280"/>
      <c r="G1057" s="280"/>
      <c r="H1057" s="281">
        <v>29.5</v>
      </c>
      <c r="I1057" s="281">
        <v>29.5</v>
      </c>
      <c r="J1057" s="282" t="str">
        <f>IFERROR(_xlfn.XLOOKUP(D1057,ISENTOS!A:A,ISENTOS!H:H),"")</f>
        <v/>
      </c>
      <c r="K1057" s="282" t="str">
        <f>IFERROR(_xlfn.XLOOKUP(D1057,ISENTOS!A:A,ISENTOS!I:I),"")</f>
        <v/>
      </c>
      <c r="L1057" s="283">
        <f>IF(_xlfn.XLOOKUP(D1057,Peso!A:A,Peso!D:D),_xlfn.XLOOKUP(D1057,Peso!A:A,Peso!D:D),"SEM PESO")</f>
        <v>5</v>
      </c>
      <c r="M1057" s="283" t="str">
        <f>_xlfn.XLOOKUP(D1057,Peso!A:A,Peso!C:C)</f>
        <v>SC</v>
      </c>
      <c r="N1057" s="283"/>
      <c r="O1057" s="284">
        <f t="shared" si="128"/>
        <v>29.5</v>
      </c>
      <c r="P1057" s="284" t="str">
        <f t="shared" si="129"/>
        <v/>
      </c>
      <c r="Q1057" s="284" t="str">
        <f t="shared" si="130"/>
        <v/>
      </c>
      <c r="R1057" s="285" t="str">
        <f>_xlfn.XLOOKUP(D1057,CATEGORIA!B:B,CATEGORIA!F:F)</f>
        <v>TEMPEROS / ESPECIARIAS</v>
      </c>
      <c r="S1057" s="286">
        <f t="shared" si="131"/>
        <v>147.5</v>
      </c>
      <c r="T1057" s="287" t="str">
        <f t="shared" si="132"/>
        <v/>
      </c>
      <c r="U1057" s="287" t="str">
        <f t="shared" si="133"/>
        <v/>
      </c>
      <c r="V1057" s="287">
        <f t="shared" si="134"/>
        <v>147.5</v>
      </c>
      <c r="W1057" s="288">
        <f>_xlfn.XLOOKUP('LISTA '!D1057,BASE!A:A,BASE!G:G)</f>
        <v>283</v>
      </c>
      <c r="X1057" s="280" t="str">
        <f t="shared" si="135"/>
        <v/>
      </c>
      <c r="Y1057" s="280" t="str">
        <f>IF(X1057="ACABOU",(MAX($Y$2:Y1056))+1,"")</f>
        <v/>
      </c>
      <c r="Z1057" s="280" t="str">
        <f>IF(X1057="CHEGOU",(MAX($Z$2:Z1056))+1,"")</f>
        <v/>
      </c>
    </row>
    <row r="1058" spans="1:27" s="215" customFormat="1" ht="21.9" customHeight="1" x14ac:dyDescent="0.3">
      <c r="A1058" s="12" t="e">
        <f>IF(#REF!="",0,COUNTIF(#REF!,"x"))</f>
        <v>#REF!</v>
      </c>
      <c r="B1058" s="12" t="e">
        <f>IF(#REF!="",0,COUNTIF(#REF!,"x"))</f>
        <v>#REF!</v>
      </c>
      <c r="C1058" s="13" t="e">
        <f>IF(#REF!="",0,COUNTIF(#REF!,"X"))</f>
        <v>#REF!</v>
      </c>
      <c r="D1058" s="278">
        <v>2210</v>
      </c>
      <c r="E1058" s="279" t="str">
        <f>_xlfn.XLOOKUP(D1058,BASE!A:A,BASE!B:B)</f>
        <v>TEMPERO ZATTAR S/ GLUTAMATO 2KG (VIDA EM GRAOS)</v>
      </c>
      <c r="F1058" s="280" t="s">
        <v>155</v>
      </c>
      <c r="G1058" s="280" t="s">
        <v>155</v>
      </c>
      <c r="H1058" s="281">
        <v>12.5</v>
      </c>
      <c r="I1058" s="281">
        <f>VLOOKUP(D1058,FRACIONADOS!$A:$L,8,0)</f>
        <v>12.5</v>
      </c>
      <c r="J1058" s="282" t="str">
        <f>IFERROR(_xlfn.XLOOKUP(D1058,ISENTOS!A:A,ISENTOS!H:H),"")</f>
        <v/>
      </c>
      <c r="K1058" s="282" t="str">
        <f>IFERROR(_xlfn.XLOOKUP(D1058,ISENTOS!A:A,ISENTOS!I:I),"")</f>
        <v/>
      </c>
      <c r="L1058" s="283">
        <f>IF(_xlfn.XLOOKUP(D1058,Peso!A:A,Peso!D:D),_xlfn.XLOOKUP(D1058,Peso!A:A,Peso!D:D),"SEM PESO")</f>
        <v>2</v>
      </c>
      <c r="M1058" s="283" t="str">
        <f>_xlfn.XLOOKUP(D1058,Peso!A:A,Peso!C:C)</f>
        <v>SC</v>
      </c>
      <c r="N1058" s="283"/>
      <c r="O1058" s="284">
        <f t="shared" si="128"/>
        <v>12.5</v>
      </c>
      <c r="P1058" s="284" t="str">
        <f t="shared" si="129"/>
        <v/>
      </c>
      <c r="Q1058" s="284" t="str">
        <f t="shared" si="130"/>
        <v/>
      </c>
      <c r="R1058" s="285" t="str">
        <f>_xlfn.XLOOKUP(D1058,CATEGORIA!B:B,CATEGORIA!F:F)</f>
        <v>TEMPEROS / ESPECIARIAS</v>
      </c>
      <c r="S1058" s="286">
        <f t="shared" si="131"/>
        <v>25</v>
      </c>
      <c r="T1058" s="287" t="str">
        <f t="shared" si="132"/>
        <v/>
      </c>
      <c r="U1058" s="287" t="str">
        <f t="shared" si="133"/>
        <v/>
      </c>
      <c r="V1058" s="287">
        <f t="shared" si="134"/>
        <v>25</v>
      </c>
      <c r="W1058" s="288">
        <f>_xlfn.XLOOKUP('LISTA '!D1058,BASE!A:A,BASE!G:G)</f>
        <v>65</v>
      </c>
      <c r="X1058" s="280" t="str">
        <f t="shared" si="135"/>
        <v/>
      </c>
      <c r="Y1058" s="280" t="str">
        <f>IF(X1058="ACABOU",(MAX($Y$2:Y1057))+1,"")</f>
        <v/>
      </c>
      <c r="Z1058" s="280" t="str">
        <f>IF(X1058="CHEGOU",(MAX($Z$2:Z1057))+1,"")</f>
        <v/>
      </c>
    </row>
    <row r="1059" spans="1:27" s="215" customFormat="1" ht="21.9" customHeight="1" x14ac:dyDescent="0.3">
      <c r="A1059" s="12" t="e">
        <f>IF(#REF!="",0,COUNTIF(#REF!,"x"))</f>
        <v>#REF!</v>
      </c>
      <c r="B1059" s="12" t="e">
        <f>IF(#REF!="",0,COUNTIF(#REF!,"x"))</f>
        <v>#REF!</v>
      </c>
      <c r="C1059" s="13" t="e">
        <f>IF(#REF!="",0,COUNTIF(#REF!,"X"))</f>
        <v>#REF!</v>
      </c>
      <c r="D1059" s="278">
        <v>21031</v>
      </c>
      <c r="E1059" s="279" t="str">
        <f>_xlfn.XLOOKUP(D1059,BASE!A:A,BASE!B:B)</f>
        <v>TEMPERO ZATTAR S/ GLUTAMATO 5KG</v>
      </c>
      <c r="F1059" s="280"/>
      <c r="G1059" s="280"/>
      <c r="H1059" s="281">
        <v>10.199999999999999</v>
      </c>
      <c r="I1059" s="281">
        <v>10.199999999999999</v>
      </c>
      <c r="J1059" s="282" t="str">
        <f>IFERROR(_xlfn.XLOOKUP(D1059,ISENTOS!A:A,ISENTOS!H:H),"")</f>
        <v/>
      </c>
      <c r="K1059" s="282" t="str">
        <f>IFERROR(_xlfn.XLOOKUP(D1059,ISENTOS!A:A,ISENTOS!I:I),"")</f>
        <v/>
      </c>
      <c r="L1059" s="283">
        <f>IF(_xlfn.XLOOKUP(D1059,Peso!A:A,Peso!D:D),_xlfn.XLOOKUP(D1059,Peso!A:A,Peso!D:D),"SEM PESO")</f>
        <v>5</v>
      </c>
      <c r="M1059" s="283" t="str">
        <f>_xlfn.XLOOKUP(D1059,Peso!A:A,Peso!C:C)</f>
        <v>SC</v>
      </c>
      <c r="N1059" s="283"/>
      <c r="O1059" s="284">
        <f t="shared" si="128"/>
        <v>10.199999999999999</v>
      </c>
      <c r="P1059" s="284" t="str">
        <f t="shared" si="129"/>
        <v/>
      </c>
      <c r="Q1059" s="284" t="str">
        <f t="shared" si="130"/>
        <v/>
      </c>
      <c r="R1059" s="285" t="str">
        <f>_xlfn.XLOOKUP(D1059,CATEGORIA!B:B,CATEGORIA!F:F)</f>
        <v>TEMPEROS / ESPECIARIAS</v>
      </c>
      <c r="S1059" s="286">
        <f t="shared" si="131"/>
        <v>51</v>
      </c>
      <c r="T1059" s="287" t="str">
        <f t="shared" si="132"/>
        <v/>
      </c>
      <c r="U1059" s="287" t="str">
        <f t="shared" si="133"/>
        <v/>
      </c>
      <c r="V1059" s="287">
        <f t="shared" si="134"/>
        <v>51</v>
      </c>
      <c r="W1059" s="288">
        <f>_xlfn.XLOOKUP('LISTA '!D1059,BASE!A:A,BASE!G:G)</f>
        <v>40</v>
      </c>
      <c r="X1059" s="280" t="str">
        <f t="shared" si="135"/>
        <v/>
      </c>
      <c r="Y1059" s="280" t="str">
        <f>IF(X1059="ACABOU",(MAX($Y$2:Y1058))+1,"")</f>
        <v/>
      </c>
      <c r="Z1059" s="280" t="str">
        <f>IF(X1059="CHEGOU",(MAX($Z$2:Z1058))+1,"")</f>
        <v/>
      </c>
    </row>
    <row r="1060" spans="1:27" s="216" customFormat="1" ht="21.9" customHeight="1" x14ac:dyDescent="0.3">
      <c r="A1060" s="12" t="e">
        <f>IF(#REF!="",0,COUNTIF(#REF!,"x"))</f>
        <v>#REF!</v>
      </c>
      <c r="B1060" s="12" t="e">
        <f>IF(#REF!="",0,COUNTIF(#REF!,"x"))</f>
        <v>#REF!</v>
      </c>
      <c r="C1060" s="13" t="e">
        <f>IF(#REF!="",0,COUNTIF(#REF!,"X"))</f>
        <v>#REF!</v>
      </c>
      <c r="D1060" s="278">
        <v>21411</v>
      </c>
      <c r="E1060" s="279" t="str">
        <f>_xlfn.XLOOKUP(D1060,BASE!A:A,BASE!B:B)</f>
        <v>TOMATE EM FLOCOS 2KG (VIDA EM GRAOS)</v>
      </c>
      <c r="F1060" s="280" t="s">
        <v>155</v>
      </c>
      <c r="G1060" s="280" t="s">
        <v>155</v>
      </c>
      <c r="H1060" s="281">
        <v>41.1</v>
      </c>
      <c r="I1060" s="281">
        <v>41.1</v>
      </c>
      <c r="J1060" s="282" t="str">
        <f>IFERROR(_xlfn.XLOOKUP(D1060,ISENTOS!A:A,ISENTOS!H:H),"")</f>
        <v/>
      </c>
      <c r="K1060" s="282" t="str">
        <f>IFERROR(_xlfn.XLOOKUP(D1060,ISENTOS!A:A,ISENTOS!I:I),"")</f>
        <v/>
      </c>
      <c r="L1060" s="283">
        <f>IF(_xlfn.XLOOKUP(D1060,Peso!A:A,Peso!D:D),_xlfn.XLOOKUP(D1060,Peso!A:A,Peso!D:D),"SEM PESO")</f>
        <v>2</v>
      </c>
      <c r="M1060" s="283" t="str">
        <f>_xlfn.XLOOKUP(D1060,Peso!A:A,Peso!C:C)</f>
        <v>SC</v>
      </c>
      <c r="N1060" s="283"/>
      <c r="O1060" s="284">
        <f t="shared" si="128"/>
        <v>41.1</v>
      </c>
      <c r="P1060" s="284" t="str">
        <f t="shared" si="129"/>
        <v/>
      </c>
      <c r="Q1060" s="284" t="str">
        <f t="shared" si="130"/>
        <v/>
      </c>
      <c r="R1060" s="285" t="str">
        <f>_xlfn.XLOOKUP(D1060,CATEGORIA!B:B,CATEGORIA!F:F)</f>
        <v>TEMPEROS / ESPECIARIAS</v>
      </c>
      <c r="S1060" s="286">
        <f t="shared" si="131"/>
        <v>82.2</v>
      </c>
      <c r="T1060" s="287" t="str">
        <f t="shared" si="132"/>
        <v/>
      </c>
      <c r="U1060" s="287" t="str">
        <f t="shared" si="133"/>
        <v/>
      </c>
      <c r="V1060" s="287">
        <f t="shared" si="134"/>
        <v>82.2</v>
      </c>
      <c r="W1060" s="288">
        <f>_xlfn.XLOOKUP('LISTA '!D1060,BASE!A:A,BASE!G:G)</f>
        <v>31</v>
      </c>
      <c r="X1060" s="280" t="str">
        <f t="shared" si="135"/>
        <v/>
      </c>
      <c r="Y1060" s="280" t="str">
        <f>IF(X1060="ACABOU",(MAX($Y$2:Y1059))+1,"")</f>
        <v/>
      </c>
      <c r="Z1060" s="280" t="str">
        <f>IF(X1060="CHEGOU",(MAX($Z$2:Z1059))+1,"")</f>
        <v/>
      </c>
    </row>
    <row r="1061" spans="1:27" s="216" customFormat="1" ht="21.9" customHeight="1" x14ac:dyDescent="0.3">
      <c r="A1061" s="13" t="e">
        <f>IF(#REF!="",0,COUNTIF(#REF!,"x"))</f>
        <v>#REF!</v>
      </c>
      <c r="B1061" s="13" t="e">
        <f>IF(#REF!="",0,COUNTIF(#REF!,"x"))</f>
        <v>#REF!</v>
      </c>
      <c r="C1061" s="13" t="e">
        <f>IF(#REF!="",0,COUNTIF(#REF!,"X"))</f>
        <v>#REF!</v>
      </c>
      <c r="D1061" s="278">
        <v>20393</v>
      </c>
      <c r="E1061" s="279" t="str">
        <f>_xlfn.XLOOKUP(D1061,BASE!A:A,BASE!B:B)</f>
        <v>TOMATE EM FLOCOS 5KG (VIDA EM GRAOS)</v>
      </c>
      <c r="F1061" s="280" t="s">
        <v>155</v>
      </c>
      <c r="G1061" s="280" t="s">
        <v>155</v>
      </c>
      <c r="H1061" s="281">
        <v>39.6</v>
      </c>
      <c r="I1061" s="281">
        <v>39.6</v>
      </c>
      <c r="J1061" s="282" t="str">
        <f>IFERROR(_xlfn.XLOOKUP(D1061,ISENTOS!A:A,ISENTOS!H:H),"")</f>
        <v/>
      </c>
      <c r="K1061" s="282" t="str">
        <f>IFERROR(_xlfn.XLOOKUP(D1061,ISENTOS!A:A,ISENTOS!I:I),"")</f>
        <v/>
      </c>
      <c r="L1061" s="283">
        <f>IF(_xlfn.XLOOKUP(D1061,Peso!A:A,Peso!D:D),_xlfn.XLOOKUP(D1061,Peso!A:A,Peso!D:D),"SEM PESO")</f>
        <v>5</v>
      </c>
      <c r="M1061" s="283" t="str">
        <f>_xlfn.XLOOKUP(D1061,Peso!A:A,Peso!C:C)</f>
        <v>SC</v>
      </c>
      <c r="N1061" s="283"/>
      <c r="O1061" s="284">
        <f t="shared" si="128"/>
        <v>39.6</v>
      </c>
      <c r="P1061" s="284" t="str">
        <f t="shared" si="129"/>
        <v/>
      </c>
      <c r="Q1061" s="284" t="str">
        <f t="shared" si="130"/>
        <v/>
      </c>
      <c r="R1061" s="285" t="str">
        <f>_xlfn.XLOOKUP(D1061,CATEGORIA!B:B,CATEGORIA!F:F)</f>
        <v>TEMPEROS / ESPECIARIAS</v>
      </c>
      <c r="S1061" s="286">
        <f t="shared" si="131"/>
        <v>198</v>
      </c>
      <c r="T1061" s="287" t="str">
        <f t="shared" si="132"/>
        <v/>
      </c>
      <c r="U1061" s="287" t="str">
        <f t="shared" si="133"/>
        <v/>
      </c>
      <c r="V1061" s="287">
        <f t="shared" si="134"/>
        <v>198</v>
      </c>
      <c r="W1061" s="288">
        <f>_xlfn.XLOOKUP('LISTA '!D1061,BASE!A:A,BASE!G:G)</f>
        <v>15</v>
      </c>
      <c r="X1061" s="280" t="str">
        <f t="shared" si="135"/>
        <v/>
      </c>
      <c r="Y1061" s="280" t="str">
        <f>IF(X1061="ACABOU",(MAX($Y$2:Y1060))+1,"")</f>
        <v/>
      </c>
      <c r="Z1061" s="280" t="str">
        <f>IF(X1061="CHEGOU",(MAX($Z$2:Z1060))+1,"")</f>
        <v/>
      </c>
    </row>
    <row r="1062" spans="1:27" s="216" customFormat="1" ht="21.9" customHeight="1" x14ac:dyDescent="0.3">
      <c r="A1062" s="19" t="e">
        <f>IF(#REF!="",0,COUNTIF(#REF!,"x"))</f>
        <v>#REF!</v>
      </c>
      <c r="B1062" s="19" t="e">
        <f>IF(#REF!="",0,COUNTIF(#REF!,"x"))</f>
        <v>#REF!</v>
      </c>
      <c r="C1062" s="16" t="e">
        <f>IF(#REF!="",0,COUNTIF(#REF!,"X"))</f>
        <v>#REF!</v>
      </c>
      <c r="D1062" s="278">
        <v>10124</v>
      </c>
      <c r="E1062" s="279" t="str">
        <f>_xlfn.XLOOKUP(D1062,BASE!A:A,BASE!B:B)</f>
        <v>TOMILHO EM FLOCOS 25KG</v>
      </c>
      <c r="F1062" s="280"/>
      <c r="G1062" s="280"/>
      <c r="H1062" s="281">
        <v>10.3</v>
      </c>
      <c r="I1062" s="281">
        <v>10.3</v>
      </c>
      <c r="J1062" s="282">
        <f>IFERROR(_xlfn.XLOOKUP(D1062,ISENTOS!A:A,ISENTOS!H:H),"")</f>
        <v>0.04</v>
      </c>
      <c r="K1062" s="282">
        <f>IFERROR(_xlfn.XLOOKUP(D1062,ISENTOS!A:A,ISENTOS!I:I),"")</f>
        <v>0.12</v>
      </c>
      <c r="L1062" s="283">
        <f>IF(_xlfn.XLOOKUP(D1062,Peso!A:A,Peso!D:D),_xlfn.XLOOKUP(D1062,Peso!A:A,Peso!D:D),"SEM PESO")</f>
        <v>25</v>
      </c>
      <c r="M1062" s="283" t="str">
        <f>_xlfn.XLOOKUP(D1062,Peso!A:A,Peso!C:C)</f>
        <v>SC</v>
      </c>
      <c r="N1062" s="283"/>
      <c r="O1062" s="284">
        <f t="shared" si="128"/>
        <v>10.3</v>
      </c>
      <c r="P1062" s="284">
        <f t="shared" si="129"/>
        <v>10.799999999999999</v>
      </c>
      <c r="Q1062" s="284">
        <f t="shared" si="130"/>
        <v>11.6</v>
      </c>
      <c r="R1062" s="285" t="str">
        <f>_xlfn.XLOOKUP(D1062,CATEGORIA!B:B,CATEGORIA!F:F)</f>
        <v>TEMPEROS / ESPECIARIAS</v>
      </c>
      <c r="S1062" s="286">
        <f t="shared" si="131"/>
        <v>257.5</v>
      </c>
      <c r="T1062" s="287">
        <f t="shared" si="132"/>
        <v>267.8</v>
      </c>
      <c r="U1062" s="287">
        <f t="shared" si="133"/>
        <v>288.39999999999998</v>
      </c>
      <c r="V1062" s="287">
        <f t="shared" si="134"/>
        <v>257.5</v>
      </c>
      <c r="W1062" s="288">
        <f>_xlfn.XLOOKUP('LISTA '!D1062,BASE!A:A,BASE!G:G)</f>
        <v>145</v>
      </c>
      <c r="X1062" s="280" t="str">
        <f t="shared" si="135"/>
        <v/>
      </c>
      <c r="Y1062" s="280" t="str">
        <f>IF(X1062="ACABOU",(MAX($Y$2:Y1061))+1,"")</f>
        <v/>
      </c>
      <c r="Z1062" s="280" t="str">
        <f>IF(X1062="CHEGOU",(MAX($Z$2:Z1061))+1,"")</f>
        <v/>
      </c>
    </row>
    <row r="1063" spans="1:27" s="216" customFormat="1" ht="21.9" customHeight="1" x14ac:dyDescent="0.3">
      <c r="A1063" s="14" t="e">
        <f>IF(#REF!="",0,COUNTIF(#REF!,"x"))</f>
        <v>#REF!</v>
      </c>
      <c r="B1063" s="14" t="e">
        <f>IF(#REF!="",0,COUNTIF(#REF!,"x"))</f>
        <v>#REF!</v>
      </c>
      <c r="C1063" s="13" t="e">
        <f>IF(#REF!="",0,COUNTIF(#REF!,"X"))</f>
        <v>#REF!</v>
      </c>
      <c r="D1063" s="278">
        <v>21610</v>
      </c>
      <c r="E1063" s="279" t="str">
        <f>_xlfn.XLOOKUP(D1063,BASE!A:A,BASE!B:B)</f>
        <v>TOMILHO EM FLOCOS 2KG (VIDA EM GRAOS)</v>
      </c>
      <c r="F1063" s="280" t="s">
        <v>155</v>
      </c>
      <c r="G1063" s="280" t="s">
        <v>155</v>
      </c>
      <c r="H1063" s="281">
        <v>12.7</v>
      </c>
      <c r="I1063" s="281">
        <f>VLOOKUP(D1063,FRACIONADOS!$A:$L,8,0)</f>
        <v>12.7</v>
      </c>
      <c r="J1063" s="282">
        <f>IFERROR(_xlfn.XLOOKUP(D1063,ISENTOS!A:A,ISENTOS!H:H),"")</f>
        <v>0.04</v>
      </c>
      <c r="K1063" s="282">
        <f>IFERROR(_xlfn.XLOOKUP(D1063,ISENTOS!A:A,ISENTOS!I:I),"")</f>
        <v>0.12</v>
      </c>
      <c r="L1063" s="283">
        <f>IF(_xlfn.XLOOKUP(D1063,Peso!A:A,Peso!D:D),_xlfn.XLOOKUP(D1063,Peso!A:A,Peso!D:D),"SEM PESO")</f>
        <v>2</v>
      </c>
      <c r="M1063" s="283" t="str">
        <f>_xlfn.XLOOKUP(D1063,Peso!A:A,Peso!C:C)</f>
        <v>SC</v>
      </c>
      <c r="N1063" s="283"/>
      <c r="O1063" s="284">
        <f t="shared" si="128"/>
        <v>12.7</v>
      </c>
      <c r="P1063" s="284">
        <f t="shared" si="129"/>
        <v>13.299999999999999</v>
      </c>
      <c r="Q1063" s="284">
        <f t="shared" si="130"/>
        <v>14.299999999999999</v>
      </c>
      <c r="R1063" s="285" t="str">
        <f>_xlfn.XLOOKUP(D1063,CATEGORIA!B:B,CATEGORIA!F:F)</f>
        <v>TEMPEROS / ESPECIARIAS</v>
      </c>
      <c r="S1063" s="286">
        <f t="shared" si="131"/>
        <v>25.4</v>
      </c>
      <c r="T1063" s="287">
        <f t="shared" si="132"/>
        <v>26.5</v>
      </c>
      <c r="U1063" s="287">
        <f t="shared" si="133"/>
        <v>28.5</v>
      </c>
      <c r="V1063" s="287">
        <f t="shared" si="134"/>
        <v>25.4</v>
      </c>
      <c r="W1063" s="288">
        <f>_xlfn.XLOOKUP('LISTA '!D1063,BASE!A:A,BASE!G:G)</f>
        <v>55</v>
      </c>
      <c r="X1063" s="280" t="str">
        <f t="shared" si="135"/>
        <v/>
      </c>
      <c r="Y1063" s="280" t="str">
        <f>IF(X1063="ACABOU",(MAX($Y$2:Y1062))+1,"")</f>
        <v/>
      </c>
      <c r="Z1063" s="280" t="str">
        <f>IF(X1063="CHEGOU",(MAX($Z$2:Z1062))+1,"")</f>
        <v/>
      </c>
    </row>
    <row r="1064" spans="1:27" s="215" customFormat="1" ht="21.9" customHeight="1" x14ac:dyDescent="0.3">
      <c r="A1064" s="19" t="e">
        <f>IF(#REF!="",0,COUNTIF(#REF!,"x"))</f>
        <v>#REF!</v>
      </c>
      <c r="B1064" s="19" t="e">
        <f>IF(#REF!="",0,COUNTIF(#REF!,"x"))</f>
        <v>#REF!</v>
      </c>
      <c r="C1064" s="16" t="e">
        <f>IF(#REF!="",0,COUNTIF(#REF!,"X"))</f>
        <v>#REF!</v>
      </c>
      <c r="D1064" s="278">
        <v>20418</v>
      </c>
      <c r="E1064" s="279" t="str">
        <f>_xlfn.XLOOKUP(D1064,BASE!A:A,BASE!B:B)</f>
        <v>TOMILHO EM FLOCOS 5KG (VIDA EM GRAOS)</v>
      </c>
      <c r="F1064" s="280" t="s">
        <v>155</v>
      </c>
      <c r="G1064" s="280" t="s">
        <v>155</v>
      </c>
      <c r="H1064" s="281">
        <v>12.2</v>
      </c>
      <c r="I1064" s="281">
        <f>VLOOKUP(D1064,FRACIONADOS!$A:$L,8,0)</f>
        <v>12.2</v>
      </c>
      <c r="J1064" s="282">
        <f>IFERROR(_xlfn.XLOOKUP(D1064,ISENTOS!A:A,ISENTOS!H:H),"")</f>
        <v>0.04</v>
      </c>
      <c r="K1064" s="282">
        <f>IFERROR(_xlfn.XLOOKUP(D1064,ISENTOS!A:A,ISENTOS!I:I),"")</f>
        <v>0.12</v>
      </c>
      <c r="L1064" s="283">
        <f>IF(_xlfn.XLOOKUP(D1064,Peso!A:A,Peso!D:D),_xlfn.XLOOKUP(D1064,Peso!A:A,Peso!D:D),"SEM PESO")</f>
        <v>5</v>
      </c>
      <c r="M1064" s="283" t="str">
        <f>_xlfn.XLOOKUP(D1064,Peso!A:A,Peso!C:C)</f>
        <v>SC</v>
      </c>
      <c r="N1064" s="283"/>
      <c r="O1064" s="284">
        <f t="shared" si="128"/>
        <v>12.2</v>
      </c>
      <c r="P1064" s="284">
        <f t="shared" si="129"/>
        <v>12.7</v>
      </c>
      <c r="Q1064" s="284">
        <f t="shared" si="130"/>
        <v>13.7</v>
      </c>
      <c r="R1064" s="285" t="str">
        <f>_xlfn.XLOOKUP(D1064,CATEGORIA!B:B,CATEGORIA!F:F)</f>
        <v>TEMPEROS / ESPECIARIAS</v>
      </c>
      <c r="S1064" s="286">
        <f t="shared" si="131"/>
        <v>61</v>
      </c>
      <c r="T1064" s="287">
        <f t="shared" si="132"/>
        <v>63.5</v>
      </c>
      <c r="U1064" s="287">
        <f t="shared" si="133"/>
        <v>68.399999999999991</v>
      </c>
      <c r="V1064" s="287">
        <f t="shared" si="134"/>
        <v>61</v>
      </c>
      <c r="W1064" s="288">
        <f>_xlfn.XLOOKUP('LISTA '!D1064,BASE!A:A,BASE!G:G)</f>
        <v>21</v>
      </c>
      <c r="X1064" s="280" t="str">
        <f t="shared" si="135"/>
        <v/>
      </c>
      <c r="Y1064" s="280" t="str">
        <f>IF(X1064="ACABOU",(MAX($Y$2:Y1063))+1,"")</f>
        <v/>
      </c>
      <c r="Z1064" s="280" t="str">
        <f>IF(X1064="CHEGOU",(MAX($Z$2:Z1063))+1,"")</f>
        <v/>
      </c>
    </row>
    <row r="1065" spans="1:27" s="215" customFormat="1" ht="21.9" customHeight="1" x14ac:dyDescent="0.3">
      <c r="A1065" s="14" t="e">
        <f>IF(#REF!="",0,COUNTIF(#REF!,"x"))</f>
        <v>#REF!</v>
      </c>
      <c r="B1065" s="14" t="e">
        <f>IF(#REF!="",0,COUNTIF(#REF!,"x"))</f>
        <v>#REF!</v>
      </c>
      <c r="C1065" s="13" t="e">
        <f>IF(#REF!="",0,COUNTIF(#REF!,"X"))</f>
        <v>#REF!</v>
      </c>
      <c r="D1065" s="278">
        <v>1339</v>
      </c>
      <c r="E1065" s="279" t="str">
        <f>_xlfn.XLOOKUP(D1065,BASE!A:A,BASE!B:B)</f>
        <v>TRIGO EM GRAOS EXTRA 25KG (ALKIBS)</v>
      </c>
      <c r="F1065" s="280"/>
      <c r="G1065" s="280"/>
      <c r="H1065" s="281">
        <v>5.4</v>
      </c>
      <c r="I1065" s="281">
        <v>5.4</v>
      </c>
      <c r="J1065" s="282" t="str">
        <f>IFERROR(_xlfn.XLOOKUP(D1065,ISENTOS!A:A,ISENTOS!H:H),"")</f>
        <v/>
      </c>
      <c r="K1065" s="282" t="str">
        <f>IFERROR(_xlfn.XLOOKUP(D1065,ISENTOS!A:A,ISENTOS!I:I),"")</f>
        <v/>
      </c>
      <c r="L1065" s="283">
        <f>IF(_xlfn.XLOOKUP(D1065,Peso!A:A,Peso!D:D),_xlfn.XLOOKUP(D1065,Peso!A:A,Peso!D:D),"SEM PESO")</f>
        <v>25</v>
      </c>
      <c r="M1065" s="283" t="str">
        <f>_xlfn.XLOOKUP(D1065,Peso!A:A,Peso!C:C)</f>
        <v>SC</v>
      </c>
      <c r="N1065" s="283"/>
      <c r="O1065" s="284">
        <f t="shared" si="128"/>
        <v>5.4</v>
      </c>
      <c r="P1065" s="284" t="str">
        <f t="shared" si="129"/>
        <v/>
      </c>
      <c r="Q1065" s="284" t="str">
        <f t="shared" si="130"/>
        <v/>
      </c>
      <c r="R1065" s="285" t="str">
        <f>_xlfn.XLOOKUP(D1065,CATEGORIA!B:B,CATEGORIA!F:F)</f>
        <v>GRAOS / SEMENTES</v>
      </c>
      <c r="S1065" s="286">
        <f t="shared" si="131"/>
        <v>135</v>
      </c>
      <c r="T1065" s="287" t="str">
        <f t="shared" si="132"/>
        <v/>
      </c>
      <c r="U1065" s="287" t="str">
        <f t="shared" si="133"/>
        <v/>
      </c>
      <c r="V1065" s="287">
        <f t="shared" si="134"/>
        <v>135</v>
      </c>
      <c r="W1065" s="288">
        <f>_xlfn.XLOOKUP('LISTA '!D1065,BASE!A:A,BASE!G:G)</f>
        <v>18</v>
      </c>
      <c r="X1065" s="280" t="str">
        <f t="shared" si="135"/>
        <v/>
      </c>
      <c r="Y1065" s="280" t="str">
        <f>IF(X1065="ACABOU",(MAX($Y$2:Y1064))+1,"")</f>
        <v/>
      </c>
      <c r="Z1065" s="280" t="str">
        <f>IF(X1065="CHEGOU",(MAX($Z$2:Z1064))+1,"")</f>
        <v/>
      </c>
      <c r="AA1065" s="216"/>
    </row>
    <row r="1066" spans="1:27" s="215" customFormat="1" ht="21.9" customHeight="1" x14ac:dyDescent="0.3">
      <c r="A1066" s="12" t="e">
        <f>IF(#REF!="",0,COUNTIF(#REF!,"x"))</f>
        <v>#REF!</v>
      </c>
      <c r="B1066" s="12" t="e">
        <f>IF(#REF!="",0,COUNTIF(#REF!,"x"))</f>
        <v>#REF!</v>
      </c>
      <c r="C1066" s="13" t="e">
        <f>IF(#REF!="",0,COUNTIF(#REF!,"X"))</f>
        <v>#REF!</v>
      </c>
      <c r="D1066" s="278">
        <v>1260</v>
      </c>
      <c r="E1066" s="279" t="str">
        <f>_xlfn.XLOOKUP(D1066,BASE!A:A,BASE!B:B)</f>
        <v>TRIGO EM GRAOS EXTRA 5KG (VIDA EM GRAOS)</v>
      </c>
      <c r="F1066" s="280" t="s">
        <v>155</v>
      </c>
      <c r="G1066" s="280" t="s">
        <v>155</v>
      </c>
      <c r="H1066" s="281">
        <v>6.6</v>
      </c>
      <c r="I1066" s="281">
        <v>6.6</v>
      </c>
      <c r="J1066" s="282" t="str">
        <f>IFERROR(_xlfn.XLOOKUP(D1066,ISENTOS!A:A,ISENTOS!H:H),"")</f>
        <v/>
      </c>
      <c r="K1066" s="282" t="str">
        <f>IFERROR(_xlfn.XLOOKUP(D1066,ISENTOS!A:A,ISENTOS!I:I),"")</f>
        <v/>
      </c>
      <c r="L1066" s="283">
        <f>IF(_xlfn.XLOOKUP(D1066,Peso!A:A,Peso!D:D),_xlfn.XLOOKUP(D1066,Peso!A:A,Peso!D:D),"SEM PESO")</f>
        <v>5</v>
      </c>
      <c r="M1066" s="283" t="str">
        <f>_xlfn.XLOOKUP(D1066,Peso!A:A,Peso!C:C)</f>
        <v>SC</v>
      </c>
      <c r="N1066" s="283"/>
      <c r="O1066" s="284">
        <f t="shared" si="128"/>
        <v>6.6</v>
      </c>
      <c r="P1066" s="284" t="str">
        <f t="shared" si="129"/>
        <v/>
      </c>
      <c r="Q1066" s="284" t="str">
        <f t="shared" si="130"/>
        <v/>
      </c>
      <c r="R1066" s="285" t="str">
        <f>_xlfn.XLOOKUP(D1066,CATEGORIA!B:B,CATEGORIA!F:F)</f>
        <v>GRAOS / SEMENTES</v>
      </c>
      <c r="S1066" s="286">
        <f t="shared" si="131"/>
        <v>33</v>
      </c>
      <c r="T1066" s="287" t="str">
        <f t="shared" si="132"/>
        <v/>
      </c>
      <c r="U1066" s="287" t="str">
        <f t="shared" si="133"/>
        <v/>
      </c>
      <c r="V1066" s="287">
        <f t="shared" si="134"/>
        <v>33</v>
      </c>
      <c r="W1066" s="288">
        <f>_xlfn.XLOOKUP('LISTA '!D1066,BASE!A:A,BASE!G:G)</f>
        <v>49</v>
      </c>
      <c r="X1066" s="280" t="str">
        <f t="shared" si="135"/>
        <v/>
      </c>
      <c r="Y1066" s="280" t="str">
        <f>IF(X1066="ACABOU",(MAX($Y$2:Y1065))+1,"")</f>
        <v/>
      </c>
      <c r="Z1066" s="280" t="str">
        <f>IF(X1066="CHEGOU",(MAX($Z$2:Z1065))+1,"")</f>
        <v/>
      </c>
    </row>
    <row r="1067" spans="1:27" s="216" customFormat="1" ht="21.9" customHeight="1" x14ac:dyDescent="0.3">
      <c r="A1067" s="19" t="e">
        <f>IF(#REF!="",0,COUNTIF(#REF!,"x"))</f>
        <v>#REF!</v>
      </c>
      <c r="B1067" s="19" t="e">
        <f>IF(#REF!="",0,COUNTIF(#REF!,"x"))</f>
        <v>#REF!</v>
      </c>
      <c r="C1067" s="16" t="e">
        <f>IF(#REF!="",0,COUNTIF(#REF!,"X"))</f>
        <v>#REF!</v>
      </c>
      <c r="D1067" s="278">
        <v>2836</v>
      </c>
      <c r="E1067" s="279" t="str">
        <f>_xlfn.XLOOKUP(D1067,BASE!A:A,BASE!B:B)</f>
        <v>TRIGO ESPECIAL PARA KIBE 11X1KG (KAMAL)</v>
      </c>
      <c r="F1067" s="280"/>
      <c r="G1067" s="280"/>
      <c r="H1067" s="281">
        <v>6</v>
      </c>
      <c r="I1067" s="281">
        <v>6</v>
      </c>
      <c r="J1067" s="282">
        <f>IFERROR(_xlfn.XLOOKUP(D1067,ISENTOS!A:A,ISENTOS!H:H),"")</f>
        <v>0.04</v>
      </c>
      <c r="K1067" s="282">
        <f>IFERROR(_xlfn.XLOOKUP(D1067,ISENTOS!A:A,ISENTOS!I:I),"")</f>
        <v>0.12</v>
      </c>
      <c r="L1067" s="283">
        <f>IF(_xlfn.XLOOKUP(D1067,Peso!A:A,Peso!D:D),_xlfn.XLOOKUP(D1067,Peso!A:A,Peso!D:D),"SEM PESO")</f>
        <v>11</v>
      </c>
      <c r="M1067" s="283" t="str">
        <f>_xlfn.XLOOKUP(D1067,Peso!A:A,Peso!C:C)</f>
        <v>SC</v>
      </c>
      <c r="N1067" s="283"/>
      <c r="O1067" s="284">
        <f t="shared" si="128"/>
        <v>6</v>
      </c>
      <c r="P1067" s="284">
        <f t="shared" si="129"/>
        <v>6.3</v>
      </c>
      <c r="Q1067" s="284">
        <f t="shared" si="130"/>
        <v>6.8</v>
      </c>
      <c r="R1067" s="285" t="str">
        <f>_xlfn.XLOOKUP(D1067,CATEGORIA!B:B,CATEGORIA!F:F)</f>
        <v>GRAOS / SEMENTES</v>
      </c>
      <c r="S1067" s="286">
        <f t="shared" si="131"/>
        <v>66</v>
      </c>
      <c r="T1067" s="287">
        <f t="shared" si="132"/>
        <v>68.699999999999989</v>
      </c>
      <c r="U1067" s="287">
        <f t="shared" si="133"/>
        <v>74</v>
      </c>
      <c r="V1067" s="287">
        <f t="shared" si="134"/>
        <v>66</v>
      </c>
      <c r="W1067" s="288">
        <f>_xlfn.XLOOKUP('LISTA '!D1067,BASE!A:A,BASE!G:G)</f>
        <v>9</v>
      </c>
      <c r="X1067" s="280" t="str">
        <f t="shared" si="135"/>
        <v/>
      </c>
      <c r="Y1067" s="280" t="str">
        <f>IF(X1067="ACABOU",(MAX($Y$2:Y1066))+1,"")</f>
        <v/>
      </c>
      <c r="Z1067" s="280" t="str">
        <f>IF(X1067="CHEGOU",(MAX($Z$2:Z1066))+1,"")</f>
        <v/>
      </c>
    </row>
    <row r="1068" spans="1:27" s="216" customFormat="1" ht="21.9" customHeight="1" x14ac:dyDescent="0.3">
      <c r="A1068" s="12" t="e">
        <f>IF(#REF!="",0,COUNTIF(#REF!,"x"))</f>
        <v>#REF!</v>
      </c>
      <c r="B1068" s="12" t="e">
        <f>IF(#REF!="",0,COUNTIF(#REF!,"x"))</f>
        <v>#REF!</v>
      </c>
      <c r="C1068" s="13" t="e">
        <f>IF(#REF!="",0,COUNTIF(#REF!,"X"))</f>
        <v>#REF!</v>
      </c>
      <c r="D1068" s="278">
        <v>2835</v>
      </c>
      <c r="E1068" s="279" t="str">
        <f>_xlfn.XLOOKUP(D1068,BASE!A:A,BASE!B:B)</f>
        <v>TRIGO ESPECIAL PARA KIBE 25 KG (KAMAL)</v>
      </c>
      <c r="F1068" s="280"/>
      <c r="G1068" s="280"/>
      <c r="H1068" s="281">
        <v>5.6</v>
      </c>
      <c r="I1068" s="281">
        <v>0</v>
      </c>
      <c r="J1068" s="282" t="str">
        <f>IFERROR(_xlfn.XLOOKUP(D1068,ISENTOS!A:A,ISENTOS!H:H),"")</f>
        <v/>
      </c>
      <c r="K1068" s="282" t="str">
        <f>IFERROR(_xlfn.XLOOKUP(D1068,ISENTOS!A:A,ISENTOS!I:I),"")</f>
        <v/>
      </c>
      <c r="L1068" s="283">
        <f>IF(_xlfn.XLOOKUP(D1068,Peso!A:A,Peso!D:D),_xlfn.XLOOKUP(D1068,Peso!A:A,Peso!D:D),"SEM PESO")</f>
        <v>25</v>
      </c>
      <c r="M1068" s="283" t="str">
        <f>_xlfn.XLOOKUP(D1068,Peso!A:A,Peso!C:C)</f>
        <v>SC</v>
      </c>
      <c r="N1068" s="283"/>
      <c r="O1068" s="284">
        <f t="shared" si="128"/>
        <v>0</v>
      </c>
      <c r="P1068" s="284" t="str">
        <f t="shared" si="129"/>
        <v/>
      </c>
      <c r="Q1068" s="284" t="str">
        <f t="shared" si="130"/>
        <v/>
      </c>
      <c r="R1068" s="285" t="str">
        <f>_xlfn.XLOOKUP(D1068,CATEGORIA!B:B,CATEGORIA!F:F)</f>
        <v>GRAOS / SEMENTES</v>
      </c>
      <c r="S1068" s="286">
        <f t="shared" si="131"/>
        <v>0</v>
      </c>
      <c r="T1068" s="287" t="str">
        <f t="shared" si="132"/>
        <v/>
      </c>
      <c r="U1068" s="287" t="str">
        <f t="shared" si="133"/>
        <v/>
      </c>
      <c r="V1068" s="287">
        <f t="shared" si="134"/>
        <v>0</v>
      </c>
      <c r="W1068" s="288">
        <f>_xlfn.XLOOKUP('LISTA '!D1068,BASE!A:A,BASE!G:G)</f>
        <v>0</v>
      </c>
      <c r="X1068" s="280" t="str">
        <f t="shared" si="135"/>
        <v/>
      </c>
      <c r="Y1068" s="280" t="str">
        <f>IF(X1068="ACABOU",(MAX($Y$2:Y1067))+1,"")</f>
        <v/>
      </c>
      <c r="Z1068" s="280" t="str">
        <f>IF(X1068="CHEGOU",(MAX($Z$2:Z1067))+1,"")</f>
        <v/>
      </c>
    </row>
    <row r="1069" spans="1:27" s="216" customFormat="1" ht="21.9" customHeight="1" x14ac:dyDescent="0.3">
      <c r="A1069" s="12" t="e">
        <f>IF(#REF!="",0,COUNTIF(#REF!,"x"))</f>
        <v>#REF!</v>
      </c>
      <c r="B1069" s="12" t="e">
        <f>IF(#REF!="",0,COUNTIF(#REF!,"x"))</f>
        <v>#REF!</v>
      </c>
      <c r="C1069" s="13" t="e">
        <f>IF(#REF!="",0,COUNTIF(#REF!,"X"))</f>
        <v>#REF!</v>
      </c>
      <c r="D1069" s="278">
        <v>258</v>
      </c>
      <c r="E1069" s="279" t="str">
        <f>_xlfn.XLOOKUP(D1069,BASE!A:A,BASE!B:B)</f>
        <v>TRIGO PARA KIBE 25KG (ROMARIZ)</v>
      </c>
      <c r="F1069" s="280"/>
      <c r="G1069" s="280"/>
      <c r="H1069" s="281">
        <v>6.2</v>
      </c>
      <c r="I1069" s="281">
        <v>6.2</v>
      </c>
      <c r="J1069" s="282" t="str">
        <f>IFERROR(_xlfn.XLOOKUP(D1069,ISENTOS!A:A,ISENTOS!H:H),"")</f>
        <v/>
      </c>
      <c r="K1069" s="282" t="str">
        <f>IFERROR(_xlfn.XLOOKUP(D1069,ISENTOS!A:A,ISENTOS!I:I),"")</f>
        <v/>
      </c>
      <c r="L1069" s="283">
        <f>IF(_xlfn.XLOOKUP(D1069,Peso!A:A,Peso!D:D),_xlfn.XLOOKUP(D1069,Peso!A:A,Peso!D:D),"SEM PESO")</f>
        <v>25</v>
      </c>
      <c r="M1069" s="283" t="str">
        <f>_xlfn.XLOOKUP(D1069,Peso!A:A,Peso!C:C)</f>
        <v>SC</v>
      </c>
      <c r="N1069" s="283"/>
      <c r="O1069" s="284">
        <f t="shared" si="128"/>
        <v>6.2</v>
      </c>
      <c r="P1069" s="284" t="str">
        <f t="shared" si="129"/>
        <v/>
      </c>
      <c r="Q1069" s="284" t="str">
        <f t="shared" si="130"/>
        <v/>
      </c>
      <c r="R1069" s="285" t="str">
        <f>_xlfn.XLOOKUP(D1069,CATEGORIA!B:B,CATEGORIA!F:F)</f>
        <v>FARINHAS FUNCIONAIS</v>
      </c>
      <c r="S1069" s="286">
        <f t="shared" si="131"/>
        <v>155</v>
      </c>
      <c r="T1069" s="287" t="str">
        <f t="shared" si="132"/>
        <v/>
      </c>
      <c r="U1069" s="287" t="str">
        <f t="shared" si="133"/>
        <v/>
      </c>
      <c r="V1069" s="287">
        <f t="shared" si="134"/>
        <v>155</v>
      </c>
      <c r="W1069" s="288">
        <f>_xlfn.XLOOKUP('LISTA '!D1069,BASE!A:A,BASE!G:G)</f>
        <v>64</v>
      </c>
      <c r="X1069" s="280" t="str">
        <f t="shared" si="135"/>
        <v/>
      </c>
      <c r="Y1069" s="280" t="str">
        <f>IF(X1069="ACABOU",(MAX($Y$2:Y1068))+1,"")</f>
        <v/>
      </c>
      <c r="Z1069" s="280" t="str">
        <f>IF(X1069="CHEGOU",(MAX($Z$2:Z1068))+1,"")</f>
        <v/>
      </c>
    </row>
    <row r="1070" spans="1:27" s="216" customFormat="1" ht="21.9" customHeight="1" x14ac:dyDescent="0.3">
      <c r="A1070" s="12" t="e">
        <f>IF(#REF!="",0,COUNTIF(#REF!,"x"))</f>
        <v>#REF!</v>
      </c>
      <c r="B1070" s="12" t="e">
        <f>IF(#REF!="",0,COUNTIF(#REF!,"x"))</f>
        <v>#REF!</v>
      </c>
      <c r="C1070" s="13" t="e">
        <f>IF(#REF!="",0,COUNTIF(#REF!,"X"))</f>
        <v>#REF!</v>
      </c>
      <c r="D1070" s="278">
        <v>1036</v>
      </c>
      <c r="E1070" s="279" t="str">
        <f>_xlfn.XLOOKUP(D1070,BASE!A:A,BASE!B:B)</f>
        <v>TRIGO PARA KIBE 5KG (VIDA EM GRAOS)</v>
      </c>
      <c r="F1070" s="280" t="s">
        <v>155</v>
      </c>
      <c r="G1070" s="280" t="s">
        <v>155</v>
      </c>
      <c r="H1070" s="281">
        <v>7.5</v>
      </c>
      <c r="I1070" s="281">
        <f>VLOOKUP(D1070,FRACIONADOS!$A:$L,8,0)</f>
        <v>7.5</v>
      </c>
      <c r="J1070" s="282" t="str">
        <f>IFERROR(_xlfn.XLOOKUP(D1070,ISENTOS!A:A,ISENTOS!H:H),"")</f>
        <v/>
      </c>
      <c r="K1070" s="282" t="str">
        <f>IFERROR(_xlfn.XLOOKUP(D1070,ISENTOS!A:A,ISENTOS!I:I),"")</f>
        <v/>
      </c>
      <c r="L1070" s="283">
        <f>IF(_xlfn.XLOOKUP(D1070,Peso!A:A,Peso!D:D),_xlfn.XLOOKUP(D1070,Peso!A:A,Peso!D:D),"SEM PESO")</f>
        <v>5</v>
      </c>
      <c r="M1070" s="283" t="str">
        <f>_xlfn.XLOOKUP(D1070,Peso!A:A,Peso!C:C)</f>
        <v>SC</v>
      </c>
      <c r="N1070" s="283"/>
      <c r="O1070" s="284">
        <f t="shared" si="128"/>
        <v>7.5</v>
      </c>
      <c r="P1070" s="284" t="str">
        <f t="shared" si="129"/>
        <v/>
      </c>
      <c r="Q1070" s="284" t="str">
        <f t="shared" si="130"/>
        <v/>
      </c>
      <c r="R1070" s="285" t="str">
        <f>_xlfn.XLOOKUP(D1070,CATEGORIA!B:B,CATEGORIA!F:F)</f>
        <v>FARINHAS FUNCIONAIS</v>
      </c>
      <c r="S1070" s="286">
        <f t="shared" si="131"/>
        <v>37.5</v>
      </c>
      <c r="T1070" s="287" t="str">
        <f t="shared" si="132"/>
        <v/>
      </c>
      <c r="U1070" s="287" t="str">
        <f t="shared" si="133"/>
        <v/>
      </c>
      <c r="V1070" s="287">
        <f t="shared" si="134"/>
        <v>37.5</v>
      </c>
      <c r="W1070" s="288">
        <f>_xlfn.XLOOKUP('LISTA '!D1070,BASE!A:A,BASE!G:G)</f>
        <v>56</v>
      </c>
      <c r="X1070" s="280" t="str">
        <f t="shared" si="135"/>
        <v/>
      </c>
      <c r="Y1070" s="280" t="str">
        <f>IF(X1070="ACABOU",(MAX($Y$2:Y1069))+1,"")</f>
        <v/>
      </c>
      <c r="Z1070" s="280" t="str">
        <f>IF(X1070="CHEGOU",(MAX($Z$2:Z1069))+1,"")</f>
        <v/>
      </c>
    </row>
    <row r="1071" spans="1:27" s="216" customFormat="1" ht="21.9" customHeight="1" x14ac:dyDescent="0.3">
      <c r="A1071" s="52"/>
      <c r="B1071" s="53"/>
      <c r="C1071" s="53"/>
      <c r="D1071" s="278">
        <v>2169</v>
      </c>
      <c r="E1071" s="279" t="str">
        <f>_xlfn.XLOOKUP(D1071,BASE!A:A,BASE!B:B)</f>
        <v>UNHA DE GATO 1KG (VIDA EM GRAOS)</v>
      </c>
      <c r="F1071" s="280" t="s">
        <v>155</v>
      </c>
      <c r="G1071" s="280" t="s">
        <v>155</v>
      </c>
      <c r="H1071" s="281">
        <v>26.7</v>
      </c>
      <c r="I1071" s="281">
        <f>VLOOKUP(D1071,FRACIONADOS!$A:$L,8,0)</f>
        <v>26.7</v>
      </c>
      <c r="J1071" s="282" t="str">
        <f>IFERROR(_xlfn.XLOOKUP(D1071,ISENTOS!A:A,ISENTOS!H:H),"")</f>
        <v/>
      </c>
      <c r="K1071" s="282" t="str">
        <f>IFERROR(_xlfn.XLOOKUP(D1071,ISENTOS!A:A,ISENTOS!I:I),"")</f>
        <v/>
      </c>
      <c r="L1071" s="283">
        <f>IF(_xlfn.XLOOKUP(D1071,Peso!A:A,Peso!D:D),_xlfn.XLOOKUP(D1071,Peso!A:A,Peso!D:D),"SEM PESO")</f>
        <v>1</v>
      </c>
      <c r="M1071" s="283" t="str">
        <f>_xlfn.XLOOKUP(D1071,Peso!A:A,Peso!C:C)</f>
        <v>SC</v>
      </c>
      <c r="N1071" s="283"/>
      <c r="O1071" s="284">
        <f t="shared" si="128"/>
        <v>26.7</v>
      </c>
      <c r="P1071" s="284" t="str">
        <f t="shared" si="129"/>
        <v/>
      </c>
      <c r="Q1071" s="284" t="str">
        <f t="shared" si="130"/>
        <v/>
      </c>
      <c r="R1071" s="285" t="str">
        <f>_xlfn.XLOOKUP(D1071,CATEGORIA!B:B,CATEGORIA!F:F)</f>
        <v>CHAS</v>
      </c>
      <c r="S1071" s="286">
        <f t="shared" si="131"/>
        <v>26.7</v>
      </c>
      <c r="T1071" s="287" t="str">
        <f t="shared" si="132"/>
        <v/>
      </c>
      <c r="U1071" s="287" t="str">
        <f t="shared" si="133"/>
        <v/>
      </c>
      <c r="V1071" s="287">
        <f t="shared" si="134"/>
        <v>26.7</v>
      </c>
      <c r="W1071" s="288">
        <f>_xlfn.XLOOKUP('LISTA '!D1071,BASE!A:A,BASE!G:G)</f>
        <v>63</v>
      </c>
      <c r="X1071" s="280" t="str">
        <f t="shared" si="135"/>
        <v/>
      </c>
      <c r="Y1071" s="280" t="str">
        <f>IF(X1071="ACABOU",(MAX($Y$2:Y1070))+1,"")</f>
        <v/>
      </c>
      <c r="Z1071" s="280" t="str">
        <f>IF(X1071="CHEGOU",(MAX($Z$2:Z1070))+1,"")</f>
        <v/>
      </c>
    </row>
    <row r="1072" spans="1:27" s="216" customFormat="1" ht="21.9" customHeight="1" x14ac:dyDescent="0.3">
      <c r="A1072" s="52"/>
      <c r="B1072" s="53"/>
      <c r="C1072" s="53"/>
      <c r="D1072" s="278">
        <v>1096</v>
      </c>
      <c r="E1072" s="279" t="str">
        <f>_xlfn.XLOOKUP(D1072,BASE!A:A,BASE!B:B)</f>
        <v>UNHA DE GATO 5KG</v>
      </c>
      <c r="F1072" s="280"/>
      <c r="G1072" s="280"/>
      <c r="H1072" s="281">
        <v>23</v>
      </c>
      <c r="I1072" s="281">
        <v>23</v>
      </c>
      <c r="J1072" s="282" t="str">
        <f>IFERROR(_xlfn.XLOOKUP(D1072,ISENTOS!A:A,ISENTOS!H:H),"")</f>
        <v/>
      </c>
      <c r="K1072" s="282" t="str">
        <f>IFERROR(_xlfn.XLOOKUP(D1072,ISENTOS!A:A,ISENTOS!I:I),"")</f>
        <v/>
      </c>
      <c r="L1072" s="283">
        <f>IF(_xlfn.XLOOKUP(D1072,Peso!A:A,Peso!D:D),_xlfn.XLOOKUP(D1072,Peso!A:A,Peso!D:D),"SEM PESO")</f>
        <v>5</v>
      </c>
      <c r="M1072" s="283" t="str">
        <f>_xlfn.XLOOKUP(D1072,Peso!A:A,Peso!C:C)</f>
        <v>SC</v>
      </c>
      <c r="N1072" s="283"/>
      <c r="O1072" s="284">
        <f t="shared" si="128"/>
        <v>23</v>
      </c>
      <c r="P1072" s="284" t="str">
        <f t="shared" si="129"/>
        <v/>
      </c>
      <c r="Q1072" s="284" t="str">
        <f t="shared" si="130"/>
        <v/>
      </c>
      <c r="R1072" s="285" t="str">
        <f>_xlfn.XLOOKUP(D1072,CATEGORIA!B:B,CATEGORIA!F:F)</f>
        <v>CHAS</v>
      </c>
      <c r="S1072" s="286">
        <f t="shared" si="131"/>
        <v>115</v>
      </c>
      <c r="T1072" s="287" t="str">
        <f t="shared" si="132"/>
        <v/>
      </c>
      <c r="U1072" s="287" t="str">
        <f t="shared" si="133"/>
        <v/>
      </c>
      <c r="V1072" s="287">
        <f t="shared" si="134"/>
        <v>115</v>
      </c>
      <c r="W1072" s="288">
        <f>_xlfn.XLOOKUP('LISTA '!D1072,BASE!A:A,BASE!G:G)</f>
        <v>46</v>
      </c>
      <c r="X1072" s="280" t="str">
        <f t="shared" si="135"/>
        <v/>
      </c>
      <c r="Y1072" s="280" t="str">
        <f>IF(X1072="ACABOU",(MAX($Y$2:Y1071))+1,"")</f>
        <v/>
      </c>
      <c r="Z1072" s="280" t="str">
        <f>IF(X1072="CHEGOU",(MAX($Z$2:Z1071))+1,"")</f>
        <v/>
      </c>
    </row>
    <row r="1073" spans="1:27" s="216" customFormat="1" ht="21.9" customHeight="1" x14ac:dyDescent="0.3">
      <c r="A1073" s="14" t="e">
        <f>IF(#REF!="",0,COUNTIF(#REF!,"x"))</f>
        <v>#REF!</v>
      </c>
      <c r="B1073" s="14" t="e">
        <f>IF(#REF!="",0,COUNTIF(#REF!,"x"))</f>
        <v>#REF!</v>
      </c>
      <c r="C1073" s="13" t="e">
        <f>IF(#REF!="",0,COUNTIF(#REF!,"X"))</f>
        <v>#REF!</v>
      </c>
      <c r="D1073" s="278">
        <v>21250</v>
      </c>
      <c r="E1073" s="279" t="str">
        <f>_xlfn.XLOOKUP(D1073,BASE!A:A,BASE!B:B)</f>
        <v>UVA PASSA BRANCA 5KG (VIDA EM GRAOS)</v>
      </c>
      <c r="F1073" s="280"/>
      <c r="G1073" s="280" t="s">
        <v>51</v>
      </c>
      <c r="H1073" s="281">
        <v>0</v>
      </c>
      <c r="I1073" s="281">
        <v>29.2</v>
      </c>
      <c r="J1073" s="282" t="str">
        <f>IFERROR(_xlfn.XLOOKUP(D1073,ISENTOS!A:A,ISENTOS!H:H),"")</f>
        <v/>
      </c>
      <c r="K1073" s="282" t="str">
        <f>IFERROR(_xlfn.XLOOKUP(D1073,ISENTOS!A:A,ISENTOS!I:I),"")</f>
        <v/>
      </c>
      <c r="L1073" s="283">
        <f>IF(_xlfn.XLOOKUP(D1073,Peso!A:A,Peso!D:D),_xlfn.XLOOKUP(D1073,Peso!A:A,Peso!D:D),"SEM PESO")</f>
        <v>5</v>
      </c>
      <c r="M1073" s="283" t="str">
        <f>_xlfn.XLOOKUP(D1073,Peso!A:A,Peso!C:C)</f>
        <v>CX</v>
      </c>
      <c r="N1073" s="283"/>
      <c r="O1073" s="284">
        <f t="shared" si="128"/>
        <v>29.2</v>
      </c>
      <c r="P1073" s="284" t="str">
        <f t="shared" si="129"/>
        <v/>
      </c>
      <c r="Q1073" s="284" t="str">
        <f t="shared" si="130"/>
        <v/>
      </c>
      <c r="R1073" s="285" t="str">
        <f>_xlfn.XLOOKUP(D1073,CATEGORIA!B:B,CATEGORIA!F:F)</f>
        <v>FRUTAS DESIDRATADAS / CRISTALIZADAS</v>
      </c>
      <c r="S1073" s="286">
        <f t="shared" si="131"/>
        <v>146</v>
      </c>
      <c r="T1073" s="287" t="str">
        <f t="shared" si="132"/>
        <v/>
      </c>
      <c r="U1073" s="287" t="str">
        <f t="shared" si="133"/>
        <v/>
      </c>
      <c r="V1073" s="287">
        <f t="shared" si="134"/>
        <v>146</v>
      </c>
      <c r="W1073" s="288">
        <f>_xlfn.XLOOKUP('LISTA '!D1073,BASE!A:A,BASE!G:G)</f>
        <v>8</v>
      </c>
      <c r="X1073" s="280" t="str">
        <f t="shared" si="135"/>
        <v/>
      </c>
      <c r="Y1073" s="280" t="str">
        <f>IF(X1073="ACABOU",(MAX($Y$2:Y1072))+1,"")</f>
        <v/>
      </c>
      <c r="Z1073" s="280" t="str">
        <f>IF(X1073="CHEGOU",(MAX($Z$2:Z1072))+1,"")</f>
        <v/>
      </c>
    </row>
    <row r="1074" spans="1:27" s="216" customFormat="1" ht="21.9" customHeight="1" x14ac:dyDescent="0.3">
      <c r="A1074" s="19" t="e">
        <f>IF(#REF!="",0,COUNTIF(#REF!,"x"))</f>
        <v>#REF!</v>
      </c>
      <c r="B1074" s="19" t="e">
        <f>IF(#REF!="",0,COUNTIF(#REF!,"x"))</f>
        <v>#REF!</v>
      </c>
      <c r="C1074" s="16" t="e">
        <f>IF(#REF!="",0,COUNTIF(#REF!,"X"))</f>
        <v>#REF!</v>
      </c>
      <c r="D1074" s="278">
        <v>21711</v>
      </c>
      <c r="E1074" s="279" t="str">
        <f>_xlfn.XLOOKUP(D1074,BASE!A:A,BASE!B:B)</f>
        <v>UVA PASSA BRANCA IRANIANA AAA10KG</v>
      </c>
      <c r="F1074" s="280"/>
      <c r="G1074" s="280"/>
      <c r="H1074" s="281">
        <v>27</v>
      </c>
      <c r="I1074" s="281">
        <v>0</v>
      </c>
      <c r="J1074" s="282" t="str">
        <f>IFERROR(_xlfn.XLOOKUP(D1074,ISENTOS!A:A,ISENTOS!H:H),"")</f>
        <v/>
      </c>
      <c r="K1074" s="282" t="str">
        <f>IFERROR(_xlfn.XLOOKUP(D1074,ISENTOS!A:A,ISENTOS!I:I),"")</f>
        <v/>
      </c>
      <c r="L1074" s="283">
        <f>IF(_xlfn.XLOOKUP(D1074,Peso!A:A,Peso!D:D),_xlfn.XLOOKUP(D1074,Peso!A:A,Peso!D:D),"SEM PESO")</f>
        <v>10</v>
      </c>
      <c r="M1074" s="283" t="str">
        <f>_xlfn.XLOOKUP(D1074,Peso!A:A,Peso!C:C)</f>
        <v>CX</v>
      </c>
      <c r="N1074" s="283"/>
      <c r="O1074" s="284">
        <f t="shared" si="128"/>
        <v>0</v>
      </c>
      <c r="P1074" s="284" t="str">
        <f t="shared" si="129"/>
        <v/>
      </c>
      <c r="Q1074" s="284" t="str">
        <f t="shared" si="130"/>
        <v/>
      </c>
      <c r="R1074" s="285" t="str">
        <f>_xlfn.XLOOKUP(D1074,CATEGORIA!B:B,CATEGORIA!F:F)</f>
        <v>FRUTAS DESIDRATADAS / CRISTALIZADAS</v>
      </c>
      <c r="S1074" s="286">
        <f t="shared" si="131"/>
        <v>0</v>
      </c>
      <c r="T1074" s="287" t="str">
        <f t="shared" si="132"/>
        <v/>
      </c>
      <c r="U1074" s="287" t="str">
        <f t="shared" si="133"/>
        <v/>
      </c>
      <c r="V1074" s="287">
        <f t="shared" si="134"/>
        <v>0</v>
      </c>
      <c r="W1074" s="288">
        <f>_xlfn.XLOOKUP('LISTA '!D1074,BASE!A:A,BASE!G:G)</f>
        <v>0</v>
      </c>
      <c r="X1074" s="280" t="str">
        <f t="shared" si="135"/>
        <v/>
      </c>
      <c r="Y1074" s="280" t="str">
        <f>IF(X1074="ACABOU",(MAX($Y$2:Y1073))+1,"")</f>
        <v/>
      </c>
      <c r="Z1074" s="280" t="str">
        <f>IF(X1074="CHEGOU",(MAX($Z$2:Z1073))+1,"")</f>
        <v/>
      </c>
    </row>
    <row r="1075" spans="1:27" s="216" customFormat="1" ht="30" customHeight="1" x14ac:dyDescent="0.3">
      <c r="A1075" s="19"/>
      <c r="B1075" s="19"/>
      <c r="C1075" s="16"/>
      <c r="D1075" s="225">
        <v>20024</v>
      </c>
      <c r="E1075" s="226" t="str">
        <f>_xlfn.XLOOKUP(D1075,BASE!A:A,BASE!B:B)</f>
        <v>UVA PASSA PRETA ARGENTINA 10KG</v>
      </c>
      <c r="F1075" s="227">
        <v>3</v>
      </c>
      <c r="G1075" s="227"/>
      <c r="H1075" s="228">
        <v>18</v>
      </c>
      <c r="I1075" s="228">
        <v>18</v>
      </c>
      <c r="J1075" s="271" t="str">
        <f>IFERROR(_xlfn.XLOOKUP(D1075,ISENTOS!A:A,ISENTOS!H:H),"")</f>
        <v/>
      </c>
      <c r="K1075" s="271" t="str">
        <f>IFERROR(_xlfn.XLOOKUP(D1075,ISENTOS!A:A,ISENTOS!I:I),"")</f>
        <v/>
      </c>
      <c r="L1075" s="272">
        <f>IF(_xlfn.XLOOKUP(D1075,Peso!A:A,Peso!D:D),_xlfn.XLOOKUP(D1075,Peso!A:A,Peso!D:D),"SEM PESO")</f>
        <v>10</v>
      </c>
      <c r="M1075" s="272" t="str">
        <f>_xlfn.XLOOKUP(D1075,Peso!A:A,Peso!C:C)</f>
        <v>CX</v>
      </c>
      <c r="N1075" s="272"/>
      <c r="O1075" s="273">
        <f t="shared" ref="O1075:O1104" si="136" xml:space="preserve"> ROUNDUP((I1075*$M$1),1)</f>
        <v>18</v>
      </c>
      <c r="P1075" s="273" t="str">
        <f t="shared" ref="P1075:P1104" si="137">IFERROR(ROUNDUP((($O1075*J1075)+$O1075),1),"")</f>
        <v/>
      </c>
      <c r="Q1075" s="273" t="str">
        <f t="shared" ref="Q1075:Q1104" si="138">IFERROR(ROUNDUP((($O1075*K1075)+$O1075),1),"")</f>
        <v/>
      </c>
      <c r="R1075" s="274" t="str">
        <f>_xlfn.XLOOKUP(D1075,CATEGORIA!B:B,CATEGORIA!F:F)</f>
        <v>FRUTAS DESIDRATADAS / CRISTALIZADAS</v>
      </c>
      <c r="S1075" s="275">
        <f t="shared" ref="S1075:S1104" si="139">O1075*L1075</f>
        <v>180</v>
      </c>
      <c r="T1075" s="276" t="str">
        <f t="shared" ref="T1075:T1104" si="140">IFERROR(ROUNDUP((($S1075*J1075)+$S1075),1),"")</f>
        <v/>
      </c>
      <c r="U1075" s="276" t="str">
        <f t="shared" ref="U1075:U1104" si="141">IFERROR(ROUNDUP((($S1075*K1075)+$S1075),1),"")</f>
        <v/>
      </c>
      <c r="V1075" s="276">
        <f t="shared" ref="V1075:V1104" si="142">S1075</f>
        <v>180</v>
      </c>
      <c r="W1075" s="277">
        <f>_xlfn.XLOOKUP('LISTA '!D1075,BASE!A:A,BASE!G:G)</f>
        <v>555</v>
      </c>
      <c r="X1075" s="227" t="str">
        <f t="shared" ref="X1075:X1104" si="143">IF(AND(W1075&gt;0,I1075=0),"CHEGOU",IF(AND(W1075&lt;=0,I1075&gt;0),"ACABOU",""))</f>
        <v/>
      </c>
      <c r="Y1075" s="227" t="str">
        <f>IF(X1075="ACABOU",(MAX($Y$2:Y1074))+1,"")</f>
        <v/>
      </c>
      <c r="Z1075" s="227" t="str">
        <f>IF(X1075="CHEGOU",(MAX($Z$2:Z1074))+1,"")</f>
        <v/>
      </c>
    </row>
    <row r="1076" spans="1:27" s="216" customFormat="1" ht="30" customHeight="1" x14ac:dyDescent="0.3">
      <c r="A1076" s="12" t="e">
        <f>IF(#REF!="",0,COUNTIF(#REF!,"x"))</f>
        <v>#REF!</v>
      </c>
      <c r="B1076" s="12" t="e">
        <f>IF(#REF!="",0,COUNTIF(#REF!,"x"))</f>
        <v>#REF!</v>
      </c>
      <c r="C1076" s="13" t="e">
        <f>IF(#REF!="",0,COUNTIF(#REF!,"X"))</f>
        <v>#REF!</v>
      </c>
      <c r="D1076" s="225">
        <v>21607</v>
      </c>
      <c r="E1076" s="226" t="str">
        <f>_xlfn.XLOOKUP(D1076,BASE!A:A,BASE!B:B)</f>
        <v>UVA PASSA PRETA ARGENTINA 5KG (VIDA EM GRAOS)</v>
      </c>
      <c r="F1076" s="227">
        <v>3</v>
      </c>
      <c r="G1076" s="227" t="s">
        <v>155</v>
      </c>
      <c r="H1076" s="228">
        <v>20.9</v>
      </c>
      <c r="I1076" s="228">
        <f>VLOOKUP(D1076,FRACIONADOS!$A:$L,8,0)</f>
        <v>20.9</v>
      </c>
      <c r="J1076" s="271" t="str">
        <f>IFERROR(_xlfn.XLOOKUP(D1076,ISENTOS!A:A,ISENTOS!H:H),"")</f>
        <v/>
      </c>
      <c r="K1076" s="271" t="str">
        <f>IFERROR(_xlfn.XLOOKUP(D1076,ISENTOS!A:A,ISENTOS!I:I),"")</f>
        <v/>
      </c>
      <c r="L1076" s="272">
        <f>IF(_xlfn.XLOOKUP(D1076,Peso!A:A,Peso!D:D),_xlfn.XLOOKUP(D1076,Peso!A:A,Peso!D:D),"SEM PESO")</f>
        <v>5</v>
      </c>
      <c r="M1076" s="272" t="str">
        <f>_xlfn.XLOOKUP(D1076,Peso!A:A,Peso!C:C)</f>
        <v>CX</v>
      </c>
      <c r="N1076" s="272"/>
      <c r="O1076" s="273">
        <f t="shared" si="136"/>
        <v>20.9</v>
      </c>
      <c r="P1076" s="273" t="str">
        <f t="shared" si="137"/>
        <v/>
      </c>
      <c r="Q1076" s="273" t="str">
        <f t="shared" si="138"/>
        <v/>
      </c>
      <c r="R1076" s="274" t="str">
        <f>_xlfn.XLOOKUP(D1076,CATEGORIA!B:B,CATEGORIA!F:F)</f>
        <v>FRUTAS DESIDRATADAS / CRISTALIZADAS</v>
      </c>
      <c r="S1076" s="275">
        <f t="shared" si="139"/>
        <v>104.5</v>
      </c>
      <c r="T1076" s="276" t="str">
        <f t="shared" si="140"/>
        <v/>
      </c>
      <c r="U1076" s="276" t="str">
        <f t="shared" si="141"/>
        <v/>
      </c>
      <c r="V1076" s="276">
        <f t="shared" si="142"/>
        <v>104.5</v>
      </c>
      <c r="W1076" s="277">
        <f>_xlfn.XLOOKUP('LISTA '!D1076,BASE!A:A,BASE!G:G)</f>
        <v>82</v>
      </c>
      <c r="X1076" s="227" t="str">
        <f t="shared" si="143"/>
        <v/>
      </c>
      <c r="Y1076" s="227" t="str">
        <f>IF(X1076="ACABOU",(MAX($Y$2:Y1075))+1,"")</f>
        <v/>
      </c>
      <c r="Z1076" s="227" t="str">
        <f>IF(X1076="CHEGOU",(MAX($Z$2:Z1075))+1,"")</f>
        <v/>
      </c>
    </row>
    <row r="1077" spans="1:27" s="216" customFormat="1" ht="30" customHeight="1" x14ac:dyDescent="0.3">
      <c r="A1077" s="12" t="e">
        <f>IF(#REF!="",0,COUNTIF(#REF!,"x"))</f>
        <v>#REF!</v>
      </c>
      <c r="B1077" s="12" t="e">
        <f>IF(#REF!="",0,COUNTIF(#REF!,"x"))</f>
        <v>#REF!</v>
      </c>
      <c r="C1077" s="13" t="e">
        <f>IF(#REF!="",0,COUNTIF(#REF!,"X"))</f>
        <v>#REF!</v>
      </c>
      <c r="D1077" s="230">
        <v>21509</v>
      </c>
      <c r="E1077" s="231" t="str">
        <f>_xlfn.XLOOKUP(D1077,BASE!A:A,BASE!B:B)</f>
        <v>UVA PASSA PRETA UZBEQUISTAO 10KG</v>
      </c>
      <c r="F1077" s="232">
        <v>3</v>
      </c>
      <c r="G1077" s="232"/>
      <c r="H1077" s="233">
        <v>13.5</v>
      </c>
      <c r="I1077" s="233">
        <v>13.5</v>
      </c>
      <c r="J1077" s="271" t="str">
        <f>IFERROR(_xlfn.XLOOKUP(D1077,ISENTOS!A:A,ISENTOS!H:H),"")</f>
        <v/>
      </c>
      <c r="K1077" s="271" t="str">
        <f>IFERROR(_xlfn.XLOOKUP(D1077,ISENTOS!A:A,ISENTOS!I:I),"")</f>
        <v/>
      </c>
      <c r="L1077" s="272">
        <f>IF(_xlfn.XLOOKUP(D1077,Peso!A:A,Peso!D:D),_xlfn.XLOOKUP(D1077,Peso!A:A,Peso!D:D),"SEM PESO")</f>
        <v>10</v>
      </c>
      <c r="M1077" s="272" t="str">
        <f>_xlfn.XLOOKUP(D1077,Peso!A:A,Peso!C:C)</f>
        <v>CX</v>
      </c>
      <c r="N1077" s="272"/>
      <c r="O1077" s="273">
        <f t="shared" si="136"/>
        <v>13.5</v>
      </c>
      <c r="P1077" s="273" t="str">
        <f t="shared" si="137"/>
        <v/>
      </c>
      <c r="Q1077" s="273" t="str">
        <f t="shared" si="138"/>
        <v/>
      </c>
      <c r="R1077" s="274" t="str">
        <f>_xlfn.XLOOKUP(D1077,CATEGORIA!B:B,CATEGORIA!F:F)</f>
        <v>FRUTAS DESIDRATADAS / CRISTALIZADAS</v>
      </c>
      <c r="S1077" s="275">
        <f t="shared" si="139"/>
        <v>135</v>
      </c>
      <c r="T1077" s="276" t="str">
        <f t="shared" si="140"/>
        <v/>
      </c>
      <c r="U1077" s="276" t="str">
        <f t="shared" si="141"/>
        <v/>
      </c>
      <c r="V1077" s="276">
        <f t="shared" si="142"/>
        <v>135</v>
      </c>
      <c r="W1077" s="277">
        <f>_xlfn.XLOOKUP('LISTA '!D1077,BASE!A:A,BASE!G:G)</f>
        <v>1118</v>
      </c>
      <c r="X1077" s="227" t="str">
        <f t="shared" si="143"/>
        <v/>
      </c>
      <c r="Y1077" s="227" t="str">
        <f>IF(X1077="ACABOU",(MAX($Y$2:Y1076))+1,"")</f>
        <v/>
      </c>
      <c r="Z1077" s="227" t="str">
        <f>IF(X1077="CHEGOU",(MAX($Z$2:Z1076))+1,"")</f>
        <v/>
      </c>
      <c r="AA1077" s="48"/>
    </row>
    <row r="1078" spans="1:27" s="216" customFormat="1" ht="21.9" customHeight="1" x14ac:dyDescent="0.3">
      <c r="A1078" s="12"/>
      <c r="B1078" s="12"/>
      <c r="C1078" s="13"/>
      <c r="D1078" s="278">
        <v>2170</v>
      </c>
      <c r="E1078" s="279" t="str">
        <f>_xlfn.XLOOKUP(D1078,BASE!A:A,BASE!B:B)</f>
        <v>UXI AMARELO 1KG</v>
      </c>
      <c r="F1078" s="280" t="s">
        <v>155</v>
      </c>
      <c r="G1078" s="280" t="s">
        <v>155</v>
      </c>
      <c r="H1078" s="281">
        <v>25.6</v>
      </c>
      <c r="I1078" s="281">
        <v>25.6</v>
      </c>
      <c r="J1078" s="282" t="str">
        <f>IFERROR(_xlfn.XLOOKUP(D1078,ISENTOS!A:A,ISENTOS!H:H),"")</f>
        <v/>
      </c>
      <c r="K1078" s="282" t="str">
        <f>IFERROR(_xlfn.XLOOKUP(D1078,ISENTOS!A:A,ISENTOS!I:I),"")</f>
        <v/>
      </c>
      <c r="L1078" s="283">
        <f>IF(_xlfn.XLOOKUP(D1078,Peso!A:A,Peso!D:D),_xlfn.XLOOKUP(D1078,Peso!A:A,Peso!D:D),"SEM PESO")</f>
        <v>1</v>
      </c>
      <c r="M1078" s="283" t="str">
        <f>_xlfn.XLOOKUP(D1078,Peso!A:A,Peso!C:C)</f>
        <v>SC</v>
      </c>
      <c r="N1078" s="283"/>
      <c r="O1078" s="284">
        <f t="shared" si="136"/>
        <v>25.6</v>
      </c>
      <c r="P1078" s="284" t="str">
        <f t="shared" si="137"/>
        <v/>
      </c>
      <c r="Q1078" s="284" t="str">
        <f t="shared" si="138"/>
        <v/>
      </c>
      <c r="R1078" s="285" t="str">
        <f>_xlfn.XLOOKUP(D1078,CATEGORIA!B:B,CATEGORIA!F:F)</f>
        <v>CHAS</v>
      </c>
      <c r="S1078" s="286">
        <f t="shared" si="139"/>
        <v>25.6</v>
      </c>
      <c r="T1078" s="287" t="str">
        <f t="shared" si="140"/>
        <v/>
      </c>
      <c r="U1078" s="287" t="str">
        <f t="shared" si="141"/>
        <v/>
      </c>
      <c r="V1078" s="287">
        <f t="shared" si="142"/>
        <v>25.6</v>
      </c>
      <c r="W1078" s="288">
        <f>_xlfn.XLOOKUP('LISTA '!D1078,BASE!A:A,BASE!G:G)</f>
        <v>72</v>
      </c>
      <c r="X1078" s="280" t="str">
        <f t="shared" si="143"/>
        <v/>
      </c>
      <c r="Y1078" s="280" t="str">
        <f>IF(X1078="ACABOU",(MAX($Y$2:Y1077))+1,"")</f>
        <v/>
      </c>
      <c r="Z1078" s="280" t="str">
        <f>IF(X1078="CHEGOU",(MAX($Z$2:Z1077))+1,"")</f>
        <v/>
      </c>
    </row>
    <row r="1079" spans="1:27" s="216" customFormat="1" ht="21.9" customHeight="1" x14ac:dyDescent="0.3">
      <c r="A1079" s="12" t="e">
        <f>IF(#REF!="",0,COUNTIF(#REF!,"x"))</f>
        <v>#REF!</v>
      </c>
      <c r="B1079" s="12" t="e">
        <f>IF(#REF!="",0,COUNTIF(#REF!,"x"))</f>
        <v>#REF!</v>
      </c>
      <c r="C1079" s="13" t="e">
        <f>IF(#REF!="",0,COUNTIF(#REF!,"X"))</f>
        <v>#REF!</v>
      </c>
      <c r="D1079" s="278">
        <v>1092</v>
      </c>
      <c r="E1079" s="279" t="str">
        <f>_xlfn.XLOOKUP(D1079,BASE!A:A,BASE!B:B)</f>
        <v>UXI AMARELO 5KG</v>
      </c>
      <c r="F1079" s="280"/>
      <c r="G1079" s="280"/>
      <c r="H1079" s="281">
        <v>25</v>
      </c>
      <c r="I1079" s="281">
        <v>25</v>
      </c>
      <c r="J1079" s="282" t="str">
        <f>IFERROR(_xlfn.XLOOKUP(D1079,ISENTOS!A:A,ISENTOS!H:H),"")</f>
        <v/>
      </c>
      <c r="K1079" s="282" t="str">
        <f>IFERROR(_xlfn.XLOOKUP(D1079,ISENTOS!A:A,ISENTOS!I:I),"")</f>
        <v/>
      </c>
      <c r="L1079" s="283">
        <f>IF(_xlfn.XLOOKUP(D1079,Peso!A:A,Peso!D:D),_xlfn.XLOOKUP(D1079,Peso!A:A,Peso!D:D),"SEM PESO")</f>
        <v>5</v>
      </c>
      <c r="M1079" s="283" t="str">
        <f>_xlfn.XLOOKUP(D1079,Peso!A:A,Peso!C:C)</f>
        <v>SC</v>
      </c>
      <c r="N1079" s="283"/>
      <c r="O1079" s="284">
        <f t="shared" si="136"/>
        <v>25</v>
      </c>
      <c r="P1079" s="284" t="str">
        <f t="shared" si="137"/>
        <v/>
      </c>
      <c r="Q1079" s="284" t="str">
        <f t="shared" si="138"/>
        <v/>
      </c>
      <c r="R1079" s="285" t="str">
        <f>_xlfn.XLOOKUP(D1079,CATEGORIA!B:B,CATEGORIA!F:F)</f>
        <v>CHAS</v>
      </c>
      <c r="S1079" s="286">
        <f t="shared" si="139"/>
        <v>125</v>
      </c>
      <c r="T1079" s="287" t="str">
        <f t="shared" si="140"/>
        <v/>
      </c>
      <c r="U1079" s="287" t="str">
        <f t="shared" si="141"/>
        <v/>
      </c>
      <c r="V1079" s="287">
        <f t="shared" si="142"/>
        <v>125</v>
      </c>
      <c r="W1079" s="288">
        <f>_xlfn.XLOOKUP('LISTA '!D1079,BASE!A:A,BASE!G:G)</f>
        <v>156</v>
      </c>
      <c r="X1079" s="280" t="str">
        <f t="shared" si="143"/>
        <v/>
      </c>
      <c r="Y1079" s="280" t="str">
        <f>IF(X1079="ACABOU",(MAX($Y$2:Y1078))+1,"")</f>
        <v/>
      </c>
      <c r="Z1079" s="280" t="str">
        <f>IF(X1079="CHEGOU",(MAX($Z$2:Z1078))+1,"")</f>
        <v/>
      </c>
    </row>
    <row r="1080" spans="1:27" s="216" customFormat="1" ht="30" customHeight="1" x14ac:dyDescent="0.3">
      <c r="A1080" s="12"/>
      <c r="B1080" s="12"/>
      <c r="C1080" s="13"/>
      <c r="D1080" s="225">
        <v>2355</v>
      </c>
      <c r="E1080" s="226" t="str">
        <f>_xlfn.XLOOKUP(D1080,BASE!A:A,BASE!B:B)</f>
        <v>VEGAN TASTY BROWNIE DE CHOCOLATE 4X420G (NUTRIFY)</v>
      </c>
      <c r="F1080" s="227">
        <v>2</v>
      </c>
      <c r="G1080" s="227"/>
      <c r="H1080" s="228">
        <v>61.4</v>
      </c>
      <c r="I1080" s="228">
        <v>61.4</v>
      </c>
      <c r="J1080" s="271" t="str">
        <f>IFERROR(_xlfn.XLOOKUP(D1080,ISENTOS!A:A,ISENTOS!H:H),"")</f>
        <v/>
      </c>
      <c r="K1080" s="271" t="str">
        <f>IFERROR(_xlfn.XLOOKUP(D1080,ISENTOS!A:A,ISENTOS!I:I),"")</f>
        <v/>
      </c>
      <c r="L1080" s="272">
        <f>IF(_xlfn.XLOOKUP(D1080,Peso!A:A,Peso!D:D),_xlfn.XLOOKUP(D1080,Peso!A:A,Peso!D:D),"SEM PESO")</f>
        <v>4</v>
      </c>
      <c r="M1080" s="272" t="str">
        <f>_xlfn.XLOOKUP(D1080,Peso!A:A,Peso!C:C)</f>
        <v>UN</v>
      </c>
      <c r="N1080" s="272"/>
      <c r="O1080" s="273">
        <f t="shared" si="136"/>
        <v>61.4</v>
      </c>
      <c r="P1080" s="273" t="str">
        <f t="shared" si="137"/>
        <v/>
      </c>
      <c r="Q1080" s="273" t="str">
        <f t="shared" si="138"/>
        <v/>
      </c>
      <c r="R1080" s="274" t="str">
        <f>_xlfn.XLOOKUP(D1080,CATEGORIA!B:B,CATEGORIA!F:F)</f>
        <v>SUPLEMENTOS</v>
      </c>
      <c r="S1080" s="275">
        <f t="shared" si="139"/>
        <v>245.6</v>
      </c>
      <c r="T1080" s="276" t="str">
        <f t="shared" si="140"/>
        <v/>
      </c>
      <c r="U1080" s="276" t="str">
        <f t="shared" si="141"/>
        <v/>
      </c>
      <c r="V1080" s="276">
        <f t="shared" si="142"/>
        <v>245.6</v>
      </c>
      <c r="W1080" s="277">
        <f>_xlfn.XLOOKUP('LISTA '!D1080,BASE!A:A,BASE!G:G)</f>
        <v>26</v>
      </c>
      <c r="X1080" s="227" t="str">
        <f t="shared" si="143"/>
        <v/>
      </c>
      <c r="Y1080" s="227" t="str">
        <f>IF(X1080="ACABOU",(MAX($Y$2:Y1079))+1,"")</f>
        <v/>
      </c>
      <c r="Z1080" s="227" t="str">
        <f>IF(X1080="CHEGOU",(MAX($Z$2:Z1079))+1,"")</f>
        <v/>
      </c>
    </row>
    <row r="1081" spans="1:27" s="216" customFormat="1" ht="30" customHeight="1" x14ac:dyDescent="0.3">
      <c r="A1081" s="12"/>
      <c r="B1081" s="12"/>
      <c r="C1081" s="13"/>
      <c r="D1081" s="225">
        <v>2187</v>
      </c>
      <c r="E1081" s="226" t="str">
        <f>_xlfn.XLOOKUP(D1081,BASE!A:A,BASE!B:B)</f>
        <v>VINAGRE DE FRUTA COMPOSTO SENHOR VICCINO MACA E MEL 12X500ML</v>
      </c>
      <c r="F1081" s="227">
        <v>1</v>
      </c>
      <c r="G1081" s="227"/>
      <c r="H1081" s="228">
        <v>10.45</v>
      </c>
      <c r="I1081" s="228">
        <v>10.45</v>
      </c>
      <c r="J1081" s="271" t="str">
        <f>IFERROR(_xlfn.XLOOKUP(D1081,ISENTOS!A:A,ISENTOS!H:H),"")</f>
        <v/>
      </c>
      <c r="K1081" s="271" t="str">
        <f>IFERROR(_xlfn.XLOOKUP(D1081,ISENTOS!A:A,ISENTOS!I:I),"")</f>
        <v/>
      </c>
      <c r="L1081" s="272">
        <f>IF(_xlfn.XLOOKUP(D1081,Peso!A:A,Peso!D:D),_xlfn.XLOOKUP(D1081,Peso!A:A,Peso!D:D),"SEM PESO")</f>
        <v>12</v>
      </c>
      <c r="M1081" s="272" t="str">
        <f>_xlfn.XLOOKUP(D1081,Peso!A:A,Peso!C:C)</f>
        <v>CX</v>
      </c>
      <c r="N1081" s="272"/>
      <c r="O1081" s="273">
        <f t="shared" si="136"/>
        <v>10.5</v>
      </c>
      <c r="P1081" s="273" t="str">
        <f t="shared" si="137"/>
        <v/>
      </c>
      <c r="Q1081" s="273" t="str">
        <f t="shared" si="138"/>
        <v/>
      </c>
      <c r="R1081" s="274" t="str">
        <f>_xlfn.XLOOKUP(D1081,CATEGORIA!B:B,CATEGORIA!F:F)</f>
        <v>ADITIVOS</v>
      </c>
      <c r="S1081" s="275">
        <f t="shared" si="139"/>
        <v>126</v>
      </c>
      <c r="T1081" s="276" t="str">
        <f t="shared" si="140"/>
        <v/>
      </c>
      <c r="U1081" s="276" t="str">
        <f t="shared" si="141"/>
        <v/>
      </c>
      <c r="V1081" s="276">
        <f t="shared" si="142"/>
        <v>126</v>
      </c>
      <c r="W1081" s="277">
        <f>_xlfn.XLOOKUP('LISTA '!D1081,BASE!A:A,BASE!G:G)</f>
        <v>4</v>
      </c>
      <c r="X1081" s="227" t="str">
        <f t="shared" si="143"/>
        <v/>
      </c>
      <c r="Y1081" s="227" t="str">
        <f>IF(X1081="ACABOU",(MAX($Y$2:Y1080))+1,"")</f>
        <v/>
      </c>
      <c r="Z1081" s="227" t="str">
        <f>IF(X1081="CHEGOU",(MAX($Z$2:Z1080))+1,"")</f>
        <v/>
      </c>
    </row>
    <row r="1082" spans="1:27" s="216" customFormat="1" ht="21.9" customHeight="1" x14ac:dyDescent="0.3">
      <c r="A1082" s="12" t="e">
        <f>IF(#REF!="",0,COUNTIF(#REF!,"x"))</f>
        <v>#REF!</v>
      </c>
      <c r="B1082" s="12" t="e">
        <f>IF(#REF!="",0,COUNTIF(#REF!,"x"))</f>
        <v>#REF!</v>
      </c>
      <c r="C1082" s="13" t="e">
        <f>IF(#REF!="",0,COUNTIF(#REF!,"X"))</f>
        <v>#REF!</v>
      </c>
      <c r="D1082" s="278">
        <v>2194</v>
      </c>
      <c r="E1082" s="279" t="str">
        <f>_xlfn.XLOOKUP(D1082,BASE!A:A,BASE!B:B)</f>
        <v>VINAGRE DE FRUTA MACA ALMAROMI 12X400ML</v>
      </c>
      <c r="F1082" s="280"/>
      <c r="G1082" s="280"/>
      <c r="H1082" s="281">
        <v>4.7</v>
      </c>
      <c r="I1082" s="281">
        <v>4.7</v>
      </c>
      <c r="J1082" s="282" t="str">
        <f>IFERROR(_xlfn.XLOOKUP(D1082,ISENTOS!A:A,ISENTOS!H:H),"")</f>
        <v/>
      </c>
      <c r="K1082" s="282" t="str">
        <f>IFERROR(_xlfn.XLOOKUP(D1082,ISENTOS!A:A,ISENTOS!I:I),"")</f>
        <v/>
      </c>
      <c r="L1082" s="283">
        <f>IF(_xlfn.XLOOKUP(D1082,Peso!A:A,Peso!D:D),_xlfn.XLOOKUP(D1082,Peso!A:A,Peso!D:D),"SEM PESO")</f>
        <v>12</v>
      </c>
      <c r="M1082" s="283" t="str">
        <f>_xlfn.XLOOKUP(D1082,Peso!A:A,Peso!C:C)</f>
        <v>CX</v>
      </c>
      <c r="N1082" s="283"/>
      <c r="O1082" s="284">
        <f t="shared" si="136"/>
        <v>4.7</v>
      </c>
      <c r="P1082" s="284" t="str">
        <f t="shared" si="137"/>
        <v/>
      </c>
      <c r="Q1082" s="284" t="str">
        <f t="shared" si="138"/>
        <v/>
      </c>
      <c r="R1082" s="285" t="str">
        <f>_xlfn.XLOOKUP(D1082,CATEGORIA!B:B,CATEGORIA!F:F)</f>
        <v>ADITIVOS</v>
      </c>
      <c r="S1082" s="286">
        <f t="shared" si="139"/>
        <v>56.400000000000006</v>
      </c>
      <c r="T1082" s="287" t="str">
        <f t="shared" si="140"/>
        <v/>
      </c>
      <c r="U1082" s="287" t="str">
        <f t="shared" si="141"/>
        <v/>
      </c>
      <c r="V1082" s="287">
        <f t="shared" si="142"/>
        <v>56.400000000000006</v>
      </c>
      <c r="W1082" s="288">
        <f>_xlfn.XLOOKUP('LISTA '!D1082,BASE!A:A,BASE!G:G)</f>
        <v>76</v>
      </c>
      <c r="X1082" s="280" t="str">
        <f t="shared" si="143"/>
        <v/>
      </c>
      <c r="Y1082" s="280" t="str">
        <f>IF(X1082="ACABOU",(MAX($Y$2:Y1081))+1,"")</f>
        <v/>
      </c>
      <c r="Z1082" s="280" t="str">
        <f>IF(X1082="CHEGOU",(MAX($Z$2:Z1081))+1,"")</f>
        <v/>
      </c>
    </row>
    <row r="1083" spans="1:27" s="216" customFormat="1" ht="21.9" customHeight="1" x14ac:dyDescent="0.3">
      <c r="A1083" s="12" t="e">
        <v>#REF!</v>
      </c>
      <c r="B1083" s="12">
        <v>0</v>
      </c>
      <c r="C1083" s="13">
        <v>0</v>
      </c>
      <c r="D1083" s="278">
        <v>2195</v>
      </c>
      <c r="E1083" s="279" t="str">
        <f>_xlfn.XLOOKUP(D1083,BASE!A:A,BASE!B:B)</f>
        <v>VINAGRE DE FRUTA MACA ALMAROMI ORGANICO 12X400ML PET</v>
      </c>
      <c r="F1083" s="280"/>
      <c r="G1083" s="280"/>
      <c r="H1083" s="281">
        <v>14.8</v>
      </c>
      <c r="I1083" s="281">
        <v>14.8</v>
      </c>
      <c r="J1083" s="282" t="str">
        <f>IFERROR(_xlfn.XLOOKUP(D1083,ISENTOS!A:A,ISENTOS!H:H),"")</f>
        <v/>
      </c>
      <c r="K1083" s="282" t="str">
        <f>IFERROR(_xlfn.XLOOKUP(D1083,ISENTOS!A:A,ISENTOS!I:I),"")</f>
        <v/>
      </c>
      <c r="L1083" s="283">
        <f>IF(_xlfn.XLOOKUP(D1083,Peso!A:A,Peso!D:D),_xlfn.XLOOKUP(D1083,Peso!A:A,Peso!D:D),"SEM PESO")</f>
        <v>12</v>
      </c>
      <c r="M1083" s="283" t="str">
        <f>_xlfn.XLOOKUP(D1083,Peso!A:A,Peso!C:C)</f>
        <v>CX</v>
      </c>
      <c r="N1083" s="283"/>
      <c r="O1083" s="284">
        <f t="shared" si="136"/>
        <v>14.8</v>
      </c>
      <c r="P1083" s="284" t="str">
        <f t="shared" si="137"/>
        <v/>
      </c>
      <c r="Q1083" s="284" t="str">
        <f t="shared" si="138"/>
        <v/>
      </c>
      <c r="R1083" s="285" t="str">
        <f>_xlfn.XLOOKUP(D1083,CATEGORIA!B:B,CATEGORIA!F:F)</f>
        <v>ADITIVOS</v>
      </c>
      <c r="S1083" s="286">
        <f t="shared" si="139"/>
        <v>177.60000000000002</v>
      </c>
      <c r="T1083" s="287" t="str">
        <f t="shared" si="140"/>
        <v/>
      </c>
      <c r="U1083" s="287" t="str">
        <f t="shared" si="141"/>
        <v/>
      </c>
      <c r="V1083" s="287">
        <f t="shared" si="142"/>
        <v>177.60000000000002</v>
      </c>
      <c r="W1083" s="288">
        <f>_xlfn.XLOOKUP('LISTA '!D1083,BASE!A:A,BASE!G:G)</f>
        <v>102</v>
      </c>
      <c r="X1083" s="280" t="str">
        <f t="shared" si="143"/>
        <v/>
      </c>
      <c r="Y1083" s="280" t="str">
        <f>IF(X1083="ACABOU",(MAX($Y$2:Y1082))+1,"")</f>
        <v/>
      </c>
      <c r="Z1083" s="280" t="str">
        <f>IF(X1083="CHEGOU",(MAX($Z$2:Z1082))+1,"")</f>
        <v/>
      </c>
    </row>
    <row r="1084" spans="1:27" s="216" customFormat="1" ht="21.9" customHeight="1" x14ac:dyDescent="0.3">
      <c r="A1084" s="12" t="e">
        <f>IF(#REF!="",0,COUNTIF(#REF!,"x"))</f>
        <v>#REF!</v>
      </c>
      <c r="B1084" s="12" t="e">
        <f>IF(#REF!="",0,COUNTIF(#REF!,"x"))</f>
        <v>#REF!</v>
      </c>
      <c r="C1084" s="13" t="e">
        <f>IF(#REF!="",0,COUNTIF(#REF!,"X"))</f>
        <v>#REF!</v>
      </c>
      <c r="D1084" s="278">
        <v>2196</v>
      </c>
      <c r="E1084" s="279" t="str">
        <f>_xlfn.XLOOKUP(D1084,BASE!A:A,BASE!B:B)</f>
        <v>VINAGRE DE FRUTA MACA ALMAROMI ORGANICO 12X500ML VIDRO</v>
      </c>
      <c r="F1084" s="280"/>
      <c r="G1084" s="280"/>
      <c r="H1084" s="281">
        <v>22.6</v>
      </c>
      <c r="I1084" s="281">
        <v>22.6</v>
      </c>
      <c r="J1084" s="282" t="str">
        <f>IFERROR(_xlfn.XLOOKUP(D1084,ISENTOS!A:A,ISENTOS!H:H),"")</f>
        <v/>
      </c>
      <c r="K1084" s="282" t="str">
        <f>IFERROR(_xlfn.XLOOKUP(D1084,ISENTOS!A:A,ISENTOS!I:I),"")</f>
        <v/>
      </c>
      <c r="L1084" s="283">
        <f>IF(_xlfn.XLOOKUP(D1084,Peso!A:A,Peso!D:D),_xlfn.XLOOKUP(D1084,Peso!A:A,Peso!D:D),"SEM PESO")</f>
        <v>12</v>
      </c>
      <c r="M1084" s="283" t="str">
        <f>_xlfn.XLOOKUP(D1084,Peso!A:A,Peso!C:C)</f>
        <v>CX</v>
      </c>
      <c r="N1084" s="283"/>
      <c r="O1084" s="284">
        <f t="shared" si="136"/>
        <v>22.6</v>
      </c>
      <c r="P1084" s="284" t="str">
        <f t="shared" si="137"/>
        <v/>
      </c>
      <c r="Q1084" s="284" t="str">
        <f t="shared" si="138"/>
        <v/>
      </c>
      <c r="R1084" s="285" t="str">
        <f>_xlfn.XLOOKUP(D1084,CATEGORIA!B:B,CATEGORIA!F:F)</f>
        <v>ADITIVOS</v>
      </c>
      <c r="S1084" s="286">
        <f t="shared" si="139"/>
        <v>271.20000000000005</v>
      </c>
      <c r="T1084" s="287" t="str">
        <f t="shared" si="140"/>
        <v/>
      </c>
      <c r="U1084" s="287" t="str">
        <f t="shared" si="141"/>
        <v/>
      </c>
      <c r="V1084" s="287">
        <f t="shared" si="142"/>
        <v>271.20000000000005</v>
      </c>
      <c r="W1084" s="288">
        <f>_xlfn.XLOOKUP('LISTA '!D1084,BASE!A:A,BASE!G:G)</f>
        <v>19</v>
      </c>
      <c r="X1084" s="280" t="str">
        <f t="shared" si="143"/>
        <v/>
      </c>
      <c r="Y1084" s="280" t="str">
        <f>IF(X1084="ACABOU",(MAX($Y$2:Y1083))+1,"")</f>
        <v/>
      </c>
      <c r="Z1084" s="280" t="str">
        <f>IF(X1084="CHEGOU",(MAX($Z$2:Z1083))+1,"")</f>
        <v/>
      </c>
    </row>
    <row r="1085" spans="1:27" s="216" customFormat="1" ht="21.9" customHeight="1" x14ac:dyDescent="0.3">
      <c r="A1085" s="19" t="e">
        <f>IF(#REF!="",0,COUNTIF(#REF!,"x"))</f>
        <v>#REF!</v>
      </c>
      <c r="B1085" s="19" t="e">
        <f>IF(#REF!="",0,COUNTIF(#REF!,"x"))</f>
        <v>#REF!</v>
      </c>
      <c r="C1085" s="16" t="e">
        <f>IF(#REF!="",0,COUNTIF(#REF!,"X"))</f>
        <v>#REF!</v>
      </c>
      <c r="D1085" s="278">
        <v>2189</v>
      </c>
      <c r="E1085" s="279" t="str">
        <f>_xlfn.XLOOKUP(D1085,BASE!A:A,BASE!B:B)</f>
        <v>VINAGRE DE FRUTA MACA SENHOR VICCINO ORGANICO 12X250ML VIDRO</v>
      </c>
      <c r="F1085" s="280"/>
      <c r="G1085" s="280"/>
      <c r="H1085" s="281">
        <v>14</v>
      </c>
      <c r="I1085" s="281">
        <v>14</v>
      </c>
      <c r="J1085" s="282" t="str">
        <f>IFERROR(_xlfn.XLOOKUP(D1085,ISENTOS!A:A,ISENTOS!H:H),"")</f>
        <v/>
      </c>
      <c r="K1085" s="282" t="str">
        <f>IFERROR(_xlfn.XLOOKUP(D1085,ISENTOS!A:A,ISENTOS!I:I),"")</f>
        <v/>
      </c>
      <c r="L1085" s="283">
        <f>IF(_xlfn.XLOOKUP(D1085,Peso!A:A,Peso!D:D),_xlfn.XLOOKUP(D1085,Peso!A:A,Peso!D:D),"SEM PESO")</f>
        <v>12</v>
      </c>
      <c r="M1085" s="283" t="str">
        <f>_xlfn.XLOOKUP(D1085,Peso!A:A,Peso!C:C)</f>
        <v>CX</v>
      </c>
      <c r="N1085" s="283"/>
      <c r="O1085" s="284">
        <f t="shared" si="136"/>
        <v>14</v>
      </c>
      <c r="P1085" s="284" t="str">
        <f t="shared" si="137"/>
        <v/>
      </c>
      <c r="Q1085" s="284" t="str">
        <f t="shared" si="138"/>
        <v/>
      </c>
      <c r="R1085" s="285" t="str">
        <f>_xlfn.XLOOKUP(D1085,CATEGORIA!B:B,CATEGORIA!F:F)</f>
        <v>ADITIVOS</v>
      </c>
      <c r="S1085" s="286">
        <f t="shared" si="139"/>
        <v>168</v>
      </c>
      <c r="T1085" s="287" t="str">
        <f t="shared" si="140"/>
        <v/>
      </c>
      <c r="U1085" s="287" t="str">
        <f t="shared" si="141"/>
        <v/>
      </c>
      <c r="V1085" s="287">
        <f t="shared" si="142"/>
        <v>168</v>
      </c>
      <c r="W1085" s="288">
        <f>_xlfn.XLOOKUP('LISTA '!D1085,BASE!A:A,BASE!G:G)</f>
        <v>33</v>
      </c>
      <c r="X1085" s="280" t="str">
        <f t="shared" si="143"/>
        <v/>
      </c>
      <c r="Y1085" s="280" t="str">
        <f>IF(X1085="ACABOU",(MAX($Y$2:Y1084))+1,"")</f>
        <v/>
      </c>
      <c r="Z1085" s="280" t="str">
        <f>IF(X1085="CHEGOU",(MAX($Z$2:Z1084))+1,"")</f>
        <v/>
      </c>
    </row>
    <row r="1086" spans="1:27" s="216" customFormat="1" ht="30" customHeight="1" x14ac:dyDescent="0.3">
      <c r="A1086" s="12" t="e">
        <f>IF(#REF!="",0,COUNTIF(#REF!,"x"))</f>
        <v>#REF!</v>
      </c>
      <c r="B1086" s="12" t="e">
        <f>IF(#REF!="",0,COUNTIF(#REF!,"x"))</f>
        <v>#REF!</v>
      </c>
      <c r="C1086" s="13" t="e">
        <f>IF(#REF!="",0,COUNTIF(#REF!,"X"))</f>
        <v>#REF!</v>
      </c>
      <c r="D1086" s="225">
        <v>2185</v>
      </c>
      <c r="E1086" s="226" t="str">
        <f>_xlfn.XLOOKUP(D1086,BASE!A:A,BASE!B:B)</f>
        <v>VINAGRE DE FRUTA MACA SENHOR VICCINO ZERO 12X500ML</v>
      </c>
      <c r="F1086" s="227">
        <v>1</v>
      </c>
      <c r="G1086" s="227"/>
      <c r="H1086" s="228">
        <v>10.45</v>
      </c>
      <c r="I1086" s="228">
        <v>10.45</v>
      </c>
      <c r="J1086" s="271" t="str">
        <f>IFERROR(_xlfn.XLOOKUP(D1086,ISENTOS!A:A,ISENTOS!H:H),"")</f>
        <v/>
      </c>
      <c r="K1086" s="271" t="str">
        <f>IFERROR(_xlfn.XLOOKUP(D1086,ISENTOS!A:A,ISENTOS!I:I),"")</f>
        <v/>
      </c>
      <c r="L1086" s="272">
        <f>IF(_xlfn.XLOOKUP(D1086,Peso!A:A,Peso!D:D),_xlfn.XLOOKUP(D1086,Peso!A:A,Peso!D:D),"SEM PESO")</f>
        <v>12</v>
      </c>
      <c r="M1086" s="272" t="str">
        <f>_xlfn.XLOOKUP(D1086,Peso!A:A,Peso!C:C)</f>
        <v>CX</v>
      </c>
      <c r="N1086" s="272"/>
      <c r="O1086" s="273">
        <f t="shared" si="136"/>
        <v>10.5</v>
      </c>
      <c r="P1086" s="273" t="str">
        <f t="shared" si="137"/>
        <v/>
      </c>
      <c r="Q1086" s="273" t="str">
        <f t="shared" si="138"/>
        <v/>
      </c>
      <c r="R1086" s="274" t="str">
        <f>_xlfn.XLOOKUP(D1086,CATEGORIA!B:B,CATEGORIA!F:F)</f>
        <v>ADITIVOS</v>
      </c>
      <c r="S1086" s="275">
        <f t="shared" si="139"/>
        <v>126</v>
      </c>
      <c r="T1086" s="276" t="str">
        <f t="shared" si="140"/>
        <v/>
      </c>
      <c r="U1086" s="276" t="str">
        <f t="shared" si="141"/>
        <v/>
      </c>
      <c r="V1086" s="276">
        <f t="shared" si="142"/>
        <v>126</v>
      </c>
      <c r="W1086" s="277">
        <f>_xlfn.XLOOKUP('LISTA '!D1086,BASE!A:A,BASE!G:G)</f>
        <v>12</v>
      </c>
      <c r="X1086" s="227" t="str">
        <f t="shared" si="143"/>
        <v/>
      </c>
      <c r="Y1086" s="227" t="str">
        <f>IF(X1086="ACABOU",(MAX($Y$2:Y1085))+1,"")</f>
        <v/>
      </c>
      <c r="Z1086" s="227" t="str">
        <f>IF(X1086="CHEGOU",(MAX($Z$2:Z1085))+1,"")</f>
        <v/>
      </c>
    </row>
    <row r="1087" spans="1:27" s="216" customFormat="1" ht="21.9" customHeight="1" x14ac:dyDescent="0.3">
      <c r="A1087" s="20" t="e">
        <f>IF(#REF!="",0,COUNTIF(#REF!,"x"))</f>
        <v>#REF!</v>
      </c>
      <c r="B1087" s="20" t="e">
        <f>IF(#REF!="",0,COUNTIF(#REF!,"x"))</f>
        <v>#REF!</v>
      </c>
      <c r="C1087" s="21" t="e">
        <f>IF(#REF!="",0,COUNTIF(#REF!,"X"))</f>
        <v>#REF!</v>
      </c>
      <c r="D1087" s="278">
        <v>8</v>
      </c>
      <c r="E1087" s="279" t="str">
        <f>_xlfn.XLOOKUP(D1087,BASE!A:A,BASE!B:B)</f>
        <v>VINAGRE DE MAÇA 24X500ML</v>
      </c>
      <c r="F1087" s="280"/>
      <c r="G1087" s="280"/>
      <c r="H1087" s="281">
        <v>4.3</v>
      </c>
      <c r="I1087" s="281">
        <v>4.3</v>
      </c>
      <c r="J1087" s="282" t="str">
        <f>IFERROR(_xlfn.XLOOKUP(D1087,ISENTOS!A:A,ISENTOS!H:H),"")</f>
        <v/>
      </c>
      <c r="K1087" s="282" t="str">
        <f>IFERROR(_xlfn.XLOOKUP(D1087,ISENTOS!A:A,ISENTOS!I:I),"")</f>
        <v/>
      </c>
      <c r="L1087" s="283">
        <f>IF(_xlfn.XLOOKUP(D1087,Peso!A:A,Peso!D:D),_xlfn.XLOOKUP(D1087,Peso!A:A,Peso!D:D),"SEM PESO")</f>
        <v>24</v>
      </c>
      <c r="M1087" s="283" t="str">
        <f>_xlfn.XLOOKUP(D1087,Peso!A:A,Peso!C:C)</f>
        <v>CX</v>
      </c>
      <c r="N1087" s="283"/>
      <c r="O1087" s="284">
        <f t="shared" si="136"/>
        <v>4.3</v>
      </c>
      <c r="P1087" s="284" t="str">
        <f t="shared" si="137"/>
        <v/>
      </c>
      <c r="Q1087" s="284" t="str">
        <f t="shared" si="138"/>
        <v/>
      </c>
      <c r="R1087" s="285" t="str">
        <f>_xlfn.XLOOKUP(D1087,CATEGORIA!B:B,CATEGORIA!F:F)</f>
        <v>ADITIVOS</v>
      </c>
      <c r="S1087" s="286">
        <f t="shared" si="139"/>
        <v>103.19999999999999</v>
      </c>
      <c r="T1087" s="287" t="str">
        <f t="shared" si="140"/>
        <v/>
      </c>
      <c r="U1087" s="287" t="str">
        <f t="shared" si="141"/>
        <v/>
      </c>
      <c r="V1087" s="287">
        <f t="shared" si="142"/>
        <v>103.19999999999999</v>
      </c>
      <c r="W1087" s="288">
        <f>_xlfn.XLOOKUP('LISTA '!D1087,BASE!A:A,BASE!G:G)</f>
        <v>121</v>
      </c>
      <c r="X1087" s="280" t="str">
        <f t="shared" si="143"/>
        <v/>
      </c>
      <c r="Y1087" s="280" t="str">
        <f>IF(X1087="ACABOU",(MAX($Y$2:Y1086))+1,"")</f>
        <v/>
      </c>
      <c r="Z1087" s="280" t="str">
        <f>IF(X1087="CHEGOU",(MAX($Z$2:Z1086))+1,"")</f>
        <v/>
      </c>
    </row>
    <row r="1088" spans="1:27" s="216" customFormat="1" ht="21.9" customHeight="1" x14ac:dyDescent="0.3">
      <c r="A1088" s="20" t="e">
        <f>IF(#REF!="",0,COUNTIF(#REF!,"x"))</f>
        <v>#REF!</v>
      </c>
      <c r="B1088" s="20" t="e">
        <f>IF(#REF!="",0,COUNTIF(#REF!,"x"))</f>
        <v>#REF!</v>
      </c>
      <c r="C1088" s="21" t="e">
        <f>IF(#REF!="",0,COUNTIF(#REF!,"X"))</f>
        <v>#REF!</v>
      </c>
      <c r="D1088" s="278">
        <v>9</v>
      </c>
      <c r="E1088" s="279" t="str">
        <f>_xlfn.XLOOKUP(D1088,BASE!A:A,BASE!B:B)</f>
        <v>VINAGRE DE MAÇA ORGANICO 12X250ML</v>
      </c>
      <c r="F1088" s="280"/>
      <c r="G1088" s="280"/>
      <c r="H1088" s="281">
        <v>15.7</v>
      </c>
      <c r="I1088" s="281">
        <v>15.7</v>
      </c>
      <c r="J1088" s="282" t="str">
        <f>IFERROR(_xlfn.XLOOKUP(D1088,ISENTOS!A:A,ISENTOS!H:H),"")</f>
        <v/>
      </c>
      <c r="K1088" s="282" t="str">
        <f>IFERROR(_xlfn.XLOOKUP(D1088,ISENTOS!A:A,ISENTOS!I:I),"")</f>
        <v/>
      </c>
      <c r="L1088" s="283">
        <f>IF(_xlfn.XLOOKUP(D1088,Peso!A:A,Peso!D:D),_xlfn.XLOOKUP(D1088,Peso!A:A,Peso!D:D),"SEM PESO")</f>
        <v>12</v>
      </c>
      <c r="M1088" s="283" t="str">
        <f>_xlfn.XLOOKUP(D1088,Peso!A:A,Peso!C:C)</f>
        <v>CX</v>
      </c>
      <c r="N1088" s="283"/>
      <c r="O1088" s="284">
        <f t="shared" si="136"/>
        <v>15.7</v>
      </c>
      <c r="P1088" s="284" t="str">
        <f t="shared" si="137"/>
        <v/>
      </c>
      <c r="Q1088" s="284" t="str">
        <f t="shared" si="138"/>
        <v/>
      </c>
      <c r="R1088" s="285" t="str">
        <f>_xlfn.XLOOKUP(D1088,CATEGORIA!B:B,CATEGORIA!F:F)</f>
        <v>ADITIVOS</v>
      </c>
      <c r="S1088" s="286">
        <f t="shared" si="139"/>
        <v>188.39999999999998</v>
      </c>
      <c r="T1088" s="287" t="str">
        <f t="shared" si="140"/>
        <v/>
      </c>
      <c r="U1088" s="287" t="str">
        <f t="shared" si="141"/>
        <v/>
      </c>
      <c r="V1088" s="287">
        <f t="shared" si="142"/>
        <v>188.39999999999998</v>
      </c>
      <c r="W1088" s="288">
        <f>_xlfn.XLOOKUP('LISTA '!D1088,BASE!A:A,BASE!G:G)</f>
        <v>113</v>
      </c>
      <c r="X1088" s="280" t="str">
        <f t="shared" si="143"/>
        <v/>
      </c>
      <c r="Y1088" s="280" t="str">
        <f>IF(X1088="ACABOU",(MAX($Y$2:Y1087))+1,"")</f>
        <v/>
      </c>
      <c r="Z1088" s="280" t="str">
        <f>IF(X1088="CHEGOU",(MAX($Z$2:Z1087))+1,"")</f>
        <v/>
      </c>
    </row>
    <row r="1089" spans="1:26" s="216" customFormat="1" ht="21.9" customHeight="1" x14ac:dyDescent="0.3">
      <c r="A1089" s="20" t="e">
        <f>IF(#REF!="",0,COUNTIF(#REF!,"x"))</f>
        <v>#REF!</v>
      </c>
      <c r="B1089" s="20" t="e">
        <f>IF(#REF!="",0,COUNTIF(#REF!,"x"))</f>
        <v>#REF!</v>
      </c>
      <c r="C1089" s="21" t="e">
        <f>IF(#REF!="",0,COUNTIF(#REF!,"X"))</f>
        <v>#REF!</v>
      </c>
      <c r="D1089" s="278">
        <v>1801</v>
      </c>
      <c r="E1089" s="279" t="str">
        <f>_xlfn.XLOOKUP(D1089,BASE!A:A,BASE!B:B)</f>
        <v>VINAGRE DE MAÇA ORGANICO 12X500ML</v>
      </c>
      <c r="F1089" s="280"/>
      <c r="G1089" s="280"/>
      <c r="H1089" s="281">
        <v>23.9</v>
      </c>
      <c r="I1089" s="281">
        <v>23.9</v>
      </c>
      <c r="J1089" s="282" t="str">
        <f>IFERROR(_xlfn.XLOOKUP(D1089,ISENTOS!A:A,ISENTOS!H:H),"")</f>
        <v/>
      </c>
      <c r="K1089" s="282" t="str">
        <f>IFERROR(_xlfn.XLOOKUP(D1089,ISENTOS!A:A,ISENTOS!I:I),"")</f>
        <v/>
      </c>
      <c r="L1089" s="283">
        <f>IF(_xlfn.XLOOKUP(D1089,Peso!A:A,Peso!D:D),_xlfn.XLOOKUP(D1089,Peso!A:A,Peso!D:D),"SEM PESO")</f>
        <v>12</v>
      </c>
      <c r="M1089" s="283" t="str">
        <f>_xlfn.XLOOKUP(D1089,Peso!A:A,Peso!C:C)</f>
        <v>CX</v>
      </c>
      <c r="N1089" s="283"/>
      <c r="O1089" s="284">
        <f t="shared" si="136"/>
        <v>23.9</v>
      </c>
      <c r="P1089" s="284" t="str">
        <f t="shared" si="137"/>
        <v/>
      </c>
      <c r="Q1089" s="284" t="str">
        <f t="shared" si="138"/>
        <v/>
      </c>
      <c r="R1089" s="285" t="str">
        <f>_xlfn.XLOOKUP(D1089,CATEGORIA!B:B,CATEGORIA!F:F)</f>
        <v>ADITIVOS</v>
      </c>
      <c r="S1089" s="286">
        <f t="shared" si="139"/>
        <v>286.79999999999995</v>
      </c>
      <c r="T1089" s="287" t="str">
        <f t="shared" si="140"/>
        <v/>
      </c>
      <c r="U1089" s="287" t="str">
        <f t="shared" si="141"/>
        <v/>
      </c>
      <c r="V1089" s="287">
        <f t="shared" si="142"/>
        <v>286.79999999999995</v>
      </c>
      <c r="W1089" s="288">
        <f>_xlfn.XLOOKUP('LISTA '!D1089,BASE!A:A,BASE!G:G)</f>
        <v>57</v>
      </c>
      <c r="X1089" s="280" t="str">
        <f t="shared" si="143"/>
        <v/>
      </c>
      <c r="Y1089" s="280" t="str">
        <f>IF(X1089="ACABOU",(MAX($Y$2:Y1088))+1,"")</f>
        <v/>
      </c>
      <c r="Z1089" s="280" t="str">
        <f>IF(X1089="CHEGOU",(MAX($Z$2:Z1088))+1,"")</f>
        <v/>
      </c>
    </row>
    <row r="1090" spans="1:26" s="216" customFormat="1" ht="30" customHeight="1" x14ac:dyDescent="0.3">
      <c r="A1090" s="20" t="e">
        <f>IF(#REF!="",0,COUNTIF(#REF!,"x"))</f>
        <v>#REF!</v>
      </c>
      <c r="B1090" s="20" t="e">
        <f>IF(#REF!="",0,COUNTIF(#REF!,"x"))</f>
        <v>#REF!</v>
      </c>
      <c r="C1090" s="21" t="e">
        <f>IF(#REF!="",0,COUNTIF(#REF!,"X"))</f>
        <v>#REF!</v>
      </c>
      <c r="D1090" s="225">
        <v>2329</v>
      </c>
      <c r="E1090" s="226" t="str">
        <f>_xlfn.XLOOKUP(D1090,BASE!A:A,BASE!B:B)</f>
        <v>VITAMINA B12 06X120 CAPS (NUTRIFY)</v>
      </c>
      <c r="F1090" s="227">
        <v>2</v>
      </c>
      <c r="G1090" s="227"/>
      <c r="H1090" s="228">
        <v>26.3</v>
      </c>
      <c r="I1090" s="228">
        <v>26.3</v>
      </c>
      <c r="J1090" s="271" t="str">
        <f>IFERROR(_xlfn.XLOOKUP(D1090,ISENTOS!A:A,ISENTOS!H:H),"")</f>
        <v/>
      </c>
      <c r="K1090" s="271" t="str">
        <f>IFERROR(_xlfn.XLOOKUP(D1090,ISENTOS!A:A,ISENTOS!I:I),"")</f>
        <v/>
      </c>
      <c r="L1090" s="272">
        <f>IF(_xlfn.XLOOKUP(D1090,Peso!A:A,Peso!D:D),_xlfn.XLOOKUP(D1090,Peso!A:A,Peso!D:D),"SEM PESO")</f>
        <v>6</v>
      </c>
      <c r="M1090" s="272" t="str">
        <f>_xlfn.XLOOKUP(D1090,Peso!A:A,Peso!C:C)</f>
        <v>UN</v>
      </c>
      <c r="N1090" s="272"/>
      <c r="O1090" s="273">
        <f t="shared" si="136"/>
        <v>26.3</v>
      </c>
      <c r="P1090" s="273" t="str">
        <f t="shared" si="137"/>
        <v/>
      </c>
      <c r="Q1090" s="273" t="str">
        <f t="shared" si="138"/>
        <v/>
      </c>
      <c r="R1090" s="274" t="str">
        <f>_xlfn.XLOOKUP(D1090,CATEGORIA!B:B,CATEGORIA!F:F)</f>
        <v>SUPLEMENTOS</v>
      </c>
      <c r="S1090" s="275">
        <f t="shared" si="139"/>
        <v>157.80000000000001</v>
      </c>
      <c r="T1090" s="276" t="str">
        <f t="shared" si="140"/>
        <v/>
      </c>
      <c r="U1090" s="276" t="str">
        <f t="shared" si="141"/>
        <v/>
      </c>
      <c r="V1090" s="276">
        <f t="shared" si="142"/>
        <v>157.80000000000001</v>
      </c>
      <c r="W1090" s="277">
        <f>_xlfn.XLOOKUP('LISTA '!D1090,BASE!A:A,BASE!G:G)</f>
        <v>26</v>
      </c>
      <c r="X1090" s="227" t="str">
        <f t="shared" si="143"/>
        <v/>
      </c>
      <c r="Y1090" s="227" t="str">
        <f>IF(X1090="ACABOU",(MAX($Y$2:Y1089))+1,"")</f>
        <v/>
      </c>
      <c r="Z1090" s="227" t="str">
        <f>IF(X1090="CHEGOU",(MAX($Z$2:Z1089))+1,"")</f>
        <v/>
      </c>
    </row>
    <row r="1091" spans="1:26" s="216" customFormat="1" ht="30" customHeight="1" x14ac:dyDescent="0.3">
      <c r="A1091" s="20" t="e">
        <f>IF(#REF!="",0,COUNTIF(#REF!,"x"))</f>
        <v>#REF!</v>
      </c>
      <c r="B1091" s="20" t="e">
        <f>IF(#REF!="",0,COUNTIF(#REF!,"x"))</f>
        <v>#REF!</v>
      </c>
      <c r="C1091" s="21" t="e">
        <f>IF(#REF!="",0,COUNTIF(#REF!,"X"))</f>
        <v>#REF!</v>
      </c>
      <c r="D1091" s="225">
        <v>2316</v>
      </c>
      <c r="E1091" s="226" t="str">
        <f>_xlfn.XLOOKUP(D1091,BASE!A:A,BASE!B:B)</f>
        <v>VITAMINA B12 06X60 CAPS (NUTRIFY)</v>
      </c>
      <c r="F1091" s="227">
        <v>2</v>
      </c>
      <c r="G1091" s="227"/>
      <c r="H1091" s="228">
        <v>14.8</v>
      </c>
      <c r="I1091" s="228">
        <v>14.8</v>
      </c>
      <c r="J1091" s="271" t="str">
        <f>IFERROR(_xlfn.XLOOKUP(D1091,ISENTOS!A:A,ISENTOS!H:H),"")</f>
        <v/>
      </c>
      <c r="K1091" s="271" t="str">
        <f>IFERROR(_xlfn.XLOOKUP(D1091,ISENTOS!A:A,ISENTOS!I:I),"")</f>
        <v/>
      </c>
      <c r="L1091" s="272">
        <f>IF(_xlfn.XLOOKUP(D1091,Peso!A:A,Peso!D:D),_xlfn.XLOOKUP(D1091,Peso!A:A,Peso!D:D),"SEM PESO")</f>
        <v>6</v>
      </c>
      <c r="M1091" s="272" t="str">
        <f>_xlfn.XLOOKUP(D1091,Peso!A:A,Peso!C:C)</f>
        <v>UN</v>
      </c>
      <c r="N1091" s="272"/>
      <c r="O1091" s="273">
        <f t="shared" si="136"/>
        <v>14.8</v>
      </c>
      <c r="P1091" s="273" t="str">
        <f t="shared" si="137"/>
        <v/>
      </c>
      <c r="Q1091" s="273" t="str">
        <f t="shared" si="138"/>
        <v/>
      </c>
      <c r="R1091" s="274" t="str">
        <f>_xlfn.XLOOKUP(D1091,CATEGORIA!B:B,CATEGORIA!F:F)</f>
        <v>SUPLEMENTOS</v>
      </c>
      <c r="S1091" s="275">
        <f t="shared" si="139"/>
        <v>88.800000000000011</v>
      </c>
      <c r="T1091" s="276" t="str">
        <f t="shared" si="140"/>
        <v/>
      </c>
      <c r="U1091" s="276" t="str">
        <f t="shared" si="141"/>
        <v/>
      </c>
      <c r="V1091" s="276">
        <f t="shared" si="142"/>
        <v>88.800000000000011</v>
      </c>
      <c r="W1091" s="277">
        <f>_xlfn.XLOOKUP('LISTA '!D1091,BASE!A:A,BASE!G:G)</f>
        <v>6</v>
      </c>
      <c r="X1091" s="227" t="str">
        <f t="shared" si="143"/>
        <v/>
      </c>
      <c r="Y1091" s="227" t="str">
        <f>IF(X1091="ACABOU",(MAX($Y$2:Y1090))+1,"")</f>
        <v/>
      </c>
      <c r="Z1091" s="227" t="str">
        <f>IF(X1091="CHEGOU",(MAX($Z$2:Z1090))+1,"")</f>
        <v/>
      </c>
    </row>
    <row r="1092" spans="1:26" ht="30" customHeight="1" x14ac:dyDescent="0.3">
      <c r="A1092" s="20" t="e">
        <f>IF(#REF!="",0,COUNTIF(#REF!,"x"))</f>
        <v>#REF!</v>
      </c>
      <c r="B1092" s="20" t="e">
        <f>IF(#REF!="",0,COUNTIF(#REF!,"x"))</f>
        <v>#REF!</v>
      </c>
      <c r="C1092" s="21" t="e">
        <f>IF(#REF!="",0,COUNTIF(#REF!,"X"))</f>
        <v>#REF!</v>
      </c>
      <c r="D1092" s="225">
        <v>2322</v>
      </c>
      <c r="E1092" s="226" t="str">
        <f>_xlfn.XLOOKUP(D1092,BASE!A:A,BASE!B:B)</f>
        <v>WHEY CLEANPRO BAUNILHA 04 PTS X 450 G (NUTRIFY)</v>
      </c>
      <c r="F1092" s="227">
        <v>2</v>
      </c>
      <c r="G1092" s="227"/>
      <c r="H1092" s="228">
        <v>73.7</v>
      </c>
      <c r="I1092" s="228">
        <v>73.7</v>
      </c>
      <c r="J1092" s="271" t="str">
        <f>IFERROR(_xlfn.XLOOKUP(D1092,ISENTOS!A:A,ISENTOS!H:H),"")</f>
        <v/>
      </c>
      <c r="K1092" s="271" t="str">
        <f>IFERROR(_xlfn.XLOOKUP(D1092,ISENTOS!A:A,ISENTOS!I:I),"")</f>
        <v/>
      </c>
      <c r="L1092" s="272">
        <f>IF(_xlfn.XLOOKUP(D1092,Peso!A:A,Peso!D:D),_xlfn.XLOOKUP(D1092,Peso!A:A,Peso!D:D),"SEM PESO")</f>
        <v>4</v>
      </c>
      <c r="M1092" s="272" t="str">
        <f>_xlfn.XLOOKUP(D1092,Peso!A:A,Peso!C:C)</f>
        <v>UN</v>
      </c>
      <c r="N1092" s="272"/>
      <c r="O1092" s="273">
        <f t="shared" si="136"/>
        <v>73.7</v>
      </c>
      <c r="P1092" s="273" t="str">
        <f t="shared" si="137"/>
        <v/>
      </c>
      <c r="Q1092" s="273" t="str">
        <f t="shared" si="138"/>
        <v/>
      </c>
      <c r="R1092" s="274" t="str">
        <f>_xlfn.XLOOKUP(D1092,CATEGORIA!B:B,CATEGORIA!F:F)</f>
        <v>SUPLEMENTOS</v>
      </c>
      <c r="S1092" s="275">
        <f t="shared" si="139"/>
        <v>294.8</v>
      </c>
      <c r="T1092" s="276" t="str">
        <f t="shared" si="140"/>
        <v/>
      </c>
      <c r="U1092" s="276" t="str">
        <f t="shared" si="141"/>
        <v/>
      </c>
      <c r="V1092" s="276">
        <f t="shared" si="142"/>
        <v>294.8</v>
      </c>
      <c r="W1092" s="277">
        <f>_xlfn.XLOOKUP('LISTA '!D1092,BASE!A:A,BASE!G:G)</f>
        <v>28</v>
      </c>
      <c r="X1092" s="227" t="str">
        <f t="shared" si="143"/>
        <v/>
      </c>
      <c r="Y1092" s="227" t="str">
        <f>IF(X1092="ACABOU",(MAX($Y$2:Y1091))+1,"")</f>
        <v/>
      </c>
      <c r="Z1092" s="227" t="str">
        <f>IF(X1092="CHEGOU",(MAX($Z$2:Z1091))+1,"")</f>
        <v/>
      </c>
    </row>
    <row r="1093" spans="1:26" ht="21.9" customHeight="1" x14ac:dyDescent="0.3">
      <c r="A1093" s="20" t="e">
        <f>IF(#REF!="",0,COUNTIF(#REF!,"x"))</f>
        <v>#REF!</v>
      </c>
      <c r="B1093" s="20" t="e">
        <f>IF(#REF!="",0,COUNTIF(#REF!,"x"))</f>
        <v>#REF!</v>
      </c>
      <c r="C1093" s="21" t="e">
        <f>IF(#REF!="",0,COUNTIF(#REF!,"X"))</f>
        <v>#REF!</v>
      </c>
      <c r="D1093" s="278">
        <v>267</v>
      </c>
      <c r="E1093" s="279" t="str">
        <f>_xlfn.XLOOKUP(D1093,BASE!A:A,BASE!B:B)</f>
        <v>XAROPE DE GUARANA 12X500ML</v>
      </c>
      <c r="F1093" s="280"/>
      <c r="G1093" s="280"/>
      <c r="H1093" s="281">
        <v>0</v>
      </c>
      <c r="I1093" s="281">
        <v>0</v>
      </c>
      <c r="J1093" s="282" t="str">
        <f>IFERROR(_xlfn.XLOOKUP(D1093,ISENTOS!A:A,ISENTOS!H:H),"")</f>
        <v/>
      </c>
      <c r="K1093" s="282" t="str">
        <f>IFERROR(_xlfn.XLOOKUP(D1093,ISENTOS!A:A,ISENTOS!I:I),"")</f>
        <v/>
      </c>
      <c r="L1093" s="283">
        <f>IF(_xlfn.XLOOKUP(D1093,Peso!A:A,Peso!D:D),_xlfn.XLOOKUP(D1093,Peso!A:A,Peso!D:D),"SEM PESO")</f>
        <v>12</v>
      </c>
      <c r="M1093" s="283" t="str">
        <f>_xlfn.XLOOKUP(D1093,Peso!A:A,Peso!C:C)</f>
        <v>CX</v>
      </c>
      <c r="N1093" s="283"/>
      <c r="O1093" s="284">
        <f t="shared" si="136"/>
        <v>0</v>
      </c>
      <c r="P1093" s="284" t="str">
        <f t="shared" si="137"/>
        <v/>
      </c>
      <c r="Q1093" s="284" t="str">
        <f t="shared" si="138"/>
        <v/>
      </c>
      <c r="R1093" s="285" t="str">
        <f>_xlfn.XLOOKUP(D1093,CATEGORIA!B:B,CATEGORIA!F:F)</f>
        <v>ADITIVOS</v>
      </c>
      <c r="S1093" s="286">
        <f t="shared" si="139"/>
        <v>0</v>
      </c>
      <c r="T1093" s="287" t="str">
        <f t="shared" si="140"/>
        <v/>
      </c>
      <c r="U1093" s="287" t="str">
        <f t="shared" si="141"/>
        <v/>
      </c>
      <c r="V1093" s="287">
        <f t="shared" si="142"/>
        <v>0</v>
      </c>
      <c r="W1093" s="288">
        <f>_xlfn.XLOOKUP('LISTA '!D1093,BASE!A:A,BASE!G:G)</f>
        <v>0</v>
      </c>
      <c r="X1093" s="280" t="str">
        <f t="shared" si="143"/>
        <v/>
      </c>
      <c r="Y1093" s="280" t="str">
        <f>IF(X1093="ACABOU",(MAX($Y$2:Y1092))+1,"")</f>
        <v/>
      </c>
      <c r="Z1093" s="280" t="str">
        <f>IF(X1093="CHEGOU",(MAX($Z$2:Z1092))+1,"")</f>
        <v/>
      </c>
    </row>
    <row r="1094" spans="1:26" ht="21.9" customHeight="1" x14ac:dyDescent="0.3">
      <c r="A1094" s="20" t="e">
        <f>IF(#REF!="",0,COUNTIF(#REF!,"x"))</f>
        <v>#REF!</v>
      </c>
      <c r="B1094" s="20" t="e">
        <f>IF(#REF!="",0,COUNTIF(#REF!,"x"))</f>
        <v>#REF!</v>
      </c>
      <c r="C1094" s="21" t="e">
        <f>IF(#REF!="",0,COUNTIF(#REF!,"X"))</f>
        <v>#REF!</v>
      </c>
      <c r="D1094" s="278">
        <v>2804</v>
      </c>
      <c r="E1094" s="279" t="str">
        <f>_xlfn.XLOOKUP(D1094,BASE!A:A,BASE!B:B)</f>
        <v>XEREM DE AMENDOIM TORRADA 5X5KG</v>
      </c>
      <c r="F1094" s="280"/>
      <c r="G1094" s="280"/>
      <c r="H1094" s="281">
        <v>11</v>
      </c>
      <c r="I1094" s="281">
        <v>0</v>
      </c>
      <c r="J1094" s="282" t="str">
        <f>IFERROR(_xlfn.XLOOKUP(D1094,ISENTOS!A:A,ISENTOS!H:H),"")</f>
        <v/>
      </c>
      <c r="K1094" s="282" t="str">
        <f>IFERROR(_xlfn.XLOOKUP(D1094,ISENTOS!A:A,ISENTOS!I:I),"")</f>
        <v/>
      </c>
      <c r="L1094" s="283">
        <f>IF(_xlfn.XLOOKUP(D1094,Peso!A:A,Peso!D:D),_xlfn.XLOOKUP(D1094,Peso!A:A,Peso!D:D),"SEM PESO")</f>
        <v>25</v>
      </c>
      <c r="M1094" s="283" t="str">
        <f>_xlfn.XLOOKUP(D1094,Peso!A:A,Peso!C:C)</f>
        <v>CX</v>
      </c>
      <c r="N1094" s="283"/>
      <c r="O1094" s="284">
        <f t="shared" si="136"/>
        <v>0</v>
      </c>
      <c r="P1094" s="284" t="str">
        <f t="shared" si="137"/>
        <v/>
      </c>
      <c r="Q1094" s="284" t="str">
        <f t="shared" si="138"/>
        <v/>
      </c>
      <c r="R1094" s="285" t="str">
        <f>_xlfn.XLOOKUP(D1094,CATEGORIA!B:B,CATEGORIA!F:F)</f>
        <v>OLEAGINOSAS</v>
      </c>
      <c r="S1094" s="286">
        <f t="shared" si="139"/>
        <v>0</v>
      </c>
      <c r="T1094" s="287" t="str">
        <f t="shared" si="140"/>
        <v/>
      </c>
      <c r="U1094" s="287" t="str">
        <f t="shared" si="141"/>
        <v/>
      </c>
      <c r="V1094" s="287">
        <f t="shared" si="142"/>
        <v>0</v>
      </c>
      <c r="W1094" s="288">
        <f>_xlfn.XLOOKUP('LISTA '!D1094,BASE!A:A,BASE!G:G)</f>
        <v>0</v>
      </c>
      <c r="X1094" s="280" t="str">
        <f t="shared" si="143"/>
        <v/>
      </c>
      <c r="Y1094" s="280" t="str">
        <f>IF(X1094="ACABOU",(MAX($Y$2:Y1093))+1,"")</f>
        <v/>
      </c>
      <c r="Z1094" s="280" t="str">
        <f>IF(X1094="CHEGOU",(MAX($Z$2:Z1093))+1,"")</f>
        <v/>
      </c>
    </row>
    <row r="1095" spans="1:26" ht="21.9" customHeight="1" x14ac:dyDescent="0.3">
      <c r="D1095" s="278">
        <v>1037</v>
      </c>
      <c r="E1095" s="279" t="str">
        <f>_xlfn.XLOOKUP(D1095,BASE!A:A,BASE!B:B)</f>
        <v>XEREM DE AMENDOIM TORRADO 5KG (VIDA EM GRAOS)</v>
      </c>
      <c r="F1095" s="280" t="s">
        <v>155</v>
      </c>
      <c r="G1095" s="280"/>
      <c r="H1095" s="281">
        <v>13</v>
      </c>
      <c r="I1095" s="281">
        <v>13</v>
      </c>
      <c r="J1095" s="282" t="str">
        <f>IFERROR(_xlfn.XLOOKUP(D1095,ISENTOS!A:A,ISENTOS!H:H),"")</f>
        <v/>
      </c>
      <c r="K1095" s="282" t="str">
        <f>IFERROR(_xlfn.XLOOKUP(D1095,ISENTOS!A:A,ISENTOS!I:I),"")</f>
        <v/>
      </c>
      <c r="L1095" s="283">
        <f>IF(_xlfn.XLOOKUP(D1095,Peso!A:A,Peso!D:D),_xlfn.XLOOKUP(D1095,Peso!A:A,Peso!D:D),"SEM PESO")</f>
        <v>5</v>
      </c>
      <c r="M1095" s="283" t="str">
        <f>_xlfn.XLOOKUP(D1095,Peso!A:A,Peso!C:C)</f>
        <v>SC</v>
      </c>
      <c r="N1095" s="283"/>
      <c r="O1095" s="284">
        <f t="shared" si="136"/>
        <v>13</v>
      </c>
      <c r="P1095" s="284" t="str">
        <f t="shared" si="137"/>
        <v/>
      </c>
      <c r="Q1095" s="284" t="str">
        <f t="shared" si="138"/>
        <v/>
      </c>
      <c r="R1095" s="285" t="str">
        <f>_xlfn.XLOOKUP(D1095,CATEGORIA!B:B,CATEGORIA!F:F)</f>
        <v>OLEAGINOSAS</v>
      </c>
      <c r="S1095" s="286">
        <f t="shared" si="139"/>
        <v>65</v>
      </c>
      <c r="T1095" s="287" t="str">
        <f t="shared" si="140"/>
        <v/>
      </c>
      <c r="U1095" s="287" t="str">
        <f t="shared" si="141"/>
        <v/>
      </c>
      <c r="V1095" s="287">
        <f t="shared" si="142"/>
        <v>65</v>
      </c>
      <c r="W1095" s="288">
        <f>_xlfn.XLOOKUP('LISTA '!D1095,BASE!A:A,BASE!G:G)</f>
        <v>4</v>
      </c>
      <c r="X1095" s="280" t="str">
        <f t="shared" si="143"/>
        <v/>
      </c>
      <c r="Y1095" s="280" t="str">
        <f>IF(X1095="ACABOU",(MAX($Y$2:Y1094))+1,"")</f>
        <v/>
      </c>
      <c r="Z1095" s="280" t="str">
        <f>IF(X1095="CHEGOU",(MAX($Z$2:Z1094))+1,"")</f>
        <v/>
      </c>
    </row>
    <row r="1096" spans="1:26" ht="21.9" customHeight="1" x14ac:dyDescent="0.3">
      <c r="D1096" s="278">
        <v>246</v>
      </c>
      <c r="E1096" s="279" t="str">
        <f>_xlfn.XLOOKUP(D1096,BASE!A:A,BASE!B:B)</f>
        <v>XEREM DE CAJU G2T 11,34KG</v>
      </c>
      <c r="F1096" s="280"/>
      <c r="G1096" s="280"/>
      <c r="H1096" s="281">
        <v>24</v>
      </c>
      <c r="I1096" s="281">
        <v>24</v>
      </c>
      <c r="J1096" s="282" t="str">
        <f>IFERROR(_xlfn.XLOOKUP(D1096,ISENTOS!A:A,ISENTOS!H:H),"")</f>
        <v/>
      </c>
      <c r="K1096" s="282" t="str">
        <f>IFERROR(_xlfn.XLOOKUP(D1096,ISENTOS!A:A,ISENTOS!I:I),"")</f>
        <v/>
      </c>
      <c r="L1096" s="283">
        <f>IF(_xlfn.XLOOKUP(D1096,Peso!A:A,Peso!D:D),_xlfn.XLOOKUP(D1096,Peso!A:A,Peso!D:D),"SEM PESO")</f>
        <v>11.34</v>
      </c>
      <c r="M1096" s="283" t="str">
        <f>_xlfn.XLOOKUP(D1096,Peso!A:A,Peso!C:C)</f>
        <v>CX</v>
      </c>
      <c r="N1096" s="283"/>
      <c r="O1096" s="284">
        <f t="shared" si="136"/>
        <v>24</v>
      </c>
      <c r="P1096" s="284" t="str">
        <f t="shared" si="137"/>
        <v/>
      </c>
      <c r="Q1096" s="284" t="str">
        <f t="shared" si="138"/>
        <v/>
      </c>
      <c r="R1096" s="285" t="str">
        <f>_xlfn.XLOOKUP(D1096,CATEGORIA!B:B,CATEGORIA!F:F)</f>
        <v>OLEAGINOSAS</v>
      </c>
      <c r="S1096" s="286">
        <f t="shared" si="139"/>
        <v>272.15999999999997</v>
      </c>
      <c r="T1096" s="287" t="str">
        <f t="shared" si="140"/>
        <v/>
      </c>
      <c r="U1096" s="287" t="str">
        <f t="shared" si="141"/>
        <v/>
      </c>
      <c r="V1096" s="287">
        <f t="shared" si="142"/>
        <v>272.15999999999997</v>
      </c>
      <c r="W1096" s="288">
        <f>_xlfn.XLOOKUP('LISTA '!D1096,BASE!A:A,BASE!G:G)</f>
        <v>20</v>
      </c>
      <c r="X1096" s="280" t="str">
        <f t="shared" si="143"/>
        <v/>
      </c>
      <c r="Y1096" s="280" t="str">
        <f>IF(X1096="ACABOU",(MAX($Y$2:Y1095))+1,"")</f>
        <v/>
      </c>
      <c r="Z1096" s="280" t="str">
        <f>IF(X1096="CHEGOU",(MAX($Z$2:Z1095))+1,"")</f>
        <v/>
      </c>
    </row>
    <row r="1097" spans="1:26" ht="21.9" customHeight="1" x14ac:dyDescent="0.3">
      <c r="D1097" s="278">
        <v>767</v>
      </c>
      <c r="E1097" s="279" t="str">
        <f>_xlfn.XLOOKUP(D1097,BASE!A:A,BASE!B:B)</f>
        <v>XEREM DE CAJU G2T 5.67KG (VIDA EM GRAOS)</v>
      </c>
      <c r="F1097" s="280" t="s">
        <v>155</v>
      </c>
      <c r="G1097" s="280" t="s">
        <v>155</v>
      </c>
      <c r="H1097" s="281">
        <v>26.2</v>
      </c>
      <c r="I1097" s="281">
        <f>VLOOKUP(D1097,FRACIONADOS!$A:$L,8,0)</f>
        <v>26.2</v>
      </c>
      <c r="J1097" s="282" t="str">
        <f>IFERROR(_xlfn.XLOOKUP(D1097,ISENTOS!A:A,ISENTOS!H:H),"")</f>
        <v/>
      </c>
      <c r="K1097" s="282" t="str">
        <f>IFERROR(_xlfn.XLOOKUP(D1097,ISENTOS!A:A,ISENTOS!I:I),"")</f>
        <v/>
      </c>
      <c r="L1097" s="283">
        <f>IF(_xlfn.XLOOKUP(D1097,Peso!A:A,Peso!D:D),_xlfn.XLOOKUP(D1097,Peso!A:A,Peso!D:D),"SEM PESO")</f>
        <v>5.67</v>
      </c>
      <c r="M1097" s="283" t="str">
        <f>_xlfn.XLOOKUP(D1097,Peso!A:A,Peso!C:C)</f>
        <v>CX</v>
      </c>
      <c r="N1097" s="283"/>
      <c r="O1097" s="284">
        <f t="shared" si="136"/>
        <v>26.2</v>
      </c>
      <c r="P1097" s="284" t="str">
        <f t="shared" si="137"/>
        <v/>
      </c>
      <c r="Q1097" s="284" t="str">
        <f t="shared" si="138"/>
        <v/>
      </c>
      <c r="R1097" s="285" t="str">
        <f>_xlfn.XLOOKUP(D1097,CATEGORIA!B:B,CATEGORIA!F:F)</f>
        <v>OLEAGINOSAS</v>
      </c>
      <c r="S1097" s="286">
        <f t="shared" si="139"/>
        <v>148.554</v>
      </c>
      <c r="T1097" s="287" t="str">
        <f t="shared" si="140"/>
        <v/>
      </c>
      <c r="U1097" s="287" t="str">
        <f t="shared" si="141"/>
        <v/>
      </c>
      <c r="V1097" s="287">
        <f t="shared" si="142"/>
        <v>148.554</v>
      </c>
      <c r="W1097" s="288">
        <f>_xlfn.XLOOKUP('LISTA '!D1097,BASE!A:A,BASE!G:G)</f>
        <v>47</v>
      </c>
      <c r="X1097" s="280" t="str">
        <f t="shared" si="143"/>
        <v/>
      </c>
      <c r="Y1097" s="280" t="str">
        <f>IF(X1097="ACABOU",(MAX($Y$2:Y1096))+1,"")</f>
        <v/>
      </c>
      <c r="Z1097" s="280" t="str">
        <f>IF(X1097="CHEGOU",(MAX($Z$2:Z1096))+1,"")</f>
        <v/>
      </c>
    </row>
    <row r="1098" spans="1:26" ht="21.9" customHeight="1" x14ac:dyDescent="0.3">
      <c r="D1098" s="278">
        <v>388</v>
      </c>
      <c r="E1098" s="279" t="str">
        <f>_xlfn.XLOOKUP(D1098,BASE!A:A,BASE!B:B)</f>
        <v>XEREM DE CAJU X2T 11,34KG</v>
      </c>
      <c r="F1098" s="280"/>
      <c r="G1098" s="280"/>
      <c r="H1098" s="281">
        <v>24</v>
      </c>
      <c r="I1098" s="281">
        <v>24</v>
      </c>
      <c r="J1098" s="282" t="str">
        <f>IFERROR(_xlfn.XLOOKUP(D1098,ISENTOS!A:A,ISENTOS!H:H),"")</f>
        <v/>
      </c>
      <c r="K1098" s="282" t="str">
        <f>IFERROR(_xlfn.XLOOKUP(D1098,ISENTOS!A:A,ISENTOS!I:I),"")</f>
        <v/>
      </c>
      <c r="L1098" s="283">
        <f>IF(_xlfn.XLOOKUP(D1098,Peso!A:A,Peso!D:D),_xlfn.XLOOKUP(D1098,Peso!A:A,Peso!D:D),"SEM PESO")</f>
        <v>11.34</v>
      </c>
      <c r="M1098" s="283" t="str">
        <f>_xlfn.XLOOKUP(D1098,Peso!A:A,Peso!C:C)</f>
        <v>CX</v>
      </c>
      <c r="N1098" s="283"/>
      <c r="O1098" s="284">
        <f t="shared" si="136"/>
        <v>24</v>
      </c>
      <c r="P1098" s="284" t="str">
        <f t="shared" si="137"/>
        <v/>
      </c>
      <c r="Q1098" s="284" t="str">
        <f t="shared" si="138"/>
        <v/>
      </c>
      <c r="R1098" s="285" t="str">
        <f>_xlfn.XLOOKUP(D1098,CATEGORIA!B:B,CATEGORIA!F:F)</f>
        <v>OLEAGINOSAS</v>
      </c>
      <c r="S1098" s="286">
        <f t="shared" si="139"/>
        <v>272.15999999999997</v>
      </c>
      <c r="T1098" s="287" t="str">
        <f t="shared" si="140"/>
        <v/>
      </c>
      <c r="U1098" s="287" t="str">
        <f t="shared" si="141"/>
        <v/>
      </c>
      <c r="V1098" s="287">
        <f t="shared" si="142"/>
        <v>272.15999999999997</v>
      </c>
      <c r="W1098" s="288">
        <f>_xlfn.XLOOKUP('LISTA '!D1098,BASE!A:A,BASE!G:G)</f>
        <v>9</v>
      </c>
      <c r="X1098" s="280" t="str">
        <f t="shared" si="143"/>
        <v/>
      </c>
      <c r="Y1098" s="280" t="str">
        <f>IF(X1098="ACABOU",(MAX($Y$2:Y1097))+1,"")</f>
        <v/>
      </c>
      <c r="Z1098" s="280" t="str">
        <f>IF(X1098="CHEGOU",(MAX($Z$2:Z1097))+1,"")</f>
        <v/>
      </c>
    </row>
    <row r="1099" spans="1:26" ht="21.9" customHeight="1" x14ac:dyDescent="0.3">
      <c r="D1099" s="278">
        <v>1066</v>
      </c>
      <c r="E1099" s="279" t="str">
        <f>_xlfn.XLOOKUP(D1099,BASE!A:A,BASE!B:B)</f>
        <v>XEREM DE CAJU X2T 5,67KG</v>
      </c>
      <c r="F1099" s="280" t="s">
        <v>155</v>
      </c>
      <c r="G1099" s="280" t="s">
        <v>155</v>
      </c>
      <c r="H1099" s="281">
        <v>25.9</v>
      </c>
      <c r="I1099" s="281">
        <f>VLOOKUP(D1099,FRACIONADOS!$A:$L,8,0)</f>
        <v>25.9</v>
      </c>
      <c r="J1099" s="282" t="str">
        <f>IFERROR(_xlfn.XLOOKUP(D1099,ISENTOS!A:A,ISENTOS!H:H),"")</f>
        <v/>
      </c>
      <c r="K1099" s="282" t="str">
        <f>IFERROR(_xlfn.XLOOKUP(D1099,ISENTOS!A:A,ISENTOS!I:I),"")</f>
        <v/>
      </c>
      <c r="L1099" s="283">
        <f>IF(_xlfn.XLOOKUP(D1099,Peso!A:A,Peso!D:D),_xlfn.XLOOKUP(D1099,Peso!A:A,Peso!D:D),"SEM PESO")</f>
        <v>5.67</v>
      </c>
      <c r="M1099" s="283" t="str">
        <f>_xlfn.XLOOKUP(D1099,Peso!A:A,Peso!C:C)</f>
        <v>CX</v>
      </c>
      <c r="N1099" s="283"/>
      <c r="O1099" s="284">
        <f t="shared" si="136"/>
        <v>25.9</v>
      </c>
      <c r="P1099" s="284" t="str">
        <f t="shared" si="137"/>
        <v/>
      </c>
      <c r="Q1099" s="284" t="str">
        <f t="shared" si="138"/>
        <v/>
      </c>
      <c r="R1099" s="285" t="str">
        <f>_xlfn.XLOOKUP(D1099,CATEGORIA!B:B,CATEGORIA!F:F)</f>
        <v>OLEAGINOSAS</v>
      </c>
      <c r="S1099" s="286">
        <f t="shared" si="139"/>
        <v>146.85299999999998</v>
      </c>
      <c r="T1099" s="287" t="str">
        <f t="shared" si="140"/>
        <v/>
      </c>
      <c r="U1099" s="287" t="str">
        <f t="shared" si="141"/>
        <v/>
      </c>
      <c r="V1099" s="287">
        <f t="shared" si="142"/>
        <v>146.85299999999998</v>
      </c>
      <c r="W1099" s="288">
        <f>_xlfn.XLOOKUP('LISTA '!D1099,BASE!A:A,BASE!G:G)</f>
        <v>20</v>
      </c>
      <c r="X1099" s="280" t="str">
        <f t="shared" si="143"/>
        <v/>
      </c>
      <c r="Y1099" s="280" t="str">
        <f>IF(X1099="ACABOU",(MAX($Y$2:Y1098))+1,"")</f>
        <v/>
      </c>
      <c r="Z1099" s="280" t="str">
        <f>IF(X1099="CHEGOU",(MAX($Z$2:Z1098))+1,"")</f>
        <v/>
      </c>
    </row>
    <row r="1100" spans="1:26" ht="21.9" customHeight="1" x14ac:dyDescent="0.3">
      <c r="D1100" s="278">
        <v>21300</v>
      </c>
      <c r="E1100" s="279" t="str">
        <f>_xlfn.XLOOKUP(D1100,BASE!A:A,BASE!B:B)</f>
        <v>XILITOL CRISTAL 25KG</v>
      </c>
      <c r="F1100" s="280"/>
      <c r="G1100" s="280"/>
      <c r="H1100" s="281">
        <v>26</v>
      </c>
      <c r="I1100" s="281">
        <v>26</v>
      </c>
      <c r="J1100" s="282" t="str">
        <f>IFERROR(_xlfn.XLOOKUP(D1100,ISENTOS!A:A,ISENTOS!H:H),"")</f>
        <v/>
      </c>
      <c r="K1100" s="282" t="str">
        <f>IFERROR(_xlfn.XLOOKUP(D1100,ISENTOS!A:A,ISENTOS!I:I),"")</f>
        <v/>
      </c>
      <c r="L1100" s="283">
        <f>IF(_xlfn.XLOOKUP(D1100,Peso!A:A,Peso!D:D),_xlfn.XLOOKUP(D1100,Peso!A:A,Peso!D:D),"SEM PESO")</f>
        <v>25</v>
      </c>
      <c r="M1100" s="283" t="str">
        <f>_xlfn.XLOOKUP(D1100,Peso!A:A,Peso!C:C)</f>
        <v>SC</v>
      </c>
      <c r="N1100" s="283"/>
      <c r="O1100" s="284">
        <f t="shared" si="136"/>
        <v>26</v>
      </c>
      <c r="P1100" s="284" t="str">
        <f t="shared" si="137"/>
        <v/>
      </c>
      <c r="Q1100" s="284" t="str">
        <f t="shared" si="138"/>
        <v/>
      </c>
      <c r="R1100" s="285" t="str">
        <f>_xlfn.XLOOKUP(D1100,CATEGORIA!B:B,CATEGORIA!F:F)</f>
        <v>ADOCANTES NATURAIS</v>
      </c>
      <c r="S1100" s="286">
        <f t="shared" si="139"/>
        <v>650</v>
      </c>
      <c r="T1100" s="287" t="str">
        <f t="shared" si="140"/>
        <v/>
      </c>
      <c r="U1100" s="287" t="str">
        <f t="shared" si="141"/>
        <v/>
      </c>
      <c r="V1100" s="287">
        <f t="shared" si="142"/>
        <v>650</v>
      </c>
      <c r="W1100" s="288">
        <f>_xlfn.XLOOKUP('LISTA '!D1100,BASE!A:A,BASE!G:G)</f>
        <v>26</v>
      </c>
      <c r="X1100" s="280" t="str">
        <f t="shared" si="143"/>
        <v/>
      </c>
      <c r="Y1100" s="280" t="str">
        <f>IF(X1100="ACABOU",(MAX($Y$2:Y1099))+1,"")</f>
        <v/>
      </c>
      <c r="Z1100" s="280" t="str">
        <f>IF(X1100="CHEGOU",(MAX($Z$2:Z1099))+1,"")</f>
        <v/>
      </c>
    </row>
    <row r="1101" spans="1:26" ht="21.9" customHeight="1" x14ac:dyDescent="0.3">
      <c r="D1101" s="278">
        <v>21432</v>
      </c>
      <c r="E1101" s="279" t="str">
        <f>_xlfn.XLOOKUP(D1101,BASE!A:A,BASE!B:B)</f>
        <v>XILITOL CRISTAL 2KG</v>
      </c>
      <c r="F1101" s="280"/>
      <c r="G1101" s="280" t="s">
        <v>155</v>
      </c>
      <c r="H1101" s="281">
        <v>29.4</v>
      </c>
      <c r="I1101" s="281">
        <f>VLOOKUP(D1101,FRACIONADOS!$A:$L,8,0)</f>
        <v>29.4</v>
      </c>
      <c r="J1101" s="282" t="str">
        <f>IFERROR(_xlfn.XLOOKUP(D1101,ISENTOS!A:A,ISENTOS!H:H),"")</f>
        <v/>
      </c>
      <c r="K1101" s="282" t="str">
        <f>IFERROR(_xlfn.XLOOKUP(D1101,ISENTOS!A:A,ISENTOS!I:I),"")</f>
        <v/>
      </c>
      <c r="L1101" s="283">
        <f>IF(_xlfn.XLOOKUP(D1101,Peso!A:A,Peso!D:D),_xlfn.XLOOKUP(D1101,Peso!A:A,Peso!D:D),"SEM PESO")</f>
        <v>2</v>
      </c>
      <c r="M1101" s="283" t="str">
        <f>_xlfn.XLOOKUP(D1101,Peso!A:A,Peso!C:C)</f>
        <v>CX</v>
      </c>
      <c r="N1101" s="283"/>
      <c r="O1101" s="284">
        <f t="shared" si="136"/>
        <v>29.4</v>
      </c>
      <c r="P1101" s="284" t="str">
        <f t="shared" si="137"/>
        <v/>
      </c>
      <c r="Q1101" s="284" t="str">
        <f t="shared" si="138"/>
        <v/>
      </c>
      <c r="R1101" s="285" t="str">
        <f>_xlfn.XLOOKUP(D1101,CATEGORIA!B:B,CATEGORIA!F:F)</f>
        <v>ADOCANTES NATURAIS</v>
      </c>
      <c r="S1101" s="286">
        <f t="shared" si="139"/>
        <v>58.8</v>
      </c>
      <c r="T1101" s="287" t="str">
        <f t="shared" si="140"/>
        <v/>
      </c>
      <c r="U1101" s="287" t="str">
        <f t="shared" si="141"/>
        <v/>
      </c>
      <c r="V1101" s="287">
        <f t="shared" si="142"/>
        <v>58.8</v>
      </c>
      <c r="W1101" s="288">
        <f>_xlfn.XLOOKUP('LISTA '!D1101,BASE!A:A,BASE!G:G)</f>
        <v>36</v>
      </c>
      <c r="X1101" s="280" t="str">
        <f t="shared" si="143"/>
        <v/>
      </c>
      <c r="Y1101" s="280" t="str">
        <f>IF(X1101="ACABOU",(MAX($Y$2:Y1100))+1,"")</f>
        <v/>
      </c>
      <c r="Z1101" s="280" t="str">
        <f>IF(X1101="CHEGOU",(MAX($Z$2:Z1100))+1,"")</f>
        <v/>
      </c>
    </row>
    <row r="1102" spans="1:26" ht="21.9" customHeight="1" x14ac:dyDescent="0.3">
      <c r="D1102" s="278">
        <v>20346</v>
      </c>
      <c r="E1102" s="279" t="str">
        <f>_xlfn.XLOOKUP(D1102,BASE!A:A,BASE!B:B)</f>
        <v>XILITOL CRISTAL 5KG</v>
      </c>
      <c r="F1102" s="280"/>
      <c r="G1102" s="280" t="s">
        <v>155</v>
      </c>
      <c r="H1102" s="281">
        <v>28.1</v>
      </c>
      <c r="I1102" s="281">
        <f>VLOOKUP(D1102,FRACIONADOS!$A:$L,8,0)</f>
        <v>28.1</v>
      </c>
      <c r="J1102" s="282" t="str">
        <f>IFERROR(_xlfn.XLOOKUP(D1102,ISENTOS!A:A,ISENTOS!H:H),"")</f>
        <v/>
      </c>
      <c r="K1102" s="282" t="str">
        <f>IFERROR(_xlfn.XLOOKUP(D1102,ISENTOS!A:A,ISENTOS!I:I),"")</f>
        <v/>
      </c>
      <c r="L1102" s="283">
        <f>IF(_xlfn.XLOOKUP(D1102,Peso!A:A,Peso!D:D),_xlfn.XLOOKUP(D1102,Peso!A:A,Peso!D:D),"SEM PESO")</f>
        <v>5</v>
      </c>
      <c r="M1102" s="283" t="str">
        <f>_xlfn.XLOOKUP(D1102,Peso!A:A,Peso!C:C)</f>
        <v>CX</v>
      </c>
      <c r="N1102" s="283"/>
      <c r="O1102" s="284">
        <f t="shared" si="136"/>
        <v>28.1</v>
      </c>
      <c r="P1102" s="284" t="str">
        <f t="shared" si="137"/>
        <v/>
      </c>
      <c r="Q1102" s="284" t="str">
        <f t="shared" si="138"/>
        <v/>
      </c>
      <c r="R1102" s="285" t="str">
        <f>_xlfn.XLOOKUP(D1102,CATEGORIA!B:B,CATEGORIA!F:F)</f>
        <v>ADOCANTES NATURAIS</v>
      </c>
      <c r="S1102" s="286">
        <f t="shared" si="139"/>
        <v>140.5</v>
      </c>
      <c r="T1102" s="287" t="str">
        <f t="shared" si="140"/>
        <v/>
      </c>
      <c r="U1102" s="287" t="str">
        <f t="shared" si="141"/>
        <v/>
      </c>
      <c r="V1102" s="287">
        <f t="shared" si="142"/>
        <v>140.5</v>
      </c>
      <c r="W1102" s="288">
        <f>_xlfn.XLOOKUP('LISTA '!D1102,BASE!A:A,BASE!G:G)</f>
        <v>288</v>
      </c>
      <c r="X1102" s="280" t="str">
        <f t="shared" si="143"/>
        <v/>
      </c>
      <c r="Y1102" s="280" t="str">
        <f>IF(X1102="ACABOU",(MAX($Y$2:Y1101))+1,"")</f>
        <v/>
      </c>
      <c r="Z1102" s="280" t="str">
        <f>IF(X1102="CHEGOU",(MAX($Z$2:Z1101))+1,"")</f>
        <v/>
      </c>
    </row>
    <row r="1103" spans="1:26" ht="21.9" customHeight="1" x14ac:dyDescent="0.3">
      <c r="D1103" s="278">
        <v>1876</v>
      </c>
      <c r="E1103" s="279" t="str">
        <f>_xlfn.XLOOKUP(D1103,BASE!A:A,BASE!B:B)</f>
        <v>YPE ROXO RASURADO 1KG</v>
      </c>
      <c r="F1103" s="280" t="s">
        <v>155</v>
      </c>
      <c r="G1103" s="280" t="s">
        <v>155</v>
      </c>
      <c r="H1103" s="281">
        <v>23.9</v>
      </c>
      <c r="I1103" s="281">
        <f>VLOOKUP(D1103,FRACIONADOS!$A:$L,8,0)</f>
        <v>23.9</v>
      </c>
      <c r="J1103" s="282" t="str">
        <f>IFERROR(_xlfn.XLOOKUP(D1103,ISENTOS!A:A,ISENTOS!H:H),"")</f>
        <v/>
      </c>
      <c r="K1103" s="282" t="str">
        <f>IFERROR(_xlfn.XLOOKUP(D1103,ISENTOS!A:A,ISENTOS!I:I),"")</f>
        <v/>
      </c>
      <c r="L1103" s="283">
        <f>IF(_xlfn.XLOOKUP(D1103,Peso!A:A,Peso!D:D),_xlfn.XLOOKUP(D1103,Peso!A:A,Peso!D:D),"SEM PESO")</f>
        <v>1</v>
      </c>
      <c r="M1103" s="283" t="str">
        <f>_xlfn.XLOOKUP(D1103,Peso!A:A,Peso!C:C)</f>
        <v>SC</v>
      </c>
      <c r="N1103" s="283"/>
      <c r="O1103" s="284">
        <f t="shared" si="136"/>
        <v>23.9</v>
      </c>
      <c r="P1103" s="284" t="str">
        <f t="shared" si="137"/>
        <v/>
      </c>
      <c r="Q1103" s="284" t="str">
        <f t="shared" si="138"/>
        <v/>
      </c>
      <c r="R1103" s="285" t="str">
        <f>_xlfn.XLOOKUP(D1103,CATEGORIA!B:B,CATEGORIA!F:F)</f>
        <v>CHAS</v>
      </c>
      <c r="S1103" s="286">
        <f t="shared" si="139"/>
        <v>23.9</v>
      </c>
      <c r="T1103" s="287" t="str">
        <f t="shared" si="140"/>
        <v/>
      </c>
      <c r="U1103" s="287" t="str">
        <f t="shared" si="141"/>
        <v/>
      </c>
      <c r="V1103" s="287">
        <f t="shared" si="142"/>
        <v>23.9</v>
      </c>
      <c r="W1103" s="288">
        <f>_xlfn.XLOOKUP('LISTA '!D1103,BASE!A:A,BASE!G:G)</f>
        <v>29</v>
      </c>
      <c r="X1103" s="280" t="str">
        <f t="shared" si="143"/>
        <v/>
      </c>
      <c r="Y1103" s="280" t="str">
        <f>IF(X1103="ACABOU",(MAX($Y$2:Y1102))+1,"")</f>
        <v/>
      </c>
      <c r="Z1103" s="280" t="str">
        <f>IF(X1103="CHEGOU",(MAX($Z$2:Z1102))+1,"")</f>
        <v/>
      </c>
    </row>
    <row r="1104" spans="1:26" ht="21.9" customHeight="1" x14ac:dyDescent="0.3">
      <c r="D1104" s="278">
        <v>1346</v>
      </c>
      <c r="E1104" s="279" t="str">
        <f>_xlfn.XLOOKUP(D1104,BASE!A:A,BASE!B:B)</f>
        <v>YPE ROXO RASURADO 5KG</v>
      </c>
      <c r="F1104" s="280"/>
      <c r="G1104" s="280"/>
      <c r="H1104" s="281">
        <v>19.5</v>
      </c>
      <c r="I1104" s="281">
        <v>19.5</v>
      </c>
      <c r="J1104" s="282" t="str">
        <f>IFERROR(_xlfn.XLOOKUP(D1104,ISENTOS!A:A,ISENTOS!H:H),"")</f>
        <v/>
      </c>
      <c r="K1104" s="282" t="str">
        <f>IFERROR(_xlfn.XLOOKUP(D1104,ISENTOS!A:A,ISENTOS!I:I),"")</f>
        <v/>
      </c>
      <c r="L1104" s="283">
        <f>IF(_xlfn.XLOOKUP(D1104,Peso!A:A,Peso!D:D),_xlfn.XLOOKUP(D1104,Peso!A:A,Peso!D:D),"SEM PESO")</f>
        <v>5</v>
      </c>
      <c r="M1104" s="283" t="str">
        <f>_xlfn.XLOOKUP(D1104,Peso!A:A,Peso!C:C)</f>
        <v>SC</v>
      </c>
      <c r="N1104" s="283"/>
      <c r="O1104" s="284">
        <f t="shared" si="136"/>
        <v>19.5</v>
      </c>
      <c r="P1104" s="284" t="str">
        <f t="shared" si="137"/>
        <v/>
      </c>
      <c r="Q1104" s="284" t="str">
        <f t="shared" si="138"/>
        <v/>
      </c>
      <c r="R1104" s="285" t="str">
        <f>_xlfn.XLOOKUP(D1104,CATEGORIA!B:B,CATEGORIA!F:F)</f>
        <v>CHAS</v>
      </c>
      <c r="S1104" s="286">
        <f t="shared" si="139"/>
        <v>97.5</v>
      </c>
      <c r="T1104" s="287" t="str">
        <f t="shared" si="140"/>
        <v/>
      </c>
      <c r="U1104" s="287" t="str">
        <f t="shared" si="141"/>
        <v/>
      </c>
      <c r="V1104" s="287">
        <f t="shared" si="142"/>
        <v>97.5</v>
      </c>
      <c r="W1104" s="288">
        <f>_xlfn.XLOOKUP('LISTA '!D1104,BASE!A:A,BASE!G:G)</f>
        <v>42</v>
      </c>
      <c r="X1104" s="280" t="str">
        <f t="shared" si="143"/>
        <v/>
      </c>
      <c r="Y1104" s="280" t="str">
        <f>IF(X1104="ACABOU",(MAX($Y$2:Y1103))+1,"")</f>
        <v/>
      </c>
      <c r="Z1104" s="280" t="str">
        <f>IF(X1104="CHEGOU",(MAX($Z$2:Z1103))+1,"")</f>
        <v/>
      </c>
    </row>
  </sheetData>
  <autoFilter ref="D2:V2" xr:uid="{00000000-0001-0000-0400-000000000000}"/>
  <sortState xmlns:xlrd2="http://schemas.microsoft.com/office/spreadsheetml/2017/richdata2" ref="A43:W1064">
    <sortCondition ref="E43:E1064"/>
  </sortState>
  <phoneticPr fontId="18" type="noConversion"/>
  <conditionalFormatting sqref="M3:W1104 D3:K1104">
    <cfRule type="expression" dxfId="78" priority="161">
      <formula>$I3=0</formula>
    </cfRule>
  </conditionalFormatting>
  <conditionalFormatting sqref="H3:H46 I1:I46 H1046:H1104 I1046:I1048576 H47:I1045">
    <cfRule type="cellIs" dxfId="77" priority="162" operator="equal">
      <formula>0</formula>
    </cfRule>
  </conditionalFormatting>
  <conditionalFormatting sqref="H185:I185">
    <cfRule type="cellIs" dxfId="76" priority="143" operator="equal">
      <formula>0</formula>
    </cfRule>
  </conditionalFormatting>
  <conditionalFormatting sqref="H190:I190 H195:I208">
    <cfRule type="expression" dxfId="75" priority="127">
      <formula>$I190=0</formula>
    </cfRule>
    <cfRule type="expression" dxfId="74" priority="129">
      <formula>$I190&lt;&gt;$H190</formula>
    </cfRule>
  </conditionalFormatting>
  <conditionalFormatting sqref="H190:I190">
    <cfRule type="cellIs" dxfId="73" priority="128" operator="equal">
      <formula>0</formula>
    </cfRule>
  </conditionalFormatting>
  <conditionalFormatting sqref="I186:I189">
    <cfRule type="expression" dxfId="72" priority="121">
      <formula>$I186=0</formula>
    </cfRule>
    <cfRule type="expression" dxfId="71" priority="123">
      <formula>$I186&lt;&gt;$H186</formula>
    </cfRule>
  </conditionalFormatting>
  <conditionalFormatting sqref="I186:I189">
    <cfRule type="cellIs" dxfId="70" priority="122" operator="equal">
      <formula>0</formula>
    </cfRule>
  </conditionalFormatting>
  <conditionalFormatting sqref="I186:I189">
    <cfRule type="expression" dxfId="69" priority="106">
      <formula>$I186=0</formula>
    </cfRule>
    <cfRule type="expression" dxfId="68" priority="108">
      <formula>$I186&lt;&gt;$H186</formula>
    </cfRule>
  </conditionalFormatting>
  <conditionalFormatting sqref="I186:I189">
    <cfRule type="cellIs" dxfId="67" priority="107" operator="equal">
      <formula>0</formula>
    </cfRule>
  </conditionalFormatting>
  <conditionalFormatting sqref="I186:I189">
    <cfRule type="expression" dxfId="66" priority="103">
      <formula>$I186=0</formula>
    </cfRule>
    <cfRule type="expression" dxfId="65" priority="105">
      <formula>$I186&lt;&gt;$H186</formula>
    </cfRule>
  </conditionalFormatting>
  <conditionalFormatting sqref="I186:I189">
    <cfRule type="cellIs" dxfId="64" priority="104" operator="equal">
      <formula>0</formula>
    </cfRule>
  </conditionalFormatting>
  <conditionalFormatting sqref="D3:L1104">
    <cfRule type="expression" dxfId="63" priority="11636">
      <formula>$L3="SEM PESO"</formula>
    </cfRule>
  </conditionalFormatting>
  <conditionalFormatting sqref="D3:V1104">
    <cfRule type="expression" dxfId="62" priority="11638">
      <formula>$I3&lt;&gt;$H3</formula>
    </cfRule>
  </conditionalFormatting>
  <conditionalFormatting sqref="H186:I188">
    <cfRule type="expression" dxfId="61" priority="76">
      <formula>$I186=0</formula>
    </cfRule>
    <cfRule type="expression" dxfId="60" priority="78">
      <formula>$I186&lt;&gt;$H186</formula>
    </cfRule>
  </conditionalFormatting>
  <conditionalFormatting sqref="H186:I188">
    <cfRule type="cellIs" dxfId="59" priority="77" operator="equal">
      <formula>0</formula>
    </cfRule>
  </conditionalFormatting>
  <conditionalFormatting sqref="H186:I188">
    <cfRule type="expression" dxfId="58" priority="73">
      <formula>$I186=0</formula>
    </cfRule>
    <cfRule type="expression" dxfId="57" priority="75">
      <formula>$I186&lt;&gt;$H186</formula>
    </cfRule>
  </conditionalFormatting>
  <conditionalFormatting sqref="H186:I188">
    <cfRule type="cellIs" dxfId="56" priority="74" operator="equal">
      <formula>0</formula>
    </cfRule>
  </conditionalFormatting>
  <conditionalFormatting sqref="H186:I188">
    <cfRule type="expression" dxfId="55" priority="70">
      <formula>$I186=0</formula>
    </cfRule>
    <cfRule type="expression" dxfId="54" priority="72">
      <formula>$I186&lt;&gt;$H186</formula>
    </cfRule>
  </conditionalFormatting>
  <conditionalFormatting sqref="H186:I188">
    <cfRule type="cellIs" dxfId="53" priority="71" operator="equal">
      <formula>0</formula>
    </cfRule>
  </conditionalFormatting>
  <conditionalFormatting sqref="H186:I188">
    <cfRule type="expression" dxfId="52" priority="37">
      <formula>$I186=0</formula>
    </cfRule>
    <cfRule type="expression" dxfId="51" priority="39">
      <formula>$I186&lt;&gt;$H186</formula>
    </cfRule>
  </conditionalFormatting>
  <conditionalFormatting sqref="H186:I188">
    <cfRule type="cellIs" dxfId="50" priority="38" operator="equal">
      <formula>0</formula>
    </cfRule>
  </conditionalFormatting>
  <conditionalFormatting sqref="H186:I188">
    <cfRule type="expression" dxfId="49" priority="34">
      <formula>$I186=0</formula>
    </cfRule>
    <cfRule type="expression" dxfId="48" priority="36">
      <formula>$I186&lt;&gt;$H186</formula>
    </cfRule>
  </conditionalFormatting>
  <conditionalFormatting sqref="H186:I188">
    <cfRule type="cellIs" dxfId="47" priority="35" operator="equal">
      <formula>0</formula>
    </cfRule>
  </conditionalFormatting>
  <conditionalFormatting sqref="H186:I188">
    <cfRule type="expression" dxfId="46" priority="31">
      <formula>$I186=0</formula>
    </cfRule>
    <cfRule type="expression" dxfId="45" priority="33">
      <formula>$I186&lt;&gt;$H186</formula>
    </cfRule>
  </conditionalFormatting>
  <conditionalFormatting sqref="H186:I188">
    <cfRule type="cellIs" dxfId="44" priority="32" operator="equal">
      <formula>0</formula>
    </cfRule>
  </conditionalFormatting>
  <conditionalFormatting sqref="H186:H189">
    <cfRule type="expression" dxfId="43" priority="28">
      <formula>$I186=0</formula>
    </cfRule>
    <cfRule type="expression" dxfId="42" priority="30">
      <formula>$I186&lt;&gt;$H186</formula>
    </cfRule>
  </conditionalFormatting>
  <conditionalFormatting sqref="H186:H189">
    <cfRule type="cellIs" dxfId="41" priority="29" operator="equal">
      <formula>0</formula>
    </cfRule>
  </conditionalFormatting>
  <conditionalFormatting sqref="H186:H189">
    <cfRule type="expression" dxfId="40" priority="25">
      <formula>$I186=0</formula>
    </cfRule>
    <cfRule type="expression" dxfId="39" priority="27">
      <formula>$I186&lt;&gt;$H186</formula>
    </cfRule>
  </conditionalFormatting>
  <conditionalFormatting sqref="H186:H189">
    <cfRule type="cellIs" dxfId="38" priority="26" operator="equal">
      <formula>0</formula>
    </cfRule>
  </conditionalFormatting>
  <conditionalFormatting sqref="H186:H189">
    <cfRule type="expression" dxfId="37" priority="22">
      <formula>$I186=0</formula>
    </cfRule>
    <cfRule type="expression" dxfId="36" priority="24">
      <formula>$I186&lt;&gt;$H186</formula>
    </cfRule>
  </conditionalFormatting>
  <conditionalFormatting sqref="H186:H189">
    <cfRule type="cellIs" dxfId="35" priority="23" operator="equal">
      <formula>0</formula>
    </cfRule>
  </conditionalFormatting>
  <conditionalFormatting sqref="D1:Z1048576">
    <cfRule type="expression" dxfId="34" priority="3">
      <formula>$F1="B"</formula>
    </cfRule>
    <cfRule type="expression" dxfId="33" priority="7">
      <formula>$F1=3</formula>
    </cfRule>
    <cfRule type="expression" dxfId="32" priority="8">
      <formula>$F1=4</formula>
    </cfRule>
    <cfRule type="expression" dxfId="31" priority="10">
      <formula>$F1=2</formula>
    </cfRule>
    <cfRule type="expression" dxfId="30" priority="11">
      <formula>$F1=1</formula>
    </cfRule>
  </conditionalFormatting>
  <conditionalFormatting sqref="D1:D1048576">
    <cfRule type="duplicateValues" dxfId="29" priority="1"/>
  </conditionalFormatting>
  <printOptions horizontalCentered="1" verticalCentered="1"/>
  <pageMargins left="0" right="0" top="1.3779527559055118" bottom="0.39370078740157483" header="0.11811023622047245" footer="0.11811023622047245"/>
  <pageSetup paperSize="9" scale="30" fitToHeight="14" orientation="landscape" r:id="rId1"/>
  <headerFooter scaleWithDoc="0">
    <oddHeader>&amp;C&amp;"Arial Black,Normal"www.vidaemgraos.com.br (11)3322-9145
&amp;G
TABELA DE PREÇOS</oddHeader>
    <oddFooter>&amp;CPágina &amp;P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BA1F2D-15AC-4250-AA37-AAE9B23913C6}">
  <sheetPr codeName="Planilha25"/>
  <dimension ref="A1:K395"/>
  <sheetViews>
    <sheetView showGridLines="0" zoomScale="98" zoomScaleNormal="98" workbookViewId="0">
      <selection activeCell="B3" sqref="B3"/>
    </sheetView>
  </sheetViews>
  <sheetFormatPr defaultRowHeight="14.4" x14ac:dyDescent="0.3"/>
  <cols>
    <col min="1" max="1" width="9.109375" style="74"/>
    <col min="2" max="2" width="47.33203125" bestFit="1" customWidth="1"/>
    <col min="8" max="8" width="9.88671875" bestFit="1" customWidth="1"/>
    <col min="9" max="9" width="11.6640625" bestFit="1" customWidth="1"/>
  </cols>
  <sheetData>
    <row r="1" spans="1:11" x14ac:dyDescent="0.3">
      <c r="A1" s="30" t="s">
        <v>40</v>
      </c>
      <c r="B1" s="30" t="s">
        <v>39</v>
      </c>
      <c r="C1" s="30" t="s">
        <v>409</v>
      </c>
      <c r="D1" s="30" t="s">
        <v>410</v>
      </c>
      <c r="E1" s="30" t="s">
        <v>411</v>
      </c>
      <c r="F1" s="30" t="s">
        <v>412</v>
      </c>
      <c r="G1" s="30" t="s">
        <v>413</v>
      </c>
      <c r="H1" s="30" t="s">
        <v>416</v>
      </c>
      <c r="I1" s="30" t="s">
        <v>417</v>
      </c>
      <c r="K1" s="106" t="s">
        <v>545</v>
      </c>
    </row>
    <row r="2" spans="1:11" x14ac:dyDescent="0.3">
      <c r="A2" s="79">
        <v>20465</v>
      </c>
      <c r="B2" s="78" t="s">
        <v>2074</v>
      </c>
      <c r="C2" s="78">
        <v>2</v>
      </c>
      <c r="D2" s="78">
        <v>6</v>
      </c>
      <c r="E2" s="78">
        <v>6</v>
      </c>
      <c r="F2" s="78">
        <v>7129090</v>
      </c>
      <c r="G2" s="78" t="s">
        <v>1430</v>
      </c>
      <c r="H2" s="77">
        <v>0.04</v>
      </c>
      <c r="I2" s="77">
        <v>0.12</v>
      </c>
    </row>
    <row r="3" spans="1:11" x14ac:dyDescent="0.3">
      <c r="A3" s="79">
        <v>10106</v>
      </c>
      <c r="B3" s="78" t="s">
        <v>2075</v>
      </c>
      <c r="C3" s="78">
        <v>1</v>
      </c>
      <c r="D3" s="78">
        <v>6</v>
      </c>
      <c r="E3" s="78">
        <v>6</v>
      </c>
      <c r="F3" s="78">
        <v>7129090</v>
      </c>
      <c r="G3" s="78" t="s">
        <v>1430</v>
      </c>
      <c r="H3" s="77">
        <v>0.04</v>
      </c>
      <c r="I3" s="77">
        <v>0.12</v>
      </c>
      <c r="K3" s="105" t="s">
        <v>546</v>
      </c>
    </row>
    <row r="4" spans="1:11" x14ac:dyDescent="0.3">
      <c r="A4" s="79">
        <v>21391</v>
      </c>
      <c r="B4" s="78" t="s">
        <v>1431</v>
      </c>
      <c r="C4" s="78">
        <v>2</v>
      </c>
      <c r="D4" s="78">
        <v>6</v>
      </c>
      <c r="E4" s="78">
        <v>6</v>
      </c>
      <c r="F4" s="78">
        <v>7129090</v>
      </c>
      <c r="G4" s="78" t="s">
        <v>1430</v>
      </c>
      <c r="H4" s="77">
        <v>0.04</v>
      </c>
      <c r="I4" s="77">
        <v>0.12</v>
      </c>
    </row>
    <row r="5" spans="1:11" x14ac:dyDescent="0.3">
      <c r="A5" s="79">
        <v>20891</v>
      </c>
      <c r="B5" s="78" t="s">
        <v>1432</v>
      </c>
      <c r="C5" s="78">
        <v>1</v>
      </c>
      <c r="D5" s="78">
        <v>6</v>
      </c>
      <c r="E5" s="78">
        <v>6</v>
      </c>
      <c r="F5" s="78">
        <v>7129090</v>
      </c>
      <c r="G5" s="78" t="s">
        <v>1430</v>
      </c>
      <c r="H5" s="77">
        <v>0.04</v>
      </c>
      <c r="I5" s="77">
        <v>0.12</v>
      </c>
    </row>
    <row r="6" spans="1:11" x14ac:dyDescent="0.3">
      <c r="A6" s="79">
        <v>21082</v>
      </c>
      <c r="B6" s="78" t="s">
        <v>2076</v>
      </c>
      <c r="C6" s="78">
        <v>2</v>
      </c>
      <c r="D6" s="78">
        <v>6</v>
      </c>
      <c r="E6" s="78">
        <v>6</v>
      </c>
      <c r="F6" s="78">
        <v>7129090</v>
      </c>
      <c r="G6" s="78" t="s">
        <v>1430</v>
      </c>
      <c r="H6" s="77">
        <v>0.04</v>
      </c>
      <c r="I6" s="77">
        <v>0.12</v>
      </c>
    </row>
    <row r="7" spans="1:11" x14ac:dyDescent="0.3">
      <c r="A7" s="79">
        <v>11077</v>
      </c>
      <c r="B7" s="78" t="s">
        <v>1620</v>
      </c>
      <c r="C7" s="78">
        <v>1</v>
      </c>
      <c r="D7" s="78">
        <v>1</v>
      </c>
      <c r="E7" s="78">
        <v>1</v>
      </c>
      <c r="F7" s="78">
        <v>9109900</v>
      </c>
      <c r="G7" s="78" t="s">
        <v>2077</v>
      </c>
      <c r="H7" s="77">
        <v>0.04</v>
      </c>
      <c r="I7" s="77">
        <v>0.12</v>
      </c>
    </row>
    <row r="8" spans="1:11" x14ac:dyDescent="0.3">
      <c r="A8" s="79">
        <v>21699</v>
      </c>
      <c r="B8" s="78" t="s">
        <v>767</v>
      </c>
      <c r="C8" s="78">
        <v>2</v>
      </c>
      <c r="D8" s="78">
        <v>1</v>
      </c>
      <c r="E8" s="78">
        <v>1</v>
      </c>
      <c r="F8" s="78">
        <v>9109900</v>
      </c>
      <c r="G8" s="78" t="s">
        <v>2077</v>
      </c>
      <c r="H8" s="77">
        <v>0.04</v>
      </c>
      <c r="I8" s="77">
        <v>0.12</v>
      </c>
    </row>
    <row r="9" spans="1:11" x14ac:dyDescent="0.3">
      <c r="A9" s="79">
        <v>10127</v>
      </c>
      <c r="B9" s="78" t="s">
        <v>1621</v>
      </c>
      <c r="C9" s="78">
        <v>1</v>
      </c>
      <c r="D9" s="78">
        <v>1</v>
      </c>
      <c r="E9" s="78">
        <v>1</v>
      </c>
      <c r="F9" s="78">
        <v>9109900</v>
      </c>
      <c r="G9" s="78" t="s">
        <v>2077</v>
      </c>
      <c r="H9" s="77">
        <v>0.04</v>
      </c>
      <c r="I9" s="77">
        <v>0.12</v>
      </c>
    </row>
    <row r="10" spans="1:11" x14ac:dyDescent="0.3">
      <c r="A10" s="79">
        <v>20100</v>
      </c>
      <c r="B10" s="78" t="s">
        <v>1621</v>
      </c>
      <c r="C10" s="78">
        <v>2</v>
      </c>
      <c r="D10" s="78">
        <v>1</v>
      </c>
      <c r="E10" s="78">
        <v>1</v>
      </c>
      <c r="F10" s="78">
        <v>9109900</v>
      </c>
      <c r="G10" s="78" t="s">
        <v>2077</v>
      </c>
      <c r="H10" s="77">
        <v>0.04</v>
      </c>
      <c r="I10" s="77">
        <v>0.12</v>
      </c>
    </row>
    <row r="11" spans="1:11" x14ac:dyDescent="0.3">
      <c r="A11" s="79">
        <v>21455</v>
      </c>
      <c r="B11" s="78" t="s">
        <v>1081</v>
      </c>
      <c r="C11" s="78">
        <v>2</v>
      </c>
      <c r="D11" s="78">
        <v>1</v>
      </c>
      <c r="E11" s="78">
        <v>1</v>
      </c>
      <c r="F11" s="78">
        <v>9109900</v>
      </c>
      <c r="G11" s="78" t="s">
        <v>418</v>
      </c>
      <c r="H11" s="77">
        <v>0.04</v>
      </c>
      <c r="I11" s="77">
        <v>0.12</v>
      </c>
    </row>
    <row r="12" spans="1:11" x14ac:dyDescent="0.3">
      <c r="A12" s="79">
        <v>20350</v>
      </c>
      <c r="B12" s="78" t="s">
        <v>1622</v>
      </c>
      <c r="C12" s="78">
        <v>2</v>
      </c>
      <c r="D12" s="78">
        <v>1</v>
      </c>
      <c r="E12" s="78">
        <v>1</v>
      </c>
      <c r="F12" s="78">
        <v>9109900</v>
      </c>
      <c r="G12" s="78" t="s">
        <v>418</v>
      </c>
      <c r="H12" s="77">
        <v>0.04</v>
      </c>
      <c r="I12" s="77">
        <v>0.12</v>
      </c>
    </row>
    <row r="13" spans="1:11" x14ac:dyDescent="0.3">
      <c r="A13" s="79">
        <v>20111</v>
      </c>
      <c r="B13" s="78" t="s">
        <v>993</v>
      </c>
      <c r="C13" s="78">
        <v>2</v>
      </c>
      <c r="D13" s="78">
        <v>1</v>
      </c>
      <c r="E13" s="78">
        <v>1</v>
      </c>
      <c r="F13" s="78">
        <v>9109900</v>
      </c>
      <c r="G13" s="78" t="s">
        <v>2077</v>
      </c>
      <c r="H13" s="77">
        <v>0.04</v>
      </c>
      <c r="I13" s="77">
        <v>0.12</v>
      </c>
    </row>
    <row r="14" spans="1:11" x14ac:dyDescent="0.3">
      <c r="A14" s="79">
        <v>11047</v>
      </c>
      <c r="B14" s="78" t="s">
        <v>2078</v>
      </c>
      <c r="C14" s="78">
        <v>1</v>
      </c>
      <c r="D14" s="78">
        <v>1</v>
      </c>
      <c r="E14" s="78">
        <v>1</v>
      </c>
      <c r="F14" s="78">
        <v>9109900</v>
      </c>
      <c r="G14" s="78" t="s">
        <v>2077</v>
      </c>
      <c r="H14" s="77">
        <v>0.04</v>
      </c>
      <c r="I14" s="77">
        <v>0.12</v>
      </c>
    </row>
    <row r="15" spans="1:11" x14ac:dyDescent="0.3">
      <c r="A15" s="79">
        <v>1213</v>
      </c>
      <c r="B15" s="78" t="s">
        <v>1433</v>
      </c>
      <c r="C15" s="78">
        <v>0</v>
      </c>
      <c r="D15" s="78">
        <v>1</v>
      </c>
      <c r="E15" s="78">
        <v>1</v>
      </c>
      <c r="F15" s="78">
        <v>12119090</v>
      </c>
      <c r="G15" s="78" t="s">
        <v>1430</v>
      </c>
      <c r="H15" s="77">
        <v>0.04</v>
      </c>
      <c r="I15" s="77">
        <v>0.12</v>
      </c>
    </row>
    <row r="16" spans="1:11" x14ac:dyDescent="0.3">
      <c r="A16" s="79">
        <v>21593</v>
      </c>
      <c r="B16" s="78" t="s">
        <v>459</v>
      </c>
      <c r="C16" s="78">
        <v>2</v>
      </c>
      <c r="D16" s="78">
        <v>6</v>
      </c>
      <c r="E16" s="78">
        <v>6</v>
      </c>
      <c r="F16" s="78">
        <v>12119090</v>
      </c>
      <c r="G16" s="78" t="s">
        <v>2077</v>
      </c>
      <c r="H16" s="77">
        <v>0.04</v>
      </c>
      <c r="I16" s="77">
        <v>0.12</v>
      </c>
    </row>
    <row r="17" spans="1:9" x14ac:dyDescent="0.3">
      <c r="A17" s="79">
        <v>11080</v>
      </c>
      <c r="B17" s="78" t="s">
        <v>1624</v>
      </c>
      <c r="C17" s="78">
        <v>1</v>
      </c>
      <c r="D17" s="78">
        <v>1</v>
      </c>
      <c r="E17" s="78">
        <v>1</v>
      </c>
      <c r="F17" s="78">
        <v>12119090</v>
      </c>
      <c r="G17" s="78" t="s">
        <v>2077</v>
      </c>
      <c r="H17" s="77">
        <v>0.04</v>
      </c>
      <c r="I17" s="77">
        <v>0.12</v>
      </c>
    </row>
    <row r="18" spans="1:9" x14ac:dyDescent="0.3">
      <c r="A18" s="79">
        <v>11075</v>
      </c>
      <c r="B18" s="78" t="s">
        <v>1625</v>
      </c>
      <c r="C18" s="78">
        <v>1</v>
      </c>
      <c r="D18" s="78">
        <v>1</v>
      </c>
      <c r="E18" s="78">
        <v>1</v>
      </c>
      <c r="F18" s="78">
        <v>12119090</v>
      </c>
      <c r="G18" s="78" t="s">
        <v>2077</v>
      </c>
      <c r="H18" s="77">
        <v>0.04</v>
      </c>
      <c r="I18" s="77">
        <v>0.12</v>
      </c>
    </row>
    <row r="19" spans="1:9" x14ac:dyDescent="0.3">
      <c r="A19" s="79">
        <v>21771</v>
      </c>
      <c r="B19" s="78" t="s">
        <v>888</v>
      </c>
      <c r="C19" s="78">
        <v>2</v>
      </c>
      <c r="D19" s="78">
        <v>3</v>
      </c>
      <c r="E19" s="78">
        <v>3</v>
      </c>
      <c r="F19" s="78">
        <v>8132020</v>
      </c>
      <c r="G19" s="78" t="s">
        <v>419</v>
      </c>
      <c r="H19" s="77">
        <v>0.04</v>
      </c>
      <c r="I19" s="77">
        <v>0.12</v>
      </c>
    </row>
    <row r="20" spans="1:9" x14ac:dyDescent="0.3">
      <c r="A20" s="79">
        <v>21772</v>
      </c>
      <c r="B20" s="78" t="s">
        <v>889</v>
      </c>
      <c r="C20" s="78">
        <v>2</v>
      </c>
      <c r="D20" s="78">
        <v>7</v>
      </c>
      <c r="E20" s="78">
        <v>3</v>
      </c>
      <c r="F20" s="78">
        <v>8132020</v>
      </c>
      <c r="G20" s="78" t="s">
        <v>419</v>
      </c>
      <c r="H20" s="77">
        <v>0.04</v>
      </c>
      <c r="I20" s="77">
        <v>0.12</v>
      </c>
    </row>
    <row r="21" spans="1:9" x14ac:dyDescent="0.3">
      <c r="A21" s="79">
        <v>21770</v>
      </c>
      <c r="B21" s="78" t="s">
        <v>890</v>
      </c>
      <c r="C21" s="78">
        <v>2</v>
      </c>
      <c r="D21" s="78">
        <v>3</v>
      </c>
      <c r="E21" s="78">
        <v>3</v>
      </c>
      <c r="F21" s="78">
        <v>8132020</v>
      </c>
      <c r="G21" s="78" t="s">
        <v>419</v>
      </c>
      <c r="H21" s="77">
        <v>0.04</v>
      </c>
      <c r="I21" s="77">
        <v>0.12</v>
      </c>
    </row>
    <row r="22" spans="1:9" x14ac:dyDescent="0.3">
      <c r="A22" s="79">
        <v>21792</v>
      </c>
      <c r="B22" s="78" t="s">
        <v>1562</v>
      </c>
      <c r="C22" s="78">
        <v>2</v>
      </c>
      <c r="D22" s="78">
        <v>3</v>
      </c>
      <c r="E22" s="78">
        <v>3</v>
      </c>
      <c r="F22" s="78">
        <v>7133319</v>
      </c>
      <c r="G22" s="78" t="s">
        <v>419</v>
      </c>
      <c r="H22" s="77">
        <v>0.04</v>
      </c>
      <c r="I22" s="77">
        <v>0.12</v>
      </c>
    </row>
    <row r="23" spans="1:9" x14ac:dyDescent="0.3">
      <c r="A23" s="79">
        <v>10086</v>
      </c>
      <c r="B23" s="78" t="s">
        <v>994</v>
      </c>
      <c r="C23" s="78">
        <v>1</v>
      </c>
      <c r="D23" s="78">
        <v>1</v>
      </c>
      <c r="E23" s="78">
        <v>1</v>
      </c>
      <c r="F23" s="78">
        <v>9096110</v>
      </c>
      <c r="G23" s="78" t="s">
        <v>2077</v>
      </c>
      <c r="H23" s="77">
        <v>0.04</v>
      </c>
      <c r="I23" s="77">
        <v>0.12</v>
      </c>
    </row>
    <row r="24" spans="1:9" x14ac:dyDescent="0.3">
      <c r="A24" s="79">
        <v>20205</v>
      </c>
      <c r="B24" s="78" t="s">
        <v>1670</v>
      </c>
      <c r="C24" s="78">
        <v>2</v>
      </c>
      <c r="D24" s="78">
        <v>1</v>
      </c>
      <c r="E24" s="78">
        <v>1</v>
      </c>
      <c r="F24" s="78">
        <v>9096120</v>
      </c>
      <c r="G24" s="78" t="s">
        <v>2077</v>
      </c>
      <c r="H24" s="77">
        <v>0.04</v>
      </c>
      <c r="I24" s="77">
        <v>0.12</v>
      </c>
    </row>
    <row r="25" spans="1:9" x14ac:dyDescent="0.3">
      <c r="A25" s="79">
        <v>10019</v>
      </c>
      <c r="B25" s="78" t="s">
        <v>1670</v>
      </c>
      <c r="C25" s="78">
        <v>1</v>
      </c>
      <c r="D25" s="78">
        <v>1</v>
      </c>
      <c r="E25" s="78">
        <v>1</v>
      </c>
      <c r="F25" s="78">
        <v>9096120</v>
      </c>
      <c r="G25" s="78" t="s">
        <v>2077</v>
      </c>
      <c r="H25" s="77">
        <v>0.04</v>
      </c>
      <c r="I25" s="77">
        <v>0.12</v>
      </c>
    </row>
    <row r="26" spans="1:9" x14ac:dyDescent="0.3">
      <c r="A26" s="79">
        <v>21157</v>
      </c>
      <c r="B26" s="78" t="s">
        <v>1671</v>
      </c>
      <c r="C26" s="78">
        <v>2</v>
      </c>
      <c r="D26" s="78">
        <v>1</v>
      </c>
      <c r="E26" s="78">
        <v>1</v>
      </c>
      <c r="F26" s="78">
        <v>9096120</v>
      </c>
      <c r="G26" s="78" t="s">
        <v>2077</v>
      </c>
      <c r="H26" s="77">
        <v>0.04</v>
      </c>
      <c r="I26" s="77">
        <v>0.12</v>
      </c>
    </row>
    <row r="27" spans="1:9" x14ac:dyDescent="0.3">
      <c r="A27" s="79">
        <v>11068</v>
      </c>
      <c r="B27" s="78" t="s">
        <v>1671</v>
      </c>
      <c r="C27" s="78">
        <v>1</v>
      </c>
      <c r="D27" s="78">
        <v>1</v>
      </c>
      <c r="E27" s="78">
        <v>1</v>
      </c>
      <c r="F27" s="78">
        <v>9096120</v>
      </c>
      <c r="G27" s="78" t="s">
        <v>2077</v>
      </c>
      <c r="H27" s="77">
        <v>0.04</v>
      </c>
      <c r="I27" s="77">
        <v>0.12</v>
      </c>
    </row>
    <row r="28" spans="1:9" x14ac:dyDescent="0.3">
      <c r="A28" s="79">
        <v>21365</v>
      </c>
      <c r="B28" s="78" t="s">
        <v>1110</v>
      </c>
      <c r="C28" s="78">
        <v>2</v>
      </c>
      <c r="D28" s="78">
        <v>1</v>
      </c>
      <c r="E28" s="78">
        <v>1</v>
      </c>
      <c r="F28" s="78">
        <v>9096120</v>
      </c>
      <c r="G28" s="78" t="s">
        <v>418</v>
      </c>
      <c r="H28" s="77">
        <v>0.04</v>
      </c>
      <c r="I28" s="77">
        <v>0.12</v>
      </c>
    </row>
    <row r="29" spans="1:9" x14ac:dyDescent="0.3">
      <c r="A29" s="79">
        <v>21038</v>
      </c>
      <c r="B29" s="78" t="s">
        <v>1672</v>
      </c>
      <c r="C29" s="78">
        <v>2</v>
      </c>
      <c r="D29" s="78">
        <v>1</v>
      </c>
      <c r="E29" s="78">
        <v>1</v>
      </c>
      <c r="F29" s="78">
        <v>9096120</v>
      </c>
      <c r="G29" s="78" t="s">
        <v>418</v>
      </c>
      <c r="H29" s="77">
        <v>0.04</v>
      </c>
      <c r="I29" s="77">
        <v>0.12</v>
      </c>
    </row>
    <row r="30" spans="1:9" x14ac:dyDescent="0.3">
      <c r="A30" s="79">
        <v>21260</v>
      </c>
      <c r="B30" s="78" t="s">
        <v>2079</v>
      </c>
      <c r="C30" s="78">
        <v>2</v>
      </c>
      <c r="D30" s="78">
        <v>1</v>
      </c>
      <c r="E30" s="78">
        <v>1</v>
      </c>
      <c r="F30" s="78">
        <v>9096120</v>
      </c>
      <c r="G30" s="78" t="s">
        <v>2077</v>
      </c>
      <c r="H30" s="77">
        <v>0.04</v>
      </c>
      <c r="I30" s="77">
        <v>0.12</v>
      </c>
    </row>
    <row r="31" spans="1:9" x14ac:dyDescent="0.3">
      <c r="A31" s="79">
        <v>507</v>
      </c>
      <c r="B31" s="78" t="s">
        <v>1434</v>
      </c>
      <c r="C31" s="78">
        <v>0</v>
      </c>
      <c r="D31" s="78">
        <v>1</v>
      </c>
      <c r="E31" s="78">
        <v>1</v>
      </c>
      <c r="F31" s="78">
        <v>12119090</v>
      </c>
      <c r="G31" s="78" t="s">
        <v>1430</v>
      </c>
      <c r="H31" s="77">
        <v>0.04</v>
      </c>
      <c r="I31" s="77">
        <v>0.12</v>
      </c>
    </row>
    <row r="32" spans="1:9" x14ac:dyDescent="0.3">
      <c r="A32" s="79">
        <v>2364</v>
      </c>
      <c r="B32" s="78" t="s">
        <v>1393</v>
      </c>
      <c r="C32" s="78">
        <v>5</v>
      </c>
      <c r="D32" s="78">
        <v>3</v>
      </c>
      <c r="E32" s="78">
        <v>3</v>
      </c>
      <c r="F32" s="78">
        <v>7131090</v>
      </c>
      <c r="G32" s="78" t="s">
        <v>419</v>
      </c>
      <c r="H32" s="77">
        <v>0.04</v>
      </c>
      <c r="I32" s="77">
        <v>0.12</v>
      </c>
    </row>
    <row r="33" spans="1:9" x14ac:dyDescent="0.3">
      <c r="A33" s="79">
        <v>2361</v>
      </c>
      <c r="B33" s="78" t="s">
        <v>1600</v>
      </c>
      <c r="C33" s="78">
        <v>0</v>
      </c>
      <c r="D33" s="78">
        <v>3</v>
      </c>
      <c r="E33" s="78">
        <v>3</v>
      </c>
      <c r="F33" s="78">
        <v>7131090</v>
      </c>
      <c r="G33" s="78" t="s">
        <v>419</v>
      </c>
      <c r="H33" s="77">
        <v>0.04</v>
      </c>
      <c r="I33" s="77">
        <v>0.12</v>
      </c>
    </row>
    <row r="34" spans="1:9" x14ac:dyDescent="0.3">
      <c r="A34" s="79">
        <v>2362</v>
      </c>
      <c r="B34" s="78" t="s">
        <v>1698</v>
      </c>
      <c r="C34" s="78">
        <v>0</v>
      </c>
      <c r="D34" s="78">
        <v>3</v>
      </c>
      <c r="E34" s="78">
        <v>3</v>
      </c>
      <c r="F34" s="78">
        <v>7131090</v>
      </c>
      <c r="G34" s="78" t="s">
        <v>419</v>
      </c>
      <c r="H34" s="77">
        <v>0.04</v>
      </c>
      <c r="I34" s="77">
        <v>0.12</v>
      </c>
    </row>
    <row r="35" spans="1:9" x14ac:dyDescent="0.3">
      <c r="A35" s="79">
        <v>2345</v>
      </c>
      <c r="B35" s="78" t="s">
        <v>1395</v>
      </c>
      <c r="C35" s="78">
        <v>5</v>
      </c>
      <c r="D35" s="78">
        <v>3</v>
      </c>
      <c r="E35" s="78">
        <v>3</v>
      </c>
      <c r="F35" s="78">
        <v>7131090</v>
      </c>
      <c r="G35" s="78" t="s">
        <v>419</v>
      </c>
      <c r="H35" s="77">
        <v>0.04</v>
      </c>
      <c r="I35" s="77">
        <v>0.12</v>
      </c>
    </row>
    <row r="36" spans="1:9" x14ac:dyDescent="0.3">
      <c r="A36" s="79">
        <v>2346</v>
      </c>
      <c r="B36" s="78" t="s">
        <v>1397</v>
      </c>
      <c r="C36" s="78">
        <v>0</v>
      </c>
      <c r="D36" s="78">
        <v>3</v>
      </c>
      <c r="E36" s="78">
        <v>3</v>
      </c>
      <c r="F36" s="78">
        <v>7131090</v>
      </c>
      <c r="G36" s="78" t="s">
        <v>419</v>
      </c>
      <c r="H36" s="77">
        <v>0.04</v>
      </c>
      <c r="I36" s="77">
        <v>0.12</v>
      </c>
    </row>
    <row r="37" spans="1:9" x14ac:dyDescent="0.3">
      <c r="A37" s="79">
        <v>2365</v>
      </c>
      <c r="B37" s="78" t="s">
        <v>1401</v>
      </c>
      <c r="C37" s="78">
        <v>0</v>
      </c>
      <c r="D37" s="78">
        <v>3</v>
      </c>
      <c r="E37" s="78">
        <v>3</v>
      </c>
      <c r="F37" s="78">
        <v>7131090</v>
      </c>
      <c r="G37" s="78" t="s">
        <v>419</v>
      </c>
      <c r="H37" s="77">
        <v>0.04</v>
      </c>
      <c r="I37" s="77">
        <v>0.12</v>
      </c>
    </row>
    <row r="38" spans="1:9" x14ac:dyDescent="0.3">
      <c r="A38" s="79">
        <v>2366</v>
      </c>
      <c r="B38" s="78" t="s">
        <v>1403</v>
      </c>
      <c r="C38" s="78">
        <v>5</v>
      </c>
      <c r="D38" s="78">
        <v>3</v>
      </c>
      <c r="E38" s="78">
        <v>3</v>
      </c>
      <c r="F38" s="78">
        <v>7131090</v>
      </c>
      <c r="G38" s="78" t="s">
        <v>419</v>
      </c>
      <c r="H38" s="77">
        <v>0.04</v>
      </c>
      <c r="I38" s="77">
        <v>0.12</v>
      </c>
    </row>
    <row r="39" spans="1:9" x14ac:dyDescent="0.3">
      <c r="A39" s="79">
        <v>20352</v>
      </c>
      <c r="B39" s="78" t="s">
        <v>1435</v>
      </c>
      <c r="C39" s="78">
        <v>2</v>
      </c>
      <c r="D39" s="78">
        <v>1</v>
      </c>
      <c r="E39" s="78">
        <v>1</v>
      </c>
      <c r="F39" s="78">
        <v>9109900</v>
      </c>
      <c r="G39" s="78" t="s">
        <v>1430</v>
      </c>
      <c r="H39" s="77">
        <v>0.04</v>
      </c>
      <c r="I39" s="77">
        <v>0.12</v>
      </c>
    </row>
    <row r="40" spans="1:9" x14ac:dyDescent="0.3">
      <c r="A40" s="79">
        <v>20214</v>
      </c>
      <c r="B40" s="78" t="s">
        <v>2080</v>
      </c>
      <c r="C40" s="78">
        <v>2</v>
      </c>
      <c r="D40" s="78">
        <v>1</v>
      </c>
      <c r="E40" s="78">
        <v>1</v>
      </c>
      <c r="F40" s="78">
        <v>9109900</v>
      </c>
      <c r="G40" s="78" t="s">
        <v>1430</v>
      </c>
      <c r="H40" s="77">
        <v>0.04</v>
      </c>
      <c r="I40" s="77">
        <v>0.12</v>
      </c>
    </row>
    <row r="41" spans="1:9" x14ac:dyDescent="0.3">
      <c r="A41" s="79">
        <v>20085</v>
      </c>
      <c r="B41" s="78" t="s">
        <v>2081</v>
      </c>
      <c r="C41" s="78">
        <v>2</v>
      </c>
      <c r="D41" s="78">
        <v>1</v>
      </c>
      <c r="E41" s="78">
        <v>1</v>
      </c>
      <c r="F41" s="78">
        <v>9109900</v>
      </c>
      <c r="G41" s="78" t="s">
        <v>1430</v>
      </c>
      <c r="H41" s="77">
        <v>0.04</v>
      </c>
      <c r="I41" s="77">
        <v>0.12</v>
      </c>
    </row>
    <row r="42" spans="1:9" x14ac:dyDescent="0.3">
      <c r="A42" s="79">
        <v>20219</v>
      </c>
      <c r="B42" s="78" t="s">
        <v>1436</v>
      </c>
      <c r="C42" s="78">
        <v>2</v>
      </c>
      <c r="D42" s="78">
        <v>1</v>
      </c>
      <c r="E42" s="78">
        <v>1</v>
      </c>
      <c r="F42" s="78">
        <v>9109900</v>
      </c>
      <c r="G42" s="78" t="s">
        <v>1430</v>
      </c>
      <c r="H42" s="77">
        <v>0.04</v>
      </c>
      <c r="I42" s="77">
        <v>0.12</v>
      </c>
    </row>
    <row r="43" spans="1:9" x14ac:dyDescent="0.3">
      <c r="A43" s="79">
        <v>21316</v>
      </c>
      <c r="B43" s="78" t="s">
        <v>1437</v>
      </c>
      <c r="C43" s="78">
        <v>2</v>
      </c>
      <c r="D43" s="78">
        <v>1</v>
      </c>
      <c r="E43" s="78">
        <v>1</v>
      </c>
      <c r="F43" s="78">
        <v>9109900</v>
      </c>
      <c r="G43" s="78" t="s">
        <v>1430</v>
      </c>
      <c r="H43" s="77">
        <v>0.04</v>
      </c>
      <c r="I43" s="77">
        <v>0.12</v>
      </c>
    </row>
    <row r="44" spans="1:9" x14ac:dyDescent="0.3">
      <c r="A44" s="79">
        <v>21225</v>
      </c>
      <c r="B44" s="78" t="s">
        <v>1438</v>
      </c>
      <c r="C44" s="78">
        <v>2</v>
      </c>
      <c r="D44" s="78">
        <v>1</v>
      </c>
      <c r="E44" s="78">
        <v>1</v>
      </c>
      <c r="F44" s="78">
        <v>9109900</v>
      </c>
      <c r="G44" s="78" t="s">
        <v>1430</v>
      </c>
      <c r="H44" s="77">
        <v>0.04</v>
      </c>
      <c r="I44" s="77">
        <v>0.12</v>
      </c>
    </row>
    <row r="45" spans="1:9" x14ac:dyDescent="0.3">
      <c r="A45" s="79">
        <v>20492</v>
      </c>
      <c r="B45" s="78" t="s">
        <v>1712</v>
      </c>
      <c r="C45" s="78">
        <v>2</v>
      </c>
      <c r="D45" s="78">
        <v>1</v>
      </c>
      <c r="E45" s="78">
        <v>1</v>
      </c>
      <c r="F45" s="78">
        <v>9109900</v>
      </c>
      <c r="G45" s="78" t="s">
        <v>1430</v>
      </c>
      <c r="H45" s="77">
        <v>0.04</v>
      </c>
      <c r="I45" s="77">
        <v>0.12</v>
      </c>
    </row>
    <row r="46" spans="1:9" x14ac:dyDescent="0.3">
      <c r="A46" s="79">
        <v>20353</v>
      </c>
      <c r="B46" s="78" t="s">
        <v>970</v>
      </c>
      <c r="C46" s="78">
        <v>2</v>
      </c>
      <c r="D46" s="78">
        <v>1</v>
      </c>
      <c r="E46" s="78">
        <v>1</v>
      </c>
      <c r="F46" s="78">
        <v>9109900</v>
      </c>
      <c r="G46" s="78" t="s">
        <v>1430</v>
      </c>
      <c r="H46" s="77">
        <v>0.04</v>
      </c>
      <c r="I46" s="77">
        <v>0.12</v>
      </c>
    </row>
    <row r="47" spans="1:9" x14ac:dyDescent="0.3">
      <c r="A47" s="79">
        <v>21548</v>
      </c>
      <c r="B47" s="78" t="s">
        <v>1129</v>
      </c>
      <c r="C47" s="78">
        <v>2</v>
      </c>
      <c r="D47" s="78">
        <v>1</v>
      </c>
      <c r="E47" s="78">
        <v>1</v>
      </c>
      <c r="F47" s="78">
        <v>9109900</v>
      </c>
      <c r="G47" s="78" t="s">
        <v>1430</v>
      </c>
      <c r="H47" s="77">
        <v>0.04</v>
      </c>
      <c r="I47" s="77">
        <v>0.12</v>
      </c>
    </row>
    <row r="48" spans="1:9" x14ac:dyDescent="0.3">
      <c r="A48" s="79">
        <v>21601</v>
      </c>
      <c r="B48" s="78" t="s">
        <v>1713</v>
      </c>
      <c r="C48" s="78">
        <v>2</v>
      </c>
      <c r="D48" s="78">
        <v>1</v>
      </c>
      <c r="E48" s="78">
        <v>1</v>
      </c>
      <c r="F48" s="78">
        <v>9109900</v>
      </c>
      <c r="G48" s="78" t="s">
        <v>1430</v>
      </c>
      <c r="H48" s="77">
        <v>0.04</v>
      </c>
      <c r="I48" s="77">
        <v>0.12</v>
      </c>
    </row>
    <row r="49" spans="1:9" x14ac:dyDescent="0.3">
      <c r="A49" s="79">
        <v>21232</v>
      </c>
      <c r="B49" s="78" t="s">
        <v>485</v>
      </c>
      <c r="C49" s="78">
        <v>2</v>
      </c>
      <c r="D49" s="78">
        <v>1</v>
      </c>
      <c r="E49" s="78">
        <v>1</v>
      </c>
      <c r="F49" s="78">
        <v>9109900</v>
      </c>
      <c r="G49" s="78" t="s">
        <v>1430</v>
      </c>
      <c r="H49" s="77">
        <v>0.04</v>
      </c>
      <c r="I49" s="77">
        <v>0.12</v>
      </c>
    </row>
    <row r="50" spans="1:9" x14ac:dyDescent="0.3">
      <c r="A50" s="79">
        <v>21547</v>
      </c>
      <c r="B50" s="78" t="s">
        <v>995</v>
      </c>
      <c r="C50" s="78">
        <v>2</v>
      </c>
      <c r="D50" s="78">
        <v>1</v>
      </c>
      <c r="E50" s="78">
        <v>1</v>
      </c>
      <c r="F50" s="78">
        <v>12119090</v>
      </c>
      <c r="G50" s="78" t="s">
        <v>419</v>
      </c>
      <c r="H50" s="77">
        <v>0.04</v>
      </c>
      <c r="I50" s="77">
        <v>0.12</v>
      </c>
    </row>
    <row r="51" spans="1:9" x14ac:dyDescent="0.3">
      <c r="A51" s="79">
        <v>11065</v>
      </c>
      <c r="B51" s="78" t="s">
        <v>2082</v>
      </c>
      <c r="C51" s="78">
        <v>1</v>
      </c>
      <c r="D51" s="78">
        <v>1</v>
      </c>
      <c r="E51" s="78">
        <v>1</v>
      </c>
      <c r="F51" s="78">
        <v>12119090</v>
      </c>
      <c r="G51" s="78" t="s">
        <v>419</v>
      </c>
      <c r="H51" s="77">
        <v>0.04</v>
      </c>
      <c r="I51" s="77">
        <v>0.12</v>
      </c>
    </row>
    <row r="52" spans="1:9" x14ac:dyDescent="0.3">
      <c r="A52" s="79">
        <v>21358</v>
      </c>
      <c r="B52" s="78" t="s">
        <v>996</v>
      </c>
      <c r="C52" s="78">
        <v>2</v>
      </c>
      <c r="D52" s="78">
        <v>1</v>
      </c>
      <c r="E52" s="78">
        <v>1</v>
      </c>
      <c r="F52" s="78">
        <v>12119090</v>
      </c>
      <c r="G52" s="78" t="s">
        <v>419</v>
      </c>
      <c r="H52" s="77">
        <v>0.04</v>
      </c>
      <c r="I52" s="77">
        <v>0.12</v>
      </c>
    </row>
    <row r="53" spans="1:9" x14ac:dyDescent="0.3">
      <c r="A53" s="79">
        <v>404</v>
      </c>
      <c r="B53" s="78" t="s">
        <v>997</v>
      </c>
      <c r="C53" s="78">
        <v>0</v>
      </c>
      <c r="D53" s="78">
        <v>1</v>
      </c>
      <c r="E53" s="78">
        <v>1</v>
      </c>
      <c r="F53" s="78">
        <v>12119090</v>
      </c>
      <c r="G53" s="78" t="s">
        <v>2077</v>
      </c>
      <c r="H53" s="77">
        <v>0.04</v>
      </c>
      <c r="I53" s="77">
        <v>0.12</v>
      </c>
    </row>
    <row r="54" spans="1:9" x14ac:dyDescent="0.3">
      <c r="A54" s="79">
        <v>408</v>
      </c>
      <c r="B54" s="78" t="s">
        <v>998</v>
      </c>
      <c r="C54" s="78">
        <v>0</v>
      </c>
      <c r="D54" s="78">
        <v>1</v>
      </c>
      <c r="E54" s="78">
        <v>1</v>
      </c>
      <c r="F54" s="78">
        <v>12119090</v>
      </c>
      <c r="G54" s="78" t="s">
        <v>2077</v>
      </c>
      <c r="H54" s="77">
        <v>0.04</v>
      </c>
      <c r="I54" s="77">
        <v>0.12</v>
      </c>
    </row>
    <row r="55" spans="1:9" x14ac:dyDescent="0.3">
      <c r="A55" s="79">
        <v>201</v>
      </c>
      <c r="B55" s="78" t="s">
        <v>999</v>
      </c>
      <c r="C55" s="78">
        <v>0</v>
      </c>
      <c r="D55" s="78">
        <v>1</v>
      </c>
      <c r="E55" s="78">
        <v>1</v>
      </c>
      <c r="F55" s="78">
        <v>12119090</v>
      </c>
      <c r="G55" s="78" t="s">
        <v>2077</v>
      </c>
      <c r="H55" s="77">
        <v>0.04</v>
      </c>
      <c r="I55" s="77">
        <v>0.12</v>
      </c>
    </row>
    <row r="56" spans="1:9" x14ac:dyDescent="0.3">
      <c r="A56" s="79">
        <v>272</v>
      </c>
      <c r="B56" s="78" t="s">
        <v>1000</v>
      </c>
      <c r="C56" s="78">
        <v>0</v>
      </c>
      <c r="D56" s="78">
        <v>1</v>
      </c>
      <c r="E56" s="78">
        <v>1</v>
      </c>
      <c r="F56" s="78">
        <v>12119090</v>
      </c>
      <c r="G56" s="78" t="s">
        <v>2077</v>
      </c>
      <c r="H56" s="77">
        <v>0.04</v>
      </c>
      <c r="I56" s="77">
        <v>0.12</v>
      </c>
    </row>
    <row r="57" spans="1:9" x14ac:dyDescent="0.3">
      <c r="A57" s="79">
        <v>1992</v>
      </c>
      <c r="B57" s="78" t="s">
        <v>1306</v>
      </c>
      <c r="C57" s="78">
        <v>0</v>
      </c>
      <c r="D57" s="78">
        <v>1</v>
      </c>
      <c r="E57" s="78">
        <v>1</v>
      </c>
      <c r="F57" s="78">
        <v>12119090</v>
      </c>
      <c r="G57" s="78" t="s">
        <v>2077</v>
      </c>
      <c r="H57" s="77">
        <v>0.04</v>
      </c>
      <c r="I57" s="77">
        <v>0.12</v>
      </c>
    </row>
    <row r="58" spans="1:9" x14ac:dyDescent="0.3">
      <c r="A58" s="79">
        <v>1642</v>
      </c>
      <c r="B58" s="78" t="s">
        <v>1001</v>
      </c>
      <c r="C58" s="78">
        <v>0</v>
      </c>
      <c r="D58" s="78">
        <v>1</v>
      </c>
      <c r="E58" s="78">
        <v>1</v>
      </c>
      <c r="F58" s="78">
        <v>12119090</v>
      </c>
      <c r="G58" s="78" t="s">
        <v>2077</v>
      </c>
      <c r="H58" s="77">
        <v>0.04</v>
      </c>
      <c r="I58" s="77">
        <v>0.12</v>
      </c>
    </row>
    <row r="59" spans="1:9" x14ac:dyDescent="0.3">
      <c r="A59" s="79">
        <v>549</v>
      </c>
      <c r="B59" s="78" t="s">
        <v>1727</v>
      </c>
      <c r="C59" s="78">
        <v>0</v>
      </c>
      <c r="D59" s="78">
        <v>1</v>
      </c>
      <c r="E59" s="78">
        <v>1</v>
      </c>
      <c r="F59" s="78">
        <v>12119090</v>
      </c>
      <c r="G59" s="78" t="s">
        <v>2077</v>
      </c>
      <c r="H59" s="77">
        <v>0.04</v>
      </c>
      <c r="I59" s="77">
        <v>0.12</v>
      </c>
    </row>
    <row r="60" spans="1:9" x14ac:dyDescent="0.3">
      <c r="A60" s="79">
        <v>508</v>
      </c>
      <c r="B60" s="78" t="s">
        <v>1439</v>
      </c>
      <c r="C60" s="78">
        <v>0</v>
      </c>
      <c r="D60" s="78">
        <v>1</v>
      </c>
      <c r="E60" s="78">
        <v>1</v>
      </c>
      <c r="F60" s="78">
        <v>12119090</v>
      </c>
      <c r="G60" s="78" t="s">
        <v>1430</v>
      </c>
      <c r="H60" s="77">
        <v>0.04</v>
      </c>
      <c r="I60" s="77">
        <v>0.12</v>
      </c>
    </row>
    <row r="61" spans="1:9" x14ac:dyDescent="0.3">
      <c r="A61" s="79">
        <v>11061</v>
      </c>
      <c r="B61" s="78" t="s">
        <v>2083</v>
      </c>
      <c r="C61" s="78">
        <v>1</v>
      </c>
      <c r="D61" s="78">
        <v>1</v>
      </c>
      <c r="E61" s="78">
        <v>1</v>
      </c>
      <c r="F61" s="78">
        <v>12119090</v>
      </c>
      <c r="G61" s="78" t="s">
        <v>419</v>
      </c>
      <c r="H61" s="77">
        <v>0.04</v>
      </c>
      <c r="I61" s="77">
        <v>0.12</v>
      </c>
    </row>
    <row r="62" spans="1:9" x14ac:dyDescent="0.3">
      <c r="A62" s="79">
        <v>21556</v>
      </c>
      <c r="B62" s="78" t="s">
        <v>2084</v>
      </c>
      <c r="C62" s="78">
        <v>1</v>
      </c>
      <c r="D62" s="78">
        <v>1</v>
      </c>
      <c r="E62" s="78">
        <v>1</v>
      </c>
      <c r="F62" s="78">
        <v>12119090</v>
      </c>
      <c r="G62" s="78" t="s">
        <v>419</v>
      </c>
      <c r="H62" s="77">
        <v>0.04</v>
      </c>
      <c r="I62" s="77">
        <v>0.12</v>
      </c>
    </row>
    <row r="63" spans="1:9" x14ac:dyDescent="0.3">
      <c r="A63" s="79">
        <v>777</v>
      </c>
      <c r="B63" s="78" t="s">
        <v>1440</v>
      </c>
      <c r="C63" s="78">
        <v>0</v>
      </c>
      <c r="D63" s="78">
        <v>1</v>
      </c>
      <c r="E63" s="78">
        <v>1</v>
      </c>
      <c r="F63" s="78">
        <v>12119090</v>
      </c>
      <c r="G63" s="78" t="s">
        <v>1430</v>
      </c>
      <c r="H63" s="77">
        <v>0.04</v>
      </c>
      <c r="I63" s="77">
        <v>0.12</v>
      </c>
    </row>
    <row r="64" spans="1:9" x14ac:dyDescent="0.3">
      <c r="A64" s="79">
        <v>11064</v>
      </c>
      <c r="B64" s="78" t="s">
        <v>2085</v>
      </c>
      <c r="C64" s="78">
        <v>1</v>
      </c>
      <c r="D64" s="78">
        <v>1</v>
      </c>
      <c r="E64" s="78">
        <v>1</v>
      </c>
      <c r="F64" s="78">
        <v>12119090</v>
      </c>
      <c r="G64" s="78" t="s">
        <v>419</v>
      </c>
      <c r="H64" s="77">
        <v>0.04</v>
      </c>
      <c r="I64" s="77">
        <v>0.12</v>
      </c>
    </row>
    <row r="65" spans="1:9" x14ac:dyDescent="0.3">
      <c r="A65" s="79">
        <v>1643</v>
      </c>
      <c r="B65" s="78" t="s">
        <v>1002</v>
      </c>
      <c r="C65" s="78">
        <v>0</v>
      </c>
      <c r="D65" s="78">
        <v>1</v>
      </c>
      <c r="E65" s="78">
        <v>1</v>
      </c>
      <c r="F65" s="78">
        <v>12119090</v>
      </c>
      <c r="G65" s="78" t="s">
        <v>419</v>
      </c>
      <c r="H65" s="77">
        <v>0.04</v>
      </c>
      <c r="I65" s="77">
        <v>0.12</v>
      </c>
    </row>
    <row r="66" spans="1:9" x14ac:dyDescent="0.3">
      <c r="A66" s="79">
        <v>21615</v>
      </c>
      <c r="B66" s="78" t="s">
        <v>2086</v>
      </c>
      <c r="C66" s="78">
        <v>1</v>
      </c>
      <c r="D66" s="78">
        <v>1</v>
      </c>
      <c r="E66" s="78">
        <v>1</v>
      </c>
      <c r="F66" s="78">
        <v>12119090</v>
      </c>
      <c r="G66" s="78" t="s">
        <v>419</v>
      </c>
      <c r="H66" s="77">
        <v>0.04</v>
      </c>
      <c r="I66" s="77">
        <v>0.12</v>
      </c>
    </row>
    <row r="67" spans="1:9" x14ac:dyDescent="0.3">
      <c r="A67" s="79">
        <v>21413</v>
      </c>
      <c r="B67" s="78" t="s">
        <v>2087</v>
      </c>
      <c r="C67" s="78">
        <v>2</v>
      </c>
      <c r="D67" s="78">
        <v>1</v>
      </c>
      <c r="E67" s="78">
        <v>1</v>
      </c>
      <c r="F67" s="78">
        <v>12119090</v>
      </c>
      <c r="G67" s="78" t="s">
        <v>419</v>
      </c>
      <c r="H67" s="77">
        <v>0.04</v>
      </c>
      <c r="I67" s="77">
        <v>0.12</v>
      </c>
    </row>
    <row r="68" spans="1:9" x14ac:dyDescent="0.3">
      <c r="A68" s="79">
        <v>551</v>
      </c>
      <c r="B68" s="78" t="s">
        <v>1738</v>
      </c>
      <c r="C68" s="78">
        <v>0</v>
      </c>
      <c r="D68" s="78">
        <v>1</v>
      </c>
      <c r="E68" s="78">
        <v>1</v>
      </c>
      <c r="F68" s="78">
        <v>12119090</v>
      </c>
      <c r="G68" s="78" t="s">
        <v>419</v>
      </c>
      <c r="H68" s="77">
        <v>0.04</v>
      </c>
      <c r="I68" s="77">
        <v>0.12</v>
      </c>
    </row>
    <row r="69" spans="1:9" x14ac:dyDescent="0.3">
      <c r="A69" s="79">
        <v>971</v>
      </c>
      <c r="B69" s="78" t="s">
        <v>1441</v>
      </c>
      <c r="C69" s="78">
        <v>0</v>
      </c>
      <c r="D69" s="78">
        <v>1</v>
      </c>
      <c r="E69" s="78">
        <v>1</v>
      </c>
      <c r="F69" s="78">
        <v>12119090</v>
      </c>
      <c r="G69" s="78" t="s">
        <v>1430</v>
      </c>
      <c r="H69" s="77">
        <v>0.04</v>
      </c>
      <c r="I69" s="77">
        <v>0.12</v>
      </c>
    </row>
    <row r="70" spans="1:9" x14ac:dyDescent="0.3">
      <c r="A70" s="79">
        <v>926</v>
      </c>
      <c r="B70" s="78" t="s">
        <v>1442</v>
      </c>
      <c r="C70" s="78">
        <v>0</v>
      </c>
      <c r="D70" s="78">
        <v>1</v>
      </c>
      <c r="E70" s="78">
        <v>1</v>
      </c>
      <c r="F70" s="78">
        <v>12119090</v>
      </c>
      <c r="G70" s="78" t="s">
        <v>1430</v>
      </c>
      <c r="H70" s="77">
        <v>0.04</v>
      </c>
      <c r="I70" s="77">
        <v>0.12</v>
      </c>
    </row>
    <row r="71" spans="1:9" x14ac:dyDescent="0.3">
      <c r="A71" s="79">
        <v>2342</v>
      </c>
      <c r="B71" s="78" t="s">
        <v>1741</v>
      </c>
      <c r="C71" s="78">
        <v>0</v>
      </c>
      <c r="D71" s="78">
        <v>3</v>
      </c>
      <c r="E71" s="78">
        <v>3</v>
      </c>
      <c r="F71" s="78">
        <v>7131090</v>
      </c>
      <c r="G71" s="78" t="s">
        <v>419</v>
      </c>
      <c r="H71" s="77">
        <v>0.04</v>
      </c>
      <c r="I71" s="77">
        <v>0.12</v>
      </c>
    </row>
    <row r="72" spans="1:9" x14ac:dyDescent="0.3">
      <c r="A72" s="79">
        <v>11042</v>
      </c>
      <c r="B72" s="78" t="s">
        <v>1003</v>
      </c>
      <c r="C72" s="78">
        <v>2</v>
      </c>
      <c r="D72" s="78">
        <v>6</v>
      </c>
      <c r="E72" s="78">
        <v>6</v>
      </c>
      <c r="F72" s="78">
        <v>7129090</v>
      </c>
      <c r="G72" s="78" t="s">
        <v>2077</v>
      </c>
      <c r="H72" s="77">
        <v>0.04</v>
      </c>
      <c r="I72" s="77">
        <v>0.12</v>
      </c>
    </row>
    <row r="73" spans="1:9" x14ac:dyDescent="0.3">
      <c r="A73" s="79">
        <v>202</v>
      </c>
      <c r="B73" s="78" t="s">
        <v>1003</v>
      </c>
      <c r="C73" s="78">
        <v>0</v>
      </c>
      <c r="D73" s="78">
        <v>6</v>
      </c>
      <c r="E73" s="78">
        <v>6</v>
      </c>
      <c r="F73" s="78">
        <v>7129090</v>
      </c>
      <c r="G73" s="78" t="s">
        <v>2077</v>
      </c>
      <c r="H73" s="77">
        <v>0.04</v>
      </c>
      <c r="I73" s="77">
        <v>0.12</v>
      </c>
    </row>
    <row r="74" spans="1:9" x14ac:dyDescent="0.3">
      <c r="A74" s="79">
        <v>397</v>
      </c>
      <c r="B74" s="78" t="s">
        <v>1004</v>
      </c>
      <c r="C74" s="78">
        <v>0</v>
      </c>
      <c r="D74" s="78">
        <v>6</v>
      </c>
      <c r="E74" s="78">
        <v>6</v>
      </c>
      <c r="F74" s="78">
        <v>7129090</v>
      </c>
      <c r="G74" s="78" t="s">
        <v>2077</v>
      </c>
      <c r="H74" s="77">
        <v>0.04</v>
      </c>
      <c r="I74" s="77">
        <v>0.12</v>
      </c>
    </row>
    <row r="75" spans="1:9" x14ac:dyDescent="0.3">
      <c r="A75" s="79">
        <v>21249</v>
      </c>
      <c r="B75" s="78" t="s">
        <v>1005</v>
      </c>
      <c r="C75" s="78">
        <v>2</v>
      </c>
      <c r="D75" s="78">
        <v>6</v>
      </c>
      <c r="E75" s="78">
        <v>6</v>
      </c>
      <c r="F75" s="78">
        <v>7129090</v>
      </c>
      <c r="G75" s="78" t="s">
        <v>2077</v>
      </c>
      <c r="H75" s="77">
        <v>0.04</v>
      </c>
      <c r="I75" s="77">
        <v>0.12</v>
      </c>
    </row>
    <row r="76" spans="1:9" x14ac:dyDescent="0.3">
      <c r="A76" s="79">
        <v>21154</v>
      </c>
      <c r="B76" s="78" t="s">
        <v>1006</v>
      </c>
      <c r="C76" s="78">
        <v>2</v>
      </c>
      <c r="D76" s="78">
        <v>6</v>
      </c>
      <c r="E76" s="78">
        <v>6</v>
      </c>
      <c r="F76" s="78">
        <v>7129090</v>
      </c>
      <c r="G76" s="78" t="s">
        <v>2077</v>
      </c>
      <c r="H76" s="77">
        <v>0.04</v>
      </c>
      <c r="I76" s="77">
        <v>0.12</v>
      </c>
    </row>
    <row r="77" spans="1:9" x14ac:dyDescent="0.3">
      <c r="A77" s="79">
        <v>603</v>
      </c>
      <c r="B77" s="78" t="s">
        <v>1007</v>
      </c>
      <c r="C77" s="78">
        <v>0</v>
      </c>
      <c r="D77" s="78">
        <v>6</v>
      </c>
      <c r="E77" s="78">
        <v>6</v>
      </c>
      <c r="F77" s="78">
        <v>7129090</v>
      </c>
      <c r="G77" s="78" t="s">
        <v>2077</v>
      </c>
      <c r="H77" s="77">
        <v>0.04</v>
      </c>
      <c r="I77" s="77">
        <v>0.12</v>
      </c>
    </row>
    <row r="78" spans="1:9" x14ac:dyDescent="0.3">
      <c r="A78" s="79">
        <v>21775</v>
      </c>
      <c r="B78" s="78" t="s">
        <v>905</v>
      </c>
      <c r="C78" s="78">
        <v>2</v>
      </c>
      <c r="D78" s="78">
        <v>3</v>
      </c>
      <c r="E78" s="78">
        <v>3</v>
      </c>
      <c r="F78" s="78">
        <v>20086010</v>
      </c>
      <c r="G78" s="78" t="s">
        <v>419</v>
      </c>
      <c r="H78" s="77">
        <v>0.04</v>
      </c>
      <c r="I78" s="77">
        <v>0.12</v>
      </c>
    </row>
    <row r="79" spans="1:9" x14ac:dyDescent="0.3">
      <c r="A79" s="79">
        <v>21778</v>
      </c>
      <c r="B79" s="78" t="s">
        <v>1779</v>
      </c>
      <c r="C79" s="78">
        <v>2</v>
      </c>
      <c r="D79" s="78">
        <v>3</v>
      </c>
      <c r="E79" s="78">
        <v>3</v>
      </c>
      <c r="F79" s="78">
        <v>7131090</v>
      </c>
      <c r="G79" s="78" t="s">
        <v>419</v>
      </c>
      <c r="H79" s="77">
        <v>0.04</v>
      </c>
      <c r="I79" s="77">
        <v>0.12</v>
      </c>
    </row>
    <row r="80" spans="1:9" x14ac:dyDescent="0.3">
      <c r="A80" s="79">
        <v>20271</v>
      </c>
      <c r="B80" s="78" t="s">
        <v>1008</v>
      </c>
      <c r="C80" s="78">
        <v>2</v>
      </c>
      <c r="D80" s="78">
        <v>1</v>
      </c>
      <c r="E80" s="78">
        <v>1</v>
      </c>
      <c r="F80" s="78">
        <v>9022000</v>
      </c>
      <c r="G80" s="78" t="s">
        <v>419</v>
      </c>
      <c r="H80" s="77">
        <v>0.04</v>
      </c>
      <c r="I80" s="77">
        <v>0.12</v>
      </c>
    </row>
    <row r="81" spans="1:9" x14ac:dyDescent="0.3">
      <c r="A81" s="79">
        <v>20130</v>
      </c>
      <c r="B81" s="78" t="s">
        <v>1009</v>
      </c>
      <c r="C81" s="78">
        <v>2</v>
      </c>
      <c r="D81" s="78">
        <v>1</v>
      </c>
      <c r="E81" s="78">
        <v>1</v>
      </c>
      <c r="F81" s="78">
        <v>9022000</v>
      </c>
      <c r="G81" s="78" t="s">
        <v>419</v>
      </c>
      <c r="H81" s="77">
        <v>0.04</v>
      </c>
      <c r="I81" s="77">
        <v>0.12</v>
      </c>
    </row>
    <row r="82" spans="1:9" x14ac:dyDescent="0.3">
      <c r="A82" s="79">
        <v>20887</v>
      </c>
      <c r="B82" s="78" t="s">
        <v>1010</v>
      </c>
      <c r="C82" s="78">
        <v>2</v>
      </c>
      <c r="D82" s="78">
        <v>1</v>
      </c>
      <c r="E82" s="78">
        <v>1</v>
      </c>
      <c r="F82" s="78">
        <v>9022000</v>
      </c>
      <c r="G82" s="78" t="s">
        <v>419</v>
      </c>
      <c r="H82" s="77">
        <v>0.04</v>
      </c>
      <c r="I82" s="77">
        <v>0.12</v>
      </c>
    </row>
    <row r="83" spans="1:9" x14ac:dyDescent="0.3">
      <c r="A83" s="79">
        <v>11038</v>
      </c>
      <c r="B83" s="78" t="s">
        <v>1011</v>
      </c>
      <c r="C83" s="78">
        <v>2</v>
      </c>
      <c r="D83" s="78">
        <v>1</v>
      </c>
      <c r="E83" s="78">
        <v>1</v>
      </c>
      <c r="F83" s="78">
        <v>9022000</v>
      </c>
      <c r="G83" s="78" t="s">
        <v>419</v>
      </c>
      <c r="H83" s="77">
        <v>0.04</v>
      </c>
      <c r="I83" s="77">
        <v>0.12</v>
      </c>
    </row>
    <row r="84" spans="1:9" x14ac:dyDescent="0.3">
      <c r="A84" s="79">
        <v>20114</v>
      </c>
      <c r="B84" s="78" t="s">
        <v>1012</v>
      </c>
      <c r="C84" s="78">
        <v>2</v>
      </c>
      <c r="D84" s="78">
        <v>1</v>
      </c>
      <c r="E84" s="78">
        <v>1</v>
      </c>
      <c r="F84" s="78">
        <v>9092100</v>
      </c>
      <c r="G84" s="78" t="s">
        <v>2077</v>
      </c>
      <c r="H84" s="77">
        <v>0.04</v>
      </c>
      <c r="I84" s="77">
        <v>0.12</v>
      </c>
    </row>
    <row r="85" spans="1:9" x14ac:dyDescent="0.3">
      <c r="A85" s="79">
        <v>11048</v>
      </c>
      <c r="B85" s="78" t="s">
        <v>2088</v>
      </c>
      <c r="C85" s="78">
        <v>2</v>
      </c>
      <c r="D85" s="78">
        <v>1</v>
      </c>
      <c r="E85" s="78">
        <v>1</v>
      </c>
      <c r="F85" s="78">
        <v>9092100</v>
      </c>
      <c r="G85" s="78" t="s">
        <v>2077</v>
      </c>
      <c r="H85" s="77">
        <v>0.04</v>
      </c>
      <c r="I85" s="77">
        <v>0.12</v>
      </c>
    </row>
    <row r="86" spans="1:9" x14ac:dyDescent="0.3">
      <c r="A86" s="79">
        <v>20027</v>
      </c>
      <c r="B86" s="78" t="s">
        <v>1799</v>
      </c>
      <c r="C86" s="78">
        <v>2</v>
      </c>
      <c r="D86" s="78">
        <v>1</v>
      </c>
      <c r="E86" s="78">
        <v>1</v>
      </c>
      <c r="F86" s="78">
        <v>9092100</v>
      </c>
      <c r="G86" s="78" t="s">
        <v>2077</v>
      </c>
      <c r="H86" s="77">
        <v>0.04</v>
      </c>
      <c r="I86" s="77">
        <v>0.12</v>
      </c>
    </row>
    <row r="87" spans="1:9" x14ac:dyDescent="0.3">
      <c r="A87" s="79">
        <v>21629</v>
      </c>
      <c r="B87" s="78" t="s">
        <v>1137</v>
      </c>
      <c r="C87" s="78">
        <v>2</v>
      </c>
      <c r="D87" s="78">
        <v>1</v>
      </c>
      <c r="E87" s="78">
        <v>1</v>
      </c>
      <c r="F87" s="78">
        <v>9092100</v>
      </c>
      <c r="G87" s="78" t="s">
        <v>2077</v>
      </c>
      <c r="H87" s="77">
        <v>0.04</v>
      </c>
      <c r="I87" s="77">
        <v>0.12</v>
      </c>
    </row>
    <row r="88" spans="1:9" x14ac:dyDescent="0.3">
      <c r="A88" s="79">
        <v>21029</v>
      </c>
      <c r="B88" s="78" t="s">
        <v>1800</v>
      </c>
      <c r="C88" s="78">
        <v>2</v>
      </c>
      <c r="D88" s="78">
        <v>1</v>
      </c>
      <c r="E88" s="78">
        <v>1</v>
      </c>
      <c r="F88" s="78">
        <v>9092100</v>
      </c>
      <c r="G88" s="78" t="s">
        <v>419</v>
      </c>
      <c r="H88" s="77">
        <v>0.04</v>
      </c>
      <c r="I88" s="77">
        <v>0.12</v>
      </c>
    </row>
    <row r="89" spans="1:9" x14ac:dyDescent="0.3">
      <c r="A89" s="79">
        <v>2206</v>
      </c>
      <c r="B89" s="78" t="s">
        <v>700</v>
      </c>
      <c r="C89" s="78">
        <v>2</v>
      </c>
      <c r="D89" s="78">
        <v>1</v>
      </c>
      <c r="E89" s="78">
        <v>1</v>
      </c>
      <c r="F89" s="78">
        <v>9092200</v>
      </c>
      <c r="G89" s="78" t="s">
        <v>2077</v>
      </c>
      <c r="H89" s="77">
        <v>0.04</v>
      </c>
      <c r="I89" s="77">
        <v>0.12</v>
      </c>
    </row>
    <row r="90" spans="1:9" x14ac:dyDescent="0.3">
      <c r="A90" s="79">
        <v>21221</v>
      </c>
      <c r="B90" s="78" t="s">
        <v>1801</v>
      </c>
      <c r="C90" s="78">
        <v>2</v>
      </c>
      <c r="D90" s="78">
        <v>1</v>
      </c>
      <c r="E90" s="78">
        <v>1</v>
      </c>
      <c r="F90" s="78">
        <v>9092200</v>
      </c>
      <c r="G90" s="78" t="s">
        <v>1430</v>
      </c>
      <c r="H90" s="77">
        <v>0.04</v>
      </c>
      <c r="I90" s="77">
        <v>0.12</v>
      </c>
    </row>
    <row r="91" spans="1:9" x14ac:dyDescent="0.3">
      <c r="A91" s="79">
        <v>20412</v>
      </c>
      <c r="B91" s="78" t="s">
        <v>1443</v>
      </c>
      <c r="C91" s="78">
        <v>2</v>
      </c>
      <c r="D91" s="78">
        <v>6</v>
      </c>
      <c r="E91" s="78">
        <v>6</v>
      </c>
      <c r="F91" s="78">
        <v>7123900</v>
      </c>
      <c r="G91" s="78" t="s">
        <v>1430</v>
      </c>
      <c r="H91" s="77">
        <v>0.04</v>
      </c>
      <c r="I91" s="77">
        <v>0.12</v>
      </c>
    </row>
    <row r="92" spans="1:9" x14ac:dyDescent="0.3">
      <c r="A92" s="79">
        <v>20890</v>
      </c>
      <c r="B92" s="78" t="s">
        <v>1444</v>
      </c>
      <c r="C92" s="78">
        <v>2</v>
      </c>
      <c r="D92" s="78">
        <v>6</v>
      </c>
      <c r="E92" s="78">
        <v>6</v>
      </c>
      <c r="F92" s="78">
        <v>7123100</v>
      </c>
      <c r="G92" s="78" t="s">
        <v>1430</v>
      </c>
      <c r="H92" s="77">
        <v>0.04</v>
      </c>
      <c r="I92" s="77">
        <v>0.12</v>
      </c>
    </row>
    <row r="93" spans="1:9" x14ac:dyDescent="0.3">
      <c r="A93" s="79">
        <v>20381</v>
      </c>
      <c r="B93" s="78" t="s">
        <v>1445</v>
      </c>
      <c r="C93" s="78">
        <v>2</v>
      </c>
      <c r="D93" s="78">
        <v>6</v>
      </c>
      <c r="E93" s="78">
        <v>6</v>
      </c>
      <c r="F93" s="78">
        <v>7123900</v>
      </c>
      <c r="G93" s="78" t="s">
        <v>1430</v>
      </c>
      <c r="H93" s="77">
        <v>0.04</v>
      </c>
      <c r="I93" s="77">
        <v>0.12</v>
      </c>
    </row>
    <row r="94" spans="1:9" x14ac:dyDescent="0.3">
      <c r="A94" s="79">
        <v>10017</v>
      </c>
      <c r="B94" s="78" t="s">
        <v>1446</v>
      </c>
      <c r="C94" s="78">
        <v>1</v>
      </c>
      <c r="D94" s="78">
        <v>6</v>
      </c>
      <c r="E94" s="78">
        <v>6</v>
      </c>
      <c r="F94" s="78">
        <v>7123900</v>
      </c>
      <c r="G94" s="78" t="s">
        <v>1430</v>
      </c>
      <c r="H94" s="77">
        <v>0.04</v>
      </c>
      <c r="I94" s="77">
        <v>0.12</v>
      </c>
    </row>
    <row r="95" spans="1:9" x14ac:dyDescent="0.3">
      <c r="A95" s="79">
        <v>20195</v>
      </c>
      <c r="B95" s="78" t="s">
        <v>1446</v>
      </c>
      <c r="C95" s="78">
        <v>2</v>
      </c>
      <c r="D95" s="78">
        <v>6</v>
      </c>
      <c r="E95" s="78">
        <v>6</v>
      </c>
      <c r="F95" s="78">
        <v>7123900</v>
      </c>
      <c r="G95" s="78" t="s">
        <v>1430</v>
      </c>
      <c r="H95" s="77">
        <v>0.04</v>
      </c>
      <c r="I95" s="77">
        <v>0.12</v>
      </c>
    </row>
    <row r="96" spans="1:9" x14ac:dyDescent="0.3">
      <c r="A96" s="79">
        <v>10122</v>
      </c>
      <c r="B96" s="78" t="s">
        <v>1447</v>
      </c>
      <c r="C96" s="78">
        <v>1</v>
      </c>
      <c r="D96" s="78">
        <v>6</v>
      </c>
      <c r="E96" s="78">
        <v>6</v>
      </c>
      <c r="F96" s="78">
        <v>7123900</v>
      </c>
      <c r="G96" s="78" t="s">
        <v>1430</v>
      </c>
      <c r="H96" s="77">
        <v>0.04</v>
      </c>
      <c r="I96" s="77">
        <v>0.12</v>
      </c>
    </row>
    <row r="97" spans="1:9" x14ac:dyDescent="0.3">
      <c r="A97" s="79">
        <v>20388</v>
      </c>
      <c r="B97" s="78" t="s">
        <v>1447</v>
      </c>
      <c r="C97" s="78">
        <v>2</v>
      </c>
      <c r="D97" s="78">
        <v>6</v>
      </c>
      <c r="E97" s="78">
        <v>6</v>
      </c>
      <c r="F97" s="78">
        <v>7139090</v>
      </c>
      <c r="G97" s="78" t="s">
        <v>1430</v>
      </c>
      <c r="H97" s="77">
        <v>0.04</v>
      </c>
      <c r="I97" s="77">
        <v>0.12</v>
      </c>
    </row>
    <row r="98" spans="1:9" x14ac:dyDescent="0.3">
      <c r="A98" s="79">
        <v>20043</v>
      </c>
      <c r="B98" s="78" t="s">
        <v>1448</v>
      </c>
      <c r="C98" s="78">
        <v>2</v>
      </c>
      <c r="D98" s="78">
        <v>6</v>
      </c>
      <c r="E98" s="78">
        <v>6</v>
      </c>
      <c r="F98" s="78">
        <v>7123100</v>
      </c>
      <c r="G98" s="78" t="s">
        <v>1430</v>
      </c>
      <c r="H98" s="77">
        <v>0.04</v>
      </c>
      <c r="I98" s="77">
        <v>0.12</v>
      </c>
    </row>
    <row r="99" spans="1:9" x14ac:dyDescent="0.3">
      <c r="A99" s="79">
        <v>20044</v>
      </c>
      <c r="B99" s="78" t="s">
        <v>1449</v>
      </c>
      <c r="C99" s="78">
        <v>2</v>
      </c>
      <c r="D99" s="78">
        <v>6</v>
      </c>
      <c r="E99" s="78">
        <v>6</v>
      </c>
      <c r="F99" s="78">
        <v>7123100</v>
      </c>
      <c r="G99" s="78" t="s">
        <v>1430</v>
      </c>
      <c r="H99" s="77">
        <v>0.04</v>
      </c>
      <c r="I99" s="77">
        <v>0.12</v>
      </c>
    </row>
    <row r="100" spans="1:9" x14ac:dyDescent="0.3">
      <c r="A100" s="79">
        <v>2373</v>
      </c>
      <c r="B100" s="78" t="s">
        <v>987</v>
      </c>
      <c r="C100" s="78">
        <v>0</v>
      </c>
      <c r="D100" s="78">
        <v>3</v>
      </c>
      <c r="E100" s="78">
        <v>3</v>
      </c>
      <c r="F100" s="78">
        <v>7131090</v>
      </c>
      <c r="G100" s="78" t="s">
        <v>419</v>
      </c>
      <c r="H100" s="77">
        <v>0.04</v>
      </c>
      <c r="I100" s="77">
        <v>0.12</v>
      </c>
    </row>
    <row r="101" spans="1:9" x14ac:dyDescent="0.3">
      <c r="A101" s="79">
        <v>20124</v>
      </c>
      <c r="B101" s="78" t="s">
        <v>1014</v>
      </c>
      <c r="C101" s="78">
        <v>2</v>
      </c>
      <c r="D101" s="78">
        <v>1</v>
      </c>
      <c r="E101" s="78">
        <v>1</v>
      </c>
      <c r="F101" s="78">
        <v>9093100</v>
      </c>
      <c r="G101" s="78" t="s">
        <v>2077</v>
      </c>
      <c r="H101" s="77">
        <v>0.04</v>
      </c>
      <c r="I101" s="77">
        <v>0.12</v>
      </c>
    </row>
    <row r="102" spans="1:9" x14ac:dyDescent="0.3">
      <c r="A102" s="79">
        <v>10004</v>
      </c>
      <c r="B102" s="78" t="s">
        <v>1809</v>
      </c>
      <c r="C102" s="78">
        <v>1</v>
      </c>
      <c r="D102" s="78">
        <v>1</v>
      </c>
      <c r="E102" s="78">
        <v>1</v>
      </c>
      <c r="F102" s="78">
        <v>9093100</v>
      </c>
      <c r="G102" s="78" t="s">
        <v>2077</v>
      </c>
      <c r="H102" s="77">
        <v>0.04</v>
      </c>
      <c r="I102" s="77">
        <v>0.12</v>
      </c>
    </row>
    <row r="103" spans="1:9" x14ac:dyDescent="0.3">
      <c r="A103" s="79">
        <v>20197</v>
      </c>
      <c r="B103" s="78" t="s">
        <v>1809</v>
      </c>
      <c r="C103" s="78">
        <v>2</v>
      </c>
      <c r="D103" s="78">
        <v>1</v>
      </c>
      <c r="E103" s="78">
        <v>1</v>
      </c>
      <c r="F103" s="78">
        <v>9093100</v>
      </c>
      <c r="G103" s="78" t="s">
        <v>2077</v>
      </c>
      <c r="H103" s="77">
        <v>0.04</v>
      </c>
      <c r="I103" s="77">
        <v>0.12</v>
      </c>
    </row>
    <row r="104" spans="1:9" x14ac:dyDescent="0.3">
      <c r="A104" s="79">
        <v>11039</v>
      </c>
      <c r="B104" s="78" t="s">
        <v>1013</v>
      </c>
      <c r="C104" s="78">
        <v>1</v>
      </c>
      <c r="D104" s="78">
        <v>1</v>
      </c>
      <c r="E104" s="78">
        <v>1</v>
      </c>
      <c r="F104" s="78">
        <v>9093100</v>
      </c>
      <c r="G104" s="78" t="s">
        <v>2077</v>
      </c>
      <c r="H104" s="77">
        <v>0.04</v>
      </c>
      <c r="I104" s="77">
        <v>0.12</v>
      </c>
    </row>
    <row r="105" spans="1:9" x14ac:dyDescent="0.3">
      <c r="A105" s="79">
        <v>21253</v>
      </c>
      <c r="B105" s="78" t="s">
        <v>1015</v>
      </c>
      <c r="C105" s="78">
        <v>2</v>
      </c>
      <c r="D105" s="78">
        <v>1</v>
      </c>
      <c r="E105" s="78">
        <v>1</v>
      </c>
      <c r="F105" s="78">
        <v>9093100</v>
      </c>
      <c r="G105" s="78" t="s">
        <v>2077</v>
      </c>
      <c r="H105" s="77">
        <v>0.04</v>
      </c>
      <c r="I105" s="77">
        <v>0.12</v>
      </c>
    </row>
    <row r="106" spans="1:9" x14ac:dyDescent="0.3">
      <c r="A106" s="79">
        <v>21691</v>
      </c>
      <c r="B106" s="78" t="s">
        <v>1810</v>
      </c>
      <c r="C106" s="78">
        <v>2</v>
      </c>
      <c r="D106" s="78">
        <v>1</v>
      </c>
      <c r="E106" s="78">
        <v>1</v>
      </c>
      <c r="F106" s="78">
        <v>9093100</v>
      </c>
      <c r="G106" s="78" t="s">
        <v>2077</v>
      </c>
      <c r="H106" s="77">
        <v>0.04</v>
      </c>
      <c r="I106" s="77">
        <v>0.12</v>
      </c>
    </row>
    <row r="107" spans="1:9" x14ac:dyDescent="0.3">
      <c r="A107" s="79">
        <v>21507</v>
      </c>
      <c r="B107" s="78" t="s">
        <v>948</v>
      </c>
      <c r="C107" s="78">
        <v>2</v>
      </c>
      <c r="D107" s="78">
        <v>1</v>
      </c>
      <c r="E107" s="78">
        <v>1</v>
      </c>
      <c r="F107" s="78">
        <v>9093100</v>
      </c>
      <c r="G107" s="78" t="s">
        <v>2077</v>
      </c>
      <c r="H107" s="77">
        <v>0.04</v>
      </c>
      <c r="I107" s="77">
        <v>0.12</v>
      </c>
    </row>
    <row r="108" spans="1:9" x14ac:dyDescent="0.3">
      <c r="A108" s="79">
        <v>21399</v>
      </c>
      <c r="B108" s="78" t="s">
        <v>1141</v>
      </c>
      <c r="C108" s="78">
        <v>2</v>
      </c>
      <c r="D108" s="78">
        <v>1</v>
      </c>
      <c r="E108" s="78">
        <v>1</v>
      </c>
      <c r="F108" s="78">
        <v>9093100</v>
      </c>
      <c r="G108" s="78" t="s">
        <v>2077</v>
      </c>
      <c r="H108" s="77">
        <v>0.04</v>
      </c>
      <c r="I108" s="77">
        <v>0.12</v>
      </c>
    </row>
    <row r="109" spans="1:9" x14ac:dyDescent="0.3">
      <c r="A109" s="79">
        <v>20422</v>
      </c>
      <c r="B109" s="78" t="s">
        <v>1811</v>
      </c>
      <c r="C109" s="78">
        <v>2</v>
      </c>
      <c r="D109" s="78">
        <v>1</v>
      </c>
      <c r="E109" s="78">
        <v>1</v>
      </c>
      <c r="F109" s="78">
        <v>9093100</v>
      </c>
      <c r="G109" s="78" t="s">
        <v>2077</v>
      </c>
      <c r="H109" s="77">
        <v>0.04</v>
      </c>
      <c r="I109" s="77">
        <v>0.12</v>
      </c>
    </row>
    <row r="110" spans="1:9" x14ac:dyDescent="0.3">
      <c r="A110" s="79">
        <v>21048</v>
      </c>
      <c r="B110" s="78" t="s">
        <v>1812</v>
      </c>
      <c r="C110" s="78">
        <v>2</v>
      </c>
      <c r="D110" s="78">
        <v>1</v>
      </c>
      <c r="E110" s="78">
        <v>1</v>
      </c>
      <c r="F110" s="78">
        <v>9093100</v>
      </c>
      <c r="G110" s="78" t="s">
        <v>2077</v>
      </c>
      <c r="H110" s="77">
        <v>0.04</v>
      </c>
      <c r="I110" s="77">
        <v>0.12</v>
      </c>
    </row>
    <row r="111" spans="1:9" x14ac:dyDescent="0.3">
      <c r="A111" s="79">
        <v>21761</v>
      </c>
      <c r="B111" s="78" t="s">
        <v>856</v>
      </c>
      <c r="C111" s="78">
        <v>2</v>
      </c>
      <c r="D111" s="78">
        <v>1</v>
      </c>
      <c r="E111" s="78">
        <v>1</v>
      </c>
      <c r="F111" s="78">
        <v>9093200</v>
      </c>
      <c r="G111" s="78" t="s">
        <v>2077</v>
      </c>
      <c r="H111" s="77">
        <v>0.04</v>
      </c>
      <c r="I111" s="77">
        <v>0.12</v>
      </c>
    </row>
    <row r="112" spans="1:9" x14ac:dyDescent="0.3">
      <c r="A112" s="79">
        <v>2207</v>
      </c>
      <c r="B112" s="78" t="s">
        <v>698</v>
      </c>
      <c r="C112" s="78">
        <v>2</v>
      </c>
      <c r="D112" s="78">
        <v>1</v>
      </c>
      <c r="E112" s="78">
        <v>1</v>
      </c>
      <c r="F112" s="78">
        <v>9093200</v>
      </c>
      <c r="G112" s="78" t="s">
        <v>1430</v>
      </c>
      <c r="H112" s="77">
        <v>0.04</v>
      </c>
      <c r="I112" s="77">
        <v>0.12</v>
      </c>
    </row>
    <row r="113" spans="1:9" x14ac:dyDescent="0.3">
      <c r="A113" s="79">
        <v>21030</v>
      </c>
      <c r="B113" s="78" t="s">
        <v>1813</v>
      </c>
      <c r="C113" s="78">
        <v>2</v>
      </c>
      <c r="D113" s="78">
        <v>1</v>
      </c>
      <c r="E113" s="78">
        <v>1</v>
      </c>
      <c r="F113" s="78">
        <v>9093200</v>
      </c>
      <c r="G113" s="78" t="s">
        <v>1430</v>
      </c>
      <c r="H113" s="77">
        <v>0.04</v>
      </c>
      <c r="I113" s="77">
        <v>0.12</v>
      </c>
    </row>
    <row r="114" spans="1:9" x14ac:dyDescent="0.3">
      <c r="A114" s="79">
        <v>20081</v>
      </c>
      <c r="B114" s="78" t="s">
        <v>1450</v>
      </c>
      <c r="C114" s="78">
        <v>2</v>
      </c>
      <c r="D114" s="78">
        <v>1</v>
      </c>
      <c r="E114" s="78">
        <v>1</v>
      </c>
      <c r="F114" s="78">
        <v>9093200</v>
      </c>
      <c r="G114" s="78" t="s">
        <v>1430</v>
      </c>
      <c r="H114" s="77">
        <v>0.04</v>
      </c>
      <c r="I114" s="77">
        <v>0.12</v>
      </c>
    </row>
    <row r="115" spans="1:9" x14ac:dyDescent="0.3">
      <c r="A115" s="79">
        <v>2344</v>
      </c>
      <c r="B115" s="78" t="s">
        <v>1409</v>
      </c>
      <c r="C115" s="78">
        <v>5</v>
      </c>
      <c r="D115" s="78">
        <v>3</v>
      </c>
      <c r="E115" s="78">
        <v>3</v>
      </c>
      <c r="F115" s="78">
        <v>7131090</v>
      </c>
      <c r="G115" s="78" t="s">
        <v>419</v>
      </c>
      <c r="H115" s="77">
        <v>0.04</v>
      </c>
      <c r="I115" s="77">
        <v>0.12</v>
      </c>
    </row>
    <row r="116" spans="1:9" x14ac:dyDescent="0.3">
      <c r="A116" s="79">
        <v>2317</v>
      </c>
      <c r="B116" s="78" t="s">
        <v>1495</v>
      </c>
      <c r="C116" s="78">
        <v>3</v>
      </c>
      <c r="D116" s="78">
        <v>3</v>
      </c>
      <c r="E116" s="78">
        <v>3</v>
      </c>
      <c r="F116" s="78">
        <v>7131090</v>
      </c>
      <c r="G116" s="78" t="s">
        <v>419</v>
      </c>
      <c r="H116" s="77">
        <v>0.04</v>
      </c>
      <c r="I116" s="77">
        <v>0.12</v>
      </c>
    </row>
    <row r="117" spans="1:9" x14ac:dyDescent="0.3">
      <c r="A117" s="79">
        <v>21648</v>
      </c>
      <c r="B117" s="78" t="s">
        <v>708</v>
      </c>
      <c r="C117" s="78">
        <v>2</v>
      </c>
      <c r="D117" s="78">
        <v>1</v>
      </c>
      <c r="E117" s="78">
        <v>1</v>
      </c>
      <c r="F117" s="78">
        <v>9103000</v>
      </c>
      <c r="G117" s="78" t="s">
        <v>1430</v>
      </c>
      <c r="H117" s="77">
        <v>0.04</v>
      </c>
      <c r="I117" s="77">
        <v>0.12</v>
      </c>
    </row>
    <row r="118" spans="1:9" x14ac:dyDescent="0.3">
      <c r="A118" s="79">
        <v>11057</v>
      </c>
      <c r="B118" s="78" t="s">
        <v>1451</v>
      </c>
      <c r="C118" s="78">
        <v>1</v>
      </c>
      <c r="D118" s="78">
        <v>1</v>
      </c>
      <c r="E118" s="78">
        <v>1</v>
      </c>
      <c r="F118" s="78">
        <v>9103000</v>
      </c>
      <c r="G118" s="78" t="s">
        <v>1430</v>
      </c>
      <c r="H118" s="77">
        <v>0.04</v>
      </c>
      <c r="I118" s="77">
        <v>0.12</v>
      </c>
    </row>
    <row r="119" spans="1:9" x14ac:dyDescent="0.3">
      <c r="A119" s="79">
        <v>20993</v>
      </c>
      <c r="B119" s="78" t="s">
        <v>611</v>
      </c>
      <c r="C119" s="78">
        <v>2</v>
      </c>
      <c r="D119" s="78">
        <v>1</v>
      </c>
      <c r="E119" s="78">
        <v>1</v>
      </c>
      <c r="F119" s="78">
        <v>9103000</v>
      </c>
      <c r="G119" s="78" t="s">
        <v>1430</v>
      </c>
      <c r="H119" s="77">
        <v>0.04</v>
      </c>
      <c r="I119" s="77">
        <v>0.12</v>
      </c>
    </row>
    <row r="120" spans="1:9" x14ac:dyDescent="0.3">
      <c r="A120" s="79">
        <v>27</v>
      </c>
      <c r="B120" s="78" t="s">
        <v>2089</v>
      </c>
      <c r="C120" s="78">
        <v>0</v>
      </c>
      <c r="D120" s="78">
        <v>1</v>
      </c>
      <c r="E120" s="78">
        <v>1</v>
      </c>
      <c r="F120" s="78">
        <v>9103000</v>
      </c>
      <c r="G120" s="78" t="s">
        <v>1430</v>
      </c>
      <c r="H120" s="77">
        <v>0.04</v>
      </c>
      <c r="I120" s="77">
        <v>0.12</v>
      </c>
    </row>
    <row r="121" spans="1:9" x14ac:dyDescent="0.3">
      <c r="A121" s="79">
        <v>20480</v>
      </c>
      <c r="B121" s="78" t="s">
        <v>1453</v>
      </c>
      <c r="C121" s="78">
        <v>2</v>
      </c>
      <c r="D121" s="78">
        <v>1</v>
      </c>
      <c r="E121" s="78">
        <v>1</v>
      </c>
      <c r="F121" s="78">
        <v>9103000</v>
      </c>
      <c r="G121" s="78" t="s">
        <v>1430</v>
      </c>
      <c r="H121" s="77">
        <v>0.04</v>
      </c>
      <c r="I121" s="77">
        <v>0.12</v>
      </c>
    </row>
    <row r="122" spans="1:9" x14ac:dyDescent="0.3">
      <c r="A122" s="79">
        <v>21698</v>
      </c>
      <c r="B122" s="78" t="s">
        <v>762</v>
      </c>
      <c r="C122" s="78">
        <v>2</v>
      </c>
      <c r="D122" s="78">
        <v>1</v>
      </c>
      <c r="E122" s="78">
        <v>1</v>
      </c>
      <c r="F122" s="78">
        <v>9103000</v>
      </c>
      <c r="G122" s="78" t="s">
        <v>1430</v>
      </c>
      <c r="H122" s="77">
        <v>0.04</v>
      </c>
      <c r="I122" s="77">
        <v>0.12</v>
      </c>
    </row>
    <row r="123" spans="1:9" x14ac:dyDescent="0.3">
      <c r="A123" s="79">
        <v>21295</v>
      </c>
      <c r="B123" s="78" t="s">
        <v>1452</v>
      </c>
      <c r="C123" s="78">
        <v>2</v>
      </c>
      <c r="D123" s="78">
        <v>1</v>
      </c>
      <c r="E123" s="78">
        <v>1</v>
      </c>
      <c r="F123" s="78">
        <v>9103000</v>
      </c>
      <c r="G123" s="78" t="s">
        <v>1430</v>
      </c>
      <c r="H123" s="77">
        <v>0.04</v>
      </c>
      <c r="I123" s="77">
        <v>0.12</v>
      </c>
    </row>
    <row r="124" spans="1:9" x14ac:dyDescent="0.3">
      <c r="A124" s="79">
        <v>21426</v>
      </c>
      <c r="B124" s="78" t="s">
        <v>1146</v>
      </c>
      <c r="C124" s="78">
        <v>2</v>
      </c>
      <c r="D124" s="78">
        <v>1</v>
      </c>
      <c r="E124" s="78">
        <v>1</v>
      </c>
      <c r="F124" s="78">
        <v>9103000</v>
      </c>
      <c r="G124" s="78" t="s">
        <v>1430</v>
      </c>
      <c r="H124" s="77">
        <v>0.04</v>
      </c>
      <c r="I124" s="77">
        <v>0.12</v>
      </c>
    </row>
    <row r="125" spans="1:9" x14ac:dyDescent="0.3">
      <c r="A125" s="79">
        <v>21256</v>
      </c>
      <c r="B125" s="78" t="s">
        <v>913</v>
      </c>
      <c r="C125" s="78">
        <v>2</v>
      </c>
      <c r="D125" s="78">
        <v>1</v>
      </c>
      <c r="E125" s="78">
        <v>1</v>
      </c>
      <c r="F125" s="78">
        <v>9103000</v>
      </c>
      <c r="G125" s="78" t="s">
        <v>1430</v>
      </c>
      <c r="H125" s="77">
        <v>0.04</v>
      </c>
      <c r="I125" s="77">
        <v>0.12</v>
      </c>
    </row>
    <row r="126" spans="1:9" x14ac:dyDescent="0.3">
      <c r="A126" s="79">
        <v>11081</v>
      </c>
      <c r="B126" s="78" t="s">
        <v>913</v>
      </c>
      <c r="C126" s="78">
        <v>1</v>
      </c>
      <c r="D126" s="78">
        <v>1</v>
      </c>
      <c r="E126" s="78">
        <v>1</v>
      </c>
      <c r="F126" s="78">
        <v>9103000</v>
      </c>
      <c r="G126" s="78" t="s">
        <v>1430</v>
      </c>
      <c r="H126" s="77">
        <v>0.04</v>
      </c>
      <c r="I126" s="77">
        <v>0.12</v>
      </c>
    </row>
    <row r="127" spans="1:9" x14ac:dyDescent="0.3">
      <c r="A127" s="79">
        <v>11049</v>
      </c>
      <c r="B127" s="78" t="s">
        <v>1828</v>
      </c>
      <c r="C127" s="78">
        <v>2</v>
      </c>
      <c r="D127" s="78">
        <v>1</v>
      </c>
      <c r="E127" s="78">
        <v>1</v>
      </c>
      <c r="F127" s="78">
        <v>9103000</v>
      </c>
      <c r="G127" s="78" t="s">
        <v>1430</v>
      </c>
      <c r="H127" s="77">
        <v>0.04</v>
      </c>
      <c r="I127" s="77">
        <v>0.12</v>
      </c>
    </row>
    <row r="128" spans="1:9" x14ac:dyDescent="0.3">
      <c r="A128" s="79">
        <v>21489</v>
      </c>
      <c r="B128" s="78" t="s">
        <v>1828</v>
      </c>
      <c r="C128" s="78">
        <v>2</v>
      </c>
      <c r="D128" s="78">
        <v>1</v>
      </c>
      <c r="E128" s="78">
        <v>1</v>
      </c>
      <c r="F128" s="78">
        <v>9103000</v>
      </c>
      <c r="G128" s="78" t="s">
        <v>1430</v>
      </c>
      <c r="H128" s="77">
        <v>0.04</v>
      </c>
      <c r="I128" s="77">
        <v>0.12</v>
      </c>
    </row>
    <row r="129" spans="1:9" x14ac:dyDescent="0.3">
      <c r="A129" s="79">
        <v>21400</v>
      </c>
      <c r="B129" s="78" t="s">
        <v>1147</v>
      </c>
      <c r="C129" s="78">
        <v>2</v>
      </c>
      <c r="D129" s="78">
        <v>1</v>
      </c>
      <c r="E129" s="78">
        <v>1</v>
      </c>
      <c r="F129" s="78">
        <v>9103000</v>
      </c>
      <c r="G129" s="78" t="s">
        <v>1430</v>
      </c>
      <c r="H129" s="77">
        <v>0.04</v>
      </c>
      <c r="I129" s="77">
        <v>0.12</v>
      </c>
    </row>
    <row r="130" spans="1:9" x14ac:dyDescent="0.3">
      <c r="A130" s="79">
        <v>21335</v>
      </c>
      <c r="B130" s="78" t="s">
        <v>130</v>
      </c>
      <c r="C130" s="78">
        <v>2</v>
      </c>
      <c r="D130" s="78">
        <v>1</v>
      </c>
      <c r="E130" s="78">
        <v>1</v>
      </c>
      <c r="F130" s="78">
        <v>9103000</v>
      </c>
      <c r="G130" s="78" t="s">
        <v>1430</v>
      </c>
      <c r="H130" s="77">
        <v>0.04</v>
      </c>
      <c r="I130" s="77">
        <v>0.12</v>
      </c>
    </row>
    <row r="131" spans="1:9" x14ac:dyDescent="0.3">
      <c r="A131" s="79">
        <v>11056</v>
      </c>
      <c r="B131" s="78" t="s">
        <v>130</v>
      </c>
      <c r="C131" s="78">
        <v>1</v>
      </c>
      <c r="D131" s="78">
        <v>1</v>
      </c>
      <c r="E131" s="78">
        <v>1</v>
      </c>
      <c r="F131" s="78">
        <v>9103000</v>
      </c>
      <c r="G131" s="78" t="s">
        <v>1430</v>
      </c>
      <c r="H131" s="77">
        <v>0.04</v>
      </c>
      <c r="I131" s="77">
        <v>0.12</v>
      </c>
    </row>
    <row r="132" spans="1:9" x14ac:dyDescent="0.3">
      <c r="A132" s="79">
        <v>21287</v>
      </c>
      <c r="B132" s="78" t="s">
        <v>1829</v>
      </c>
      <c r="C132" s="78">
        <v>2</v>
      </c>
      <c r="D132" s="78">
        <v>1</v>
      </c>
      <c r="E132" s="78">
        <v>1</v>
      </c>
      <c r="F132" s="78">
        <v>9103000</v>
      </c>
      <c r="G132" s="78" t="s">
        <v>1430</v>
      </c>
      <c r="H132" s="77">
        <v>0.04</v>
      </c>
      <c r="I132" s="77">
        <v>0.12</v>
      </c>
    </row>
    <row r="133" spans="1:9" x14ac:dyDescent="0.3">
      <c r="A133" s="79">
        <v>2283</v>
      </c>
      <c r="B133" s="78" t="s">
        <v>851</v>
      </c>
      <c r="C133" s="78">
        <v>0</v>
      </c>
      <c r="D133" s="78">
        <v>7</v>
      </c>
      <c r="E133" s="78">
        <v>3</v>
      </c>
      <c r="F133" s="78">
        <v>7131090</v>
      </c>
      <c r="G133" s="78" t="s">
        <v>419</v>
      </c>
      <c r="H133" s="77">
        <v>0.04</v>
      </c>
      <c r="I133" s="77">
        <v>0.12</v>
      </c>
    </row>
    <row r="134" spans="1:9" x14ac:dyDescent="0.3">
      <c r="A134" s="79" t="s">
        <v>103</v>
      </c>
      <c r="B134" s="78" t="s">
        <v>70</v>
      </c>
      <c r="C134" s="78">
        <v>0</v>
      </c>
      <c r="D134" s="78">
        <v>9</v>
      </c>
      <c r="E134" s="78">
        <v>9</v>
      </c>
      <c r="F134" s="78">
        <v>0</v>
      </c>
      <c r="G134" s="78" t="s">
        <v>419</v>
      </c>
      <c r="H134" s="77">
        <v>0.04</v>
      </c>
      <c r="I134" s="77">
        <v>0.12</v>
      </c>
    </row>
    <row r="135" spans="1:9" x14ac:dyDescent="0.3">
      <c r="A135" s="79">
        <v>10069</v>
      </c>
      <c r="B135" s="78" t="s">
        <v>1016</v>
      </c>
      <c r="C135" s="78">
        <v>1</v>
      </c>
      <c r="D135" s="78">
        <v>1</v>
      </c>
      <c r="E135" s="78">
        <v>1</v>
      </c>
      <c r="F135" s="78">
        <v>9109900</v>
      </c>
      <c r="G135" s="78" t="s">
        <v>419</v>
      </c>
      <c r="H135" s="77">
        <v>0.04</v>
      </c>
      <c r="I135" s="77">
        <v>0.12</v>
      </c>
    </row>
    <row r="136" spans="1:9" x14ac:dyDescent="0.3">
      <c r="A136" s="79">
        <v>20198</v>
      </c>
      <c r="B136" s="78" t="s">
        <v>1016</v>
      </c>
      <c r="C136" s="78">
        <v>2</v>
      </c>
      <c r="D136" s="78">
        <v>1</v>
      </c>
      <c r="E136" s="78">
        <v>1</v>
      </c>
      <c r="F136" s="78">
        <v>9109900</v>
      </c>
      <c r="G136" s="78" t="s">
        <v>419</v>
      </c>
      <c r="H136" s="77">
        <v>0.04</v>
      </c>
      <c r="I136" s="77">
        <v>0.12</v>
      </c>
    </row>
    <row r="137" spans="1:9" x14ac:dyDescent="0.3">
      <c r="A137" s="79">
        <v>20199</v>
      </c>
      <c r="B137" s="78" t="s">
        <v>32</v>
      </c>
      <c r="C137" s="78">
        <v>2</v>
      </c>
      <c r="D137" s="78">
        <v>1</v>
      </c>
      <c r="E137" s="78">
        <v>1</v>
      </c>
      <c r="F137" s="78">
        <v>9109900</v>
      </c>
      <c r="G137" s="78" t="s">
        <v>419</v>
      </c>
      <c r="H137" s="77">
        <v>0.04</v>
      </c>
      <c r="I137" s="77">
        <v>0.12</v>
      </c>
    </row>
    <row r="138" spans="1:9" x14ac:dyDescent="0.3">
      <c r="A138" s="79">
        <v>10006</v>
      </c>
      <c r="B138" s="78" t="s">
        <v>32</v>
      </c>
      <c r="C138" s="78">
        <v>1</v>
      </c>
      <c r="D138" s="78">
        <v>1</v>
      </c>
      <c r="E138" s="78">
        <v>1</v>
      </c>
      <c r="F138" s="78">
        <v>9109900</v>
      </c>
      <c r="G138" s="78" t="s">
        <v>1430</v>
      </c>
      <c r="H138" s="77">
        <v>0.04</v>
      </c>
      <c r="I138" s="77">
        <v>0.12</v>
      </c>
    </row>
    <row r="139" spans="1:9" x14ac:dyDescent="0.3">
      <c r="A139" s="79">
        <v>21125</v>
      </c>
      <c r="B139" s="78" t="s">
        <v>1153</v>
      </c>
      <c r="C139" s="78">
        <v>2</v>
      </c>
      <c r="D139" s="78">
        <v>1</v>
      </c>
      <c r="E139" s="78">
        <v>1</v>
      </c>
      <c r="F139" s="78">
        <v>9109900</v>
      </c>
      <c r="G139" s="78" t="s">
        <v>1430</v>
      </c>
      <c r="H139" s="77">
        <v>0.04</v>
      </c>
      <c r="I139" s="77">
        <v>0.12</v>
      </c>
    </row>
    <row r="140" spans="1:9" x14ac:dyDescent="0.3">
      <c r="A140" s="79">
        <v>2343</v>
      </c>
      <c r="B140" s="78" t="s">
        <v>1835</v>
      </c>
      <c r="C140" s="78">
        <v>5</v>
      </c>
      <c r="D140" s="78">
        <v>3</v>
      </c>
      <c r="E140" s="78">
        <v>3</v>
      </c>
      <c r="F140" s="78">
        <v>7131090</v>
      </c>
      <c r="G140" s="78" t="s">
        <v>419</v>
      </c>
      <c r="H140" s="77">
        <v>0.04</v>
      </c>
      <c r="I140" s="77">
        <v>0.12</v>
      </c>
    </row>
    <row r="141" spans="1:9" x14ac:dyDescent="0.3">
      <c r="A141" s="79">
        <v>10062</v>
      </c>
      <c r="B141" s="78" t="s">
        <v>1017</v>
      </c>
      <c r="C141" s="78">
        <v>1</v>
      </c>
      <c r="D141" s="78">
        <v>1</v>
      </c>
      <c r="E141" s="78">
        <v>1</v>
      </c>
      <c r="F141" s="78">
        <v>9096110</v>
      </c>
      <c r="G141" s="78" t="s">
        <v>2077</v>
      </c>
      <c r="H141" s="77">
        <v>0.04</v>
      </c>
      <c r="I141" s="77">
        <v>0.12</v>
      </c>
    </row>
    <row r="142" spans="1:9" x14ac:dyDescent="0.3">
      <c r="A142" s="79">
        <v>20200</v>
      </c>
      <c r="B142" s="78" t="s">
        <v>1017</v>
      </c>
      <c r="C142" s="78">
        <v>2</v>
      </c>
      <c r="D142" s="78">
        <v>1</v>
      </c>
      <c r="E142" s="78">
        <v>1</v>
      </c>
      <c r="F142" s="78">
        <v>9096110</v>
      </c>
      <c r="G142" s="78" t="s">
        <v>2077</v>
      </c>
      <c r="H142" s="77">
        <v>0.04</v>
      </c>
      <c r="I142" s="77">
        <v>0.12</v>
      </c>
    </row>
    <row r="143" spans="1:9" x14ac:dyDescent="0.3">
      <c r="A143" s="79">
        <v>21544</v>
      </c>
      <c r="B143" s="78" t="s">
        <v>497</v>
      </c>
      <c r="C143" s="78">
        <v>2</v>
      </c>
      <c r="D143" s="78">
        <v>1</v>
      </c>
      <c r="E143" s="78">
        <v>1</v>
      </c>
      <c r="F143" s="78">
        <v>9096110</v>
      </c>
      <c r="G143" s="78" t="s">
        <v>2077</v>
      </c>
      <c r="H143" s="77">
        <v>0.04</v>
      </c>
      <c r="I143" s="77">
        <v>0.12</v>
      </c>
    </row>
    <row r="144" spans="1:9" x14ac:dyDescent="0.3">
      <c r="A144" s="79">
        <v>10057</v>
      </c>
      <c r="B144" s="78" t="s">
        <v>1836</v>
      </c>
      <c r="C144" s="78">
        <v>1</v>
      </c>
      <c r="D144" s="78">
        <v>1</v>
      </c>
      <c r="E144" s="78">
        <v>1</v>
      </c>
      <c r="F144" s="78">
        <v>9096110</v>
      </c>
      <c r="G144" s="78" t="s">
        <v>2077</v>
      </c>
      <c r="H144" s="77">
        <v>0.04</v>
      </c>
      <c r="I144" s="77">
        <v>0.12</v>
      </c>
    </row>
    <row r="145" spans="1:9" x14ac:dyDescent="0.3">
      <c r="A145" s="79">
        <v>20055</v>
      </c>
      <c r="B145" s="78" t="s">
        <v>1836</v>
      </c>
      <c r="C145" s="78">
        <v>2</v>
      </c>
      <c r="D145" s="78">
        <v>1</v>
      </c>
      <c r="E145" s="78">
        <v>1</v>
      </c>
      <c r="F145" s="78">
        <v>9096110</v>
      </c>
      <c r="G145" s="78" t="s">
        <v>2077</v>
      </c>
      <c r="H145" s="77">
        <v>0.04</v>
      </c>
      <c r="I145" s="77">
        <v>0.12</v>
      </c>
    </row>
    <row r="146" spans="1:9" x14ac:dyDescent="0.3">
      <c r="A146" s="79">
        <v>21420</v>
      </c>
      <c r="B146" s="78" t="s">
        <v>1018</v>
      </c>
      <c r="C146" s="78">
        <v>2</v>
      </c>
      <c r="D146" s="78">
        <v>1</v>
      </c>
      <c r="E146" s="78">
        <v>1</v>
      </c>
      <c r="F146" s="78">
        <v>9096110</v>
      </c>
      <c r="G146" s="78" t="s">
        <v>2077</v>
      </c>
      <c r="H146" s="77">
        <v>0.04</v>
      </c>
      <c r="I146" s="77">
        <v>0.12</v>
      </c>
    </row>
    <row r="147" spans="1:9" x14ac:dyDescent="0.3">
      <c r="A147" s="79">
        <v>10104</v>
      </c>
      <c r="B147" s="78" t="s">
        <v>1019</v>
      </c>
      <c r="C147" s="78">
        <v>1</v>
      </c>
      <c r="D147" s="78">
        <v>1</v>
      </c>
      <c r="E147" s="78">
        <v>1</v>
      </c>
      <c r="F147" s="78">
        <v>9096110</v>
      </c>
      <c r="G147" s="78" t="s">
        <v>2077</v>
      </c>
      <c r="H147" s="77">
        <v>0.04</v>
      </c>
      <c r="I147" s="77">
        <v>0.12</v>
      </c>
    </row>
    <row r="148" spans="1:9" x14ac:dyDescent="0.3">
      <c r="A148" s="79">
        <v>20293</v>
      </c>
      <c r="B148" s="78" t="s">
        <v>1019</v>
      </c>
      <c r="C148" s="78">
        <v>2</v>
      </c>
      <c r="D148" s="78">
        <v>1</v>
      </c>
      <c r="E148" s="78">
        <v>1</v>
      </c>
      <c r="F148" s="78">
        <v>9096110</v>
      </c>
      <c r="G148" s="78" t="s">
        <v>2077</v>
      </c>
      <c r="H148" s="77">
        <v>0.04</v>
      </c>
      <c r="I148" s="77">
        <v>0.12</v>
      </c>
    </row>
    <row r="149" spans="1:9" x14ac:dyDescent="0.3">
      <c r="A149" s="79">
        <v>20356</v>
      </c>
      <c r="B149" s="78" t="s">
        <v>1837</v>
      </c>
      <c r="C149" s="78">
        <v>2</v>
      </c>
      <c r="D149" s="78">
        <v>1</v>
      </c>
      <c r="E149" s="78">
        <v>1</v>
      </c>
      <c r="F149" s="78">
        <v>9096110</v>
      </c>
      <c r="G149" s="78" t="s">
        <v>2077</v>
      </c>
      <c r="H149" s="77">
        <v>0.04</v>
      </c>
      <c r="I149" s="77">
        <v>0.12</v>
      </c>
    </row>
    <row r="150" spans="1:9" x14ac:dyDescent="0.3">
      <c r="A150" s="79">
        <v>20155</v>
      </c>
      <c r="B150" s="78" t="s">
        <v>1020</v>
      </c>
      <c r="C150" s="78">
        <v>2</v>
      </c>
      <c r="D150" s="78">
        <v>6</v>
      </c>
      <c r="E150" s="78">
        <v>6</v>
      </c>
      <c r="F150" s="78">
        <v>7131090</v>
      </c>
      <c r="G150" s="78" t="s">
        <v>2077</v>
      </c>
      <c r="H150" s="77">
        <v>0.04</v>
      </c>
      <c r="I150" s="77">
        <v>0.12</v>
      </c>
    </row>
    <row r="151" spans="1:9" x14ac:dyDescent="0.3">
      <c r="A151" s="79">
        <v>21327</v>
      </c>
      <c r="B151" s="78" t="s">
        <v>1021</v>
      </c>
      <c r="C151" s="78">
        <v>2</v>
      </c>
      <c r="D151" s="78">
        <v>6</v>
      </c>
      <c r="E151" s="78">
        <v>6</v>
      </c>
      <c r="F151" s="78">
        <v>7131090</v>
      </c>
      <c r="G151" s="78" t="s">
        <v>2077</v>
      </c>
      <c r="H151" s="77">
        <v>0.04</v>
      </c>
      <c r="I151" s="77">
        <v>0.12</v>
      </c>
    </row>
    <row r="152" spans="1:9" x14ac:dyDescent="0.3">
      <c r="A152" s="79">
        <v>20032</v>
      </c>
      <c r="B152" s="78" t="s">
        <v>1839</v>
      </c>
      <c r="C152" s="78">
        <v>2</v>
      </c>
      <c r="D152" s="78">
        <v>6</v>
      </c>
      <c r="E152" s="78">
        <v>6</v>
      </c>
      <c r="F152" s="78">
        <v>7131090</v>
      </c>
      <c r="G152" s="78" t="s">
        <v>2077</v>
      </c>
      <c r="H152" s="77">
        <v>0.04</v>
      </c>
      <c r="I152" s="77">
        <v>0.12</v>
      </c>
    </row>
    <row r="153" spans="1:9" x14ac:dyDescent="0.3">
      <c r="A153" s="79">
        <v>21472</v>
      </c>
      <c r="B153" s="78" t="s">
        <v>1022</v>
      </c>
      <c r="C153" s="78">
        <v>2</v>
      </c>
      <c r="D153" s="78">
        <v>6</v>
      </c>
      <c r="E153" s="78">
        <v>6</v>
      </c>
      <c r="F153" s="78">
        <v>7131090</v>
      </c>
      <c r="G153" s="78" t="s">
        <v>2077</v>
      </c>
      <c r="H153" s="77">
        <v>0.04</v>
      </c>
      <c r="I153" s="77">
        <v>0.12</v>
      </c>
    </row>
    <row r="154" spans="1:9" x14ac:dyDescent="0.3">
      <c r="A154" s="79">
        <v>21520</v>
      </c>
      <c r="B154" s="78" t="s">
        <v>1840</v>
      </c>
      <c r="C154" s="78">
        <v>2</v>
      </c>
      <c r="D154" s="78">
        <v>6</v>
      </c>
      <c r="E154" s="78">
        <v>6</v>
      </c>
      <c r="F154" s="78">
        <v>7131090</v>
      </c>
      <c r="G154" s="78" t="s">
        <v>2077</v>
      </c>
      <c r="H154" s="77">
        <v>0.04</v>
      </c>
      <c r="I154" s="77">
        <v>0.12</v>
      </c>
    </row>
    <row r="155" spans="1:9" x14ac:dyDescent="0.3">
      <c r="A155" s="79">
        <v>20095</v>
      </c>
      <c r="B155" s="78" t="s">
        <v>1841</v>
      </c>
      <c r="C155" s="78">
        <v>2</v>
      </c>
      <c r="D155" s="78">
        <v>6</v>
      </c>
      <c r="E155" s="78">
        <v>6</v>
      </c>
      <c r="F155" s="78">
        <v>7131090</v>
      </c>
      <c r="G155" s="78" t="s">
        <v>2077</v>
      </c>
      <c r="H155" s="77">
        <v>0.04</v>
      </c>
      <c r="I155" s="77">
        <v>0.12</v>
      </c>
    </row>
    <row r="156" spans="1:9" x14ac:dyDescent="0.3">
      <c r="A156" s="79">
        <v>20210</v>
      </c>
      <c r="B156" s="78" t="s">
        <v>1842</v>
      </c>
      <c r="C156" s="78">
        <v>2</v>
      </c>
      <c r="D156" s="78">
        <v>6</v>
      </c>
      <c r="E156" s="78">
        <v>6</v>
      </c>
      <c r="F156" s="78">
        <v>7131090</v>
      </c>
      <c r="G156" s="78" t="s">
        <v>2077</v>
      </c>
      <c r="H156" s="77">
        <v>0.04</v>
      </c>
      <c r="I156" s="77">
        <v>0.12</v>
      </c>
    </row>
    <row r="157" spans="1:9" x14ac:dyDescent="0.3">
      <c r="A157" s="79">
        <v>10103</v>
      </c>
      <c r="B157" s="78" t="s">
        <v>1023</v>
      </c>
      <c r="C157" s="78">
        <v>1</v>
      </c>
      <c r="D157" s="78">
        <v>6</v>
      </c>
      <c r="E157" s="78">
        <v>6</v>
      </c>
      <c r="F157" s="78">
        <v>7131090</v>
      </c>
      <c r="G157" s="78" t="s">
        <v>2077</v>
      </c>
      <c r="H157" s="77">
        <v>0.04</v>
      </c>
      <c r="I157" s="77">
        <v>0.12</v>
      </c>
    </row>
    <row r="158" spans="1:9" x14ac:dyDescent="0.3">
      <c r="A158" s="79">
        <v>21312</v>
      </c>
      <c r="B158" s="78" t="s">
        <v>1024</v>
      </c>
      <c r="C158" s="78">
        <v>2</v>
      </c>
      <c r="D158" s="78">
        <v>6</v>
      </c>
      <c r="E158" s="78">
        <v>6</v>
      </c>
      <c r="F158" s="78">
        <v>7131090</v>
      </c>
      <c r="G158" s="78" t="s">
        <v>2077</v>
      </c>
      <c r="H158" s="77">
        <v>0.04</v>
      </c>
      <c r="I158" s="77">
        <v>0.12</v>
      </c>
    </row>
    <row r="159" spans="1:9" x14ac:dyDescent="0.3">
      <c r="A159" s="79">
        <v>21462</v>
      </c>
      <c r="B159" s="78" t="s">
        <v>1025</v>
      </c>
      <c r="C159" s="78">
        <v>2</v>
      </c>
      <c r="D159" s="78">
        <v>6</v>
      </c>
      <c r="E159" s="78">
        <v>6</v>
      </c>
      <c r="F159" s="78">
        <v>7131090</v>
      </c>
      <c r="G159" s="78" t="s">
        <v>2077</v>
      </c>
      <c r="H159" s="77">
        <v>0.04</v>
      </c>
      <c r="I159" s="77">
        <v>0.12</v>
      </c>
    </row>
    <row r="160" spans="1:9" x14ac:dyDescent="0.3">
      <c r="A160" s="79">
        <v>20062</v>
      </c>
      <c r="B160" s="78" t="s">
        <v>2090</v>
      </c>
      <c r="C160" s="78">
        <v>2</v>
      </c>
      <c r="D160" s="78">
        <v>6</v>
      </c>
      <c r="E160" s="78">
        <v>6</v>
      </c>
      <c r="F160" s="78">
        <v>7131090</v>
      </c>
      <c r="G160" s="78" t="s">
        <v>2077</v>
      </c>
      <c r="H160" s="77">
        <v>0.04</v>
      </c>
      <c r="I160" s="77">
        <v>0.12</v>
      </c>
    </row>
    <row r="161" spans="1:9" x14ac:dyDescent="0.3">
      <c r="A161" s="79">
        <v>20059</v>
      </c>
      <c r="B161" s="78" t="s">
        <v>2091</v>
      </c>
      <c r="C161" s="78">
        <v>2</v>
      </c>
      <c r="D161" s="78">
        <v>6</v>
      </c>
      <c r="E161" s="78">
        <v>6</v>
      </c>
      <c r="F161" s="78">
        <v>7131090</v>
      </c>
      <c r="G161" s="78" t="s">
        <v>2077</v>
      </c>
      <c r="H161" s="77">
        <v>0.04</v>
      </c>
      <c r="I161" s="77">
        <v>0.12</v>
      </c>
    </row>
    <row r="162" spans="1:9" x14ac:dyDescent="0.3">
      <c r="A162" s="79">
        <v>21254</v>
      </c>
      <c r="B162" s="78" t="s">
        <v>2092</v>
      </c>
      <c r="C162" s="78">
        <v>2</v>
      </c>
      <c r="D162" s="78">
        <v>6</v>
      </c>
      <c r="E162" s="78">
        <v>6</v>
      </c>
      <c r="F162" s="78">
        <v>7131090</v>
      </c>
      <c r="G162" s="78" t="s">
        <v>2077</v>
      </c>
      <c r="H162" s="77">
        <v>0.04</v>
      </c>
      <c r="I162" s="77">
        <v>0.12</v>
      </c>
    </row>
    <row r="163" spans="1:9" x14ac:dyDescent="0.3">
      <c r="A163" s="79">
        <v>20156</v>
      </c>
      <c r="B163" s="78" t="s">
        <v>1026</v>
      </c>
      <c r="C163" s="78">
        <v>2</v>
      </c>
      <c r="D163" s="78">
        <v>6</v>
      </c>
      <c r="E163" s="78">
        <v>6</v>
      </c>
      <c r="F163" s="78">
        <v>7131090</v>
      </c>
      <c r="G163" s="78" t="s">
        <v>2077</v>
      </c>
      <c r="H163" s="77">
        <v>0.04</v>
      </c>
      <c r="I163" s="77">
        <v>0.12</v>
      </c>
    </row>
    <row r="164" spans="1:9" x14ac:dyDescent="0.3">
      <c r="A164" s="79">
        <v>21326</v>
      </c>
      <c r="B164" s="78" t="s">
        <v>174</v>
      </c>
      <c r="C164" s="78">
        <v>2</v>
      </c>
      <c r="D164" s="78">
        <v>6</v>
      </c>
      <c r="E164" s="78">
        <v>6</v>
      </c>
      <c r="F164" s="78">
        <v>7131090</v>
      </c>
      <c r="G164" s="78" t="s">
        <v>2077</v>
      </c>
      <c r="H164" s="77">
        <v>0.04</v>
      </c>
      <c r="I164" s="77">
        <v>0.12</v>
      </c>
    </row>
    <row r="165" spans="1:9" x14ac:dyDescent="0.3">
      <c r="A165" s="79">
        <v>21581</v>
      </c>
      <c r="B165" s="78" t="s">
        <v>1027</v>
      </c>
      <c r="C165" s="78">
        <v>2</v>
      </c>
      <c r="D165" s="78">
        <v>6</v>
      </c>
      <c r="E165" s="78">
        <v>6</v>
      </c>
      <c r="F165" s="78">
        <v>7131090</v>
      </c>
      <c r="G165" s="78" t="s">
        <v>2077</v>
      </c>
      <c r="H165" s="77">
        <v>0.04</v>
      </c>
      <c r="I165" s="77">
        <v>0.12</v>
      </c>
    </row>
    <row r="166" spans="1:9" x14ac:dyDescent="0.3">
      <c r="A166" s="79">
        <v>21314</v>
      </c>
      <c r="B166" s="78" t="s">
        <v>1843</v>
      </c>
      <c r="C166" s="78">
        <v>2</v>
      </c>
      <c r="D166" s="78">
        <v>6</v>
      </c>
      <c r="E166" s="78">
        <v>6</v>
      </c>
      <c r="F166" s="78">
        <v>7131090</v>
      </c>
      <c r="G166" s="78" t="s">
        <v>2077</v>
      </c>
      <c r="H166" s="77">
        <v>0.04</v>
      </c>
      <c r="I166" s="77">
        <v>0.12</v>
      </c>
    </row>
    <row r="167" spans="1:9" x14ac:dyDescent="0.3">
      <c r="A167" s="79">
        <v>21315</v>
      </c>
      <c r="B167" s="78" t="s">
        <v>1844</v>
      </c>
      <c r="C167" s="78">
        <v>2</v>
      </c>
      <c r="D167" s="78">
        <v>6</v>
      </c>
      <c r="E167" s="78">
        <v>6</v>
      </c>
      <c r="F167" s="78">
        <v>7131090</v>
      </c>
      <c r="G167" s="78" t="s">
        <v>2077</v>
      </c>
      <c r="H167" s="77">
        <v>0.04</v>
      </c>
      <c r="I167" s="77">
        <v>0.12</v>
      </c>
    </row>
    <row r="168" spans="1:9" x14ac:dyDescent="0.3">
      <c r="A168" s="79">
        <v>514</v>
      </c>
      <c r="B168" s="78" t="s">
        <v>1454</v>
      </c>
      <c r="C168" s="78">
        <v>0</v>
      </c>
      <c r="D168" s="78">
        <v>1</v>
      </c>
      <c r="E168" s="78">
        <v>1</v>
      </c>
      <c r="F168" s="78">
        <v>12119090</v>
      </c>
      <c r="G168" s="78" t="s">
        <v>1430</v>
      </c>
      <c r="H168" s="77">
        <v>0.04</v>
      </c>
      <c r="I168" s="77">
        <v>0.12</v>
      </c>
    </row>
    <row r="169" spans="1:9" x14ac:dyDescent="0.3">
      <c r="A169" s="79">
        <v>970</v>
      </c>
      <c r="B169" s="78" t="s">
        <v>1455</v>
      </c>
      <c r="C169" s="78">
        <v>0</v>
      </c>
      <c r="D169" s="78">
        <v>1</v>
      </c>
      <c r="E169" s="78">
        <v>1</v>
      </c>
      <c r="F169" s="78">
        <v>12119090</v>
      </c>
      <c r="G169" s="78" t="s">
        <v>1430</v>
      </c>
      <c r="H169" s="77">
        <v>0.04</v>
      </c>
      <c r="I169" s="77">
        <v>0.12</v>
      </c>
    </row>
    <row r="170" spans="1:9" x14ac:dyDescent="0.3">
      <c r="A170" s="79">
        <v>510</v>
      </c>
      <c r="B170" s="78" t="s">
        <v>1456</v>
      </c>
      <c r="C170" s="78">
        <v>0</v>
      </c>
      <c r="D170" s="78">
        <v>1</v>
      </c>
      <c r="E170" s="78">
        <v>1</v>
      </c>
      <c r="F170" s="78">
        <v>12119090</v>
      </c>
      <c r="G170" s="78" t="s">
        <v>1430</v>
      </c>
      <c r="H170" s="77">
        <v>0.04</v>
      </c>
      <c r="I170" s="77">
        <v>0.12</v>
      </c>
    </row>
    <row r="171" spans="1:9" x14ac:dyDescent="0.3">
      <c r="A171" s="79">
        <v>2308</v>
      </c>
      <c r="B171" s="78" t="s">
        <v>924</v>
      </c>
      <c r="C171" s="78">
        <v>0</v>
      </c>
      <c r="D171" s="78">
        <v>7</v>
      </c>
      <c r="E171" s="78">
        <v>3</v>
      </c>
      <c r="F171" s="78">
        <v>7131090</v>
      </c>
      <c r="G171" s="78" t="s">
        <v>419</v>
      </c>
      <c r="H171" s="77">
        <v>0.04</v>
      </c>
      <c r="I171" s="77">
        <v>0.12</v>
      </c>
    </row>
    <row r="172" spans="1:9" x14ac:dyDescent="0.3">
      <c r="A172" s="79">
        <v>21740</v>
      </c>
      <c r="B172" s="78" t="s">
        <v>812</v>
      </c>
      <c r="C172" s="78">
        <v>2</v>
      </c>
      <c r="D172" s="78">
        <v>3</v>
      </c>
      <c r="E172" s="78">
        <v>3</v>
      </c>
      <c r="F172" s="78">
        <v>7131090</v>
      </c>
      <c r="G172" s="78" t="s">
        <v>419</v>
      </c>
      <c r="H172" s="77">
        <v>0.04</v>
      </c>
      <c r="I172" s="77">
        <v>0.12</v>
      </c>
    </row>
    <row r="173" spans="1:9" x14ac:dyDescent="0.3">
      <c r="A173" s="79">
        <v>2303</v>
      </c>
      <c r="B173" s="78" t="s">
        <v>915</v>
      </c>
      <c r="C173" s="78">
        <v>0</v>
      </c>
      <c r="D173" s="78">
        <v>3</v>
      </c>
      <c r="E173" s="78">
        <v>3</v>
      </c>
      <c r="F173" s="78">
        <v>7131090</v>
      </c>
      <c r="G173" s="78" t="s">
        <v>419</v>
      </c>
      <c r="H173" s="77">
        <v>0.04</v>
      </c>
      <c r="I173" s="77">
        <v>0.12</v>
      </c>
    </row>
    <row r="174" spans="1:9" x14ac:dyDescent="0.3">
      <c r="A174" s="79">
        <v>903</v>
      </c>
      <c r="B174" s="78" t="s">
        <v>1457</v>
      </c>
      <c r="C174" s="78">
        <v>0</v>
      </c>
      <c r="D174" s="78">
        <v>1</v>
      </c>
      <c r="E174" s="78">
        <v>1</v>
      </c>
      <c r="F174" s="78">
        <v>12119090</v>
      </c>
      <c r="G174" s="78" t="s">
        <v>1430</v>
      </c>
      <c r="H174" s="77">
        <v>0.04</v>
      </c>
      <c r="I174" s="77">
        <v>0.12</v>
      </c>
    </row>
    <row r="175" spans="1:9" x14ac:dyDescent="0.3">
      <c r="A175" s="79">
        <v>11066</v>
      </c>
      <c r="B175" s="78" t="s">
        <v>2093</v>
      </c>
      <c r="C175" s="78">
        <v>1</v>
      </c>
      <c r="D175" s="78">
        <v>1</v>
      </c>
      <c r="E175" s="78">
        <v>1</v>
      </c>
      <c r="F175" s="78">
        <v>12119090</v>
      </c>
      <c r="G175" s="78" t="s">
        <v>419</v>
      </c>
      <c r="H175" s="77">
        <v>0.04</v>
      </c>
      <c r="I175" s="77">
        <v>0.12</v>
      </c>
    </row>
    <row r="176" spans="1:9" x14ac:dyDescent="0.3">
      <c r="A176" s="79">
        <v>21359</v>
      </c>
      <c r="B176" s="78" t="s">
        <v>1028</v>
      </c>
      <c r="C176" s="78">
        <v>2</v>
      </c>
      <c r="D176" s="78">
        <v>1</v>
      </c>
      <c r="E176" s="78">
        <v>1</v>
      </c>
      <c r="F176" s="78">
        <v>12119090</v>
      </c>
      <c r="G176" s="78" t="s">
        <v>419</v>
      </c>
      <c r="H176" s="77">
        <v>0.04</v>
      </c>
      <c r="I176" s="77">
        <v>0.12</v>
      </c>
    </row>
    <row r="177" spans="1:9" x14ac:dyDescent="0.3">
      <c r="A177" s="79">
        <v>21531</v>
      </c>
      <c r="B177" s="78" t="s">
        <v>2094</v>
      </c>
      <c r="C177" s="78">
        <v>2</v>
      </c>
      <c r="D177" s="78">
        <v>1</v>
      </c>
      <c r="E177" s="78">
        <v>1</v>
      </c>
      <c r="F177" s="78">
        <v>9109900</v>
      </c>
      <c r="G177" s="78" t="s">
        <v>1430</v>
      </c>
      <c r="H177" s="77">
        <v>0.04</v>
      </c>
      <c r="I177" s="77">
        <v>0.12</v>
      </c>
    </row>
    <row r="178" spans="1:9" x14ac:dyDescent="0.3">
      <c r="A178" s="79">
        <v>21023</v>
      </c>
      <c r="B178" s="78" t="s">
        <v>2095</v>
      </c>
      <c r="C178" s="78">
        <v>2</v>
      </c>
      <c r="D178" s="78">
        <v>1</v>
      </c>
      <c r="E178" s="78">
        <v>1</v>
      </c>
      <c r="F178" s="78">
        <v>9022000</v>
      </c>
      <c r="G178" s="78" t="s">
        <v>419</v>
      </c>
      <c r="H178" s="77">
        <v>0.04</v>
      </c>
      <c r="I178" s="77">
        <v>0.12</v>
      </c>
    </row>
    <row r="179" spans="1:9" x14ac:dyDescent="0.3">
      <c r="A179" s="79">
        <v>10120</v>
      </c>
      <c r="B179" s="78" t="s">
        <v>2095</v>
      </c>
      <c r="C179" s="78">
        <v>1</v>
      </c>
      <c r="D179" s="78">
        <v>1</v>
      </c>
      <c r="E179" s="78">
        <v>1</v>
      </c>
      <c r="F179" s="78">
        <v>9022000</v>
      </c>
      <c r="G179" s="78" t="s">
        <v>419</v>
      </c>
      <c r="H179" s="77">
        <v>0.04</v>
      </c>
      <c r="I179" s="77">
        <v>0.12</v>
      </c>
    </row>
    <row r="180" spans="1:9" x14ac:dyDescent="0.3">
      <c r="A180" s="79">
        <v>21421</v>
      </c>
      <c r="B180" s="78" t="s">
        <v>1029</v>
      </c>
      <c r="C180" s="78">
        <v>2</v>
      </c>
      <c r="D180" s="78">
        <v>1</v>
      </c>
      <c r="E180" s="78">
        <v>1</v>
      </c>
      <c r="F180" s="78">
        <v>9022000</v>
      </c>
      <c r="G180" s="78" t="s">
        <v>419</v>
      </c>
      <c r="H180" s="77">
        <v>0.04</v>
      </c>
      <c r="I180" s="77">
        <v>0.12</v>
      </c>
    </row>
    <row r="181" spans="1:9" x14ac:dyDescent="0.3">
      <c r="A181" s="79">
        <v>11069</v>
      </c>
      <c r="B181" s="78" t="s">
        <v>1030</v>
      </c>
      <c r="C181" s="78">
        <v>1</v>
      </c>
      <c r="D181" s="78">
        <v>1</v>
      </c>
      <c r="E181" s="78">
        <v>1</v>
      </c>
      <c r="F181" s="78">
        <v>9022000</v>
      </c>
      <c r="G181" s="78" t="s">
        <v>419</v>
      </c>
      <c r="H181" s="77">
        <v>0.04</v>
      </c>
      <c r="I181" s="77">
        <v>0.12</v>
      </c>
    </row>
    <row r="182" spans="1:9" x14ac:dyDescent="0.3">
      <c r="A182" s="79">
        <v>20075</v>
      </c>
      <c r="B182" s="78" t="s">
        <v>2096</v>
      </c>
      <c r="C182" s="78">
        <v>2</v>
      </c>
      <c r="D182" s="78">
        <v>1</v>
      </c>
      <c r="E182" s="78">
        <v>1</v>
      </c>
      <c r="F182" s="78">
        <v>9022000</v>
      </c>
      <c r="G182" s="78" t="s">
        <v>419</v>
      </c>
      <c r="H182" s="77">
        <v>0.04</v>
      </c>
      <c r="I182" s="77">
        <v>0.12</v>
      </c>
    </row>
    <row r="183" spans="1:9" x14ac:dyDescent="0.3">
      <c r="A183" s="79">
        <v>20201</v>
      </c>
      <c r="B183" s="78" t="s">
        <v>1031</v>
      </c>
      <c r="C183" s="78">
        <v>2</v>
      </c>
      <c r="D183" s="78">
        <v>1</v>
      </c>
      <c r="E183" s="78">
        <v>1</v>
      </c>
      <c r="F183" s="78">
        <v>9096190</v>
      </c>
      <c r="G183" s="78" t="s">
        <v>2077</v>
      </c>
      <c r="H183" s="77">
        <v>0.04</v>
      </c>
      <c r="I183" s="77">
        <v>0.12</v>
      </c>
    </row>
    <row r="184" spans="1:9" x14ac:dyDescent="0.3">
      <c r="A184" s="79">
        <v>10007</v>
      </c>
      <c r="B184" s="78" t="s">
        <v>31</v>
      </c>
      <c r="C184" s="78">
        <v>1</v>
      </c>
      <c r="D184" s="78">
        <v>1</v>
      </c>
      <c r="E184" s="78">
        <v>1</v>
      </c>
      <c r="F184" s="78">
        <v>9096190</v>
      </c>
      <c r="G184" s="78" t="s">
        <v>2077</v>
      </c>
      <c r="H184" s="77">
        <v>0.04</v>
      </c>
      <c r="I184" s="77">
        <v>0.12</v>
      </c>
    </row>
    <row r="185" spans="1:9" x14ac:dyDescent="0.3">
      <c r="A185" s="79">
        <v>20087</v>
      </c>
      <c r="B185" s="78" t="s">
        <v>31</v>
      </c>
      <c r="C185" s="78">
        <v>2</v>
      </c>
      <c r="D185" s="78">
        <v>1</v>
      </c>
      <c r="E185" s="78">
        <v>1</v>
      </c>
      <c r="F185" s="78">
        <v>9096190</v>
      </c>
      <c r="G185" s="78" t="s">
        <v>2077</v>
      </c>
      <c r="H185" s="77">
        <v>0.04</v>
      </c>
      <c r="I185" s="77">
        <v>0.12</v>
      </c>
    </row>
    <row r="186" spans="1:9" x14ac:dyDescent="0.3">
      <c r="A186" s="79">
        <v>21246</v>
      </c>
      <c r="B186" s="78" t="s">
        <v>1358</v>
      </c>
      <c r="C186" s="78">
        <v>2</v>
      </c>
      <c r="D186" s="78">
        <v>1</v>
      </c>
      <c r="E186" s="78">
        <v>1</v>
      </c>
      <c r="F186" s="78">
        <v>9096190</v>
      </c>
      <c r="G186" s="78" t="s">
        <v>2077</v>
      </c>
      <c r="H186" s="77">
        <v>0.04</v>
      </c>
      <c r="I186" s="77">
        <v>0.12</v>
      </c>
    </row>
    <row r="187" spans="1:9" x14ac:dyDescent="0.3">
      <c r="A187" s="79">
        <v>10063</v>
      </c>
      <c r="B187" s="78" t="s">
        <v>1458</v>
      </c>
      <c r="C187" s="78">
        <v>1</v>
      </c>
      <c r="D187" s="78">
        <v>1</v>
      </c>
      <c r="E187" s="78">
        <v>1</v>
      </c>
      <c r="F187" s="78">
        <v>9096190</v>
      </c>
      <c r="G187" s="78" t="s">
        <v>1430</v>
      </c>
      <c r="H187" s="77">
        <v>0.04</v>
      </c>
      <c r="I187" s="77">
        <v>0.12</v>
      </c>
    </row>
    <row r="188" spans="1:9" x14ac:dyDescent="0.3">
      <c r="A188" s="79">
        <v>2372</v>
      </c>
      <c r="B188" s="78" t="s">
        <v>977</v>
      </c>
      <c r="C188" s="78">
        <v>0</v>
      </c>
      <c r="D188" s="78">
        <v>3</v>
      </c>
      <c r="E188" s="78">
        <v>3</v>
      </c>
      <c r="F188" s="78">
        <v>7131090</v>
      </c>
      <c r="G188" s="78" t="s">
        <v>419</v>
      </c>
      <c r="H188" s="77">
        <v>0.04</v>
      </c>
      <c r="I188" s="77">
        <v>0.12</v>
      </c>
    </row>
    <row r="189" spans="1:9" x14ac:dyDescent="0.3">
      <c r="A189" s="79">
        <v>2371</v>
      </c>
      <c r="B189" s="78" t="s">
        <v>978</v>
      </c>
      <c r="C189" s="78">
        <v>0</v>
      </c>
      <c r="D189" s="78">
        <v>3</v>
      </c>
      <c r="E189" s="78">
        <v>3</v>
      </c>
      <c r="F189" s="78">
        <v>7131090</v>
      </c>
      <c r="G189" s="78" t="s">
        <v>419</v>
      </c>
      <c r="H189" s="77">
        <v>0.04</v>
      </c>
      <c r="I189" s="77">
        <v>0.12</v>
      </c>
    </row>
    <row r="190" spans="1:9" x14ac:dyDescent="0.3">
      <c r="A190" s="79">
        <v>20007</v>
      </c>
      <c r="B190" s="78" t="s">
        <v>27</v>
      </c>
      <c r="C190" s="78">
        <v>0</v>
      </c>
      <c r="D190" s="78">
        <v>1</v>
      </c>
      <c r="E190" s="78">
        <v>1</v>
      </c>
      <c r="F190" s="78">
        <v>9101200</v>
      </c>
      <c r="G190" s="78" t="s">
        <v>1430</v>
      </c>
      <c r="H190" s="77">
        <v>0.04</v>
      </c>
      <c r="I190" s="77">
        <v>0.12</v>
      </c>
    </row>
    <row r="191" spans="1:9" x14ac:dyDescent="0.3">
      <c r="A191" s="79">
        <v>20994</v>
      </c>
      <c r="B191" s="78" t="s">
        <v>1359</v>
      </c>
      <c r="C191" s="78">
        <v>2</v>
      </c>
      <c r="D191" s="78">
        <v>1</v>
      </c>
      <c r="E191" s="78">
        <v>1</v>
      </c>
      <c r="F191" s="78">
        <v>9101200</v>
      </c>
      <c r="G191" s="78" t="s">
        <v>1430</v>
      </c>
      <c r="H191" s="77">
        <v>0.04</v>
      </c>
      <c r="I191" s="77">
        <v>0.12</v>
      </c>
    </row>
    <row r="192" spans="1:9" x14ac:dyDescent="0.3">
      <c r="A192" s="79">
        <v>20359</v>
      </c>
      <c r="B192" s="78" t="s">
        <v>1459</v>
      </c>
      <c r="C192" s="78">
        <v>2</v>
      </c>
      <c r="D192" s="78">
        <v>1</v>
      </c>
      <c r="E192" s="78">
        <v>1</v>
      </c>
      <c r="F192" s="78">
        <v>9101100</v>
      </c>
      <c r="G192" s="78" t="s">
        <v>1430</v>
      </c>
      <c r="H192" s="77">
        <v>0.04</v>
      </c>
      <c r="I192" s="77">
        <v>0.12</v>
      </c>
    </row>
    <row r="193" spans="1:9" x14ac:dyDescent="0.3">
      <c r="A193" s="79">
        <v>21291</v>
      </c>
      <c r="B193" s="78" t="s">
        <v>1460</v>
      </c>
      <c r="C193" s="78">
        <v>2</v>
      </c>
      <c r="D193" s="78">
        <v>1</v>
      </c>
      <c r="E193" s="78">
        <v>1</v>
      </c>
      <c r="F193" s="78">
        <v>9101100</v>
      </c>
      <c r="G193" s="78" t="s">
        <v>1430</v>
      </c>
      <c r="H193" s="77">
        <v>0.04</v>
      </c>
      <c r="I193" s="77">
        <v>0.12</v>
      </c>
    </row>
    <row r="194" spans="1:9" x14ac:dyDescent="0.3">
      <c r="A194" s="79">
        <v>21336</v>
      </c>
      <c r="B194" s="78" t="s">
        <v>1461</v>
      </c>
      <c r="C194" s="78">
        <v>2</v>
      </c>
      <c r="D194" s="78">
        <v>1</v>
      </c>
      <c r="E194" s="78">
        <v>1</v>
      </c>
      <c r="F194" s="78">
        <v>9101100</v>
      </c>
      <c r="G194" s="78" t="s">
        <v>1430</v>
      </c>
      <c r="H194" s="77">
        <v>0.04</v>
      </c>
      <c r="I194" s="77">
        <v>0.12</v>
      </c>
    </row>
    <row r="195" spans="1:9" x14ac:dyDescent="0.3">
      <c r="A195" s="79">
        <v>10101</v>
      </c>
      <c r="B195" s="78" t="s">
        <v>1461</v>
      </c>
      <c r="C195" s="78">
        <v>1</v>
      </c>
      <c r="D195" s="78">
        <v>1</v>
      </c>
      <c r="E195" s="78">
        <v>1</v>
      </c>
      <c r="F195" s="78">
        <v>9101100</v>
      </c>
      <c r="G195" s="78" t="s">
        <v>1430</v>
      </c>
      <c r="H195" s="77">
        <v>0.04</v>
      </c>
      <c r="I195" s="77">
        <v>0.12</v>
      </c>
    </row>
    <row r="196" spans="1:9" x14ac:dyDescent="0.3">
      <c r="A196" s="79">
        <v>21381</v>
      </c>
      <c r="B196" s="78" t="s">
        <v>1462</v>
      </c>
      <c r="C196" s="78">
        <v>2</v>
      </c>
      <c r="D196" s="78">
        <v>1</v>
      </c>
      <c r="E196" s="78">
        <v>1</v>
      </c>
      <c r="F196" s="78">
        <v>9101100</v>
      </c>
      <c r="G196" s="78" t="s">
        <v>1430</v>
      </c>
      <c r="H196" s="77">
        <v>0.04</v>
      </c>
      <c r="I196" s="77">
        <v>0.12</v>
      </c>
    </row>
    <row r="197" spans="1:9" x14ac:dyDescent="0.3">
      <c r="A197" s="79">
        <v>20360</v>
      </c>
      <c r="B197" s="78" t="s">
        <v>1463</v>
      </c>
      <c r="C197" s="78">
        <v>2</v>
      </c>
      <c r="D197" s="78">
        <v>1</v>
      </c>
      <c r="E197" s="78">
        <v>1</v>
      </c>
      <c r="F197" s="78">
        <v>9101100</v>
      </c>
      <c r="G197" s="78" t="s">
        <v>1430</v>
      </c>
      <c r="H197" s="77">
        <v>0.04</v>
      </c>
      <c r="I197" s="77">
        <v>0.12</v>
      </c>
    </row>
    <row r="198" spans="1:9" x14ac:dyDescent="0.3">
      <c r="A198" s="79">
        <v>21337</v>
      </c>
      <c r="B198" s="78" t="s">
        <v>1464</v>
      </c>
      <c r="C198" s="78">
        <v>2</v>
      </c>
      <c r="D198" s="78">
        <v>1</v>
      </c>
      <c r="E198" s="78">
        <v>1</v>
      </c>
      <c r="F198" s="78">
        <v>9101100</v>
      </c>
      <c r="G198" s="78" t="s">
        <v>1430</v>
      </c>
      <c r="H198" s="77">
        <v>0.04</v>
      </c>
      <c r="I198" s="77">
        <v>0.12</v>
      </c>
    </row>
    <row r="199" spans="1:9" x14ac:dyDescent="0.3">
      <c r="A199" s="79">
        <v>10102</v>
      </c>
      <c r="B199" s="78" t="s">
        <v>1464</v>
      </c>
      <c r="C199" s="78">
        <v>1</v>
      </c>
      <c r="D199" s="78">
        <v>1</v>
      </c>
      <c r="E199" s="78">
        <v>1</v>
      </c>
      <c r="F199" s="78">
        <v>9101100</v>
      </c>
      <c r="G199" s="78" t="s">
        <v>1430</v>
      </c>
      <c r="H199" s="77">
        <v>0.04</v>
      </c>
      <c r="I199" s="77">
        <v>0.12</v>
      </c>
    </row>
    <row r="200" spans="1:9" x14ac:dyDescent="0.3">
      <c r="A200" s="79">
        <v>11054</v>
      </c>
      <c r="B200" s="78" t="s">
        <v>1465</v>
      </c>
      <c r="C200" s="78">
        <v>1</v>
      </c>
      <c r="D200" s="78">
        <v>1</v>
      </c>
      <c r="E200" s="78">
        <v>1</v>
      </c>
      <c r="F200" s="78">
        <v>9101100</v>
      </c>
      <c r="G200" s="78" t="s">
        <v>1430</v>
      </c>
      <c r="H200" s="77">
        <v>0.04</v>
      </c>
      <c r="I200" s="77">
        <v>0.12</v>
      </c>
    </row>
    <row r="201" spans="1:9" x14ac:dyDescent="0.3">
      <c r="A201" s="79">
        <v>21275</v>
      </c>
      <c r="B201" s="78" t="s">
        <v>1466</v>
      </c>
      <c r="C201" s="78">
        <v>1</v>
      </c>
      <c r="D201" s="78">
        <v>1</v>
      </c>
      <c r="E201" s="78">
        <v>1</v>
      </c>
      <c r="F201" s="78">
        <v>9101100</v>
      </c>
      <c r="G201" s="78" t="s">
        <v>1430</v>
      </c>
      <c r="H201" s="77">
        <v>0.04</v>
      </c>
      <c r="I201" s="77">
        <v>0.12</v>
      </c>
    </row>
    <row r="202" spans="1:9" x14ac:dyDescent="0.3">
      <c r="A202" s="79">
        <v>2826</v>
      </c>
      <c r="B202" s="78" t="s">
        <v>861</v>
      </c>
      <c r="C202" s="78">
        <v>0</v>
      </c>
      <c r="D202" s="78">
        <v>3</v>
      </c>
      <c r="E202" s="78">
        <v>3</v>
      </c>
      <c r="F202" s="78">
        <v>19023000</v>
      </c>
      <c r="G202" s="78" t="s">
        <v>419</v>
      </c>
      <c r="H202" s="77">
        <v>0.04</v>
      </c>
      <c r="I202" s="77">
        <v>0.12</v>
      </c>
    </row>
    <row r="203" spans="1:9" x14ac:dyDescent="0.3">
      <c r="A203" s="79">
        <v>2828</v>
      </c>
      <c r="B203" s="78" t="s">
        <v>863</v>
      </c>
      <c r="C203" s="78">
        <v>0</v>
      </c>
      <c r="D203" s="78">
        <v>3</v>
      </c>
      <c r="E203" s="78">
        <v>3</v>
      </c>
      <c r="F203" s="78">
        <v>7131090</v>
      </c>
      <c r="G203" s="78" t="s">
        <v>419</v>
      </c>
      <c r="H203" s="77">
        <v>0.04</v>
      </c>
      <c r="I203" s="77">
        <v>0.12</v>
      </c>
    </row>
    <row r="204" spans="1:9" x14ac:dyDescent="0.3">
      <c r="A204" s="79">
        <v>2827</v>
      </c>
      <c r="B204" s="78" t="s">
        <v>862</v>
      </c>
      <c r="C204" s="78">
        <v>0</v>
      </c>
      <c r="D204" s="78">
        <v>3</v>
      </c>
      <c r="E204" s="78">
        <v>3</v>
      </c>
      <c r="F204" s="78">
        <v>7131090</v>
      </c>
      <c r="G204" s="78" t="s">
        <v>419</v>
      </c>
      <c r="H204" s="77">
        <v>0.04</v>
      </c>
      <c r="I204" s="77">
        <v>0.12</v>
      </c>
    </row>
    <row r="205" spans="1:9" x14ac:dyDescent="0.3">
      <c r="A205" s="79">
        <v>21767</v>
      </c>
      <c r="B205" s="78" t="s">
        <v>877</v>
      </c>
      <c r="C205" s="78">
        <v>2</v>
      </c>
      <c r="D205" s="78">
        <v>3</v>
      </c>
      <c r="E205" s="78">
        <v>3</v>
      </c>
      <c r="F205" s="78">
        <v>7132090</v>
      </c>
      <c r="G205" s="78" t="s">
        <v>419</v>
      </c>
      <c r="H205" s="77">
        <v>0.04</v>
      </c>
      <c r="I205" s="77">
        <v>0.12</v>
      </c>
    </row>
    <row r="206" spans="1:9" x14ac:dyDescent="0.3">
      <c r="A206" s="79">
        <v>2829</v>
      </c>
      <c r="B206" s="78" t="s">
        <v>864</v>
      </c>
      <c r="C206" s="78">
        <v>0</v>
      </c>
      <c r="D206" s="78"/>
      <c r="E206" s="78"/>
      <c r="F206" s="78">
        <v>7131090</v>
      </c>
      <c r="G206" s="78" t="s">
        <v>419</v>
      </c>
      <c r="H206" s="77">
        <v>0.04</v>
      </c>
      <c r="I206" s="77">
        <v>0.12</v>
      </c>
    </row>
    <row r="207" spans="1:9" x14ac:dyDescent="0.3">
      <c r="A207" s="79">
        <v>21383</v>
      </c>
      <c r="B207" s="78" t="s">
        <v>1032</v>
      </c>
      <c r="C207" s="78">
        <v>2</v>
      </c>
      <c r="D207" s="78">
        <v>1</v>
      </c>
      <c r="E207" s="78">
        <v>1</v>
      </c>
      <c r="F207" s="78">
        <v>12119090</v>
      </c>
      <c r="G207" s="78" t="s">
        <v>419</v>
      </c>
      <c r="H207" s="77">
        <v>0.04</v>
      </c>
      <c r="I207" s="77">
        <v>0.12</v>
      </c>
    </row>
    <row r="208" spans="1:9" x14ac:dyDescent="0.3">
      <c r="A208" s="79">
        <v>10008</v>
      </c>
      <c r="B208" s="78" t="s">
        <v>2097</v>
      </c>
      <c r="C208" s="78">
        <v>1</v>
      </c>
      <c r="D208" s="78">
        <v>1</v>
      </c>
      <c r="E208" s="78">
        <v>1</v>
      </c>
      <c r="F208" s="78">
        <v>12119090</v>
      </c>
      <c r="G208" s="78" t="s">
        <v>419</v>
      </c>
      <c r="H208" s="77">
        <v>0.04</v>
      </c>
      <c r="I208" s="77">
        <v>0.12</v>
      </c>
    </row>
    <row r="209" spans="1:9" x14ac:dyDescent="0.3">
      <c r="A209" s="79">
        <v>21227</v>
      </c>
      <c r="B209" s="78" t="s">
        <v>1906</v>
      </c>
      <c r="C209" s="78">
        <v>2</v>
      </c>
      <c r="D209" s="78">
        <v>1</v>
      </c>
      <c r="E209" s="78">
        <v>1</v>
      </c>
      <c r="F209" s="78">
        <v>12119090</v>
      </c>
      <c r="G209" s="78" t="s">
        <v>419</v>
      </c>
      <c r="H209" s="77">
        <v>0.04</v>
      </c>
      <c r="I209" s="77">
        <v>0.12</v>
      </c>
    </row>
    <row r="210" spans="1:9" x14ac:dyDescent="0.3">
      <c r="A210" s="79">
        <v>11073</v>
      </c>
      <c r="B210" s="78" t="s">
        <v>1907</v>
      </c>
      <c r="C210" s="78">
        <v>1</v>
      </c>
      <c r="D210" s="78">
        <v>1</v>
      </c>
      <c r="E210" s="78">
        <v>1</v>
      </c>
      <c r="F210" s="78">
        <v>12119090</v>
      </c>
      <c r="G210" s="78" t="s">
        <v>419</v>
      </c>
      <c r="H210" s="77">
        <v>0.04</v>
      </c>
      <c r="I210" s="77">
        <v>0.12</v>
      </c>
    </row>
    <row r="211" spans="1:9" x14ac:dyDescent="0.3">
      <c r="A211" s="79">
        <v>20068</v>
      </c>
      <c r="B211" s="78" t="s">
        <v>1907</v>
      </c>
      <c r="C211" s="78">
        <v>2</v>
      </c>
      <c r="D211" s="78">
        <v>1</v>
      </c>
      <c r="E211" s="78">
        <v>1</v>
      </c>
      <c r="F211" s="78">
        <v>12119090</v>
      </c>
      <c r="G211" s="78" t="s">
        <v>419</v>
      </c>
      <c r="H211" s="77">
        <v>0.04</v>
      </c>
      <c r="I211" s="77">
        <v>0.12</v>
      </c>
    </row>
    <row r="212" spans="1:9" x14ac:dyDescent="0.3">
      <c r="A212" s="79">
        <v>11062</v>
      </c>
      <c r="B212" s="78" t="s">
        <v>1033</v>
      </c>
      <c r="C212" s="78">
        <v>1</v>
      </c>
      <c r="D212" s="78">
        <v>1</v>
      </c>
      <c r="E212" s="78">
        <v>1</v>
      </c>
      <c r="F212" s="78">
        <v>12119090</v>
      </c>
      <c r="G212" s="78" t="s">
        <v>419</v>
      </c>
      <c r="H212" s="77">
        <v>0.04</v>
      </c>
      <c r="I212" s="77">
        <v>0.12</v>
      </c>
    </row>
    <row r="213" spans="1:9" x14ac:dyDescent="0.3">
      <c r="A213" s="79">
        <v>10088</v>
      </c>
      <c r="B213" s="78" t="s">
        <v>1908</v>
      </c>
      <c r="C213" s="78">
        <v>1</v>
      </c>
      <c r="D213" s="78">
        <v>1</v>
      </c>
      <c r="E213" s="78">
        <v>1</v>
      </c>
      <c r="F213" s="78">
        <v>12119090</v>
      </c>
      <c r="G213" s="78" t="s">
        <v>419</v>
      </c>
      <c r="H213" s="77">
        <v>0.04</v>
      </c>
      <c r="I213" s="77">
        <v>0.12</v>
      </c>
    </row>
    <row r="214" spans="1:9" x14ac:dyDescent="0.3">
      <c r="A214" s="79">
        <v>11085</v>
      </c>
      <c r="B214" s="78" t="s">
        <v>2098</v>
      </c>
      <c r="C214" s="78">
        <v>1</v>
      </c>
      <c r="D214" s="78">
        <v>1</v>
      </c>
      <c r="E214" s="78">
        <v>1</v>
      </c>
      <c r="F214" s="78">
        <v>12119090</v>
      </c>
      <c r="G214" s="78" t="s">
        <v>419</v>
      </c>
      <c r="H214" s="77">
        <v>0.04</v>
      </c>
      <c r="I214" s="77">
        <v>0.12</v>
      </c>
    </row>
    <row r="215" spans="1:9" x14ac:dyDescent="0.3">
      <c r="A215" s="79">
        <v>20556</v>
      </c>
      <c r="B215" s="78" t="s">
        <v>1034</v>
      </c>
      <c r="C215" s="78">
        <v>2</v>
      </c>
      <c r="D215" s="78">
        <v>1</v>
      </c>
      <c r="E215" s="78">
        <v>1</v>
      </c>
      <c r="F215" s="78">
        <v>12119090</v>
      </c>
      <c r="G215" s="78" t="s">
        <v>419</v>
      </c>
      <c r="H215" s="77">
        <v>0.04</v>
      </c>
      <c r="I215" s="77">
        <v>0.12</v>
      </c>
    </row>
    <row r="216" spans="1:9" x14ac:dyDescent="0.3">
      <c r="A216" s="79">
        <v>21020</v>
      </c>
      <c r="B216" s="78" t="s">
        <v>486</v>
      </c>
      <c r="C216" s="78">
        <v>2</v>
      </c>
      <c r="D216" s="78">
        <v>1</v>
      </c>
      <c r="E216" s="78">
        <v>1</v>
      </c>
      <c r="F216" s="78">
        <v>12119090</v>
      </c>
      <c r="G216" s="78" t="s">
        <v>419</v>
      </c>
      <c r="H216" s="77">
        <v>0.04</v>
      </c>
      <c r="I216" s="77">
        <v>0.12</v>
      </c>
    </row>
    <row r="217" spans="1:9" x14ac:dyDescent="0.3">
      <c r="A217" s="79">
        <v>20134</v>
      </c>
      <c r="B217" s="78" t="s">
        <v>1035</v>
      </c>
      <c r="C217" s="78">
        <v>2</v>
      </c>
      <c r="D217" s="78">
        <v>1</v>
      </c>
      <c r="E217" s="78">
        <v>1</v>
      </c>
      <c r="F217" s="78">
        <v>12119090</v>
      </c>
      <c r="G217" s="78" t="s">
        <v>419</v>
      </c>
      <c r="H217" s="77">
        <v>0.04</v>
      </c>
      <c r="I217" s="77">
        <v>0.12</v>
      </c>
    </row>
    <row r="218" spans="1:9" x14ac:dyDescent="0.3">
      <c r="A218" s="79">
        <v>10095</v>
      </c>
      <c r="B218" s="78" t="s">
        <v>1036</v>
      </c>
      <c r="C218" s="78">
        <v>1</v>
      </c>
      <c r="D218" s="78">
        <v>1</v>
      </c>
      <c r="E218" s="78">
        <v>1</v>
      </c>
      <c r="F218" s="78">
        <v>12119090</v>
      </c>
      <c r="G218" s="78" t="s">
        <v>419</v>
      </c>
      <c r="H218" s="77">
        <v>0.04</v>
      </c>
      <c r="I218" s="77">
        <v>0.12</v>
      </c>
    </row>
    <row r="219" spans="1:9" x14ac:dyDescent="0.3">
      <c r="A219" s="79">
        <v>10097</v>
      </c>
      <c r="B219" s="78" t="s">
        <v>1037</v>
      </c>
      <c r="C219" s="78">
        <v>1</v>
      </c>
      <c r="D219" s="78">
        <v>1</v>
      </c>
      <c r="E219" s="78">
        <v>1</v>
      </c>
      <c r="F219" s="78">
        <v>12119090</v>
      </c>
      <c r="G219" s="78" t="s">
        <v>419</v>
      </c>
      <c r="H219" s="77">
        <v>0.04</v>
      </c>
      <c r="I219" s="77">
        <v>0.12</v>
      </c>
    </row>
    <row r="220" spans="1:9" x14ac:dyDescent="0.3">
      <c r="A220" s="79">
        <v>20217</v>
      </c>
      <c r="B220" s="78" t="s">
        <v>1038</v>
      </c>
      <c r="C220" s="78">
        <v>2</v>
      </c>
      <c r="D220" s="78">
        <v>1</v>
      </c>
      <c r="E220" s="78">
        <v>1</v>
      </c>
      <c r="F220" s="78">
        <v>12119090</v>
      </c>
      <c r="G220" s="78" t="s">
        <v>419</v>
      </c>
      <c r="H220" s="77">
        <v>0.04</v>
      </c>
      <c r="I220" s="77">
        <v>0.12</v>
      </c>
    </row>
    <row r="221" spans="1:9" x14ac:dyDescent="0.3">
      <c r="A221" s="79">
        <v>11040</v>
      </c>
      <c r="B221" s="78" t="s">
        <v>1039</v>
      </c>
      <c r="C221" s="78">
        <v>1</v>
      </c>
      <c r="D221" s="78">
        <v>1</v>
      </c>
      <c r="E221" s="78">
        <v>1</v>
      </c>
      <c r="F221" s="78">
        <v>12119090</v>
      </c>
      <c r="G221" s="78" t="s">
        <v>419</v>
      </c>
      <c r="H221" s="77">
        <v>0.04</v>
      </c>
      <c r="I221" s="77">
        <v>0.12</v>
      </c>
    </row>
    <row r="222" spans="1:9" x14ac:dyDescent="0.3">
      <c r="A222" s="79">
        <v>20309</v>
      </c>
      <c r="B222" s="78" t="s">
        <v>1039</v>
      </c>
      <c r="C222" s="78">
        <v>2</v>
      </c>
      <c r="D222" s="78">
        <v>1</v>
      </c>
      <c r="E222" s="78">
        <v>1</v>
      </c>
      <c r="F222" s="78">
        <v>12119090</v>
      </c>
      <c r="G222" s="78" t="s">
        <v>419</v>
      </c>
      <c r="H222" s="77">
        <v>0.04</v>
      </c>
      <c r="I222" s="77">
        <v>0.12</v>
      </c>
    </row>
    <row r="223" spans="1:9" x14ac:dyDescent="0.3">
      <c r="A223" s="79">
        <v>11055</v>
      </c>
      <c r="B223" s="78" t="s">
        <v>1040</v>
      </c>
      <c r="C223" s="78">
        <v>1</v>
      </c>
      <c r="D223" s="78">
        <v>1</v>
      </c>
      <c r="E223" s="78">
        <v>1</v>
      </c>
      <c r="F223" s="78">
        <v>12119090</v>
      </c>
      <c r="G223" s="78" t="s">
        <v>419</v>
      </c>
      <c r="H223" s="77">
        <v>0.04</v>
      </c>
      <c r="I223" s="77">
        <v>0.12</v>
      </c>
    </row>
    <row r="224" spans="1:9" x14ac:dyDescent="0.3">
      <c r="A224" s="79">
        <v>20281</v>
      </c>
      <c r="B224" s="78" t="s">
        <v>1041</v>
      </c>
      <c r="C224" s="78">
        <v>2</v>
      </c>
      <c r="D224" s="78">
        <v>1</v>
      </c>
      <c r="E224" s="78">
        <v>1</v>
      </c>
      <c r="F224" s="78">
        <v>12119090</v>
      </c>
      <c r="G224" s="78" t="s">
        <v>419</v>
      </c>
      <c r="H224" s="77">
        <v>0.04</v>
      </c>
      <c r="I224" s="77">
        <v>0.12</v>
      </c>
    </row>
    <row r="225" spans="1:9" x14ac:dyDescent="0.3">
      <c r="A225" s="79">
        <v>20988</v>
      </c>
      <c r="B225" s="78" t="s">
        <v>1042</v>
      </c>
      <c r="C225" s="78">
        <v>2</v>
      </c>
      <c r="D225" s="78">
        <v>1</v>
      </c>
      <c r="E225" s="78">
        <v>1</v>
      </c>
      <c r="F225" s="78">
        <v>12119090</v>
      </c>
      <c r="G225" s="78" t="s">
        <v>419</v>
      </c>
      <c r="H225" s="77">
        <v>0.04</v>
      </c>
      <c r="I225" s="77">
        <v>0.12</v>
      </c>
    </row>
    <row r="226" spans="1:9" x14ac:dyDescent="0.3">
      <c r="A226" s="79">
        <v>21382</v>
      </c>
      <c r="B226" s="78" t="s">
        <v>1909</v>
      </c>
      <c r="C226" s="78">
        <v>2</v>
      </c>
      <c r="D226" s="78">
        <v>1</v>
      </c>
      <c r="E226" s="78">
        <v>1</v>
      </c>
      <c r="F226" s="78">
        <v>12119090</v>
      </c>
      <c r="G226" s="78" t="s">
        <v>419</v>
      </c>
      <c r="H226" s="77">
        <v>0.04</v>
      </c>
      <c r="I226" s="77">
        <v>0.12</v>
      </c>
    </row>
    <row r="227" spans="1:9" x14ac:dyDescent="0.3">
      <c r="A227" s="79">
        <v>21546</v>
      </c>
      <c r="B227" s="78" t="s">
        <v>1376</v>
      </c>
      <c r="C227" s="78">
        <v>1</v>
      </c>
      <c r="D227" s="78">
        <v>1</v>
      </c>
      <c r="E227" s="78">
        <v>1</v>
      </c>
      <c r="F227" s="78">
        <v>12119090</v>
      </c>
      <c r="G227" s="78" t="s">
        <v>1430</v>
      </c>
      <c r="H227" s="77">
        <v>0.04</v>
      </c>
      <c r="I227" s="77">
        <v>0.12</v>
      </c>
    </row>
    <row r="228" spans="1:9" x14ac:dyDescent="0.3">
      <c r="A228" s="79">
        <v>10009</v>
      </c>
      <c r="B228" s="78" t="s">
        <v>1910</v>
      </c>
      <c r="C228" s="78">
        <v>1</v>
      </c>
      <c r="D228" s="78">
        <v>1</v>
      </c>
      <c r="E228" s="78">
        <v>1</v>
      </c>
      <c r="F228" s="78">
        <v>12119090</v>
      </c>
      <c r="G228" s="78" t="s">
        <v>2077</v>
      </c>
      <c r="H228" s="77">
        <v>0.04</v>
      </c>
      <c r="I228" s="77">
        <v>0.12</v>
      </c>
    </row>
    <row r="229" spans="1:9" x14ac:dyDescent="0.3">
      <c r="A229" s="79">
        <v>20998</v>
      </c>
      <c r="B229" s="78" t="s">
        <v>1911</v>
      </c>
      <c r="C229" s="78">
        <v>2</v>
      </c>
      <c r="D229" s="78">
        <v>1</v>
      </c>
      <c r="E229" s="78">
        <v>1</v>
      </c>
      <c r="F229" s="78">
        <v>12119090</v>
      </c>
      <c r="G229" s="78" t="s">
        <v>1430</v>
      </c>
      <c r="H229" s="77">
        <v>0.04</v>
      </c>
      <c r="I229" s="77">
        <v>0.12</v>
      </c>
    </row>
    <row r="230" spans="1:9" x14ac:dyDescent="0.3">
      <c r="A230" s="79">
        <v>10126</v>
      </c>
      <c r="B230" s="78" t="s">
        <v>1911</v>
      </c>
      <c r="C230" s="78">
        <v>1</v>
      </c>
      <c r="D230" s="78">
        <v>1</v>
      </c>
      <c r="E230" s="78">
        <v>1</v>
      </c>
      <c r="F230" s="78">
        <v>12119090</v>
      </c>
      <c r="G230" s="78" t="s">
        <v>419</v>
      </c>
      <c r="H230" s="77">
        <v>0.04</v>
      </c>
      <c r="I230" s="77">
        <v>0.12</v>
      </c>
    </row>
    <row r="231" spans="1:9" x14ac:dyDescent="0.3">
      <c r="A231" s="79">
        <v>20989</v>
      </c>
      <c r="B231" s="78" t="s">
        <v>1912</v>
      </c>
      <c r="C231" s="78">
        <v>1</v>
      </c>
      <c r="D231" s="78">
        <v>1</v>
      </c>
      <c r="E231" s="78">
        <v>1</v>
      </c>
      <c r="F231" s="78">
        <v>12119090</v>
      </c>
      <c r="G231" s="78" t="s">
        <v>1430</v>
      </c>
      <c r="H231" s="77">
        <v>0.04</v>
      </c>
      <c r="I231" s="77">
        <v>0.12</v>
      </c>
    </row>
    <row r="232" spans="1:9" x14ac:dyDescent="0.3">
      <c r="A232" s="79">
        <v>20008</v>
      </c>
      <c r="B232" s="78" t="s">
        <v>1467</v>
      </c>
      <c r="C232" s="78">
        <v>2</v>
      </c>
      <c r="D232" s="78">
        <v>1</v>
      </c>
      <c r="E232" s="78">
        <v>1</v>
      </c>
      <c r="F232" s="78">
        <v>12119090</v>
      </c>
      <c r="G232" s="78" t="s">
        <v>1430</v>
      </c>
      <c r="H232" s="77">
        <v>0.04</v>
      </c>
      <c r="I232" s="77">
        <v>0.12</v>
      </c>
    </row>
    <row r="233" spans="1:9" x14ac:dyDescent="0.3">
      <c r="A233" s="79">
        <v>20971</v>
      </c>
      <c r="B233" s="78" t="s">
        <v>1468</v>
      </c>
      <c r="C233" s="78">
        <v>1</v>
      </c>
      <c r="D233" s="78">
        <v>1</v>
      </c>
      <c r="E233" s="78">
        <v>1</v>
      </c>
      <c r="F233" s="78">
        <v>12119090</v>
      </c>
      <c r="G233" s="78" t="s">
        <v>1430</v>
      </c>
      <c r="H233" s="77">
        <v>0.04</v>
      </c>
      <c r="I233" s="77">
        <v>0.12</v>
      </c>
    </row>
    <row r="234" spans="1:9" x14ac:dyDescent="0.3">
      <c r="A234" s="79">
        <v>2289</v>
      </c>
      <c r="B234" s="78" t="s">
        <v>892</v>
      </c>
      <c r="C234" s="78">
        <v>0</v>
      </c>
      <c r="D234" s="78">
        <v>7</v>
      </c>
      <c r="E234" s="78">
        <v>3</v>
      </c>
      <c r="F234" s="78">
        <v>7131090</v>
      </c>
      <c r="G234" s="78" t="s">
        <v>419</v>
      </c>
      <c r="H234" s="77">
        <v>0.04</v>
      </c>
      <c r="I234" s="77">
        <v>0.12</v>
      </c>
    </row>
    <row r="235" spans="1:9" x14ac:dyDescent="0.3">
      <c r="A235" s="79">
        <v>2293</v>
      </c>
      <c r="B235" s="78" t="s">
        <v>902</v>
      </c>
      <c r="C235" s="78">
        <v>0</v>
      </c>
      <c r="D235" s="78">
        <v>3</v>
      </c>
      <c r="E235" s="78">
        <v>3</v>
      </c>
      <c r="F235" s="78">
        <v>7131090</v>
      </c>
      <c r="G235" s="78" t="s">
        <v>419</v>
      </c>
      <c r="H235" s="77">
        <v>0.04</v>
      </c>
      <c r="I235" s="77">
        <v>0.12</v>
      </c>
    </row>
    <row r="236" spans="1:9" x14ac:dyDescent="0.3">
      <c r="A236" s="79">
        <v>2838</v>
      </c>
      <c r="B236" s="78" t="s">
        <v>871</v>
      </c>
      <c r="C236" s="78">
        <v>0</v>
      </c>
      <c r="D236" s="78">
        <v>3</v>
      </c>
      <c r="E236" s="78">
        <v>3</v>
      </c>
      <c r="F236" s="78">
        <v>12040090</v>
      </c>
      <c r="G236" s="78" t="s">
        <v>419</v>
      </c>
      <c r="H236" s="77">
        <v>0.04</v>
      </c>
      <c r="I236" s="77">
        <v>0.12</v>
      </c>
    </row>
    <row r="237" spans="1:9" x14ac:dyDescent="0.3">
      <c r="A237" s="79">
        <v>21241</v>
      </c>
      <c r="B237" s="78" t="s">
        <v>1386</v>
      </c>
      <c r="C237" s="78">
        <v>2</v>
      </c>
      <c r="D237" s="78">
        <v>1</v>
      </c>
      <c r="E237" s="78">
        <v>1</v>
      </c>
      <c r="F237" s="78">
        <v>9109900</v>
      </c>
      <c r="G237" s="78" t="s">
        <v>1430</v>
      </c>
      <c r="H237" s="77">
        <v>0.04</v>
      </c>
      <c r="I237" s="77">
        <v>0.12</v>
      </c>
    </row>
    <row r="238" spans="1:9" x14ac:dyDescent="0.3">
      <c r="A238" s="79">
        <v>11074</v>
      </c>
      <c r="B238" s="78" t="s">
        <v>1469</v>
      </c>
      <c r="C238" s="78">
        <v>1</v>
      </c>
      <c r="D238" s="78">
        <v>1</v>
      </c>
      <c r="E238" s="78">
        <v>1</v>
      </c>
      <c r="F238" s="78">
        <v>9109900</v>
      </c>
      <c r="G238" s="78" t="s">
        <v>1430</v>
      </c>
      <c r="H238" s="77">
        <v>0.04</v>
      </c>
      <c r="I238" s="77">
        <v>0.12</v>
      </c>
    </row>
    <row r="239" spans="1:9" x14ac:dyDescent="0.3">
      <c r="A239" s="79">
        <v>20358</v>
      </c>
      <c r="B239" s="78" t="s">
        <v>1469</v>
      </c>
      <c r="C239" s="78">
        <v>2</v>
      </c>
      <c r="D239" s="78">
        <v>1</v>
      </c>
      <c r="E239" s="78">
        <v>1</v>
      </c>
      <c r="F239" s="78">
        <v>9109900</v>
      </c>
      <c r="G239" s="78" t="s">
        <v>1430</v>
      </c>
      <c r="H239" s="77">
        <v>0.04</v>
      </c>
      <c r="I239" s="77">
        <v>0.12</v>
      </c>
    </row>
    <row r="240" spans="1:9" x14ac:dyDescent="0.3">
      <c r="A240" s="79">
        <v>20086</v>
      </c>
      <c r="B240" s="78" t="s">
        <v>1469</v>
      </c>
      <c r="C240" s="78">
        <v>2</v>
      </c>
      <c r="D240" s="78">
        <v>1</v>
      </c>
      <c r="E240" s="78">
        <v>1</v>
      </c>
      <c r="F240" s="78">
        <v>9109900</v>
      </c>
      <c r="G240" s="78" t="s">
        <v>1430</v>
      </c>
      <c r="H240" s="77">
        <v>0.04</v>
      </c>
      <c r="I240" s="77">
        <v>0.12</v>
      </c>
    </row>
    <row r="241" spans="1:9" x14ac:dyDescent="0.3">
      <c r="A241" s="79">
        <v>10112</v>
      </c>
      <c r="B241" s="78" t="s">
        <v>1925</v>
      </c>
      <c r="C241" s="78">
        <v>1</v>
      </c>
      <c r="D241" s="78">
        <v>1</v>
      </c>
      <c r="E241" s="78">
        <v>1</v>
      </c>
      <c r="F241" s="78">
        <v>9109900</v>
      </c>
      <c r="G241" s="78" t="s">
        <v>1430</v>
      </c>
      <c r="H241" s="77">
        <v>0.04</v>
      </c>
      <c r="I241" s="77">
        <v>0.12</v>
      </c>
    </row>
    <row r="242" spans="1:9" x14ac:dyDescent="0.3">
      <c r="A242" s="79">
        <v>10128</v>
      </c>
      <c r="B242" s="78" t="s">
        <v>1926</v>
      </c>
      <c r="C242" s="78">
        <v>1</v>
      </c>
      <c r="D242" s="78">
        <v>1</v>
      </c>
      <c r="E242" s="78">
        <v>1</v>
      </c>
      <c r="F242" s="78">
        <v>9109900</v>
      </c>
      <c r="G242" s="78" t="s">
        <v>1430</v>
      </c>
      <c r="H242" s="77">
        <v>0.04</v>
      </c>
      <c r="I242" s="77">
        <v>0.12</v>
      </c>
    </row>
    <row r="243" spans="1:9" x14ac:dyDescent="0.3">
      <c r="A243" s="79">
        <v>21504</v>
      </c>
      <c r="B243" s="78" t="s">
        <v>138</v>
      </c>
      <c r="C243" s="78">
        <v>2</v>
      </c>
      <c r="D243" s="78">
        <v>1</v>
      </c>
      <c r="E243" s="78">
        <v>1</v>
      </c>
      <c r="F243" s="78">
        <v>9109900</v>
      </c>
      <c r="G243" s="78" t="s">
        <v>1430</v>
      </c>
      <c r="H243" s="77">
        <v>0.04</v>
      </c>
      <c r="I243" s="77">
        <v>0.12</v>
      </c>
    </row>
    <row r="244" spans="1:9" x14ac:dyDescent="0.3">
      <c r="A244" s="79">
        <v>11059</v>
      </c>
      <c r="B244" s="78" t="s">
        <v>138</v>
      </c>
      <c r="C244" s="78">
        <v>1</v>
      </c>
      <c r="D244" s="78">
        <v>1</v>
      </c>
      <c r="E244" s="78">
        <v>1</v>
      </c>
      <c r="F244" s="78">
        <v>9109900</v>
      </c>
      <c r="G244" s="78" t="s">
        <v>1430</v>
      </c>
      <c r="H244" s="77">
        <v>0.04</v>
      </c>
      <c r="I244" s="77">
        <v>0.12</v>
      </c>
    </row>
    <row r="245" spans="1:9" x14ac:dyDescent="0.3">
      <c r="A245" s="79">
        <v>10071</v>
      </c>
      <c r="B245" s="78" t="s">
        <v>1927</v>
      </c>
      <c r="C245" s="78">
        <v>1</v>
      </c>
      <c r="D245" s="78">
        <v>1</v>
      </c>
      <c r="E245" s="78">
        <v>1</v>
      </c>
      <c r="F245" s="78">
        <v>9109900</v>
      </c>
      <c r="G245" s="78" t="s">
        <v>1430</v>
      </c>
      <c r="H245" s="77">
        <v>0.04</v>
      </c>
      <c r="I245" s="77">
        <v>0.12</v>
      </c>
    </row>
    <row r="246" spans="1:9" x14ac:dyDescent="0.3">
      <c r="A246" s="79">
        <v>21311</v>
      </c>
      <c r="B246" s="78" t="s">
        <v>1927</v>
      </c>
      <c r="C246" s="78">
        <v>2</v>
      </c>
      <c r="D246" s="78">
        <v>1</v>
      </c>
      <c r="E246" s="78">
        <v>1</v>
      </c>
      <c r="F246" s="78">
        <v>9109900</v>
      </c>
      <c r="G246" s="78" t="s">
        <v>1430</v>
      </c>
      <c r="H246" s="77">
        <v>0.04</v>
      </c>
      <c r="I246" s="77">
        <v>0.12</v>
      </c>
    </row>
    <row r="247" spans="1:9" x14ac:dyDescent="0.3">
      <c r="A247" s="79">
        <v>21025</v>
      </c>
      <c r="B247" s="78" t="s">
        <v>414</v>
      </c>
      <c r="C247" s="78">
        <v>1</v>
      </c>
      <c r="D247" s="78">
        <v>1</v>
      </c>
      <c r="E247" s="78">
        <v>1</v>
      </c>
      <c r="F247" s="78">
        <v>9109900</v>
      </c>
      <c r="G247" s="78" t="s">
        <v>1430</v>
      </c>
      <c r="H247" s="77">
        <v>0.04</v>
      </c>
      <c r="I247" s="77">
        <v>0.12</v>
      </c>
    </row>
    <row r="248" spans="1:9" x14ac:dyDescent="0.3">
      <c r="A248" s="79">
        <v>20897</v>
      </c>
      <c r="B248" s="78" t="s">
        <v>1470</v>
      </c>
      <c r="C248" s="78">
        <v>2</v>
      </c>
      <c r="D248" s="78">
        <v>1</v>
      </c>
      <c r="E248" s="78">
        <v>1</v>
      </c>
      <c r="F248" s="78">
        <v>9109900</v>
      </c>
      <c r="G248" s="78" t="s">
        <v>1430</v>
      </c>
      <c r="H248" s="77">
        <v>0.04</v>
      </c>
      <c r="I248" s="77">
        <v>0.12</v>
      </c>
    </row>
    <row r="249" spans="1:9" x14ac:dyDescent="0.3">
      <c r="A249" s="79">
        <v>20082</v>
      </c>
      <c r="B249" s="78" t="s">
        <v>950</v>
      </c>
      <c r="C249" s="78">
        <v>2</v>
      </c>
      <c r="D249" s="78">
        <v>1</v>
      </c>
      <c r="E249" s="78">
        <v>1</v>
      </c>
      <c r="F249" s="78">
        <v>9109900</v>
      </c>
      <c r="G249" s="78" t="s">
        <v>1430</v>
      </c>
      <c r="H249" s="77">
        <v>0.04</v>
      </c>
      <c r="I249" s="77">
        <v>0.12</v>
      </c>
    </row>
    <row r="250" spans="1:9" x14ac:dyDescent="0.3">
      <c r="A250" s="79">
        <v>21401</v>
      </c>
      <c r="B250" s="78" t="s">
        <v>1387</v>
      </c>
      <c r="C250" s="78">
        <v>2</v>
      </c>
      <c r="D250" s="78">
        <v>1</v>
      </c>
      <c r="E250" s="78">
        <v>1</v>
      </c>
      <c r="F250" s="78">
        <v>9109900</v>
      </c>
      <c r="G250" s="78" t="s">
        <v>1430</v>
      </c>
      <c r="H250" s="77">
        <v>0.04</v>
      </c>
      <c r="I250" s="77">
        <v>0.12</v>
      </c>
    </row>
    <row r="251" spans="1:9" x14ac:dyDescent="0.3">
      <c r="A251" s="79">
        <v>21223</v>
      </c>
      <c r="B251" s="78" t="s">
        <v>1928</v>
      </c>
      <c r="C251" s="78">
        <v>2</v>
      </c>
      <c r="D251" s="78">
        <v>1</v>
      </c>
      <c r="E251" s="78">
        <v>1</v>
      </c>
      <c r="F251" s="78">
        <v>9109900</v>
      </c>
      <c r="G251" s="78" t="s">
        <v>1430</v>
      </c>
      <c r="H251" s="77">
        <v>0.04</v>
      </c>
      <c r="I251" s="77">
        <v>0.12</v>
      </c>
    </row>
    <row r="252" spans="1:9" x14ac:dyDescent="0.3">
      <c r="A252" s="79">
        <v>2368</v>
      </c>
      <c r="B252" s="78" t="s">
        <v>1512</v>
      </c>
      <c r="C252" s="78">
        <v>0</v>
      </c>
      <c r="D252" s="78">
        <v>3</v>
      </c>
      <c r="E252" s="78">
        <v>3</v>
      </c>
      <c r="F252" s="78">
        <v>7131090</v>
      </c>
      <c r="G252" s="78" t="s">
        <v>419</v>
      </c>
      <c r="H252" s="77">
        <v>0.04</v>
      </c>
      <c r="I252" s="77">
        <v>0.12</v>
      </c>
    </row>
    <row r="253" spans="1:9" x14ac:dyDescent="0.3">
      <c r="A253" s="79">
        <v>2367</v>
      </c>
      <c r="B253" s="78" t="s">
        <v>1514</v>
      </c>
      <c r="C253" s="78">
        <v>0</v>
      </c>
      <c r="D253" s="78">
        <v>3</v>
      </c>
      <c r="E253" s="78">
        <v>3</v>
      </c>
      <c r="F253" s="78">
        <v>7131090</v>
      </c>
      <c r="G253" s="78" t="s">
        <v>419</v>
      </c>
      <c r="H253" s="77">
        <v>0.04</v>
      </c>
      <c r="I253" s="77">
        <v>0.12</v>
      </c>
    </row>
    <row r="254" spans="1:9" x14ac:dyDescent="0.3">
      <c r="A254" s="79">
        <v>21766</v>
      </c>
      <c r="B254" s="78" t="s">
        <v>919</v>
      </c>
      <c r="C254" s="78">
        <v>2</v>
      </c>
      <c r="D254" s="78">
        <v>3</v>
      </c>
      <c r="E254" s="78">
        <v>3</v>
      </c>
      <c r="F254" s="78">
        <v>8045020</v>
      </c>
      <c r="G254" s="78" t="s">
        <v>419</v>
      </c>
      <c r="H254" s="77">
        <v>0.04</v>
      </c>
      <c r="I254" s="77">
        <v>0.12</v>
      </c>
    </row>
    <row r="255" spans="1:9" x14ac:dyDescent="0.3">
      <c r="A255" s="79">
        <v>20168</v>
      </c>
      <c r="B255" s="78" t="s">
        <v>1043</v>
      </c>
      <c r="C255" s="78">
        <v>2</v>
      </c>
      <c r="D255" s="78">
        <v>1</v>
      </c>
      <c r="E255" s="78">
        <v>1</v>
      </c>
      <c r="F255" s="78">
        <v>12119090</v>
      </c>
      <c r="G255" s="78" t="s">
        <v>2077</v>
      </c>
      <c r="H255" s="77">
        <v>0.04</v>
      </c>
      <c r="I255" s="77">
        <v>0.12</v>
      </c>
    </row>
    <row r="256" spans="1:9" x14ac:dyDescent="0.3">
      <c r="A256" s="79">
        <v>20178</v>
      </c>
      <c r="B256" s="78" t="s">
        <v>1043</v>
      </c>
      <c r="C256" s="78">
        <v>2</v>
      </c>
      <c r="D256" s="78">
        <v>1</v>
      </c>
      <c r="E256" s="78">
        <v>1</v>
      </c>
      <c r="F256" s="78">
        <v>12119090</v>
      </c>
      <c r="G256" s="78" t="s">
        <v>2077</v>
      </c>
      <c r="H256" s="77">
        <v>0.04</v>
      </c>
      <c r="I256" s="77">
        <v>0.12</v>
      </c>
    </row>
    <row r="257" spans="1:9" x14ac:dyDescent="0.3">
      <c r="A257" s="79">
        <v>20886</v>
      </c>
      <c r="B257" s="78" t="s">
        <v>102</v>
      </c>
      <c r="C257" s="78">
        <v>1</v>
      </c>
      <c r="D257" s="78">
        <v>1</v>
      </c>
      <c r="E257" s="78">
        <v>1</v>
      </c>
      <c r="F257" s="78">
        <v>12119090</v>
      </c>
      <c r="G257" s="78" t="s">
        <v>2077</v>
      </c>
      <c r="H257" s="77">
        <v>0.04</v>
      </c>
      <c r="I257" s="77">
        <v>0.12</v>
      </c>
    </row>
    <row r="258" spans="1:9" x14ac:dyDescent="0.3">
      <c r="A258" s="79">
        <v>10111</v>
      </c>
      <c r="B258" s="78" t="s">
        <v>102</v>
      </c>
      <c r="C258" s="78">
        <v>1</v>
      </c>
      <c r="D258" s="78">
        <v>1</v>
      </c>
      <c r="E258" s="78">
        <v>1</v>
      </c>
      <c r="F258" s="78">
        <v>12119090</v>
      </c>
      <c r="G258" s="78" t="s">
        <v>2077</v>
      </c>
      <c r="H258" s="77">
        <v>0.04</v>
      </c>
      <c r="I258" s="77">
        <v>0.12</v>
      </c>
    </row>
    <row r="259" spans="1:9" x14ac:dyDescent="0.3">
      <c r="A259" s="79">
        <v>20288</v>
      </c>
      <c r="B259" s="78" t="s">
        <v>30</v>
      </c>
      <c r="C259" s="78">
        <v>2</v>
      </c>
      <c r="D259" s="78">
        <v>1</v>
      </c>
      <c r="E259" s="78">
        <v>1</v>
      </c>
      <c r="F259" s="78">
        <v>12119090</v>
      </c>
      <c r="G259" s="78" t="s">
        <v>2077</v>
      </c>
      <c r="H259" s="77">
        <v>0.04</v>
      </c>
      <c r="I259" s="77">
        <v>0.12</v>
      </c>
    </row>
    <row r="260" spans="1:9" x14ac:dyDescent="0.3">
      <c r="A260" s="79">
        <v>10010</v>
      </c>
      <c r="B260" s="78" t="s">
        <v>30</v>
      </c>
      <c r="C260" s="78">
        <v>1</v>
      </c>
      <c r="D260" s="78">
        <v>1</v>
      </c>
      <c r="E260" s="78">
        <v>1</v>
      </c>
      <c r="F260" s="78">
        <v>12119090</v>
      </c>
      <c r="G260" s="78" t="s">
        <v>2077</v>
      </c>
      <c r="H260" s="77">
        <v>0.04</v>
      </c>
      <c r="I260" s="77">
        <v>0.12</v>
      </c>
    </row>
    <row r="261" spans="1:9" x14ac:dyDescent="0.3">
      <c r="A261" s="79">
        <v>21236</v>
      </c>
      <c r="B261" s="78" t="s">
        <v>1165</v>
      </c>
      <c r="C261" s="78">
        <v>2</v>
      </c>
      <c r="D261" s="78">
        <v>1</v>
      </c>
      <c r="E261" s="78">
        <v>1</v>
      </c>
      <c r="F261" s="78">
        <v>12119090</v>
      </c>
      <c r="G261" s="78" t="s">
        <v>2077</v>
      </c>
      <c r="H261" s="77">
        <v>0.04</v>
      </c>
      <c r="I261" s="77">
        <v>0.12</v>
      </c>
    </row>
    <row r="262" spans="1:9" x14ac:dyDescent="0.3">
      <c r="A262" s="79">
        <v>20117</v>
      </c>
      <c r="B262" s="78" t="s">
        <v>1044</v>
      </c>
      <c r="C262" s="78">
        <v>2</v>
      </c>
      <c r="D262" s="78">
        <v>1</v>
      </c>
      <c r="E262" s="78">
        <v>1</v>
      </c>
      <c r="F262" s="78">
        <v>12119090</v>
      </c>
      <c r="G262" s="78" t="s">
        <v>2077</v>
      </c>
      <c r="H262" s="77">
        <v>0.04</v>
      </c>
      <c r="I262" s="77">
        <v>0.12</v>
      </c>
    </row>
    <row r="263" spans="1:9" x14ac:dyDescent="0.3">
      <c r="A263" s="79">
        <v>20202</v>
      </c>
      <c r="B263" s="78" t="s">
        <v>1045</v>
      </c>
      <c r="C263" s="78">
        <v>2</v>
      </c>
      <c r="D263" s="78">
        <v>1</v>
      </c>
      <c r="E263" s="78">
        <v>1</v>
      </c>
      <c r="F263" s="78">
        <v>12119090</v>
      </c>
      <c r="G263" s="78" t="s">
        <v>2077</v>
      </c>
      <c r="H263" s="77">
        <v>0.04</v>
      </c>
      <c r="I263" s="77">
        <v>0.12</v>
      </c>
    </row>
    <row r="264" spans="1:9" x14ac:dyDescent="0.3">
      <c r="A264" s="79">
        <v>11053</v>
      </c>
      <c r="B264" s="78" t="s">
        <v>127</v>
      </c>
      <c r="C264" s="78">
        <v>1</v>
      </c>
      <c r="D264" s="78">
        <v>1</v>
      </c>
      <c r="E264" s="78">
        <v>1</v>
      </c>
      <c r="F264" s="78">
        <v>12119090</v>
      </c>
      <c r="G264" s="78" t="s">
        <v>2077</v>
      </c>
      <c r="H264" s="77">
        <v>0.04</v>
      </c>
      <c r="I264" s="77">
        <v>0.12</v>
      </c>
    </row>
    <row r="265" spans="1:9" x14ac:dyDescent="0.3">
      <c r="A265" s="79">
        <v>21790</v>
      </c>
      <c r="B265" s="78" t="s">
        <v>127</v>
      </c>
      <c r="C265" s="78">
        <v>2</v>
      </c>
      <c r="D265" s="78">
        <v>1</v>
      </c>
      <c r="E265" s="78">
        <v>1</v>
      </c>
      <c r="F265" s="78">
        <v>12119090</v>
      </c>
      <c r="G265" s="78" t="s">
        <v>2077</v>
      </c>
      <c r="H265" s="77">
        <v>0.04</v>
      </c>
      <c r="I265" s="77">
        <v>0.12</v>
      </c>
    </row>
    <row r="266" spans="1:9" x14ac:dyDescent="0.3">
      <c r="A266" s="79">
        <v>10011</v>
      </c>
      <c r="B266" s="78" t="s">
        <v>370</v>
      </c>
      <c r="C266" s="78">
        <v>1</v>
      </c>
      <c r="D266" s="78">
        <v>1</v>
      </c>
      <c r="E266" s="78">
        <v>1</v>
      </c>
      <c r="F266" s="78">
        <v>12119090</v>
      </c>
      <c r="G266" s="78" t="s">
        <v>2077</v>
      </c>
      <c r="H266" s="77">
        <v>0.04</v>
      </c>
      <c r="I266" s="77">
        <v>0.12</v>
      </c>
    </row>
    <row r="267" spans="1:9" x14ac:dyDescent="0.3">
      <c r="A267" s="79">
        <v>21252</v>
      </c>
      <c r="B267" s="78" t="s">
        <v>369</v>
      </c>
      <c r="C267" s="78">
        <v>2</v>
      </c>
      <c r="D267" s="78">
        <v>1</v>
      </c>
      <c r="E267" s="78">
        <v>1</v>
      </c>
      <c r="F267" s="78">
        <v>12119090</v>
      </c>
      <c r="G267" s="78" t="s">
        <v>2077</v>
      </c>
      <c r="H267" s="77">
        <v>0.04</v>
      </c>
      <c r="I267" s="77">
        <v>0.12</v>
      </c>
    </row>
    <row r="268" spans="1:9" x14ac:dyDescent="0.3">
      <c r="A268" s="79">
        <v>21779</v>
      </c>
      <c r="B268" s="78" t="s">
        <v>907</v>
      </c>
      <c r="C268" s="78">
        <v>2</v>
      </c>
      <c r="D268" s="78">
        <v>3</v>
      </c>
      <c r="E268" s="78">
        <v>3</v>
      </c>
      <c r="F268" s="78">
        <v>7131090</v>
      </c>
      <c r="G268" s="78" t="s">
        <v>419</v>
      </c>
      <c r="H268" s="77">
        <v>0.04</v>
      </c>
      <c r="I268" s="77">
        <v>0.12</v>
      </c>
    </row>
    <row r="269" spans="1:9" x14ac:dyDescent="0.3">
      <c r="A269" s="79">
        <v>21774</v>
      </c>
      <c r="B269" s="78" t="s">
        <v>895</v>
      </c>
      <c r="C269" s="78">
        <v>2</v>
      </c>
      <c r="D269" s="78">
        <v>3</v>
      </c>
      <c r="E269" s="78">
        <v>3</v>
      </c>
      <c r="F269" s="78">
        <v>7131090</v>
      </c>
      <c r="G269" s="78" t="s">
        <v>419</v>
      </c>
      <c r="H269" s="77">
        <v>0.04</v>
      </c>
      <c r="I269" s="77">
        <v>0.12</v>
      </c>
    </row>
    <row r="270" spans="1:9" x14ac:dyDescent="0.3">
      <c r="A270" s="79">
        <v>21762</v>
      </c>
      <c r="B270" s="78" t="s">
        <v>1951</v>
      </c>
      <c r="C270" s="78">
        <v>2</v>
      </c>
      <c r="D270" s="78"/>
      <c r="E270" s="78"/>
      <c r="F270" s="78">
        <v>20098990</v>
      </c>
      <c r="G270" s="78" t="s">
        <v>1430</v>
      </c>
      <c r="H270" s="77">
        <v>0.04</v>
      </c>
      <c r="I270" s="77">
        <v>0.12</v>
      </c>
    </row>
    <row r="271" spans="1:9" x14ac:dyDescent="0.3">
      <c r="A271" s="79">
        <v>20326</v>
      </c>
      <c r="B271" s="78" t="s">
        <v>1471</v>
      </c>
      <c r="C271" s="78">
        <v>2</v>
      </c>
      <c r="D271" s="78">
        <v>1</v>
      </c>
      <c r="E271" s="78">
        <v>1</v>
      </c>
      <c r="F271" s="78">
        <v>12075090</v>
      </c>
      <c r="G271" s="78" t="s">
        <v>1430</v>
      </c>
      <c r="H271" s="77">
        <v>0.04</v>
      </c>
      <c r="I271" s="77">
        <v>0.12</v>
      </c>
    </row>
    <row r="272" spans="1:9" x14ac:dyDescent="0.3">
      <c r="A272" s="79">
        <v>20383</v>
      </c>
      <c r="B272" s="78" t="s">
        <v>1955</v>
      </c>
      <c r="C272" s="78">
        <v>1</v>
      </c>
      <c r="D272" s="78">
        <v>1</v>
      </c>
      <c r="E272" s="78">
        <v>1</v>
      </c>
      <c r="F272" s="78">
        <v>12075090</v>
      </c>
      <c r="G272" s="78" t="s">
        <v>1430</v>
      </c>
      <c r="H272" s="77">
        <v>0.04</v>
      </c>
      <c r="I272" s="77">
        <v>0.12</v>
      </c>
    </row>
    <row r="273" spans="1:9" x14ac:dyDescent="0.3">
      <c r="A273" s="79">
        <v>10082</v>
      </c>
      <c r="B273" s="78" t="s">
        <v>1955</v>
      </c>
      <c r="C273" s="78">
        <v>1</v>
      </c>
      <c r="D273" s="78">
        <v>1</v>
      </c>
      <c r="E273" s="78">
        <v>1</v>
      </c>
      <c r="F273" s="78">
        <v>12075090</v>
      </c>
      <c r="G273" s="78" t="s">
        <v>1430</v>
      </c>
      <c r="H273" s="77">
        <v>0.04</v>
      </c>
      <c r="I273" s="77">
        <v>0.12</v>
      </c>
    </row>
    <row r="274" spans="1:9" x14ac:dyDescent="0.3">
      <c r="A274" s="79">
        <v>21466</v>
      </c>
      <c r="B274" s="78" t="s">
        <v>1182</v>
      </c>
      <c r="C274" s="78">
        <v>2</v>
      </c>
      <c r="D274" s="78">
        <v>1</v>
      </c>
      <c r="E274" s="78">
        <v>1</v>
      </c>
      <c r="F274" s="78">
        <v>12075090</v>
      </c>
      <c r="G274" s="78" t="s">
        <v>1430</v>
      </c>
      <c r="H274" s="77">
        <v>0.04</v>
      </c>
      <c r="I274" s="77">
        <v>0.12</v>
      </c>
    </row>
    <row r="275" spans="1:9" x14ac:dyDescent="0.3">
      <c r="A275" s="79">
        <v>21180</v>
      </c>
      <c r="B275" s="78" t="s">
        <v>957</v>
      </c>
      <c r="C275" s="78">
        <v>1</v>
      </c>
      <c r="D275" s="78">
        <v>1</v>
      </c>
      <c r="E275" s="78">
        <v>1</v>
      </c>
      <c r="F275" s="78">
        <v>12075090</v>
      </c>
      <c r="G275" s="78" t="s">
        <v>1430</v>
      </c>
      <c r="H275" s="77">
        <v>0.04</v>
      </c>
      <c r="I275" s="77">
        <v>0.12</v>
      </c>
    </row>
    <row r="276" spans="1:9" x14ac:dyDescent="0.3">
      <c r="A276" s="79">
        <v>21027</v>
      </c>
      <c r="B276" s="78" t="s">
        <v>1183</v>
      </c>
      <c r="C276" s="78">
        <v>2</v>
      </c>
      <c r="D276" s="78">
        <v>1</v>
      </c>
      <c r="E276" s="78">
        <v>1</v>
      </c>
      <c r="F276" s="78">
        <v>12075090</v>
      </c>
      <c r="G276" s="78" t="s">
        <v>1430</v>
      </c>
      <c r="H276" s="77">
        <v>0.04</v>
      </c>
      <c r="I276" s="77">
        <v>0.12</v>
      </c>
    </row>
    <row r="277" spans="1:9" x14ac:dyDescent="0.3">
      <c r="A277" s="79">
        <v>1769</v>
      </c>
      <c r="B277" s="78" t="s">
        <v>1184</v>
      </c>
      <c r="C277" s="78">
        <v>0</v>
      </c>
      <c r="D277" s="78">
        <v>1</v>
      </c>
      <c r="E277" s="78">
        <v>1</v>
      </c>
      <c r="F277" s="78">
        <v>12075090</v>
      </c>
      <c r="G277" s="78" t="s">
        <v>1430</v>
      </c>
      <c r="H277" s="77">
        <v>0.04</v>
      </c>
      <c r="I277" s="77">
        <v>0.12</v>
      </c>
    </row>
    <row r="278" spans="1:9" x14ac:dyDescent="0.3">
      <c r="A278" s="79">
        <v>1368</v>
      </c>
      <c r="B278" s="78" t="s">
        <v>1956</v>
      </c>
      <c r="C278" s="78">
        <v>0</v>
      </c>
      <c r="D278" s="78">
        <v>1</v>
      </c>
      <c r="E278" s="78">
        <v>1</v>
      </c>
      <c r="F278" s="78">
        <v>12075090</v>
      </c>
      <c r="G278" s="78" t="s">
        <v>1430</v>
      </c>
      <c r="H278" s="77">
        <v>0.04</v>
      </c>
      <c r="I278" s="77">
        <v>0.12</v>
      </c>
    </row>
    <row r="279" spans="1:9" x14ac:dyDescent="0.3">
      <c r="A279" s="79">
        <v>2348</v>
      </c>
      <c r="B279" s="78" t="s">
        <v>1410</v>
      </c>
      <c r="C279" s="78">
        <v>3</v>
      </c>
      <c r="D279" s="78">
        <v>3</v>
      </c>
      <c r="E279" s="78">
        <v>3</v>
      </c>
      <c r="F279" s="78">
        <v>7131090</v>
      </c>
      <c r="G279" s="78" t="s">
        <v>419</v>
      </c>
      <c r="H279" s="77">
        <v>0.04</v>
      </c>
      <c r="I279" s="77">
        <v>0.12</v>
      </c>
    </row>
    <row r="280" spans="1:9" x14ac:dyDescent="0.3">
      <c r="A280" s="79">
        <v>2383</v>
      </c>
      <c r="B280" s="78" t="s">
        <v>1531</v>
      </c>
      <c r="C280" s="78">
        <v>0</v>
      </c>
      <c r="D280" s="78">
        <v>1</v>
      </c>
      <c r="E280" s="78">
        <v>1</v>
      </c>
      <c r="F280" s="78">
        <v>9101200</v>
      </c>
      <c r="G280" s="78" t="s">
        <v>1430</v>
      </c>
      <c r="H280" s="77">
        <v>0.04</v>
      </c>
      <c r="I280" s="77">
        <v>0.12</v>
      </c>
    </row>
    <row r="281" spans="1:9" x14ac:dyDescent="0.3">
      <c r="A281" s="79">
        <v>2830</v>
      </c>
      <c r="B281" s="78" t="s">
        <v>865</v>
      </c>
      <c r="C281" s="78">
        <v>0</v>
      </c>
      <c r="D281" s="78">
        <v>3</v>
      </c>
      <c r="E281" s="78">
        <v>3</v>
      </c>
      <c r="F281" s="78">
        <v>15131900</v>
      </c>
      <c r="G281" s="78" t="s">
        <v>419</v>
      </c>
      <c r="H281" s="77">
        <v>0.04</v>
      </c>
      <c r="I281" s="77">
        <v>0.12</v>
      </c>
    </row>
    <row r="282" spans="1:9" x14ac:dyDescent="0.3">
      <c r="A282" s="79">
        <v>2832</v>
      </c>
      <c r="B282" s="78" t="s">
        <v>867</v>
      </c>
      <c r="C282" s="78">
        <v>0</v>
      </c>
      <c r="D282" s="78">
        <v>3</v>
      </c>
      <c r="E282" s="78">
        <v>3</v>
      </c>
      <c r="F282" s="78">
        <v>15131900</v>
      </c>
      <c r="G282" s="78" t="s">
        <v>419</v>
      </c>
      <c r="H282" s="77">
        <v>0.04</v>
      </c>
      <c r="I282" s="77">
        <v>0.12</v>
      </c>
    </row>
    <row r="283" spans="1:9" x14ac:dyDescent="0.3">
      <c r="A283" s="79">
        <v>2833</v>
      </c>
      <c r="B283" s="78" t="s">
        <v>868</v>
      </c>
      <c r="C283" s="78">
        <v>0</v>
      </c>
      <c r="D283" s="78">
        <v>3</v>
      </c>
      <c r="E283" s="78">
        <v>3</v>
      </c>
      <c r="F283" s="78">
        <v>15151100</v>
      </c>
      <c r="G283" s="78" t="s">
        <v>419</v>
      </c>
      <c r="H283" s="77">
        <v>0.04</v>
      </c>
      <c r="I283" s="77">
        <v>0.12</v>
      </c>
    </row>
    <row r="284" spans="1:9" x14ac:dyDescent="0.3">
      <c r="A284" s="79">
        <v>2</v>
      </c>
      <c r="B284" s="78" t="s">
        <v>1046</v>
      </c>
      <c r="C284" s="78">
        <v>0</v>
      </c>
      <c r="D284" s="78">
        <v>1</v>
      </c>
      <c r="E284" s="78">
        <v>1</v>
      </c>
      <c r="F284" s="78">
        <v>12119010</v>
      </c>
      <c r="G284" s="78" t="s">
        <v>2077</v>
      </c>
      <c r="H284" s="77">
        <v>0.04</v>
      </c>
      <c r="I284" s="77">
        <v>0.12</v>
      </c>
    </row>
    <row r="285" spans="1:9" x14ac:dyDescent="0.3">
      <c r="A285" s="79">
        <v>20003</v>
      </c>
      <c r="B285" s="78" t="s">
        <v>105</v>
      </c>
      <c r="C285" s="78">
        <v>2</v>
      </c>
      <c r="D285" s="78">
        <v>1</v>
      </c>
      <c r="E285" s="78">
        <v>1</v>
      </c>
      <c r="F285" s="78">
        <v>12119010</v>
      </c>
      <c r="G285" s="78" t="s">
        <v>2077</v>
      </c>
      <c r="H285" s="77">
        <v>0.04</v>
      </c>
      <c r="I285" s="77">
        <v>0.12</v>
      </c>
    </row>
    <row r="286" spans="1:9" x14ac:dyDescent="0.3">
      <c r="A286" s="79">
        <v>21692</v>
      </c>
      <c r="B286" s="78" t="s">
        <v>763</v>
      </c>
      <c r="C286" s="78">
        <v>2</v>
      </c>
      <c r="D286" s="78">
        <v>1</v>
      </c>
      <c r="E286" s="78">
        <v>1</v>
      </c>
      <c r="F286" s="78">
        <v>12119010</v>
      </c>
      <c r="G286" s="78" t="s">
        <v>2077</v>
      </c>
      <c r="H286" s="77">
        <v>0.04</v>
      </c>
      <c r="I286" s="77">
        <v>0.12</v>
      </c>
    </row>
    <row r="287" spans="1:9" x14ac:dyDescent="0.3">
      <c r="A287" s="79">
        <v>20004</v>
      </c>
      <c r="B287" s="78" t="s">
        <v>52</v>
      </c>
      <c r="C287" s="78">
        <v>2</v>
      </c>
      <c r="D287" s="78">
        <v>1</v>
      </c>
      <c r="E287" s="78">
        <v>1</v>
      </c>
      <c r="F287" s="78">
        <v>12119010</v>
      </c>
      <c r="G287" s="78" t="s">
        <v>2077</v>
      </c>
      <c r="H287" s="77">
        <v>0.04</v>
      </c>
      <c r="I287" s="77">
        <v>0.12</v>
      </c>
    </row>
    <row r="288" spans="1:9" x14ac:dyDescent="0.3">
      <c r="A288" s="79">
        <v>10012</v>
      </c>
      <c r="B288" s="78" t="s">
        <v>52</v>
      </c>
      <c r="C288" s="78">
        <v>1</v>
      </c>
      <c r="D288" s="78">
        <v>1</v>
      </c>
      <c r="E288" s="78">
        <v>1</v>
      </c>
      <c r="F288" s="78">
        <v>12119010</v>
      </c>
      <c r="G288" s="78" t="s">
        <v>2077</v>
      </c>
      <c r="H288" s="77">
        <v>0.04</v>
      </c>
      <c r="I288" s="77">
        <v>0.12</v>
      </c>
    </row>
    <row r="289" spans="1:9" x14ac:dyDescent="0.3">
      <c r="A289" s="79">
        <v>20896</v>
      </c>
      <c r="B289" s="78" t="s">
        <v>223</v>
      </c>
      <c r="C289" s="78">
        <v>2</v>
      </c>
      <c r="D289" s="78">
        <v>1</v>
      </c>
      <c r="E289" s="78">
        <v>1</v>
      </c>
      <c r="F289" s="78">
        <v>12119010</v>
      </c>
      <c r="G289" s="78" t="s">
        <v>2077</v>
      </c>
      <c r="H289" s="77">
        <v>0.04</v>
      </c>
      <c r="I289" s="77">
        <v>0.12</v>
      </c>
    </row>
    <row r="290" spans="1:9" x14ac:dyDescent="0.3">
      <c r="A290" s="79">
        <v>10099</v>
      </c>
      <c r="B290" s="78" t="s">
        <v>1047</v>
      </c>
      <c r="C290" s="78">
        <v>1</v>
      </c>
      <c r="D290" s="78">
        <v>1</v>
      </c>
      <c r="E290" s="78">
        <v>1</v>
      </c>
      <c r="F290" s="78">
        <v>12119010</v>
      </c>
      <c r="G290" s="78" t="s">
        <v>2077</v>
      </c>
      <c r="H290" s="77">
        <v>0.04</v>
      </c>
      <c r="I290" s="77">
        <v>0.12</v>
      </c>
    </row>
    <row r="291" spans="1:9" x14ac:dyDescent="0.3">
      <c r="A291" s="79">
        <v>2296</v>
      </c>
      <c r="B291" s="78" t="s">
        <v>1976</v>
      </c>
      <c r="C291" s="78">
        <v>0</v>
      </c>
      <c r="D291" s="78">
        <v>3</v>
      </c>
      <c r="E291" s="78">
        <v>3</v>
      </c>
      <c r="F291" s="78">
        <v>7131090</v>
      </c>
      <c r="G291" s="78" t="s">
        <v>419</v>
      </c>
      <c r="H291" s="77">
        <v>0.04</v>
      </c>
      <c r="I291" s="77">
        <v>0.12</v>
      </c>
    </row>
    <row r="292" spans="1:9" x14ac:dyDescent="0.3">
      <c r="A292" s="79">
        <v>2300</v>
      </c>
      <c r="B292" s="78" t="s">
        <v>899</v>
      </c>
      <c r="C292" s="78">
        <v>0</v>
      </c>
      <c r="D292" s="78">
        <v>3</v>
      </c>
      <c r="E292" s="78">
        <v>3</v>
      </c>
      <c r="F292" s="78">
        <v>7131090</v>
      </c>
      <c r="G292" s="78" t="s">
        <v>419</v>
      </c>
      <c r="H292" s="77">
        <v>0.04</v>
      </c>
      <c r="I292" s="77">
        <v>0.12</v>
      </c>
    </row>
    <row r="293" spans="1:9" x14ac:dyDescent="0.3">
      <c r="A293" s="79">
        <v>2294</v>
      </c>
      <c r="B293" s="78" t="s">
        <v>1977</v>
      </c>
      <c r="C293" s="78">
        <v>0</v>
      </c>
      <c r="D293" s="78">
        <v>3</v>
      </c>
      <c r="E293" s="78">
        <v>6</v>
      </c>
      <c r="F293" s="78">
        <v>7131090</v>
      </c>
      <c r="G293" s="78" t="s">
        <v>419</v>
      </c>
      <c r="H293" s="77">
        <v>0.04</v>
      </c>
      <c r="I293" s="77">
        <v>0.12</v>
      </c>
    </row>
    <row r="294" spans="1:9" x14ac:dyDescent="0.3">
      <c r="A294" s="79">
        <v>2302</v>
      </c>
      <c r="B294" s="78" t="s">
        <v>898</v>
      </c>
      <c r="C294" s="78">
        <v>0</v>
      </c>
      <c r="D294" s="78">
        <v>3</v>
      </c>
      <c r="E294" s="78">
        <v>3</v>
      </c>
      <c r="F294" s="78">
        <v>7131090</v>
      </c>
      <c r="G294" s="78" t="s">
        <v>419</v>
      </c>
      <c r="H294" s="77">
        <v>0.04</v>
      </c>
      <c r="I294" s="77">
        <v>0.12</v>
      </c>
    </row>
    <row r="295" spans="1:9" x14ac:dyDescent="0.3">
      <c r="A295" s="79">
        <v>2301</v>
      </c>
      <c r="B295" s="78" t="s">
        <v>900</v>
      </c>
      <c r="C295" s="78">
        <v>0</v>
      </c>
      <c r="D295" s="78">
        <v>3</v>
      </c>
      <c r="E295" s="78">
        <v>3</v>
      </c>
      <c r="F295" s="78">
        <v>7131090</v>
      </c>
      <c r="G295" s="78" t="s">
        <v>419</v>
      </c>
      <c r="H295" s="77">
        <v>0.04</v>
      </c>
      <c r="I295" s="77">
        <v>0.12</v>
      </c>
    </row>
    <row r="296" spans="1:9" x14ac:dyDescent="0.3">
      <c r="A296" s="79">
        <v>2295</v>
      </c>
      <c r="B296" s="78" t="s">
        <v>1978</v>
      </c>
      <c r="C296" s="78">
        <v>0</v>
      </c>
      <c r="D296" s="78">
        <v>3</v>
      </c>
      <c r="E296" s="78">
        <v>3</v>
      </c>
      <c r="F296" s="78">
        <v>7131090</v>
      </c>
      <c r="G296" s="78" t="s">
        <v>419</v>
      </c>
      <c r="H296" s="77">
        <v>0.04</v>
      </c>
      <c r="I296" s="77">
        <v>0.12</v>
      </c>
    </row>
    <row r="297" spans="1:9" x14ac:dyDescent="0.3">
      <c r="A297" s="79">
        <v>10091</v>
      </c>
      <c r="B297" s="78" t="s">
        <v>1990</v>
      </c>
      <c r="C297" s="78">
        <v>1</v>
      </c>
      <c r="D297" s="78">
        <v>1</v>
      </c>
      <c r="E297" s="78">
        <v>1</v>
      </c>
      <c r="F297" s="78">
        <v>9042100</v>
      </c>
      <c r="G297" s="78" t="s">
        <v>1430</v>
      </c>
      <c r="H297" s="77">
        <v>0.04</v>
      </c>
      <c r="I297" s="77">
        <v>0.12</v>
      </c>
    </row>
    <row r="298" spans="1:9" x14ac:dyDescent="0.3">
      <c r="A298" s="79">
        <v>20180</v>
      </c>
      <c r="B298" s="78" t="s">
        <v>1990</v>
      </c>
      <c r="C298" s="78">
        <v>2</v>
      </c>
      <c r="D298" s="78">
        <v>1</v>
      </c>
      <c r="E298" s="78">
        <v>1</v>
      </c>
      <c r="F298" s="78">
        <v>9042100</v>
      </c>
      <c r="G298" s="78" t="s">
        <v>1430</v>
      </c>
      <c r="H298" s="77">
        <v>0.04</v>
      </c>
      <c r="I298" s="77">
        <v>0.12</v>
      </c>
    </row>
    <row r="299" spans="1:9" x14ac:dyDescent="0.3">
      <c r="A299" s="79">
        <v>20324</v>
      </c>
      <c r="B299" s="78" t="s">
        <v>953</v>
      </c>
      <c r="C299" s="78">
        <v>2</v>
      </c>
      <c r="D299" s="78">
        <v>1</v>
      </c>
      <c r="E299" s="78">
        <v>1</v>
      </c>
      <c r="F299" s="78">
        <v>9042100</v>
      </c>
      <c r="G299" s="78" t="s">
        <v>1430</v>
      </c>
      <c r="H299" s="77">
        <v>0.04</v>
      </c>
      <c r="I299" s="77">
        <v>0.12</v>
      </c>
    </row>
    <row r="300" spans="1:9" x14ac:dyDescent="0.3">
      <c r="A300" s="79">
        <v>21425</v>
      </c>
      <c r="B300" s="78" t="s">
        <v>1206</v>
      </c>
      <c r="C300" s="78">
        <v>2</v>
      </c>
      <c r="D300" s="78">
        <v>1</v>
      </c>
      <c r="E300" s="78">
        <v>1</v>
      </c>
      <c r="F300" s="78">
        <v>9042100</v>
      </c>
      <c r="G300" s="78" t="s">
        <v>1430</v>
      </c>
      <c r="H300" s="77">
        <v>0.04</v>
      </c>
      <c r="I300" s="77">
        <v>0.12</v>
      </c>
    </row>
    <row r="301" spans="1:9" x14ac:dyDescent="0.3">
      <c r="A301" s="79">
        <v>20396</v>
      </c>
      <c r="B301" s="78" t="s">
        <v>1207</v>
      </c>
      <c r="C301" s="78">
        <v>2</v>
      </c>
      <c r="D301" s="78">
        <v>1</v>
      </c>
      <c r="E301" s="78">
        <v>1</v>
      </c>
      <c r="F301" s="78">
        <v>9042100</v>
      </c>
      <c r="G301" s="78" t="s">
        <v>1430</v>
      </c>
      <c r="H301" s="77">
        <v>0.04</v>
      </c>
      <c r="I301" s="77">
        <v>0.12</v>
      </c>
    </row>
    <row r="302" spans="1:9" x14ac:dyDescent="0.3">
      <c r="A302" s="79">
        <v>20239</v>
      </c>
      <c r="B302" s="78" t="s">
        <v>1472</v>
      </c>
      <c r="C302" s="78">
        <v>2</v>
      </c>
      <c r="D302" s="78">
        <v>1</v>
      </c>
      <c r="E302" s="78">
        <v>1</v>
      </c>
      <c r="F302" s="78">
        <v>9041200</v>
      </c>
      <c r="G302" s="78" t="s">
        <v>1430</v>
      </c>
      <c r="H302" s="77">
        <v>0.04</v>
      </c>
      <c r="I302" s="77">
        <v>0.12</v>
      </c>
    </row>
    <row r="303" spans="1:9" x14ac:dyDescent="0.3">
      <c r="A303" s="79">
        <v>21694</v>
      </c>
      <c r="B303" s="78" t="s">
        <v>765</v>
      </c>
      <c r="C303" s="78">
        <v>2</v>
      </c>
      <c r="D303" s="78">
        <v>1</v>
      </c>
      <c r="E303" s="78">
        <v>1</v>
      </c>
      <c r="F303" s="78">
        <v>9041200</v>
      </c>
      <c r="G303" s="78" t="s">
        <v>1430</v>
      </c>
      <c r="H303" s="77">
        <v>0.04</v>
      </c>
      <c r="I303" s="77">
        <v>0.12</v>
      </c>
    </row>
    <row r="304" spans="1:9" x14ac:dyDescent="0.3">
      <c r="A304" s="79">
        <v>21693</v>
      </c>
      <c r="B304" s="78" t="s">
        <v>764</v>
      </c>
      <c r="C304" s="78">
        <v>2</v>
      </c>
      <c r="D304" s="78">
        <v>1</v>
      </c>
      <c r="E304" s="78">
        <v>1</v>
      </c>
      <c r="F304" s="78">
        <v>9041200</v>
      </c>
      <c r="G304" s="78" t="s">
        <v>1430</v>
      </c>
      <c r="H304" s="77">
        <v>0.04</v>
      </c>
      <c r="I304" s="77">
        <v>0.12</v>
      </c>
    </row>
    <row r="305" spans="1:9" x14ac:dyDescent="0.3">
      <c r="A305" s="79">
        <v>20361</v>
      </c>
      <c r="B305" s="78" t="s">
        <v>284</v>
      </c>
      <c r="C305" s="78">
        <v>2</v>
      </c>
      <c r="D305" s="78">
        <v>1</v>
      </c>
      <c r="E305" s="78">
        <v>1</v>
      </c>
      <c r="F305" s="78">
        <v>9041200</v>
      </c>
      <c r="G305" s="78" t="s">
        <v>1430</v>
      </c>
      <c r="H305" s="77">
        <v>0.04</v>
      </c>
      <c r="I305" s="77">
        <v>0.12</v>
      </c>
    </row>
    <row r="306" spans="1:9" x14ac:dyDescent="0.3">
      <c r="A306" s="79">
        <v>10139</v>
      </c>
      <c r="B306" s="78" t="s">
        <v>1473</v>
      </c>
      <c r="C306" s="78">
        <v>1</v>
      </c>
      <c r="D306" s="78">
        <v>1</v>
      </c>
      <c r="E306" s="78">
        <v>1</v>
      </c>
      <c r="F306" s="78">
        <v>9042100</v>
      </c>
      <c r="G306" s="78" t="s">
        <v>1430</v>
      </c>
      <c r="H306" s="77">
        <v>0.04</v>
      </c>
      <c r="I306" s="77">
        <v>0.12</v>
      </c>
    </row>
    <row r="307" spans="1:9" x14ac:dyDescent="0.3">
      <c r="A307" s="79">
        <v>20362</v>
      </c>
      <c r="B307" s="78" t="s">
        <v>1473</v>
      </c>
      <c r="C307" s="78">
        <v>1</v>
      </c>
      <c r="D307" s="78">
        <v>1</v>
      </c>
      <c r="E307" s="78">
        <v>1</v>
      </c>
      <c r="F307" s="78">
        <v>9042100</v>
      </c>
      <c r="G307" s="78" t="s">
        <v>1430</v>
      </c>
      <c r="H307" s="77">
        <v>0.04</v>
      </c>
      <c r="I307" s="77">
        <v>0.12</v>
      </c>
    </row>
    <row r="308" spans="1:9" x14ac:dyDescent="0.3">
      <c r="A308" s="79">
        <v>10003</v>
      </c>
      <c r="B308" s="78" t="s">
        <v>1474</v>
      </c>
      <c r="C308" s="78">
        <v>1</v>
      </c>
      <c r="D308" s="78">
        <v>1</v>
      </c>
      <c r="E308" s="78">
        <v>1</v>
      </c>
      <c r="F308" s="78">
        <v>9042100</v>
      </c>
      <c r="G308" s="78" t="s">
        <v>1430</v>
      </c>
      <c r="H308" s="77">
        <v>0.04</v>
      </c>
      <c r="I308" s="77">
        <v>0.12</v>
      </c>
    </row>
    <row r="309" spans="1:9" x14ac:dyDescent="0.3">
      <c r="A309" s="79">
        <v>251</v>
      </c>
      <c r="B309" s="78" t="s">
        <v>1474</v>
      </c>
      <c r="C309" s="78">
        <v>0</v>
      </c>
      <c r="D309" s="78">
        <v>1</v>
      </c>
      <c r="E309" s="78">
        <v>1</v>
      </c>
      <c r="F309" s="78">
        <v>9042100</v>
      </c>
      <c r="G309" s="78" t="s">
        <v>1430</v>
      </c>
      <c r="H309" s="77">
        <v>0.04</v>
      </c>
      <c r="I309" s="77">
        <v>0.12</v>
      </c>
    </row>
    <row r="310" spans="1:9" x14ac:dyDescent="0.3">
      <c r="A310" s="79">
        <v>21752</v>
      </c>
      <c r="B310" s="78" t="s">
        <v>838</v>
      </c>
      <c r="C310" s="78">
        <v>2</v>
      </c>
      <c r="D310" s="78">
        <v>3</v>
      </c>
      <c r="E310" s="78">
        <v>3</v>
      </c>
      <c r="F310" s="78">
        <v>7131090</v>
      </c>
      <c r="G310" s="78" t="s">
        <v>419</v>
      </c>
      <c r="H310" s="77">
        <v>0.04</v>
      </c>
      <c r="I310" s="77">
        <v>0.12</v>
      </c>
    </row>
    <row r="311" spans="1:9" x14ac:dyDescent="0.3">
      <c r="A311" s="79">
        <v>10142</v>
      </c>
      <c r="B311" s="78" t="s">
        <v>1048</v>
      </c>
      <c r="C311" s="78">
        <v>1</v>
      </c>
      <c r="D311" s="78">
        <v>1</v>
      </c>
      <c r="E311" s="78">
        <v>1</v>
      </c>
      <c r="F311" s="78">
        <v>12119090</v>
      </c>
      <c r="G311" s="78" t="s">
        <v>419</v>
      </c>
      <c r="H311" s="77">
        <v>0.04</v>
      </c>
      <c r="I311" s="77">
        <v>0.12</v>
      </c>
    </row>
    <row r="312" spans="1:9" x14ac:dyDescent="0.3">
      <c r="A312" s="79">
        <v>20425</v>
      </c>
      <c r="B312" s="78" t="s">
        <v>505</v>
      </c>
      <c r="C312" s="78">
        <v>2</v>
      </c>
      <c r="D312" s="78">
        <v>1</v>
      </c>
      <c r="E312" s="78">
        <v>1</v>
      </c>
      <c r="F312" s="78">
        <v>12119090</v>
      </c>
      <c r="G312" s="78" t="s">
        <v>419</v>
      </c>
      <c r="H312" s="77">
        <v>0.04</v>
      </c>
      <c r="I312" s="77">
        <v>0.12</v>
      </c>
    </row>
    <row r="313" spans="1:9" x14ac:dyDescent="0.3">
      <c r="A313" s="79">
        <v>11070</v>
      </c>
      <c r="B313" s="78" t="s">
        <v>505</v>
      </c>
      <c r="C313" s="78">
        <v>1</v>
      </c>
      <c r="D313" s="78">
        <v>1</v>
      </c>
      <c r="E313" s="78">
        <v>1</v>
      </c>
      <c r="F313" s="78">
        <v>21069030</v>
      </c>
      <c r="G313" s="78" t="s">
        <v>419</v>
      </c>
      <c r="H313" s="77">
        <v>0.04</v>
      </c>
      <c r="I313" s="77">
        <v>0.12</v>
      </c>
    </row>
    <row r="314" spans="1:9" x14ac:dyDescent="0.3">
      <c r="A314" s="79">
        <v>10080</v>
      </c>
      <c r="B314" s="78" t="s">
        <v>1049</v>
      </c>
      <c r="C314" s="78">
        <v>1</v>
      </c>
      <c r="D314" s="78">
        <v>1</v>
      </c>
      <c r="E314" s="78">
        <v>1</v>
      </c>
      <c r="F314" s="78">
        <v>21069030</v>
      </c>
      <c r="G314" s="78" t="s">
        <v>419</v>
      </c>
      <c r="H314" s="77">
        <v>0.04</v>
      </c>
      <c r="I314" s="77">
        <v>0.12</v>
      </c>
    </row>
    <row r="315" spans="1:9" x14ac:dyDescent="0.3">
      <c r="A315" s="79">
        <v>20052</v>
      </c>
      <c r="B315" s="78" t="s">
        <v>1049</v>
      </c>
      <c r="C315" s="78">
        <v>2</v>
      </c>
      <c r="D315" s="78">
        <v>1</v>
      </c>
      <c r="E315" s="78">
        <v>1</v>
      </c>
      <c r="F315" s="78">
        <v>21069030</v>
      </c>
      <c r="G315" s="78" t="s">
        <v>419</v>
      </c>
      <c r="H315" s="77">
        <v>0.04</v>
      </c>
      <c r="I315" s="77">
        <v>0.12</v>
      </c>
    </row>
    <row r="316" spans="1:9" x14ac:dyDescent="0.3">
      <c r="A316" s="79">
        <v>21743</v>
      </c>
      <c r="B316" s="78" t="s">
        <v>831</v>
      </c>
      <c r="C316" s="78">
        <v>2</v>
      </c>
      <c r="D316" s="78">
        <v>1</v>
      </c>
      <c r="E316" s="78">
        <v>1</v>
      </c>
      <c r="F316" s="78">
        <v>12119090</v>
      </c>
      <c r="G316" s="78" t="s">
        <v>419</v>
      </c>
      <c r="H316" s="77">
        <v>0.04</v>
      </c>
      <c r="I316" s="77">
        <v>0.12</v>
      </c>
    </row>
    <row r="317" spans="1:9" x14ac:dyDescent="0.3">
      <c r="A317" s="79">
        <v>21823</v>
      </c>
      <c r="B317" s="78" t="s">
        <v>1552</v>
      </c>
      <c r="C317" s="78">
        <v>2</v>
      </c>
      <c r="D317" s="78">
        <v>1</v>
      </c>
      <c r="E317" s="78">
        <v>1</v>
      </c>
      <c r="F317" s="78">
        <v>12119090</v>
      </c>
      <c r="G317" s="78" t="s">
        <v>419</v>
      </c>
      <c r="H317" s="77">
        <v>0.04</v>
      </c>
      <c r="I317" s="77">
        <v>0.12</v>
      </c>
    </row>
    <row r="318" spans="1:9" x14ac:dyDescent="0.3">
      <c r="A318" s="79">
        <v>21574</v>
      </c>
      <c r="B318" s="78" t="s">
        <v>503</v>
      </c>
      <c r="C318" s="78">
        <v>1</v>
      </c>
      <c r="D318" s="78">
        <v>1</v>
      </c>
      <c r="E318" s="78">
        <v>1</v>
      </c>
      <c r="F318" s="78">
        <v>12119090</v>
      </c>
      <c r="G318" s="78" t="s">
        <v>419</v>
      </c>
      <c r="H318" s="77">
        <v>0.04</v>
      </c>
      <c r="I318" s="77">
        <v>0.12</v>
      </c>
    </row>
    <row r="319" spans="1:9" x14ac:dyDescent="0.3">
      <c r="A319" s="79">
        <v>21549</v>
      </c>
      <c r="B319" s="78" t="s">
        <v>508</v>
      </c>
      <c r="C319" s="78">
        <v>1</v>
      </c>
      <c r="D319" s="78">
        <v>1</v>
      </c>
      <c r="E319" s="78">
        <v>1</v>
      </c>
      <c r="F319" s="78">
        <v>12119090</v>
      </c>
      <c r="G319" s="78" t="s">
        <v>419</v>
      </c>
      <c r="H319" s="77">
        <v>0.04</v>
      </c>
      <c r="I319" s="77">
        <v>0.12</v>
      </c>
    </row>
    <row r="320" spans="1:9" x14ac:dyDescent="0.3">
      <c r="A320" s="79">
        <v>21550</v>
      </c>
      <c r="B320" s="78" t="s">
        <v>1233</v>
      </c>
      <c r="C320" s="78">
        <v>2</v>
      </c>
      <c r="D320" s="78">
        <v>1</v>
      </c>
      <c r="E320" s="78">
        <v>1</v>
      </c>
      <c r="F320" s="78">
        <v>12119090</v>
      </c>
      <c r="G320" s="78" t="s">
        <v>419</v>
      </c>
      <c r="H320" s="77">
        <v>0.04</v>
      </c>
      <c r="I320" s="77">
        <v>0.12</v>
      </c>
    </row>
    <row r="321" spans="1:9" x14ac:dyDescent="0.3">
      <c r="A321" s="79">
        <v>21203</v>
      </c>
      <c r="B321" s="78" t="s">
        <v>830</v>
      </c>
      <c r="C321" s="78">
        <v>2</v>
      </c>
      <c r="D321" s="78">
        <v>1</v>
      </c>
      <c r="E321" s="78">
        <v>1</v>
      </c>
      <c r="F321" s="78">
        <v>12119090</v>
      </c>
      <c r="G321" s="78" t="s">
        <v>419</v>
      </c>
      <c r="H321" s="77">
        <v>0.04</v>
      </c>
      <c r="I321" s="77">
        <v>0.12</v>
      </c>
    </row>
    <row r="322" spans="1:9" x14ac:dyDescent="0.3">
      <c r="A322" s="79">
        <v>21572</v>
      </c>
      <c r="B322" s="78" t="s">
        <v>509</v>
      </c>
      <c r="C322" s="78">
        <v>1</v>
      </c>
      <c r="D322" s="78">
        <v>1</v>
      </c>
      <c r="E322" s="78">
        <v>1</v>
      </c>
      <c r="F322" s="78">
        <v>12119090</v>
      </c>
      <c r="G322" s="78" t="s">
        <v>419</v>
      </c>
      <c r="H322" s="77">
        <v>0.04</v>
      </c>
      <c r="I322" s="77">
        <v>0.12</v>
      </c>
    </row>
    <row r="323" spans="1:9" x14ac:dyDescent="0.3">
      <c r="A323" s="79">
        <v>21536</v>
      </c>
      <c r="B323" s="78" t="s">
        <v>507</v>
      </c>
      <c r="C323" s="78">
        <v>1</v>
      </c>
      <c r="D323" s="78">
        <v>1</v>
      </c>
      <c r="E323" s="78">
        <v>1</v>
      </c>
      <c r="F323" s="78">
        <v>12119090</v>
      </c>
      <c r="G323" s="78" t="s">
        <v>419</v>
      </c>
      <c r="H323" s="77">
        <v>0.04</v>
      </c>
      <c r="I323" s="77">
        <v>0.12</v>
      </c>
    </row>
    <row r="324" spans="1:9" x14ac:dyDescent="0.3">
      <c r="A324" s="79">
        <v>20139</v>
      </c>
      <c r="B324" s="78" t="s">
        <v>1234</v>
      </c>
      <c r="C324" s="78">
        <v>2</v>
      </c>
      <c r="D324" s="78">
        <v>1</v>
      </c>
      <c r="E324" s="78">
        <v>1</v>
      </c>
      <c r="F324" s="78">
        <v>21069030</v>
      </c>
      <c r="G324" s="78" t="s">
        <v>419</v>
      </c>
      <c r="H324" s="77">
        <v>0.04</v>
      </c>
      <c r="I324" s="77">
        <v>0.12</v>
      </c>
    </row>
    <row r="325" spans="1:9" x14ac:dyDescent="0.3">
      <c r="A325" s="79">
        <v>21167</v>
      </c>
      <c r="B325" s="78" t="s">
        <v>504</v>
      </c>
      <c r="C325" s="78">
        <v>1</v>
      </c>
      <c r="D325" s="78">
        <v>1</v>
      </c>
      <c r="E325" s="78">
        <v>1</v>
      </c>
      <c r="F325" s="78">
        <v>12119090</v>
      </c>
      <c r="G325" s="78" t="s">
        <v>419</v>
      </c>
      <c r="H325" s="77">
        <v>0.04</v>
      </c>
      <c r="I325" s="77">
        <v>0.12</v>
      </c>
    </row>
    <row r="326" spans="1:9" x14ac:dyDescent="0.3">
      <c r="A326" s="79">
        <v>21554</v>
      </c>
      <c r="B326" s="78" t="s">
        <v>506</v>
      </c>
      <c r="C326" s="78">
        <v>2</v>
      </c>
      <c r="D326" s="78">
        <v>1</v>
      </c>
      <c r="E326" s="78">
        <v>1</v>
      </c>
      <c r="F326" s="78">
        <v>12119090</v>
      </c>
      <c r="G326" s="78" t="s">
        <v>419</v>
      </c>
      <c r="H326" s="77">
        <v>0.04</v>
      </c>
      <c r="I326" s="77">
        <v>0.12</v>
      </c>
    </row>
    <row r="327" spans="1:9" x14ac:dyDescent="0.3">
      <c r="A327" s="79">
        <v>21533</v>
      </c>
      <c r="B327" s="78" t="s">
        <v>526</v>
      </c>
      <c r="C327" s="78">
        <v>2</v>
      </c>
      <c r="D327" s="78">
        <v>1</v>
      </c>
      <c r="E327" s="78">
        <v>1</v>
      </c>
      <c r="F327" s="78">
        <v>12119090</v>
      </c>
      <c r="G327" s="78" t="s">
        <v>419</v>
      </c>
      <c r="H327" s="77">
        <v>0.04</v>
      </c>
      <c r="I327" s="77">
        <v>0.12</v>
      </c>
    </row>
    <row r="328" spans="1:9" x14ac:dyDescent="0.3">
      <c r="A328" s="79">
        <v>20424</v>
      </c>
      <c r="B328" s="78" t="s">
        <v>1050</v>
      </c>
      <c r="C328" s="78">
        <v>2</v>
      </c>
      <c r="D328" s="78">
        <v>1</v>
      </c>
      <c r="E328" s="78">
        <v>1</v>
      </c>
      <c r="F328" s="78">
        <v>12119090</v>
      </c>
      <c r="G328" s="78" t="s">
        <v>419</v>
      </c>
      <c r="H328" s="77">
        <v>0.04</v>
      </c>
      <c r="I328" s="77">
        <v>0.12</v>
      </c>
    </row>
    <row r="329" spans="1:9" x14ac:dyDescent="0.3">
      <c r="A329" s="79">
        <v>20364</v>
      </c>
      <c r="B329" s="78" t="s">
        <v>1051</v>
      </c>
      <c r="C329" s="78">
        <v>2</v>
      </c>
      <c r="D329" s="78">
        <v>1</v>
      </c>
      <c r="E329" s="78">
        <v>1</v>
      </c>
      <c r="F329" s="78">
        <v>12119090</v>
      </c>
      <c r="G329" s="78" t="s">
        <v>419</v>
      </c>
      <c r="H329" s="77">
        <v>0.04</v>
      </c>
      <c r="I329" s="77">
        <v>0.12</v>
      </c>
    </row>
    <row r="330" spans="1:9" x14ac:dyDescent="0.3">
      <c r="A330" s="79">
        <v>10143</v>
      </c>
      <c r="B330" s="78" t="s">
        <v>1052</v>
      </c>
      <c r="C330" s="78">
        <v>1</v>
      </c>
      <c r="D330" s="78">
        <v>1</v>
      </c>
      <c r="E330" s="78">
        <v>1</v>
      </c>
      <c r="F330" s="78">
        <v>21069030</v>
      </c>
      <c r="G330" s="78" t="s">
        <v>419</v>
      </c>
      <c r="H330" s="77">
        <v>0.04</v>
      </c>
      <c r="I330" s="77">
        <v>0.12</v>
      </c>
    </row>
    <row r="331" spans="1:9" x14ac:dyDescent="0.3">
      <c r="A331" s="79">
        <v>11071</v>
      </c>
      <c r="B331" s="78" t="s">
        <v>502</v>
      </c>
      <c r="C331" s="78">
        <v>1</v>
      </c>
      <c r="D331" s="78">
        <v>1</v>
      </c>
      <c r="E331" s="78">
        <v>1</v>
      </c>
      <c r="F331" s="78">
        <v>21069030</v>
      </c>
      <c r="G331" s="78" t="s">
        <v>419</v>
      </c>
      <c r="H331" s="77">
        <v>0.04</v>
      </c>
      <c r="I331" s="77">
        <v>0.12</v>
      </c>
    </row>
    <row r="332" spans="1:9" x14ac:dyDescent="0.3">
      <c r="A332" s="79">
        <v>10081</v>
      </c>
      <c r="B332" s="78" t="s">
        <v>1053</v>
      </c>
      <c r="C332" s="78">
        <v>1</v>
      </c>
      <c r="D332" s="78">
        <v>1</v>
      </c>
      <c r="E332" s="78">
        <v>1</v>
      </c>
      <c r="F332" s="78">
        <v>21069030</v>
      </c>
      <c r="G332" s="78" t="s">
        <v>419</v>
      </c>
      <c r="H332" s="77">
        <v>0.04</v>
      </c>
      <c r="I332" s="77">
        <v>0.12</v>
      </c>
    </row>
    <row r="333" spans="1:9" x14ac:dyDescent="0.3">
      <c r="A333" s="79">
        <v>20053</v>
      </c>
      <c r="B333" s="78" t="s">
        <v>1053</v>
      </c>
      <c r="C333" s="78">
        <v>2</v>
      </c>
      <c r="D333" s="78">
        <v>1</v>
      </c>
      <c r="E333" s="78">
        <v>1</v>
      </c>
      <c r="F333" s="78">
        <v>21069030</v>
      </c>
      <c r="G333" s="78" t="s">
        <v>419</v>
      </c>
      <c r="H333" s="77">
        <v>0.04</v>
      </c>
      <c r="I333" s="77">
        <v>0.12</v>
      </c>
    </row>
    <row r="334" spans="1:9" x14ac:dyDescent="0.3">
      <c r="A334" s="79">
        <v>20552</v>
      </c>
      <c r="B334" s="78" t="s">
        <v>1054</v>
      </c>
      <c r="C334" s="78">
        <v>2</v>
      </c>
      <c r="D334" s="78">
        <v>1</v>
      </c>
      <c r="E334" s="78">
        <v>1</v>
      </c>
      <c r="F334" s="78">
        <v>21069030</v>
      </c>
      <c r="G334" s="78" t="s">
        <v>419</v>
      </c>
      <c r="H334" s="77">
        <v>0.04</v>
      </c>
      <c r="I334" s="77">
        <v>0.12</v>
      </c>
    </row>
    <row r="335" spans="1:9" x14ac:dyDescent="0.3">
      <c r="A335" s="79">
        <v>20140</v>
      </c>
      <c r="B335" s="78" t="s">
        <v>1055</v>
      </c>
      <c r="C335" s="78">
        <v>2</v>
      </c>
      <c r="D335" s="78">
        <v>1</v>
      </c>
      <c r="E335" s="78">
        <v>1</v>
      </c>
      <c r="F335" s="78">
        <v>21069030</v>
      </c>
      <c r="G335" s="78" t="s">
        <v>419</v>
      </c>
      <c r="H335" s="77">
        <v>0.04</v>
      </c>
      <c r="I335" s="77">
        <v>0.12</v>
      </c>
    </row>
    <row r="336" spans="1:9" x14ac:dyDescent="0.3">
      <c r="A336" s="79">
        <v>21769</v>
      </c>
      <c r="B336" s="78" t="s">
        <v>887</v>
      </c>
      <c r="C336" s="78">
        <v>2</v>
      </c>
      <c r="D336" s="78">
        <v>3</v>
      </c>
      <c r="E336" s="78">
        <v>3</v>
      </c>
      <c r="F336" s="78">
        <v>10085090</v>
      </c>
      <c r="G336" s="78" t="s">
        <v>419</v>
      </c>
      <c r="H336" s="77">
        <v>0.04</v>
      </c>
      <c r="I336" s="77">
        <v>0.12</v>
      </c>
    </row>
    <row r="337" spans="1:9" x14ac:dyDescent="0.3">
      <c r="A337" s="79">
        <v>2837</v>
      </c>
      <c r="B337" s="78" t="s">
        <v>2015</v>
      </c>
      <c r="C337" s="78">
        <v>0</v>
      </c>
      <c r="D337" s="78">
        <v>3</v>
      </c>
      <c r="E337" s="78">
        <v>3</v>
      </c>
      <c r="F337" s="78">
        <v>25010090</v>
      </c>
      <c r="G337" s="78" t="s">
        <v>419</v>
      </c>
      <c r="H337" s="77">
        <v>0.04</v>
      </c>
      <c r="I337" s="77">
        <v>0.12</v>
      </c>
    </row>
    <row r="338" spans="1:9" x14ac:dyDescent="0.3">
      <c r="A338" s="79">
        <v>1269</v>
      </c>
      <c r="B338" s="78" t="s">
        <v>954</v>
      </c>
      <c r="C338" s="78">
        <v>0</v>
      </c>
      <c r="D338" s="78">
        <v>6</v>
      </c>
      <c r="E338" s="78">
        <v>6</v>
      </c>
      <c r="F338" s="78">
        <v>7129090</v>
      </c>
      <c r="G338" s="78" t="s">
        <v>2077</v>
      </c>
      <c r="H338" s="77">
        <v>0.04</v>
      </c>
      <c r="I338" s="77">
        <v>0.12</v>
      </c>
    </row>
    <row r="339" spans="1:9" x14ac:dyDescent="0.3">
      <c r="A339" s="79">
        <v>396</v>
      </c>
      <c r="B339" s="78" t="s">
        <v>1056</v>
      </c>
      <c r="C339" s="78">
        <v>0</v>
      </c>
      <c r="D339" s="78">
        <v>6</v>
      </c>
      <c r="E339" s="78">
        <v>6</v>
      </c>
      <c r="F339" s="78">
        <v>7129090</v>
      </c>
      <c r="G339" s="78" t="s">
        <v>2077</v>
      </c>
      <c r="H339" s="77">
        <v>0.04</v>
      </c>
      <c r="I339" s="77">
        <v>0.12</v>
      </c>
    </row>
    <row r="340" spans="1:9" x14ac:dyDescent="0.3">
      <c r="A340" s="79">
        <v>1067</v>
      </c>
      <c r="B340" s="78" t="s">
        <v>1057</v>
      </c>
      <c r="C340" s="78">
        <v>0</v>
      </c>
      <c r="D340" s="78">
        <v>6</v>
      </c>
      <c r="E340" s="78">
        <v>6</v>
      </c>
      <c r="F340" s="78">
        <v>7129090</v>
      </c>
      <c r="G340" s="78" t="s">
        <v>2077</v>
      </c>
      <c r="H340" s="77">
        <v>0.04</v>
      </c>
      <c r="I340" s="77">
        <v>0.12</v>
      </c>
    </row>
    <row r="341" spans="1:9" x14ac:dyDescent="0.3">
      <c r="A341" s="79">
        <v>21521</v>
      </c>
      <c r="B341" s="78" t="s">
        <v>542</v>
      </c>
      <c r="C341" s="78">
        <v>1</v>
      </c>
      <c r="D341" s="78">
        <v>6</v>
      </c>
      <c r="E341" s="78">
        <v>6</v>
      </c>
      <c r="F341" s="78">
        <v>7129090</v>
      </c>
      <c r="G341" s="78" t="s">
        <v>2077</v>
      </c>
      <c r="H341" s="77">
        <v>0.04</v>
      </c>
      <c r="I341" s="77">
        <v>0.12</v>
      </c>
    </row>
    <row r="342" spans="1:9" x14ac:dyDescent="0.3">
      <c r="A342" s="79">
        <v>1070</v>
      </c>
      <c r="B342" s="78" t="s">
        <v>1058</v>
      </c>
      <c r="C342" s="78">
        <v>0</v>
      </c>
      <c r="D342" s="78">
        <v>6</v>
      </c>
      <c r="E342" s="78">
        <v>6</v>
      </c>
      <c r="F342" s="78">
        <v>7129090</v>
      </c>
      <c r="G342" s="78" t="s">
        <v>2077</v>
      </c>
      <c r="H342" s="77">
        <v>0.04</v>
      </c>
      <c r="I342" s="77">
        <v>0.12</v>
      </c>
    </row>
    <row r="343" spans="1:9" x14ac:dyDescent="0.3">
      <c r="A343" s="79">
        <v>26</v>
      </c>
      <c r="B343" s="78" t="s">
        <v>1059</v>
      </c>
      <c r="C343" s="78">
        <v>2</v>
      </c>
      <c r="D343" s="78">
        <v>6</v>
      </c>
      <c r="E343" s="78">
        <v>6</v>
      </c>
      <c r="F343" s="78">
        <v>7129090</v>
      </c>
      <c r="G343" s="78" t="s">
        <v>2077</v>
      </c>
      <c r="H343" s="77">
        <v>0.04</v>
      </c>
      <c r="I343" s="77">
        <v>0.12</v>
      </c>
    </row>
    <row r="344" spans="1:9" x14ac:dyDescent="0.3">
      <c r="A344" s="79">
        <v>10098</v>
      </c>
      <c r="B344" s="78" t="s">
        <v>415</v>
      </c>
      <c r="C344" s="78">
        <v>1</v>
      </c>
      <c r="D344" s="78">
        <v>6</v>
      </c>
      <c r="E344" s="78">
        <v>6</v>
      </c>
      <c r="F344" s="78">
        <v>7129090</v>
      </c>
      <c r="G344" s="78" t="s">
        <v>2077</v>
      </c>
      <c r="H344" s="77">
        <v>0.04</v>
      </c>
      <c r="I344" s="77">
        <v>0.12</v>
      </c>
    </row>
    <row r="345" spans="1:9" x14ac:dyDescent="0.3">
      <c r="A345" s="79">
        <v>20212</v>
      </c>
      <c r="B345" s="78" t="s">
        <v>415</v>
      </c>
      <c r="C345" s="78">
        <v>2</v>
      </c>
      <c r="D345" s="78">
        <v>6</v>
      </c>
      <c r="E345" s="78">
        <v>6</v>
      </c>
      <c r="F345" s="78">
        <v>7129090</v>
      </c>
      <c r="G345" s="78" t="s">
        <v>2077</v>
      </c>
      <c r="H345" s="77">
        <v>0.04</v>
      </c>
      <c r="I345" s="77">
        <v>0.12</v>
      </c>
    </row>
    <row r="346" spans="1:9" x14ac:dyDescent="0.3">
      <c r="A346" s="79">
        <v>21592</v>
      </c>
      <c r="B346" s="78" t="s">
        <v>2017</v>
      </c>
      <c r="C346" s="78">
        <v>1</v>
      </c>
      <c r="D346" s="78">
        <v>6</v>
      </c>
      <c r="E346" s="78">
        <v>6</v>
      </c>
      <c r="F346" s="78">
        <v>7129090</v>
      </c>
      <c r="G346" s="78" t="s">
        <v>2077</v>
      </c>
      <c r="H346" s="77">
        <v>0.04</v>
      </c>
      <c r="I346" s="77">
        <v>0.12</v>
      </c>
    </row>
    <row r="347" spans="1:9" x14ac:dyDescent="0.3">
      <c r="A347" s="79">
        <v>21106</v>
      </c>
      <c r="B347" s="78" t="s">
        <v>1060</v>
      </c>
      <c r="C347" s="78">
        <v>2</v>
      </c>
      <c r="D347" s="78">
        <v>6</v>
      </c>
      <c r="E347" s="78">
        <v>6</v>
      </c>
      <c r="F347" s="78">
        <v>7129090</v>
      </c>
      <c r="G347" s="78" t="s">
        <v>2077</v>
      </c>
      <c r="H347" s="77">
        <v>0.04</v>
      </c>
      <c r="I347" s="77">
        <v>0.12</v>
      </c>
    </row>
    <row r="348" spans="1:9" x14ac:dyDescent="0.3">
      <c r="A348" s="79">
        <v>11078</v>
      </c>
      <c r="B348" s="78" t="s">
        <v>2018</v>
      </c>
      <c r="C348" s="78">
        <v>1</v>
      </c>
      <c r="D348" s="78">
        <v>6</v>
      </c>
      <c r="E348" s="78">
        <v>6</v>
      </c>
      <c r="F348" s="78">
        <v>7129090</v>
      </c>
      <c r="G348" s="78" t="s">
        <v>2077</v>
      </c>
      <c r="H348" s="77">
        <v>0.04</v>
      </c>
      <c r="I348" s="77">
        <v>0.12</v>
      </c>
    </row>
    <row r="349" spans="1:9" x14ac:dyDescent="0.3">
      <c r="A349" s="79">
        <v>11043</v>
      </c>
      <c r="B349" s="78" t="s">
        <v>2019</v>
      </c>
      <c r="C349" s="78">
        <v>1</v>
      </c>
      <c r="D349" s="78">
        <v>6</v>
      </c>
      <c r="E349" s="78">
        <v>6</v>
      </c>
      <c r="F349" s="78">
        <v>7129090</v>
      </c>
      <c r="G349" s="78" t="s">
        <v>2077</v>
      </c>
      <c r="H349" s="77">
        <v>0.04</v>
      </c>
      <c r="I349" s="77">
        <v>0.12</v>
      </c>
    </row>
    <row r="350" spans="1:9" x14ac:dyDescent="0.3">
      <c r="A350" s="79">
        <v>21235</v>
      </c>
      <c r="B350" s="78" t="s">
        <v>2020</v>
      </c>
      <c r="C350" s="78">
        <v>2</v>
      </c>
      <c r="D350" s="78">
        <v>6</v>
      </c>
      <c r="E350" s="78">
        <v>6</v>
      </c>
      <c r="F350" s="78">
        <v>7129090</v>
      </c>
      <c r="G350" s="78" t="s">
        <v>2077</v>
      </c>
      <c r="H350" s="77">
        <v>0.04</v>
      </c>
      <c r="I350" s="77">
        <v>0.12</v>
      </c>
    </row>
    <row r="351" spans="1:9" x14ac:dyDescent="0.3">
      <c r="A351" s="79">
        <v>11079</v>
      </c>
      <c r="B351" s="78" t="s">
        <v>1475</v>
      </c>
      <c r="C351" s="78">
        <v>1</v>
      </c>
      <c r="D351" s="78">
        <v>1</v>
      </c>
      <c r="E351" s="78">
        <v>1</v>
      </c>
      <c r="F351" s="78">
        <v>9109900</v>
      </c>
      <c r="G351" s="78" t="s">
        <v>1430</v>
      </c>
      <c r="H351" s="77">
        <v>0.04</v>
      </c>
      <c r="I351" s="77">
        <v>0.12</v>
      </c>
    </row>
    <row r="352" spans="1:9" x14ac:dyDescent="0.3">
      <c r="A352" s="79">
        <v>20261</v>
      </c>
      <c r="B352" s="78" t="s">
        <v>1475</v>
      </c>
      <c r="C352" s="78">
        <v>2</v>
      </c>
      <c r="D352" s="78">
        <v>1</v>
      </c>
      <c r="E352" s="78">
        <v>1</v>
      </c>
      <c r="F352" s="78">
        <v>9109900</v>
      </c>
      <c r="G352" s="78" t="s">
        <v>1430</v>
      </c>
      <c r="H352" s="77">
        <v>0.04</v>
      </c>
      <c r="I352" s="77">
        <v>0.12</v>
      </c>
    </row>
    <row r="353" spans="1:9" x14ac:dyDescent="0.3">
      <c r="A353" s="79">
        <v>21555</v>
      </c>
      <c r="B353" s="78" t="s">
        <v>1247</v>
      </c>
      <c r="C353" s="78">
        <v>2</v>
      </c>
      <c r="D353" s="78">
        <v>1</v>
      </c>
      <c r="E353" s="78">
        <v>1</v>
      </c>
      <c r="F353" s="78">
        <v>9109900</v>
      </c>
      <c r="G353" s="78" t="s">
        <v>1430</v>
      </c>
      <c r="H353" s="77">
        <v>0.04</v>
      </c>
      <c r="I353" s="77">
        <v>0.12</v>
      </c>
    </row>
    <row r="354" spans="1:9" x14ac:dyDescent="0.3">
      <c r="A354" s="79">
        <v>21343</v>
      </c>
      <c r="B354" s="78" t="s">
        <v>2021</v>
      </c>
      <c r="C354" s="78">
        <v>2</v>
      </c>
      <c r="D354" s="78">
        <v>1</v>
      </c>
      <c r="E354" s="78">
        <v>1</v>
      </c>
      <c r="F354" s="78">
        <v>9109900</v>
      </c>
      <c r="G354" s="78" t="s">
        <v>1430</v>
      </c>
      <c r="H354" s="77">
        <v>0.04</v>
      </c>
      <c r="I354" s="77">
        <v>0.12</v>
      </c>
    </row>
    <row r="355" spans="1:9" x14ac:dyDescent="0.3">
      <c r="A355" s="79">
        <v>11060</v>
      </c>
      <c r="B355" s="78" t="s">
        <v>2021</v>
      </c>
      <c r="C355" s="78">
        <v>2</v>
      </c>
      <c r="D355" s="78">
        <v>1</v>
      </c>
      <c r="E355" s="78">
        <v>1</v>
      </c>
      <c r="F355" s="78">
        <v>9109900</v>
      </c>
      <c r="G355" s="78" t="s">
        <v>1430</v>
      </c>
      <c r="H355" s="77">
        <v>0.04</v>
      </c>
      <c r="I355" s="77">
        <v>0.12</v>
      </c>
    </row>
    <row r="356" spans="1:9" x14ac:dyDescent="0.3">
      <c r="A356" s="79">
        <v>11058</v>
      </c>
      <c r="B356" s="78" t="s">
        <v>540</v>
      </c>
      <c r="C356" s="78">
        <v>2</v>
      </c>
      <c r="D356" s="78">
        <v>1</v>
      </c>
      <c r="E356" s="78">
        <v>1</v>
      </c>
      <c r="F356" s="78">
        <v>9109900</v>
      </c>
      <c r="G356" s="78" t="s">
        <v>1430</v>
      </c>
      <c r="H356" s="77">
        <v>0.04</v>
      </c>
      <c r="I356" s="77">
        <v>0.12</v>
      </c>
    </row>
    <row r="357" spans="1:9" x14ac:dyDescent="0.3">
      <c r="A357" s="79">
        <v>20494</v>
      </c>
      <c r="B357" s="78" t="s">
        <v>540</v>
      </c>
      <c r="C357" s="78">
        <v>2</v>
      </c>
      <c r="D357" s="78">
        <v>1</v>
      </c>
      <c r="E357" s="78">
        <v>1</v>
      </c>
      <c r="F357" s="78">
        <v>9109900</v>
      </c>
      <c r="G357" s="78" t="s">
        <v>1430</v>
      </c>
      <c r="H357" s="77">
        <v>0.04</v>
      </c>
      <c r="I357" s="77">
        <v>0.12</v>
      </c>
    </row>
    <row r="358" spans="1:9" x14ac:dyDescent="0.3">
      <c r="A358" s="79">
        <v>21293</v>
      </c>
      <c r="B358" s="78" t="s">
        <v>1248</v>
      </c>
      <c r="C358" s="78">
        <v>2</v>
      </c>
      <c r="D358" s="78">
        <v>1</v>
      </c>
      <c r="E358" s="78">
        <v>1</v>
      </c>
      <c r="F358" s="78">
        <v>9109900</v>
      </c>
      <c r="G358" s="78" t="s">
        <v>1430</v>
      </c>
      <c r="H358" s="77">
        <v>0.04</v>
      </c>
      <c r="I358" s="77">
        <v>0.12</v>
      </c>
    </row>
    <row r="359" spans="1:9" x14ac:dyDescent="0.3">
      <c r="A359" s="79">
        <v>21271</v>
      </c>
      <c r="B359" s="78" t="s">
        <v>1476</v>
      </c>
      <c r="C359" s="78">
        <v>2</v>
      </c>
      <c r="D359" s="78">
        <v>1</v>
      </c>
      <c r="E359" s="78">
        <v>1</v>
      </c>
      <c r="F359" s="78">
        <v>9109900</v>
      </c>
      <c r="G359" s="78" t="s">
        <v>1430</v>
      </c>
      <c r="H359" s="77">
        <v>0.04</v>
      </c>
      <c r="I359" s="77">
        <v>0.12</v>
      </c>
    </row>
    <row r="360" spans="1:9" x14ac:dyDescent="0.3">
      <c r="A360" s="79">
        <v>21222</v>
      </c>
      <c r="B360" s="78" t="s">
        <v>1477</v>
      </c>
      <c r="C360" s="78">
        <v>2</v>
      </c>
      <c r="D360" s="78">
        <v>1</v>
      </c>
      <c r="E360" s="78">
        <v>1</v>
      </c>
      <c r="F360" s="78">
        <v>9109900</v>
      </c>
      <c r="G360" s="78" t="s">
        <v>1430</v>
      </c>
      <c r="H360" s="77">
        <v>0.04</v>
      </c>
      <c r="I360" s="77">
        <v>0.12</v>
      </c>
    </row>
    <row r="361" spans="1:9" x14ac:dyDescent="0.3">
      <c r="A361" s="79">
        <v>10129</v>
      </c>
      <c r="B361" s="78" t="s">
        <v>1477</v>
      </c>
      <c r="C361" s="78">
        <v>2</v>
      </c>
      <c r="D361" s="78">
        <v>1</v>
      </c>
      <c r="E361" s="78">
        <v>1</v>
      </c>
      <c r="F361" s="78">
        <v>9109900</v>
      </c>
      <c r="G361" s="78" t="s">
        <v>1430</v>
      </c>
      <c r="H361" s="77">
        <v>0.04</v>
      </c>
      <c r="I361" s="77">
        <v>0.12</v>
      </c>
    </row>
    <row r="362" spans="1:9" x14ac:dyDescent="0.3">
      <c r="A362" s="79">
        <v>21243</v>
      </c>
      <c r="B362" s="78" t="s">
        <v>1478</v>
      </c>
      <c r="C362" s="78">
        <v>2</v>
      </c>
      <c r="D362" s="78">
        <v>1</v>
      </c>
      <c r="E362" s="78">
        <v>1</v>
      </c>
      <c r="F362" s="78">
        <v>9109900</v>
      </c>
      <c r="G362" s="78" t="s">
        <v>1430</v>
      </c>
      <c r="H362" s="77">
        <v>0.04</v>
      </c>
      <c r="I362" s="77">
        <v>0.12</v>
      </c>
    </row>
    <row r="363" spans="1:9" x14ac:dyDescent="0.3">
      <c r="A363" s="79">
        <v>20942</v>
      </c>
      <c r="B363" s="78" t="s">
        <v>1479</v>
      </c>
      <c r="C363" s="78">
        <v>2</v>
      </c>
      <c r="D363" s="78">
        <v>1</v>
      </c>
      <c r="E363" s="78">
        <v>1</v>
      </c>
      <c r="F363" s="78">
        <v>9109900</v>
      </c>
      <c r="G363" s="78" t="s">
        <v>1430</v>
      </c>
      <c r="H363" s="77">
        <v>0.04</v>
      </c>
      <c r="I363" s="77">
        <v>0.12</v>
      </c>
    </row>
    <row r="364" spans="1:9" x14ac:dyDescent="0.3">
      <c r="A364" s="79">
        <v>10005</v>
      </c>
      <c r="B364" s="78" t="s">
        <v>524</v>
      </c>
      <c r="C364" s="78">
        <v>1</v>
      </c>
      <c r="D364" s="78">
        <v>1</v>
      </c>
      <c r="E364" s="78">
        <v>1</v>
      </c>
      <c r="F364" s="78">
        <v>12119090</v>
      </c>
      <c r="G364" s="78" t="s">
        <v>419</v>
      </c>
      <c r="H364" s="77">
        <v>0.04</v>
      </c>
      <c r="I364" s="77">
        <v>0.12</v>
      </c>
    </row>
    <row r="365" spans="1:9" x14ac:dyDescent="0.3">
      <c r="A365" s="79">
        <v>21545</v>
      </c>
      <c r="B365" s="78" t="s">
        <v>1256</v>
      </c>
      <c r="C365" s="78">
        <v>2</v>
      </c>
      <c r="D365" s="78">
        <v>1</v>
      </c>
      <c r="E365" s="78">
        <v>1</v>
      </c>
      <c r="F365" s="78">
        <v>12119090</v>
      </c>
      <c r="G365" s="78" t="s">
        <v>419</v>
      </c>
      <c r="H365" s="77">
        <v>0.04</v>
      </c>
      <c r="I365" s="77">
        <v>0.12</v>
      </c>
    </row>
    <row r="366" spans="1:9" x14ac:dyDescent="0.3">
      <c r="A366" s="79">
        <v>21658</v>
      </c>
      <c r="B366" s="78" t="s">
        <v>482</v>
      </c>
      <c r="C366" s="78">
        <v>1</v>
      </c>
      <c r="D366" s="78">
        <v>1</v>
      </c>
      <c r="E366" s="78">
        <v>1</v>
      </c>
      <c r="F366" s="78">
        <v>12119090</v>
      </c>
      <c r="G366" s="78" t="s">
        <v>419</v>
      </c>
      <c r="H366" s="77">
        <v>0.04</v>
      </c>
      <c r="I366" s="77">
        <v>0.12</v>
      </c>
    </row>
    <row r="367" spans="1:9" x14ac:dyDescent="0.3">
      <c r="A367" s="79">
        <v>11072</v>
      </c>
      <c r="B367" s="78" t="s">
        <v>482</v>
      </c>
      <c r="C367" s="78">
        <v>1</v>
      </c>
      <c r="D367" s="78">
        <v>1</v>
      </c>
      <c r="E367" s="78">
        <v>1</v>
      </c>
      <c r="F367" s="78">
        <v>12119090</v>
      </c>
      <c r="G367" s="78" t="s">
        <v>419</v>
      </c>
      <c r="H367" s="77">
        <v>0.04</v>
      </c>
      <c r="I367" s="77">
        <v>0.12</v>
      </c>
    </row>
    <row r="368" spans="1:9" x14ac:dyDescent="0.3">
      <c r="A368" s="79">
        <v>21231</v>
      </c>
      <c r="B368" s="78" t="s">
        <v>1257</v>
      </c>
      <c r="C368" s="78">
        <v>2</v>
      </c>
      <c r="D368" s="78">
        <v>1</v>
      </c>
      <c r="E368" s="78">
        <v>1</v>
      </c>
      <c r="F368" s="78">
        <v>12119090</v>
      </c>
      <c r="G368" s="78" t="s">
        <v>419</v>
      </c>
      <c r="H368" s="77">
        <v>0.04</v>
      </c>
      <c r="I368" s="77">
        <v>0.12</v>
      </c>
    </row>
    <row r="369" spans="1:9" x14ac:dyDescent="0.3">
      <c r="A369" s="79">
        <v>20091</v>
      </c>
      <c r="B369" s="78" t="s">
        <v>646</v>
      </c>
      <c r="C369" s="78">
        <v>2</v>
      </c>
      <c r="D369" s="78">
        <v>1</v>
      </c>
      <c r="E369" s="78">
        <v>1</v>
      </c>
      <c r="F369" s="78">
        <v>12119090</v>
      </c>
      <c r="G369" s="78" t="s">
        <v>419</v>
      </c>
      <c r="H369" s="77">
        <v>0.04</v>
      </c>
      <c r="I369" s="77">
        <v>0.12</v>
      </c>
    </row>
    <row r="370" spans="1:9" x14ac:dyDescent="0.3">
      <c r="A370" s="79">
        <v>20898</v>
      </c>
      <c r="B370" s="78" t="s">
        <v>487</v>
      </c>
      <c r="C370" s="78">
        <v>2</v>
      </c>
      <c r="D370" s="78">
        <v>1</v>
      </c>
      <c r="E370" s="78">
        <v>1</v>
      </c>
      <c r="F370" s="78">
        <v>12119090</v>
      </c>
      <c r="G370" s="78" t="s">
        <v>419</v>
      </c>
      <c r="H370" s="77">
        <v>0.04</v>
      </c>
      <c r="I370" s="77">
        <v>0.12</v>
      </c>
    </row>
    <row r="371" spans="1:9" x14ac:dyDescent="0.3">
      <c r="A371" s="79">
        <v>20000</v>
      </c>
      <c r="B371" s="78" t="s">
        <v>1061</v>
      </c>
      <c r="C371" s="78">
        <v>2</v>
      </c>
      <c r="D371" s="78">
        <v>1</v>
      </c>
      <c r="E371" s="78">
        <v>1</v>
      </c>
      <c r="F371" s="78">
        <v>12119090</v>
      </c>
      <c r="G371" s="78" t="s">
        <v>419</v>
      </c>
      <c r="H371" s="77">
        <v>0.04</v>
      </c>
      <c r="I371" s="77">
        <v>0.12</v>
      </c>
    </row>
    <row r="372" spans="1:9" x14ac:dyDescent="0.3">
      <c r="A372" s="79">
        <v>21055</v>
      </c>
      <c r="B372" s="78" t="s">
        <v>1062</v>
      </c>
      <c r="C372" s="78">
        <v>2</v>
      </c>
      <c r="D372" s="78">
        <v>1</v>
      </c>
      <c r="E372" s="78">
        <v>1</v>
      </c>
      <c r="F372" s="78">
        <v>12119090</v>
      </c>
      <c r="G372" s="78" t="s">
        <v>419</v>
      </c>
      <c r="H372" s="77">
        <v>0.04</v>
      </c>
      <c r="I372" s="77">
        <v>0.12</v>
      </c>
    </row>
    <row r="373" spans="1:9" x14ac:dyDescent="0.3">
      <c r="A373" s="79">
        <v>21302</v>
      </c>
      <c r="B373" s="78" t="s">
        <v>1480</v>
      </c>
      <c r="C373" s="78">
        <v>2</v>
      </c>
      <c r="D373" s="78">
        <v>6</v>
      </c>
      <c r="E373" s="78">
        <v>6</v>
      </c>
      <c r="F373" s="78">
        <v>7123100</v>
      </c>
      <c r="G373" s="78" t="s">
        <v>1430</v>
      </c>
      <c r="H373" s="77">
        <v>0.04</v>
      </c>
      <c r="I373" s="77">
        <v>0.12</v>
      </c>
    </row>
    <row r="374" spans="1:9" x14ac:dyDescent="0.3">
      <c r="A374" s="79">
        <v>21331</v>
      </c>
      <c r="B374" s="78" t="s">
        <v>2099</v>
      </c>
      <c r="C374" s="78">
        <v>2</v>
      </c>
      <c r="D374" s="78">
        <v>6</v>
      </c>
      <c r="E374" s="78">
        <v>6</v>
      </c>
      <c r="F374" s="78">
        <v>7123100</v>
      </c>
      <c r="G374" s="78" t="s">
        <v>1430</v>
      </c>
      <c r="H374" s="77">
        <v>0.04</v>
      </c>
      <c r="I374" s="77">
        <v>0.12</v>
      </c>
    </row>
    <row r="375" spans="1:9" x14ac:dyDescent="0.3">
      <c r="A375" s="79">
        <v>21292</v>
      </c>
      <c r="B375" s="78" t="s">
        <v>2100</v>
      </c>
      <c r="C375" s="78">
        <v>2</v>
      </c>
      <c r="D375" s="78">
        <v>6</v>
      </c>
      <c r="E375" s="78">
        <v>6</v>
      </c>
      <c r="F375" s="78">
        <v>7123100</v>
      </c>
      <c r="G375" s="78" t="s">
        <v>1430</v>
      </c>
      <c r="H375" s="77">
        <v>0.04</v>
      </c>
      <c r="I375" s="77">
        <v>0.12</v>
      </c>
    </row>
    <row r="376" spans="1:9" x14ac:dyDescent="0.3">
      <c r="A376" s="79">
        <v>2286</v>
      </c>
      <c r="B376" s="78" t="s">
        <v>857</v>
      </c>
      <c r="C376" s="78">
        <v>0</v>
      </c>
      <c r="D376" s="78">
        <v>3</v>
      </c>
      <c r="E376" s="78">
        <v>3</v>
      </c>
      <c r="F376" s="78">
        <v>7123900</v>
      </c>
      <c r="G376" s="78" t="s">
        <v>419</v>
      </c>
      <c r="H376" s="77">
        <v>0.04</v>
      </c>
      <c r="I376" s="77">
        <v>0.12</v>
      </c>
    </row>
    <row r="377" spans="1:9" x14ac:dyDescent="0.3">
      <c r="A377" s="79">
        <v>2287</v>
      </c>
      <c r="B377" s="78" t="s">
        <v>1263</v>
      </c>
      <c r="C377" s="78">
        <v>0</v>
      </c>
      <c r="D377" s="78">
        <v>3</v>
      </c>
      <c r="E377" s="78">
        <v>3</v>
      </c>
      <c r="F377" s="78">
        <v>7123900</v>
      </c>
      <c r="G377" s="78" t="s">
        <v>419</v>
      </c>
      <c r="H377" s="77">
        <v>0.04</v>
      </c>
      <c r="I377" s="77">
        <v>0.12</v>
      </c>
    </row>
    <row r="378" spans="1:9" x14ac:dyDescent="0.3">
      <c r="A378" s="79">
        <v>2297</v>
      </c>
      <c r="B378" s="78" t="s">
        <v>897</v>
      </c>
      <c r="C378" s="78">
        <v>0</v>
      </c>
      <c r="D378" s="78">
        <v>3</v>
      </c>
      <c r="E378" s="78">
        <v>3</v>
      </c>
      <c r="F378" s="78">
        <v>7131090</v>
      </c>
      <c r="G378" s="78" t="s">
        <v>419</v>
      </c>
      <c r="H378" s="77">
        <v>0.04</v>
      </c>
      <c r="I378" s="77">
        <v>0.12</v>
      </c>
    </row>
    <row r="379" spans="1:9" x14ac:dyDescent="0.3">
      <c r="A379" s="79">
        <v>2298</v>
      </c>
      <c r="B379" s="78" t="s">
        <v>893</v>
      </c>
      <c r="C379" s="78">
        <v>0</v>
      </c>
      <c r="D379" s="78">
        <v>7</v>
      </c>
      <c r="E379" s="78">
        <v>3</v>
      </c>
      <c r="F379" s="78">
        <v>7131090</v>
      </c>
      <c r="G379" s="78" t="s">
        <v>419</v>
      </c>
      <c r="H379" s="77">
        <v>0.04</v>
      </c>
      <c r="I379" s="77">
        <v>0.12</v>
      </c>
    </row>
    <row r="380" spans="1:9" x14ac:dyDescent="0.3">
      <c r="A380" s="79">
        <v>2299</v>
      </c>
      <c r="B380" s="78" t="s">
        <v>1489</v>
      </c>
      <c r="C380" s="78">
        <v>0</v>
      </c>
      <c r="D380" s="78">
        <v>3</v>
      </c>
      <c r="E380" s="78">
        <v>3</v>
      </c>
      <c r="F380" s="78">
        <v>7131090</v>
      </c>
      <c r="G380" s="78" t="s">
        <v>419</v>
      </c>
      <c r="H380" s="77">
        <v>0.04</v>
      </c>
      <c r="I380" s="77">
        <v>0.12</v>
      </c>
    </row>
    <row r="381" spans="1:9" x14ac:dyDescent="0.3">
      <c r="A381" s="79">
        <v>2834</v>
      </c>
      <c r="B381" s="78" t="s">
        <v>869</v>
      </c>
      <c r="C381" s="78">
        <v>0</v>
      </c>
      <c r="D381" s="78"/>
      <c r="E381" s="78"/>
      <c r="F381" s="78">
        <v>7131090</v>
      </c>
      <c r="G381" s="78" t="s">
        <v>1430</v>
      </c>
      <c r="H381" s="77">
        <v>0.04</v>
      </c>
      <c r="I381" s="77">
        <v>0.12</v>
      </c>
    </row>
    <row r="382" spans="1:9" x14ac:dyDescent="0.3">
      <c r="A382" s="79">
        <v>21346</v>
      </c>
      <c r="B382" s="78" t="s">
        <v>178</v>
      </c>
      <c r="C382" s="78">
        <v>2</v>
      </c>
      <c r="D382" s="78">
        <v>6</v>
      </c>
      <c r="E382" s="78">
        <v>6</v>
      </c>
      <c r="F382" s="78">
        <v>8041020</v>
      </c>
      <c r="G382" s="78" t="s">
        <v>1430</v>
      </c>
      <c r="H382" s="77">
        <v>0.04</v>
      </c>
      <c r="I382" s="77">
        <v>0.12</v>
      </c>
    </row>
    <row r="383" spans="1:9" x14ac:dyDescent="0.3">
      <c r="A383" s="79">
        <v>20115</v>
      </c>
      <c r="B383" s="78" t="s">
        <v>1481</v>
      </c>
      <c r="C383" s="78">
        <v>2</v>
      </c>
      <c r="D383" s="78">
        <v>1</v>
      </c>
      <c r="E383" s="78">
        <v>1</v>
      </c>
      <c r="F383" s="78">
        <v>9092200</v>
      </c>
      <c r="G383" s="78" t="s">
        <v>1430</v>
      </c>
      <c r="H383" s="77">
        <v>0.04</v>
      </c>
      <c r="I383" s="77">
        <v>0.12</v>
      </c>
    </row>
    <row r="384" spans="1:9" x14ac:dyDescent="0.3">
      <c r="A384" s="79">
        <v>20005</v>
      </c>
      <c r="B384" s="78" t="s">
        <v>1482</v>
      </c>
      <c r="C384" s="78">
        <v>2</v>
      </c>
      <c r="D384" s="78">
        <v>1</v>
      </c>
      <c r="E384" s="78">
        <v>1</v>
      </c>
      <c r="F384" s="78">
        <v>9103000</v>
      </c>
      <c r="G384" s="78" t="s">
        <v>1430</v>
      </c>
      <c r="H384" s="77">
        <v>0.04</v>
      </c>
      <c r="I384" s="77">
        <v>0.12</v>
      </c>
    </row>
    <row r="385" spans="1:9" x14ac:dyDescent="0.3">
      <c r="A385" s="79">
        <v>21428</v>
      </c>
      <c r="B385" s="78" t="s">
        <v>593</v>
      </c>
      <c r="C385" s="78">
        <v>2</v>
      </c>
      <c r="D385" s="78">
        <v>1</v>
      </c>
      <c r="E385" s="78">
        <v>1</v>
      </c>
      <c r="F385" s="78">
        <v>21039029</v>
      </c>
      <c r="G385" s="78" t="s">
        <v>1430</v>
      </c>
      <c r="H385" s="77">
        <v>0.04</v>
      </c>
      <c r="I385" s="77">
        <v>0.12</v>
      </c>
    </row>
    <row r="386" spans="1:9" x14ac:dyDescent="0.3">
      <c r="A386" s="79">
        <v>21487</v>
      </c>
      <c r="B386" s="78" t="s">
        <v>2039</v>
      </c>
      <c r="C386" s="78">
        <v>2</v>
      </c>
      <c r="D386" s="78">
        <v>1</v>
      </c>
      <c r="E386" s="78">
        <v>1</v>
      </c>
      <c r="F386" s="78">
        <v>21039029</v>
      </c>
      <c r="G386" s="78" t="s">
        <v>1430</v>
      </c>
      <c r="H386" s="77">
        <v>0.04</v>
      </c>
      <c r="I386" s="77">
        <v>0.12</v>
      </c>
    </row>
    <row r="387" spans="1:9" x14ac:dyDescent="0.3">
      <c r="A387" s="79">
        <v>20097</v>
      </c>
      <c r="B387" s="78" t="s">
        <v>2101</v>
      </c>
      <c r="C387" s="78">
        <v>2</v>
      </c>
      <c r="D387" s="78">
        <v>1</v>
      </c>
      <c r="E387" s="78">
        <v>1</v>
      </c>
      <c r="F387" s="78">
        <v>21039029</v>
      </c>
      <c r="G387" s="78" t="s">
        <v>1430</v>
      </c>
      <c r="H387" s="77">
        <v>0.04</v>
      </c>
      <c r="I387" s="77">
        <v>0.12</v>
      </c>
    </row>
    <row r="388" spans="1:9" x14ac:dyDescent="0.3">
      <c r="A388" s="79">
        <v>11076</v>
      </c>
      <c r="B388" s="78" t="s">
        <v>435</v>
      </c>
      <c r="C388" s="78">
        <v>1</v>
      </c>
      <c r="D388" s="78">
        <v>1</v>
      </c>
      <c r="E388" s="78">
        <v>1</v>
      </c>
      <c r="F388" s="78">
        <v>9109900</v>
      </c>
      <c r="G388" s="78" t="s">
        <v>1430</v>
      </c>
      <c r="H388" s="77">
        <v>0.04</v>
      </c>
      <c r="I388" s="77">
        <v>0.12</v>
      </c>
    </row>
    <row r="389" spans="1:9" x14ac:dyDescent="0.3">
      <c r="A389" s="79">
        <v>11046</v>
      </c>
      <c r="B389" s="78" t="s">
        <v>2055</v>
      </c>
      <c r="C389" s="78">
        <v>1</v>
      </c>
      <c r="D389" s="78">
        <v>1</v>
      </c>
      <c r="E389" s="78">
        <v>1</v>
      </c>
      <c r="F389" s="78">
        <v>9109900</v>
      </c>
      <c r="G389" s="78" t="s">
        <v>1430</v>
      </c>
      <c r="H389" s="77">
        <v>0.04</v>
      </c>
      <c r="I389" s="77">
        <v>0.12</v>
      </c>
    </row>
    <row r="390" spans="1:9" x14ac:dyDescent="0.3">
      <c r="A390" s="79">
        <v>10124</v>
      </c>
      <c r="B390" s="78" t="s">
        <v>222</v>
      </c>
      <c r="C390" s="78">
        <v>1</v>
      </c>
      <c r="D390" s="78">
        <v>1</v>
      </c>
      <c r="E390" s="78">
        <v>1</v>
      </c>
      <c r="F390" s="78">
        <v>9109900</v>
      </c>
      <c r="G390" s="78" t="s">
        <v>1430</v>
      </c>
      <c r="H390" s="77">
        <v>0.04</v>
      </c>
      <c r="I390" s="77">
        <v>0.12</v>
      </c>
    </row>
    <row r="391" spans="1:9" x14ac:dyDescent="0.3">
      <c r="A391" s="79">
        <v>20881</v>
      </c>
      <c r="B391" s="78" t="s">
        <v>222</v>
      </c>
      <c r="C391" s="78">
        <v>2</v>
      </c>
      <c r="D391" s="78">
        <v>1</v>
      </c>
      <c r="E391" s="78">
        <v>1</v>
      </c>
      <c r="F391" s="78">
        <v>9109900</v>
      </c>
      <c r="G391" s="78" t="s">
        <v>1430</v>
      </c>
      <c r="H391" s="77">
        <v>0.04</v>
      </c>
      <c r="I391" s="77">
        <v>0.12</v>
      </c>
    </row>
    <row r="392" spans="1:9" x14ac:dyDescent="0.3">
      <c r="A392" s="79">
        <v>21610</v>
      </c>
      <c r="B392" s="78" t="s">
        <v>1290</v>
      </c>
      <c r="C392" s="78">
        <v>2</v>
      </c>
      <c r="D392" s="78">
        <v>1</v>
      </c>
      <c r="E392" s="78">
        <v>1</v>
      </c>
      <c r="F392" s="78">
        <v>9109900</v>
      </c>
      <c r="G392" s="78" t="s">
        <v>1430</v>
      </c>
      <c r="H392" s="77">
        <v>0.04</v>
      </c>
      <c r="I392" s="77">
        <v>0.12</v>
      </c>
    </row>
    <row r="393" spans="1:9" x14ac:dyDescent="0.3">
      <c r="A393" s="79">
        <v>20418</v>
      </c>
      <c r="B393" s="78" t="s">
        <v>1291</v>
      </c>
      <c r="C393" s="78">
        <v>2</v>
      </c>
      <c r="D393" s="78">
        <v>1</v>
      </c>
      <c r="E393" s="78">
        <v>1</v>
      </c>
      <c r="F393" s="78">
        <v>9109900</v>
      </c>
      <c r="G393" s="78" t="s">
        <v>1430</v>
      </c>
      <c r="H393" s="77">
        <v>0.04</v>
      </c>
      <c r="I393" s="77">
        <v>0.12</v>
      </c>
    </row>
    <row r="394" spans="1:9" x14ac:dyDescent="0.3">
      <c r="A394" s="79">
        <v>20122</v>
      </c>
      <c r="B394" s="78" t="s">
        <v>1483</v>
      </c>
      <c r="C394" s="78">
        <v>2</v>
      </c>
      <c r="D394" s="78">
        <v>1</v>
      </c>
      <c r="E394" s="78">
        <v>1</v>
      </c>
      <c r="F394" s="78">
        <v>9109900</v>
      </c>
      <c r="G394" s="78" t="s">
        <v>1430</v>
      </c>
      <c r="H394" s="77">
        <v>0.04</v>
      </c>
      <c r="I394" s="77">
        <v>0.12</v>
      </c>
    </row>
    <row r="395" spans="1:9" x14ac:dyDescent="0.3">
      <c r="A395" s="79">
        <v>2836</v>
      </c>
      <c r="B395" s="78" t="s">
        <v>2056</v>
      </c>
      <c r="C395" s="78">
        <v>0</v>
      </c>
      <c r="D395" s="78">
        <v>3</v>
      </c>
      <c r="E395" s="78">
        <v>3</v>
      </c>
      <c r="F395" s="78">
        <v>10011900</v>
      </c>
      <c r="G395" s="78" t="s">
        <v>419</v>
      </c>
      <c r="H395" s="77">
        <v>0.04</v>
      </c>
      <c r="I395" s="77">
        <v>0.12</v>
      </c>
    </row>
  </sheetData>
  <autoFilter ref="A1:I395" xr:uid="{60BA1F2D-15AC-4250-AA37-AAE9B23913C6}"/>
  <pageMargins left="0.511811024" right="0.511811024" top="0.78740157499999996" bottom="0.78740157499999996" header="0.31496062000000002" footer="0.31496062000000002"/>
  <pageSetup paperSize="9" orientation="portrait" horizontalDpi="0" verticalDpi="0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Planilha9"/>
  <dimension ref="A1:Q557"/>
  <sheetViews>
    <sheetView topLeftCell="A7" zoomScaleNormal="100" workbookViewId="0">
      <selection activeCell="E17" sqref="E17"/>
    </sheetView>
  </sheetViews>
  <sheetFormatPr defaultColWidth="9.109375" defaultRowHeight="14.4" x14ac:dyDescent="0.3"/>
  <cols>
    <col min="1" max="1" width="12.109375" style="36" customWidth="1"/>
    <col min="2" max="2" width="60.33203125" style="5" customWidth="1"/>
    <col min="3" max="3" width="11.33203125" style="5" customWidth="1"/>
    <col min="4" max="4" width="11.44140625" style="5" customWidth="1"/>
    <col min="5" max="5" width="10.6640625" style="5" customWidth="1"/>
    <col min="6" max="6" width="9.5546875" style="5" customWidth="1"/>
    <col min="7" max="7" width="11.109375" style="5" customWidth="1"/>
    <col min="8" max="8" width="13.88671875" style="5" customWidth="1"/>
    <col min="9" max="9" width="12.33203125" style="36" customWidth="1"/>
    <col min="10" max="10" width="59.33203125" style="5" customWidth="1"/>
    <col min="11" max="11" width="11" style="5" bestFit="1" customWidth="1"/>
    <col min="12" max="12" width="9.5546875" style="5" bestFit="1" customWidth="1"/>
    <col min="13" max="13" width="9.109375" style="5"/>
    <col min="14" max="14" width="10.33203125" style="5" bestFit="1" customWidth="1"/>
    <col min="15" max="15" width="7.109375" style="5" customWidth="1"/>
    <col min="16" max="16" width="33.6640625" style="5" customWidth="1"/>
    <col min="17" max="17" width="34.109375" style="5" customWidth="1"/>
    <col min="18" max="16384" width="9.109375" style="5"/>
  </cols>
  <sheetData>
    <row r="1" spans="1:17" ht="40.799999999999997" x14ac:dyDescent="0.3">
      <c r="A1" s="129" t="s">
        <v>40</v>
      </c>
      <c r="B1" s="32" t="s">
        <v>170</v>
      </c>
      <c r="C1" s="31" t="s">
        <v>141</v>
      </c>
      <c r="D1" s="31" t="s">
        <v>142</v>
      </c>
      <c r="E1" s="33" t="s">
        <v>143</v>
      </c>
      <c r="F1" s="33" t="s">
        <v>144</v>
      </c>
      <c r="G1" s="33" t="s">
        <v>145</v>
      </c>
      <c r="H1" s="33" t="s">
        <v>146</v>
      </c>
      <c r="I1" s="31" t="s">
        <v>40</v>
      </c>
      <c r="J1" s="35" t="s">
        <v>171</v>
      </c>
      <c r="K1" s="33" t="s">
        <v>147</v>
      </c>
      <c r="L1" s="33" t="s">
        <v>148</v>
      </c>
    </row>
    <row r="2" spans="1:17" x14ac:dyDescent="0.3">
      <c r="A2" s="4">
        <v>21765</v>
      </c>
      <c r="B2" s="26" t="str">
        <f>_xlfn.XLOOKUP(A2,CATEGORIA!B:B,CATEGORIA!C:C)</f>
        <v>ABACAXI EM RODELAS DESIDRATADO 2,5KG (VIDA EM GRAOS)</v>
      </c>
      <c r="C2" s="6">
        <f>_xlfn.XLOOKUP(A2,Peso!A:A,Peso!D:D)</f>
        <v>2.5</v>
      </c>
      <c r="D2" s="7" t="s">
        <v>185</v>
      </c>
      <c r="E2" s="8" t="e">
        <f>VLOOKUP(D2,P10:Q24,2,0)</f>
        <v>#N/A</v>
      </c>
      <c r="F2" s="9">
        <v>0.97540620614829998</v>
      </c>
      <c r="G2" s="8" t="e">
        <f t="shared" ref="G2:G33" si="0">(E2+F2)/C2</f>
        <v>#N/A</v>
      </c>
      <c r="H2" s="8" t="e">
        <f t="shared" ref="H2:H65" si="1">ROUND((K2+G2)*(1+L2),1)</f>
        <v>#N/A</v>
      </c>
      <c r="I2" s="27">
        <v>21724</v>
      </c>
      <c r="J2" s="26" t="str">
        <f>_xlfn.XLOOKUP(I2,CATEGORIA!B:B,CATEGORIA!C:C)</f>
        <v>ABACAXI EM RODELAS DESIDRATADO 10KG (IMPORTADO)</v>
      </c>
      <c r="K2" s="8" t="e">
        <f>_xlfn.XLOOKUP(I2,'LISTA '!D:D,'LISTA '!I:I)</f>
        <v>#N/A</v>
      </c>
      <c r="L2" s="58" t="e">
        <f t="shared" ref="L2:L33" si="2">IF(C2&gt;=5,IF(K2&lt;10,$Q$23,IF(AND(K2&gt;=10,K2&lt;20),$Q$24,IF(AND(K2&gt;=20,K2&lt;40),$Q$25,IF(K2&gt;=40,$Q$26,)))),IF(K2&lt;10,$Q$29,IF(AND(K2&gt;=10,K2&lt;20),$Q$30,IF(AND(K2&gt;=20,K2&lt;40),$Q$31,IF(K2&gt;=40,$Q$32,)))))</f>
        <v>#N/A</v>
      </c>
      <c r="N2" s="137" t="s">
        <v>872</v>
      </c>
      <c r="O2" s="194"/>
    </row>
    <row r="3" spans="1:17" x14ac:dyDescent="0.3">
      <c r="A3" s="4">
        <v>279</v>
      </c>
      <c r="B3" s="26" t="str">
        <f>_xlfn.XLOOKUP(A3,CATEGORIA!B:B,CATEGORIA!C:C)</f>
        <v>ACAI EM PO DESIDRATADO 5KG (VIDA EM GRAOS)</v>
      </c>
      <c r="C3" s="6">
        <f>_xlfn.XLOOKUP(A3,Peso!A:A,Peso!D:D)</f>
        <v>5</v>
      </c>
      <c r="D3" s="7" t="s">
        <v>149</v>
      </c>
      <c r="E3" s="8">
        <f t="shared" ref="E3:E66" si="3">VLOOKUP(D3,$P$6:$Q$20,2,0)</f>
        <v>1.6</v>
      </c>
      <c r="F3" s="9">
        <v>0.98</v>
      </c>
      <c r="G3" s="8">
        <f t="shared" si="0"/>
        <v>0.51600000000000001</v>
      </c>
      <c r="H3" s="8" t="e">
        <f t="shared" si="1"/>
        <v>#N/A</v>
      </c>
      <c r="I3" s="27">
        <v>942</v>
      </c>
      <c r="J3" s="26" t="str">
        <f>_xlfn.XLOOKUP(I3,CATEGORIA!B:B,CATEGORIA!C:C)</f>
        <v>ACAI EM PO DESIDRATADO 20KG</v>
      </c>
      <c r="K3" s="8" t="e">
        <f>_xlfn.XLOOKUP(I3,'LISTA '!D:D,'LISTA '!I:I)</f>
        <v>#N/A</v>
      </c>
      <c r="L3" s="58" t="e">
        <f t="shared" si="2"/>
        <v>#N/A</v>
      </c>
      <c r="N3" s="138" t="s">
        <v>873</v>
      </c>
    </row>
    <row r="4" spans="1:17" x14ac:dyDescent="0.3">
      <c r="A4" s="4">
        <v>1538</v>
      </c>
      <c r="B4" s="26" t="str">
        <f>_xlfn.XLOOKUP(A4,CATEGORIA!B:B,CATEGORIA!C:C)</f>
        <v>ACAI EM PO DESIDRATADO 2KG (VIDA EM GRAOS)</v>
      </c>
      <c r="C4" s="6">
        <f>_xlfn.XLOOKUP(A4,Peso!A:A,Peso!D:D)</f>
        <v>2</v>
      </c>
      <c r="D4" s="7" t="s">
        <v>185</v>
      </c>
      <c r="E4" s="8">
        <f t="shared" si="3"/>
        <v>0.43</v>
      </c>
      <c r="F4" s="9">
        <v>0.97540620614829698</v>
      </c>
      <c r="G4" s="8">
        <f t="shared" si="0"/>
        <v>0.70270310307414852</v>
      </c>
      <c r="H4" s="8" t="e">
        <f t="shared" si="1"/>
        <v>#N/A</v>
      </c>
      <c r="I4" s="27">
        <v>942</v>
      </c>
      <c r="J4" s="26" t="str">
        <f>_xlfn.XLOOKUP(I4,CATEGORIA!B:B,CATEGORIA!C:C)</f>
        <v>ACAI EM PO DESIDRATADO 20KG</v>
      </c>
      <c r="K4" s="8" t="e">
        <f>_xlfn.XLOOKUP(I4,'LISTA '!D:D,'LISTA '!I:I)</f>
        <v>#N/A</v>
      </c>
      <c r="L4" s="58" t="e">
        <f t="shared" si="2"/>
        <v>#N/A</v>
      </c>
      <c r="N4" s="139" t="s">
        <v>874</v>
      </c>
    </row>
    <row r="5" spans="1:17" x14ac:dyDescent="0.3">
      <c r="A5" s="4">
        <v>20125</v>
      </c>
      <c r="B5" s="26" t="str">
        <f>_xlfn.XLOOKUP(A5,CATEGORIA!B:B,CATEGORIA!C:C)</f>
        <v>ACUCAR DE COCO 5KG (VIDA EM GRAOS)</v>
      </c>
      <c r="C5" s="6">
        <f>_xlfn.XLOOKUP(A5,Peso!A:A,Peso!D:D)</f>
        <v>5</v>
      </c>
      <c r="D5" s="7" t="s">
        <v>149</v>
      </c>
      <c r="E5" s="8">
        <f t="shared" si="3"/>
        <v>1.6</v>
      </c>
      <c r="F5" s="9">
        <v>0.97540620614829698</v>
      </c>
      <c r="G5" s="8">
        <f t="shared" si="0"/>
        <v>0.51508124122965948</v>
      </c>
      <c r="H5" s="8">
        <f t="shared" si="1"/>
        <v>23.3</v>
      </c>
      <c r="I5" s="27">
        <v>20294</v>
      </c>
      <c r="J5" s="26" t="str">
        <f>_xlfn.XLOOKUP(I5,CATEGORIA!B:B,CATEGORIA!C:C)</f>
        <v>ACUCAR DE COCO 10KG</v>
      </c>
      <c r="K5" s="8">
        <f>_xlfn.XLOOKUP(I5,'LISTA '!D:D,'LISTA '!I:I)</f>
        <v>21.5</v>
      </c>
      <c r="L5" s="58">
        <f t="shared" si="2"/>
        <v>0.06</v>
      </c>
      <c r="N5" s="192" t="s">
        <v>1491</v>
      </c>
    </row>
    <row r="6" spans="1:17" x14ac:dyDescent="0.3">
      <c r="A6" s="4">
        <v>21454</v>
      </c>
      <c r="B6" s="26" t="str">
        <f>_xlfn.XLOOKUP(A6,CATEGORIA!B:B,CATEGORIA!C:C)</f>
        <v>ACUCAR DE COCO 2KG (VIDA EM GRAOS)</v>
      </c>
      <c r="C6" s="6">
        <f>_xlfn.XLOOKUP(A6,Peso!A:A,Peso!D:D)</f>
        <v>2</v>
      </c>
      <c r="D6" s="7" t="s">
        <v>185</v>
      </c>
      <c r="E6" s="8">
        <f t="shared" si="3"/>
        <v>0.43</v>
      </c>
      <c r="F6" s="9">
        <v>0.97540620614829698</v>
      </c>
      <c r="G6" s="8">
        <f t="shared" si="0"/>
        <v>0.70270310307414852</v>
      </c>
      <c r="H6" s="8">
        <f t="shared" si="1"/>
        <v>24.4</v>
      </c>
      <c r="I6" s="27">
        <v>20294</v>
      </c>
      <c r="J6" s="26" t="str">
        <f>_xlfn.XLOOKUP(I6,CATEGORIA!B:B,CATEGORIA!C:C)</f>
        <v>ACUCAR DE COCO 10KG</v>
      </c>
      <c r="K6" s="8">
        <f>_xlfn.XLOOKUP(I6,'LISTA '!D:D,'LISTA '!I:I)</f>
        <v>21.5</v>
      </c>
      <c r="L6" s="58">
        <f t="shared" si="2"/>
        <v>0.1</v>
      </c>
      <c r="P6" s="7" t="s">
        <v>153</v>
      </c>
      <c r="Q6" s="8">
        <v>2.94</v>
      </c>
    </row>
    <row r="7" spans="1:17" x14ac:dyDescent="0.3">
      <c r="A7" s="4">
        <v>1090</v>
      </c>
      <c r="B7" s="26" t="str">
        <f>_xlfn.XLOOKUP(A7,CATEGORIA!B:B,CATEGORIA!C:C)</f>
        <v>ACUCAR DE MAÇA EM PO 5KG (VIDA EM GRAOS)</v>
      </c>
      <c r="C7" s="6">
        <f>_xlfn.XLOOKUP(A7,Peso!A:A,Peso!D:D)</f>
        <v>5</v>
      </c>
      <c r="D7" s="7" t="s">
        <v>149</v>
      </c>
      <c r="E7" s="8">
        <f t="shared" si="3"/>
        <v>1.6</v>
      </c>
      <c r="F7" s="9">
        <v>0.97540620614829698</v>
      </c>
      <c r="G7" s="8">
        <f t="shared" si="0"/>
        <v>0.51508124122965948</v>
      </c>
      <c r="H7" s="8">
        <f t="shared" si="1"/>
        <v>54.5</v>
      </c>
      <c r="I7" s="27">
        <v>2262</v>
      </c>
      <c r="J7" s="26" t="str">
        <f>_xlfn.XLOOKUP(I7,CATEGORIA!B:B,CATEGORIA!C:C)</f>
        <v>ACUCAR DE MAÇA EM PO 25KG</v>
      </c>
      <c r="K7" s="8">
        <v>50.9</v>
      </c>
      <c r="L7" s="58">
        <f t="shared" si="2"/>
        <v>0.06</v>
      </c>
      <c r="P7" s="7" t="s">
        <v>150</v>
      </c>
      <c r="Q7" s="8">
        <v>1.7</v>
      </c>
    </row>
    <row r="8" spans="1:17" x14ac:dyDescent="0.3">
      <c r="A8" s="4">
        <v>1032</v>
      </c>
      <c r="B8" s="26" t="str">
        <f>_xlfn.XLOOKUP(A8,CATEGORIA!B:B,CATEGORIA!C:C)</f>
        <v>ACUCAR DEMERARA ORGANICO 5KG (NATIVE)</v>
      </c>
      <c r="C8" s="6">
        <f>_xlfn.XLOOKUP(A8,Peso!A:A,Peso!D:D)</f>
        <v>5</v>
      </c>
      <c r="D8" s="7" t="s">
        <v>149</v>
      </c>
      <c r="E8" s="8">
        <f t="shared" si="3"/>
        <v>1.6</v>
      </c>
      <c r="F8" s="9">
        <v>0.97540620614829698</v>
      </c>
      <c r="G8" s="8">
        <f t="shared" si="0"/>
        <v>0.51508124122965948</v>
      </c>
      <c r="H8" s="8">
        <f t="shared" si="1"/>
        <v>9.3000000000000007</v>
      </c>
      <c r="I8" s="27">
        <v>2823</v>
      </c>
      <c r="J8" s="26" t="str">
        <f>_xlfn.XLOOKUP(I8,CATEGORIA!B:B,CATEGORIA!C:C)</f>
        <v>ACUCAR DEMERARA ORGANICO 6X5KG (NATIVE)</v>
      </c>
      <c r="K8" s="8">
        <f>_xlfn.XLOOKUP(I8,'LISTA '!D:D,'LISTA '!I:I)</f>
        <v>7.8</v>
      </c>
      <c r="L8" s="58">
        <f t="shared" si="2"/>
        <v>0.12</v>
      </c>
      <c r="P8" s="7" t="s">
        <v>185</v>
      </c>
      <c r="Q8" s="8">
        <v>0.43</v>
      </c>
    </row>
    <row r="9" spans="1:17" x14ac:dyDescent="0.3">
      <c r="A9" s="4">
        <v>1189</v>
      </c>
      <c r="B9" s="26" t="str">
        <f>_xlfn.XLOOKUP(A9,CATEGORIA!B:B,CATEGORIA!C:C)</f>
        <v>ACUCAR MASCAVO 5KG (DOCICAN)</v>
      </c>
      <c r="C9" s="6">
        <f>_xlfn.XLOOKUP(A9,Peso!A:A,Peso!D:D)</f>
        <v>5</v>
      </c>
      <c r="D9" s="7" t="s">
        <v>149</v>
      </c>
      <c r="E9" s="8">
        <f t="shared" si="3"/>
        <v>1.6</v>
      </c>
      <c r="F9" s="9">
        <v>0.97540620614829698</v>
      </c>
      <c r="G9" s="8">
        <f t="shared" si="0"/>
        <v>0.51508124122965948</v>
      </c>
      <c r="H9" s="8">
        <f t="shared" si="1"/>
        <v>7.9</v>
      </c>
      <c r="I9" s="27">
        <v>65</v>
      </c>
      <c r="J9" s="26" t="str">
        <f>_xlfn.XLOOKUP(I9,CATEGORIA!B:B,CATEGORIA!C:C)</f>
        <v>ACUCAR MASCAVO 20KG (DOCICAN)</v>
      </c>
      <c r="K9" s="8">
        <f>_xlfn.XLOOKUP(I9,'LISTA '!D:D,'LISTA '!I:I)</f>
        <v>6.5</v>
      </c>
      <c r="L9" s="58">
        <f t="shared" si="2"/>
        <v>0.12</v>
      </c>
      <c r="P9" s="7" t="s">
        <v>149</v>
      </c>
      <c r="Q9" s="8">
        <v>1.6</v>
      </c>
    </row>
    <row r="10" spans="1:17" x14ac:dyDescent="0.3">
      <c r="A10" s="4">
        <v>1543</v>
      </c>
      <c r="B10" s="26" t="str">
        <f>_xlfn.XLOOKUP(A10,CATEGORIA!B:B,CATEGORIA!C:C)</f>
        <v>AGAR AGAR 2KG (VIDA EM GRAOS)</v>
      </c>
      <c r="C10" s="6">
        <f>_xlfn.XLOOKUP(A10,Peso!A:A,Peso!D:D)</f>
        <v>2</v>
      </c>
      <c r="D10" s="7" t="s">
        <v>185</v>
      </c>
      <c r="E10" s="8">
        <f t="shared" si="3"/>
        <v>0.43</v>
      </c>
      <c r="F10" s="9">
        <v>0.97540620614829698</v>
      </c>
      <c r="G10" s="8">
        <f t="shared" si="0"/>
        <v>0.70270310307414852</v>
      </c>
      <c r="H10" s="8">
        <f t="shared" si="1"/>
        <v>76.099999999999994</v>
      </c>
      <c r="I10" s="27">
        <v>235</v>
      </c>
      <c r="J10" s="26" t="str">
        <f>_xlfn.XLOOKUP(I10,CATEGORIA!B:B,CATEGORIA!C:C)</f>
        <v>AGAR AGAR 5KG</v>
      </c>
      <c r="K10" s="8">
        <f>_xlfn.XLOOKUP(I10,'LISTA '!D:D,'LISTA '!I:I)</f>
        <v>68.5</v>
      </c>
      <c r="L10" s="58">
        <f t="shared" si="2"/>
        <v>0.1</v>
      </c>
      <c r="P10" s="7" t="s">
        <v>151</v>
      </c>
      <c r="Q10" s="8">
        <v>2.15</v>
      </c>
    </row>
    <row r="11" spans="1:17" x14ac:dyDescent="0.3">
      <c r="A11" s="4">
        <v>2161</v>
      </c>
      <c r="B11" s="26" t="str">
        <f>_xlfn.XLOOKUP(A11,CATEGORIA!B:B,CATEGORIA!C:C)</f>
        <v>ALCACHOFRA EM FOLHAS 1KG (VIDA EM GRAOS)</v>
      </c>
      <c r="C11" s="6">
        <f>_xlfn.XLOOKUP(A11,Peso!A:A,Peso!D:D)</f>
        <v>1</v>
      </c>
      <c r="D11" s="7" t="s">
        <v>159</v>
      </c>
      <c r="E11" s="8">
        <f t="shared" si="3"/>
        <v>0.31</v>
      </c>
      <c r="F11" s="9">
        <v>0.97540620614829698</v>
      </c>
      <c r="G11" s="8">
        <f t="shared" si="0"/>
        <v>1.2854062061482969</v>
      </c>
      <c r="H11" s="8">
        <f t="shared" si="1"/>
        <v>43</v>
      </c>
      <c r="I11" s="27">
        <v>1340</v>
      </c>
      <c r="J11" s="26" t="str">
        <f>_xlfn.XLOOKUP(I11,CATEGORIA!B:B,CATEGORIA!C:C)</f>
        <v>ALCACHOFRA EM FOLHAS 5KG</v>
      </c>
      <c r="K11" s="8">
        <f>_xlfn.XLOOKUP(I11,'LISTA '!D:D,'LISTA '!I:I)</f>
        <v>37.799999999999997</v>
      </c>
      <c r="L11" s="58">
        <f t="shared" si="2"/>
        <v>0.1</v>
      </c>
      <c r="P11" s="7" t="s">
        <v>152</v>
      </c>
      <c r="Q11" s="8">
        <v>2.87</v>
      </c>
    </row>
    <row r="12" spans="1:17" x14ac:dyDescent="0.3">
      <c r="A12" s="4">
        <v>20350</v>
      </c>
      <c r="B12" s="26" t="str">
        <f>_xlfn.XLOOKUP(A12,CATEGORIA!B:B,CATEGORIA!C:C)</f>
        <v>ALECRIM EM FLOCOS 5KG (VIDA EM GRAOS)</v>
      </c>
      <c r="C12" s="6">
        <f>_xlfn.XLOOKUP(A12,Peso!A:A,Peso!D:D)</f>
        <v>5</v>
      </c>
      <c r="D12" s="7" t="s">
        <v>392</v>
      </c>
      <c r="E12" s="8">
        <f t="shared" si="3"/>
        <v>1.77</v>
      </c>
      <c r="F12" s="9">
        <v>0.97540620614829698</v>
      </c>
      <c r="G12" s="8">
        <f t="shared" si="0"/>
        <v>0.5490812412296594</v>
      </c>
      <c r="H12" s="8">
        <f t="shared" si="1"/>
        <v>8.9</v>
      </c>
      <c r="I12" s="27">
        <v>10127</v>
      </c>
      <c r="J12" s="26" t="str">
        <f>_xlfn.XLOOKUP(I12,CATEGORIA!B:B,CATEGORIA!C:C)</f>
        <v>ALECRIM EM FLOCOS 25KG</v>
      </c>
      <c r="K12" s="8">
        <f>_xlfn.XLOOKUP(I12,'LISTA '!D:D,'LISTA '!I:I)</f>
        <v>7.4</v>
      </c>
      <c r="L12" s="58">
        <f t="shared" si="2"/>
        <v>0.12</v>
      </c>
      <c r="P12" s="7" t="s">
        <v>392</v>
      </c>
      <c r="Q12" s="8">
        <v>1.77</v>
      </c>
    </row>
    <row r="13" spans="1:17" x14ac:dyDescent="0.3">
      <c r="A13" s="4">
        <v>21455</v>
      </c>
      <c r="B13" s="26" t="str">
        <f>_xlfn.XLOOKUP(A13,CATEGORIA!B:B,CATEGORIA!C:C)</f>
        <v>ALECRIM EM FLOCOS 2KG (VIDA EM GRAOS)</v>
      </c>
      <c r="C13" s="6">
        <f>_xlfn.XLOOKUP(A13,Peso!A:A,Peso!D:D)</f>
        <v>2</v>
      </c>
      <c r="D13" s="7" t="s">
        <v>151</v>
      </c>
      <c r="E13" s="8">
        <f t="shared" si="3"/>
        <v>2.15</v>
      </c>
      <c r="F13" s="9">
        <v>0.97540620614829698</v>
      </c>
      <c r="G13" s="8">
        <f t="shared" si="0"/>
        <v>1.5627031030741485</v>
      </c>
      <c r="H13" s="8">
        <f t="shared" si="1"/>
        <v>10.3</v>
      </c>
      <c r="I13" s="27">
        <v>10127</v>
      </c>
      <c r="J13" s="26" t="str">
        <f>_xlfn.XLOOKUP(I13,CATEGORIA!B:B,CATEGORIA!C:C)</f>
        <v>ALECRIM EM FLOCOS 25KG</v>
      </c>
      <c r="K13" s="8">
        <f>_xlfn.XLOOKUP(I13,'LISTA '!D:D,'LISTA '!I:I)</f>
        <v>7.4</v>
      </c>
      <c r="L13" s="58">
        <f t="shared" si="2"/>
        <v>0.15</v>
      </c>
      <c r="P13" s="7" t="s">
        <v>393</v>
      </c>
      <c r="Q13" s="8">
        <v>0.2</v>
      </c>
    </row>
    <row r="14" spans="1:17" x14ac:dyDescent="0.3">
      <c r="A14" s="4">
        <v>1580</v>
      </c>
      <c r="B14" s="26" t="str">
        <f>_xlfn.XLOOKUP(A14,CATEGORIA!B:B,CATEGORIA!C:C)</f>
        <v>ALFARROBA EM PO 2X1KG (VIDA EM GRAOS)</v>
      </c>
      <c r="C14" s="6">
        <f>_xlfn.XLOOKUP(A14,Peso!A:A,Peso!D:D)</f>
        <v>2</v>
      </c>
      <c r="D14" s="7" t="s">
        <v>185</v>
      </c>
      <c r="E14" s="8">
        <f t="shared" si="3"/>
        <v>0.43</v>
      </c>
      <c r="F14" s="9">
        <v>0.97540620614829698</v>
      </c>
      <c r="G14" s="8">
        <f t="shared" si="0"/>
        <v>0.70270310307414852</v>
      </c>
      <c r="H14" s="8">
        <f t="shared" si="1"/>
        <v>100.8</v>
      </c>
      <c r="I14" s="27">
        <v>160</v>
      </c>
      <c r="J14" s="26" t="str">
        <f>_xlfn.XLOOKUP(I14,CATEGORIA!B:B,CATEGORIA!C:C)</f>
        <v>ALFARROBA EM PO 4X1KG</v>
      </c>
      <c r="K14" s="8">
        <f>_xlfn.XLOOKUP(I14,'LISTA '!D:D,'LISTA '!I:I)</f>
        <v>90.9</v>
      </c>
      <c r="L14" s="58">
        <f t="shared" si="2"/>
        <v>0.1</v>
      </c>
      <c r="P14" s="7" t="s">
        <v>394</v>
      </c>
      <c r="Q14" s="8">
        <v>0</v>
      </c>
    </row>
    <row r="15" spans="1:17" x14ac:dyDescent="0.3">
      <c r="A15" s="4">
        <v>21393</v>
      </c>
      <c r="B15" s="26" t="str">
        <f>_xlfn.XLOOKUP(A15,CATEGORIA!B:B,CATEGORIA!C:C)</f>
        <v>ALHO EM FLOCOS 2KG DESIDRATADO (VIDA EM GRAOS)</v>
      </c>
      <c r="C15" s="6">
        <f>_xlfn.XLOOKUP(A15,Peso!A:A,Peso!D:D)</f>
        <v>2</v>
      </c>
      <c r="D15" s="7" t="s">
        <v>153</v>
      </c>
      <c r="E15" s="8">
        <f t="shared" si="3"/>
        <v>2.94</v>
      </c>
      <c r="F15" s="9">
        <v>0.97540620614829698</v>
      </c>
      <c r="G15" s="8">
        <f t="shared" si="0"/>
        <v>1.9577031030741485</v>
      </c>
      <c r="H15" s="8">
        <f t="shared" si="1"/>
        <v>33</v>
      </c>
      <c r="I15" s="27">
        <v>10114</v>
      </c>
      <c r="J15" s="26" t="str">
        <f>_xlfn.XLOOKUP(I15,CATEGORIA!B:B,CATEGORIA!C:C)</f>
        <v>ALHO EM FLOCOS 20KG (DESIDRATADO)</v>
      </c>
      <c r="K15" s="8">
        <f>_xlfn.XLOOKUP(I15,'LISTA '!D:D,'LISTA '!I:I)</f>
        <v>28</v>
      </c>
      <c r="L15" s="58">
        <f t="shared" si="2"/>
        <v>0.1</v>
      </c>
      <c r="P15" s="7" t="s">
        <v>154</v>
      </c>
      <c r="Q15" s="8">
        <v>5.71</v>
      </c>
    </row>
    <row r="16" spans="1:17" x14ac:dyDescent="0.3">
      <c r="A16" s="27">
        <v>20923</v>
      </c>
      <c r="B16" s="26" t="str">
        <f>_xlfn.XLOOKUP(A16,CATEGORIA!B:B,CATEGORIA!C:C)</f>
        <v>ALHO EM FLOCOS 5KG DESIDRATADO(VIDA EM GRAOS)</v>
      </c>
      <c r="C16" s="6">
        <f>_xlfn.XLOOKUP(A16,Peso!A:A,Peso!D:D)</f>
        <v>5</v>
      </c>
      <c r="D16" s="7" t="s">
        <v>151</v>
      </c>
      <c r="E16" s="8">
        <f t="shared" si="3"/>
        <v>2.15</v>
      </c>
      <c r="F16" s="9">
        <v>0.97540620614829698</v>
      </c>
      <c r="G16" s="8">
        <f t="shared" si="0"/>
        <v>0.62508124122965936</v>
      </c>
      <c r="H16" s="8">
        <f t="shared" si="1"/>
        <v>30.3</v>
      </c>
      <c r="I16" s="27">
        <v>10114</v>
      </c>
      <c r="J16" s="26" t="str">
        <f>_xlfn.XLOOKUP(I16,CATEGORIA!B:B,CATEGORIA!C:C)</f>
        <v>ALHO EM FLOCOS 20KG (DESIDRATADO)</v>
      </c>
      <c r="K16" s="8">
        <f>_xlfn.XLOOKUP(I16,'LISTA '!D:D,'LISTA '!I:I)</f>
        <v>28</v>
      </c>
      <c r="L16" s="58">
        <f t="shared" si="2"/>
        <v>0.06</v>
      </c>
      <c r="P16" s="7" t="s">
        <v>159</v>
      </c>
      <c r="Q16" s="8">
        <v>0.31</v>
      </c>
    </row>
    <row r="17" spans="1:17" x14ac:dyDescent="0.3">
      <c r="A17" s="4">
        <v>21392</v>
      </c>
      <c r="B17" s="26" t="str">
        <f>_xlfn.XLOOKUP(A17,CATEGORIA!B:B,CATEGORIA!C:C)</f>
        <v>ALHO EM PO INDIANO DESIDRATADO 2KG (VIDA EM GRAOS)</v>
      </c>
      <c r="C17" s="6">
        <f>_xlfn.XLOOKUP(A17,Peso!A:A,Peso!D:D)</f>
        <v>2</v>
      </c>
      <c r="D17" s="7" t="s">
        <v>185</v>
      </c>
      <c r="E17" s="8">
        <f t="shared" si="3"/>
        <v>0.43</v>
      </c>
      <c r="F17" s="9">
        <v>0.97540620614829698</v>
      </c>
      <c r="G17" s="8">
        <f t="shared" si="0"/>
        <v>0.70270310307414852</v>
      </c>
      <c r="H17" s="8">
        <f t="shared" si="1"/>
        <v>7.7</v>
      </c>
      <c r="I17" s="27">
        <v>20323</v>
      </c>
      <c r="J17" s="26" t="str">
        <f>_xlfn.XLOOKUP(I17,CATEGORIA!B:B,CATEGORIA!C:C)</f>
        <v>ALHO EM PO INDIANO 25KG (DESIDRATADO)</v>
      </c>
      <c r="K17" s="8">
        <f>_xlfn.XLOOKUP(I17,'LISTA '!D:D,'LISTA '!I:I)</f>
        <v>6</v>
      </c>
      <c r="L17" s="58">
        <f t="shared" si="2"/>
        <v>0.15</v>
      </c>
      <c r="P17" s="7" t="s">
        <v>395</v>
      </c>
      <c r="Q17" s="8">
        <v>0.31</v>
      </c>
    </row>
    <row r="18" spans="1:17" x14ac:dyDescent="0.3">
      <c r="A18" s="4">
        <v>20488</v>
      </c>
      <c r="B18" s="26" t="str">
        <f>_xlfn.XLOOKUP(A18,CATEGORIA!B:B,CATEGORIA!C:C)</f>
        <v>ALHO EM PO INDIANO DESIDRATADO 5KG (VIDA EM GRAOS)</v>
      </c>
      <c r="C18" s="6">
        <f>_xlfn.XLOOKUP(A18,Peso!A:A,Peso!D:D)</f>
        <v>5</v>
      </c>
      <c r="D18" s="7" t="s">
        <v>150</v>
      </c>
      <c r="E18" s="8">
        <f t="shared" si="3"/>
        <v>1.7</v>
      </c>
      <c r="F18" s="9">
        <v>0.97540620614829698</v>
      </c>
      <c r="G18" s="8">
        <f t="shared" si="0"/>
        <v>0.53508124122965939</v>
      </c>
      <c r="H18" s="8">
        <f t="shared" si="1"/>
        <v>7.3</v>
      </c>
      <c r="I18" s="27">
        <v>20323</v>
      </c>
      <c r="J18" s="26" t="str">
        <f>_xlfn.XLOOKUP(I18,CATEGORIA!B:B,CATEGORIA!C:C)</f>
        <v>ALHO EM PO INDIANO 25KG (DESIDRATADO)</v>
      </c>
      <c r="K18" s="8">
        <f>_xlfn.XLOOKUP(I18,'LISTA '!D:D,'LISTA '!I:I)</f>
        <v>6</v>
      </c>
      <c r="L18" s="58">
        <f t="shared" si="2"/>
        <v>0.12</v>
      </c>
      <c r="P18" s="7" t="s">
        <v>396</v>
      </c>
      <c r="Q18" s="8">
        <v>0.31</v>
      </c>
    </row>
    <row r="19" spans="1:17" x14ac:dyDescent="0.3">
      <c r="A19" s="4">
        <v>20401</v>
      </c>
      <c r="B19" s="26" t="str">
        <f>_xlfn.XLOOKUP(A19,CATEGORIA!B:B,CATEGORIA!C:C)</f>
        <v>ALHO FRITO 5KG (VIDA EM GRAOS)</v>
      </c>
      <c r="C19" s="6">
        <f>_xlfn.XLOOKUP(A19,Peso!A:A,Peso!D:D)</f>
        <v>5</v>
      </c>
      <c r="D19" s="7" t="s">
        <v>149</v>
      </c>
      <c r="E19" s="8">
        <f t="shared" si="3"/>
        <v>1.6</v>
      </c>
      <c r="F19" s="9">
        <v>0.97540620614829698</v>
      </c>
      <c r="G19" s="8">
        <f t="shared" si="0"/>
        <v>0.51508124122965948</v>
      </c>
      <c r="H19" s="8">
        <f t="shared" si="1"/>
        <v>18.5</v>
      </c>
      <c r="I19" s="27">
        <v>10094</v>
      </c>
      <c r="J19" s="26" t="str">
        <f>_xlfn.XLOOKUP(I19,CATEGORIA!B:B,CATEGORIA!C:C)</f>
        <v>ALHO FRITO 20KG (IMPORTADO)</v>
      </c>
      <c r="K19" s="8">
        <f>_xlfn.XLOOKUP(I19,'LISTA '!D:D,'LISTA '!I:I)</f>
        <v>16</v>
      </c>
      <c r="L19" s="58">
        <f t="shared" si="2"/>
        <v>0.12</v>
      </c>
      <c r="P19" s="7" t="s">
        <v>399</v>
      </c>
      <c r="Q19" s="8">
        <v>0.31</v>
      </c>
    </row>
    <row r="20" spans="1:17" x14ac:dyDescent="0.3">
      <c r="A20" s="4">
        <v>21456</v>
      </c>
      <c r="B20" s="26" t="str">
        <f>_xlfn.XLOOKUP(A20,CATEGORIA!B:B,CATEGORIA!C:C)</f>
        <v>ALHO FRITO 2KG (VIDA EM GRAOS)</v>
      </c>
      <c r="C20" s="6">
        <f>_xlfn.XLOOKUP(A20,Peso!A:A,Peso!D:D)</f>
        <v>2</v>
      </c>
      <c r="D20" s="7" t="s">
        <v>185</v>
      </c>
      <c r="E20" s="8">
        <f t="shared" si="3"/>
        <v>0.43</v>
      </c>
      <c r="F20" s="9">
        <v>0.97540620614829698</v>
      </c>
      <c r="G20" s="8">
        <f t="shared" si="0"/>
        <v>0.70270310307414852</v>
      </c>
      <c r="H20" s="8">
        <f t="shared" si="1"/>
        <v>19.2</v>
      </c>
      <c r="I20" s="27">
        <v>10094</v>
      </c>
      <c r="J20" s="26" t="str">
        <f>_xlfn.XLOOKUP(I20,CATEGORIA!B:B,CATEGORIA!C:C)</f>
        <v>ALHO FRITO 20KG (IMPORTADO)</v>
      </c>
      <c r="K20" s="8">
        <f>_xlfn.XLOOKUP(I20,'LISTA '!D:D,'LISTA '!I:I)</f>
        <v>16</v>
      </c>
      <c r="L20" s="58">
        <f t="shared" si="2"/>
        <v>0.15</v>
      </c>
      <c r="P20" s="7" t="s">
        <v>400</v>
      </c>
      <c r="Q20" s="8">
        <v>0.31</v>
      </c>
    </row>
    <row r="21" spans="1:17" x14ac:dyDescent="0.3">
      <c r="A21" s="4">
        <v>21457</v>
      </c>
      <c r="B21" s="26" t="str">
        <f>_xlfn.XLOOKUP(A21,CATEGORIA!B:B,CATEGORIA!C:C)</f>
        <v>ALHO GRANULADO 8/16 DESIDRATADO 2KG (VIDA EM GRAOS)</v>
      </c>
      <c r="C21" s="6">
        <f>_xlfn.XLOOKUP(A21,Peso!A:A,Peso!D:D)</f>
        <v>2</v>
      </c>
      <c r="D21" s="7" t="s">
        <v>185</v>
      </c>
      <c r="E21" s="8">
        <f t="shared" si="3"/>
        <v>0.43</v>
      </c>
      <c r="F21" s="9">
        <v>0.97540620614829698</v>
      </c>
      <c r="G21" s="8">
        <f t="shared" si="0"/>
        <v>0.70270310307414852</v>
      </c>
      <c r="H21" s="8">
        <f t="shared" si="1"/>
        <v>25</v>
      </c>
      <c r="I21" s="27">
        <v>10014</v>
      </c>
      <c r="J21" s="26" t="str">
        <f>_xlfn.XLOOKUP(I21,CATEGORIA!B:B,CATEGORIA!C:C)</f>
        <v>ALHO GRANULADO 8/16 25KG (DESIDRATADO)</v>
      </c>
      <c r="K21" s="8">
        <f>_xlfn.XLOOKUP(I21,'LISTA '!D:D,'LISTA '!I:I)</f>
        <v>22</v>
      </c>
      <c r="L21" s="58">
        <f t="shared" si="2"/>
        <v>0.1</v>
      </c>
    </row>
    <row r="22" spans="1:17" x14ac:dyDescent="0.3">
      <c r="A22" s="4">
        <v>20399</v>
      </c>
      <c r="B22" s="26" t="str">
        <f>_xlfn.XLOOKUP(A22,CATEGORIA!B:B,CATEGORIA!C:C)</f>
        <v>ALHO GRANULADO 8/16 DESIDRATADO 5KG (VIDA EM GRAOS)</v>
      </c>
      <c r="C22" s="6">
        <f>_xlfn.XLOOKUP(A22,Peso!A:A,Peso!D:D)</f>
        <v>5</v>
      </c>
      <c r="D22" s="7" t="s">
        <v>149</v>
      </c>
      <c r="E22" s="8">
        <f t="shared" si="3"/>
        <v>1.6</v>
      </c>
      <c r="F22" s="9">
        <v>0.97540620614829698</v>
      </c>
      <c r="G22" s="8">
        <f t="shared" si="0"/>
        <v>0.51508124122965948</v>
      </c>
      <c r="H22" s="8">
        <f t="shared" si="1"/>
        <v>23.9</v>
      </c>
      <c r="I22" s="27">
        <v>10014</v>
      </c>
      <c r="J22" s="26" t="str">
        <f>_xlfn.XLOOKUP(I22,CATEGORIA!B:B,CATEGORIA!C:C)</f>
        <v>ALHO GRANULADO 8/16 25KG (DESIDRATADO)</v>
      </c>
      <c r="K22" s="8">
        <f>_xlfn.XLOOKUP(I22,'LISTA '!D:D,'LISTA '!I:I)</f>
        <v>22</v>
      </c>
      <c r="L22" s="58">
        <f t="shared" si="2"/>
        <v>0.06</v>
      </c>
      <c r="P22" s="295" t="s">
        <v>390</v>
      </c>
      <c r="Q22" s="296"/>
    </row>
    <row r="23" spans="1:17" x14ac:dyDescent="0.3">
      <c r="A23" s="27">
        <v>21795</v>
      </c>
      <c r="B23" s="26" t="str">
        <f>_xlfn.XLOOKUP(A23,CATEGORIA!B:B,CATEGORIA!C:C)</f>
        <v>ALULOSE 2KG (VIDA EM GRÃOS)</v>
      </c>
      <c r="C23" s="6">
        <f>_xlfn.XLOOKUP(A23,Peso!A:A,Peso!D:D)</f>
        <v>2</v>
      </c>
      <c r="D23" s="7" t="s">
        <v>149</v>
      </c>
      <c r="E23" s="8">
        <f t="shared" si="3"/>
        <v>1.6</v>
      </c>
      <c r="F23" s="9">
        <v>0.97540620614829698</v>
      </c>
      <c r="G23" s="8">
        <f t="shared" si="0"/>
        <v>1.2877031030741486</v>
      </c>
      <c r="H23" s="8" t="e">
        <f t="shared" si="1"/>
        <v>#N/A</v>
      </c>
      <c r="I23" s="27">
        <v>21783</v>
      </c>
      <c r="J23" s="26" t="str">
        <f>_xlfn.XLOOKUP(I23,CATEGORIA!B:B,CATEGORIA!C:C)</f>
        <v>ALULOSE 25KG</v>
      </c>
      <c r="K23" s="8" t="e">
        <f>_xlfn.XLOOKUP(I23,'LISTA '!D:D,'LISTA '!I:I)</f>
        <v>#N/A</v>
      </c>
      <c r="L23" s="58" t="e">
        <f t="shared" si="2"/>
        <v>#N/A</v>
      </c>
      <c r="P23" s="7" t="s">
        <v>386</v>
      </c>
      <c r="Q23" s="71">
        <v>0.12</v>
      </c>
    </row>
    <row r="24" spans="1:17" x14ac:dyDescent="0.3">
      <c r="A24" s="4">
        <v>1889</v>
      </c>
      <c r="B24" s="26" t="str">
        <f>_xlfn.XLOOKUP(A24,CATEGORIA!B:B,CATEGORIA!C:C)</f>
        <v>AMACIANTE DE CARNE S/ GLUTAMATO 2KG (VIDA EM GRAOS)</v>
      </c>
      <c r="C24" s="6">
        <f>_xlfn.XLOOKUP(A24,Peso!A:A,Peso!D:D)</f>
        <v>2</v>
      </c>
      <c r="D24" s="7" t="s">
        <v>185</v>
      </c>
      <c r="E24" s="8">
        <f t="shared" si="3"/>
        <v>0.43</v>
      </c>
      <c r="F24" s="9">
        <v>0.97540620614829698</v>
      </c>
      <c r="G24" s="8">
        <f t="shared" si="0"/>
        <v>0.70270310307414852</v>
      </c>
      <c r="H24" s="8">
        <f t="shared" si="1"/>
        <v>7.8</v>
      </c>
      <c r="I24" s="68">
        <v>1257</v>
      </c>
      <c r="J24" s="26" t="str">
        <f>_xlfn.XLOOKUP(I24,CATEGORIA!B:B,CATEGORIA!C:C)</f>
        <v>AMACIANTE DE CARNE S/ GLUTAMATO 5KG</v>
      </c>
      <c r="K24" s="8">
        <f>_xlfn.XLOOKUP(I24,'LISTA '!D:D,'LISTA '!I:I)</f>
        <v>6.1</v>
      </c>
      <c r="L24" s="58">
        <f t="shared" si="2"/>
        <v>0.15</v>
      </c>
      <c r="P24" s="7" t="s">
        <v>388</v>
      </c>
      <c r="Q24" s="71">
        <v>0.12</v>
      </c>
    </row>
    <row r="25" spans="1:17" x14ac:dyDescent="0.3">
      <c r="A25" s="4">
        <v>21495</v>
      </c>
      <c r="B25" s="26" t="str">
        <f>_xlfn.XLOOKUP(A25,CATEGORIA!B:B,CATEGORIA!C:C)</f>
        <v>AMARANTO EM FLOCOS 2KG (VIDA EM GRAOS)</v>
      </c>
      <c r="C25" s="6">
        <f>_xlfn.XLOOKUP(A25,Peso!A:A,Peso!D:D)</f>
        <v>2</v>
      </c>
      <c r="D25" s="7" t="s">
        <v>185</v>
      </c>
      <c r="E25" s="8">
        <f t="shared" si="3"/>
        <v>0.43</v>
      </c>
      <c r="F25" s="9">
        <v>0.97540620614829698</v>
      </c>
      <c r="G25" s="8">
        <f t="shared" si="0"/>
        <v>0.70270310307414852</v>
      </c>
      <c r="H25" s="8">
        <f t="shared" si="1"/>
        <v>0.8</v>
      </c>
      <c r="I25" s="27">
        <v>20429</v>
      </c>
      <c r="J25" s="26" t="str">
        <f>_xlfn.XLOOKUP(I25,CATEGORIA!B:B,CATEGORIA!C:C)</f>
        <v>AMARANTO EM FLOCOS PERUANA 25KG</v>
      </c>
      <c r="K25" s="8">
        <f>_xlfn.XLOOKUP(I25,'LISTA '!D:D,'LISTA '!I:I)</f>
        <v>0</v>
      </c>
      <c r="L25" s="58">
        <f t="shared" si="2"/>
        <v>0.15</v>
      </c>
      <c r="P25" s="7" t="s">
        <v>389</v>
      </c>
      <c r="Q25" s="71">
        <v>0.06</v>
      </c>
    </row>
    <row r="26" spans="1:17" x14ac:dyDescent="0.3">
      <c r="A26" s="4">
        <v>20351</v>
      </c>
      <c r="B26" s="26" t="str">
        <f>_xlfn.XLOOKUP(A26,CATEGORIA!B:B,CATEGORIA!C:C)</f>
        <v>AMARANTO EM FLOCOS 5KG (VIDA EM GRAOS)</v>
      </c>
      <c r="C26" s="6">
        <f>_xlfn.XLOOKUP(A26,Peso!A:A,Peso!D:D)</f>
        <v>5</v>
      </c>
      <c r="D26" s="7" t="s">
        <v>149</v>
      </c>
      <c r="E26" s="8">
        <f t="shared" si="3"/>
        <v>1.6</v>
      </c>
      <c r="F26" s="9">
        <v>0.97540620614829698</v>
      </c>
      <c r="G26" s="8">
        <f t="shared" si="0"/>
        <v>0.51508124122965948</v>
      </c>
      <c r="H26" s="8">
        <f t="shared" si="1"/>
        <v>0.6</v>
      </c>
      <c r="I26" s="27">
        <v>20429</v>
      </c>
      <c r="J26" s="26" t="str">
        <f>_xlfn.XLOOKUP(I26,CATEGORIA!B:B,CATEGORIA!C:C)</f>
        <v>AMARANTO EM FLOCOS PERUANA 25KG</v>
      </c>
      <c r="K26" s="8">
        <f>_xlfn.XLOOKUP(I26,'LISTA '!D:D,'LISTA '!I:I)</f>
        <v>0</v>
      </c>
      <c r="L26" s="58">
        <f t="shared" si="2"/>
        <v>0.12</v>
      </c>
      <c r="P26" s="7" t="s">
        <v>387</v>
      </c>
      <c r="Q26" s="71">
        <v>0.06</v>
      </c>
    </row>
    <row r="27" spans="1:17" x14ac:dyDescent="0.3">
      <c r="A27" s="4">
        <v>21028</v>
      </c>
      <c r="B27" s="26" t="str">
        <f>_xlfn.XLOOKUP(A27,CATEGORIA!B:B,CATEGORIA!C:C)</f>
        <v>AMARANTO EM GRAOS 5KG (VIDA EM GRAOS)</v>
      </c>
      <c r="C27" s="6">
        <f>_xlfn.XLOOKUP(A27,Peso!A:A,Peso!D:D)</f>
        <v>5</v>
      </c>
      <c r="D27" s="7" t="s">
        <v>149</v>
      </c>
      <c r="E27" s="8">
        <f t="shared" si="3"/>
        <v>1.6</v>
      </c>
      <c r="F27" s="9">
        <v>0.97540620614829698</v>
      </c>
      <c r="G27" s="8">
        <f t="shared" si="0"/>
        <v>0.51508124122965948</v>
      </c>
      <c r="H27" s="8">
        <f t="shared" si="1"/>
        <v>24.9</v>
      </c>
      <c r="I27" s="27">
        <v>20107</v>
      </c>
      <c r="J27" s="26" t="str">
        <f>_xlfn.XLOOKUP(I27,CATEGORIA!B:B,CATEGORIA!C:C)</f>
        <v>AMARANTO EM GRAOS PERUANA 25KG (IMPORTADO)</v>
      </c>
      <c r="K27" s="8">
        <f>_xlfn.XLOOKUP(I27,'LISTA '!D:D,'LISTA '!I:I)</f>
        <v>23</v>
      </c>
      <c r="L27" s="58">
        <f t="shared" si="2"/>
        <v>0.06</v>
      </c>
      <c r="Q27" s="70"/>
    </row>
    <row r="28" spans="1:17" x14ac:dyDescent="0.3">
      <c r="A28" s="4">
        <v>21394</v>
      </c>
      <c r="B28" s="26" t="str">
        <f>_xlfn.XLOOKUP(A28,CATEGORIA!B:B,CATEGORIA!C:C)</f>
        <v>AMARANTO EM GRAOS 2KG (VIDA EM GRAOS)</v>
      </c>
      <c r="C28" s="6">
        <f>_xlfn.XLOOKUP(A28,Peso!A:A,Peso!D:D)</f>
        <v>2</v>
      </c>
      <c r="D28" s="7" t="s">
        <v>185</v>
      </c>
      <c r="E28" s="8">
        <f t="shared" si="3"/>
        <v>0.43</v>
      </c>
      <c r="F28" s="9">
        <v>0.97540620614829698</v>
      </c>
      <c r="G28" s="8">
        <f t="shared" si="0"/>
        <v>0.70270310307414852</v>
      </c>
      <c r="H28" s="8">
        <f t="shared" si="1"/>
        <v>26.1</v>
      </c>
      <c r="I28" s="27">
        <v>20107</v>
      </c>
      <c r="J28" s="26" t="str">
        <f>_xlfn.XLOOKUP(I28,CATEGORIA!B:B,CATEGORIA!C:C)</f>
        <v>AMARANTO EM GRAOS PERUANA 25KG (IMPORTADO)</v>
      </c>
      <c r="K28" s="8">
        <f>_xlfn.XLOOKUP(I28,'LISTA '!D:D,'LISTA '!I:I)</f>
        <v>23</v>
      </c>
      <c r="L28" s="58">
        <f t="shared" si="2"/>
        <v>0.1</v>
      </c>
      <c r="P28" s="295" t="s">
        <v>391</v>
      </c>
      <c r="Q28" s="296"/>
    </row>
    <row r="29" spans="1:17" x14ac:dyDescent="0.3">
      <c r="A29" s="4">
        <v>21502</v>
      </c>
      <c r="B29" s="26" t="str">
        <f>_xlfn.XLOOKUP(A29,CATEGORIA!B:B,CATEGORIA!C:C)</f>
        <v>AMEIXA SEM CAROCO 110/132 5KG (VIDA EM GRAOS)</v>
      </c>
      <c r="C29" s="6">
        <f>_xlfn.XLOOKUP(A29,Peso!A:A,Peso!D:D)</f>
        <v>5</v>
      </c>
      <c r="D29" s="7" t="s">
        <v>150</v>
      </c>
      <c r="E29" s="8">
        <f t="shared" si="3"/>
        <v>1.7</v>
      </c>
      <c r="F29" s="9">
        <v>0.97540620614829698</v>
      </c>
      <c r="G29" s="8">
        <f t="shared" si="0"/>
        <v>0.53508124122965939</v>
      </c>
      <c r="H29" s="8" t="e">
        <f t="shared" si="1"/>
        <v>#N/A</v>
      </c>
      <c r="I29" s="27">
        <v>21670</v>
      </c>
      <c r="J29" s="26" t="str">
        <f>_xlfn.XLOOKUP(I29,CATEGORIA!B:B,CATEGORIA!C:C)</f>
        <v>AMEIXA SEM CAROCO 110/132 10KG (CONSAGRADO )</v>
      </c>
      <c r="K29" s="8" t="e">
        <f>_xlfn.XLOOKUP(I29,'LISTA '!D:D,'LISTA '!I:I)</f>
        <v>#N/A</v>
      </c>
      <c r="L29" s="58" t="e">
        <f t="shared" si="2"/>
        <v>#N/A</v>
      </c>
      <c r="P29" s="7" t="s">
        <v>386</v>
      </c>
      <c r="Q29" s="71">
        <v>0.15</v>
      </c>
    </row>
    <row r="30" spans="1:17" x14ac:dyDescent="0.3">
      <c r="A30" s="4">
        <v>1039</v>
      </c>
      <c r="B30" s="26" t="str">
        <f>_xlfn.XLOOKUP(A30,CATEGORIA!B:B,CATEGORIA!C:C)</f>
        <v>AMENDOA CONFEITADA BRANCA 5KG (VIDA EM GRAOS)</v>
      </c>
      <c r="C30" s="6">
        <f>_xlfn.XLOOKUP(A30,Peso!A:A,Peso!D:D)</f>
        <v>5</v>
      </c>
      <c r="D30" s="7" t="s">
        <v>149</v>
      </c>
      <c r="E30" s="8">
        <f t="shared" si="3"/>
        <v>1.6</v>
      </c>
      <c r="F30" s="9">
        <v>0.97540620614829698</v>
      </c>
      <c r="G30" s="8">
        <f t="shared" si="0"/>
        <v>0.51508124122965948</v>
      </c>
      <c r="H30" s="8">
        <f t="shared" si="1"/>
        <v>36.6</v>
      </c>
      <c r="I30" s="27">
        <v>372</v>
      </c>
      <c r="J30" s="26" t="str">
        <f>_xlfn.XLOOKUP(I30,CATEGORIA!B:B,CATEGORIA!C:C)</f>
        <v>AMENDOA CONFEITADA BRANCA 10KG</v>
      </c>
      <c r="K30" s="8">
        <f>_xlfn.XLOOKUP(I30,'LISTA '!D:D,'LISTA '!I:I)</f>
        <v>34</v>
      </c>
      <c r="L30" s="58">
        <f t="shared" si="2"/>
        <v>0.06</v>
      </c>
      <c r="P30" s="7" t="s">
        <v>388</v>
      </c>
      <c r="Q30" s="71">
        <v>0.15</v>
      </c>
    </row>
    <row r="31" spans="1:17" x14ac:dyDescent="0.3">
      <c r="A31" s="4">
        <v>1581</v>
      </c>
      <c r="B31" s="26" t="str">
        <f>_xlfn.XLOOKUP(A31,CATEGORIA!B:B,CATEGORIA!C:C)</f>
        <v>AMENDOA CONFEITADA BRANCA 2KG (VIDA EM GRAOS)</v>
      </c>
      <c r="C31" s="6">
        <f>_xlfn.XLOOKUP(A31,Peso!A:A,Peso!D:D)</f>
        <v>2</v>
      </c>
      <c r="D31" s="7" t="s">
        <v>185</v>
      </c>
      <c r="E31" s="8">
        <f t="shared" si="3"/>
        <v>0.43</v>
      </c>
      <c r="F31" s="9">
        <v>0.97540620614829698</v>
      </c>
      <c r="G31" s="8">
        <f t="shared" si="0"/>
        <v>0.70270310307414852</v>
      </c>
      <c r="H31" s="8">
        <f t="shared" si="1"/>
        <v>38.200000000000003</v>
      </c>
      <c r="I31" s="27">
        <v>372</v>
      </c>
      <c r="J31" s="26" t="str">
        <f>_xlfn.XLOOKUP(I31,CATEGORIA!B:B,CATEGORIA!C:C)</f>
        <v>AMENDOA CONFEITADA BRANCA 10KG</v>
      </c>
      <c r="K31" s="8">
        <f>_xlfn.XLOOKUP(I31,'LISTA '!D:D,'LISTA '!I:I)</f>
        <v>34</v>
      </c>
      <c r="L31" s="58">
        <f t="shared" si="2"/>
        <v>0.1</v>
      </c>
      <c r="P31" s="7" t="s">
        <v>389</v>
      </c>
      <c r="Q31" s="71">
        <v>0.1</v>
      </c>
    </row>
    <row r="32" spans="1:17" x14ac:dyDescent="0.3">
      <c r="A32" s="4">
        <v>1040</v>
      </c>
      <c r="B32" s="26" t="str">
        <f>_xlfn.XLOOKUP(A32,CATEGORIA!B:B,CATEGORIA!C:C)</f>
        <v>AMENDOA CONFEITADA COLORIDA 5KG (VIDA EM GRAOS)</v>
      </c>
      <c r="C32" s="6">
        <f>_xlfn.XLOOKUP(A32,Peso!A:A,Peso!D:D)</f>
        <v>5</v>
      </c>
      <c r="D32" s="7" t="s">
        <v>149</v>
      </c>
      <c r="E32" s="8">
        <f t="shared" si="3"/>
        <v>1.6</v>
      </c>
      <c r="F32" s="9">
        <v>0.97540620614829698</v>
      </c>
      <c r="G32" s="8">
        <f t="shared" si="0"/>
        <v>0.51508124122965948</v>
      </c>
      <c r="H32" s="8">
        <f t="shared" si="1"/>
        <v>36.6</v>
      </c>
      <c r="I32" s="27">
        <v>163</v>
      </c>
      <c r="J32" s="26" t="str">
        <f>_xlfn.XLOOKUP(I32,CATEGORIA!B:B,CATEGORIA!C:C)</f>
        <v>AMENDOA CONFEITADA COLORIDA 10KG</v>
      </c>
      <c r="K32" s="8">
        <f>_xlfn.XLOOKUP(I32,'LISTA '!D:D,'LISTA '!I:I)</f>
        <v>34</v>
      </c>
      <c r="L32" s="58">
        <f t="shared" si="2"/>
        <v>0.06</v>
      </c>
      <c r="P32" s="7" t="s">
        <v>387</v>
      </c>
      <c r="Q32" s="71">
        <v>0.1</v>
      </c>
    </row>
    <row r="33" spans="1:12" x14ac:dyDescent="0.3">
      <c r="A33" s="4">
        <v>1582</v>
      </c>
      <c r="B33" s="26" t="str">
        <f>_xlfn.XLOOKUP(A33,CATEGORIA!B:B,CATEGORIA!C:C)</f>
        <v>AMENDOA CONFEITADA COLORIDA 2KG (VIDA EM GRAOS)</v>
      </c>
      <c r="C33" s="6">
        <f>_xlfn.XLOOKUP(A33,Peso!A:A,Peso!D:D)</f>
        <v>2</v>
      </c>
      <c r="D33" s="7" t="s">
        <v>185</v>
      </c>
      <c r="E33" s="8">
        <f t="shared" si="3"/>
        <v>0.43</v>
      </c>
      <c r="F33" s="9">
        <v>0.97540620614829698</v>
      </c>
      <c r="G33" s="8">
        <f t="shared" si="0"/>
        <v>0.70270310307414852</v>
      </c>
      <c r="H33" s="8">
        <f t="shared" si="1"/>
        <v>38.200000000000003</v>
      </c>
      <c r="I33" s="27">
        <v>163</v>
      </c>
      <c r="J33" s="26" t="str">
        <f>_xlfn.XLOOKUP(I33,CATEGORIA!B:B,CATEGORIA!C:C)</f>
        <v>AMENDOA CONFEITADA COLORIDA 10KG</v>
      </c>
      <c r="K33" s="8">
        <f>_xlfn.XLOOKUP(I33,'LISTA '!D:D,'LISTA '!I:I)</f>
        <v>34</v>
      </c>
      <c r="L33" s="58">
        <f t="shared" si="2"/>
        <v>0.1</v>
      </c>
    </row>
    <row r="34" spans="1:12" x14ac:dyDescent="0.3">
      <c r="A34" s="4">
        <v>20403</v>
      </c>
      <c r="B34" s="26" t="str">
        <f>_xlfn.XLOOKUP(A34,CATEGORIA!B:B,CATEGORIA!C:C)</f>
        <v>AMENDOA LAMINADA 5KG (VIDA EM GRAOS)</v>
      </c>
      <c r="C34" s="6">
        <f>_xlfn.XLOOKUP(A34,Peso!A:A,Peso!D:D)</f>
        <v>5</v>
      </c>
      <c r="D34" s="7" t="s">
        <v>153</v>
      </c>
      <c r="E34" s="8">
        <f t="shared" si="3"/>
        <v>2.94</v>
      </c>
      <c r="F34" s="9">
        <v>0.97540620614829698</v>
      </c>
      <c r="G34" s="8">
        <f t="shared" ref="G34:G65" si="4">(E34+F34)/C34</f>
        <v>0.78308124122965939</v>
      </c>
      <c r="H34" s="8">
        <f t="shared" si="1"/>
        <v>71.900000000000006</v>
      </c>
      <c r="I34" s="27">
        <v>21746</v>
      </c>
      <c r="J34" s="26" t="str">
        <f>_xlfn.XLOOKUP(I34,CATEGORIA!B:B,CATEGORIA!C:C)</f>
        <v>AMENDOA LAMINADA 10KG (AYDIN)</v>
      </c>
      <c r="K34" s="8">
        <f>_xlfn.XLOOKUP(I34,'LISTA '!D:D,'LISTA '!I:I)</f>
        <v>67</v>
      </c>
      <c r="L34" s="58">
        <f t="shared" ref="L34:L65" si="5">IF(C34&gt;=5,IF(K34&lt;10,$Q$23,IF(AND(K34&gt;=10,K34&lt;20),$Q$24,IF(AND(K34&gt;=20,K34&lt;40),$Q$25,IF(K34&gt;=40,$Q$26,)))),IF(K34&lt;10,$Q$29,IF(AND(K34&gt;=10,K34&lt;20),$Q$30,IF(AND(K34&gt;=20,K34&lt;40),$Q$31,IF(K34&gt;=40,$Q$32,)))))</f>
        <v>0.06</v>
      </c>
    </row>
    <row r="35" spans="1:12" x14ac:dyDescent="0.3">
      <c r="A35" s="4">
        <v>21373</v>
      </c>
      <c r="B35" s="26" t="str">
        <f>_xlfn.XLOOKUP(A35,CATEGORIA!B:B,CATEGORIA!C:C)</f>
        <v>AMENDOA LAMINADA 2KG (VIDA EM GRAOS)</v>
      </c>
      <c r="C35" s="6">
        <f>_xlfn.XLOOKUP(A35,Peso!A:A,Peso!D:D)</f>
        <v>2</v>
      </c>
      <c r="D35" s="7" t="s">
        <v>150</v>
      </c>
      <c r="E35" s="8">
        <f t="shared" si="3"/>
        <v>1.7</v>
      </c>
      <c r="F35" s="9">
        <v>0.97540620614829698</v>
      </c>
      <c r="G35" s="8">
        <f t="shared" si="4"/>
        <v>1.3377031030741484</v>
      </c>
      <c r="H35" s="8">
        <f t="shared" si="1"/>
        <v>75.2</v>
      </c>
      <c r="I35" s="27">
        <v>21746</v>
      </c>
      <c r="J35" s="26" t="str">
        <f>_xlfn.XLOOKUP(I35,CATEGORIA!B:B,CATEGORIA!C:C)</f>
        <v>AMENDOA LAMINADA 10KG (AYDIN)</v>
      </c>
      <c r="K35" s="8">
        <f>_xlfn.XLOOKUP(I35,'LISTA '!D:D,'LISTA '!I:I)</f>
        <v>67</v>
      </c>
      <c r="L35" s="58">
        <f t="shared" si="5"/>
        <v>0.1</v>
      </c>
    </row>
    <row r="36" spans="1:12" x14ac:dyDescent="0.3">
      <c r="A36" s="79">
        <v>21792</v>
      </c>
      <c r="B36" s="26" t="str">
        <f>_xlfn.XLOOKUP(A36,CATEGORIA!B:B,CATEGORIA!C:C)</f>
        <v>AMENDOA SEM CASCA CRUA 5KG (VIDA EM GRAOS)</v>
      </c>
      <c r="C36" s="6">
        <f>_xlfn.XLOOKUP(A36,Peso!A:A,Peso!D:D)</f>
        <v>5</v>
      </c>
      <c r="D36" s="7" t="s">
        <v>908</v>
      </c>
      <c r="E36" s="8">
        <f t="shared" si="3"/>
        <v>1.6</v>
      </c>
      <c r="F36" s="9">
        <v>0.97540620614829698</v>
      </c>
      <c r="G36" s="8">
        <f t="shared" si="4"/>
        <v>0.51508124122965948</v>
      </c>
      <c r="H36" s="8">
        <f t="shared" si="1"/>
        <v>62.6</v>
      </c>
      <c r="I36" s="27">
        <v>21714</v>
      </c>
      <c r="J36" s="26" t="str">
        <f>_xlfn.XLOOKUP(I36,CATEGORIA!B:B,CATEGORIA!C:C)</f>
        <v>AMENDOA SEM CASCA CRUA ESPANHA 30/32 10KG (DCOOP)</v>
      </c>
      <c r="K36" s="8">
        <f>_xlfn.XLOOKUP(I36,'LISTA '!D:D,'LISTA '!I:I)</f>
        <v>58.5</v>
      </c>
      <c r="L36" s="58">
        <f t="shared" si="5"/>
        <v>0.06</v>
      </c>
    </row>
    <row r="37" spans="1:12" x14ac:dyDescent="0.3">
      <c r="A37" s="4">
        <v>21579</v>
      </c>
      <c r="B37" s="26" t="str">
        <f>_xlfn.XLOOKUP(A37,CATEGORIA!B:B,CATEGORIA!C:C)</f>
        <v>AMENDOA SEM CASCA CRUA CHILENA 27/30 5KG</v>
      </c>
      <c r="C37" s="6">
        <f>_xlfn.XLOOKUP(A37,Peso!A:A,Peso!D:D)</f>
        <v>5</v>
      </c>
      <c r="D37" s="7" t="s">
        <v>149</v>
      </c>
      <c r="E37" s="8">
        <f t="shared" si="3"/>
        <v>1.6</v>
      </c>
      <c r="F37" s="9">
        <v>0.97540620614829698</v>
      </c>
      <c r="G37" s="8">
        <f t="shared" si="4"/>
        <v>0.51508124122965948</v>
      </c>
      <c r="H37" s="8" t="e">
        <f t="shared" si="1"/>
        <v>#N/A</v>
      </c>
      <c r="I37" s="27">
        <v>21237</v>
      </c>
      <c r="J37" s="26" t="str">
        <f>_xlfn.XLOOKUP(I37,CATEGORIA!B:B,CATEGORIA!C:C)</f>
        <v>AMENDOA SEM CASCA CRUA CHILENA 27/30 10KG</v>
      </c>
      <c r="K37" s="8" t="e">
        <f>_xlfn.XLOOKUP(I37,'LISTA '!D:D,'LISTA '!I:I)</f>
        <v>#N/A</v>
      </c>
      <c r="L37" s="58" t="e">
        <f t="shared" si="5"/>
        <v>#N/A</v>
      </c>
    </row>
    <row r="38" spans="1:12" x14ac:dyDescent="0.3">
      <c r="A38" s="4">
        <v>21622</v>
      </c>
      <c r="B38" s="26" t="str">
        <f>_xlfn.XLOOKUP(A38,CATEGORIA!B:B,CATEGORIA!C:C)</f>
        <v>AMENDOA SEM CASCA CRUA USA 23/25 5,67KG</v>
      </c>
      <c r="C38" s="6">
        <f>_xlfn.XLOOKUP(A38,Peso!A:A,Peso!D:D)</f>
        <v>5.67</v>
      </c>
      <c r="D38" s="7" t="s">
        <v>149</v>
      </c>
      <c r="E38" s="8">
        <f t="shared" si="3"/>
        <v>1.6</v>
      </c>
      <c r="F38" s="9">
        <v>0.97540620614829698</v>
      </c>
      <c r="G38" s="8">
        <f t="shared" si="4"/>
        <v>0.45421626210728344</v>
      </c>
      <c r="H38" s="8" t="e">
        <f t="shared" si="1"/>
        <v>#N/A</v>
      </c>
      <c r="I38" s="27">
        <v>21596</v>
      </c>
      <c r="J38" s="26" t="str">
        <f>_xlfn.XLOOKUP(I38,CATEGORIA!B:B,CATEGORIA!C:C)</f>
        <v>AMENDOA SEM CASCA CRUA USA 23/25 22,68KG</v>
      </c>
      <c r="K38" s="8" t="e">
        <f>_xlfn.XLOOKUP(I38,'LISTA '!D:D,'LISTA '!I:I)</f>
        <v>#N/A</v>
      </c>
      <c r="L38" s="58" t="e">
        <f t="shared" si="5"/>
        <v>#N/A</v>
      </c>
    </row>
    <row r="39" spans="1:12" x14ac:dyDescent="0.3">
      <c r="A39" s="4">
        <v>21364</v>
      </c>
      <c r="B39" s="26" t="str">
        <f>_xlfn.XLOOKUP(A39,CATEGORIA!B:B,CATEGORIA!C:C)</f>
        <v>AMENDOA SEM CASCA CRUA USA 27/30 5,67KG</v>
      </c>
      <c r="C39" s="6">
        <f>_xlfn.XLOOKUP(A39,Peso!A:A,Peso!D:D)</f>
        <v>5.67</v>
      </c>
      <c r="D39" s="7" t="s">
        <v>149</v>
      </c>
      <c r="E39" s="8">
        <f t="shared" si="3"/>
        <v>1.6</v>
      </c>
      <c r="F39" s="9">
        <v>0.97540620614829698</v>
      </c>
      <c r="G39" s="8">
        <f t="shared" si="4"/>
        <v>0.45421626210728344</v>
      </c>
      <c r="H39" s="8" t="e">
        <f t="shared" si="1"/>
        <v>#N/A</v>
      </c>
      <c r="I39" s="27">
        <v>20192</v>
      </c>
      <c r="J39" s="26" t="str">
        <f>_xlfn.XLOOKUP(I39,CATEGORIA!B:B,CATEGORIA!C:C)</f>
        <v>AMENDOA SEM CASCA CRUA USA 27/30 22,68KG</v>
      </c>
      <c r="K39" s="8" t="e">
        <f>_xlfn.XLOOKUP(I39,'LISTA '!D:D,'LISTA '!I:I)</f>
        <v>#N/A</v>
      </c>
      <c r="L39" s="58" t="e">
        <f t="shared" si="5"/>
        <v>#N/A</v>
      </c>
    </row>
    <row r="40" spans="1:12" x14ac:dyDescent="0.3">
      <c r="A40" s="4">
        <v>21511</v>
      </c>
      <c r="B40" s="26" t="str">
        <f>_xlfn.XLOOKUP(A40,CATEGORIA!B:B,CATEGORIA!C:C)</f>
        <v>AMENDOA SEM CASCA CRUA USA 30/32 5,67KG</v>
      </c>
      <c r="C40" s="6">
        <f>_xlfn.XLOOKUP(A40,Peso!A:A,Peso!D:D)</f>
        <v>5.67</v>
      </c>
      <c r="D40" s="7" t="s">
        <v>149</v>
      </c>
      <c r="E40" s="8">
        <f t="shared" si="3"/>
        <v>1.6</v>
      </c>
      <c r="F40" s="9">
        <v>0.97540620614829698</v>
      </c>
      <c r="G40" s="8">
        <f t="shared" si="4"/>
        <v>0.45421626210728344</v>
      </c>
      <c r="H40" s="8" t="e">
        <f t="shared" si="1"/>
        <v>#N/A</v>
      </c>
      <c r="I40" s="27">
        <v>21722</v>
      </c>
      <c r="J40" s="26" t="str">
        <f>_xlfn.XLOOKUP(I40,CATEGORIA!B:B,CATEGORIA!C:C)</f>
        <v>AMENDOA SEM CASCA CRUA ESPANHA 30/32 10KG (CALCONUT)</v>
      </c>
      <c r="K40" s="8" t="e">
        <f>_xlfn.XLOOKUP(I40,'LISTA '!D:D,'LISTA '!I:I)</f>
        <v>#N/A</v>
      </c>
      <c r="L40" s="58" t="e">
        <f t="shared" si="5"/>
        <v>#N/A</v>
      </c>
    </row>
    <row r="41" spans="1:12" x14ac:dyDescent="0.3">
      <c r="A41" s="4">
        <v>20991</v>
      </c>
      <c r="B41" s="26" t="str">
        <f>_xlfn.XLOOKUP(A41,CATEGORIA!B:B,CATEGORIA!C:C)</f>
        <v>AMENDOA SEM CASCA DEFUMADA 5KG</v>
      </c>
      <c r="C41" s="6">
        <f>_xlfn.XLOOKUP(A41,Peso!A:A,Peso!D:D)</f>
        <v>5</v>
      </c>
      <c r="D41" s="7" t="s">
        <v>392</v>
      </c>
      <c r="E41" s="8">
        <f t="shared" si="3"/>
        <v>1.77</v>
      </c>
      <c r="F41" s="9">
        <v>0.97540620614829698</v>
      </c>
      <c r="G41" s="8">
        <f t="shared" si="4"/>
        <v>0.5490812412296594</v>
      </c>
      <c r="H41" s="8" t="e">
        <f t="shared" si="1"/>
        <v>#N/A</v>
      </c>
      <c r="I41" s="27"/>
      <c r="J41" s="26" t="e">
        <f>_xlfn.XLOOKUP(I41,CATEGORIA!B:B,CATEGORIA!C:C)</f>
        <v>#N/A</v>
      </c>
      <c r="K41" s="8" t="e">
        <f>_xlfn.XLOOKUP(I41,'LISTA '!D:D,'LISTA '!I:I)</f>
        <v>#N/A</v>
      </c>
      <c r="L41" s="58" t="e">
        <f t="shared" si="5"/>
        <v>#N/A</v>
      </c>
    </row>
    <row r="42" spans="1:12" x14ac:dyDescent="0.3">
      <c r="A42" s="4">
        <v>21452</v>
      </c>
      <c r="B42" s="26" t="str">
        <f>_xlfn.XLOOKUP(A42,CATEGORIA!B:B,CATEGORIA!C:C)</f>
        <v>AMENDOA SEM CASCA DEFUMADA 2KG (VIDA EM GRAOS)</v>
      </c>
      <c r="C42" s="6">
        <f>_xlfn.XLOOKUP(A42,Peso!A:A,Peso!D:D)</f>
        <v>2</v>
      </c>
      <c r="D42" s="7" t="s">
        <v>151</v>
      </c>
      <c r="E42" s="8">
        <f t="shared" si="3"/>
        <v>2.15</v>
      </c>
      <c r="F42" s="9">
        <v>0.97540620614829698</v>
      </c>
      <c r="G42" s="8">
        <f t="shared" si="4"/>
        <v>1.5627031030741485</v>
      </c>
      <c r="H42" s="8">
        <f t="shared" si="1"/>
        <v>69.900000000000006</v>
      </c>
      <c r="I42" s="27">
        <v>20991</v>
      </c>
      <c r="J42" s="26" t="str">
        <f>_xlfn.XLOOKUP(I42,CATEGORIA!B:B,CATEGORIA!C:C)</f>
        <v>AMENDOA SEM CASCA DEFUMADA 5KG</v>
      </c>
      <c r="K42" s="8">
        <f>_xlfn.XLOOKUP(I42,'LISTA '!D:D,'LISTA '!I:I)</f>
        <v>62</v>
      </c>
      <c r="L42" s="58">
        <f t="shared" si="5"/>
        <v>0.1</v>
      </c>
    </row>
    <row r="43" spans="1:12" x14ac:dyDescent="0.3">
      <c r="A43" s="4">
        <v>20428</v>
      </c>
      <c r="B43" s="26" t="str">
        <f>_xlfn.XLOOKUP(A43,CATEGORIA!B:B,CATEGORIA!C:C)</f>
        <v>AMENDOA SEM CASCA TORRADA 5KG (VIDA EM GRAOS)</v>
      </c>
      <c r="C43" s="6">
        <f>_xlfn.XLOOKUP(A43,Peso!A:A,Peso!D:D)</f>
        <v>5</v>
      </c>
      <c r="D43" s="7" t="s">
        <v>185</v>
      </c>
      <c r="E43" s="8">
        <f t="shared" si="3"/>
        <v>0.43</v>
      </c>
      <c r="F43" s="9">
        <v>0.97540620614829698</v>
      </c>
      <c r="G43" s="8">
        <f t="shared" si="4"/>
        <v>0.28108124122965938</v>
      </c>
      <c r="H43" s="8">
        <f t="shared" si="1"/>
        <v>65</v>
      </c>
      <c r="I43" s="27">
        <v>20179</v>
      </c>
      <c r="J43" s="26" t="str">
        <f>_xlfn.XLOOKUP(I43,CATEGORIA!B:B,CATEGORIA!C:C)</f>
        <v>AMENDOA SEM CASCA TORRADA 10KG</v>
      </c>
      <c r="K43" s="8">
        <f>_xlfn.XLOOKUP(I43,'LISTA '!D:D,'LISTA '!I:I)</f>
        <v>61</v>
      </c>
      <c r="L43" s="58">
        <f t="shared" si="5"/>
        <v>0.06</v>
      </c>
    </row>
    <row r="44" spans="1:12" x14ac:dyDescent="0.3">
      <c r="A44" s="4">
        <v>21395</v>
      </c>
      <c r="B44" s="26" t="str">
        <f>_xlfn.XLOOKUP(A44,CATEGORIA!B:B,CATEGORIA!C:C)</f>
        <v>AMENDOA SEM CASCA TORRADA 2KG (VIDA EM GRAOS)</v>
      </c>
      <c r="C44" s="6">
        <f>_xlfn.XLOOKUP(A44,Peso!A:A,Peso!D:D)</f>
        <v>2</v>
      </c>
      <c r="D44" s="7" t="s">
        <v>185</v>
      </c>
      <c r="E44" s="8">
        <f t="shared" si="3"/>
        <v>0.43</v>
      </c>
      <c r="F44" s="9">
        <v>0.97540620614829698</v>
      </c>
      <c r="G44" s="8">
        <f t="shared" si="4"/>
        <v>0.70270310307414852</v>
      </c>
      <c r="H44" s="8">
        <f t="shared" si="1"/>
        <v>67.900000000000006</v>
      </c>
      <c r="I44" s="27">
        <v>20179</v>
      </c>
      <c r="J44" s="26" t="str">
        <f>_xlfn.XLOOKUP(I44,CATEGORIA!B:B,CATEGORIA!C:C)</f>
        <v>AMENDOA SEM CASCA TORRADA 10KG</v>
      </c>
      <c r="K44" s="8">
        <f>_xlfn.XLOOKUP(I44,'LISTA '!D:D,'LISTA '!I:I)</f>
        <v>61</v>
      </c>
      <c r="L44" s="58">
        <f t="shared" si="5"/>
        <v>0.1</v>
      </c>
    </row>
    <row r="45" spans="1:12" x14ac:dyDescent="0.3">
      <c r="A45" s="4">
        <v>20427</v>
      </c>
      <c r="B45" s="26" t="str">
        <f>_xlfn.XLOOKUP(A45,CATEGORIA!B:B,CATEGORIA!C:C)</f>
        <v>AMENDOA SEM CASCA TORRADA E SALGADA 5KG (VIDA EM GRAOS)</v>
      </c>
      <c r="C45" s="6">
        <f>_xlfn.XLOOKUP(A45,Peso!A:A,Peso!D:D)</f>
        <v>5</v>
      </c>
      <c r="D45" s="7" t="s">
        <v>392</v>
      </c>
      <c r="E45" s="8">
        <f t="shared" si="3"/>
        <v>1.77</v>
      </c>
      <c r="F45" s="9">
        <v>0.97540620614829698</v>
      </c>
      <c r="G45" s="8">
        <f t="shared" si="4"/>
        <v>0.5490812412296594</v>
      </c>
      <c r="H45" s="8">
        <f t="shared" si="1"/>
        <v>65.2</v>
      </c>
      <c r="I45" s="27">
        <v>20149</v>
      </c>
      <c r="J45" s="26" t="str">
        <f>_xlfn.XLOOKUP(I45,CATEGORIA!B:B,CATEGORIA!C:C)</f>
        <v>AMENDOA SEM CASCA TORRADA E SALGADA 10KG</v>
      </c>
      <c r="K45" s="8">
        <f>_xlfn.XLOOKUP(I45,'LISTA '!D:D,'LISTA '!I:I)</f>
        <v>61</v>
      </c>
      <c r="L45" s="58">
        <f t="shared" si="5"/>
        <v>0.06</v>
      </c>
    </row>
    <row r="46" spans="1:12" x14ac:dyDescent="0.3">
      <c r="A46" s="4">
        <v>21396</v>
      </c>
      <c r="B46" s="26" t="str">
        <f>_xlfn.XLOOKUP(A46,CATEGORIA!B:B,CATEGORIA!C:C)</f>
        <v>AMENDOA SEM CASCA TORRADA E SALGADA 2KG (VIDA EM GRAOS)</v>
      </c>
      <c r="C46" s="6">
        <f>_xlfn.XLOOKUP(A46,Peso!A:A,Peso!D:D)</f>
        <v>2</v>
      </c>
      <c r="D46" s="7" t="s">
        <v>151</v>
      </c>
      <c r="E46" s="8">
        <f t="shared" si="3"/>
        <v>2.15</v>
      </c>
      <c r="F46" s="9">
        <v>0.97540620614829698</v>
      </c>
      <c r="G46" s="8">
        <f t="shared" si="4"/>
        <v>1.5627031030741485</v>
      </c>
      <c r="H46" s="8">
        <f t="shared" si="1"/>
        <v>68.8</v>
      </c>
      <c r="I46" s="27">
        <v>20149</v>
      </c>
      <c r="J46" s="26" t="str">
        <f>_xlfn.XLOOKUP(I46,CATEGORIA!B:B,CATEGORIA!C:C)</f>
        <v>AMENDOA SEM CASCA TORRADA E SALGADA 10KG</v>
      </c>
      <c r="K46" s="8">
        <f>_xlfn.XLOOKUP(I46,'LISTA '!D:D,'LISTA '!I:I)</f>
        <v>61</v>
      </c>
      <c r="L46" s="58">
        <f t="shared" si="5"/>
        <v>0.1</v>
      </c>
    </row>
    <row r="47" spans="1:12" x14ac:dyDescent="0.3">
      <c r="A47" s="4">
        <v>1625</v>
      </c>
      <c r="B47" s="26" t="str">
        <f>_xlfn.XLOOKUP(A47,CATEGORIA!B:B,CATEGORIA!C:C)</f>
        <v>AMENDOIM CONFEITADO CHOCOLATE 4X400GR (VIDA EM GRAOS)</v>
      </c>
      <c r="C47" s="6">
        <f>_xlfn.XLOOKUP(A47,Peso!A:A,Peso!D:D)</f>
        <v>4</v>
      </c>
      <c r="D47" s="7" t="s">
        <v>393</v>
      </c>
      <c r="E47" s="8">
        <f t="shared" si="3"/>
        <v>0.2</v>
      </c>
      <c r="F47" s="9">
        <v>0.97540620614829698</v>
      </c>
      <c r="G47" s="8">
        <f t="shared" si="4"/>
        <v>0.29385155153707426</v>
      </c>
      <c r="H47" s="8">
        <f t="shared" si="1"/>
        <v>9.4</v>
      </c>
      <c r="I47" s="27">
        <v>1615</v>
      </c>
      <c r="J47" s="26" t="str">
        <f>_xlfn.XLOOKUP(I47,CATEGORIA!B:B,CATEGORIA!C:C)</f>
        <v>AMENDOIM CONFEITADO CHOCOLATE 24X400GR (KUKY)</v>
      </c>
      <c r="K47" s="8">
        <f>_xlfn.XLOOKUP(I47,'LISTA '!D:D,'LISTA '!I:I)</f>
        <v>7.9</v>
      </c>
      <c r="L47" s="58">
        <f t="shared" si="5"/>
        <v>0.15</v>
      </c>
    </row>
    <row r="48" spans="1:12" x14ac:dyDescent="0.3">
      <c r="A48" s="4">
        <v>1624</v>
      </c>
      <c r="B48" s="26" t="str">
        <f>_xlfn.XLOOKUP(A48,CATEGORIA!B:B,CATEGORIA!C:C)</f>
        <v>AMENDOIM CONFEITADO COLORIDO 4X400GR (VIDA EM GRAOS)</v>
      </c>
      <c r="C48" s="6">
        <f>_xlfn.XLOOKUP(A48,Peso!A:A,Peso!D:D)</f>
        <v>4</v>
      </c>
      <c r="D48" s="7" t="s">
        <v>393</v>
      </c>
      <c r="E48" s="8">
        <f t="shared" si="3"/>
        <v>0.2</v>
      </c>
      <c r="F48" s="9">
        <v>0.97540620614829698</v>
      </c>
      <c r="G48" s="8">
        <f t="shared" si="4"/>
        <v>0.29385155153707426</v>
      </c>
      <c r="H48" s="8">
        <f t="shared" si="1"/>
        <v>9.4</v>
      </c>
      <c r="I48" s="27">
        <v>1614</v>
      </c>
      <c r="J48" s="26" t="str">
        <f>_xlfn.XLOOKUP(I48,CATEGORIA!B:B,CATEGORIA!C:C)</f>
        <v>AMENDOIM CONFEITADO COLORIDO 24X400GR (KUKY)</v>
      </c>
      <c r="K48" s="8">
        <f>_xlfn.XLOOKUP(I48,'LISTA '!D:D,'LISTA '!I:I)</f>
        <v>7.9</v>
      </c>
      <c r="L48" s="58">
        <f t="shared" si="5"/>
        <v>0.15</v>
      </c>
    </row>
    <row r="49" spans="1:12" x14ac:dyDescent="0.3">
      <c r="A49" s="4">
        <v>1044</v>
      </c>
      <c r="B49" s="26" t="str">
        <f>_xlfn.XLOOKUP(A49,CATEGORIA!B:B,CATEGORIA!C:C)</f>
        <v>AMENDOIM CROCANTE CEBOLA E SALSA 5KG (VIDA EM GRAOS)</v>
      </c>
      <c r="C49" s="6">
        <f>_xlfn.XLOOKUP(A49,Peso!A:A,Peso!D:D)</f>
        <v>5</v>
      </c>
      <c r="D49" s="7" t="s">
        <v>151</v>
      </c>
      <c r="E49" s="8">
        <f t="shared" si="3"/>
        <v>2.15</v>
      </c>
      <c r="F49" s="9">
        <v>0.97540620614829698</v>
      </c>
      <c r="G49" s="8">
        <f t="shared" si="4"/>
        <v>0.62508124122965936</v>
      </c>
      <c r="H49" s="8">
        <f t="shared" si="1"/>
        <v>16.7</v>
      </c>
      <c r="I49" s="27">
        <v>115</v>
      </c>
      <c r="J49" s="26" t="str">
        <f>_xlfn.XLOOKUP(I49,CATEGORIA!B:B,CATEGORIA!C:C)</f>
        <v>AMENDOIM CROCANTE CEBOLA E SALSA 10KG</v>
      </c>
      <c r="K49" s="8">
        <f>_xlfn.XLOOKUP(I49,'LISTA '!D:D,'LISTA '!I:I)</f>
        <v>14.3</v>
      </c>
      <c r="L49" s="58">
        <f t="shared" si="5"/>
        <v>0.12</v>
      </c>
    </row>
    <row r="50" spans="1:12" x14ac:dyDescent="0.3">
      <c r="A50" s="4">
        <v>1045</v>
      </c>
      <c r="B50" s="26" t="str">
        <f>_xlfn.XLOOKUP(A50,CATEGORIA!B:B,CATEGORIA!C:C)</f>
        <v>AMENDOIM CROCANTE CHURRASCO 5KG (VIDA EM GRAOS)</v>
      </c>
      <c r="C50" s="6">
        <f>_xlfn.XLOOKUP(A50,Peso!A:A,Peso!D:D)</f>
        <v>5</v>
      </c>
      <c r="D50" s="7" t="s">
        <v>151</v>
      </c>
      <c r="E50" s="8">
        <f t="shared" si="3"/>
        <v>2.15</v>
      </c>
      <c r="F50" s="9">
        <v>0.97540620614829698</v>
      </c>
      <c r="G50" s="8">
        <f t="shared" si="4"/>
        <v>0.62508124122965936</v>
      </c>
      <c r="H50" s="8">
        <f t="shared" si="1"/>
        <v>16.7</v>
      </c>
      <c r="I50" s="27">
        <v>114</v>
      </c>
      <c r="J50" s="26" t="str">
        <f>_xlfn.XLOOKUP(I50,CATEGORIA!B:B,CATEGORIA!C:C)</f>
        <v>AMENDOIM CROCANTE CHURRASCO 10KG</v>
      </c>
      <c r="K50" s="8">
        <f>_xlfn.XLOOKUP(I50,'LISTA '!D:D,'LISTA '!I:I)</f>
        <v>14.3</v>
      </c>
      <c r="L50" s="58">
        <f t="shared" si="5"/>
        <v>0.12</v>
      </c>
    </row>
    <row r="51" spans="1:12" x14ac:dyDescent="0.3">
      <c r="A51" s="4">
        <v>1046</v>
      </c>
      <c r="B51" s="26" t="str">
        <f>_xlfn.XLOOKUP(A51,CATEGORIA!B:B,CATEGORIA!C:C)</f>
        <v>AMENDOIM CROCANTE JAPONES 5KG (VIDA EM GRAOS)</v>
      </c>
      <c r="C51" s="6">
        <f>_xlfn.XLOOKUP(A51,Peso!A:A,Peso!D:D)</f>
        <v>5</v>
      </c>
      <c r="D51" s="7" t="s">
        <v>151</v>
      </c>
      <c r="E51" s="8">
        <f t="shared" si="3"/>
        <v>2.15</v>
      </c>
      <c r="F51" s="9">
        <v>0.97540620614829698</v>
      </c>
      <c r="G51" s="8">
        <f t="shared" si="4"/>
        <v>0.62508124122965936</v>
      </c>
      <c r="H51" s="8">
        <f t="shared" si="1"/>
        <v>0.7</v>
      </c>
      <c r="I51" s="27">
        <v>113</v>
      </c>
      <c r="J51" s="26" t="str">
        <f>_xlfn.XLOOKUP(I51,CATEGORIA!B:B,CATEGORIA!C:C)</f>
        <v>AMENDOIM CROCANTE JAPONES 10KG</v>
      </c>
      <c r="K51" s="8">
        <f>_xlfn.XLOOKUP(I51,'LISTA '!D:D,'LISTA '!I:I)</f>
        <v>0</v>
      </c>
      <c r="L51" s="58">
        <f t="shared" si="5"/>
        <v>0.12</v>
      </c>
    </row>
    <row r="52" spans="1:12" x14ac:dyDescent="0.3">
      <c r="A52" s="4">
        <v>1306</v>
      </c>
      <c r="B52" s="26" t="str">
        <f>_xlfn.XLOOKUP(A52,CATEGORIA!B:B,CATEGORIA!C:C)</f>
        <v>AMENDOIM CROCANTE MOSTARDA E MEL 5KG (VIDA EM GRAOS)</v>
      </c>
      <c r="C52" s="6">
        <f>_xlfn.XLOOKUP(A52,Peso!A:A,Peso!D:D)</f>
        <v>5</v>
      </c>
      <c r="D52" s="7" t="s">
        <v>151</v>
      </c>
      <c r="E52" s="8">
        <f t="shared" si="3"/>
        <v>2.15</v>
      </c>
      <c r="F52" s="9">
        <v>0.97540620614829698</v>
      </c>
      <c r="G52" s="8">
        <f t="shared" si="4"/>
        <v>0.62508124122965936</v>
      </c>
      <c r="H52" s="8">
        <f t="shared" si="1"/>
        <v>0.7</v>
      </c>
      <c r="I52" s="27">
        <v>1305</v>
      </c>
      <c r="J52" s="26" t="str">
        <f>_xlfn.XLOOKUP(I52,CATEGORIA!B:B,CATEGORIA!C:C)</f>
        <v>AMENDOIM CROCANTE MOSTARDA E MEL 10KG</v>
      </c>
      <c r="K52" s="8">
        <f>_xlfn.XLOOKUP(I52,'LISTA '!D:D,'LISTA '!I:I)</f>
        <v>0</v>
      </c>
      <c r="L52" s="58">
        <f t="shared" si="5"/>
        <v>0.12</v>
      </c>
    </row>
    <row r="53" spans="1:12" x14ac:dyDescent="0.3">
      <c r="A53" s="4">
        <v>1047</v>
      </c>
      <c r="B53" s="26" t="str">
        <f>_xlfn.XLOOKUP(A53,CATEGORIA!B:B,CATEGORIA!C:C)</f>
        <v>AMENDOIM CROCANTE NATURAL 5KG (VIDA EM GRAOS)</v>
      </c>
      <c r="C53" s="6">
        <f>_xlfn.XLOOKUP(A53,Peso!A:A,Peso!D:D)</f>
        <v>5</v>
      </c>
      <c r="D53" s="7" t="s">
        <v>151</v>
      </c>
      <c r="E53" s="8">
        <f t="shared" si="3"/>
        <v>2.15</v>
      </c>
      <c r="F53" s="9">
        <v>0.97540620614829698</v>
      </c>
      <c r="G53" s="8">
        <f t="shared" si="4"/>
        <v>0.62508124122965936</v>
      </c>
      <c r="H53" s="8">
        <f t="shared" si="1"/>
        <v>16.7</v>
      </c>
      <c r="I53" s="27">
        <v>122</v>
      </c>
      <c r="J53" s="26" t="str">
        <f>_xlfn.XLOOKUP(I53,CATEGORIA!B:B,CATEGORIA!C:C)</f>
        <v>AMENDOIM CROCANTE NATURAL 10KG</v>
      </c>
      <c r="K53" s="8">
        <f>_xlfn.XLOOKUP(I53,'LISTA '!D:D,'LISTA '!I:I)</f>
        <v>14.3</v>
      </c>
      <c r="L53" s="58">
        <f t="shared" si="5"/>
        <v>0.12</v>
      </c>
    </row>
    <row r="54" spans="1:12" x14ac:dyDescent="0.3">
      <c r="A54" s="4">
        <v>1048</v>
      </c>
      <c r="B54" s="26" t="str">
        <f>_xlfn.XLOOKUP(A54,CATEGORIA!B:B,CATEGORIA!C:C)</f>
        <v>AMENDOIM CROCANTE PICANTE 5KG (VIDA EM GRAOS)</v>
      </c>
      <c r="C54" s="6">
        <f>_xlfn.XLOOKUP(A54,Peso!A:A,Peso!D:D)</f>
        <v>5</v>
      </c>
      <c r="D54" s="7" t="s">
        <v>151</v>
      </c>
      <c r="E54" s="8">
        <f t="shared" si="3"/>
        <v>2.15</v>
      </c>
      <c r="F54" s="9">
        <v>0.97540620614829698</v>
      </c>
      <c r="G54" s="8">
        <f t="shared" si="4"/>
        <v>0.62508124122965936</v>
      </c>
      <c r="H54" s="8">
        <f t="shared" si="1"/>
        <v>16.7</v>
      </c>
      <c r="I54" s="27">
        <v>116</v>
      </c>
      <c r="J54" s="26" t="str">
        <f>_xlfn.XLOOKUP(I54,CATEGORIA!B:B,CATEGORIA!C:C)</f>
        <v>AMENDOIM CROCANTE PICANTE 10KG</v>
      </c>
      <c r="K54" s="8">
        <f>_xlfn.XLOOKUP(I54,'LISTA '!D:D,'LISTA '!I:I)</f>
        <v>14.3</v>
      </c>
      <c r="L54" s="58">
        <f t="shared" si="5"/>
        <v>0.12</v>
      </c>
    </row>
    <row r="55" spans="1:12" x14ac:dyDescent="0.3">
      <c r="A55" s="27">
        <v>2379</v>
      </c>
      <c r="B55" s="26" t="str">
        <f>_xlfn.XLOOKUP(A55,CATEGORIA!B:B,CATEGORIA!C:C)</f>
        <v>AMENDOIM DOCE CARAMELIZADO 2KG</v>
      </c>
      <c r="C55" s="6">
        <f>_xlfn.XLOOKUP(A55,Peso!A:A,Peso!D:D)</f>
        <v>2</v>
      </c>
      <c r="D55" s="7" t="s">
        <v>149</v>
      </c>
      <c r="E55" s="8">
        <f t="shared" si="3"/>
        <v>1.6</v>
      </c>
      <c r="F55" s="9">
        <v>0.97540620614829698</v>
      </c>
      <c r="G55" s="8">
        <f t="shared" si="4"/>
        <v>1.2877031030741486</v>
      </c>
      <c r="H55" s="8">
        <f t="shared" si="1"/>
        <v>1.5</v>
      </c>
      <c r="I55" s="27">
        <v>2376</v>
      </c>
      <c r="J55" s="26" t="str">
        <f>_xlfn.XLOOKUP(I55,CATEGORIA!B:B,CATEGORIA!C:C)</f>
        <v>AMENDOIM DOCE CARAMELIZADO 10KG</v>
      </c>
      <c r="K55" s="8">
        <f>_xlfn.XLOOKUP(I55,'LISTA '!D:D,'LISTA '!I:I)</f>
        <v>0</v>
      </c>
      <c r="L55" s="58">
        <f t="shared" si="5"/>
        <v>0.15</v>
      </c>
    </row>
    <row r="56" spans="1:12" x14ac:dyDescent="0.3">
      <c r="A56" s="4">
        <v>1050</v>
      </c>
      <c r="B56" s="26" t="str">
        <f>_xlfn.XLOOKUP(A56,CATEGORIA!B:B,CATEGORIA!C:C)</f>
        <v>AMENDOIM DOCE PRALINE 5KG (VIDA EM GRAOS)</v>
      </c>
      <c r="C56" s="6">
        <f>_xlfn.XLOOKUP(A56,Peso!A:A,Peso!D:D)</f>
        <v>5</v>
      </c>
      <c r="D56" s="7" t="s">
        <v>151</v>
      </c>
      <c r="E56" s="8">
        <f t="shared" si="3"/>
        <v>2.15</v>
      </c>
      <c r="F56" s="9">
        <v>0.97540620614829698</v>
      </c>
      <c r="G56" s="8">
        <f t="shared" si="4"/>
        <v>0.62508124122965936</v>
      </c>
      <c r="H56" s="8">
        <f t="shared" si="1"/>
        <v>0.7</v>
      </c>
      <c r="I56" s="27">
        <v>2376</v>
      </c>
      <c r="J56" s="26" t="str">
        <f>_xlfn.XLOOKUP(I56,CATEGORIA!B:B,CATEGORIA!C:C)</f>
        <v>AMENDOIM DOCE CARAMELIZADO 10KG</v>
      </c>
      <c r="K56" s="8">
        <f>_xlfn.XLOOKUP(I56,'LISTA '!D:D,'LISTA '!I:I)</f>
        <v>0</v>
      </c>
      <c r="L56" s="58">
        <f t="shared" si="5"/>
        <v>0.12</v>
      </c>
    </row>
    <row r="57" spans="1:12" x14ac:dyDescent="0.3">
      <c r="A57" s="4">
        <v>1626</v>
      </c>
      <c r="B57" s="26" t="str">
        <f>_xlfn.XLOOKUP(A57,CATEGORIA!B:B,CATEGORIA!C:C)</f>
        <v>AMENDOIM OVINHO 2X1,005KG (VIDA EM GRAOS)</v>
      </c>
      <c r="C57" s="6">
        <f>_xlfn.XLOOKUP(A57,Peso!A:A,Peso!D:D)</f>
        <v>2</v>
      </c>
      <c r="D57" s="7" t="s">
        <v>393</v>
      </c>
      <c r="E57" s="8">
        <f t="shared" si="3"/>
        <v>0.2</v>
      </c>
      <c r="F57" s="9">
        <v>0.97540620614829698</v>
      </c>
      <c r="G57" s="8">
        <f t="shared" si="4"/>
        <v>0.58770310307414853</v>
      </c>
      <c r="H57" s="8">
        <f t="shared" si="1"/>
        <v>22.9</v>
      </c>
      <c r="I57" s="27">
        <v>1603</v>
      </c>
      <c r="J57" s="26" t="str">
        <f>_xlfn.XLOOKUP(I57,CATEGORIA!B:B,CATEGORIA!C:C)</f>
        <v>AMENDOIM OVINHO 5X1,005KG (KUKY)</v>
      </c>
      <c r="K57" s="8">
        <v>20.2</v>
      </c>
      <c r="L57" s="58">
        <f t="shared" si="5"/>
        <v>0.1</v>
      </c>
    </row>
    <row r="58" spans="1:12" x14ac:dyDescent="0.3">
      <c r="A58" s="4">
        <v>1292</v>
      </c>
      <c r="B58" s="26" t="str">
        <f>_xlfn.XLOOKUP(A58,CATEGORIA!B:B,CATEGORIA!C:C)</f>
        <v>AMENDOIM RUNNER 5KG (VIDA EM GRAOS)</v>
      </c>
      <c r="C58" s="6">
        <f>_xlfn.XLOOKUP(A58,Peso!A:A,Peso!D:D)</f>
        <v>5</v>
      </c>
      <c r="D58" s="7" t="s">
        <v>149</v>
      </c>
      <c r="E58" s="8">
        <f t="shared" si="3"/>
        <v>1.6</v>
      </c>
      <c r="F58" s="9">
        <v>0.97540620614829698</v>
      </c>
      <c r="G58" s="8">
        <f t="shared" si="4"/>
        <v>0.51508124122965948</v>
      </c>
      <c r="H58" s="8">
        <f t="shared" si="1"/>
        <v>8.9</v>
      </c>
      <c r="I58" s="27">
        <v>519</v>
      </c>
      <c r="J58" s="26" t="str">
        <f>_xlfn.XLOOKUP(I58,CATEGORIA!B:B,CATEGORIA!C:C)</f>
        <v>AMENDOIM RUNNER 25KG</v>
      </c>
      <c r="K58" s="8">
        <v>7.4</v>
      </c>
      <c r="L58" s="58">
        <f t="shared" si="5"/>
        <v>0.12</v>
      </c>
    </row>
    <row r="59" spans="1:12" x14ac:dyDescent="0.3">
      <c r="A59" s="4">
        <v>1263</v>
      </c>
      <c r="B59" s="26" t="str">
        <f>_xlfn.XLOOKUP(A59,CATEGORIA!B:B,CATEGORIA!C:C)</f>
        <v>AMENDOIM SEM PELE FRITO SALGADO E COM ALHO 5KG (VIDA EM GRAOS)</v>
      </c>
      <c r="C59" s="6">
        <f>_xlfn.XLOOKUP(A59,Peso!A:A,Peso!D:D)</f>
        <v>5</v>
      </c>
      <c r="D59" s="7" t="s">
        <v>149</v>
      </c>
      <c r="E59" s="8">
        <f t="shared" si="3"/>
        <v>1.6</v>
      </c>
      <c r="F59" s="9">
        <v>0.97540620614829698</v>
      </c>
      <c r="G59" s="8">
        <f t="shared" si="4"/>
        <v>0.51508124122965948</v>
      </c>
      <c r="H59" s="8">
        <f t="shared" si="1"/>
        <v>22.8</v>
      </c>
      <c r="I59" s="27">
        <v>1262</v>
      </c>
      <c r="J59" s="26" t="str">
        <f>_xlfn.XLOOKUP(I59,CATEGORIA!B:B,CATEGORIA!C:C)</f>
        <v>AMENDOIM SEM PELE FRITO SALGADO E COM ALHO 2X5KG</v>
      </c>
      <c r="K59" s="8">
        <f>_xlfn.XLOOKUP(I59,'LISTA '!D:D,'LISTA '!I:I)</f>
        <v>21</v>
      </c>
      <c r="L59" s="58">
        <f t="shared" si="5"/>
        <v>0.06</v>
      </c>
    </row>
    <row r="60" spans="1:12" x14ac:dyDescent="0.3">
      <c r="A60" s="4">
        <v>1042</v>
      </c>
      <c r="B60" s="26" t="str">
        <f>_xlfn.XLOOKUP(A60,CATEGORIA!B:B,CATEGORIA!C:C)</f>
        <v>AMENDOIM SEM PELE TORRADO 5KG (VIDA EM GRAOS)</v>
      </c>
      <c r="C60" s="6">
        <f>_xlfn.XLOOKUP(A60,Peso!A:A,Peso!D:D)</f>
        <v>5</v>
      </c>
      <c r="D60" s="7" t="s">
        <v>151</v>
      </c>
      <c r="E60" s="8">
        <f t="shared" si="3"/>
        <v>2.15</v>
      </c>
      <c r="F60" s="9">
        <v>0.97540620614829698</v>
      </c>
      <c r="G60" s="8">
        <f t="shared" si="4"/>
        <v>0.62508124122965936</v>
      </c>
      <c r="H60" s="8">
        <f t="shared" si="1"/>
        <v>14.1</v>
      </c>
      <c r="I60" s="27">
        <v>2801</v>
      </c>
      <c r="J60" s="26" t="str">
        <f>_xlfn.XLOOKUP(I60,CATEGORIA!B:B,CATEGORIA!C:C)</f>
        <v>AMENDOIM SEM PELE TORRADO 5X5KG</v>
      </c>
      <c r="K60" s="8">
        <f>_xlfn.XLOOKUP(I60,'LISTA '!D:D,'LISTA '!I:I)</f>
        <v>12</v>
      </c>
      <c r="L60" s="58">
        <f t="shared" si="5"/>
        <v>0.12</v>
      </c>
    </row>
    <row r="61" spans="1:12" ht="14.25" customHeight="1" x14ac:dyDescent="0.3">
      <c r="A61" s="4">
        <v>1043</v>
      </c>
      <c r="B61" s="26" t="str">
        <f>_xlfn.XLOOKUP(A61,CATEGORIA!B:B,CATEGORIA!C:C)</f>
        <v>AMENDOIM SEM PELE TORRADO E SALGADO 5KG (VIDA EM GRAOS)</v>
      </c>
      <c r="C61" s="6">
        <f>_xlfn.XLOOKUP(A61,Peso!A:A,Peso!D:D)</f>
        <v>5</v>
      </c>
      <c r="D61" s="7" t="s">
        <v>151</v>
      </c>
      <c r="E61" s="8">
        <f t="shared" si="3"/>
        <v>2.15</v>
      </c>
      <c r="F61" s="9">
        <v>0.97540620614829698</v>
      </c>
      <c r="G61" s="8">
        <f t="shared" si="4"/>
        <v>0.62508124122965936</v>
      </c>
      <c r="H61" s="8">
        <f t="shared" si="1"/>
        <v>14.7</v>
      </c>
      <c r="I61" s="27">
        <v>2802</v>
      </c>
      <c r="J61" s="26" t="str">
        <f>_xlfn.XLOOKUP(I61,CATEGORIA!B:B,CATEGORIA!C:C)</f>
        <v>AMENDOIM SEM PELE TORRADO E SALGADO 5X5KG</v>
      </c>
      <c r="K61" s="8">
        <f>_xlfn.XLOOKUP(I61,'LISTA '!D:D,'LISTA '!I:I)</f>
        <v>12.5</v>
      </c>
      <c r="L61" s="58">
        <f t="shared" si="5"/>
        <v>0.12</v>
      </c>
    </row>
    <row r="62" spans="1:12" x14ac:dyDescent="0.3">
      <c r="A62" s="27">
        <v>2375</v>
      </c>
      <c r="B62" s="26" t="str">
        <f>_xlfn.XLOOKUP(A62,CATEGORIA!B:B,CATEGORIA!C:C)</f>
        <v>AMENDOIM TORRADO COM ALHO 2KG (VIDA EM GRÃOS)</v>
      </c>
      <c r="C62" s="6">
        <f>_xlfn.XLOOKUP(A62,Peso!A:A,Peso!D:D)</f>
        <v>2</v>
      </c>
      <c r="D62" s="7" t="s">
        <v>149</v>
      </c>
      <c r="E62" s="8">
        <f t="shared" si="3"/>
        <v>1.6</v>
      </c>
      <c r="F62" s="9">
        <v>0.97540620614829698</v>
      </c>
      <c r="G62" s="8">
        <f t="shared" si="4"/>
        <v>1.2877031030741486</v>
      </c>
      <c r="H62" s="8" t="e">
        <f t="shared" si="1"/>
        <v>#N/A</v>
      </c>
      <c r="I62" s="27">
        <v>2273</v>
      </c>
      <c r="J62" s="26" t="str">
        <f>_xlfn.XLOOKUP(I62,CATEGORIA!B:B,CATEGORIA!C:C)</f>
        <v>AMENDOIM TORRADO COM ALHO 25KG</v>
      </c>
      <c r="K62" s="8" t="e">
        <f>_xlfn.XLOOKUP(I62,'LISTA '!D:D,'LISTA '!I:I)</f>
        <v>#N/A</v>
      </c>
      <c r="L62" s="58" t="e">
        <f t="shared" si="5"/>
        <v>#N/A</v>
      </c>
    </row>
    <row r="63" spans="1:12" x14ac:dyDescent="0.3">
      <c r="A63" s="4">
        <v>1023</v>
      </c>
      <c r="B63" s="26" t="str">
        <f>_xlfn.XLOOKUP(A63,CATEGORIA!B:B,CATEGORIA!C:C)</f>
        <v>AMIDO DE MILHO 5KG (VIDA EM GRAOS)</v>
      </c>
      <c r="C63" s="6">
        <f>_xlfn.XLOOKUP(A63,Peso!A:A,Peso!D:D)</f>
        <v>5</v>
      </c>
      <c r="D63" s="7" t="s">
        <v>149</v>
      </c>
      <c r="E63" s="8">
        <f t="shared" si="3"/>
        <v>1.6</v>
      </c>
      <c r="F63" s="9">
        <v>0.97540620614829698</v>
      </c>
      <c r="G63" s="8">
        <f t="shared" si="4"/>
        <v>0.51508124122965948</v>
      </c>
      <c r="H63" s="8">
        <f t="shared" si="1"/>
        <v>4.9000000000000004</v>
      </c>
      <c r="I63" s="27">
        <v>174</v>
      </c>
      <c r="J63" s="26" t="str">
        <f>_xlfn.XLOOKUP(I63,CATEGORIA!B:B,CATEGORIA!C:C)</f>
        <v>AMIDO DE MILHO 25KG</v>
      </c>
      <c r="K63" s="8">
        <f>_xlfn.XLOOKUP(I63,'LISTA '!D:D,'LISTA '!I:I)</f>
        <v>3.9</v>
      </c>
      <c r="L63" s="58">
        <f t="shared" si="5"/>
        <v>0.12</v>
      </c>
    </row>
    <row r="64" spans="1:12" x14ac:dyDescent="0.3">
      <c r="A64" s="4">
        <v>21038</v>
      </c>
      <c r="B64" s="26" t="str">
        <f>_xlfn.XLOOKUP(A64,CATEGORIA!B:B,CATEGORIA!C:C)</f>
        <v>ANIS ESTRELADO 4KG (VIDA EM GRAOS)</v>
      </c>
      <c r="C64" s="6">
        <f>_xlfn.XLOOKUP(A64,Peso!A:A,Peso!D:D)</f>
        <v>4</v>
      </c>
      <c r="D64" s="7" t="s">
        <v>151</v>
      </c>
      <c r="E64" s="8">
        <f t="shared" si="3"/>
        <v>2.15</v>
      </c>
      <c r="F64" s="9">
        <v>0.97540620614829698</v>
      </c>
      <c r="G64" s="8">
        <f t="shared" si="4"/>
        <v>0.78135155153707425</v>
      </c>
      <c r="H64" s="8">
        <f t="shared" si="1"/>
        <v>0.9</v>
      </c>
      <c r="I64" s="27">
        <v>20205</v>
      </c>
      <c r="J64" s="26" t="str">
        <f>_xlfn.XLOOKUP(I64,CATEGORIA!B:B,CATEGORIA!C:C)</f>
        <v>ANIS ESTRELADO 10KG</v>
      </c>
      <c r="K64" s="8">
        <f>_xlfn.XLOOKUP(I64,'LISTA '!D:D,'LISTA '!I:I)</f>
        <v>0</v>
      </c>
      <c r="L64" s="58">
        <f t="shared" si="5"/>
        <v>0.15</v>
      </c>
    </row>
    <row r="65" spans="1:12" x14ac:dyDescent="0.3">
      <c r="A65" s="4">
        <v>21365</v>
      </c>
      <c r="B65" s="26" t="str">
        <f>_xlfn.XLOOKUP(A65,CATEGORIA!B:B,CATEGORIA!C:C)</f>
        <v>ANIS ESTRELADO 2KG (VIDA EM GRAOS)</v>
      </c>
      <c r="C65" s="6">
        <f>_xlfn.XLOOKUP(A65,Peso!A:A,Peso!D:D)</f>
        <v>2</v>
      </c>
      <c r="D65" s="7" t="s">
        <v>149</v>
      </c>
      <c r="E65" s="8">
        <f t="shared" si="3"/>
        <v>1.6</v>
      </c>
      <c r="F65" s="9">
        <v>0.97540620614829698</v>
      </c>
      <c r="G65" s="8">
        <f t="shared" si="4"/>
        <v>1.2877031030741486</v>
      </c>
      <c r="H65" s="8">
        <f t="shared" si="1"/>
        <v>1.5</v>
      </c>
      <c r="I65" s="27">
        <v>20205</v>
      </c>
      <c r="J65" s="26" t="str">
        <f>_xlfn.XLOOKUP(I65,CATEGORIA!B:B,CATEGORIA!C:C)</f>
        <v>ANIS ESTRELADO 10KG</v>
      </c>
      <c r="K65" s="8">
        <f>_xlfn.XLOOKUP(I65,'LISTA '!D:D,'LISTA '!I:I)</f>
        <v>0</v>
      </c>
      <c r="L65" s="58">
        <f t="shared" si="5"/>
        <v>0.15</v>
      </c>
    </row>
    <row r="66" spans="1:12" x14ac:dyDescent="0.3">
      <c r="A66" s="4">
        <v>1895</v>
      </c>
      <c r="B66" s="26" t="str">
        <f>_xlfn.XLOOKUP(A66,CATEGORIA!B:B,CATEGORIA!C:C)</f>
        <v>AROEIRA EM FOLHA 1KG (VIDA EM GRAOS)</v>
      </c>
      <c r="C66" s="6">
        <f>_xlfn.XLOOKUP(A66,Peso!A:A,Peso!D:D)</f>
        <v>1</v>
      </c>
      <c r="D66" s="7" t="s">
        <v>159</v>
      </c>
      <c r="E66" s="8">
        <f t="shared" si="3"/>
        <v>0.31</v>
      </c>
      <c r="F66" s="9">
        <v>0.97540620614829698</v>
      </c>
      <c r="G66" s="8">
        <f t="shared" ref="G66:G86" si="6">(E66+F66)/C66</f>
        <v>1.2854062061482969</v>
      </c>
      <c r="H66" s="8">
        <f t="shared" ref="H66:H129" si="7">ROUND((K66+G66)*(1+L66),1)</f>
        <v>17.7</v>
      </c>
      <c r="I66" s="27">
        <v>1101</v>
      </c>
      <c r="J66" s="26" t="str">
        <f>_xlfn.XLOOKUP(I66,CATEGORIA!B:B,CATEGORIA!C:C)</f>
        <v>AROEIRA EM FOLHA 5KG</v>
      </c>
      <c r="K66" s="8">
        <f>_xlfn.XLOOKUP(I66,'LISTA '!D:D,'LISTA '!I:I)</f>
        <v>14.1</v>
      </c>
      <c r="L66" s="58">
        <f t="shared" ref="L66:L86" si="8">IF(C66&gt;=5,IF(K66&lt;10,$Q$23,IF(AND(K66&gt;=10,K66&lt;20),$Q$24,IF(AND(K66&gt;=20,K66&lt;40),$Q$25,IF(K66&gt;=40,$Q$26,)))),IF(K66&lt;10,$Q$29,IF(AND(K66&gt;=10,K66&lt;20),$Q$30,IF(AND(K66&gt;=20,K66&lt;40),$Q$31,IF(K66&gt;=40,$Q$32,)))))</f>
        <v>0.15</v>
      </c>
    </row>
    <row r="67" spans="1:12" x14ac:dyDescent="0.3">
      <c r="A67" s="4">
        <v>1051</v>
      </c>
      <c r="B67" s="26" t="str">
        <f>_xlfn.XLOOKUP(A67,CATEGORIA!B:B,CATEGORIA!C:C)</f>
        <v>ARROZ ARBORIO 5X1KG (VIDA EM GRAOS)</v>
      </c>
      <c r="C67" s="6">
        <f>_xlfn.XLOOKUP(A67,Peso!A:A,Peso!D:D)</f>
        <v>5</v>
      </c>
      <c r="D67" s="7" t="s">
        <v>393</v>
      </c>
      <c r="E67" s="8">
        <f t="shared" ref="E67:E130" si="9">VLOOKUP(D67,$P$6:$Q$20,2,0)</f>
        <v>0.2</v>
      </c>
      <c r="F67" s="9">
        <v>0.97540620614829698</v>
      </c>
      <c r="G67" s="8">
        <f t="shared" si="6"/>
        <v>0.2350812412296594</v>
      </c>
      <c r="H67" s="8">
        <f t="shared" si="7"/>
        <v>21.5</v>
      </c>
      <c r="I67" s="27">
        <v>243</v>
      </c>
      <c r="J67" s="26" t="str">
        <f>_xlfn.XLOOKUP(I67,CATEGORIA!B:B,CATEGORIA!C:C)</f>
        <v>ARROZ ARBORIO 10X1KG (MANINHO)</v>
      </c>
      <c r="K67" s="8">
        <f>_xlfn.XLOOKUP(I67,'LISTA '!D:D,'LISTA '!I:I)</f>
        <v>19</v>
      </c>
      <c r="L67" s="58">
        <f t="shared" si="8"/>
        <v>0.12</v>
      </c>
    </row>
    <row r="68" spans="1:12" x14ac:dyDescent="0.3">
      <c r="A68" s="4">
        <v>543</v>
      </c>
      <c r="B68" s="26" t="str">
        <f>_xlfn.XLOOKUP(A68,CATEGORIA!B:B,CATEGORIA!C:C)</f>
        <v>ARROZ INTEGRAL CATETO COM VERMELHO 10KG (VIDA EM GRAOS)</v>
      </c>
      <c r="C68" s="6">
        <f>_xlfn.XLOOKUP(A68,Peso!A:A,Peso!D:D)</f>
        <v>10</v>
      </c>
      <c r="D68" s="7" t="s">
        <v>151</v>
      </c>
      <c r="E68" s="8">
        <f t="shared" si="9"/>
        <v>2.15</v>
      </c>
      <c r="F68" s="9">
        <v>0.97540620614829698</v>
      </c>
      <c r="G68" s="8">
        <f t="shared" si="6"/>
        <v>0.31254062061482968</v>
      </c>
      <c r="H68" s="8">
        <f t="shared" si="7"/>
        <v>16.8</v>
      </c>
      <c r="I68" s="27">
        <v>1019</v>
      </c>
      <c r="J68" s="26" t="str">
        <f>_xlfn.XLOOKUP(I68,CATEGORIA!B:B,CATEGORIA!C:C)</f>
        <v>ARROZ INTEGRAL CATETO COM VERMELHO 25KG (MANINHO)</v>
      </c>
      <c r="K68" s="8">
        <f>_xlfn.XLOOKUP(I68,'LISTA '!D:D,'LISTA '!I:I)</f>
        <v>14.7</v>
      </c>
      <c r="L68" s="58">
        <f t="shared" si="8"/>
        <v>0.12</v>
      </c>
    </row>
    <row r="69" spans="1:12" x14ac:dyDescent="0.3">
      <c r="A69" s="4">
        <v>545</v>
      </c>
      <c r="B69" s="26" t="str">
        <f>_xlfn.XLOOKUP(A69,CATEGORIA!B:B,CATEGORIA!C:C)</f>
        <v>ARROZ INTEGRAL CATETO PURO 10KG (VIDA EM GRAOS)</v>
      </c>
      <c r="C69" s="6">
        <f>_xlfn.XLOOKUP(A69,Peso!A:A,Peso!D:D)</f>
        <v>10</v>
      </c>
      <c r="D69" s="7" t="s">
        <v>151</v>
      </c>
      <c r="E69" s="8">
        <f t="shared" si="9"/>
        <v>2.15</v>
      </c>
      <c r="F69" s="9">
        <v>0.97540620614829698</v>
      </c>
      <c r="G69" s="8">
        <f t="shared" si="6"/>
        <v>0.31254062061482968</v>
      </c>
      <c r="H69" s="8">
        <f t="shared" si="7"/>
        <v>14.4</v>
      </c>
      <c r="I69" s="27">
        <v>1011</v>
      </c>
      <c r="J69" s="26" t="str">
        <f>_xlfn.XLOOKUP(I69,CATEGORIA!B:B,CATEGORIA!C:C)</f>
        <v>ARROZ INTEGRAL CATETO PURO 25KG (MANINHO)</v>
      </c>
      <c r="K69" s="8">
        <f>_xlfn.XLOOKUP(I69,'LISTA '!D:D,'LISTA '!I:I)</f>
        <v>12.5</v>
      </c>
      <c r="L69" s="58">
        <f t="shared" si="8"/>
        <v>0.12</v>
      </c>
    </row>
    <row r="70" spans="1:12" x14ac:dyDescent="0.3">
      <c r="A70" s="4">
        <v>544</v>
      </c>
      <c r="B70" s="26" t="str">
        <f>_xlfn.XLOOKUP(A70,CATEGORIA!B:B,CATEGORIA!C:C)</f>
        <v>ARROZ INTEGRAL LONGO COM VERMELHO 10KG (VIDA EM GRAOS)</v>
      </c>
      <c r="C70" s="6">
        <f>_xlfn.XLOOKUP(A70,Peso!A:A,Peso!D:D)</f>
        <v>10</v>
      </c>
      <c r="D70" s="7" t="s">
        <v>151</v>
      </c>
      <c r="E70" s="8">
        <f t="shared" si="9"/>
        <v>2.15</v>
      </c>
      <c r="F70" s="9">
        <v>0.97540620614829698</v>
      </c>
      <c r="G70" s="8">
        <f t="shared" si="6"/>
        <v>0.31254062061482968</v>
      </c>
      <c r="H70" s="8">
        <f t="shared" si="7"/>
        <v>12.7</v>
      </c>
      <c r="I70" s="27">
        <v>1009</v>
      </c>
      <c r="J70" s="26" t="str">
        <f>_xlfn.XLOOKUP(I70,CATEGORIA!B:B,CATEGORIA!C:C)</f>
        <v>ARROZ INTEGRAL LONGO COM VERMELHO 25KG (MANINHO)</v>
      </c>
      <c r="K70" s="8">
        <f>_xlfn.XLOOKUP(I70,'LISTA '!D:D,'LISTA '!I:I)</f>
        <v>11</v>
      </c>
      <c r="L70" s="58">
        <f t="shared" si="8"/>
        <v>0.12</v>
      </c>
    </row>
    <row r="71" spans="1:12" x14ac:dyDescent="0.3">
      <c r="A71" s="4">
        <v>546</v>
      </c>
      <c r="B71" s="26" t="str">
        <f>_xlfn.XLOOKUP(A71,CATEGORIA!B:B,CATEGORIA!C:C)</f>
        <v>ARROZ INTEGRAL LONGO PURO 10KG (VIDA EM GRAOS)</v>
      </c>
      <c r="C71" s="6">
        <f>_xlfn.XLOOKUP(A71,Peso!A:A,Peso!D:D)</f>
        <v>10</v>
      </c>
      <c r="D71" s="7" t="s">
        <v>151</v>
      </c>
      <c r="E71" s="8">
        <f t="shared" si="9"/>
        <v>2.15</v>
      </c>
      <c r="F71" s="9">
        <v>0.97540620614829698</v>
      </c>
      <c r="G71" s="8">
        <f t="shared" si="6"/>
        <v>0.31254062061482968</v>
      </c>
      <c r="H71" s="8">
        <f t="shared" si="7"/>
        <v>9.6</v>
      </c>
      <c r="I71" s="27">
        <v>915</v>
      </c>
      <c r="J71" s="26" t="str">
        <f>_xlfn.XLOOKUP(I71,CATEGORIA!B:B,CATEGORIA!C:C)</f>
        <v>ARROZ INTEGRAL LONGO PURO 25KG (MANINHO)</v>
      </c>
      <c r="K71" s="8">
        <f>_xlfn.XLOOKUP(I71,'LISTA '!D:D,'LISTA '!I:I)</f>
        <v>8.3000000000000007</v>
      </c>
      <c r="L71" s="58">
        <f t="shared" si="8"/>
        <v>0.12</v>
      </c>
    </row>
    <row r="72" spans="1:12" x14ac:dyDescent="0.3">
      <c r="A72" s="4">
        <v>1741</v>
      </c>
      <c r="B72" s="26" t="str">
        <f>_xlfn.XLOOKUP(A72,CATEGORIA!B:B,CATEGORIA!C:C)</f>
        <v>ARROZ INTEGRAL VERMELHO PURO 5KG (VIDA EM GRAOS)</v>
      </c>
      <c r="C72" s="6">
        <f>_xlfn.XLOOKUP(A72,Peso!A:A,Peso!D:D)</f>
        <v>5</v>
      </c>
      <c r="D72" s="7" t="s">
        <v>149</v>
      </c>
      <c r="E72" s="8">
        <f t="shared" si="9"/>
        <v>1.6</v>
      </c>
      <c r="F72" s="9">
        <v>0.97540620614829698</v>
      </c>
      <c r="G72" s="8">
        <f t="shared" si="6"/>
        <v>0.51508124122965948</v>
      </c>
      <c r="H72" s="8">
        <f t="shared" si="7"/>
        <v>19.600000000000001</v>
      </c>
      <c r="I72" s="27">
        <v>916</v>
      </c>
      <c r="J72" s="26" t="str">
        <f>_xlfn.XLOOKUP(I72,CATEGORIA!B:B,CATEGORIA!C:C)</f>
        <v>ARROZ INTEGRAL VERMELHO PURO 25KG (MANINHO)</v>
      </c>
      <c r="K72" s="8">
        <f>_xlfn.XLOOKUP(I72,'LISTA '!D:D,'LISTA '!I:I)</f>
        <v>17</v>
      </c>
      <c r="L72" s="58">
        <f t="shared" si="8"/>
        <v>0.12</v>
      </c>
    </row>
    <row r="73" spans="1:12" x14ac:dyDescent="0.3">
      <c r="A73" s="4">
        <v>983</v>
      </c>
      <c r="B73" s="26" t="str">
        <f>_xlfn.XLOOKUP(A73,CATEGORIA!B:B,CATEGORIA!C:C)</f>
        <v>AVEIA EM FLOCOS FINOS 5KG (NATURALE)</v>
      </c>
      <c r="C73" s="6">
        <f>_xlfn.XLOOKUP(A73,Peso!A:A,Peso!D:D)</f>
        <v>5</v>
      </c>
      <c r="D73" s="7" t="s">
        <v>149</v>
      </c>
      <c r="E73" s="8">
        <f t="shared" si="9"/>
        <v>1.6</v>
      </c>
      <c r="F73" s="9">
        <v>0.97540620614829698</v>
      </c>
      <c r="G73" s="8">
        <f t="shared" si="6"/>
        <v>0.51508124122965948</v>
      </c>
      <c r="H73" s="8">
        <f t="shared" si="7"/>
        <v>6.1</v>
      </c>
      <c r="I73" s="27">
        <v>62</v>
      </c>
      <c r="J73" s="26" t="str">
        <f>_xlfn.XLOOKUP(I73,CATEGORIA!B:B,CATEGORIA!C:C)</f>
        <v>AVEIA EM FLOCOS FINOS 25KG (NATURALE)</v>
      </c>
      <c r="K73" s="8">
        <f>_xlfn.XLOOKUP(I73,'LISTA '!D:D,'LISTA '!I:I)</f>
        <v>4.9000000000000004</v>
      </c>
      <c r="L73" s="58">
        <f t="shared" si="8"/>
        <v>0.12</v>
      </c>
    </row>
    <row r="74" spans="1:12" x14ac:dyDescent="0.3">
      <c r="A74" s="4">
        <v>1027</v>
      </c>
      <c r="B74" s="26" t="str">
        <f>_xlfn.XLOOKUP(A74,CATEGORIA!B:B,CATEGORIA!C:C)</f>
        <v>AVEIA EM FLOCOS GROSSOS 5KG (NATURALE)</v>
      </c>
      <c r="C74" s="6">
        <f>_xlfn.XLOOKUP(A74,Peso!A:A,Peso!D:D)</f>
        <v>5</v>
      </c>
      <c r="D74" s="7" t="s">
        <v>149</v>
      </c>
      <c r="E74" s="8">
        <f t="shared" si="9"/>
        <v>1.6</v>
      </c>
      <c r="F74" s="9">
        <v>0.97540620614829698</v>
      </c>
      <c r="G74" s="8">
        <f t="shared" si="6"/>
        <v>0.51508124122965948</v>
      </c>
      <c r="H74" s="8">
        <f t="shared" si="7"/>
        <v>6.1</v>
      </c>
      <c r="I74" s="27">
        <v>63</v>
      </c>
      <c r="J74" s="26" t="str">
        <f>_xlfn.XLOOKUP(I74,CATEGORIA!B:B,CATEGORIA!C:C)</f>
        <v>AVEIA EM FLOCOS GROSSOS 25KG (NATURALE)</v>
      </c>
      <c r="K74" s="8">
        <f>_xlfn.XLOOKUP(I74,'LISTA '!D:D,'LISTA '!I:I)</f>
        <v>4.9000000000000004</v>
      </c>
      <c r="L74" s="58">
        <f t="shared" si="8"/>
        <v>0.12</v>
      </c>
    </row>
    <row r="75" spans="1:12" x14ac:dyDescent="0.3">
      <c r="A75" s="4">
        <v>21007</v>
      </c>
      <c r="B75" s="26" t="str">
        <f>_xlfn.XLOOKUP(A75,CATEGORIA!B:B,CATEGORIA!C:C)</f>
        <v>AVELA SEM CASCA COM PELE CRUA 5KG (VIDA EM GRAOS)</v>
      </c>
      <c r="C75" s="6">
        <f>_xlfn.XLOOKUP(A75,Peso!A:A,Peso!D:D)</f>
        <v>5</v>
      </c>
      <c r="D75" s="7" t="s">
        <v>149</v>
      </c>
      <c r="E75" s="8">
        <f t="shared" si="9"/>
        <v>1.6</v>
      </c>
      <c r="F75" s="9">
        <v>0.97540620614829698</v>
      </c>
      <c r="G75" s="8">
        <f t="shared" si="6"/>
        <v>0.51508124122965948</v>
      </c>
      <c r="H75" s="8">
        <f t="shared" si="7"/>
        <v>99.1</v>
      </c>
      <c r="I75" s="27">
        <v>21751</v>
      </c>
      <c r="J75" s="26" t="str">
        <f>_xlfn.XLOOKUP(I75,CATEGORIA!B:B,CATEGORIA!C:C)</f>
        <v>AVELA SEM CASCA COM PELE CRUA 10KG (HASATA)</v>
      </c>
      <c r="K75" s="8">
        <f>_xlfn.XLOOKUP(I75,'LISTA '!D:D,'LISTA '!I:I)</f>
        <v>93</v>
      </c>
      <c r="L75" s="58">
        <f t="shared" si="8"/>
        <v>0.06</v>
      </c>
    </row>
    <row r="76" spans="1:12" x14ac:dyDescent="0.3">
      <c r="A76" s="4">
        <v>21371</v>
      </c>
      <c r="B76" s="26" t="str">
        <f>_xlfn.XLOOKUP(A76,CATEGORIA!B:B,CATEGORIA!C:C)</f>
        <v>AVELA SEM CASCA COM PELE CRUA 2KG (VIDA EM GRAOS)</v>
      </c>
      <c r="C76" s="6">
        <f>_xlfn.XLOOKUP(A76,Peso!A:A,Peso!D:D)</f>
        <v>2</v>
      </c>
      <c r="D76" s="7" t="s">
        <v>185</v>
      </c>
      <c r="E76" s="8">
        <f t="shared" si="9"/>
        <v>0.43</v>
      </c>
      <c r="F76" s="9">
        <v>0.97540620614829698</v>
      </c>
      <c r="G76" s="8">
        <f t="shared" si="6"/>
        <v>0.70270310307414852</v>
      </c>
      <c r="H76" s="8">
        <f t="shared" si="7"/>
        <v>103.1</v>
      </c>
      <c r="I76" s="27">
        <v>21751</v>
      </c>
      <c r="J76" s="26" t="str">
        <f>_xlfn.XLOOKUP(I76,CATEGORIA!B:B,CATEGORIA!C:C)</f>
        <v>AVELA SEM CASCA COM PELE CRUA 10KG (HASATA)</v>
      </c>
      <c r="K76" s="8">
        <f>_xlfn.XLOOKUP(I76,'LISTA '!D:D,'LISTA '!I:I)</f>
        <v>93</v>
      </c>
      <c r="L76" s="58">
        <f t="shared" si="8"/>
        <v>0.1</v>
      </c>
    </row>
    <row r="77" spans="1:12" x14ac:dyDescent="0.3">
      <c r="A77" s="4">
        <v>21372</v>
      </c>
      <c r="B77" s="26" t="str">
        <f>_xlfn.XLOOKUP(A77,CATEGORIA!B:B,CATEGORIA!C:C)</f>
        <v>AVELA SEM CASCA COM PELE TORRADA 2KG (VIDA EM GRAOS)</v>
      </c>
      <c r="C77" s="6">
        <f>_xlfn.XLOOKUP(A77,Peso!A:A,Peso!D:D)</f>
        <v>2</v>
      </c>
      <c r="D77" s="7" t="s">
        <v>185</v>
      </c>
      <c r="E77" s="8">
        <f t="shared" si="9"/>
        <v>0.43</v>
      </c>
      <c r="F77" s="9">
        <v>0.97540620614829698</v>
      </c>
      <c r="G77" s="8">
        <f t="shared" si="6"/>
        <v>0.70270310307414852</v>
      </c>
      <c r="H77" s="8">
        <f t="shared" si="7"/>
        <v>105.3</v>
      </c>
      <c r="I77" s="27">
        <v>21220</v>
      </c>
      <c r="J77" s="26" t="str">
        <f>_xlfn.XLOOKUP(I77,CATEGORIA!B:B,CATEGORIA!C:C)</f>
        <v>AVELA SEM CASCA COM PELE TORRADA 5KG</v>
      </c>
      <c r="K77" s="8">
        <f>_xlfn.XLOOKUP(I77,'LISTA '!D:D,'LISTA '!I:I)</f>
        <v>95</v>
      </c>
      <c r="L77" s="58">
        <f t="shared" si="8"/>
        <v>0.1</v>
      </c>
    </row>
    <row r="78" spans="1:12" x14ac:dyDescent="0.3">
      <c r="A78" s="4">
        <v>21560</v>
      </c>
      <c r="B78" s="26" t="str">
        <f>_xlfn.XLOOKUP(A78,CATEGORIA!B:B,CATEGORIA!C:C)</f>
        <v>AVELA SEM CASCA SEM PELE 5KG (VIDA EM GRAOS)</v>
      </c>
      <c r="C78" s="6">
        <f>_xlfn.XLOOKUP(A78,Peso!A:A,Peso!D:D)</f>
        <v>5</v>
      </c>
      <c r="D78" s="7" t="s">
        <v>149</v>
      </c>
      <c r="E78" s="8">
        <f t="shared" si="9"/>
        <v>1.6</v>
      </c>
      <c r="F78" s="9">
        <v>0.97540620614829698</v>
      </c>
      <c r="G78" s="8">
        <f t="shared" si="6"/>
        <v>0.51508124122965948</v>
      </c>
      <c r="H78" s="8">
        <f t="shared" si="7"/>
        <v>111.8</v>
      </c>
      <c r="I78" s="27">
        <v>21750</v>
      </c>
      <c r="J78" s="26" t="str">
        <f>_xlfn.XLOOKUP(I78,CATEGORIA!B:B,CATEGORIA!C:C)</f>
        <v>AVELA SEM CASCA CRUA SEM PELE 10KG (AYDIN)</v>
      </c>
      <c r="K78" s="8">
        <f>_xlfn.XLOOKUP(I78,'LISTA '!D:D,'LISTA '!I:I)</f>
        <v>105</v>
      </c>
      <c r="L78" s="58">
        <f t="shared" si="8"/>
        <v>0.06</v>
      </c>
    </row>
    <row r="79" spans="1:12" x14ac:dyDescent="0.3">
      <c r="A79" s="4">
        <v>21561</v>
      </c>
      <c r="B79" s="26" t="str">
        <f>_xlfn.XLOOKUP(A79,CATEGORIA!B:B,CATEGORIA!C:C)</f>
        <v>AVELA SEM CASCA SEM PELE 2KG (VIDA EM GRAOS)</v>
      </c>
      <c r="C79" s="6">
        <f>_xlfn.XLOOKUP(A79,Peso!A:A,Peso!D:D)</f>
        <v>2</v>
      </c>
      <c r="D79" s="7" t="s">
        <v>185</v>
      </c>
      <c r="E79" s="8">
        <f t="shared" si="9"/>
        <v>0.43</v>
      </c>
      <c r="F79" s="9">
        <v>0.97540620614829698</v>
      </c>
      <c r="G79" s="8">
        <f t="shared" si="6"/>
        <v>0.70270310307414852</v>
      </c>
      <c r="H79" s="8">
        <f t="shared" si="7"/>
        <v>116.3</v>
      </c>
      <c r="I79" s="27">
        <v>21750</v>
      </c>
      <c r="J79" s="26" t="str">
        <f>_xlfn.XLOOKUP(I79,CATEGORIA!B:B,CATEGORIA!C:C)</f>
        <v>AVELA SEM CASCA CRUA SEM PELE 10KG (AYDIN)</v>
      </c>
      <c r="K79" s="8">
        <f>_xlfn.XLOOKUP(I79,'LISTA '!D:D,'LISTA '!I:I)</f>
        <v>105</v>
      </c>
      <c r="L79" s="58">
        <f t="shared" si="8"/>
        <v>0.1</v>
      </c>
    </row>
    <row r="80" spans="1:12" x14ac:dyDescent="0.3">
      <c r="A80" s="27">
        <v>21671</v>
      </c>
      <c r="B80" s="26" t="str">
        <f>_xlfn.XLOOKUP(A80,CATEGORIA!B:B,CATEGORIA!C:C)</f>
        <v>AVELA SEM CASCA SEM PELE TORRADA 5KG</v>
      </c>
      <c r="C80" s="6">
        <f>_xlfn.XLOOKUP(A80,Peso!A:A,Peso!D:D)</f>
        <v>5</v>
      </c>
      <c r="D80" s="7" t="s">
        <v>149</v>
      </c>
      <c r="E80" s="8">
        <f t="shared" si="9"/>
        <v>1.6</v>
      </c>
      <c r="F80" s="9">
        <v>0.98</v>
      </c>
      <c r="G80" s="8">
        <f t="shared" si="6"/>
        <v>0.51600000000000001</v>
      </c>
      <c r="H80" s="8">
        <f t="shared" si="7"/>
        <v>98.6</v>
      </c>
      <c r="I80" s="27">
        <v>21763</v>
      </c>
      <c r="J80" s="26" t="str">
        <f>_xlfn.XLOOKUP(I80,CATEGORIA!B:B,CATEGORIA!C:C)</f>
        <v>AVELA SEM CASCA SEM PELE TORRADA 10KG</v>
      </c>
      <c r="K80" s="8">
        <v>92.5</v>
      </c>
      <c r="L80" s="58">
        <f t="shared" si="8"/>
        <v>0.06</v>
      </c>
    </row>
    <row r="81" spans="1:12" x14ac:dyDescent="0.3">
      <c r="A81" s="4">
        <v>1622</v>
      </c>
      <c r="B81" s="26" t="str">
        <f>_xlfn.XLOOKUP(A81,CATEGORIA!B:B,CATEGORIA!C:C)</f>
        <v>BALA DE GOMA ACAI 4X500GR (VIDA EM GRAOS)</v>
      </c>
      <c r="C81" s="6">
        <f>_xlfn.XLOOKUP(A81,Peso!A:A,Peso!D:D)</f>
        <v>4</v>
      </c>
      <c r="D81" s="7" t="s">
        <v>393</v>
      </c>
      <c r="E81" s="8">
        <f t="shared" si="9"/>
        <v>0.2</v>
      </c>
      <c r="F81" s="9">
        <v>0.97540620614829698</v>
      </c>
      <c r="G81" s="8">
        <f t="shared" si="6"/>
        <v>0.29385155153707426</v>
      </c>
      <c r="H81" s="8">
        <f t="shared" si="7"/>
        <v>8.3000000000000007</v>
      </c>
      <c r="I81" s="27">
        <v>1612</v>
      </c>
      <c r="J81" s="26" t="str">
        <f>_xlfn.XLOOKUP(I81,CATEGORIA!B:B,CATEGORIA!C:C)</f>
        <v>BALA DE GOMA ACAI 24X500GR (KUKY)</v>
      </c>
      <c r="K81" s="8">
        <f>_xlfn.XLOOKUP(I81,'LISTA '!D:D,'LISTA '!I:I)</f>
        <v>6.9</v>
      </c>
      <c r="L81" s="58">
        <f t="shared" si="8"/>
        <v>0.15</v>
      </c>
    </row>
    <row r="82" spans="1:12" x14ac:dyDescent="0.3">
      <c r="A82" s="4">
        <v>1619</v>
      </c>
      <c r="B82" s="26" t="str">
        <f>_xlfn.XLOOKUP(A82,CATEGORIA!B:B,CATEGORIA!C:C)</f>
        <v>BALA DE GOMA ACIDA CITRUS MINHOCA 4X500GR (VIDA EM GRAOS)</v>
      </c>
      <c r="C82" s="6">
        <f>_xlfn.XLOOKUP(A82,Peso!A:A,Peso!D:D)</f>
        <v>4</v>
      </c>
      <c r="D82" s="7" t="s">
        <v>393</v>
      </c>
      <c r="E82" s="8">
        <f t="shared" si="9"/>
        <v>0.2</v>
      </c>
      <c r="F82" s="9">
        <v>0.97540620614829698</v>
      </c>
      <c r="G82" s="8">
        <f t="shared" si="6"/>
        <v>0.29385155153707426</v>
      </c>
      <c r="H82" s="8">
        <f t="shared" si="7"/>
        <v>10.6</v>
      </c>
      <c r="I82" s="27">
        <v>1609</v>
      </c>
      <c r="J82" s="26" t="str">
        <f>_xlfn.XLOOKUP(I82,CATEGORIA!B:B,CATEGORIA!C:C)</f>
        <v>BALA DE GOMA ACIDA CITRUS MINHOCA 20X500GR (KUKY)</v>
      </c>
      <c r="K82" s="8">
        <f>_xlfn.XLOOKUP(I82,'LISTA '!D:D,'LISTA '!I:I)</f>
        <v>8.9</v>
      </c>
      <c r="L82" s="58">
        <f t="shared" si="8"/>
        <v>0.15</v>
      </c>
    </row>
    <row r="83" spans="1:12" x14ac:dyDescent="0.3">
      <c r="A83" s="4">
        <v>1628</v>
      </c>
      <c r="B83" s="26" t="str">
        <f>_xlfn.XLOOKUP(A83,CATEGORIA!B:B,CATEGORIA!C:C)</f>
        <v>BALA DE GOMA FESTA SORTIDA 2X1KG (VIDA EM GRAOS)</v>
      </c>
      <c r="C83" s="6">
        <f>_xlfn.XLOOKUP(A83,Peso!A:A,Peso!D:D)</f>
        <v>2</v>
      </c>
      <c r="D83" s="7" t="s">
        <v>393</v>
      </c>
      <c r="E83" s="8">
        <f t="shared" si="9"/>
        <v>0.2</v>
      </c>
      <c r="F83" s="9">
        <v>0.97540620614829698</v>
      </c>
      <c r="G83" s="8">
        <f t="shared" si="6"/>
        <v>0.58770310307414853</v>
      </c>
      <c r="H83" s="8">
        <f t="shared" si="7"/>
        <v>17.399999999999999</v>
      </c>
      <c r="I83" s="27">
        <v>1605</v>
      </c>
      <c r="J83" s="26" t="str">
        <f>_xlfn.XLOOKUP(I83,CATEGORIA!B:B,CATEGORIA!C:C)</f>
        <v>BALA DE GOMA FESTA SORTIDA 12X1KG (KUKY)</v>
      </c>
      <c r="K83" s="8">
        <f>_xlfn.XLOOKUP(I83,'LISTA '!D:D,'LISTA '!I:I)</f>
        <v>14.5</v>
      </c>
      <c r="L83" s="58">
        <f t="shared" si="8"/>
        <v>0.15</v>
      </c>
    </row>
    <row r="84" spans="1:12" x14ac:dyDescent="0.3">
      <c r="A84" s="4">
        <v>1627</v>
      </c>
      <c r="B84" s="26" t="str">
        <f>_xlfn.XLOOKUP(A84,CATEGORIA!B:B,CATEGORIA!C:C)</f>
        <v>BALA DE GOMA JUJUBA DELIKUKY 2X1KG (KUKY)</v>
      </c>
      <c r="C84" s="6">
        <f>_xlfn.XLOOKUP(A84,Peso!A:A,Peso!D:D)</f>
        <v>2</v>
      </c>
      <c r="D84" s="7" t="s">
        <v>393</v>
      </c>
      <c r="E84" s="8">
        <f t="shared" si="9"/>
        <v>0.2</v>
      </c>
      <c r="F84" s="9">
        <v>0.97540620614829698</v>
      </c>
      <c r="G84" s="8">
        <f t="shared" si="6"/>
        <v>0.58770310307414853</v>
      </c>
      <c r="H84" s="8">
        <f t="shared" si="7"/>
        <v>20.8</v>
      </c>
      <c r="I84" s="27">
        <v>1604</v>
      </c>
      <c r="J84" s="26" t="str">
        <f>_xlfn.XLOOKUP(I84,CATEGORIA!B:B,CATEGORIA!C:C)</f>
        <v>BALA DE GOMA JUJUBA DELIKUKY 12X1KG (KUKY)</v>
      </c>
      <c r="K84" s="8">
        <f>_xlfn.XLOOKUP(I84,'LISTA '!D:D,'LISTA '!I:I)</f>
        <v>17.5</v>
      </c>
      <c r="L84" s="58">
        <f t="shared" si="8"/>
        <v>0.15</v>
      </c>
    </row>
    <row r="85" spans="1:12" x14ac:dyDescent="0.3">
      <c r="A85" s="4">
        <v>2162</v>
      </c>
      <c r="B85" s="26" t="str">
        <f>_xlfn.XLOOKUP(A85,CATEGORIA!B:B,CATEGORIA!C:C)</f>
        <v>BANCHA 1KG (VIDA EM GRAOS)</v>
      </c>
      <c r="C85" s="6">
        <f>_xlfn.XLOOKUP(A85,Peso!A:A,Peso!D:D)</f>
        <v>1</v>
      </c>
      <c r="D85" s="7" t="s">
        <v>159</v>
      </c>
      <c r="E85" s="8">
        <f t="shared" si="9"/>
        <v>0.31</v>
      </c>
      <c r="F85" s="9">
        <v>0.97540620614829698</v>
      </c>
      <c r="G85" s="8">
        <f t="shared" si="6"/>
        <v>1.2854062061482969</v>
      </c>
      <c r="H85" s="8">
        <f t="shared" si="7"/>
        <v>17</v>
      </c>
      <c r="I85" s="27">
        <v>548</v>
      </c>
      <c r="J85" s="26" t="str">
        <f>_xlfn.XLOOKUP(I85,CATEGORIA!B:B,CATEGORIA!C:C)</f>
        <v>BANCHA 5KG</v>
      </c>
      <c r="K85" s="8">
        <f>_xlfn.XLOOKUP(I85,'LISTA '!D:D,'LISTA '!I:I)</f>
        <v>13.5</v>
      </c>
      <c r="L85" s="58">
        <f t="shared" si="8"/>
        <v>0.15</v>
      </c>
    </row>
    <row r="86" spans="1:12" x14ac:dyDescent="0.3">
      <c r="A86" s="4">
        <v>2163</v>
      </c>
      <c r="B86" s="26" t="str">
        <f>_xlfn.XLOOKUP(A86,CATEGORIA!B:B,CATEGORIA!C:C)</f>
        <v>BARBATIMAO 1KG</v>
      </c>
      <c r="C86" s="6">
        <f>_xlfn.XLOOKUP(A86,Peso!A:A,Peso!D:D)</f>
        <v>1</v>
      </c>
      <c r="D86" s="7" t="s">
        <v>159</v>
      </c>
      <c r="E86" s="8">
        <f t="shared" si="9"/>
        <v>0.31</v>
      </c>
      <c r="F86" s="9">
        <v>0.97540620614829698</v>
      </c>
      <c r="G86" s="8">
        <f t="shared" si="6"/>
        <v>1.2854062061482969</v>
      </c>
      <c r="H86" s="8">
        <f t="shared" si="7"/>
        <v>20.8</v>
      </c>
      <c r="I86" s="27">
        <v>1100</v>
      </c>
      <c r="J86" s="26" t="str">
        <f>_xlfn.XLOOKUP(I86,CATEGORIA!B:B,CATEGORIA!C:C)</f>
        <v>BARBATIMAO 5KG</v>
      </c>
      <c r="K86" s="8">
        <f>_xlfn.XLOOKUP(I86,'LISTA '!D:D,'LISTA '!I:I)</f>
        <v>16.8</v>
      </c>
      <c r="L86" s="58">
        <f t="shared" si="8"/>
        <v>0.15</v>
      </c>
    </row>
    <row r="87" spans="1:12" x14ac:dyDescent="0.3">
      <c r="A87" s="27">
        <v>1499</v>
      </c>
      <c r="B87" s="26" t="str">
        <f>_xlfn.XLOOKUP(A87,CATEGORIA!B:B,CATEGORIA!C:C)</f>
        <v>BARRA DE CEREAIS 7 GRAOS PCT C/2 DISP 24X22GR (NATURALE)</v>
      </c>
      <c r="C87" s="6">
        <f>_xlfn.XLOOKUP(A87,Peso!A:A,Peso!D:D)</f>
        <v>2</v>
      </c>
      <c r="D87" s="7" t="s">
        <v>153</v>
      </c>
      <c r="E87" s="8">
        <f t="shared" si="9"/>
        <v>2.94</v>
      </c>
      <c r="F87" s="9">
        <v>0.97540620614829698</v>
      </c>
      <c r="G87" s="8">
        <v>2.46</v>
      </c>
      <c r="H87" s="8">
        <f t="shared" si="7"/>
        <v>26.4</v>
      </c>
      <c r="I87" s="27">
        <v>1480</v>
      </c>
      <c r="J87" s="26" t="str">
        <f>_xlfn.XLOOKUP(I87,CATEGORIA!B:B,CATEGORIA!C:C)</f>
        <v>BARRA DE CEREAIS 7 GRAOS CX C/8 DISP 24X22GR (NATURALE)</v>
      </c>
      <c r="K87" s="8">
        <v>21.5</v>
      </c>
      <c r="L87" s="58">
        <v>0.1</v>
      </c>
    </row>
    <row r="88" spans="1:12" x14ac:dyDescent="0.3">
      <c r="A88" s="27">
        <v>1500</v>
      </c>
      <c r="B88" s="26" t="str">
        <f>_xlfn.XLOOKUP(A88,CATEGORIA!B:B,CATEGORIA!C:C)</f>
        <v>BARRA DE CEREAIS BANANA PCT C/2 DISP 24X22GR (NATURALE)</v>
      </c>
      <c r="C88" s="6">
        <f>_xlfn.XLOOKUP(A88,Peso!A:A,Peso!D:D)</f>
        <v>2</v>
      </c>
      <c r="D88" s="7" t="s">
        <v>817</v>
      </c>
      <c r="E88" s="8" t="e">
        <f t="shared" si="9"/>
        <v>#N/A</v>
      </c>
      <c r="F88" s="9">
        <v>0.97540620614829698</v>
      </c>
      <c r="G88" s="8">
        <v>2.46</v>
      </c>
      <c r="H88" s="8">
        <f t="shared" si="7"/>
        <v>26.4</v>
      </c>
      <c r="I88" s="27">
        <v>1481</v>
      </c>
      <c r="J88" s="26" t="str">
        <f>_xlfn.XLOOKUP(I88,CATEGORIA!B:B,CATEGORIA!C:C)</f>
        <v>BARRA DE CEREAIS BANANA CX C/8 DISP 24X22GR ( NATURALE)</v>
      </c>
      <c r="K88" s="8">
        <v>21.5</v>
      </c>
      <c r="L88" s="58">
        <v>0.1</v>
      </c>
    </row>
    <row r="89" spans="1:12" x14ac:dyDescent="0.3">
      <c r="A89" s="27">
        <v>1501</v>
      </c>
      <c r="B89" s="26" t="str">
        <f>_xlfn.XLOOKUP(A89,CATEGORIA!B:B,CATEGORIA!C:C)</f>
        <v>BARRA DE CEREAIS BANANA/AVEIA CHOC PCT C/2 DISP 24X25GR (NATURALE)</v>
      </c>
      <c r="C89" s="6">
        <f>_xlfn.XLOOKUP(A89,Peso!A:A,Peso!D:D)</f>
        <v>2</v>
      </c>
      <c r="D89" s="7" t="s">
        <v>818</v>
      </c>
      <c r="E89" s="8" t="e">
        <f t="shared" si="9"/>
        <v>#N/A</v>
      </c>
      <c r="F89" s="9">
        <v>0.97540620614829698</v>
      </c>
      <c r="G89" s="8">
        <v>2.46</v>
      </c>
      <c r="H89" s="8">
        <f t="shared" si="7"/>
        <v>26.4</v>
      </c>
      <c r="I89" s="27">
        <v>1482</v>
      </c>
      <c r="J89" s="26" t="str">
        <f>_xlfn.XLOOKUP(I89,CATEGORIA!B:B,CATEGORIA!C:C)</f>
        <v>BARRA DE CEREAIS BANANA/AVEIA CHOC CX C/8 DISP (NATURALE)</v>
      </c>
      <c r="K89" s="8">
        <v>21.5</v>
      </c>
      <c r="L89" s="58">
        <v>0.1</v>
      </c>
    </row>
    <row r="90" spans="1:12" x14ac:dyDescent="0.3">
      <c r="A90" s="27">
        <v>2810</v>
      </c>
      <c r="B90" s="26" t="str">
        <f>_xlfn.XLOOKUP(A90,CATEGORIA!B:B,CATEGORIA!C:C)</f>
        <v>BARRA DE CEREAIS BANOFFEE C/ AVEIA CX C/2 DISP 24X22GR (NATURALE)</v>
      </c>
      <c r="C90" s="6">
        <f>_xlfn.XLOOKUP(A90,Peso!A:A,Peso!D:D)</f>
        <v>2</v>
      </c>
      <c r="D90" s="7" t="s">
        <v>819</v>
      </c>
      <c r="E90" s="8" t="e">
        <f t="shared" si="9"/>
        <v>#N/A</v>
      </c>
      <c r="F90" s="9">
        <v>0.97540620614829698</v>
      </c>
      <c r="G90" s="8">
        <v>2.46</v>
      </c>
      <c r="H90" s="8">
        <f t="shared" si="7"/>
        <v>25.3</v>
      </c>
      <c r="I90" s="27">
        <v>2215</v>
      </c>
      <c r="J90" s="26" t="str">
        <f>_xlfn.XLOOKUP(I90,CATEGORIA!B:B,CATEGORIA!C:C)</f>
        <v>BARRA DE CEREAIS BANOFFEE C/ AVEIA CX C/8 DISP 24X22GR ( NATURALE)</v>
      </c>
      <c r="K90" s="8">
        <v>20.5</v>
      </c>
      <c r="L90" s="58">
        <v>0.1</v>
      </c>
    </row>
    <row r="91" spans="1:12" x14ac:dyDescent="0.3">
      <c r="A91" s="27">
        <v>1502</v>
      </c>
      <c r="B91" s="26" t="str">
        <f>_xlfn.XLOOKUP(A91,CATEGORIA!B:B,CATEGORIA!C:C)</f>
        <v>BARRA DE CEREAIS BRIGADEIRO/AVEIA/CHOC PCT C/2 DISP 24X25GR (NATURALE)</v>
      </c>
      <c r="C91" s="6">
        <f>_xlfn.XLOOKUP(A91,Peso!A:A,Peso!D:D)</f>
        <v>2</v>
      </c>
      <c r="D91" s="7" t="s">
        <v>820</v>
      </c>
      <c r="E91" s="8" t="e">
        <f t="shared" si="9"/>
        <v>#N/A</v>
      </c>
      <c r="F91" s="9">
        <v>0.97540620614829698</v>
      </c>
      <c r="G91" s="8">
        <v>2.46</v>
      </c>
      <c r="H91" s="8">
        <f t="shared" si="7"/>
        <v>26.4</v>
      </c>
      <c r="I91" s="27">
        <v>1483</v>
      </c>
      <c r="J91" s="26" t="str">
        <f>_xlfn.XLOOKUP(I91,CATEGORIA!B:B,CATEGORIA!C:C)</f>
        <v>BARRA DE CEREAIS BRIGADEIRO/AVEIA/CHOC CX C/8 DISP 24X25GR (NATURALE)</v>
      </c>
      <c r="K91" s="8">
        <v>21.5</v>
      </c>
      <c r="L91" s="58">
        <v>0.1</v>
      </c>
    </row>
    <row r="92" spans="1:12" x14ac:dyDescent="0.3">
      <c r="A92" s="27">
        <v>2807</v>
      </c>
      <c r="B92" s="26" t="str">
        <f>_xlfn.XLOOKUP(A92,CATEGORIA!B:B,CATEGORIA!C:C)</f>
        <v>BARRA DE CEREAIS CAFE E AVEIA CX C/2 DISP 24X22GR (NATURALE)</v>
      </c>
      <c r="C92" s="6">
        <f>_xlfn.XLOOKUP(A92,Peso!A:A,Peso!D:D)</f>
        <v>2</v>
      </c>
      <c r="D92" s="7" t="s">
        <v>821</v>
      </c>
      <c r="E92" s="8" t="e">
        <f t="shared" si="9"/>
        <v>#N/A</v>
      </c>
      <c r="F92" s="9">
        <v>0.97540620614829698</v>
      </c>
      <c r="G92" s="8">
        <v>2.46</v>
      </c>
      <c r="H92" s="8">
        <f t="shared" si="7"/>
        <v>26.4</v>
      </c>
      <c r="I92" s="27">
        <v>2212</v>
      </c>
      <c r="J92" s="26" t="str">
        <f>_xlfn.XLOOKUP(I92,CATEGORIA!B:B,CATEGORIA!C:C)</f>
        <v>BARRA DE CEREAIS CAFE E AVEIA CX C/8 DISP 24X22GR ( NATURALE)</v>
      </c>
      <c r="K92" s="8">
        <v>21.5</v>
      </c>
      <c r="L92" s="58">
        <v>0.1</v>
      </c>
    </row>
    <row r="93" spans="1:12" x14ac:dyDescent="0.3">
      <c r="A93" s="27">
        <v>1503</v>
      </c>
      <c r="B93" s="26" t="str">
        <f>_xlfn.XLOOKUP(A93,CATEGORIA!B:B,CATEGORIA!C:C)</f>
        <v>BARRA DE CEREAIS CASTANHA AVEIA PCT C/2 DISP 24X25GR (NATURALE)</v>
      </c>
      <c r="C93" s="6">
        <f>_xlfn.XLOOKUP(A93,Peso!A:A,Peso!D:D)</f>
        <v>2</v>
      </c>
      <c r="D93" s="7" t="s">
        <v>822</v>
      </c>
      <c r="E93" s="8" t="e">
        <f t="shared" si="9"/>
        <v>#N/A</v>
      </c>
      <c r="F93" s="9">
        <v>0.97540620614829698</v>
      </c>
      <c r="G93" s="8">
        <v>2.46</v>
      </c>
      <c r="H93" s="8">
        <f t="shared" si="7"/>
        <v>26.4</v>
      </c>
      <c r="I93" s="27">
        <v>1484</v>
      </c>
      <c r="J93" s="26" t="str">
        <f>_xlfn.XLOOKUP(I93,CATEGORIA!B:B,CATEGORIA!C:C)</f>
        <v>BARRA DE CEREAIS CASTANHA AVEIA CX C/8 DISP (NATURALE)</v>
      </c>
      <c r="K93" s="8">
        <v>21.5</v>
      </c>
      <c r="L93" s="58">
        <v>0.1</v>
      </c>
    </row>
    <row r="94" spans="1:12" x14ac:dyDescent="0.3">
      <c r="A94" s="27">
        <v>1504</v>
      </c>
      <c r="B94" s="26" t="str">
        <f>_xlfn.XLOOKUP(A94,CATEGORIA!B:B,CATEGORIA!C:C)</f>
        <v>BARRA DE CEREAIS CASTANHA C/CHOC PCT C/2 DISP 24X22GR (NATURALE)</v>
      </c>
      <c r="C94" s="6">
        <f>_xlfn.XLOOKUP(A94,Peso!A:A,Peso!D:D)</f>
        <v>2</v>
      </c>
      <c r="D94" s="7" t="s">
        <v>823</v>
      </c>
      <c r="E94" s="8" t="e">
        <f t="shared" si="9"/>
        <v>#N/A</v>
      </c>
      <c r="F94" s="9">
        <v>0.97540620614829698</v>
      </c>
      <c r="G94" s="8">
        <v>2.46</v>
      </c>
      <c r="H94" s="8">
        <f t="shared" si="7"/>
        <v>26.4</v>
      </c>
      <c r="I94" s="27">
        <v>1485</v>
      </c>
      <c r="J94" s="26" t="str">
        <f>_xlfn.XLOOKUP(I94,CATEGORIA!B:B,CATEGORIA!C:C)</f>
        <v>BARRA DE CEREAIS CASTANHA C/CHOC CX C/8 DISP 24X22GR (NATURALE)</v>
      </c>
      <c r="K94" s="8">
        <v>21.5</v>
      </c>
      <c r="L94" s="58">
        <v>0.1</v>
      </c>
    </row>
    <row r="95" spans="1:12" x14ac:dyDescent="0.3">
      <c r="A95" s="27">
        <v>1506</v>
      </c>
      <c r="B95" s="26" t="str">
        <f>_xlfn.XLOOKUP(A95,CATEGORIA!B:B,CATEGORIA!C:C)</f>
        <v>BARRA DE CEREAIS COCO C/ CHOC PCT C/2 DISP 24X22GR (NATURALE)</v>
      </c>
      <c r="C95" s="6">
        <f>_xlfn.XLOOKUP(A95,Peso!A:A,Peso!D:D)</f>
        <v>2</v>
      </c>
      <c r="D95" s="7" t="s">
        <v>824</v>
      </c>
      <c r="E95" s="8" t="e">
        <f t="shared" si="9"/>
        <v>#N/A</v>
      </c>
      <c r="F95" s="9">
        <v>0.97540620614829698</v>
      </c>
      <c r="G95" s="8">
        <v>2.46</v>
      </c>
      <c r="H95" s="8">
        <f t="shared" si="7"/>
        <v>26.4</v>
      </c>
      <c r="I95" s="27">
        <v>1487</v>
      </c>
      <c r="J95" s="26" t="str">
        <f>_xlfn.XLOOKUP(I95,CATEGORIA!B:B,CATEGORIA!C:C)</f>
        <v>BARRA DE CEREAIS COCO C/ CHOC CX C/8 DISP 24X22GR (NATURALE)</v>
      </c>
      <c r="K95" s="8">
        <v>21.5</v>
      </c>
      <c r="L95" s="58">
        <v>0.1</v>
      </c>
    </row>
    <row r="96" spans="1:12" x14ac:dyDescent="0.3">
      <c r="A96" s="27">
        <v>1505</v>
      </c>
      <c r="B96" s="26" t="str">
        <f>_xlfn.XLOOKUP(A96,CATEGORIA!B:B,CATEGORIA!C:C)</f>
        <v>BARRA DE CEREAIS COCO E AVEIA PCT C/2 DISP 24X25GR (NATURALE)</v>
      </c>
      <c r="C96" s="6">
        <f>_xlfn.XLOOKUP(A96,Peso!A:A,Peso!D:D)</f>
        <v>2</v>
      </c>
      <c r="D96" s="7" t="s">
        <v>825</v>
      </c>
      <c r="E96" s="8" t="e">
        <f t="shared" si="9"/>
        <v>#N/A</v>
      </c>
      <c r="F96" s="9">
        <v>0.97540620614829698</v>
      </c>
      <c r="G96" s="8">
        <v>2.46</v>
      </c>
      <c r="H96" s="8">
        <f t="shared" si="7"/>
        <v>26.4</v>
      </c>
      <c r="I96" s="27">
        <v>1486</v>
      </c>
      <c r="J96" s="26" t="str">
        <f>_xlfn.XLOOKUP(I96,CATEGORIA!B:B,CATEGORIA!C:C)</f>
        <v>BARRA DE CEREAIS COCO E AVEIA CX C/8 DISP (NATURALE)</v>
      </c>
      <c r="K96" s="8">
        <v>21.5</v>
      </c>
      <c r="L96" s="58">
        <v>0.1</v>
      </c>
    </row>
    <row r="97" spans="1:12" x14ac:dyDescent="0.3">
      <c r="A97" s="27">
        <v>2809</v>
      </c>
      <c r="B97" s="26" t="str">
        <f>_xlfn.XLOOKUP(A97,CATEGORIA!B:B,CATEGORIA!C:C)</f>
        <v>BARRA DE CEREAIS COOKIES &amp; CREAM CX C/2 DISP 24X22GR (NATURALE)</v>
      </c>
      <c r="C97" s="6">
        <f>_xlfn.XLOOKUP(A97,Peso!A:A,Peso!D:D)</f>
        <v>2</v>
      </c>
      <c r="D97" s="7" t="s">
        <v>826</v>
      </c>
      <c r="E97" s="8" t="e">
        <f t="shared" si="9"/>
        <v>#N/A</v>
      </c>
      <c r="F97" s="9">
        <v>0.97540620614829698</v>
      </c>
      <c r="G97" s="8">
        <v>2.46</v>
      </c>
      <c r="H97" s="8">
        <f t="shared" si="7"/>
        <v>26.4</v>
      </c>
      <c r="I97" s="27">
        <v>2214</v>
      </c>
      <c r="J97" s="26" t="str">
        <f>_xlfn.XLOOKUP(I97,CATEGORIA!B:B,CATEGORIA!C:C)</f>
        <v>BARRA DE CEREAIS COOKIES &amp; CREAM CX C/8 DISP 24X22GR ( NATURALE)</v>
      </c>
      <c r="K97" s="8">
        <v>21.5</v>
      </c>
      <c r="L97" s="58">
        <v>0.1</v>
      </c>
    </row>
    <row r="98" spans="1:12" x14ac:dyDescent="0.3">
      <c r="A98" s="27">
        <v>1508</v>
      </c>
      <c r="B98" s="26" t="str">
        <f>_xlfn.XLOOKUP(A98,CATEGORIA!B:B,CATEGORIA!C:C)</f>
        <v>BARRA DE CEREAIS DOCE DE LEITE C/CHOC PCT C/2 DISP 24X22GR (NATURALE)</v>
      </c>
      <c r="C98" s="6">
        <f>_xlfn.XLOOKUP(A98,Peso!A:A,Peso!D:D)</f>
        <v>2</v>
      </c>
      <c r="D98" s="7" t="s">
        <v>827</v>
      </c>
      <c r="E98" s="8" t="e">
        <f t="shared" si="9"/>
        <v>#N/A</v>
      </c>
      <c r="F98" s="9">
        <v>0.97540620614829698</v>
      </c>
      <c r="G98" s="8">
        <v>2.46</v>
      </c>
      <c r="H98" s="8">
        <f t="shared" si="7"/>
        <v>26.4</v>
      </c>
      <c r="I98" s="27">
        <v>1489</v>
      </c>
      <c r="J98" s="26" t="str">
        <f>_xlfn.XLOOKUP(I98,CATEGORIA!B:B,CATEGORIA!C:C)</f>
        <v>BARRA DE CEREAIS DOCE DE LEITE C/CHOC CX C/8 DISP (NATURALE)</v>
      </c>
      <c r="K98" s="8">
        <v>21.5</v>
      </c>
      <c r="L98" s="58">
        <v>0.1</v>
      </c>
    </row>
    <row r="99" spans="1:12" x14ac:dyDescent="0.3">
      <c r="A99" s="27">
        <v>1510</v>
      </c>
      <c r="B99" s="26" t="str">
        <f>_xlfn.XLOOKUP(A99,CATEGORIA!B:B,CATEGORIA!C:C)</f>
        <v>BARRA DE CEREAIS MORANGO PCT C/2 DISP 24X22GR (NATURALE)</v>
      </c>
      <c r="C99" s="6">
        <f>_xlfn.XLOOKUP(A99,Peso!A:A,Peso!D:D)</f>
        <v>2</v>
      </c>
      <c r="D99" s="7" t="s">
        <v>828</v>
      </c>
      <c r="E99" s="8" t="e">
        <f t="shared" si="9"/>
        <v>#N/A</v>
      </c>
      <c r="F99" s="9">
        <v>0.97540620614829698</v>
      </c>
      <c r="G99" s="8">
        <v>2.46</v>
      </c>
      <c r="H99" s="8">
        <f t="shared" si="7"/>
        <v>26.4</v>
      </c>
      <c r="I99" s="27">
        <v>1491</v>
      </c>
      <c r="J99" s="26" t="str">
        <f>_xlfn.XLOOKUP(I99,CATEGORIA!B:B,CATEGORIA!C:C)</f>
        <v>BARRA DE CEREAIS MORANGO CX C/8 DISP 24X22GR (NATURALE)</v>
      </c>
      <c r="K99" s="8">
        <v>21.5</v>
      </c>
      <c r="L99" s="58">
        <v>0.1</v>
      </c>
    </row>
    <row r="100" spans="1:12" x14ac:dyDescent="0.3">
      <c r="A100" s="27">
        <v>1511</v>
      </c>
      <c r="B100" s="26" t="str">
        <f>_xlfn.XLOOKUP(A100,CATEGORIA!B:B,CATEGORIA!C:C)</f>
        <v>BARRA DE CEREAIS MORANGO/AVEIA/CHOC PCT C/2 24X25GR (NATURALE)</v>
      </c>
      <c r="C100" s="6">
        <f>_xlfn.XLOOKUP(A100,Peso!A:A,Peso!D:D)</f>
        <v>2</v>
      </c>
      <c r="D100" s="7" t="s">
        <v>829</v>
      </c>
      <c r="E100" s="8" t="e">
        <f t="shared" si="9"/>
        <v>#N/A</v>
      </c>
      <c r="F100" s="9">
        <v>0.97540620614829698</v>
      </c>
      <c r="G100" s="8">
        <v>2.46</v>
      </c>
      <c r="H100" s="8">
        <f t="shared" si="7"/>
        <v>26.4</v>
      </c>
      <c r="I100" s="27">
        <v>1492</v>
      </c>
      <c r="J100" s="26" t="str">
        <f>_xlfn.XLOOKUP(I100,CATEGORIA!B:B,CATEGORIA!C:C)</f>
        <v>BARRA DE CEREAIS MORANGO/AVEIA/CHOC CX C/8 DISP 24X25GR (NATURALE)</v>
      </c>
      <c r="K100" s="8">
        <v>21.5</v>
      </c>
      <c r="L100" s="58">
        <v>0.1</v>
      </c>
    </row>
    <row r="101" spans="1:12" x14ac:dyDescent="0.3">
      <c r="A101" s="27">
        <v>2364</v>
      </c>
      <c r="B101" s="26" t="str">
        <f>_xlfn.XLOOKUP(A101,CATEGORIA!B:B,CATEGORIA!C:C)</f>
        <v>BARRA DE PROTEINA BROWNIE DE CHOCOLATE 2X12X45G (INTEGRALMEDICA)</v>
      </c>
      <c r="C101" s="6">
        <f>_xlfn.XLOOKUP(A101,Peso!A:A,Peso!D:D)</f>
        <v>2</v>
      </c>
      <c r="D101" s="7" t="s">
        <v>185</v>
      </c>
      <c r="E101" s="8">
        <f t="shared" si="9"/>
        <v>0.43</v>
      </c>
      <c r="F101" s="9">
        <v>0.97540620614829698</v>
      </c>
      <c r="G101" s="8">
        <f t="shared" ref="G101:G115" si="10">(E101+F101)/C101</f>
        <v>0.70270310307414852</v>
      </c>
      <c r="H101" s="8">
        <f t="shared" si="7"/>
        <v>81.400000000000006</v>
      </c>
      <c r="I101" s="27">
        <v>2351</v>
      </c>
      <c r="J101" s="26" t="str">
        <f>_xlfn.XLOOKUP(I101,CATEGORIA!B:B,CATEGORIA!C:C)</f>
        <v>BARRA DE PROTEINA BROWNIE DE CHOCOLATE 4X12X45G (INTEGRALMEDICA)</v>
      </c>
      <c r="K101" s="8">
        <f>_xlfn.XLOOKUP(I101,'LISTA '!D:D,'LISTA '!I:I)</f>
        <v>73.3</v>
      </c>
      <c r="L101" s="58">
        <f t="shared" ref="L101:L115" si="11">IF(C101&gt;=5,IF(K101&lt;10,$Q$23,IF(AND(K101&gt;=10,K101&lt;20),$Q$24,IF(AND(K101&gt;=20,K101&lt;40),$Q$25,IF(K101&gt;=40,$Q$26,)))),IF(K101&lt;10,$Q$29,IF(AND(K101&gt;=10,K101&lt;20),$Q$30,IF(AND(K101&gt;=20,K101&lt;40),$Q$31,IF(K101&gt;=40,$Q$32,)))))</f>
        <v>0.1</v>
      </c>
    </row>
    <row r="102" spans="1:12" x14ac:dyDescent="0.3">
      <c r="A102" s="27">
        <v>2361</v>
      </c>
      <c r="B102" s="26" t="str">
        <f>_xlfn.XLOOKUP(A102,CATEGORIA!B:B,CATEGORIA!C:C)</f>
        <v>BARRA DE PROTEINA COLLAGEN BAR BROWNIE DE CHOCOLATE 2X10X50G (NUTRIFY)</v>
      </c>
      <c r="C102" s="6">
        <f>_xlfn.XLOOKUP(A102,Peso!A:A,Peso!D:D)</f>
        <v>2</v>
      </c>
      <c r="D102" s="7" t="s">
        <v>185</v>
      </c>
      <c r="E102" s="8">
        <f t="shared" si="9"/>
        <v>0.43</v>
      </c>
      <c r="F102" s="9">
        <v>0.97540620614829698</v>
      </c>
      <c r="G102" s="8">
        <f t="shared" si="10"/>
        <v>0.70270310307414852</v>
      </c>
      <c r="H102" s="8" t="e">
        <f t="shared" si="7"/>
        <v>#N/A</v>
      </c>
      <c r="I102" s="27">
        <v>2354</v>
      </c>
      <c r="J102" s="26" t="str">
        <f>_xlfn.XLOOKUP(I102,CATEGORIA!B:B,CATEGORIA!C:C)</f>
        <v>BARRA DE PROTEINA COLLAGEN BAR BROWNIE DE CHOCOLATE 4X10X50G (NUTRIFY)</v>
      </c>
      <c r="K102" s="8" t="e">
        <f>_xlfn.XLOOKUP(I102,'LISTA '!D:D,'LISTA '!I:I)</f>
        <v>#N/A</v>
      </c>
      <c r="L102" s="58" t="e">
        <f t="shared" si="11"/>
        <v>#N/A</v>
      </c>
    </row>
    <row r="103" spans="1:12" x14ac:dyDescent="0.3">
      <c r="A103" s="27">
        <v>2362</v>
      </c>
      <c r="B103" s="26" t="str">
        <f>_xlfn.XLOOKUP(A103,CATEGORIA!B:B,CATEGORIA!C:C)</f>
        <v>BARRA DE PROTEINA COLLAGEN BAR CHEESECAKE FRUTAS VERMELHAS 2X10X50G (NUTRIFY)</v>
      </c>
      <c r="C103" s="6">
        <f>_xlfn.XLOOKUP(A103,Peso!A:A,Peso!D:D)</f>
        <v>2</v>
      </c>
      <c r="D103" s="7" t="s">
        <v>185</v>
      </c>
      <c r="E103" s="8">
        <f t="shared" si="9"/>
        <v>0.43</v>
      </c>
      <c r="F103" s="9">
        <v>0.97540620614829698</v>
      </c>
      <c r="G103" s="8">
        <f t="shared" si="10"/>
        <v>0.70270310307414852</v>
      </c>
      <c r="H103" s="8">
        <f t="shared" si="7"/>
        <v>54.9</v>
      </c>
      <c r="I103" s="27">
        <v>2353</v>
      </c>
      <c r="J103" s="26" t="str">
        <f>_xlfn.XLOOKUP(I103,CATEGORIA!B:B,CATEGORIA!C:C)</f>
        <v>BARRA DE PROTEINA COLLAGEN BAR CHEESECAKE FRUTAS VERMELHAS 4X10X50G (NUTRIFY)</v>
      </c>
      <c r="K103" s="8">
        <f>_xlfn.XLOOKUP(I103,'LISTA '!D:D,'LISTA '!I:I)</f>
        <v>49.2</v>
      </c>
      <c r="L103" s="58">
        <f t="shared" si="11"/>
        <v>0.1</v>
      </c>
    </row>
    <row r="104" spans="1:12" x14ac:dyDescent="0.3">
      <c r="A104" s="27">
        <v>2345</v>
      </c>
      <c r="B104" s="26" t="str">
        <f>_xlfn.XLOOKUP(A104,CATEGORIA!B:B,CATEGORIA!C:C)</f>
        <v>BARRA DE PROTEINA CREME DE COCO 2X12X45G (INTEGRALMEDICA)</v>
      </c>
      <c r="C104" s="6">
        <f>_xlfn.XLOOKUP(A104,Peso!A:A,Peso!D:D)</f>
        <v>2</v>
      </c>
      <c r="D104" s="7" t="s">
        <v>393</v>
      </c>
      <c r="E104" s="8">
        <f t="shared" si="9"/>
        <v>0.2</v>
      </c>
      <c r="F104" s="9">
        <v>0.97540620614829698</v>
      </c>
      <c r="G104" s="8">
        <f t="shared" si="10"/>
        <v>0.58770310307414853</v>
      </c>
      <c r="H104" s="8">
        <f t="shared" si="7"/>
        <v>81.3</v>
      </c>
      <c r="I104" s="27">
        <v>2337</v>
      </c>
      <c r="J104" s="26" t="str">
        <f>_xlfn.XLOOKUP(I104,CATEGORIA!B:B,CATEGORIA!C:C)</f>
        <v>BARRA DE PROTEINA CREME DE COCO 4X12X45G (INTEGRALMEDICA)</v>
      </c>
      <c r="K104" s="8">
        <f>_xlfn.XLOOKUP(I104,'LISTA '!D:D,'LISTA '!I:I)</f>
        <v>73.281000000000006</v>
      </c>
      <c r="L104" s="58">
        <f t="shared" si="11"/>
        <v>0.1</v>
      </c>
    </row>
    <row r="105" spans="1:12" x14ac:dyDescent="0.3">
      <c r="A105" s="27">
        <v>2346</v>
      </c>
      <c r="B105" s="26" t="str">
        <f>_xlfn.XLOOKUP(A105,CATEGORIA!B:B,CATEGORIA!C:C)</f>
        <v>BARRA DE PROTEINA DUO CRUNCH 2X12X45G (INTEGRALMEDICA)</v>
      </c>
      <c r="C105" s="6">
        <f>_xlfn.XLOOKUP(A105,Peso!A:A,Peso!D:D)</f>
        <v>2</v>
      </c>
      <c r="D105" s="7" t="s">
        <v>393</v>
      </c>
      <c r="E105" s="8">
        <f t="shared" si="9"/>
        <v>0.2</v>
      </c>
      <c r="F105" s="9">
        <v>0.97540620614829698</v>
      </c>
      <c r="G105" s="8">
        <f t="shared" si="10"/>
        <v>0.58770310307414853</v>
      </c>
      <c r="H105" s="8" t="e">
        <f t="shared" si="7"/>
        <v>#N/A</v>
      </c>
      <c r="I105" s="27">
        <v>2335</v>
      </c>
      <c r="J105" s="26" t="str">
        <f>_xlfn.XLOOKUP(I105,CATEGORIA!B:B,CATEGORIA!C:C)</f>
        <v>BARRA DE PROTEINA DUO CRUNCH 4X12X45G (INTEGRALMEDICA)</v>
      </c>
      <c r="K105" s="8" t="e">
        <f>_xlfn.XLOOKUP(I105,'LISTA '!D:D,'LISTA '!I:I)</f>
        <v>#N/A</v>
      </c>
      <c r="L105" s="58" t="e">
        <f t="shared" si="11"/>
        <v>#N/A</v>
      </c>
    </row>
    <row r="106" spans="1:12" x14ac:dyDescent="0.3">
      <c r="A106" s="27">
        <v>2365</v>
      </c>
      <c r="B106" s="26" t="str">
        <f>_xlfn.XLOOKUP(A106,CATEGORIA!B:B,CATEGORIA!C:C)</f>
        <v>BARRA DE PROTEINA OVOMALTINE 2X12X45G (INTEGRALMEDICA)</v>
      </c>
      <c r="C106" s="6">
        <f>_xlfn.XLOOKUP(A106,Peso!A:A,Peso!D:D)</f>
        <v>2</v>
      </c>
      <c r="D106" s="7" t="s">
        <v>185</v>
      </c>
      <c r="E106" s="8">
        <f t="shared" si="9"/>
        <v>0.43</v>
      </c>
      <c r="F106" s="9">
        <v>0.97540620614829698</v>
      </c>
      <c r="G106" s="8">
        <f t="shared" si="10"/>
        <v>0.70270310307414852</v>
      </c>
      <c r="H106" s="8" t="e">
        <f t="shared" si="7"/>
        <v>#N/A</v>
      </c>
      <c r="I106" s="27">
        <v>2349</v>
      </c>
      <c r="J106" s="26" t="str">
        <f>_xlfn.XLOOKUP(I106,CATEGORIA!B:B,CATEGORIA!C:C)</f>
        <v>BARRA DE PROTEINA OVOMALTINE 4X12X45G (INTEGRALMEDICA)</v>
      </c>
      <c r="K106" s="8" t="e">
        <f>_xlfn.XLOOKUP(I106,'LISTA '!D:D,'LISTA '!I:I)</f>
        <v>#N/A</v>
      </c>
      <c r="L106" s="58" t="e">
        <f t="shared" si="11"/>
        <v>#N/A</v>
      </c>
    </row>
    <row r="107" spans="1:12" x14ac:dyDescent="0.3">
      <c r="A107" s="27">
        <v>2366</v>
      </c>
      <c r="B107" s="26" t="str">
        <f>_xlfn.XLOOKUP(A107,CATEGORIA!B:B,CATEGORIA!C:C)</f>
        <v>BARRA DE PROTEINA TRUFA DE AVELA 2X12X45G (INTEGRALMEDICA)</v>
      </c>
      <c r="C107" s="6">
        <f>_xlfn.XLOOKUP(A107,Peso!A:A,Peso!D:D)</f>
        <v>2</v>
      </c>
      <c r="D107" s="7" t="s">
        <v>185</v>
      </c>
      <c r="E107" s="8">
        <f t="shared" si="9"/>
        <v>0.43</v>
      </c>
      <c r="F107" s="9">
        <v>0.97540620614829698</v>
      </c>
      <c r="G107" s="8">
        <f t="shared" si="10"/>
        <v>0.70270310307414852</v>
      </c>
      <c r="H107" s="8" t="e">
        <f t="shared" si="7"/>
        <v>#N/A</v>
      </c>
      <c r="I107" s="27">
        <v>2350</v>
      </c>
      <c r="J107" s="26" t="str">
        <f>_xlfn.XLOOKUP(I107,CATEGORIA!B:B,CATEGORIA!C:C)</f>
        <v>BARRA DE PROTEINA TRUFA DE AVELA 4X12X45G (INTEGRALMEDICA)</v>
      </c>
      <c r="K107" s="8" t="e">
        <f>_xlfn.XLOOKUP(I107,'LISTA '!D:D,'LISTA '!I:I)</f>
        <v>#N/A</v>
      </c>
      <c r="L107" s="58" t="e">
        <f t="shared" si="11"/>
        <v>#N/A</v>
      </c>
    </row>
    <row r="108" spans="1:12" x14ac:dyDescent="0.3">
      <c r="A108" s="4">
        <v>511</v>
      </c>
      <c r="B108" s="26" t="str">
        <f>_xlfn.XLOOKUP(A108,CATEGORIA!B:B,CATEGORIA!C:C)</f>
        <v>BCAA 5KG (VIDA EM GRAOS)</v>
      </c>
      <c r="C108" s="6">
        <f>_xlfn.XLOOKUP(A108,Peso!A:A,Peso!D:D)</f>
        <v>5</v>
      </c>
      <c r="D108" s="7" t="s">
        <v>149</v>
      </c>
      <c r="E108" s="8">
        <f t="shared" si="9"/>
        <v>1.6</v>
      </c>
      <c r="F108" s="9">
        <v>0.97540620614829698</v>
      </c>
      <c r="G108" s="8">
        <f t="shared" si="10"/>
        <v>0.51508124122965948</v>
      </c>
      <c r="H108" s="8" t="e">
        <f t="shared" si="7"/>
        <v>#N/A</v>
      </c>
      <c r="I108" s="27">
        <v>21478</v>
      </c>
      <c r="J108" s="26" t="str">
        <f>_xlfn.XLOOKUP(I108,CATEGORIA!B:B,CATEGORIA!C:C)</f>
        <v>BCAA 25KG</v>
      </c>
      <c r="K108" s="8" t="e">
        <f>_xlfn.XLOOKUP(I108,'LISTA '!D:D,'LISTA '!I:I)</f>
        <v>#N/A</v>
      </c>
      <c r="L108" s="58" t="e">
        <f t="shared" si="11"/>
        <v>#N/A</v>
      </c>
    </row>
    <row r="109" spans="1:12" x14ac:dyDescent="0.3">
      <c r="A109" s="4">
        <v>1530</v>
      </c>
      <c r="B109" s="26" t="str">
        <f>_xlfn.XLOOKUP(A109,CATEGORIA!B:B,CATEGORIA!C:C)</f>
        <v>BCAA 2KG (VIDA EM GRAOS)</v>
      </c>
      <c r="C109" s="6">
        <f>_xlfn.XLOOKUP(A109,Peso!A:A,Peso!D:D)</f>
        <v>2</v>
      </c>
      <c r="D109" s="7" t="s">
        <v>185</v>
      </c>
      <c r="E109" s="8">
        <f t="shared" si="9"/>
        <v>0.43</v>
      </c>
      <c r="F109" s="9">
        <v>0.97540620614829698</v>
      </c>
      <c r="G109" s="8">
        <f t="shared" si="10"/>
        <v>0.70270310307414852</v>
      </c>
      <c r="H109" s="8">
        <f t="shared" si="7"/>
        <v>74.8</v>
      </c>
      <c r="I109" s="27">
        <v>511</v>
      </c>
      <c r="J109" s="26" t="str">
        <f>_xlfn.XLOOKUP(I109,CATEGORIA!B:B,CATEGORIA!C:C)</f>
        <v>BCAA 5KG (VIDA EM GRAOS)</v>
      </c>
      <c r="K109" s="8">
        <f>_xlfn.XLOOKUP(I109,'LISTA '!D:D,'LISTA '!I:I)</f>
        <v>67.3</v>
      </c>
      <c r="L109" s="58">
        <f t="shared" si="11"/>
        <v>0.1</v>
      </c>
    </row>
    <row r="110" spans="1:12" x14ac:dyDescent="0.3">
      <c r="A110" s="27">
        <v>948</v>
      </c>
      <c r="B110" s="26" t="str">
        <f>_xlfn.XLOOKUP(A110,CATEGORIA!B:B,CATEGORIA!C:C)</f>
        <v>BICARBONATO DE SODIO 5KG</v>
      </c>
      <c r="C110" s="6">
        <f>_xlfn.XLOOKUP(A110,Peso!A:A,Peso!D:D)</f>
        <v>5</v>
      </c>
      <c r="D110" s="7" t="s">
        <v>149</v>
      </c>
      <c r="E110" s="8">
        <f t="shared" si="9"/>
        <v>1.6</v>
      </c>
      <c r="F110" s="9">
        <v>0.97540620614829698</v>
      </c>
      <c r="G110" s="8">
        <f t="shared" si="10"/>
        <v>0.51508124122965948</v>
      </c>
      <c r="H110" s="8">
        <f t="shared" si="7"/>
        <v>6.7</v>
      </c>
      <c r="I110" s="27">
        <v>29</v>
      </c>
      <c r="J110" s="26" t="str">
        <f>_xlfn.XLOOKUP(I110,CATEGORIA!B:B,CATEGORIA!C:C)</f>
        <v>BICARBONATO DE SODIO 25KG (NACIONAL)</v>
      </c>
      <c r="K110" s="8">
        <f>_xlfn.XLOOKUP(I110,'LISTA '!D:D,'LISTA '!I:I)</f>
        <v>5.5</v>
      </c>
      <c r="L110" s="58">
        <f t="shared" si="11"/>
        <v>0.12</v>
      </c>
    </row>
    <row r="111" spans="1:12" x14ac:dyDescent="0.3">
      <c r="A111" s="4">
        <v>192</v>
      </c>
      <c r="B111" s="26" t="str">
        <f>_xlfn.XLOOKUP(A111,CATEGORIA!B:B,CATEGORIA!C:C)</f>
        <v>BIFE DE SOJA EM FATIAS 5KG (VIDA EM GRAOS)</v>
      </c>
      <c r="C111" s="6">
        <f>_xlfn.XLOOKUP(A111,Peso!A:A,Peso!D:D)</f>
        <v>5</v>
      </c>
      <c r="D111" s="7" t="s">
        <v>151</v>
      </c>
      <c r="E111" s="8">
        <f t="shared" si="9"/>
        <v>2.15</v>
      </c>
      <c r="F111" s="9">
        <v>0.97540620614829698</v>
      </c>
      <c r="G111" s="8">
        <f t="shared" si="10"/>
        <v>0.62508124122965936</v>
      </c>
      <c r="H111" s="8">
        <f t="shared" si="7"/>
        <v>48.9</v>
      </c>
      <c r="I111" s="27">
        <v>1672</v>
      </c>
      <c r="J111" s="26" t="str">
        <f>_xlfn.XLOOKUP(I111,CATEGORIA!B:B,CATEGORIA!C:C)</f>
        <v>BIFE DE SOJA EM FATIAS 10KG</v>
      </c>
      <c r="K111" s="8">
        <f>_xlfn.XLOOKUP(I111,'LISTA '!D:D,'LISTA '!I:I)</f>
        <v>45.5</v>
      </c>
      <c r="L111" s="58">
        <f t="shared" si="11"/>
        <v>0.06</v>
      </c>
    </row>
    <row r="112" spans="1:12" x14ac:dyDescent="0.3">
      <c r="A112" s="4">
        <v>1798</v>
      </c>
      <c r="B112" s="26" t="str">
        <f>_xlfn.XLOOKUP(A112,CATEGORIA!B:B,CATEGORIA!C:C)</f>
        <v>BIFE DE SOJA EM TIRAS 4KG (VIDA EM GRAOS)</v>
      </c>
      <c r="C112" s="6">
        <f>_xlfn.XLOOKUP(A112,Peso!A:A,Peso!D:D)</f>
        <v>4</v>
      </c>
      <c r="D112" s="7" t="s">
        <v>151</v>
      </c>
      <c r="E112" s="8">
        <f t="shared" si="9"/>
        <v>2.15</v>
      </c>
      <c r="F112" s="9">
        <v>0.97540620614829698</v>
      </c>
      <c r="G112" s="8">
        <f t="shared" si="10"/>
        <v>0.78135155153707425</v>
      </c>
      <c r="H112" s="8">
        <f t="shared" si="7"/>
        <v>50.9</v>
      </c>
      <c r="I112" s="27">
        <v>1673</v>
      </c>
      <c r="J112" s="26" t="str">
        <f>_xlfn.XLOOKUP(I112,CATEGORIA!B:B,CATEGORIA!C:C)</f>
        <v>BIFE DE SOJA EM TIRAS 10KG</v>
      </c>
      <c r="K112" s="8">
        <f>_xlfn.XLOOKUP(I112,'LISTA '!D:D,'LISTA '!I:I)</f>
        <v>45.5</v>
      </c>
      <c r="L112" s="58">
        <f t="shared" si="11"/>
        <v>0.1</v>
      </c>
    </row>
    <row r="113" spans="1:12" x14ac:dyDescent="0.3">
      <c r="A113" s="27">
        <v>21142</v>
      </c>
      <c r="B113" s="26" t="str">
        <f>_xlfn.XLOOKUP(A113,CATEGORIA!B:B,CATEGORIA!C:C)</f>
        <v>BISCOITO DE ARROZ SABOR BARBECUE 2,5KG</v>
      </c>
      <c r="C113" s="6">
        <f>_xlfn.XLOOKUP(A113,Peso!A:A,Peso!D:D)</f>
        <v>2.5</v>
      </c>
      <c r="D113" s="7" t="s">
        <v>149</v>
      </c>
      <c r="E113" s="8">
        <f t="shared" si="9"/>
        <v>1.6</v>
      </c>
      <c r="F113" s="9">
        <v>0.97540620614829698</v>
      </c>
      <c r="G113" s="8">
        <f t="shared" si="10"/>
        <v>1.030162482459319</v>
      </c>
      <c r="H113" s="8">
        <f t="shared" si="7"/>
        <v>1.2</v>
      </c>
      <c r="I113" s="27">
        <v>21140</v>
      </c>
      <c r="J113" s="26" t="str">
        <f>_xlfn.XLOOKUP(I113,CATEGORIA!B:B,CATEGORIA!C:C)</f>
        <v>BISCOITO DE ARROZ SABOR BARBECUE 2 PCT X 2,5KG</v>
      </c>
      <c r="K113" s="8">
        <f>_xlfn.XLOOKUP(I113,'LISTA '!D:D,'LISTA '!I:I)</f>
        <v>0</v>
      </c>
      <c r="L113" s="58">
        <f t="shared" si="11"/>
        <v>0.15</v>
      </c>
    </row>
    <row r="114" spans="1:12" x14ac:dyDescent="0.3">
      <c r="A114" s="4">
        <v>21171</v>
      </c>
      <c r="B114" s="26" t="str">
        <f>_xlfn.XLOOKUP(A114,CATEGORIA!B:B,CATEGORIA!C:C)</f>
        <v>BISCOITO DE ARROZ SABOR CEBOLA E SALSA 2,5KG (IMPORTADO)</v>
      </c>
      <c r="C114" s="6">
        <f>_xlfn.XLOOKUP(A114,Peso!A:A,Peso!D:D)</f>
        <v>2.5</v>
      </c>
      <c r="D114" s="7" t="s">
        <v>153</v>
      </c>
      <c r="E114" s="8">
        <f t="shared" si="9"/>
        <v>2.94</v>
      </c>
      <c r="F114" s="9">
        <v>0.97540620614829698</v>
      </c>
      <c r="G114" s="8">
        <f t="shared" si="10"/>
        <v>1.5661624824593188</v>
      </c>
      <c r="H114" s="8">
        <f t="shared" si="7"/>
        <v>1.8</v>
      </c>
      <c r="I114" s="27">
        <v>21149</v>
      </c>
      <c r="J114" s="26" t="str">
        <f>_xlfn.XLOOKUP(I114,CATEGORIA!B:B,CATEGORIA!C:C)</f>
        <v>BISCOITO DE ARROZ SABOR CEBOLA E SALSA 2 PCT X 2,5KG (IMPORTADO)</v>
      </c>
      <c r="K114" s="8">
        <f>_xlfn.XLOOKUP(I114,'LISTA '!D:D,'LISTA '!I:I)</f>
        <v>0</v>
      </c>
      <c r="L114" s="58">
        <f t="shared" si="11"/>
        <v>0.15</v>
      </c>
    </row>
    <row r="115" spans="1:12" x14ac:dyDescent="0.3">
      <c r="A115" s="4">
        <v>21282</v>
      </c>
      <c r="B115" s="26" t="str">
        <f>_xlfn.XLOOKUP(A115,CATEGORIA!B:B,CATEGORIA!C:C)</f>
        <v>BISCOITO DE ARROZ SABOR CHURRASCO (BBQ) 2,5KG (IMPORTADO)</v>
      </c>
      <c r="C115" s="6">
        <f>_xlfn.XLOOKUP(A115,Peso!A:A,Peso!D:D)</f>
        <v>2.5</v>
      </c>
      <c r="D115" s="7" t="s">
        <v>153</v>
      </c>
      <c r="E115" s="8">
        <f t="shared" si="9"/>
        <v>2.94</v>
      </c>
      <c r="F115" s="9">
        <v>0.97540620614829698</v>
      </c>
      <c r="G115" s="8">
        <f t="shared" si="10"/>
        <v>1.5661624824593188</v>
      </c>
      <c r="H115" s="8" t="e">
        <f t="shared" si="7"/>
        <v>#N/A</v>
      </c>
      <c r="I115" s="27">
        <v>21281</v>
      </c>
      <c r="J115" s="26" t="str">
        <f>_xlfn.XLOOKUP(I115,CATEGORIA!B:B,CATEGORIA!C:C)</f>
        <v>BISCOITO DE ARROZ SABOR CHURRASCO (BBQ) 2X2,5KG (IMPORTADO)</v>
      </c>
      <c r="K115" s="8" t="e">
        <f>_xlfn.XLOOKUP(I115,'LISTA '!D:D,'LISTA '!I:I)</f>
        <v>#N/A</v>
      </c>
      <c r="L115" s="58" t="e">
        <f t="shared" si="11"/>
        <v>#N/A</v>
      </c>
    </row>
    <row r="116" spans="1:12" x14ac:dyDescent="0.3">
      <c r="A116" s="27">
        <v>21443</v>
      </c>
      <c r="B116" s="26" t="str">
        <f>_xlfn.XLOOKUP(A116,CATEGORIA!B:B,CATEGORIA!C:C)</f>
        <v>BISCOITO DE ARROZ SABOR MOSTARDA E MEL 2,5KG (VIDA EM GRAOS)</v>
      </c>
      <c r="C116" s="6">
        <f>_xlfn.XLOOKUP(A116,Peso!A:A,Peso!D:D)</f>
        <v>2.5</v>
      </c>
      <c r="D116" s="7" t="s">
        <v>837</v>
      </c>
      <c r="E116" s="8" t="e">
        <f t="shared" si="9"/>
        <v>#N/A</v>
      </c>
      <c r="F116" s="9">
        <v>0.97540620614829698</v>
      </c>
      <c r="G116" s="8">
        <v>2.46</v>
      </c>
      <c r="H116" s="8">
        <f t="shared" si="7"/>
        <v>2.7</v>
      </c>
      <c r="I116" s="27">
        <v>21442</v>
      </c>
      <c r="J116" s="26" t="str">
        <f>_xlfn.XLOOKUP(I116,CATEGORIA!B:B,CATEGORIA!C:C)</f>
        <v>BISCOITO DE ARROZ SABOR MOSTARDA E MEL 2 PCT X 2,5KG (IMPORTADO)</v>
      </c>
      <c r="K116" s="8">
        <f>_xlfn.XLOOKUP(I116,'LISTA '!D:D,'LISTA '!I:I)</f>
        <v>0</v>
      </c>
      <c r="L116" s="58">
        <v>0.1</v>
      </c>
    </row>
    <row r="117" spans="1:12" x14ac:dyDescent="0.3">
      <c r="A117" s="4">
        <v>21742</v>
      </c>
      <c r="B117" s="26" t="str">
        <f>_xlfn.XLOOKUP(A117,CATEGORIA!B:B,CATEGORIA!C:C)</f>
        <v>BISCOITO DE ARROZ SABOR MOSTARDA E MEL PICANTE 2,5KG (VIDA EM GRAOS)</v>
      </c>
      <c r="C117" s="6">
        <f>_xlfn.XLOOKUP(A117,Peso!A:A,Peso!D:D)</f>
        <v>2.5</v>
      </c>
      <c r="D117" s="7" t="s">
        <v>153</v>
      </c>
      <c r="E117" s="8">
        <f t="shared" si="9"/>
        <v>2.94</v>
      </c>
      <c r="F117" s="9">
        <v>0.97540620614829698</v>
      </c>
      <c r="G117" s="8">
        <f t="shared" ref="G117:G179" si="12">(E117+F117)/C117</f>
        <v>1.5661624824593188</v>
      </c>
      <c r="H117" s="8">
        <f t="shared" si="7"/>
        <v>23.7</v>
      </c>
      <c r="I117" s="27">
        <v>21741</v>
      </c>
      <c r="J117" s="26" t="str">
        <f>_xlfn.XLOOKUP(I117,CATEGORIA!B:B,CATEGORIA!C:C)</f>
        <v>BISCOITO DE ARROZ SABOR MOSTARDA E MEL PICANTE 5KG -IMPORTADO</v>
      </c>
      <c r="K117" s="8">
        <f>_xlfn.XLOOKUP(I117,'LISTA '!D:D,'LISTA '!I:I)</f>
        <v>19</v>
      </c>
      <c r="L117" s="58">
        <f t="shared" ref="L117:L147" si="13">IF(C117&gt;=5,IF(K117&lt;10,$Q$23,IF(AND(K117&gt;=10,K117&lt;20),$Q$24,IF(AND(K117&gt;=20,K117&lt;40),$Q$25,IF(K117&gt;=40,$Q$26,)))),IF(K117&lt;10,$Q$29,IF(AND(K117&gt;=10,K117&lt;20),$Q$30,IF(AND(K117&gt;=20,K117&lt;40),$Q$31,IF(K117&gt;=40,$Q$32,)))))</f>
        <v>0.15</v>
      </c>
    </row>
    <row r="118" spans="1:12" x14ac:dyDescent="0.3">
      <c r="A118" s="4">
        <v>21169</v>
      </c>
      <c r="B118" s="26" t="str">
        <f>_xlfn.XLOOKUP(A118,CATEGORIA!B:B,CATEGORIA!C:C)</f>
        <v>BISCOITO DE ARROZ SABOR QUEIJO 2,5KG (IMPORTADO)</v>
      </c>
      <c r="C118" s="6">
        <f>_xlfn.XLOOKUP(A118,Peso!A:A,Peso!D:D)</f>
        <v>2.5</v>
      </c>
      <c r="D118" s="7" t="s">
        <v>153</v>
      </c>
      <c r="E118" s="8">
        <f t="shared" si="9"/>
        <v>2.94</v>
      </c>
      <c r="F118" s="9">
        <v>0.97540620614829698</v>
      </c>
      <c r="G118" s="8">
        <f t="shared" si="12"/>
        <v>1.5661624824593188</v>
      </c>
      <c r="H118" s="8">
        <f t="shared" si="7"/>
        <v>1.8</v>
      </c>
      <c r="I118" s="27">
        <v>21128</v>
      </c>
      <c r="J118" s="26" t="str">
        <f>_xlfn.XLOOKUP(I118,CATEGORIA!B:B,CATEGORIA!C:C)</f>
        <v>BISCOITO DE ARROZ SABOR QUEIJO 2 PCT X 2,5KG (IMPORTADO)</v>
      </c>
      <c r="K118" s="8">
        <f>_xlfn.XLOOKUP(I118,'LISTA '!D:D,'LISTA '!I:I)</f>
        <v>0</v>
      </c>
      <c r="L118" s="58">
        <f t="shared" si="13"/>
        <v>0.15</v>
      </c>
    </row>
    <row r="119" spans="1:12" x14ac:dyDescent="0.3">
      <c r="A119" s="4">
        <v>20407</v>
      </c>
      <c r="B119" s="26" t="str">
        <f>_xlfn.XLOOKUP(A119,CATEGORIA!B:B,CATEGORIA!C:C)</f>
        <v>BLUEBERRY 5,67KG (VIDA EM GRAOS)</v>
      </c>
      <c r="C119" s="6">
        <f>_xlfn.XLOOKUP(A119,Peso!A:A,Peso!D:D)</f>
        <v>5.67</v>
      </c>
      <c r="D119" s="7" t="s">
        <v>149</v>
      </c>
      <c r="E119" s="8">
        <f t="shared" si="9"/>
        <v>1.6</v>
      </c>
      <c r="F119" s="9">
        <v>0.97540620614829698</v>
      </c>
      <c r="G119" s="8">
        <f t="shared" si="12"/>
        <v>0.45421626210728344</v>
      </c>
      <c r="H119" s="8">
        <f t="shared" si="7"/>
        <v>125</v>
      </c>
      <c r="I119" s="27">
        <v>20188</v>
      </c>
      <c r="J119" s="26" t="str">
        <f>_xlfn.XLOOKUP(I119,CATEGORIA!B:B,CATEGORIA!C:C)</f>
        <v>BLUEBERRY 11,34KG</v>
      </c>
      <c r="K119" s="8">
        <f>_xlfn.XLOOKUP(I119,'LISTA '!D:D,'LISTA '!I:I)</f>
        <v>117.5</v>
      </c>
      <c r="L119" s="58">
        <f t="shared" si="13"/>
        <v>0.06</v>
      </c>
    </row>
    <row r="120" spans="1:12" x14ac:dyDescent="0.3">
      <c r="A120" s="4">
        <v>21366</v>
      </c>
      <c r="B120" s="26" t="str">
        <f>_xlfn.XLOOKUP(A120,CATEGORIA!B:B,CATEGORIA!C:C)</f>
        <v>BLUEBERRY 2KG (VIDA EM GRAOS)</v>
      </c>
      <c r="C120" s="6">
        <f>_xlfn.XLOOKUP(A120,Peso!A:A,Peso!D:D)</f>
        <v>2</v>
      </c>
      <c r="D120" s="7" t="s">
        <v>185</v>
      </c>
      <c r="E120" s="8">
        <f t="shared" si="9"/>
        <v>0.43</v>
      </c>
      <c r="F120" s="9">
        <v>0.97540620614829698</v>
      </c>
      <c r="G120" s="8">
        <f t="shared" si="12"/>
        <v>0.70270310307414852</v>
      </c>
      <c r="H120" s="8">
        <f t="shared" si="7"/>
        <v>130</v>
      </c>
      <c r="I120" s="27">
        <v>20188</v>
      </c>
      <c r="J120" s="26" t="str">
        <f>_xlfn.XLOOKUP(I120,CATEGORIA!B:B,CATEGORIA!C:C)</f>
        <v>BLUEBERRY 11,34KG</v>
      </c>
      <c r="K120" s="8">
        <f>_xlfn.XLOOKUP(I120,'LISTA '!D:D,'LISTA '!I:I)</f>
        <v>117.5</v>
      </c>
      <c r="L120" s="58">
        <f t="shared" si="13"/>
        <v>0.1</v>
      </c>
    </row>
    <row r="121" spans="1:12" x14ac:dyDescent="0.3">
      <c r="A121" s="4">
        <v>21548</v>
      </c>
      <c r="B121" s="26" t="str">
        <f>_xlfn.XLOOKUP(A121,CATEGORIA!B:B,CATEGORIA!C:C)</f>
        <v>BOLDO EM FOLHAS CHILENO 1KG (VIDA EM GRAOS)</v>
      </c>
      <c r="C121" s="6">
        <f>_xlfn.XLOOKUP(A121,Peso!A:A,Peso!D:D)</f>
        <v>1</v>
      </c>
      <c r="D121" s="7" t="s">
        <v>395</v>
      </c>
      <c r="E121" s="8">
        <f t="shared" si="9"/>
        <v>0.31</v>
      </c>
      <c r="F121" s="9">
        <v>0.97540620614829698</v>
      </c>
      <c r="G121" s="8">
        <f t="shared" si="12"/>
        <v>1.2854062061482969</v>
      </c>
      <c r="H121" s="8">
        <f t="shared" si="7"/>
        <v>27.8</v>
      </c>
      <c r="I121" s="27">
        <v>20353</v>
      </c>
      <c r="J121" s="26" t="str">
        <f>_xlfn.XLOOKUP(I121,CATEGORIA!B:B,CATEGORIA!C:C)</f>
        <v>BOLDO EM FOLHAS 5KG</v>
      </c>
      <c r="K121" s="8">
        <f>_xlfn.XLOOKUP(I121,'LISTA '!D:D,'LISTA '!I:I)</f>
        <v>24</v>
      </c>
      <c r="L121" s="58">
        <f t="shared" si="13"/>
        <v>0.1</v>
      </c>
    </row>
    <row r="122" spans="1:12" x14ac:dyDescent="0.3">
      <c r="A122" s="4">
        <v>1896</v>
      </c>
      <c r="B122" s="26" t="str">
        <f>_xlfn.XLOOKUP(A122,CATEGORIA!B:B,CATEGORIA!C:C)</f>
        <v>BUGRE EM FOLHAS PORANGABA 1KG (VIDA EM GRAOS)</v>
      </c>
      <c r="C122" s="6">
        <f>_xlfn.XLOOKUP(A122,Peso!A:A,Peso!D:D)</f>
        <v>1</v>
      </c>
      <c r="D122" s="7" t="s">
        <v>396</v>
      </c>
      <c r="E122" s="8">
        <f t="shared" si="9"/>
        <v>0.31</v>
      </c>
      <c r="F122" s="9">
        <v>0.97540620614829698</v>
      </c>
      <c r="G122" s="8">
        <f t="shared" si="12"/>
        <v>1.2854062061482969</v>
      </c>
      <c r="H122" s="8">
        <f t="shared" si="7"/>
        <v>13</v>
      </c>
      <c r="I122" s="27">
        <v>1342</v>
      </c>
      <c r="J122" s="26" t="str">
        <f>_xlfn.XLOOKUP(I122,CATEGORIA!B:B,CATEGORIA!C:C)</f>
        <v>BUGRE EM FOLHAS 5KG (PORANGABA)</v>
      </c>
      <c r="K122" s="8">
        <f>_xlfn.XLOOKUP(I122,'LISTA '!D:D,'LISTA '!I:I)</f>
        <v>10</v>
      </c>
      <c r="L122" s="58">
        <f t="shared" si="13"/>
        <v>0.15</v>
      </c>
    </row>
    <row r="123" spans="1:12" x14ac:dyDescent="0.3">
      <c r="A123" s="4">
        <v>1188</v>
      </c>
      <c r="B123" s="26" t="str">
        <f>_xlfn.XLOOKUP(A123,CATEGORIA!B:B,CATEGORIA!C:C)</f>
        <v>CACAU EM PO ALCALINO 5KG (FRALIA)</v>
      </c>
      <c r="C123" s="6">
        <f>_xlfn.XLOOKUP(A123,Peso!A:A,Peso!D:D)</f>
        <v>5</v>
      </c>
      <c r="D123" s="7" t="s">
        <v>151</v>
      </c>
      <c r="E123" s="8">
        <f t="shared" si="9"/>
        <v>2.15</v>
      </c>
      <c r="F123" s="9">
        <v>0.97540620614829698</v>
      </c>
      <c r="G123" s="8">
        <f t="shared" si="12"/>
        <v>0.62508124122965936</v>
      </c>
      <c r="H123" s="8">
        <f t="shared" si="7"/>
        <v>59</v>
      </c>
      <c r="I123" s="27">
        <v>14</v>
      </c>
      <c r="J123" s="26" t="str">
        <f>_xlfn.XLOOKUP(I123,CATEGORIA!B:B,CATEGORIA!C:C)</f>
        <v>CACAU EM PO ALCALINO 25KG (FRALIA)</v>
      </c>
      <c r="K123" s="8">
        <f>_xlfn.XLOOKUP(I123,'LISTA '!D:D,'LISTA '!I:I)</f>
        <v>55</v>
      </c>
      <c r="L123" s="58">
        <f t="shared" si="13"/>
        <v>0.06</v>
      </c>
    </row>
    <row r="124" spans="1:12" x14ac:dyDescent="0.3">
      <c r="A124" s="4">
        <v>1638</v>
      </c>
      <c r="B124" s="26" t="str">
        <f>_xlfn.XLOOKUP(A124,CATEGORIA!B:B,CATEGORIA!C:C)</f>
        <v>CACAU EM PO ALCALINO 2KG (VIDA EM GRAOS)</v>
      </c>
      <c r="C124" s="6">
        <f>_xlfn.XLOOKUP(A124,Peso!A:A,Peso!D:D)</f>
        <v>2</v>
      </c>
      <c r="D124" s="7" t="s">
        <v>185</v>
      </c>
      <c r="E124" s="8">
        <f t="shared" si="9"/>
        <v>0.43</v>
      </c>
      <c r="F124" s="9">
        <v>0.97540620614829698</v>
      </c>
      <c r="G124" s="8">
        <f t="shared" si="12"/>
        <v>0.70270310307414852</v>
      </c>
      <c r="H124" s="8">
        <f t="shared" si="7"/>
        <v>61.3</v>
      </c>
      <c r="I124" s="27">
        <v>14</v>
      </c>
      <c r="J124" s="26" t="str">
        <f>_xlfn.XLOOKUP(I124,CATEGORIA!B:B,CATEGORIA!C:C)</f>
        <v>CACAU EM PO ALCALINO 25KG (FRALIA)</v>
      </c>
      <c r="K124" s="8">
        <f>_xlfn.XLOOKUP(I124,'LISTA '!D:D,'LISTA '!I:I)</f>
        <v>55</v>
      </c>
      <c r="L124" s="58">
        <f t="shared" si="13"/>
        <v>0.1</v>
      </c>
    </row>
    <row r="125" spans="1:12" x14ac:dyDescent="0.3">
      <c r="A125" s="4">
        <v>1823</v>
      </c>
      <c r="B125" s="26" t="str">
        <f>_xlfn.XLOOKUP(A125,CATEGORIA!B:B,CATEGORIA!C:C)</f>
        <v>CACAU EM PO BLACK IMPERIAL 2KG (FRALIA)</v>
      </c>
      <c r="C125" s="6">
        <f>_xlfn.XLOOKUP(A125,Peso!A:A,Peso!D:D)</f>
        <v>2</v>
      </c>
      <c r="D125" s="7" t="s">
        <v>185</v>
      </c>
      <c r="E125" s="8">
        <f t="shared" si="9"/>
        <v>0.43</v>
      </c>
      <c r="F125" s="9">
        <v>0.97540620614829698</v>
      </c>
      <c r="G125" s="8">
        <f t="shared" si="12"/>
        <v>0.70270310307414852</v>
      </c>
      <c r="H125" s="8">
        <f t="shared" si="7"/>
        <v>0.8</v>
      </c>
      <c r="I125" s="27">
        <v>1813</v>
      </c>
      <c r="J125" s="26" t="str">
        <f>_xlfn.XLOOKUP(I125,CATEGORIA!B:B,CATEGORIA!C:C)</f>
        <v>CACAU EM PO BLACK IMPERIAL 25KG (FRALIA)</v>
      </c>
      <c r="K125" s="8">
        <f>_xlfn.XLOOKUP(I125,'LISTA '!D:D,'LISTA '!I:I)</f>
        <v>0</v>
      </c>
      <c r="L125" s="58">
        <f t="shared" si="13"/>
        <v>0.15</v>
      </c>
    </row>
    <row r="126" spans="1:12" x14ac:dyDescent="0.3">
      <c r="A126" s="4">
        <v>1184</v>
      </c>
      <c r="B126" s="26" t="str">
        <f>_xlfn.XLOOKUP(A126,CATEGORIA!B:B,CATEGORIA!C:C)</f>
        <v>CACAU EM PO NATURAL 5KG (FRALIA)</v>
      </c>
      <c r="C126" s="6">
        <f>_xlfn.XLOOKUP(A126,Peso!A:A,Peso!D:D)</f>
        <v>5</v>
      </c>
      <c r="D126" s="7" t="s">
        <v>151</v>
      </c>
      <c r="E126" s="8">
        <f t="shared" si="9"/>
        <v>2.15</v>
      </c>
      <c r="F126" s="9">
        <v>0.97540620614829698</v>
      </c>
      <c r="G126" s="8">
        <f t="shared" si="12"/>
        <v>0.62508124122965936</v>
      </c>
      <c r="H126" s="8">
        <f t="shared" si="7"/>
        <v>53.7</v>
      </c>
      <c r="I126" s="27">
        <v>15</v>
      </c>
      <c r="J126" s="26" t="str">
        <f>_xlfn.XLOOKUP(I126,CATEGORIA!B:B,CATEGORIA!C:C)</f>
        <v>CACAU EM PO NATURAL 25KG (FRALIA)</v>
      </c>
      <c r="K126" s="8">
        <f>_xlfn.XLOOKUP(I126,'LISTA '!D:D,'LISTA '!I:I)</f>
        <v>50</v>
      </c>
      <c r="L126" s="58">
        <f t="shared" si="13"/>
        <v>0.06</v>
      </c>
    </row>
    <row r="127" spans="1:12" x14ac:dyDescent="0.3">
      <c r="A127" s="4">
        <v>1639</v>
      </c>
      <c r="B127" s="26" t="str">
        <f>_xlfn.XLOOKUP(A127,CATEGORIA!B:B,CATEGORIA!C:C)</f>
        <v>CACAU EM PO NATURAL 2KG (FRALIA)</v>
      </c>
      <c r="C127" s="6">
        <f>_xlfn.XLOOKUP(A127,Peso!A:A,Peso!D:D)</f>
        <v>2</v>
      </c>
      <c r="D127" s="7" t="s">
        <v>185</v>
      </c>
      <c r="E127" s="8">
        <f t="shared" si="9"/>
        <v>0.43</v>
      </c>
      <c r="F127" s="9">
        <v>0.97540620614829698</v>
      </c>
      <c r="G127" s="8">
        <f t="shared" si="12"/>
        <v>0.70270310307414852</v>
      </c>
      <c r="H127" s="8">
        <f t="shared" si="7"/>
        <v>55.8</v>
      </c>
      <c r="I127" s="27">
        <v>15</v>
      </c>
      <c r="J127" s="26" t="str">
        <f>_xlfn.XLOOKUP(I127,CATEGORIA!B:B,CATEGORIA!C:C)</f>
        <v>CACAU EM PO NATURAL 25KG (FRALIA)</v>
      </c>
      <c r="K127" s="8">
        <f>_xlfn.XLOOKUP(I127,'LISTA '!D:D,'LISTA '!I:I)</f>
        <v>50</v>
      </c>
      <c r="L127" s="58">
        <f t="shared" si="13"/>
        <v>0.1</v>
      </c>
    </row>
    <row r="128" spans="1:12" x14ac:dyDescent="0.3">
      <c r="A128" s="4">
        <v>1890</v>
      </c>
      <c r="B128" s="26" t="str">
        <f>_xlfn.XLOOKUP(A128,CATEGORIA!B:B,CATEGORIA!C:C)</f>
        <v>CALDO DE BACON S/ GLUTAMATO 2KG (VIDA EM GRAOS)</v>
      </c>
      <c r="C128" s="6">
        <f>_xlfn.XLOOKUP(A128,Peso!A:A,Peso!D:D)</f>
        <v>2</v>
      </c>
      <c r="D128" s="7" t="s">
        <v>185</v>
      </c>
      <c r="E128" s="8">
        <f t="shared" si="9"/>
        <v>0.43</v>
      </c>
      <c r="F128" s="9">
        <v>0.97540620614829698</v>
      </c>
      <c r="G128" s="8">
        <f t="shared" si="12"/>
        <v>0.70270310307414852</v>
      </c>
      <c r="H128" s="8">
        <f t="shared" si="7"/>
        <v>7.1</v>
      </c>
      <c r="I128" s="69">
        <v>1061</v>
      </c>
      <c r="J128" s="26" t="str">
        <f>_xlfn.XLOOKUP(I128,CATEGORIA!B:B,CATEGORIA!C:C)</f>
        <v>CALDO DE BACON S/ GLUTAMATO 5KG</v>
      </c>
      <c r="K128" s="8">
        <f>_xlfn.XLOOKUP(I128,'LISTA '!D:D,'LISTA '!I:I)</f>
        <v>5.5</v>
      </c>
      <c r="L128" s="58">
        <f t="shared" si="13"/>
        <v>0.15</v>
      </c>
    </row>
    <row r="129" spans="1:12" x14ac:dyDescent="0.3">
      <c r="A129" s="4">
        <v>2263</v>
      </c>
      <c r="B129" s="26" t="str">
        <f>_xlfn.XLOOKUP(A129,CATEGORIA!B:B,CATEGORIA!C:C)</f>
        <v>CALDO DE CARNE S/ GLUTAMATO 2KG (VIDA EM GRAOS)</v>
      </c>
      <c r="C129" s="6">
        <f>_xlfn.XLOOKUP(A129,Peso!A:A,Peso!D:D)</f>
        <v>2</v>
      </c>
      <c r="D129" s="7" t="s">
        <v>185</v>
      </c>
      <c r="E129" s="8">
        <f t="shared" si="9"/>
        <v>0.43</v>
      </c>
      <c r="F129" s="9">
        <v>0.97540620614829698</v>
      </c>
      <c r="G129" s="8">
        <f t="shared" si="12"/>
        <v>0.70270310307414852</v>
      </c>
      <c r="H129" s="8">
        <f t="shared" si="7"/>
        <v>7.1</v>
      </c>
      <c r="I129" s="69">
        <v>1062</v>
      </c>
      <c r="J129" s="26" t="str">
        <f>_xlfn.XLOOKUP(I129,CATEGORIA!B:B,CATEGORIA!C:C)</f>
        <v>CALDO DE CARNE S/ GLUTAMATO 5KG</v>
      </c>
      <c r="K129" s="8">
        <f>_xlfn.XLOOKUP(I129,'LISTA '!D:D,'LISTA '!I:I)</f>
        <v>5.5</v>
      </c>
      <c r="L129" s="58">
        <f t="shared" si="13"/>
        <v>0.15</v>
      </c>
    </row>
    <row r="130" spans="1:12" x14ac:dyDescent="0.3">
      <c r="A130" s="4">
        <v>2678</v>
      </c>
      <c r="B130" s="26" t="str">
        <f>_xlfn.XLOOKUP(A130,CATEGORIA!B:B,CATEGORIA!C:C)</f>
        <v>CALDO DE GALINHA S/ GLUTAMATO 2KG (VIDA EM GRAOS)</v>
      </c>
      <c r="C130" s="6">
        <f>_xlfn.XLOOKUP(A130,Peso!A:A,Peso!D:D)</f>
        <v>2</v>
      </c>
      <c r="D130" s="7" t="s">
        <v>185</v>
      </c>
      <c r="E130" s="8">
        <f t="shared" si="9"/>
        <v>0.43</v>
      </c>
      <c r="F130" s="9">
        <v>0.97540620614829698</v>
      </c>
      <c r="G130" s="8">
        <f t="shared" si="12"/>
        <v>0.70270310307414852</v>
      </c>
      <c r="H130" s="8">
        <f t="shared" ref="H130:H192" si="14">ROUND((K130+G130)*(1+L130),1)</f>
        <v>7.1</v>
      </c>
      <c r="I130" s="69">
        <v>1063</v>
      </c>
      <c r="J130" s="26" t="str">
        <f>_xlfn.XLOOKUP(I130,CATEGORIA!B:B,CATEGORIA!C:C)</f>
        <v>CALDO DE GALINHA S/ GLUTAMATO 5KG</v>
      </c>
      <c r="K130" s="8">
        <f>_xlfn.XLOOKUP(I130,'LISTA '!D:D,'LISTA '!I:I)</f>
        <v>5.5</v>
      </c>
      <c r="L130" s="58">
        <f t="shared" si="13"/>
        <v>0.15</v>
      </c>
    </row>
    <row r="131" spans="1:12" x14ac:dyDescent="0.3">
      <c r="A131" s="4">
        <v>2264</v>
      </c>
      <c r="B131" s="26" t="str">
        <f>_xlfn.XLOOKUP(A131,CATEGORIA!B:B,CATEGORIA!C:C)</f>
        <v>CALDO DE LEGUMES S/ GLUTAMATO 2KG (VIDA EM GRAOS)</v>
      </c>
      <c r="C131" s="6">
        <f>_xlfn.XLOOKUP(A131,Peso!A:A,Peso!D:D)</f>
        <v>2</v>
      </c>
      <c r="D131" s="7" t="s">
        <v>185</v>
      </c>
      <c r="E131" s="8">
        <f t="shared" ref="E131:E193" si="15">VLOOKUP(D131,$P$6:$Q$20,2,0)</f>
        <v>0.43</v>
      </c>
      <c r="F131" s="9">
        <v>0.97540620614829698</v>
      </c>
      <c r="G131" s="8">
        <f t="shared" si="12"/>
        <v>0.70270310307414852</v>
      </c>
      <c r="H131" s="8">
        <f t="shared" si="14"/>
        <v>7.1</v>
      </c>
      <c r="I131" s="69">
        <v>1064</v>
      </c>
      <c r="J131" s="26" t="str">
        <f>_xlfn.XLOOKUP(I131,CATEGORIA!B:B,CATEGORIA!C:C)</f>
        <v>CALDO DE LEGUMES S/ GLUTAMATO 5KG</v>
      </c>
      <c r="K131" s="8">
        <f>_xlfn.XLOOKUP(I131,'LISTA '!D:D,'LISTA '!I:I)</f>
        <v>5.5</v>
      </c>
      <c r="L131" s="58">
        <f t="shared" si="13"/>
        <v>0.15</v>
      </c>
    </row>
    <row r="132" spans="1:12" x14ac:dyDescent="0.3">
      <c r="A132" s="4">
        <v>2265</v>
      </c>
      <c r="B132" s="26" t="str">
        <f>_xlfn.XLOOKUP(A132,CATEGORIA!B:B,CATEGORIA!C:C)</f>
        <v>CALDO DE PEIXE S/ GLUTAMATO 2KG (VIDA EM GRAOS)</v>
      </c>
      <c r="C132" s="6">
        <f>_xlfn.XLOOKUP(A132,Peso!A:A,Peso!D:D)</f>
        <v>2</v>
      </c>
      <c r="D132" s="7" t="s">
        <v>185</v>
      </c>
      <c r="E132" s="8">
        <f t="shared" si="15"/>
        <v>0.43</v>
      </c>
      <c r="F132" s="9">
        <v>0.97540620614829698</v>
      </c>
      <c r="G132" s="8">
        <f t="shared" si="12"/>
        <v>0.70270310307414852</v>
      </c>
      <c r="H132" s="8">
        <f t="shared" si="14"/>
        <v>7.1</v>
      </c>
      <c r="I132" s="69">
        <v>1225</v>
      </c>
      <c r="J132" s="26" t="str">
        <f>_xlfn.XLOOKUP(I132,CATEGORIA!B:B,CATEGORIA!C:C)</f>
        <v>CALDO DE PEIXE S/ GLUTAMATO 5KG</v>
      </c>
      <c r="K132" s="8">
        <f>_xlfn.XLOOKUP(I132,'LISTA '!D:D,'LISTA '!I:I)</f>
        <v>5.5</v>
      </c>
      <c r="L132" s="58">
        <f t="shared" si="13"/>
        <v>0.15</v>
      </c>
    </row>
    <row r="133" spans="1:12" x14ac:dyDescent="0.3">
      <c r="A133" s="4">
        <v>1992</v>
      </c>
      <c r="B133" s="26" t="str">
        <f>_xlfn.XLOOKUP(A133,CATEGORIA!B:B,CATEGORIA!C:C)</f>
        <v>CAMOMILA 1KG (VIDA EM GRAOS)</v>
      </c>
      <c r="C133" s="6">
        <f>_xlfn.XLOOKUP(A133,Peso!A:A,Peso!D:D)</f>
        <v>1</v>
      </c>
      <c r="D133" s="7" t="s">
        <v>396</v>
      </c>
      <c r="E133" s="8">
        <f t="shared" si="15"/>
        <v>0.31</v>
      </c>
      <c r="F133" s="9">
        <v>0.97540620614829698</v>
      </c>
      <c r="G133" s="8">
        <f t="shared" si="12"/>
        <v>1.2854062061482969</v>
      </c>
      <c r="H133" s="8">
        <f t="shared" si="14"/>
        <v>32.799999999999997</v>
      </c>
      <c r="I133" s="27">
        <v>549</v>
      </c>
      <c r="J133" s="26" t="str">
        <f>_xlfn.XLOOKUP(I133,CATEGORIA!B:B,CATEGORIA!C:C)</f>
        <v>CAMOMILA 5KG</v>
      </c>
      <c r="K133" s="8">
        <f>_xlfn.XLOOKUP(I133,'LISTA '!D:D,'LISTA '!I:I)</f>
        <v>28.5</v>
      </c>
      <c r="L133" s="58">
        <f t="shared" si="13"/>
        <v>0.1</v>
      </c>
    </row>
    <row r="134" spans="1:12" x14ac:dyDescent="0.3">
      <c r="A134" s="4">
        <v>1897</v>
      </c>
      <c r="B134" s="26" t="str">
        <f>_xlfn.XLOOKUP(A134,CATEGORIA!B:B,CATEGORIA!C:C)</f>
        <v>CANA DO BREJO 1KG (VIDA EM GRAOS)</v>
      </c>
      <c r="C134" s="6">
        <f>_xlfn.XLOOKUP(A134,Peso!A:A,Peso!D:D)</f>
        <v>1</v>
      </c>
      <c r="D134" s="7" t="s">
        <v>396</v>
      </c>
      <c r="E134" s="8">
        <f t="shared" si="15"/>
        <v>0.31</v>
      </c>
      <c r="F134" s="9">
        <v>0.97540620614829698</v>
      </c>
      <c r="G134" s="8">
        <f t="shared" si="12"/>
        <v>1.2854062061482969</v>
      </c>
      <c r="H134" s="8" t="e">
        <f t="shared" si="14"/>
        <v>#N/A</v>
      </c>
      <c r="I134" s="27">
        <v>1217</v>
      </c>
      <c r="J134" s="26" t="str">
        <f>_xlfn.XLOOKUP(I134,CATEGORIA!B:B,CATEGORIA!C:C)</f>
        <v>CANA DO BREJO 5KG</v>
      </c>
      <c r="K134" s="8" t="e">
        <f>_xlfn.XLOOKUP(I134,'LISTA '!D:D,'LISTA '!I:I)</f>
        <v>#N/A</v>
      </c>
      <c r="L134" s="58" t="e">
        <f t="shared" si="13"/>
        <v>#N/A</v>
      </c>
    </row>
    <row r="135" spans="1:12" x14ac:dyDescent="0.3">
      <c r="A135" s="4">
        <v>21418</v>
      </c>
      <c r="B135" s="26" t="str">
        <f>_xlfn.XLOOKUP(A135,CATEGORIA!B:B,CATEGORIA!C:C)</f>
        <v>CANELA CORTE 6 CM EXTRA A 2KG</v>
      </c>
      <c r="C135" s="6">
        <f>_xlfn.XLOOKUP(A135,Peso!A:A,Peso!D:D)</f>
        <v>2</v>
      </c>
      <c r="D135" s="7" t="s">
        <v>393</v>
      </c>
      <c r="E135" s="8">
        <f t="shared" si="15"/>
        <v>0.2</v>
      </c>
      <c r="F135" s="9">
        <v>0.97540620614829698</v>
      </c>
      <c r="G135" s="8">
        <f t="shared" si="12"/>
        <v>0.58770310307414853</v>
      </c>
      <c r="H135" s="8" t="e">
        <f t="shared" si="14"/>
        <v>#N/A</v>
      </c>
      <c r="I135" s="27">
        <v>21480</v>
      </c>
      <c r="J135" s="26" t="str">
        <f>_xlfn.XLOOKUP(I135,CATEGORIA!B:B,CATEGORIA!C:C)</f>
        <v>CANELA CORTE 6 CM EXTRA A 10KG (VIETNÃ)</v>
      </c>
      <c r="K135" s="8" t="e">
        <f>_xlfn.XLOOKUP(I135,'LISTA '!D:D,'LISTA '!I:I)</f>
        <v>#N/A</v>
      </c>
      <c r="L135" s="58" t="e">
        <f t="shared" si="13"/>
        <v>#N/A</v>
      </c>
    </row>
    <row r="136" spans="1:12" x14ac:dyDescent="0.3">
      <c r="A136" s="4">
        <v>21419</v>
      </c>
      <c r="B136" s="26" t="str">
        <f>_xlfn.XLOOKUP(A136,CATEGORIA!B:B,CATEGORIA!C:C)</f>
        <v>CANELA EM PO PREMIUM PURA 2KG (VIDA EM GRAOS)</v>
      </c>
      <c r="C136" s="6">
        <f>_xlfn.XLOOKUP(A136,Peso!A:A,Peso!D:D)</f>
        <v>2</v>
      </c>
      <c r="D136" s="7" t="s">
        <v>185</v>
      </c>
      <c r="E136" s="8">
        <f t="shared" si="15"/>
        <v>0.43</v>
      </c>
      <c r="F136" s="9">
        <v>0.97540620614829698</v>
      </c>
      <c r="G136" s="8">
        <f t="shared" si="12"/>
        <v>0.70270310307414852</v>
      </c>
      <c r="H136" s="8">
        <f t="shared" si="14"/>
        <v>15.8</v>
      </c>
      <c r="I136" s="27">
        <v>21049</v>
      </c>
      <c r="J136" s="26" t="str">
        <f>_xlfn.XLOOKUP(I136,CATEGORIA!B:B,CATEGORIA!C:C)</f>
        <v>CANELA EM PO PREMIUM PURA 5KG</v>
      </c>
      <c r="K136" s="8">
        <f>_xlfn.XLOOKUP(I136,'LISTA '!D:D,'LISTA '!I:I)</f>
        <v>13</v>
      </c>
      <c r="L136" s="58">
        <f t="shared" si="13"/>
        <v>0.15</v>
      </c>
    </row>
    <row r="137" spans="1:12" x14ac:dyDescent="0.3">
      <c r="A137" s="4">
        <v>20123</v>
      </c>
      <c r="B137" s="26" t="str">
        <f>_xlfn.XLOOKUP(A137,CATEGORIA!B:B,CATEGORIA!C:C)</f>
        <v>CANELA JAWA INTEIRA 10KG</v>
      </c>
      <c r="C137" s="6">
        <f>_xlfn.XLOOKUP(A137,Peso!A:A,Peso!D:D)</f>
        <v>10</v>
      </c>
      <c r="D137" s="7" t="s">
        <v>392</v>
      </c>
      <c r="E137" s="8">
        <f t="shared" si="15"/>
        <v>1.77</v>
      </c>
      <c r="F137" s="9">
        <v>0.97540620614829698</v>
      </c>
      <c r="G137" s="8">
        <f t="shared" si="12"/>
        <v>0.2745406206148297</v>
      </c>
      <c r="H137" s="8">
        <f t="shared" si="14"/>
        <v>42.2</v>
      </c>
      <c r="I137" s="27">
        <v>20206</v>
      </c>
      <c r="J137" s="26" t="str">
        <f>_xlfn.XLOOKUP(I137,CATEGORIA!B:B,CATEGORIA!C:C)</f>
        <v>CANELA JAWA INTEIRA 50KG</v>
      </c>
      <c r="K137" s="8">
        <v>39.5</v>
      </c>
      <c r="L137" s="58">
        <f t="shared" si="13"/>
        <v>0.06</v>
      </c>
    </row>
    <row r="138" spans="1:12" x14ac:dyDescent="0.3">
      <c r="A138" s="27">
        <v>21777</v>
      </c>
      <c r="B138" s="26" t="str">
        <f>_xlfn.XLOOKUP(A138,CATEGORIA!B:B,CATEGORIA!C:C)</f>
        <v>CANELA JAWA INTEIRA 2KG</v>
      </c>
      <c r="C138" s="6">
        <f>_xlfn.XLOOKUP(A138,Peso!A:A,Peso!D:D)</f>
        <v>2</v>
      </c>
      <c r="D138" s="7" t="s">
        <v>151</v>
      </c>
      <c r="E138" s="8">
        <f t="shared" si="15"/>
        <v>2.15</v>
      </c>
      <c r="F138" s="9">
        <v>0.98</v>
      </c>
      <c r="G138" s="8">
        <f t="shared" si="12"/>
        <v>1.5649999999999999</v>
      </c>
      <c r="H138" s="8">
        <f t="shared" si="14"/>
        <v>40.200000000000003</v>
      </c>
      <c r="I138" s="27">
        <v>21436</v>
      </c>
      <c r="J138" s="26" t="str">
        <f>_xlfn.XLOOKUP(I138,CATEGORIA!B:B,CATEGORIA!C:C)</f>
        <v>CANELA JAWA INTEIRA 25KG (VIETNÃ)</v>
      </c>
      <c r="K138" s="8">
        <f>_xlfn.XLOOKUP(I138,'LISTA '!D:D,'LISTA '!I:I)</f>
        <v>35</v>
      </c>
      <c r="L138" s="58">
        <f t="shared" si="13"/>
        <v>0.1</v>
      </c>
    </row>
    <row r="139" spans="1:12" x14ac:dyDescent="0.3">
      <c r="A139" s="27">
        <v>21776</v>
      </c>
      <c r="B139" s="26" t="str">
        <f>_xlfn.XLOOKUP(A139,CATEGORIA!B:B,CATEGORIA!C:C)</f>
        <v>CANELA JAWA INTEIRA 5KG</v>
      </c>
      <c r="C139" s="6">
        <f>_xlfn.XLOOKUP(A139,Peso!A:A,Peso!D:D)</f>
        <v>5</v>
      </c>
      <c r="D139" s="7" t="s">
        <v>151</v>
      </c>
      <c r="E139" s="8">
        <f t="shared" si="15"/>
        <v>2.15</v>
      </c>
      <c r="F139" s="9">
        <v>0.98</v>
      </c>
      <c r="G139" s="8">
        <f t="shared" si="12"/>
        <v>0.626</v>
      </c>
      <c r="H139" s="8">
        <f t="shared" si="14"/>
        <v>37.799999999999997</v>
      </c>
      <c r="I139" s="27">
        <v>21436</v>
      </c>
      <c r="J139" s="26" t="str">
        <f>_xlfn.XLOOKUP(I139,CATEGORIA!B:B,CATEGORIA!C:C)</f>
        <v>CANELA JAWA INTEIRA 25KG (VIETNÃ)</v>
      </c>
      <c r="K139" s="8">
        <f>_xlfn.XLOOKUP(I139,'LISTA '!D:D,'LISTA '!I:I)</f>
        <v>35</v>
      </c>
      <c r="L139" s="58">
        <f t="shared" si="13"/>
        <v>0.06</v>
      </c>
    </row>
    <row r="140" spans="1:12" x14ac:dyDescent="0.3">
      <c r="A140" s="4">
        <v>2135</v>
      </c>
      <c r="B140" s="26" t="str">
        <f>_xlfn.XLOOKUP(A140,CATEGORIA!B:B,CATEGORIA!C:C)</f>
        <v>CANJICA AMARELA 5KG (VIDA EM GRAOS)</v>
      </c>
      <c r="C140" s="6">
        <f>_xlfn.XLOOKUP(A140,Peso!A:A,Peso!D:D)</f>
        <v>5</v>
      </c>
      <c r="D140" s="7" t="s">
        <v>149</v>
      </c>
      <c r="E140" s="8">
        <f t="shared" si="15"/>
        <v>1.6</v>
      </c>
      <c r="F140" s="9">
        <v>0.97540620614829698</v>
      </c>
      <c r="G140" s="8">
        <f t="shared" si="12"/>
        <v>0.51508124122965948</v>
      </c>
      <c r="H140" s="8">
        <f t="shared" si="14"/>
        <v>3.5</v>
      </c>
      <c r="I140" s="27">
        <v>2714</v>
      </c>
      <c r="J140" s="26" t="str">
        <f>_xlfn.XLOOKUP(I140,CATEGORIA!B:B,CATEGORIA!C:C)</f>
        <v>CANJICA AMARELA 25KG</v>
      </c>
      <c r="K140" s="8">
        <f>_xlfn.XLOOKUP(I140,'LISTA '!D:D,'LISTA '!I:I)</f>
        <v>2.6</v>
      </c>
      <c r="L140" s="58">
        <f t="shared" si="13"/>
        <v>0.12</v>
      </c>
    </row>
    <row r="141" spans="1:12" x14ac:dyDescent="0.3">
      <c r="A141" s="4">
        <v>1278</v>
      </c>
      <c r="B141" s="26" t="str">
        <f>_xlfn.XLOOKUP(A141,CATEGORIA!B:B,CATEGORIA!C:C)</f>
        <v>CANJICA BRANCA 5KG (VIDA EM GRAOS)</v>
      </c>
      <c r="C141" s="6">
        <f>_xlfn.XLOOKUP(A141,Peso!A:A,Peso!D:D)</f>
        <v>5</v>
      </c>
      <c r="D141" s="7" t="s">
        <v>149</v>
      </c>
      <c r="E141" s="8">
        <f t="shared" si="15"/>
        <v>1.6</v>
      </c>
      <c r="F141" s="9">
        <v>0.97540620614829698</v>
      </c>
      <c r="G141" s="8">
        <f t="shared" si="12"/>
        <v>0.51508124122965948</v>
      </c>
      <c r="H141" s="8">
        <f t="shared" si="14"/>
        <v>5.2</v>
      </c>
      <c r="I141" s="27">
        <v>1277</v>
      </c>
      <c r="J141" s="26" t="str">
        <f>_xlfn.XLOOKUP(I141,CATEGORIA!B:B,CATEGORIA!C:C)</f>
        <v>CANJICA BRANCA 25KG</v>
      </c>
      <c r="K141" s="8">
        <f>_xlfn.XLOOKUP(I141,'LISTA '!D:D,'LISTA '!I:I)</f>
        <v>4.0999999999999996</v>
      </c>
      <c r="L141" s="58">
        <f t="shared" si="13"/>
        <v>0.12</v>
      </c>
    </row>
    <row r="142" spans="1:12" x14ac:dyDescent="0.3">
      <c r="A142" s="4">
        <v>1916</v>
      </c>
      <c r="B142" s="26" t="str">
        <f>_xlfn.XLOOKUP(A142,CATEGORIA!B:B,CATEGORIA!C:C)</f>
        <v>CAPIM LIMAO 1KG (VIDA EM GRAOS)</v>
      </c>
      <c r="C142" s="6">
        <f>_xlfn.XLOOKUP(A142,Peso!A:A,Peso!D:D)</f>
        <v>1</v>
      </c>
      <c r="D142" s="7" t="s">
        <v>395</v>
      </c>
      <c r="E142" s="8">
        <f t="shared" si="15"/>
        <v>0.31</v>
      </c>
      <c r="F142" s="9">
        <v>0.97540620614829698</v>
      </c>
      <c r="G142" s="8">
        <f t="shared" si="12"/>
        <v>1.2854062061482969</v>
      </c>
      <c r="H142" s="8">
        <f t="shared" si="14"/>
        <v>22.2</v>
      </c>
      <c r="I142" s="27">
        <v>551</v>
      </c>
      <c r="J142" s="26" t="str">
        <f>_xlfn.XLOOKUP(I142,CATEGORIA!B:B,CATEGORIA!C:C)</f>
        <v>CAPIM LIMAO 5KG (NACIONAL)</v>
      </c>
      <c r="K142" s="8">
        <f>_xlfn.XLOOKUP(I142,'LISTA '!D:D,'LISTA '!I:I)</f>
        <v>18</v>
      </c>
      <c r="L142" s="58">
        <f t="shared" si="13"/>
        <v>0.15</v>
      </c>
    </row>
    <row r="143" spans="1:12" x14ac:dyDescent="0.3">
      <c r="A143" s="4">
        <v>2164</v>
      </c>
      <c r="B143" s="26" t="str">
        <f>_xlfn.XLOOKUP(A143,CATEGORIA!B:B,CATEGORIA!C:C)</f>
        <v>CARQUEJA AMARGA 1KG (VIDA EM GRAOS)</v>
      </c>
      <c r="C143" s="6">
        <f>_xlfn.XLOOKUP(A143,Peso!A:A,Peso!D:D)</f>
        <v>1</v>
      </c>
      <c r="D143" s="7" t="s">
        <v>159</v>
      </c>
      <c r="E143" s="8">
        <f t="shared" si="15"/>
        <v>0.31</v>
      </c>
      <c r="F143" s="9">
        <v>0.97540620614829698</v>
      </c>
      <c r="G143" s="8">
        <f t="shared" si="12"/>
        <v>1.2854062061482969</v>
      </c>
      <c r="H143" s="8">
        <f t="shared" si="14"/>
        <v>13</v>
      </c>
      <c r="I143" s="27">
        <v>552</v>
      </c>
      <c r="J143" s="26" t="str">
        <f>_xlfn.XLOOKUP(I143,CATEGORIA!B:B,CATEGORIA!C:C)</f>
        <v>CARQUEJA AMARGA 5KG</v>
      </c>
      <c r="K143" s="8">
        <f>_xlfn.XLOOKUP(I143,'LISTA '!D:D,'LISTA '!I:I)</f>
        <v>10</v>
      </c>
      <c r="L143" s="58">
        <f t="shared" si="13"/>
        <v>0.15</v>
      </c>
    </row>
    <row r="144" spans="1:12" x14ac:dyDescent="0.3">
      <c r="A144" s="4">
        <v>2165</v>
      </c>
      <c r="B144" s="26" t="str">
        <f>_xlfn.XLOOKUP(A144,CATEGORIA!B:B,CATEGORIA!C:C)</f>
        <v>CARQUEJA DOCE 1KG (VIDA EM GRAOS)</v>
      </c>
      <c r="C144" s="6">
        <f>_xlfn.XLOOKUP(A144,Peso!A:A,Peso!D:D)</f>
        <v>1</v>
      </c>
      <c r="D144" s="7" t="s">
        <v>159</v>
      </c>
      <c r="E144" s="8">
        <f t="shared" si="15"/>
        <v>0.31</v>
      </c>
      <c r="F144" s="9">
        <v>0.97540620614829698</v>
      </c>
      <c r="G144" s="8">
        <f t="shared" si="12"/>
        <v>1.2854062061482969</v>
      </c>
      <c r="H144" s="8">
        <f t="shared" si="14"/>
        <v>10.1</v>
      </c>
      <c r="I144" s="27">
        <v>977</v>
      </c>
      <c r="J144" s="26" t="str">
        <f>_xlfn.XLOOKUP(I144,CATEGORIA!B:B,CATEGORIA!C:C)</f>
        <v>CARQUEJA DOCE 5KG</v>
      </c>
      <c r="K144" s="8">
        <f>_xlfn.XLOOKUP(I144,'LISTA '!D:D,'LISTA '!I:I)</f>
        <v>7.5</v>
      </c>
      <c r="L144" s="58">
        <f t="shared" si="13"/>
        <v>0.15</v>
      </c>
    </row>
    <row r="145" spans="1:12" x14ac:dyDescent="0.3">
      <c r="A145" s="4">
        <v>1336</v>
      </c>
      <c r="B145" s="26" t="str">
        <f>_xlfn.XLOOKUP(A145,CATEGORIA!B:B,CATEGORIA!C:C)</f>
        <v>CARVAO ATIVADO EM PO 3KG</v>
      </c>
      <c r="C145" s="6">
        <f>_xlfn.XLOOKUP(A145,Peso!A:A,Peso!D:D)</f>
        <v>3</v>
      </c>
      <c r="D145" s="7" t="s">
        <v>149</v>
      </c>
      <c r="E145" s="8">
        <f t="shared" si="15"/>
        <v>1.6</v>
      </c>
      <c r="F145" s="9">
        <v>0.97540620614829698</v>
      </c>
      <c r="G145" s="8">
        <f t="shared" si="12"/>
        <v>0.85846873538276569</v>
      </c>
      <c r="H145" s="8" t="e">
        <f t="shared" si="14"/>
        <v>#N/A</v>
      </c>
      <c r="I145" s="27">
        <v>1479</v>
      </c>
      <c r="J145" s="26" t="str">
        <f>_xlfn.XLOOKUP(I145,CATEGORIA!B:B,CATEGORIA!C:C)</f>
        <v>CARVAO ATIVADO EM PO 25KG</v>
      </c>
      <c r="K145" s="8" t="e">
        <f>_xlfn.XLOOKUP(I145,'LISTA '!D:D,'LISTA '!I:I)</f>
        <v>#N/A</v>
      </c>
      <c r="L145" s="58" t="e">
        <f t="shared" si="13"/>
        <v>#N/A</v>
      </c>
    </row>
    <row r="146" spans="1:12" x14ac:dyDescent="0.3">
      <c r="A146" s="4">
        <v>1918</v>
      </c>
      <c r="B146" s="26" t="str">
        <f>_xlfn.XLOOKUP(A146,CATEGORIA!B:B,CATEGORIA!C:C)</f>
        <v>CASTANHA DE BARU TORRADA 1KG (VIDA EM GRAOS)</v>
      </c>
      <c r="C146" s="6">
        <f>_xlfn.XLOOKUP(A146,Peso!A:A,Peso!D:D)</f>
        <v>1</v>
      </c>
      <c r="D146" s="7" t="s">
        <v>185</v>
      </c>
      <c r="E146" s="8">
        <f t="shared" si="15"/>
        <v>0.43</v>
      </c>
      <c r="F146" s="9">
        <v>0.97540620614829698</v>
      </c>
      <c r="G146" s="8">
        <f t="shared" si="12"/>
        <v>1.405406206148297</v>
      </c>
      <c r="H146" s="8">
        <f t="shared" si="14"/>
        <v>106</v>
      </c>
      <c r="I146" s="27">
        <v>405</v>
      </c>
      <c r="J146" s="26" t="str">
        <f>_xlfn.XLOOKUP(I146,CATEGORIA!B:B,CATEGORIA!C:C)</f>
        <v>CASTANHA DE BARU 5KG (TORRADA)</v>
      </c>
      <c r="K146" s="8">
        <f>_xlfn.XLOOKUP(I146,'LISTA '!D:D,'LISTA '!I:I)</f>
        <v>95</v>
      </c>
      <c r="L146" s="58">
        <f t="shared" si="13"/>
        <v>0.1</v>
      </c>
    </row>
    <row r="147" spans="1:12" s="66" customFormat="1" x14ac:dyDescent="0.3">
      <c r="A147" s="4">
        <v>1720</v>
      </c>
      <c r="B147" s="26" t="str">
        <f>_xlfn.XLOOKUP(A147,CATEGORIA!B:B,CATEGORIA!C:C)</f>
        <v>CASTANHA DE CAJU CARAMELIZADA COM CHOCOLATE 2KG</v>
      </c>
      <c r="C147" s="6">
        <f>_xlfn.XLOOKUP(A147,Peso!A:A,Peso!D:D)</f>
        <v>2</v>
      </c>
      <c r="D147" s="7" t="s">
        <v>150</v>
      </c>
      <c r="E147" s="8">
        <f t="shared" si="15"/>
        <v>1.7</v>
      </c>
      <c r="F147" s="9">
        <v>0.97540620614829698</v>
      </c>
      <c r="G147" s="8">
        <f t="shared" si="12"/>
        <v>1.3377031030741484</v>
      </c>
      <c r="H147" s="8" t="e">
        <f t="shared" si="14"/>
        <v>#N/A</v>
      </c>
      <c r="I147" s="27">
        <v>159</v>
      </c>
      <c r="J147" s="26" t="str">
        <f>_xlfn.XLOOKUP(I147,CATEGORIA!B:B,CATEGORIA!C:C)</f>
        <v>CASTANHA DE CAJU CARAMELIZADA COM CHOCOLATE 9KG</v>
      </c>
      <c r="K147" s="8" t="e">
        <f>_xlfn.XLOOKUP(I147,'LISTA '!D:D,'LISTA '!I:I)</f>
        <v>#N/A</v>
      </c>
      <c r="L147" s="58" t="e">
        <f t="shared" si="13"/>
        <v>#N/A</v>
      </c>
    </row>
    <row r="148" spans="1:12" x14ac:dyDescent="0.3">
      <c r="A148" s="4">
        <v>1721</v>
      </c>
      <c r="B148" s="26" t="str">
        <f>_xlfn.XLOOKUP(A148,CATEGORIA!B:B,CATEGORIA!C:C)</f>
        <v>CASTANHA DE CAJU CARAMELIZADA COM COCO 2KG (VIDA EM GRAOS)</v>
      </c>
      <c r="C148" s="6">
        <f>_xlfn.XLOOKUP(A148,Peso!A:A,Peso!D:D)</f>
        <v>2</v>
      </c>
      <c r="D148" s="7" t="s">
        <v>150</v>
      </c>
      <c r="E148" s="8">
        <f t="shared" si="15"/>
        <v>1.7</v>
      </c>
      <c r="F148" s="9">
        <v>0.97540620614829698</v>
      </c>
      <c r="G148" s="8">
        <f t="shared" si="12"/>
        <v>1.3377031030741484</v>
      </c>
      <c r="H148" s="8" t="e">
        <f t="shared" si="14"/>
        <v>#N/A</v>
      </c>
      <c r="I148" s="27">
        <v>2340</v>
      </c>
      <c r="J148" s="26" t="str">
        <f>_xlfn.XLOOKUP(I148,CATEGORIA!B:B,CATEGORIA!C:C)</f>
        <v>CASTANHA DE CAJU CARAMELIZADA COM COCO 12KG</v>
      </c>
      <c r="K148" s="8" t="e">
        <f>_xlfn.XLOOKUP(I148,'LISTA '!D:D,'LISTA '!I:I)</f>
        <v>#N/A</v>
      </c>
      <c r="L148" s="58" t="e">
        <f t="shared" ref="L148:L179" si="16">IF(C148&gt;=5,IF(K148&lt;10,$Q$23,IF(AND(K148&gt;=10,K148&lt;20),$Q$24,IF(AND(K148&gt;=20,K148&lt;40),$Q$25,IF(K148&gt;=40,$Q$26,)))),IF(K148&lt;10,$Q$29,IF(AND(K148&gt;=10,K148&lt;20),$Q$30,IF(AND(K148&gt;=20,K148&lt;40),$Q$31,IF(K148&gt;=40,$Q$32,)))))</f>
        <v>#N/A</v>
      </c>
    </row>
    <row r="149" spans="1:12" x14ac:dyDescent="0.3">
      <c r="A149" s="4">
        <v>1640</v>
      </c>
      <c r="B149" s="26" t="str">
        <f>_xlfn.XLOOKUP(A149,CATEGORIA!B:B,CATEGORIA!C:C)</f>
        <v>CASTANHA DE CAJU CARAMELIZADA COM GERGELIM 2KG (VIDA EM GRAOS)</v>
      </c>
      <c r="C149" s="6">
        <f>_xlfn.XLOOKUP(A149,Peso!A:A,Peso!D:D)</f>
        <v>2</v>
      </c>
      <c r="D149" s="7" t="s">
        <v>150</v>
      </c>
      <c r="E149" s="8">
        <f t="shared" si="15"/>
        <v>1.7</v>
      </c>
      <c r="F149" s="9">
        <v>0.97540620614829698</v>
      </c>
      <c r="G149" s="8">
        <f t="shared" si="12"/>
        <v>1.3377031030741484</v>
      </c>
      <c r="H149" s="8">
        <f t="shared" si="14"/>
        <v>58.7</v>
      </c>
      <c r="I149" s="27">
        <v>2281</v>
      </c>
      <c r="J149" s="26" t="str">
        <f>_xlfn.XLOOKUP(I149,CATEGORIA!B:B,CATEGORIA!C:C)</f>
        <v>CASTANHA DE CAJU CARAMELIZADA COM GERGELIM 12KG</v>
      </c>
      <c r="K149" s="8">
        <f>_xlfn.XLOOKUP(I149,'LISTA '!D:D,'LISTA '!I:I)</f>
        <v>52</v>
      </c>
      <c r="L149" s="58">
        <f t="shared" si="16"/>
        <v>0.1</v>
      </c>
    </row>
    <row r="150" spans="1:12" x14ac:dyDescent="0.3">
      <c r="A150" s="4">
        <v>992</v>
      </c>
      <c r="B150" s="26" t="str">
        <f>_xlfn.XLOOKUP(A150,CATEGORIA!B:B,CATEGORIA!C:C)</f>
        <v>CASTANHA DE CAJU W1-240 CRUA 5,67KG (VIDA EM GRAOS)</v>
      </c>
      <c r="C150" s="6">
        <f>_xlfn.XLOOKUP(A150,Peso!A:A,Peso!D:D)</f>
        <v>5.67</v>
      </c>
      <c r="D150" s="7" t="s">
        <v>153</v>
      </c>
      <c r="E150" s="8">
        <f t="shared" si="15"/>
        <v>2.94</v>
      </c>
      <c r="F150" s="9">
        <v>0.97540620614829698</v>
      </c>
      <c r="G150" s="8">
        <f t="shared" si="12"/>
        <v>0.69054783177218648</v>
      </c>
      <c r="H150" s="8">
        <f t="shared" si="14"/>
        <v>0.8</v>
      </c>
      <c r="I150" s="27">
        <v>93</v>
      </c>
      <c r="J150" s="26" t="str">
        <f>_xlfn.XLOOKUP(I150,CATEGORIA!B:B,CATEGORIA!C:C)</f>
        <v>CASTANHA DE CAJU W1-240 CRUA 11,34KG</v>
      </c>
      <c r="K150" s="8">
        <f>_xlfn.XLOOKUP(I150,'LISTA '!D:D,'LISTA '!I:I)</f>
        <v>0</v>
      </c>
      <c r="L150" s="58">
        <f t="shared" si="16"/>
        <v>0.12</v>
      </c>
    </row>
    <row r="151" spans="1:12" x14ac:dyDescent="0.3">
      <c r="A151" s="4">
        <v>1641</v>
      </c>
      <c r="B151" s="26" t="str">
        <f>_xlfn.XLOOKUP(A151,CATEGORIA!B:B,CATEGORIA!C:C)</f>
        <v>CASTANHA DE CAJU W1-240 CRUA 2KG (VIDA EM GRAOS)</v>
      </c>
      <c r="C151" s="6">
        <f>_xlfn.XLOOKUP(A151,Peso!A:A,Peso!D:D)</f>
        <v>2</v>
      </c>
      <c r="D151" s="7" t="s">
        <v>150</v>
      </c>
      <c r="E151" s="8">
        <f t="shared" si="15"/>
        <v>1.7</v>
      </c>
      <c r="F151" s="9">
        <v>0.97540620614829698</v>
      </c>
      <c r="G151" s="8">
        <f t="shared" si="12"/>
        <v>1.3377031030741484</v>
      </c>
      <c r="H151" s="8">
        <f t="shared" si="14"/>
        <v>1.5</v>
      </c>
      <c r="I151" s="27">
        <v>93</v>
      </c>
      <c r="J151" s="26" t="str">
        <f>_xlfn.XLOOKUP(I151,CATEGORIA!B:B,CATEGORIA!C:C)</f>
        <v>CASTANHA DE CAJU W1-240 CRUA 11,34KG</v>
      </c>
      <c r="K151" s="8">
        <f>_xlfn.XLOOKUP(I151,'LISTA '!D:D,'LISTA '!I:I)</f>
        <v>0</v>
      </c>
      <c r="L151" s="58">
        <f t="shared" si="16"/>
        <v>0.15</v>
      </c>
    </row>
    <row r="152" spans="1:12" x14ac:dyDescent="0.3">
      <c r="A152" s="4">
        <v>993</v>
      </c>
      <c r="B152" s="26" t="str">
        <f>_xlfn.XLOOKUP(A152,CATEGORIA!B:B,CATEGORIA!C:C)</f>
        <v>CASTANHA DE CAJU W1-240 TORRADA 5,67KG (VIDA EM GRAOS)</v>
      </c>
      <c r="C152" s="6">
        <f>_xlfn.XLOOKUP(A152,Peso!A:A,Peso!D:D)</f>
        <v>5.67</v>
      </c>
      <c r="D152" s="7" t="s">
        <v>153</v>
      </c>
      <c r="E152" s="8">
        <f t="shared" si="15"/>
        <v>2.94</v>
      </c>
      <c r="F152" s="9">
        <v>0.97540620614829698</v>
      </c>
      <c r="G152" s="8">
        <f t="shared" si="12"/>
        <v>0.69054783177218648</v>
      </c>
      <c r="H152" s="8">
        <f t="shared" si="14"/>
        <v>83.4</v>
      </c>
      <c r="I152" s="27">
        <v>92</v>
      </c>
      <c r="J152" s="26" t="str">
        <f>_xlfn.XLOOKUP(I152,CATEGORIA!B:B,CATEGORIA!C:C)</f>
        <v>CASTANHA DE CAJU W1-240 TORRADA 11,34KG</v>
      </c>
      <c r="K152" s="8">
        <f>_xlfn.XLOOKUP(I152,'LISTA '!D:D,'LISTA '!I:I)</f>
        <v>78</v>
      </c>
      <c r="L152" s="58">
        <f t="shared" si="16"/>
        <v>0.06</v>
      </c>
    </row>
    <row r="153" spans="1:12" x14ac:dyDescent="0.3">
      <c r="A153" s="4">
        <v>1583</v>
      </c>
      <c r="B153" s="26" t="str">
        <f>_xlfn.XLOOKUP(A153,CATEGORIA!B:B,CATEGORIA!C:C)</f>
        <v>CASTANHA DE CAJU W1-240 TORRADA 2KG (VIDA EM GRAOS)</v>
      </c>
      <c r="C153" s="6">
        <f>_xlfn.XLOOKUP(A153,Peso!A:A,Peso!D:D)</f>
        <v>2</v>
      </c>
      <c r="D153" s="7" t="s">
        <v>150</v>
      </c>
      <c r="E153" s="8">
        <f t="shared" si="15"/>
        <v>1.7</v>
      </c>
      <c r="F153" s="9">
        <v>0.97540620614829698</v>
      </c>
      <c r="G153" s="8">
        <f t="shared" si="12"/>
        <v>1.3377031030741484</v>
      </c>
      <c r="H153" s="8">
        <f t="shared" si="14"/>
        <v>87.3</v>
      </c>
      <c r="I153" s="27">
        <v>92</v>
      </c>
      <c r="J153" s="26" t="str">
        <f>_xlfn.XLOOKUP(I153,CATEGORIA!B:B,CATEGORIA!C:C)</f>
        <v>CASTANHA DE CAJU W1-240 TORRADA 11,34KG</v>
      </c>
      <c r="K153" s="8">
        <f>_xlfn.XLOOKUP(I153,'LISTA '!D:D,'LISTA '!I:I)</f>
        <v>78</v>
      </c>
      <c r="L153" s="58">
        <f t="shared" si="16"/>
        <v>0.1</v>
      </c>
    </row>
    <row r="154" spans="1:12" x14ac:dyDescent="0.3">
      <c r="A154" s="4">
        <v>1021</v>
      </c>
      <c r="B154" s="26" t="str">
        <f>_xlfn.XLOOKUP(A154,CATEGORIA!B:B,CATEGORIA!C:C)</f>
        <v>CASTANHA DE CAJU W1-240 TORRADA E SALGADA 5,67KG (VIDA EM GRAOS)</v>
      </c>
      <c r="C154" s="6">
        <f>_xlfn.XLOOKUP(A154,Peso!A:A,Peso!D:D)</f>
        <v>5.67</v>
      </c>
      <c r="D154" s="7" t="s">
        <v>153</v>
      </c>
      <c r="E154" s="8">
        <f t="shared" si="15"/>
        <v>2.94</v>
      </c>
      <c r="F154" s="9">
        <v>0.97540620614829698</v>
      </c>
      <c r="G154" s="8">
        <f t="shared" si="12"/>
        <v>0.69054783177218648</v>
      </c>
      <c r="H154" s="8">
        <f t="shared" si="14"/>
        <v>83.4</v>
      </c>
      <c r="I154" s="27">
        <v>360</v>
      </c>
      <c r="J154" s="26" t="str">
        <f>_xlfn.XLOOKUP(I154,CATEGORIA!B:B,CATEGORIA!C:C)</f>
        <v>CASTANHA DE CAJU W1-240 TORRADA E SALGADA 11,34KG</v>
      </c>
      <c r="K154" s="8">
        <f>_xlfn.XLOOKUP(I154,'LISTA '!D:D,'LISTA '!I:I)</f>
        <v>78</v>
      </c>
      <c r="L154" s="58">
        <f t="shared" si="16"/>
        <v>0.06</v>
      </c>
    </row>
    <row r="155" spans="1:12" x14ac:dyDescent="0.3">
      <c r="A155" s="4">
        <v>1584</v>
      </c>
      <c r="B155" s="26" t="str">
        <f>_xlfn.XLOOKUP(A155,CATEGORIA!B:B,CATEGORIA!C:C)</f>
        <v>CASTANHA DE CAJU W1-240 TORRADA E SALGADA 2KG (VIDA EM GRAOS)</v>
      </c>
      <c r="C155" s="6">
        <f>_xlfn.XLOOKUP(A155,Peso!A:A,Peso!D:D)</f>
        <v>2</v>
      </c>
      <c r="D155" s="7" t="s">
        <v>150</v>
      </c>
      <c r="E155" s="8">
        <f t="shared" si="15"/>
        <v>1.7</v>
      </c>
      <c r="F155" s="9">
        <v>0.97540620614829698</v>
      </c>
      <c r="G155" s="8">
        <f t="shared" si="12"/>
        <v>1.3377031030741484</v>
      </c>
      <c r="H155" s="8">
        <f t="shared" si="14"/>
        <v>87.3</v>
      </c>
      <c r="I155" s="27">
        <v>360</v>
      </c>
      <c r="J155" s="26" t="str">
        <f>_xlfn.XLOOKUP(I155,CATEGORIA!B:B,CATEGORIA!C:C)</f>
        <v>CASTANHA DE CAJU W1-240 TORRADA E SALGADA 11,34KG</v>
      </c>
      <c r="K155" s="8">
        <f>_xlfn.XLOOKUP(I155,'LISTA '!D:D,'LISTA '!I:I)</f>
        <v>78</v>
      </c>
      <c r="L155" s="58">
        <f t="shared" si="16"/>
        <v>0.1</v>
      </c>
    </row>
    <row r="156" spans="1:12" x14ac:dyDescent="0.3">
      <c r="A156" s="4">
        <v>2711</v>
      </c>
      <c r="B156" s="26" t="str">
        <f>_xlfn.XLOOKUP(A156,CATEGORIA!B:B,CATEGORIA!C:C)</f>
        <v>CASTANHA DE CAJU W1-320 CRUA 5,67KG (VIDA EM GRAOS)</v>
      </c>
      <c r="C156" s="6">
        <f>_xlfn.XLOOKUP(A156,Peso!A:A,Peso!D:D)</f>
        <v>5.67</v>
      </c>
      <c r="D156" s="7" t="s">
        <v>153</v>
      </c>
      <c r="E156" s="8">
        <f t="shared" si="15"/>
        <v>2.94</v>
      </c>
      <c r="F156" s="9">
        <v>0.97540620614829698</v>
      </c>
      <c r="G156" s="8">
        <f t="shared" si="12"/>
        <v>0.69054783177218648</v>
      </c>
      <c r="H156" s="8">
        <f t="shared" si="14"/>
        <v>69.599999999999994</v>
      </c>
      <c r="I156" s="27">
        <v>1776</v>
      </c>
      <c r="J156" s="26" t="str">
        <f>_xlfn.XLOOKUP(I156,CATEGORIA!B:B,CATEGORIA!C:C)</f>
        <v>CASTANHA DE CAJU W1-320 CRUA 11,34KG</v>
      </c>
      <c r="K156" s="8">
        <f>_xlfn.XLOOKUP(I156,'LISTA '!D:D,'LISTA '!I:I)</f>
        <v>65</v>
      </c>
      <c r="L156" s="58">
        <f t="shared" si="16"/>
        <v>0.06</v>
      </c>
    </row>
    <row r="157" spans="1:12" x14ac:dyDescent="0.3">
      <c r="A157" s="4">
        <v>2712</v>
      </c>
      <c r="B157" s="26" t="str">
        <f>_xlfn.XLOOKUP(A157,CATEGORIA!B:B,CATEGORIA!C:C)</f>
        <v>CASTANHA DE CAJU W1-320 TORRADA 5,67KG (VIDA EM GRAOS)</v>
      </c>
      <c r="C157" s="6">
        <f>_xlfn.XLOOKUP(A157,Peso!A:A,Peso!D:D)</f>
        <v>5.67</v>
      </c>
      <c r="D157" s="7" t="s">
        <v>153</v>
      </c>
      <c r="E157" s="8">
        <f t="shared" si="15"/>
        <v>2.94</v>
      </c>
      <c r="F157" s="9">
        <v>0.97540620614829698</v>
      </c>
      <c r="G157" s="8">
        <f t="shared" si="12"/>
        <v>0.69054783177218648</v>
      </c>
      <c r="H157" s="8">
        <f t="shared" si="14"/>
        <v>69.599999999999994</v>
      </c>
      <c r="I157" s="27">
        <v>1774</v>
      </c>
      <c r="J157" s="26" t="str">
        <f>_xlfn.XLOOKUP(I157,CATEGORIA!B:B,CATEGORIA!C:C)</f>
        <v>CASTANHA DE CAJU W1-320 TORRADA 11,34KG</v>
      </c>
      <c r="K157" s="8">
        <f>_xlfn.XLOOKUP(I157,'LISTA '!D:D,'LISTA '!I:I)</f>
        <v>65</v>
      </c>
      <c r="L157" s="58">
        <f t="shared" si="16"/>
        <v>0.06</v>
      </c>
    </row>
    <row r="158" spans="1:12" x14ac:dyDescent="0.3">
      <c r="A158" s="4">
        <v>2713</v>
      </c>
      <c r="B158" s="26" t="str">
        <f>_xlfn.XLOOKUP(A158,CATEGORIA!B:B,CATEGORIA!C:C)</f>
        <v>CASTANHA DE CAJU W1-320 TORRADA E SALGADA 5,67KG (VIDA EM GRAOS)</v>
      </c>
      <c r="C158" s="6">
        <f>_xlfn.XLOOKUP(A158,Peso!A:A,Peso!D:D)</f>
        <v>5.67</v>
      </c>
      <c r="D158" s="7" t="s">
        <v>153</v>
      </c>
      <c r="E158" s="8">
        <f t="shared" si="15"/>
        <v>2.94</v>
      </c>
      <c r="F158" s="9">
        <v>0.97540620614829698</v>
      </c>
      <c r="G158" s="8">
        <f t="shared" si="12"/>
        <v>0.69054783177218648</v>
      </c>
      <c r="H158" s="8">
        <f t="shared" si="14"/>
        <v>69.599999999999994</v>
      </c>
      <c r="I158" s="27">
        <v>1775</v>
      </c>
      <c r="J158" s="26" t="str">
        <f>_xlfn.XLOOKUP(I158,CATEGORIA!B:B,CATEGORIA!C:C)</f>
        <v>CASTANHA DE CAJU W1-320 TORRADA E SALGADA 11,34KG</v>
      </c>
      <c r="K158" s="8">
        <f>_xlfn.XLOOKUP(I158,'LISTA '!D:D,'LISTA '!I:I)</f>
        <v>65</v>
      </c>
      <c r="L158" s="58">
        <f t="shared" si="16"/>
        <v>0.06</v>
      </c>
    </row>
    <row r="159" spans="1:12" x14ac:dyDescent="0.3">
      <c r="A159" s="4">
        <v>1179</v>
      </c>
      <c r="B159" s="26" t="str">
        <f>_xlfn.XLOOKUP(A159,CATEGORIA!B:B,CATEGORIA!C:C)</f>
        <v>CASTANHA DE CAJU W3 TORRADA 5,67KG (VIDA EM GRAOS)</v>
      </c>
      <c r="C159" s="6">
        <f>_xlfn.XLOOKUP(A159,Peso!A:A,Peso!D:D)</f>
        <v>5.67</v>
      </c>
      <c r="D159" s="7" t="s">
        <v>153</v>
      </c>
      <c r="E159" s="8">
        <f t="shared" si="15"/>
        <v>2.94</v>
      </c>
      <c r="F159" s="9">
        <v>0.97540620614829698</v>
      </c>
      <c r="G159" s="8">
        <f t="shared" si="12"/>
        <v>0.69054783177218648</v>
      </c>
      <c r="H159" s="8">
        <f t="shared" si="14"/>
        <v>63.8</v>
      </c>
      <c r="I159" s="27">
        <v>523</v>
      </c>
      <c r="J159" s="26" t="str">
        <f>_xlfn.XLOOKUP(I159,CATEGORIA!B:B,CATEGORIA!C:C)</f>
        <v>CASTANHA DE CAJU W3 TORRADA 11,34KG</v>
      </c>
      <c r="K159" s="8">
        <f>_xlfn.XLOOKUP(I159,'LISTA '!D:D,'LISTA '!I:I)</f>
        <v>59.5</v>
      </c>
      <c r="L159" s="58">
        <f t="shared" si="16"/>
        <v>0.06</v>
      </c>
    </row>
    <row r="160" spans="1:12" x14ac:dyDescent="0.3">
      <c r="A160" s="4">
        <v>1186</v>
      </c>
      <c r="B160" s="26" t="str">
        <f>_xlfn.XLOOKUP(A160,CATEGORIA!B:B,CATEGORIA!C:C)</f>
        <v>CASTANHA DE CAJU W3 TORRADA E SALGADA 5,67KG (VIDA EM GRAOS)</v>
      </c>
      <c r="C160" s="6">
        <f>_xlfn.XLOOKUP(A160,Peso!A:A,Peso!D:D)</f>
        <v>5.67</v>
      </c>
      <c r="D160" s="7" t="s">
        <v>153</v>
      </c>
      <c r="E160" s="8">
        <f t="shared" si="15"/>
        <v>2.94</v>
      </c>
      <c r="F160" s="9">
        <v>0.97540620614829698</v>
      </c>
      <c r="G160" s="8">
        <f t="shared" si="12"/>
        <v>0.69054783177218648</v>
      </c>
      <c r="H160" s="8">
        <f t="shared" si="14"/>
        <v>63.8</v>
      </c>
      <c r="I160" s="27">
        <v>97</v>
      </c>
      <c r="J160" s="26" t="str">
        <f>_xlfn.XLOOKUP(I160,CATEGORIA!B:B,CATEGORIA!C:C)</f>
        <v>CASTANHA DE CAJU W3 TORRADA E SALGADA 11,34 KG</v>
      </c>
      <c r="K160" s="8">
        <f>_xlfn.XLOOKUP(I160,'LISTA '!D:D,'LISTA '!I:I)</f>
        <v>59.5</v>
      </c>
      <c r="L160" s="58">
        <f t="shared" si="16"/>
        <v>0.06</v>
      </c>
    </row>
    <row r="161" spans="1:12" x14ac:dyDescent="0.3">
      <c r="A161" s="4">
        <v>1585</v>
      </c>
      <c r="B161" s="26" t="str">
        <f>_xlfn.XLOOKUP(A161,CATEGORIA!B:B,CATEGORIA!C:C)</f>
        <v>CASTANHA DE CAJU W4 TORRADA 2KG</v>
      </c>
      <c r="C161" s="6">
        <f>_xlfn.XLOOKUP(A161,Peso!A:A,Peso!D:D)</f>
        <v>2</v>
      </c>
      <c r="D161" s="7" t="s">
        <v>150</v>
      </c>
      <c r="E161" s="8">
        <f t="shared" si="15"/>
        <v>1.7</v>
      </c>
      <c r="F161" s="9">
        <v>0.97540620614829698</v>
      </c>
      <c r="G161" s="8">
        <f t="shared" si="12"/>
        <v>1.3377031030741484</v>
      </c>
      <c r="H161" s="8">
        <f t="shared" si="14"/>
        <v>63.6</v>
      </c>
      <c r="I161" s="27">
        <v>94</v>
      </c>
      <c r="J161" s="26" t="str">
        <f>_xlfn.XLOOKUP(I161,CATEGORIA!B:B,CATEGORIA!C:C)</f>
        <v>CASTANHA DE CAJU W4 TORRADA 11,34 KG</v>
      </c>
      <c r="K161" s="8">
        <f>_xlfn.XLOOKUP(I161,'LISTA '!D:D,'LISTA '!I:I)</f>
        <v>56.5</v>
      </c>
      <c r="L161" s="58">
        <f t="shared" si="16"/>
        <v>0.1</v>
      </c>
    </row>
    <row r="162" spans="1:12" x14ac:dyDescent="0.3">
      <c r="A162" s="4">
        <v>1586</v>
      </c>
      <c r="B162" s="26" t="str">
        <f>_xlfn.XLOOKUP(A162,CATEGORIA!B:B,CATEGORIA!C:C)</f>
        <v>CASTANHA DE CAJU W4 TORRADA E SALGADA 2KG</v>
      </c>
      <c r="C162" s="6">
        <f>_xlfn.XLOOKUP(A162,Peso!A:A,Peso!D:D)</f>
        <v>2</v>
      </c>
      <c r="D162" s="7" t="s">
        <v>150</v>
      </c>
      <c r="E162" s="8">
        <f t="shared" si="15"/>
        <v>1.7</v>
      </c>
      <c r="F162" s="9">
        <v>0.97540620614829698</v>
      </c>
      <c r="G162" s="8">
        <f t="shared" si="12"/>
        <v>1.3377031030741484</v>
      </c>
      <c r="H162" s="8">
        <f t="shared" si="14"/>
        <v>63.6</v>
      </c>
      <c r="I162" s="27">
        <v>49</v>
      </c>
      <c r="J162" s="26" t="str">
        <f>_xlfn.XLOOKUP(I162,CATEGORIA!B:B,CATEGORIA!C:C)</f>
        <v>CASTANHA DE CAJU W4 TORRADA E SALGADA 11,34KG</v>
      </c>
      <c r="K162" s="8">
        <f>_xlfn.XLOOKUP(I162,'LISTA '!D:D,'LISTA '!I:I)</f>
        <v>56.5</v>
      </c>
      <c r="L162" s="58">
        <f t="shared" si="16"/>
        <v>0.1</v>
      </c>
    </row>
    <row r="163" spans="1:12" x14ac:dyDescent="0.3">
      <c r="A163" s="4">
        <v>726</v>
      </c>
      <c r="B163" s="26" t="str">
        <f>_xlfn.XLOOKUP(A163,CATEGORIA!B:B,CATEGORIA!C:C)</f>
        <v>CASTANHA DO PARA SEM CASCA LARGE 5KG (VIDA EM GRAOS)</v>
      </c>
      <c r="C163" s="6">
        <f>_xlfn.XLOOKUP(A163,Peso!A:A,Peso!D:D)</f>
        <v>5</v>
      </c>
      <c r="D163" s="7" t="s">
        <v>150</v>
      </c>
      <c r="E163" s="8">
        <f t="shared" si="15"/>
        <v>1.7</v>
      </c>
      <c r="F163" s="9">
        <v>0.97540620614829698</v>
      </c>
      <c r="G163" s="8">
        <f t="shared" si="12"/>
        <v>0.53508124122965939</v>
      </c>
      <c r="H163" s="8">
        <f t="shared" si="14"/>
        <v>0.6</v>
      </c>
      <c r="I163" s="27">
        <v>224</v>
      </c>
      <c r="J163" s="26" t="str">
        <f>_xlfn.XLOOKUP(I163,CATEGORIA!B:B,CATEGORIA!C:C)</f>
        <v>CASTANHA DO PARA SEM CASCA LARGE 20KG</v>
      </c>
      <c r="K163" s="8">
        <f>_xlfn.XLOOKUP(I163,'LISTA '!D:D,'LISTA '!I:I)</f>
        <v>0</v>
      </c>
      <c r="L163" s="58">
        <f t="shared" si="16"/>
        <v>0.12</v>
      </c>
    </row>
    <row r="164" spans="1:12" x14ac:dyDescent="0.3">
      <c r="A164" s="4">
        <v>21631</v>
      </c>
      <c r="B164" s="26" t="str">
        <f>_xlfn.XLOOKUP(A164,CATEGORIA!B:B,CATEGORIA!C:C)</f>
        <v>CASTANHA DO PARA SEM CASCA MEDIA 10KG</v>
      </c>
      <c r="C164" s="6">
        <f>_xlfn.XLOOKUP(A164,Peso!A:A,Peso!D:D)</f>
        <v>10</v>
      </c>
      <c r="D164" s="7" t="s">
        <v>150</v>
      </c>
      <c r="E164" s="8">
        <f t="shared" si="15"/>
        <v>1.7</v>
      </c>
      <c r="F164" s="9">
        <v>0.97540620614829698</v>
      </c>
      <c r="G164" s="8">
        <f t="shared" si="12"/>
        <v>0.26754062061482969</v>
      </c>
      <c r="H164" s="8">
        <f t="shared" si="14"/>
        <v>132.80000000000001</v>
      </c>
      <c r="I164" s="27">
        <v>66</v>
      </c>
      <c r="J164" s="26" t="str">
        <f>_xlfn.XLOOKUP(I164,CATEGORIA!B:B,CATEGORIA!C:C)</f>
        <v>CASTANHA DO PARA SEM CASCA MEDIA 20KG</v>
      </c>
      <c r="K164" s="8">
        <f>_xlfn.XLOOKUP(I164,'LISTA '!D:D,'LISTA '!I:I)</f>
        <v>125</v>
      </c>
      <c r="L164" s="58">
        <f t="shared" si="16"/>
        <v>0.06</v>
      </c>
    </row>
    <row r="165" spans="1:12" x14ac:dyDescent="0.3">
      <c r="A165" s="4">
        <v>727</v>
      </c>
      <c r="B165" s="26" t="str">
        <f>_xlfn.XLOOKUP(A165,CATEGORIA!B:B,CATEGORIA!C:C)</f>
        <v>CASTANHA DO PARA SEM CASCA MEDIA 5KG (VIDA EM GRAOS)</v>
      </c>
      <c r="C165" s="6">
        <f>_xlfn.XLOOKUP(A165,Peso!A:A,Peso!D:D)</f>
        <v>5</v>
      </c>
      <c r="D165" s="7" t="s">
        <v>150</v>
      </c>
      <c r="E165" s="8">
        <f t="shared" si="15"/>
        <v>1.7</v>
      </c>
      <c r="F165" s="9">
        <v>0.97540620614829698</v>
      </c>
      <c r="G165" s="8">
        <f t="shared" si="12"/>
        <v>0.53508124122965939</v>
      </c>
      <c r="H165" s="8">
        <f t="shared" si="14"/>
        <v>133.1</v>
      </c>
      <c r="I165" s="27">
        <v>66</v>
      </c>
      <c r="J165" s="26" t="str">
        <f>_xlfn.XLOOKUP(I165,CATEGORIA!B:B,CATEGORIA!C:C)</f>
        <v>CASTANHA DO PARA SEM CASCA MEDIA 20KG</v>
      </c>
      <c r="K165" s="8">
        <f>_xlfn.XLOOKUP(I165,'LISTA '!D:D,'LISTA '!I:I)</f>
        <v>125</v>
      </c>
      <c r="L165" s="58">
        <f t="shared" si="16"/>
        <v>0.06</v>
      </c>
    </row>
    <row r="166" spans="1:12" x14ac:dyDescent="0.3">
      <c r="A166" s="4">
        <v>1587</v>
      </c>
      <c r="B166" s="26" t="str">
        <f>_xlfn.XLOOKUP(A166,CATEGORIA!B:B,CATEGORIA!C:C)</f>
        <v>CASTANHA DO PARA SEM CASCA MEDIA 2KG (VIDA EM GRAOS)</v>
      </c>
      <c r="C166" s="6">
        <f>_xlfn.XLOOKUP(A166,Peso!A:A,Peso!D:D)</f>
        <v>2</v>
      </c>
      <c r="D166" s="7" t="s">
        <v>150</v>
      </c>
      <c r="E166" s="8">
        <f t="shared" si="15"/>
        <v>1.7</v>
      </c>
      <c r="F166" s="9">
        <v>0.97540620614829698</v>
      </c>
      <c r="G166" s="8">
        <f t="shared" si="12"/>
        <v>1.3377031030741484</v>
      </c>
      <c r="H166" s="8">
        <f t="shared" si="14"/>
        <v>139</v>
      </c>
      <c r="I166" s="27">
        <v>66</v>
      </c>
      <c r="J166" s="26" t="str">
        <f>_xlfn.XLOOKUP(I166,CATEGORIA!B:B,CATEGORIA!C:C)</f>
        <v>CASTANHA DO PARA SEM CASCA MEDIA 20KG</v>
      </c>
      <c r="K166" s="8">
        <f>_xlfn.XLOOKUP(I166,'LISTA '!D:D,'LISTA '!I:I)</f>
        <v>125</v>
      </c>
      <c r="L166" s="58">
        <f t="shared" si="16"/>
        <v>0.1</v>
      </c>
    </row>
    <row r="167" spans="1:12" x14ac:dyDescent="0.3">
      <c r="A167" s="4">
        <v>728</v>
      </c>
      <c r="B167" s="26" t="str">
        <f>_xlfn.XLOOKUP(A167,CATEGORIA!B:B,CATEGORIA!C:C)</f>
        <v>CASTANHA DO PARA SEM CASCA MIUDA 5KG (VIDA EM GRAOS)</v>
      </c>
      <c r="C167" s="6">
        <f>_xlfn.XLOOKUP(A167,Peso!A:A,Peso!D:D)</f>
        <v>5</v>
      </c>
      <c r="D167" s="7" t="s">
        <v>150</v>
      </c>
      <c r="E167" s="8">
        <f t="shared" si="15"/>
        <v>1.7</v>
      </c>
      <c r="F167" s="9">
        <v>0.97540620614829698</v>
      </c>
      <c r="G167" s="8">
        <f t="shared" si="12"/>
        <v>0.53508124122965939</v>
      </c>
      <c r="H167" s="8">
        <f t="shared" si="14"/>
        <v>130.9</v>
      </c>
      <c r="I167" s="27">
        <v>234</v>
      </c>
      <c r="J167" s="26" t="str">
        <f>_xlfn.XLOOKUP(I167,CATEGORIA!B:B,CATEGORIA!C:C)</f>
        <v>CASTANHA DO PARA SEM CASCA MIUDA 20KG</v>
      </c>
      <c r="K167" s="8">
        <f>_xlfn.XLOOKUP(I167,'LISTA '!D:D,'LISTA '!I:I)</f>
        <v>123</v>
      </c>
      <c r="L167" s="58">
        <f t="shared" si="16"/>
        <v>0.06</v>
      </c>
    </row>
    <row r="168" spans="1:12" x14ac:dyDescent="0.3">
      <c r="A168" s="4">
        <v>730</v>
      </c>
      <c r="B168" s="26" t="str">
        <f>_xlfn.XLOOKUP(A168,CATEGORIA!B:B,CATEGORIA!C:C)</f>
        <v>CASTANHA DO PARA SEM CASCA QUEBRADA 5KG (VIDA EM GRAOS)</v>
      </c>
      <c r="C168" s="6">
        <f>_xlfn.XLOOKUP(A168,Peso!A:A,Peso!D:D)</f>
        <v>5</v>
      </c>
      <c r="D168" s="7" t="s">
        <v>150</v>
      </c>
      <c r="E168" s="8">
        <f t="shared" si="15"/>
        <v>1.7</v>
      </c>
      <c r="F168" s="9">
        <v>0.97540620614829698</v>
      </c>
      <c r="G168" s="8">
        <f t="shared" si="12"/>
        <v>0.53508124122965939</v>
      </c>
      <c r="H168" s="8">
        <f t="shared" si="14"/>
        <v>119.3</v>
      </c>
      <c r="I168" s="27">
        <v>225</v>
      </c>
      <c r="J168" s="26" t="str">
        <f>_xlfn.XLOOKUP(I168,CATEGORIA!B:B,CATEGORIA!C:C)</f>
        <v>CASTANHA DO PARA SEM CASCA QUEBRADA 20KG</v>
      </c>
      <c r="K168" s="8">
        <f>_xlfn.XLOOKUP(I168,'LISTA '!D:D,'LISTA '!I:I)</f>
        <v>112</v>
      </c>
      <c r="L168" s="58">
        <f t="shared" si="16"/>
        <v>0.06</v>
      </c>
    </row>
    <row r="169" spans="1:12" x14ac:dyDescent="0.3">
      <c r="A169" s="4">
        <v>1059</v>
      </c>
      <c r="B169" s="26" t="str">
        <f>_xlfn.XLOOKUP(A169,CATEGORIA!B:B,CATEGORIA!C:C)</f>
        <v>CATUABA EM PO 5KG</v>
      </c>
      <c r="C169" s="6">
        <f>_xlfn.XLOOKUP(A169,Peso!A:A,Peso!D:D)</f>
        <v>5</v>
      </c>
      <c r="D169" s="7" t="s">
        <v>149</v>
      </c>
      <c r="E169" s="8">
        <f t="shared" si="15"/>
        <v>1.6</v>
      </c>
      <c r="F169" s="9">
        <v>0.97540620614829698</v>
      </c>
      <c r="G169" s="8">
        <f t="shared" si="12"/>
        <v>0.51508124122965948</v>
      </c>
      <c r="H169" s="8">
        <f t="shared" si="14"/>
        <v>14.6</v>
      </c>
      <c r="I169" s="27">
        <v>58</v>
      </c>
      <c r="J169" s="26" t="str">
        <f>_xlfn.XLOOKUP(I169,CATEGORIA!B:B,CATEGORIA!C:C)</f>
        <v>CATUABA EM PO 10KG</v>
      </c>
      <c r="K169" s="8">
        <f>_xlfn.XLOOKUP(I169,'LISTA '!D:D,'LISTA '!I:I)</f>
        <v>12.5</v>
      </c>
      <c r="L169" s="58">
        <f t="shared" si="16"/>
        <v>0.12</v>
      </c>
    </row>
    <row r="170" spans="1:12" x14ac:dyDescent="0.3">
      <c r="A170" s="4">
        <v>1913</v>
      </c>
      <c r="B170" s="26" t="str">
        <f>_xlfn.XLOOKUP(A170,CATEGORIA!B:B,CATEGORIA!C:C)</f>
        <v>CAVALINHA 1KG</v>
      </c>
      <c r="C170" s="6">
        <f>_xlfn.XLOOKUP(A170,Peso!A:A,Peso!D:D)</f>
        <v>1</v>
      </c>
      <c r="D170" s="7" t="s">
        <v>396</v>
      </c>
      <c r="E170" s="8">
        <f t="shared" si="15"/>
        <v>0.31</v>
      </c>
      <c r="F170" s="9">
        <v>0.97540620614829698</v>
      </c>
      <c r="G170" s="8">
        <f t="shared" si="12"/>
        <v>1.2854062061482969</v>
      </c>
      <c r="H170" s="8">
        <f t="shared" si="14"/>
        <v>61.9</v>
      </c>
      <c r="I170" s="27">
        <v>602</v>
      </c>
      <c r="J170" s="26" t="str">
        <f>_xlfn.XLOOKUP(I170,CATEGORIA!B:B,CATEGORIA!C:C)</f>
        <v>CAVALINHA 5KG</v>
      </c>
      <c r="K170" s="8">
        <f>_xlfn.XLOOKUP(I170,'LISTA '!D:D,'LISTA '!I:I)</f>
        <v>55</v>
      </c>
      <c r="L170" s="58">
        <f t="shared" si="16"/>
        <v>0.1</v>
      </c>
    </row>
    <row r="171" spans="1:12" x14ac:dyDescent="0.3">
      <c r="A171" s="4">
        <v>21553</v>
      </c>
      <c r="B171" s="26" t="str">
        <f>_xlfn.XLOOKUP(A171,CATEGORIA!B:B,CATEGORIA!C:C)</f>
        <v>CEBOLA CRISPY FRITA 2KG</v>
      </c>
      <c r="C171" s="6">
        <f>_xlfn.XLOOKUP(A171,Peso!A:A,Peso!D:D)</f>
        <v>2</v>
      </c>
      <c r="D171" s="7" t="s">
        <v>149</v>
      </c>
      <c r="E171" s="8">
        <f t="shared" si="15"/>
        <v>1.6</v>
      </c>
      <c r="F171" s="9">
        <v>0.97540620614829698</v>
      </c>
      <c r="G171" s="8">
        <f t="shared" si="12"/>
        <v>1.2877031030741486</v>
      </c>
      <c r="H171" s="8">
        <f t="shared" si="14"/>
        <v>16.399999999999999</v>
      </c>
      <c r="I171" s="27">
        <v>21755</v>
      </c>
      <c r="J171" s="26" t="str">
        <f>_xlfn.XLOOKUP(I171,CATEGORIA!B:B,CATEGORIA!C:C)</f>
        <v>CEBOLA CRISPY FRITA 20KG</v>
      </c>
      <c r="K171" s="8">
        <f>_xlfn.XLOOKUP(I171,'LISTA '!D:D,'LISTA '!I:I)</f>
        <v>13</v>
      </c>
      <c r="L171" s="58">
        <f t="shared" si="16"/>
        <v>0.15</v>
      </c>
    </row>
    <row r="172" spans="1:12" x14ac:dyDescent="0.3">
      <c r="A172" s="4">
        <v>21459</v>
      </c>
      <c r="B172" s="26" t="str">
        <f>_xlfn.XLOOKUP(A172,CATEGORIA!B:B,CATEGORIA!C:C)</f>
        <v>CEBOLA EM FLOCOS 2KG</v>
      </c>
      <c r="C172" s="6">
        <f>_xlfn.XLOOKUP(A172,Peso!A:A,Peso!D:D)</f>
        <v>2</v>
      </c>
      <c r="D172" s="7" t="s">
        <v>151</v>
      </c>
      <c r="E172" s="8">
        <f t="shared" si="15"/>
        <v>2.15</v>
      </c>
      <c r="F172" s="9">
        <v>0.97540620614829698</v>
      </c>
      <c r="G172" s="8">
        <f t="shared" si="12"/>
        <v>1.5627031030741485</v>
      </c>
      <c r="H172" s="8">
        <f t="shared" si="14"/>
        <v>17.3</v>
      </c>
      <c r="I172" s="27">
        <v>20064</v>
      </c>
      <c r="J172" s="26" t="str">
        <f>_xlfn.XLOOKUP(I172,CATEGORIA!B:B,CATEGORIA!C:C)</f>
        <v>CEBOLA EM FLOCOS 14KG</v>
      </c>
      <c r="K172" s="8">
        <f>_xlfn.XLOOKUP(I172,'LISTA '!D:D,'LISTA '!I:I)</f>
        <v>13.5</v>
      </c>
      <c r="L172" s="58">
        <f t="shared" si="16"/>
        <v>0.15</v>
      </c>
    </row>
    <row r="173" spans="1:12" x14ac:dyDescent="0.3">
      <c r="A173" s="4">
        <v>20408</v>
      </c>
      <c r="B173" s="26" t="str">
        <f>_xlfn.XLOOKUP(A173,CATEGORIA!B:B,CATEGORIA!C:C)</f>
        <v>CEBOLA EM PO 5KG</v>
      </c>
      <c r="C173" s="6">
        <f>_xlfn.XLOOKUP(A173,Peso!A:A,Peso!D:D)</f>
        <v>5</v>
      </c>
      <c r="D173" s="7" t="s">
        <v>151</v>
      </c>
      <c r="E173" s="8">
        <f t="shared" si="15"/>
        <v>2.15</v>
      </c>
      <c r="F173" s="9">
        <v>0.97540620614829698</v>
      </c>
      <c r="G173" s="8">
        <f t="shared" si="12"/>
        <v>0.62508124122965936</v>
      </c>
      <c r="H173" s="8">
        <f t="shared" si="14"/>
        <v>14.7</v>
      </c>
      <c r="I173" s="27">
        <v>20382</v>
      </c>
      <c r="J173" s="26" t="str">
        <f>_xlfn.XLOOKUP(I173,CATEGORIA!B:B,CATEGORIA!C:C)</f>
        <v>CEBOLA EM PO 25KG</v>
      </c>
      <c r="K173" s="8">
        <f>_xlfn.XLOOKUP(I173,'LISTA '!D:D,'LISTA '!I:I)</f>
        <v>12.5</v>
      </c>
      <c r="L173" s="58">
        <f t="shared" si="16"/>
        <v>0.12</v>
      </c>
    </row>
    <row r="174" spans="1:12" x14ac:dyDescent="0.3">
      <c r="A174" s="4">
        <v>21458</v>
      </c>
      <c r="B174" s="26" t="str">
        <f>_xlfn.XLOOKUP(A174,CATEGORIA!B:B,CATEGORIA!C:C)</f>
        <v>CEBOLA EM PO 2KG</v>
      </c>
      <c r="C174" s="6">
        <f>_xlfn.XLOOKUP(A174,Peso!A:A,Peso!D:D)</f>
        <v>2</v>
      </c>
      <c r="D174" s="7" t="s">
        <v>185</v>
      </c>
      <c r="E174" s="8">
        <f t="shared" si="15"/>
        <v>0.43</v>
      </c>
      <c r="F174" s="9">
        <v>0.97540620614829698</v>
      </c>
      <c r="G174" s="8">
        <f t="shared" si="12"/>
        <v>0.70270310307414852</v>
      </c>
      <c r="H174" s="8">
        <f t="shared" si="14"/>
        <v>15.2</v>
      </c>
      <c r="I174" s="27">
        <v>20382</v>
      </c>
      <c r="J174" s="26" t="str">
        <f>_xlfn.XLOOKUP(I174,CATEGORIA!B:B,CATEGORIA!C:C)</f>
        <v>CEBOLA EM PO 25KG</v>
      </c>
      <c r="K174" s="8">
        <f>_xlfn.XLOOKUP(I174,'LISTA '!D:D,'LISTA '!I:I)</f>
        <v>12.5</v>
      </c>
      <c r="L174" s="58">
        <f t="shared" si="16"/>
        <v>0.15</v>
      </c>
    </row>
    <row r="175" spans="1:12" x14ac:dyDescent="0.3">
      <c r="A175" s="4">
        <v>20410</v>
      </c>
      <c r="B175" s="26" t="str">
        <f>_xlfn.XLOOKUP(A175,CATEGORIA!B:B,CATEGORIA!C:C)</f>
        <v>CEBOLA GRANULADA 3-5 MM 5KG</v>
      </c>
      <c r="C175" s="6">
        <f>_xlfn.XLOOKUP(A175,Peso!A:A,Peso!D:D)</f>
        <v>5</v>
      </c>
      <c r="D175" s="7" t="s">
        <v>151</v>
      </c>
      <c r="E175" s="8">
        <f t="shared" si="15"/>
        <v>2.15</v>
      </c>
      <c r="F175" s="9">
        <v>0.97540620614829698</v>
      </c>
      <c r="G175" s="8">
        <f t="shared" si="12"/>
        <v>0.62508124122965936</v>
      </c>
      <c r="H175" s="8">
        <f t="shared" si="14"/>
        <v>15.3</v>
      </c>
      <c r="I175" s="27">
        <v>20066</v>
      </c>
      <c r="J175" s="26" t="str">
        <f>_xlfn.XLOOKUP(I175,CATEGORIA!B:B,CATEGORIA!C:C)</f>
        <v>CEBOLA GRANULADA 3-5 MM 20KG</v>
      </c>
      <c r="K175" s="8">
        <f>_xlfn.XLOOKUP(I175,'LISTA '!D:D,'LISTA '!I:I)</f>
        <v>13</v>
      </c>
      <c r="L175" s="58">
        <f t="shared" si="16"/>
        <v>0.12</v>
      </c>
    </row>
    <row r="176" spans="1:12" x14ac:dyDescent="0.3">
      <c r="A176" s="4">
        <v>20411</v>
      </c>
      <c r="B176" s="26" t="str">
        <f>_xlfn.XLOOKUP(A176,CATEGORIA!B:B,CATEGORIA!C:C)</f>
        <v>CEBOLA GRANULADA MIUDA 1-3 MM 5KG</v>
      </c>
      <c r="C176" s="6">
        <f>_xlfn.XLOOKUP(A176,Peso!A:A,Peso!D:D)</f>
        <v>5</v>
      </c>
      <c r="D176" s="7" t="s">
        <v>151</v>
      </c>
      <c r="E176" s="8">
        <f t="shared" si="15"/>
        <v>2.15</v>
      </c>
      <c r="F176" s="9">
        <v>0.97540620614829698</v>
      </c>
      <c r="G176" s="8">
        <f t="shared" si="12"/>
        <v>0.62508124122965936</v>
      </c>
      <c r="H176" s="8">
        <f t="shared" si="14"/>
        <v>15.3</v>
      </c>
      <c r="I176" s="27">
        <v>20065</v>
      </c>
      <c r="J176" s="26" t="str">
        <f>_xlfn.XLOOKUP(I176,CATEGORIA!B:B,CATEGORIA!C:C)</f>
        <v>CEBOLA GRANULADA MIUDA 1-3 MM 20KG</v>
      </c>
      <c r="K176" s="8">
        <f>_xlfn.XLOOKUP(I176,'LISTA '!D:D,'LISTA '!I:I)</f>
        <v>13</v>
      </c>
      <c r="L176" s="58">
        <f t="shared" si="16"/>
        <v>0.12</v>
      </c>
    </row>
    <row r="177" spans="1:12" x14ac:dyDescent="0.3">
      <c r="A177" s="4">
        <v>20394</v>
      </c>
      <c r="B177" s="26" t="str">
        <f>_xlfn.XLOOKUP(A177,CATEGORIA!B:B,CATEGORIA!C:C)</f>
        <v>CENOURA EM FLOCOS 5KG</v>
      </c>
      <c r="C177" s="6">
        <f>_xlfn.XLOOKUP(A177,Peso!A:A,Peso!D:D)</f>
        <v>5</v>
      </c>
      <c r="D177" s="7" t="s">
        <v>149</v>
      </c>
      <c r="E177" s="8">
        <f t="shared" si="15"/>
        <v>1.6</v>
      </c>
      <c r="F177" s="9">
        <v>0.97540620614829698</v>
      </c>
      <c r="G177" s="8">
        <f t="shared" si="12"/>
        <v>0.51508124122965948</v>
      </c>
      <c r="H177" s="8">
        <f t="shared" si="14"/>
        <v>16.3</v>
      </c>
      <c r="I177" s="27">
        <v>20386</v>
      </c>
      <c r="J177" s="26" t="str">
        <f>_xlfn.XLOOKUP(I177,CATEGORIA!B:B,CATEGORIA!C:C)</f>
        <v>CENOURA EM FLOCOS 20KG</v>
      </c>
      <c r="K177" s="8">
        <f>_xlfn.XLOOKUP(I177,'LISTA '!D:D,'LISTA '!I:I)</f>
        <v>14</v>
      </c>
      <c r="L177" s="58">
        <f t="shared" si="16"/>
        <v>0.12</v>
      </c>
    </row>
    <row r="178" spans="1:12" x14ac:dyDescent="0.3">
      <c r="A178" s="4">
        <v>21397</v>
      </c>
      <c r="B178" s="26" t="str">
        <f>_xlfn.XLOOKUP(A178,CATEGORIA!B:B,CATEGORIA!C:C)</f>
        <v>CENOURA EM FLOCOS 2KG</v>
      </c>
      <c r="C178" s="6">
        <f>_xlfn.XLOOKUP(A178,Peso!A:A,Peso!D:D)</f>
        <v>2</v>
      </c>
      <c r="D178" s="7" t="s">
        <v>185</v>
      </c>
      <c r="E178" s="8">
        <f t="shared" si="15"/>
        <v>0.43</v>
      </c>
      <c r="F178" s="9">
        <v>0.97540620614829698</v>
      </c>
      <c r="G178" s="8">
        <f t="shared" si="12"/>
        <v>0.70270310307414852</v>
      </c>
      <c r="H178" s="8">
        <f t="shared" si="14"/>
        <v>16.899999999999999</v>
      </c>
      <c r="I178" s="27">
        <v>20386</v>
      </c>
      <c r="J178" s="26" t="str">
        <f>_xlfn.XLOOKUP(I178,CATEGORIA!B:B,CATEGORIA!C:C)</f>
        <v>CENOURA EM FLOCOS 20KG</v>
      </c>
      <c r="K178" s="8">
        <f>_xlfn.XLOOKUP(I178,'LISTA '!D:D,'LISTA '!I:I)</f>
        <v>14</v>
      </c>
      <c r="L178" s="58">
        <f t="shared" si="16"/>
        <v>0.15</v>
      </c>
    </row>
    <row r="179" spans="1:12" x14ac:dyDescent="0.3">
      <c r="A179" s="4">
        <v>21445</v>
      </c>
      <c r="B179" s="26" t="str">
        <f>_xlfn.XLOOKUP(A179,CATEGORIA!B:B,CATEGORIA!C:C)</f>
        <v>CEREJA AO MARRASQUINO COM CABO 1X1.65KG (CURICO)</v>
      </c>
      <c r="C179" s="6">
        <f>_xlfn.XLOOKUP(A179,Peso!A:A,Peso!D:D)</f>
        <v>1.65</v>
      </c>
      <c r="D179" s="7" t="s">
        <v>394</v>
      </c>
      <c r="E179" s="8">
        <f t="shared" si="15"/>
        <v>0</v>
      </c>
      <c r="F179" s="9">
        <v>0.97540620614829698</v>
      </c>
      <c r="G179" s="8">
        <f t="shared" si="12"/>
        <v>0.5911552764535134</v>
      </c>
      <c r="H179" s="8" t="e">
        <f t="shared" si="14"/>
        <v>#N/A</v>
      </c>
      <c r="I179" s="27">
        <v>20014</v>
      </c>
      <c r="J179" s="26" t="str">
        <f>_xlfn.XLOOKUP(I179,CATEGORIA!B:B,CATEGORIA!C:C)</f>
        <v>CEREJA AO MARRASQUINO COM CABO 6X1.65KG (CURICO)</v>
      </c>
      <c r="K179" s="8" t="e">
        <f>_xlfn.XLOOKUP(I179,'LISTA '!D:D,'LISTA '!I:I)</f>
        <v>#N/A</v>
      </c>
      <c r="L179" s="58" t="e">
        <f t="shared" si="16"/>
        <v>#N/A</v>
      </c>
    </row>
    <row r="180" spans="1:12" x14ac:dyDescent="0.3">
      <c r="A180" s="4">
        <v>21444</v>
      </c>
      <c r="B180" s="26" t="str">
        <f>_xlfn.XLOOKUP(A180,CATEGORIA!B:B,CATEGORIA!C:C)</f>
        <v>CEREJA AO MARRASQUINO SEM CABO 1X1.80KG (CURICO)</v>
      </c>
      <c r="C180" s="6">
        <f>_xlfn.XLOOKUP(A180,Peso!A:A,Peso!D:D)</f>
        <v>1.8</v>
      </c>
      <c r="D180" s="7" t="s">
        <v>394</v>
      </c>
      <c r="E180" s="8">
        <f t="shared" si="15"/>
        <v>0</v>
      </c>
      <c r="F180" s="9">
        <v>0.97540620614829698</v>
      </c>
      <c r="G180" s="8">
        <f t="shared" ref="G180:G241" si="17">(E180+F180)/C180</f>
        <v>0.5418923367490539</v>
      </c>
      <c r="H180" s="8" t="e">
        <f t="shared" si="14"/>
        <v>#N/A</v>
      </c>
      <c r="I180" s="27">
        <v>20015</v>
      </c>
      <c r="J180" s="26" t="str">
        <f>_xlfn.XLOOKUP(I180,CATEGORIA!B:B,CATEGORIA!C:C)</f>
        <v>CEREJA AO MARRASQUINO SEM CABO 6X1.80KG (CURICO)</v>
      </c>
      <c r="K180" s="8" t="e">
        <f>_xlfn.XLOOKUP(I180,'LISTA '!D:D,'LISTA '!I:I)</f>
        <v>#N/A</v>
      </c>
      <c r="L180" s="58" t="e">
        <f t="shared" ref="L180:L196" si="18">IF(C180&gt;=5,IF(K180&lt;10,$Q$23,IF(AND(K180&gt;=10,K180&lt;20),$Q$24,IF(AND(K180&gt;=20,K180&lt;40),$Q$25,IF(K180&gt;=40,$Q$26,)))),IF(K180&lt;10,$Q$29,IF(AND(K180&gt;=10,K180&lt;20),$Q$30,IF(AND(K180&gt;=20,K180&lt;40),$Q$31,IF(K180&gt;=40,$Q$32,)))))</f>
        <v>#N/A</v>
      </c>
    </row>
    <row r="181" spans="1:12" x14ac:dyDescent="0.3">
      <c r="A181" s="4">
        <v>21447</v>
      </c>
      <c r="B181" s="26" t="str">
        <f>_xlfn.XLOOKUP(A181,CATEGORIA!B:B,CATEGORIA!C:C)</f>
        <v>CEREJA AO MARRASQUINO SEM TALO 2.2KG (CHILEFOOD)</v>
      </c>
      <c r="C181" s="6">
        <f>_xlfn.XLOOKUP(A181,Peso!A:A,Peso!D:D)</f>
        <v>2.2000000000000002</v>
      </c>
      <c r="D181" s="7" t="s">
        <v>394</v>
      </c>
      <c r="E181" s="8">
        <f t="shared" si="15"/>
        <v>0</v>
      </c>
      <c r="F181" s="9">
        <v>0.97540620614829698</v>
      </c>
      <c r="G181" s="8">
        <f t="shared" si="17"/>
        <v>0.44336645734013497</v>
      </c>
      <c r="H181" s="8" t="e">
        <f t="shared" si="14"/>
        <v>#N/A</v>
      </c>
      <c r="I181" s="27">
        <v>21248</v>
      </c>
      <c r="J181" s="26" t="str">
        <f>_xlfn.XLOOKUP(I181,CATEGORIA!B:B,CATEGORIA!C:C)</f>
        <v>CEREJA AO MARRASQUINO SEM TALO 6X2.2KG (CHILEFOOD)</v>
      </c>
      <c r="K181" s="8" t="e">
        <f>_xlfn.XLOOKUP(I181,'LISTA '!D:D,'LISTA '!I:I)</f>
        <v>#N/A</v>
      </c>
      <c r="L181" s="58" t="e">
        <f t="shared" si="18"/>
        <v>#N/A</v>
      </c>
    </row>
    <row r="182" spans="1:12" x14ac:dyDescent="0.3">
      <c r="A182" s="4">
        <v>21778</v>
      </c>
      <c r="B182" s="26" t="str">
        <f>_xlfn.XLOOKUP(A182,CATEGORIA!B:B,CATEGORIA!C:C)</f>
        <v>CEREJA AO MARRASQUINO SEM CABO 1X1.80KG (RANCH-O-FRUT)</v>
      </c>
      <c r="C182" s="6">
        <f>_xlfn.XLOOKUP(A182,Peso!A:A,Peso!D:D)</f>
        <v>1.8</v>
      </c>
      <c r="D182" s="7" t="s">
        <v>984</v>
      </c>
      <c r="E182" s="8">
        <f t="shared" si="15"/>
        <v>2.15</v>
      </c>
      <c r="F182" s="9">
        <v>0.97540620614829698</v>
      </c>
      <c r="G182" s="8">
        <f t="shared" si="17"/>
        <v>1.7363367811934982</v>
      </c>
      <c r="H182" s="8" t="e">
        <f t="shared" si="14"/>
        <v>#N/A</v>
      </c>
      <c r="I182" s="27">
        <v>21736</v>
      </c>
      <c r="J182" s="26" t="str">
        <f>_xlfn.XLOOKUP(I182,CATEGORIA!B:B,CATEGORIA!C:C)</f>
        <v>CEREJA AO MARRASQUINO SEM CABO 6X1.80KG (RANCH-O-FRUT)</v>
      </c>
      <c r="K182" s="8" t="e">
        <f>_xlfn.XLOOKUP(I182,'LISTA '!D:D,'LISTA '!I:I)</f>
        <v>#N/A</v>
      </c>
      <c r="L182" s="58" t="e">
        <f t="shared" si="18"/>
        <v>#N/A</v>
      </c>
    </row>
    <row r="183" spans="1:12" x14ac:dyDescent="0.3">
      <c r="A183" s="27">
        <v>21775</v>
      </c>
      <c r="B183" s="26" t="str">
        <f>_xlfn.XLOOKUP(A183,CATEGORIA!B:B,CATEGORIA!C:C)</f>
        <v>CEREJA AO MARRASQUINO COM CABO 1X1.65KG (RANCH-O-FRUT)</v>
      </c>
      <c r="C183" s="6">
        <f>_xlfn.XLOOKUP(A183,Peso!A:A,Peso!D:D)</f>
        <v>1.65</v>
      </c>
      <c r="D183" s="7" t="s">
        <v>151</v>
      </c>
      <c r="E183" s="8">
        <f t="shared" si="15"/>
        <v>2.15</v>
      </c>
      <c r="F183" s="9">
        <v>0.98</v>
      </c>
      <c r="G183" s="8">
        <f t="shared" si="17"/>
        <v>1.896969696969697</v>
      </c>
      <c r="H183" s="8" t="e">
        <f t="shared" si="14"/>
        <v>#N/A</v>
      </c>
      <c r="I183" s="68">
        <v>21735</v>
      </c>
      <c r="J183" s="26" t="str">
        <f>_xlfn.XLOOKUP(I183,CATEGORIA!B:B,CATEGORIA!C:C)</f>
        <v>CEREJA AO MARRASQUINO COM CABO 6X1.65KG (RANCH-O-FRUT)</v>
      </c>
      <c r="K183" s="8" t="e">
        <f>_xlfn.XLOOKUP(I183,'LISTA '!D:D,'LISTA '!I:I)</f>
        <v>#N/A</v>
      </c>
      <c r="L183" s="58" t="e">
        <f t="shared" si="18"/>
        <v>#N/A</v>
      </c>
    </row>
    <row r="184" spans="1:12" x14ac:dyDescent="0.3">
      <c r="A184" s="4">
        <v>21089</v>
      </c>
      <c r="B184" s="26" t="str">
        <f>_xlfn.XLOOKUP(A184,CATEGORIA!B:B,CATEGORIA!C:C)</f>
        <v>CEREJA DESIDRATADA 5KG (IMPORTADA)</v>
      </c>
      <c r="C184" s="6">
        <f>_xlfn.XLOOKUP(A184,Peso!A:A,Peso!D:D)</f>
        <v>5</v>
      </c>
      <c r="D184" s="7" t="s">
        <v>149</v>
      </c>
      <c r="E184" s="8">
        <f t="shared" si="15"/>
        <v>1.6</v>
      </c>
      <c r="F184" s="9">
        <v>0.97540620614829698</v>
      </c>
      <c r="G184" s="8">
        <f t="shared" si="17"/>
        <v>0.51508124122965948</v>
      </c>
      <c r="H184" s="8" t="e">
        <f t="shared" si="14"/>
        <v>#N/A</v>
      </c>
      <c r="I184" s="27">
        <v>21153</v>
      </c>
      <c r="J184" s="26" t="str">
        <f>_xlfn.XLOOKUP(I184,CATEGORIA!B:B,CATEGORIA!C:C)</f>
        <v>CEREJA DESIDRATADA 12,50KG (IMPORTADA)</v>
      </c>
      <c r="K184" s="8" t="e">
        <f>_xlfn.XLOOKUP(I184,'LISTA '!D:D,'LISTA '!I:I)</f>
        <v>#N/A</v>
      </c>
      <c r="L184" s="58" t="e">
        <f t="shared" si="18"/>
        <v>#N/A</v>
      </c>
    </row>
    <row r="185" spans="1:12" x14ac:dyDescent="0.3">
      <c r="A185" s="4">
        <v>21306</v>
      </c>
      <c r="B185" s="26" t="str">
        <f>_xlfn.XLOOKUP(A185,CATEGORIA!B:B,CATEGORIA!C:C)</f>
        <v>CEREJA DESIDRATADA 6,250KG (VIDA EM GRAOS)</v>
      </c>
      <c r="C185" s="6">
        <f>_xlfn.XLOOKUP(A185,Peso!A:A,Peso!D:D)</f>
        <v>6.25</v>
      </c>
      <c r="D185" s="7" t="s">
        <v>149</v>
      </c>
      <c r="E185" s="8">
        <f t="shared" si="15"/>
        <v>1.6</v>
      </c>
      <c r="F185" s="9">
        <v>0.97540620614829698</v>
      </c>
      <c r="G185" s="8">
        <f t="shared" si="17"/>
        <v>0.41206499298372756</v>
      </c>
      <c r="H185" s="8" t="e">
        <f t="shared" si="14"/>
        <v>#N/A</v>
      </c>
      <c r="I185" s="27">
        <v>21153</v>
      </c>
      <c r="J185" s="26" t="str">
        <f>_xlfn.XLOOKUP(I185,CATEGORIA!B:B,CATEGORIA!C:C)</f>
        <v>CEREJA DESIDRATADA 12,50KG (IMPORTADA)</v>
      </c>
      <c r="K185" s="8" t="e">
        <f>_xlfn.XLOOKUP(I185,'LISTA '!D:D,'LISTA '!I:I)</f>
        <v>#N/A</v>
      </c>
      <c r="L185" s="58" t="e">
        <f t="shared" si="18"/>
        <v>#N/A</v>
      </c>
    </row>
    <row r="186" spans="1:12" x14ac:dyDescent="0.3">
      <c r="A186" s="4">
        <v>21370</v>
      </c>
      <c r="B186" s="26" t="str">
        <f>_xlfn.XLOOKUP(A186,CATEGORIA!B:B,CATEGORIA!C:C)</f>
        <v>CEREJA DESIDRATADA 2KG (VIDA EM GRAOS)</v>
      </c>
      <c r="C186" s="6">
        <f>_xlfn.XLOOKUP(A186,Peso!A:A,Peso!D:D)</f>
        <v>2</v>
      </c>
      <c r="D186" s="7" t="s">
        <v>185</v>
      </c>
      <c r="E186" s="8">
        <f t="shared" si="15"/>
        <v>0.43</v>
      </c>
      <c r="F186" s="9">
        <v>0.97540620614829698</v>
      </c>
      <c r="G186" s="8">
        <f t="shared" si="17"/>
        <v>0.70270310307414852</v>
      </c>
      <c r="H186" s="8" t="e">
        <f t="shared" si="14"/>
        <v>#N/A</v>
      </c>
      <c r="I186" s="27">
        <v>21153</v>
      </c>
      <c r="J186" s="26" t="str">
        <f>_xlfn.XLOOKUP(I186,CATEGORIA!B:B,CATEGORIA!C:C)</f>
        <v>CEREJA DESIDRATADA 12,50KG (IMPORTADA)</v>
      </c>
      <c r="K186" s="8" t="e">
        <f>_xlfn.XLOOKUP(I186,'LISTA '!D:D,'LISTA '!I:I)</f>
        <v>#N/A</v>
      </c>
      <c r="L186" s="58" t="e">
        <f t="shared" si="18"/>
        <v>#N/A</v>
      </c>
    </row>
    <row r="187" spans="1:12" x14ac:dyDescent="0.3">
      <c r="A187" s="4">
        <v>1885</v>
      </c>
      <c r="B187" s="26" t="str">
        <f>_xlfn.XLOOKUP(A187,CATEGORIA!B:B,CATEGORIA!C:C)</f>
        <v>CEVADA TORRADA SOLUVEL 2KG ( VIDA EM GRAOS )</v>
      </c>
      <c r="C187" s="6">
        <f>_xlfn.XLOOKUP(A187,Peso!A:A,Peso!D:D)</f>
        <v>2</v>
      </c>
      <c r="D187" s="7" t="s">
        <v>185</v>
      </c>
      <c r="E187" s="8">
        <f t="shared" si="15"/>
        <v>0.43</v>
      </c>
      <c r="F187" s="9">
        <v>0.97540620614829698</v>
      </c>
      <c r="G187" s="8">
        <f t="shared" si="17"/>
        <v>0.70270310307414852</v>
      </c>
      <c r="H187" s="8">
        <f t="shared" si="14"/>
        <v>62.2</v>
      </c>
      <c r="I187" s="27">
        <v>2072</v>
      </c>
      <c r="J187" s="26" t="str">
        <f>_xlfn.XLOOKUP(I187,CATEGORIA!B:B,CATEGORIA!C:C)</f>
        <v>CEVADA TORRADA SOLUVEL 25 KG</v>
      </c>
      <c r="K187" s="8">
        <v>55.8</v>
      </c>
      <c r="L187" s="58">
        <f t="shared" si="18"/>
        <v>0.1</v>
      </c>
    </row>
    <row r="188" spans="1:12" x14ac:dyDescent="0.3">
      <c r="A188" s="4">
        <v>604</v>
      </c>
      <c r="B188" s="26" t="str">
        <f>_xlfn.XLOOKUP(A188,CATEGORIA!B:B,CATEGORIA!C:C)</f>
        <v>CEVADINHA INTEGRAL EM GRAOS 5KG ( VIDA EM GRAOS )</v>
      </c>
      <c r="C188" s="6">
        <f>_xlfn.XLOOKUP(A188,Peso!A:A,Peso!D:D)</f>
        <v>5</v>
      </c>
      <c r="D188" s="7" t="s">
        <v>149</v>
      </c>
      <c r="E188" s="8">
        <f t="shared" si="15"/>
        <v>1.6</v>
      </c>
      <c r="F188" s="9">
        <v>0.97540620614829698</v>
      </c>
      <c r="G188" s="8">
        <f t="shared" si="17"/>
        <v>0.51508124122965948</v>
      </c>
      <c r="H188" s="8">
        <f t="shared" si="14"/>
        <v>8</v>
      </c>
      <c r="I188" s="27">
        <v>2380</v>
      </c>
      <c r="J188" s="26" t="str">
        <f>_xlfn.XLOOKUP(I188,CATEGORIA!B:B,CATEGORIA!C:C)</f>
        <v>CEVADINHA INTEGRAL EM GRAOS 20KG</v>
      </c>
      <c r="K188" s="8">
        <f>_xlfn.XLOOKUP(I188,'LISTA '!D:D,'LISTA '!I:I)</f>
        <v>6.6</v>
      </c>
      <c r="L188" s="58">
        <f t="shared" si="18"/>
        <v>0.12</v>
      </c>
    </row>
    <row r="189" spans="1:12" x14ac:dyDescent="0.3">
      <c r="A189" s="27">
        <v>1898</v>
      </c>
      <c r="B189" s="26" t="str">
        <f>_xlfn.XLOOKUP(A189,CATEGORIA!B:B,CATEGORIA!C:C)</f>
        <v>CHA BRANCO DESIDRATADO 1KG</v>
      </c>
      <c r="C189" s="6">
        <f>_xlfn.XLOOKUP(A189,Peso!A:A,Peso!D:D)</f>
        <v>1</v>
      </c>
      <c r="D189" s="7" t="s">
        <v>908</v>
      </c>
      <c r="E189" s="8">
        <f t="shared" si="15"/>
        <v>1.6</v>
      </c>
      <c r="F189" s="9">
        <v>0.98</v>
      </c>
      <c r="G189" s="8">
        <f t="shared" si="17"/>
        <v>2.58</v>
      </c>
      <c r="H189" s="8">
        <f t="shared" si="14"/>
        <v>30.9</v>
      </c>
      <c r="I189" s="27">
        <v>1013</v>
      </c>
      <c r="J189" s="26" t="str">
        <f>_xlfn.XLOOKUP(I189,CATEGORIA!B:B,CATEGORIA!C:C)</f>
        <v>CHA BRANCO DESIDRATADO 5KG</v>
      </c>
      <c r="K189" s="8">
        <f>_xlfn.XLOOKUP(I189,'LISTA '!D:D,'LISTA '!I:I)</f>
        <v>25.5</v>
      </c>
      <c r="L189" s="58">
        <f t="shared" si="18"/>
        <v>0.1</v>
      </c>
    </row>
    <row r="190" spans="1:12" x14ac:dyDescent="0.3">
      <c r="A190" s="27">
        <v>2386</v>
      </c>
      <c r="B190" s="26" t="str">
        <f>_xlfn.XLOOKUP(A190,CATEGORIA!B:B,CATEGORIA!C:C)</f>
        <v>CHIPS DE BANANA SEM SAL 2X1KG</v>
      </c>
      <c r="C190" s="6">
        <f>_xlfn.XLOOKUP(A190,Peso!A:A,Peso!D:D)</f>
        <v>2</v>
      </c>
      <c r="D190" s="7" t="s">
        <v>149</v>
      </c>
      <c r="E190" s="8">
        <f t="shared" si="15"/>
        <v>1.6</v>
      </c>
      <c r="F190" s="9">
        <v>0.97540620614829698</v>
      </c>
      <c r="G190" s="8">
        <f t="shared" si="17"/>
        <v>1.2877031030741486</v>
      </c>
      <c r="H190" s="8">
        <f t="shared" si="14"/>
        <v>55</v>
      </c>
      <c r="I190" s="27">
        <v>2384</v>
      </c>
      <c r="J190" s="26" t="str">
        <f>_xlfn.XLOOKUP(I190,CATEGORIA!B:B,CATEGORIA!C:C)</f>
        <v>CHIPS DE BANANA SEM SAL 12X1KG</v>
      </c>
      <c r="K190" s="8">
        <v>48.7</v>
      </c>
      <c r="L190" s="58">
        <f t="shared" si="18"/>
        <v>0.1</v>
      </c>
    </row>
    <row r="191" spans="1:12" x14ac:dyDescent="0.3">
      <c r="A191" s="187">
        <v>21817</v>
      </c>
      <c r="B191" s="26" t="str">
        <f>_xlfn.XLOOKUP(A191,CATEGORIA!B:B,CATEGORIA!C:C)</f>
        <v>CHIPS DE COCO COM BORDA SEM AÇUCAR 3KG</v>
      </c>
      <c r="C191" s="6">
        <f>_xlfn.XLOOKUP(A191,Peso!A:A,Peso!D:D)</f>
        <v>3</v>
      </c>
      <c r="D191" s="7" t="s">
        <v>149</v>
      </c>
      <c r="E191" s="8">
        <f t="shared" si="15"/>
        <v>1.6</v>
      </c>
      <c r="F191" s="9">
        <v>0.97540620614829698</v>
      </c>
      <c r="G191" s="8">
        <f t="shared" si="17"/>
        <v>0.85846873538276569</v>
      </c>
      <c r="H191" s="8" t="e">
        <f t="shared" si="14"/>
        <v>#N/A</v>
      </c>
      <c r="I191" s="27">
        <v>21814</v>
      </c>
      <c r="J191" s="26" t="str">
        <f>_xlfn.XLOOKUP(I191,CATEGORIA!B:B,CATEGORIA!C:C)</f>
        <v>CHIPS DE COCO COM BORDA SEM AÇUCAR 9KG</v>
      </c>
      <c r="K191" s="8" t="e">
        <f>_xlfn.XLOOKUP(I191,'LISTA '!D:D,'LISTA '!I:I)</f>
        <v>#N/A</v>
      </c>
      <c r="L191" s="58" t="e">
        <f t="shared" si="18"/>
        <v>#N/A</v>
      </c>
    </row>
    <row r="192" spans="1:12" x14ac:dyDescent="0.3">
      <c r="A192" s="187">
        <v>21818</v>
      </c>
      <c r="B192" s="26" t="str">
        <f>_xlfn.XLOOKUP(A192,CATEGORIA!B:B,CATEGORIA!C:C)</f>
        <v>CHIPS DE COCO COM BORDA TORRADO COM AÇUCAR 3KG</v>
      </c>
      <c r="C192" s="6">
        <f>_xlfn.XLOOKUP(A192,Peso!A:A,Peso!D:D)</f>
        <v>3</v>
      </c>
      <c r="D192" s="7" t="s">
        <v>149</v>
      </c>
      <c r="E192" s="8">
        <f t="shared" si="15"/>
        <v>1.6</v>
      </c>
      <c r="F192" s="9">
        <v>0.97540620614829698</v>
      </c>
      <c r="G192" s="8">
        <f t="shared" si="17"/>
        <v>0.85846873538276569</v>
      </c>
      <c r="H192" s="8">
        <f t="shared" si="14"/>
        <v>73.5</v>
      </c>
      <c r="I192" s="27">
        <v>21815</v>
      </c>
      <c r="J192" s="26" t="str">
        <f>_xlfn.XLOOKUP(I192,CATEGORIA!B:B,CATEGORIA!C:C)</f>
        <v>CHIPS DE COCO COM BORDA TORRADO COM AÇUCAR 9KG</v>
      </c>
      <c r="K192" s="8">
        <f>_xlfn.XLOOKUP(I192,'LISTA '!D:D,'LISTA '!I:I)</f>
        <v>66</v>
      </c>
      <c r="L192" s="58">
        <f t="shared" si="18"/>
        <v>0.1</v>
      </c>
    </row>
    <row r="193" spans="1:12" x14ac:dyDescent="0.3">
      <c r="A193" s="187">
        <v>21819</v>
      </c>
      <c r="B193" s="26" t="str">
        <f>_xlfn.XLOOKUP(A193,CATEGORIA!B:B,CATEGORIA!C:C)</f>
        <v>CHIPS DE COCO SEM BORDA NATURAL SEM AÇUCAR 3KG</v>
      </c>
      <c r="C193" s="6">
        <f>_xlfn.XLOOKUP(A193,Peso!A:A,Peso!D:D)</f>
        <v>3</v>
      </c>
      <c r="D193" s="7" t="s">
        <v>149</v>
      </c>
      <c r="E193" s="8">
        <f t="shared" si="15"/>
        <v>1.6</v>
      </c>
      <c r="F193" s="9">
        <v>0.97540620614829698</v>
      </c>
      <c r="G193" s="8">
        <f t="shared" si="17"/>
        <v>0.85846873538276569</v>
      </c>
      <c r="H193" s="8">
        <f t="shared" ref="H193:H236" si="19">ROUND((K193+G193)*(1+L193),1)</f>
        <v>1</v>
      </c>
      <c r="I193" s="27">
        <v>21809</v>
      </c>
      <c r="J193" s="26" t="str">
        <f>_xlfn.XLOOKUP(I193,CATEGORIA!B:B,CATEGORIA!C:C)</f>
        <v>CHIPS DE COCO SEM BORDA NATURAL SEM AÇUCAR 10KG</v>
      </c>
      <c r="K193" s="8">
        <f>_xlfn.XLOOKUP(I193,'LISTA '!D:D,'LISTA '!I:I)</f>
        <v>0</v>
      </c>
      <c r="L193" s="58">
        <f t="shared" si="18"/>
        <v>0.15</v>
      </c>
    </row>
    <row r="194" spans="1:12" x14ac:dyDescent="0.3">
      <c r="A194" s="187">
        <v>21820</v>
      </c>
      <c r="B194" s="26" t="str">
        <f>_xlfn.XLOOKUP(A194,CATEGORIA!B:B,CATEGORIA!C:C)</f>
        <v>CHIPS DE COCO SEM BORDA TORRADO COM AÇUCAR 3KG</v>
      </c>
      <c r="C194" s="6">
        <f>_xlfn.XLOOKUP(A194,Peso!A:A,Peso!D:D)</f>
        <v>3</v>
      </c>
      <c r="D194" s="7" t="s">
        <v>149</v>
      </c>
      <c r="E194" s="8">
        <f t="shared" ref="E194:E255" si="20">VLOOKUP(D194,$P$6:$Q$20,2,0)</f>
        <v>1.6</v>
      </c>
      <c r="F194" s="9">
        <v>0.97540620614829698</v>
      </c>
      <c r="G194" s="8">
        <f t="shared" si="17"/>
        <v>0.85846873538276569</v>
      </c>
      <c r="H194" s="8">
        <f t="shared" si="19"/>
        <v>64.3</v>
      </c>
      <c r="I194" s="27">
        <v>21810</v>
      </c>
      <c r="J194" s="26" t="str">
        <f>_xlfn.XLOOKUP(I194,CATEGORIA!B:B,CATEGORIA!C:C)</f>
        <v>CHIPS DE COCO SEM BORDA TORRADO COM AÇUCAR 10KG</v>
      </c>
      <c r="K194" s="8">
        <f>_xlfn.XLOOKUP(I194,'LISTA '!D:D,'LISTA '!I:I)</f>
        <v>57.6</v>
      </c>
      <c r="L194" s="58">
        <f t="shared" si="18"/>
        <v>0.1</v>
      </c>
    </row>
    <row r="195" spans="1:12" x14ac:dyDescent="0.3">
      <c r="A195" s="187">
        <v>21821</v>
      </c>
      <c r="B195" s="26" t="str">
        <f>_xlfn.XLOOKUP(A195,CATEGORIA!B:B,CATEGORIA!C:C)</f>
        <v>CHIPS DE COCO SEM BORDA TORRADO SEM AÇUCAR 3KG</v>
      </c>
      <c r="C195" s="6">
        <f>_xlfn.XLOOKUP(A195,Peso!A:A,Peso!D:D)</f>
        <v>3</v>
      </c>
      <c r="D195" s="7" t="s">
        <v>149</v>
      </c>
      <c r="E195" s="8">
        <f t="shared" si="20"/>
        <v>1.6</v>
      </c>
      <c r="F195" s="9">
        <v>0.97540620614829698</v>
      </c>
      <c r="G195" s="8">
        <f t="shared" si="17"/>
        <v>0.85846873538276569</v>
      </c>
      <c r="H195" s="8">
        <f t="shared" si="19"/>
        <v>68</v>
      </c>
      <c r="I195" s="27">
        <v>21811</v>
      </c>
      <c r="J195" s="26" t="str">
        <f>_xlfn.XLOOKUP(I195,CATEGORIA!B:B,CATEGORIA!C:C)</f>
        <v>CHIPS DE COCO SEM BORDA TORRADO SEM AÇUCAR 10KG</v>
      </c>
      <c r="K195" s="8">
        <f>_xlfn.XLOOKUP(I195,'LISTA '!D:D,'LISTA '!I:I)</f>
        <v>61</v>
      </c>
      <c r="L195" s="58">
        <f t="shared" si="18"/>
        <v>0.1</v>
      </c>
    </row>
    <row r="196" spans="1:12" x14ac:dyDescent="0.3">
      <c r="A196" s="4">
        <v>21212</v>
      </c>
      <c r="B196" s="26" t="str">
        <f>_xlfn.XLOOKUP(A196,CATEGORIA!B:B,CATEGORIA!C:C)</f>
        <v>CHIPS DE JACA 1KG</v>
      </c>
      <c r="C196" s="6">
        <f>_xlfn.XLOOKUP(A196,Peso!A:A,Peso!D:D)</f>
        <v>1</v>
      </c>
      <c r="D196" s="7" t="s">
        <v>150</v>
      </c>
      <c r="E196" s="8">
        <f t="shared" si="20"/>
        <v>1.7</v>
      </c>
      <c r="F196" s="9">
        <v>0.97540620614829698</v>
      </c>
      <c r="G196" s="8">
        <f t="shared" si="17"/>
        <v>2.6754062061482968</v>
      </c>
      <c r="H196" s="8">
        <f t="shared" si="19"/>
        <v>78.7</v>
      </c>
      <c r="I196" s="27">
        <v>21210</v>
      </c>
      <c r="J196" s="26" t="str">
        <f>_xlfn.XLOOKUP(I196,CATEGORIA!B:B,CATEGORIA!C:C)</f>
        <v>CHIPS DE JACA 7KG</v>
      </c>
      <c r="K196" s="8">
        <f>_xlfn.XLOOKUP(I196,'LISTA '!D:D,'LISTA '!I:I)</f>
        <v>68.900000000000006</v>
      </c>
      <c r="L196" s="58">
        <f t="shared" si="18"/>
        <v>0.1</v>
      </c>
    </row>
    <row r="197" spans="1:12" x14ac:dyDescent="0.3">
      <c r="A197" s="187">
        <v>21827</v>
      </c>
      <c r="B197" s="26" t="str">
        <f>_xlfn.XLOOKUP(A197,CATEGORIA!B:B,CATEGORIA!C:C)</f>
        <v>CHIPS DE KIWI 2,5KG</v>
      </c>
      <c r="C197" s="6">
        <f>_xlfn.XLOOKUP(A197,Peso!A:A,Peso!D:D)</f>
        <v>2.5</v>
      </c>
      <c r="D197" s="7" t="s">
        <v>153</v>
      </c>
      <c r="E197" s="8">
        <f t="shared" si="20"/>
        <v>2.94</v>
      </c>
      <c r="F197" s="9">
        <v>0.98</v>
      </c>
      <c r="G197" s="8">
        <f t="shared" si="17"/>
        <v>1.5680000000000001</v>
      </c>
      <c r="H197" s="8">
        <f t="shared" si="19"/>
        <v>123.4</v>
      </c>
      <c r="I197" s="27">
        <v>21826</v>
      </c>
      <c r="J197" s="26" t="str">
        <f>_xlfn.XLOOKUP(I197,CATEGORIA!B:B,CATEGORIA!C:C)</f>
        <v>CHIPS DE KIWI 5KG</v>
      </c>
      <c r="K197" s="8">
        <v>116</v>
      </c>
      <c r="L197" s="58">
        <v>0.05</v>
      </c>
    </row>
    <row r="198" spans="1:12" x14ac:dyDescent="0.3">
      <c r="A198" s="27">
        <v>21828</v>
      </c>
      <c r="B198" s="26" t="str">
        <f>_xlfn.XLOOKUP(A198,CATEGORIA!B:B,CATEGORIA!C:C)</f>
        <v>CHIPS DE MORANGO 1KG</v>
      </c>
      <c r="C198" s="6">
        <f>_xlfn.XLOOKUP(A198,Peso!A:A,Peso!D:D)</f>
        <v>1</v>
      </c>
      <c r="D198" s="7" t="s">
        <v>150</v>
      </c>
      <c r="E198" s="8">
        <f t="shared" si="20"/>
        <v>1.7</v>
      </c>
      <c r="F198" s="9">
        <v>0.98</v>
      </c>
      <c r="G198" s="8">
        <f t="shared" si="17"/>
        <v>2.6799999999999997</v>
      </c>
      <c r="H198" s="8">
        <f t="shared" si="19"/>
        <v>244.3</v>
      </c>
      <c r="I198" s="27">
        <v>21807</v>
      </c>
      <c r="J198" s="26" t="str">
        <f>_xlfn.XLOOKUP(I198,CATEGORIA!B:B,CATEGORIA!C:C)</f>
        <v>CHIPS DE MORANGO 5KG</v>
      </c>
      <c r="K198" s="8">
        <v>230</v>
      </c>
      <c r="L198" s="58">
        <v>0.05</v>
      </c>
    </row>
    <row r="199" spans="1:12" x14ac:dyDescent="0.3">
      <c r="A199" s="187">
        <v>21836</v>
      </c>
      <c r="B199" s="26" t="str">
        <f>_xlfn.XLOOKUP(A199,CATEGORIA!B:B,CATEGORIA!C:C)</f>
        <v>CHIPS DE QUIABO 1,5KG</v>
      </c>
      <c r="C199" s="6">
        <f>_xlfn.XLOOKUP(A199,Peso!A:A,Peso!D:D)</f>
        <v>1.5</v>
      </c>
      <c r="D199" s="7" t="s">
        <v>153</v>
      </c>
      <c r="E199" s="8">
        <f t="shared" si="20"/>
        <v>2.94</v>
      </c>
      <c r="F199" s="9">
        <v>1.98</v>
      </c>
      <c r="G199" s="8">
        <f t="shared" si="17"/>
        <v>3.28</v>
      </c>
      <c r="H199" s="8">
        <f t="shared" si="19"/>
        <v>132.30000000000001</v>
      </c>
      <c r="I199" s="27">
        <v>21835</v>
      </c>
      <c r="J199" s="26" t="str">
        <f>_xlfn.XLOOKUP(I199,CATEGORIA!B:B,CATEGORIA!C:C)</f>
        <v>CHIPS DE QUIABO 3KG</v>
      </c>
      <c r="K199" s="8">
        <f>_xlfn.XLOOKUP(I199,'LISTA '!D:D,'LISTA '!I:I)</f>
        <v>117</v>
      </c>
      <c r="L199" s="58">
        <f t="shared" ref="L199:L236" si="21">IF(C199&gt;=5,IF(K199&lt;10,$Q$23,IF(AND(K199&gt;=10,K199&lt;20),$Q$24,IF(AND(K199&gt;=20,K199&lt;40),$Q$25,IF(K199&gt;=40,$Q$26,)))),IF(K199&lt;10,$Q$29,IF(AND(K199&gt;=10,K199&lt;20),$Q$30,IF(AND(K199&gt;=20,K199&lt;40),$Q$31,IF(K199&gt;=40,$Q$32,)))))</f>
        <v>0.1</v>
      </c>
    </row>
    <row r="200" spans="1:12" x14ac:dyDescent="0.3">
      <c r="A200" s="187">
        <v>21822</v>
      </c>
      <c r="B200" s="26" t="str">
        <f>_xlfn.XLOOKUP(A200,CATEGORIA!B:B,CATEGORIA!C:C)</f>
        <v>CHIPS DE SHITAKE 2,5KG</v>
      </c>
      <c r="C200" s="6">
        <f>_xlfn.XLOOKUP(A200,Peso!A:A,Peso!D:D)</f>
        <v>2.5</v>
      </c>
      <c r="D200" s="7" t="s">
        <v>149</v>
      </c>
      <c r="E200" s="8">
        <f t="shared" si="20"/>
        <v>1.6</v>
      </c>
      <c r="F200" s="9">
        <v>0.97540620614829698</v>
      </c>
      <c r="G200" s="8">
        <f t="shared" si="17"/>
        <v>1.030162482459319</v>
      </c>
      <c r="H200" s="8">
        <f t="shared" si="19"/>
        <v>96.3</v>
      </c>
      <c r="I200" s="27">
        <v>21806</v>
      </c>
      <c r="J200" s="26" t="str">
        <f>_xlfn.XLOOKUP(I200,CATEGORIA!B:B,CATEGORIA!C:C)</f>
        <v>CHIPS DE SHITAKE 5KG</v>
      </c>
      <c r="K200" s="8">
        <f>_xlfn.XLOOKUP(I200,'LISTA '!D:D,'LISTA '!I:I)</f>
        <v>86.5</v>
      </c>
      <c r="L200" s="58">
        <f t="shared" si="21"/>
        <v>0.1</v>
      </c>
    </row>
    <row r="201" spans="1:12" x14ac:dyDescent="0.3">
      <c r="A201" s="4">
        <v>1825</v>
      </c>
      <c r="B201" s="26" t="str">
        <f>_xlfn.XLOOKUP(A201,CATEGORIA!B:B,CATEGORIA!C:C)</f>
        <v>CHOCOLATE EM PO 50% 2KG (FRALIA)</v>
      </c>
      <c r="C201" s="6">
        <f>_xlfn.XLOOKUP(A201,Peso!A:A,Peso!D:D)</f>
        <v>2</v>
      </c>
      <c r="D201" s="7" t="s">
        <v>185</v>
      </c>
      <c r="E201" s="8">
        <f t="shared" si="20"/>
        <v>0.43</v>
      </c>
      <c r="F201" s="9">
        <v>0.97540620614829698</v>
      </c>
      <c r="G201" s="8">
        <f t="shared" si="17"/>
        <v>0.70270310307414852</v>
      </c>
      <c r="H201" s="8">
        <f t="shared" si="19"/>
        <v>66.8</v>
      </c>
      <c r="I201" s="27">
        <v>1815</v>
      </c>
      <c r="J201" s="26" t="str">
        <f>_xlfn.XLOOKUP(I201,CATEGORIA!B:B,CATEGORIA!C:C)</f>
        <v>CHOCOLATE EM PO 50% 25KG (FRALIA)</v>
      </c>
      <c r="K201" s="8">
        <f>_xlfn.XLOOKUP(I201,'LISTA '!D:D,'LISTA '!I:I)</f>
        <v>60</v>
      </c>
      <c r="L201" s="58">
        <f t="shared" si="21"/>
        <v>0.1</v>
      </c>
    </row>
    <row r="202" spans="1:12" x14ac:dyDescent="0.3">
      <c r="A202" s="4">
        <v>2783</v>
      </c>
      <c r="B202" s="26" t="str">
        <f>_xlfn.XLOOKUP(A202,CATEGORIA!B:B,CATEGORIA!C:C)</f>
        <v>COCO EM FLOCOS SEM AÇUCAR 2KG (VIDA EM GRAOS)</v>
      </c>
      <c r="C202" s="6">
        <f>_xlfn.XLOOKUP(A202,Peso!A:A,Peso!D:D)</f>
        <v>2</v>
      </c>
      <c r="D202" s="7" t="s">
        <v>185</v>
      </c>
      <c r="E202" s="8">
        <f t="shared" si="20"/>
        <v>0.43</v>
      </c>
      <c r="F202" s="9">
        <v>0.97540620614829698</v>
      </c>
      <c r="G202" s="8">
        <f t="shared" si="17"/>
        <v>0.70270310307414852</v>
      </c>
      <c r="H202" s="8">
        <f t="shared" si="19"/>
        <v>47</v>
      </c>
      <c r="I202" s="27">
        <v>965</v>
      </c>
      <c r="J202" s="26" t="str">
        <f>_xlfn.XLOOKUP(I202,CATEGORIA!B:B,CATEGORIA!C:C)</f>
        <v>COCO EM FLOCOS SEM AÇUCAR 5KG</v>
      </c>
      <c r="K202" s="8">
        <f>_xlfn.XLOOKUP(I202,'LISTA '!D:D,'LISTA '!I:I)</f>
        <v>42</v>
      </c>
      <c r="L202" s="58">
        <f t="shared" si="21"/>
        <v>0.1</v>
      </c>
    </row>
    <row r="203" spans="1:12" x14ac:dyDescent="0.3">
      <c r="A203" s="4">
        <v>20016</v>
      </c>
      <c r="B203" s="26" t="str">
        <f>_xlfn.XLOOKUP(A203,CATEGORIA!B:B,CATEGORIA!C:C)</f>
        <v>COCO RALADO FINO 10KG (VIDA EM GRAOS)</v>
      </c>
      <c r="C203" s="6">
        <f>_xlfn.XLOOKUP(A203,Peso!A:A,Peso!D:D)</f>
        <v>10</v>
      </c>
      <c r="D203" s="7" t="s">
        <v>151</v>
      </c>
      <c r="E203" s="8">
        <f t="shared" si="20"/>
        <v>2.15</v>
      </c>
      <c r="F203" s="9">
        <v>0.97540620614829698</v>
      </c>
      <c r="G203" s="8">
        <f t="shared" si="17"/>
        <v>0.31254062061482968</v>
      </c>
      <c r="H203" s="8">
        <f t="shared" si="19"/>
        <v>28.4</v>
      </c>
      <c r="I203" s="27">
        <v>21047</v>
      </c>
      <c r="J203" s="26" t="str">
        <f>_xlfn.XLOOKUP(I203,CATEGORIA!B:B,CATEGORIA!C:C)</f>
        <v>COCO RALADO FINO IMPORTADO 20KG</v>
      </c>
      <c r="K203" s="8">
        <f>_xlfn.XLOOKUP(I203,'LISTA '!D:D,'LISTA '!I:I)</f>
        <v>26.5</v>
      </c>
      <c r="L203" s="58">
        <f t="shared" si="21"/>
        <v>0.06</v>
      </c>
    </row>
    <row r="204" spans="1:12" x14ac:dyDescent="0.3">
      <c r="A204" s="4">
        <v>21508</v>
      </c>
      <c r="B204" s="26" t="str">
        <f>_xlfn.XLOOKUP(A204,CATEGORIA!B:B,CATEGORIA!C:C)</f>
        <v>COCO RALADO FINO 3KG (VIDA EM GRAOS)</v>
      </c>
      <c r="C204" s="6">
        <f>_xlfn.XLOOKUP(A204,Peso!A:A,Peso!D:D)</f>
        <v>3</v>
      </c>
      <c r="D204" s="7" t="s">
        <v>151</v>
      </c>
      <c r="E204" s="8">
        <f t="shared" si="20"/>
        <v>2.15</v>
      </c>
      <c r="F204" s="9">
        <v>0.97540620614829698</v>
      </c>
      <c r="G204" s="8">
        <f t="shared" si="17"/>
        <v>1.0418020687160989</v>
      </c>
      <c r="H204" s="8">
        <f t="shared" si="19"/>
        <v>30.3</v>
      </c>
      <c r="I204" s="27">
        <v>21047</v>
      </c>
      <c r="J204" s="26" t="str">
        <f>_xlfn.XLOOKUP(I204,CATEGORIA!B:B,CATEGORIA!C:C)</f>
        <v>COCO RALADO FINO IMPORTADO 20KG</v>
      </c>
      <c r="K204" s="8">
        <f>_xlfn.XLOOKUP(I204,'LISTA '!D:D,'LISTA '!I:I)</f>
        <v>26.5</v>
      </c>
      <c r="L204" s="58">
        <f t="shared" si="21"/>
        <v>0.1</v>
      </c>
    </row>
    <row r="205" spans="1:12" x14ac:dyDescent="0.3">
      <c r="A205" s="4">
        <v>20017</v>
      </c>
      <c r="B205" s="26" t="str">
        <f>_xlfn.XLOOKUP(A205,CATEGORIA!B:B,CATEGORIA!C:C)</f>
        <v>COCO RALADO MEDIO 10KG (IMPORTADO)</v>
      </c>
      <c r="C205" s="6">
        <f>_xlfn.XLOOKUP(A205,Peso!A:A,Peso!D:D)</f>
        <v>10</v>
      </c>
      <c r="D205" s="7" t="s">
        <v>152</v>
      </c>
      <c r="E205" s="8">
        <f t="shared" si="20"/>
        <v>2.87</v>
      </c>
      <c r="F205" s="9">
        <v>0.97540620614829698</v>
      </c>
      <c r="G205" s="8">
        <f t="shared" si="17"/>
        <v>0.38454062061482974</v>
      </c>
      <c r="H205" s="8">
        <f t="shared" si="19"/>
        <v>29.6</v>
      </c>
      <c r="I205" s="27">
        <v>20498</v>
      </c>
      <c r="J205" s="26" t="str">
        <f>_xlfn.XLOOKUP(I205,CATEGORIA!B:B,CATEGORIA!C:C)</f>
        <v>COCO RALADO MEDIO 25KG (IMPORTADO)</v>
      </c>
      <c r="K205" s="8">
        <f>_xlfn.XLOOKUP(I205,'LISTA '!D:D,'LISTA '!I:I)</f>
        <v>27.5</v>
      </c>
      <c r="L205" s="58">
        <f t="shared" si="21"/>
        <v>0.06</v>
      </c>
    </row>
    <row r="206" spans="1:12" x14ac:dyDescent="0.3">
      <c r="A206" s="4">
        <v>20985</v>
      </c>
      <c r="B206" s="26" t="str">
        <f>_xlfn.XLOOKUP(A206,CATEGORIA!B:B,CATEGORIA!C:C)</f>
        <v>COCO RALADO MEDIO 4KG ( VIDA EM GRAOS)</v>
      </c>
      <c r="C206" s="6">
        <f>_xlfn.XLOOKUP(A206,Peso!A:A,Peso!D:D)</f>
        <v>4</v>
      </c>
      <c r="D206" s="7" t="s">
        <v>151</v>
      </c>
      <c r="E206" s="8">
        <f t="shared" si="20"/>
        <v>2.15</v>
      </c>
      <c r="F206" s="9">
        <v>0.97540620614829698</v>
      </c>
      <c r="G206" s="8">
        <f t="shared" si="17"/>
        <v>0.78135155153707425</v>
      </c>
      <c r="H206" s="8">
        <f t="shared" si="19"/>
        <v>31.1</v>
      </c>
      <c r="I206" s="27">
        <v>20498</v>
      </c>
      <c r="J206" s="26" t="str">
        <f>_xlfn.XLOOKUP(I206,CATEGORIA!B:B,CATEGORIA!C:C)</f>
        <v>COCO RALADO MEDIO 25KG (IMPORTADO)</v>
      </c>
      <c r="K206" s="8">
        <f>_xlfn.XLOOKUP(I206,'LISTA '!D:D,'LISTA '!I:I)</f>
        <v>27.5</v>
      </c>
      <c r="L206" s="58">
        <f t="shared" si="21"/>
        <v>0.1</v>
      </c>
    </row>
    <row r="207" spans="1:12" x14ac:dyDescent="0.3">
      <c r="A207" s="4">
        <v>21029</v>
      </c>
      <c r="B207" s="26" t="str">
        <f>_xlfn.XLOOKUP(A207,CATEGORIA!B:B,CATEGORIA!C:C)</f>
        <v>COENTRO EM GRAOS INTEIRO 5KG (VIDA EM GRAOS)</v>
      </c>
      <c r="C207" s="6">
        <f>_xlfn.XLOOKUP(A207,Peso!A:A,Peso!D:D)</f>
        <v>5</v>
      </c>
      <c r="D207" s="7" t="s">
        <v>151</v>
      </c>
      <c r="E207" s="8">
        <f t="shared" si="20"/>
        <v>2.15</v>
      </c>
      <c r="F207" s="9">
        <v>0.97540620614829698</v>
      </c>
      <c r="G207" s="8">
        <f t="shared" si="17"/>
        <v>0.62508124122965936</v>
      </c>
      <c r="H207" s="8">
        <f t="shared" si="19"/>
        <v>0.7</v>
      </c>
      <c r="I207" s="27">
        <v>20027</v>
      </c>
      <c r="J207" s="26" t="str">
        <f>_xlfn.XLOOKUP(I207,CATEGORIA!B:B,CATEGORIA!C:C)</f>
        <v>COENTRO EM GRÃOS INTEIRO 25KG</v>
      </c>
      <c r="K207" s="8">
        <f>_xlfn.XLOOKUP(I207,'LISTA '!D:D,'LISTA '!I:I)</f>
        <v>0</v>
      </c>
      <c r="L207" s="58">
        <f t="shared" si="21"/>
        <v>0.12</v>
      </c>
    </row>
    <row r="208" spans="1:12" x14ac:dyDescent="0.3">
      <c r="A208" s="4">
        <v>21629</v>
      </c>
      <c r="B208" s="26" t="str">
        <f>_xlfn.XLOOKUP(A208,CATEGORIA!B:B,CATEGORIA!C:C)</f>
        <v>COENTRO EM GRÃOS INTEIRO 2KG (VIDA EM GRAOS)</v>
      </c>
      <c r="C208" s="6">
        <f>_xlfn.XLOOKUP(A208,Peso!A:A,Peso!D:D)</f>
        <v>2</v>
      </c>
      <c r="D208" s="7" t="s">
        <v>185</v>
      </c>
      <c r="E208" s="8">
        <f t="shared" si="20"/>
        <v>0.43</v>
      </c>
      <c r="F208" s="9">
        <v>0.97540620614829698</v>
      </c>
      <c r="G208" s="8">
        <f t="shared" si="17"/>
        <v>0.70270310307414852</v>
      </c>
      <c r="H208" s="8">
        <f t="shared" si="19"/>
        <v>0.8</v>
      </c>
      <c r="I208" s="27">
        <v>20027</v>
      </c>
      <c r="J208" s="26" t="str">
        <f>_xlfn.XLOOKUP(I208,CATEGORIA!B:B,CATEGORIA!C:C)</f>
        <v>COENTRO EM GRÃOS INTEIRO 25KG</v>
      </c>
      <c r="K208" s="8">
        <f>_xlfn.XLOOKUP(I208,'LISTA '!D:D,'LISTA '!I:I)</f>
        <v>0</v>
      </c>
      <c r="L208" s="58">
        <f t="shared" si="21"/>
        <v>0.15</v>
      </c>
    </row>
    <row r="209" spans="1:12" x14ac:dyDescent="0.3">
      <c r="A209" s="4">
        <v>2206</v>
      </c>
      <c r="B209" s="26" t="str">
        <f>_xlfn.XLOOKUP(A209,CATEGORIA!B:B,CATEGORIA!C:C)</f>
        <v>COENTRO EM PO S/ GLUTAMATO 2KG</v>
      </c>
      <c r="C209" s="6">
        <f>_xlfn.XLOOKUP(A209,Peso!A:A,Peso!D:D)</f>
        <v>2</v>
      </c>
      <c r="D209" s="7" t="s">
        <v>185</v>
      </c>
      <c r="E209" s="8">
        <f t="shared" si="20"/>
        <v>0.43</v>
      </c>
      <c r="F209" s="9">
        <v>0.97540620614829698</v>
      </c>
      <c r="G209" s="8">
        <f t="shared" si="17"/>
        <v>0.70270310307414852</v>
      </c>
      <c r="H209" s="8">
        <f t="shared" si="19"/>
        <v>12.5</v>
      </c>
      <c r="I209" s="27">
        <v>21221</v>
      </c>
      <c r="J209" s="26" t="str">
        <f>_xlfn.XLOOKUP(I209,CATEGORIA!B:B,CATEGORIA!C:C)</f>
        <v>COENTRO EM PO S/ GLUTAMATO 5KG</v>
      </c>
      <c r="K209" s="8">
        <f>_xlfn.XLOOKUP(I209,'LISTA '!D:D,'LISTA '!I:I)</f>
        <v>10.199999999999999</v>
      </c>
      <c r="L209" s="58">
        <f t="shared" si="21"/>
        <v>0.15</v>
      </c>
    </row>
    <row r="210" spans="1:12" x14ac:dyDescent="0.3">
      <c r="A210" s="27">
        <v>2373</v>
      </c>
      <c r="B210" s="26" t="str">
        <f>_xlfn.XLOOKUP(A210,CATEGORIA!B:B,CATEGORIA!C:C)</f>
        <v>COLAGENO HIDROLIZADO 2KG (GELITA)</v>
      </c>
      <c r="C210" s="6">
        <f>_xlfn.XLOOKUP(A210,Peso!A:A,Peso!D:D)</f>
        <v>2</v>
      </c>
      <c r="D210" s="7" t="s">
        <v>185</v>
      </c>
      <c r="E210" s="8">
        <f t="shared" si="20"/>
        <v>0.43</v>
      </c>
      <c r="F210" s="9">
        <v>0.97540620614829698</v>
      </c>
      <c r="G210" s="8">
        <f t="shared" si="17"/>
        <v>0.70270310307414852</v>
      </c>
      <c r="H210" s="8">
        <f t="shared" si="19"/>
        <v>80</v>
      </c>
      <c r="I210" s="27">
        <v>238</v>
      </c>
      <c r="J210" s="26" t="str">
        <f>_xlfn.XLOOKUP(I210,CATEGORIA!B:B,CATEGORIA!C:C)</f>
        <v>COLAGENO HIDROLIZADO GELITA 20KG</v>
      </c>
      <c r="K210" s="8">
        <f>_xlfn.XLOOKUP(I210,'LISTA '!D:D,'LISTA '!I:I)</f>
        <v>72</v>
      </c>
      <c r="L210" s="58">
        <f t="shared" si="21"/>
        <v>0.1</v>
      </c>
    </row>
    <row r="211" spans="1:12" x14ac:dyDescent="0.3">
      <c r="A211" s="4">
        <v>1670</v>
      </c>
      <c r="B211" s="26" t="str">
        <f>_xlfn.XLOOKUP(A211,CATEGORIA!B:B,CATEGORIA!C:C)</f>
        <v>COLORAU COLORIFICO S/ GLUTAMATO 2KG (VIDA EM GRAOS)</v>
      </c>
      <c r="C211" s="6">
        <f>_xlfn.XLOOKUP(A211,Peso!A:A,Peso!D:D)</f>
        <v>2</v>
      </c>
      <c r="D211" s="7" t="s">
        <v>185</v>
      </c>
      <c r="E211" s="8">
        <f t="shared" si="20"/>
        <v>0.43</v>
      </c>
      <c r="F211" s="9">
        <v>0.97540620614829698</v>
      </c>
      <c r="G211" s="8">
        <f t="shared" si="17"/>
        <v>0.70270310307414852</v>
      </c>
      <c r="H211" s="8">
        <f t="shared" si="19"/>
        <v>7.5</v>
      </c>
      <c r="I211" s="27">
        <v>891</v>
      </c>
      <c r="J211" s="26" t="str">
        <f>_xlfn.XLOOKUP(I211,CATEGORIA!B:B,CATEGORIA!C:C)</f>
        <v>COLORAU COLORIFICO S/ GLUTAMATO 5KG</v>
      </c>
      <c r="K211" s="8">
        <f>_xlfn.XLOOKUP(I211,'LISTA '!D:D,'LISTA '!I:I)</f>
        <v>5.8</v>
      </c>
      <c r="L211" s="58">
        <f t="shared" si="21"/>
        <v>0.15</v>
      </c>
    </row>
    <row r="212" spans="1:12" x14ac:dyDescent="0.3">
      <c r="A212" s="4">
        <v>2266</v>
      </c>
      <c r="B212" s="26" t="str">
        <f>_xlfn.XLOOKUP(A212,CATEGORIA!B:B,CATEGORIA!C:C)</f>
        <v>COLORAU PARAIBA S/ GLUTAMATO 2KG (VIDA EM GRAOS)</v>
      </c>
      <c r="C212" s="6">
        <f>_xlfn.XLOOKUP(A212,Peso!A:A,Peso!D:D)</f>
        <v>2</v>
      </c>
      <c r="D212" s="7" t="s">
        <v>185</v>
      </c>
      <c r="E212" s="8">
        <f t="shared" si="20"/>
        <v>0.43</v>
      </c>
      <c r="F212" s="9">
        <v>0.97540620614829698</v>
      </c>
      <c r="G212" s="8">
        <f t="shared" si="17"/>
        <v>0.70270310307414852</v>
      </c>
      <c r="H212" s="8">
        <f t="shared" si="19"/>
        <v>16.899999999999999</v>
      </c>
      <c r="I212" s="27">
        <v>2125</v>
      </c>
      <c r="J212" s="26" t="str">
        <f>_xlfn.XLOOKUP(I212,CATEGORIA!B:B,CATEGORIA!C:C)</f>
        <v>COLORAU PARAIBA S/ GLUTAMATO 5KG</v>
      </c>
      <c r="K212" s="8">
        <f>_xlfn.XLOOKUP(I212,'LISTA '!D:D,'LISTA '!I:I)</f>
        <v>14</v>
      </c>
      <c r="L212" s="58">
        <f t="shared" si="21"/>
        <v>0.15</v>
      </c>
    </row>
    <row r="213" spans="1:12" x14ac:dyDescent="0.3">
      <c r="A213" s="4">
        <v>2267</v>
      </c>
      <c r="B213" s="26" t="str">
        <f>_xlfn.XLOOKUP(A213,CATEGORIA!B:B,CATEGORIA!C:C)</f>
        <v>COMINHO COM PIMENTA S/ GLUTAMATO 2KG (VIDA EM GRAOS)</v>
      </c>
      <c r="C213" s="6">
        <f>_xlfn.XLOOKUP(A213,Peso!A:A,Peso!D:D)</f>
        <v>2</v>
      </c>
      <c r="D213" s="7" t="s">
        <v>185</v>
      </c>
      <c r="E213" s="8">
        <f t="shared" si="20"/>
        <v>0.43</v>
      </c>
      <c r="F213" s="9">
        <v>0.97540620614829698</v>
      </c>
      <c r="G213" s="8">
        <f t="shared" si="17"/>
        <v>0.70270310307414852</v>
      </c>
      <c r="H213" s="8">
        <f t="shared" si="19"/>
        <v>14.6</v>
      </c>
      <c r="I213" s="27">
        <v>1237</v>
      </c>
      <c r="J213" s="26" t="str">
        <f>_xlfn.XLOOKUP(I213,CATEGORIA!B:B,CATEGORIA!C:C)</f>
        <v>COMINHO COM PIMENTA S/ GLUTAMATO 5KG</v>
      </c>
      <c r="K213" s="8">
        <f>_xlfn.XLOOKUP(I213,'LISTA '!D:D,'LISTA '!I:I)</f>
        <v>12</v>
      </c>
      <c r="L213" s="58">
        <f t="shared" si="21"/>
        <v>0.15</v>
      </c>
    </row>
    <row r="214" spans="1:12" x14ac:dyDescent="0.3">
      <c r="A214" s="4">
        <v>21048</v>
      </c>
      <c r="B214" s="26" t="str">
        <f>_xlfn.XLOOKUP(A214,CATEGORIA!B:B,CATEGORIA!C:C)</f>
        <v>COMINHO EM GRAOS 99% 5KG (VIDA EM GRAOS)</v>
      </c>
      <c r="C214" s="6">
        <f>_xlfn.XLOOKUP(A214,Peso!A:A,Peso!D:D)</f>
        <v>5</v>
      </c>
      <c r="D214" s="7" t="s">
        <v>149</v>
      </c>
      <c r="E214" s="8">
        <f t="shared" si="20"/>
        <v>1.6</v>
      </c>
      <c r="F214" s="9">
        <v>0.97540620614829698</v>
      </c>
      <c r="G214" s="8">
        <f t="shared" si="17"/>
        <v>0.51508124122965948</v>
      </c>
      <c r="H214" s="8">
        <f t="shared" si="19"/>
        <v>0.6</v>
      </c>
      <c r="I214" s="27">
        <v>21507</v>
      </c>
      <c r="J214" s="26" t="str">
        <f>_xlfn.XLOOKUP(I214,CATEGORIA!B:B,CATEGORIA!C:C)</f>
        <v>COMINHO EM GRAOS 99% 25KG</v>
      </c>
      <c r="K214" s="8">
        <f>_xlfn.XLOOKUP(I214,'LISTA '!D:D,'LISTA '!I:I)</f>
        <v>0</v>
      </c>
      <c r="L214" s="58">
        <f t="shared" si="21"/>
        <v>0.12</v>
      </c>
    </row>
    <row r="215" spans="1:12" x14ac:dyDescent="0.3">
      <c r="A215" s="4">
        <v>21399</v>
      </c>
      <c r="B215" s="26" t="str">
        <f>_xlfn.XLOOKUP(A215,CATEGORIA!B:B,CATEGORIA!C:C)</f>
        <v>COMINHO EM GRAOS 99% 2KG (VIDA EM GRAOS)</v>
      </c>
      <c r="C215" s="6">
        <f>_xlfn.XLOOKUP(A215,Peso!A:A,Peso!D:D)</f>
        <v>2</v>
      </c>
      <c r="D215" s="7" t="s">
        <v>185</v>
      </c>
      <c r="E215" s="8">
        <f t="shared" si="20"/>
        <v>0.43</v>
      </c>
      <c r="F215" s="9">
        <v>0.97540620614829698</v>
      </c>
      <c r="G215" s="8">
        <f t="shared" si="17"/>
        <v>0.70270310307414852</v>
      </c>
      <c r="H215" s="8">
        <f t="shared" si="19"/>
        <v>0.8</v>
      </c>
      <c r="I215" s="27">
        <v>21507</v>
      </c>
      <c r="J215" s="26" t="str">
        <f>_xlfn.XLOOKUP(I215,CATEGORIA!B:B,CATEGORIA!C:C)</f>
        <v>COMINHO EM GRAOS 99% 25KG</v>
      </c>
      <c r="K215" s="8">
        <f>_xlfn.XLOOKUP(I215,'LISTA '!D:D,'LISTA '!I:I)</f>
        <v>0</v>
      </c>
      <c r="L215" s="58">
        <f t="shared" si="21"/>
        <v>0.15</v>
      </c>
    </row>
    <row r="216" spans="1:12" x14ac:dyDescent="0.3">
      <c r="A216" s="4">
        <v>2207</v>
      </c>
      <c r="B216" s="26" t="str">
        <f>_xlfn.XLOOKUP(A216,CATEGORIA!B:B,CATEGORIA!C:C)</f>
        <v>COMINHO EM PO S/ GLUTAMATO 2KG</v>
      </c>
      <c r="C216" s="6">
        <f>_xlfn.XLOOKUP(A216,Peso!A:A,Peso!D:D)</f>
        <v>2</v>
      </c>
      <c r="D216" s="7" t="s">
        <v>185</v>
      </c>
      <c r="E216" s="8">
        <f t="shared" si="20"/>
        <v>0.43</v>
      </c>
      <c r="F216" s="9">
        <v>0.97540620614829698</v>
      </c>
      <c r="G216" s="8">
        <f t="shared" si="17"/>
        <v>0.70270310307414852</v>
      </c>
      <c r="H216" s="8">
        <f t="shared" si="19"/>
        <v>12</v>
      </c>
      <c r="I216" s="27">
        <v>21030</v>
      </c>
      <c r="J216" s="26" t="str">
        <f>_xlfn.XLOOKUP(I216,CATEGORIA!B:B,CATEGORIA!C:C)</f>
        <v>COMINHO EM PO S/ GLUTAMATO 5KG</v>
      </c>
      <c r="K216" s="8">
        <f>_xlfn.XLOOKUP(I216,'LISTA '!D:D,'LISTA '!I:I)</f>
        <v>9.6999999999999993</v>
      </c>
      <c r="L216" s="58">
        <f t="shared" si="21"/>
        <v>0.15</v>
      </c>
    </row>
    <row r="217" spans="1:12" x14ac:dyDescent="0.3">
      <c r="A217" s="4">
        <v>20413</v>
      </c>
      <c r="B217" s="26" t="str">
        <f>_xlfn.XLOOKUP(A217,CATEGORIA!B:B,CATEGORIA!C:C)</f>
        <v>CRANBERRY FATIADO 5,67KG (VIDA EM GRAOS)</v>
      </c>
      <c r="C217" s="6">
        <f>_xlfn.XLOOKUP(A217,Peso!A:A,Peso!D:D)</f>
        <v>5.67</v>
      </c>
      <c r="D217" s="7" t="s">
        <v>149</v>
      </c>
      <c r="E217" s="8">
        <f t="shared" si="20"/>
        <v>1.6</v>
      </c>
      <c r="F217" s="9">
        <v>0.97540620614829698</v>
      </c>
      <c r="G217" s="8">
        <f t="shared" si="17"/>
        <v>0.45421626210728344</v>
      </c>
      <c r="H217" s="8">
        <f t="shared" si="19"/>
        <v>36.5</v>
      </c>
      <c r="I217" s="27">
        <v>20380</v>
      </c>
      <c r="J217" s="26" t="str">
        <f>_xlfn.XLOOKUP(I217,CATEGORIA!B:B,CATEGORIA!C:C)</f>
        <v>CRANBERRY FATIADO 11,34KG (OCEAN SPRAY)</v>
      </c>
      <c r="K217" s="8">
        <f>_xlfn.XLOOKUP(I217,'LISTA '!D:D,'LISTA '!I:I)</f>
        <v>34</v>
      </c>
      <c r="L217" s="58">
        <f t="shared" si="21"/>
        <v>0.06</v>
      </c>
    </row>
    <row r="218" spans="1:12" x14ac:dyDescent="0.3">
      <c r="A218" s="4">
        <v>20415</v>
      </c>
      <c r="B218" s="26" t="str">
        <f>_xlfn.XLOOKUP(A218,CATEGORIA!B:B,CATEGORIA!C:C)</f>
        <v>CRANBERRY INTEIRO 5,67KG (VIDA EM GRAOS)</v>
      </c>
      <c r="C218" s="6">
        <f>_xlfn.XLOOKUP(A218,Peso!A:A,Peso!D:D)</f>
        <v>5.67</v>
      </c>
      <c r="D218" s="7" t="s">
        <v>149</v>
      </c>
      <c r="E218" s="8">
        <f t="shared" si="20"/>
        <v>1.6</v>
      </c>
      <c r="F218" s="9">
        <v>0.97540620614829698</v>
      </c>
      <c r="G218" s="8">
        <f t="shared" si="17"/>
        <v>0.45421626210728344</v>
      </c>
      <c r="H218" s="8">
        <f t="shared" si="19"/>
        <v>39.700000000000003</v>
      </c>
      <c r="I218" s="27">
        <v>20307</v>
      </c>
      <c r="J218" s="26" t="str">
        <f>_xlfn.XLOOKUP(I218,CATEGORIA!B:B,CATEGORIA!C:C)</f>
        <v>CRANBERRY INTEIRO 11,34KG (OCEAN SPRAY)</v>
      </c>
      <c r="K218" s="8">
        <f>_xlfn.XLOOKUP(I218,'LISTA '!D:D,'LISTA '!I:I)</f>
        <v>37</v>
      </c>
      <c r="L218" s="58">
        <f t="shared" si="21"/>
        <v>0.06</v>
      </c>
    </row>
    <row r="219" spans="1:12" x14ac:dyDescent="0.3">
      <c r="A219" s="4">
        <v>21609</v>
      </c>
      <c r="B219" s="26" t="str">
        <f>_xlfn.XLOOKUP(A219,CATEGORIA!B:B,CATEGORIA!C:C)</f>
        <v>CRANBERRY INTEIRO 2KG (VIDA EM GRAOS)</v>
      </c>
      <c r="C219" s="6">
        <f>_xlfn.XLOOKUP(A219,Peso!A:A,Peso!D:D)</f>
        <v>2</v>
      </c>
      <c r="D219" s="7" t="s">
        <v>185</v>
      </c>
      <c r="E219" s="8">
        <f t="shared" si="20"/>
        <v>0.43</v>
      </c>
      <c r="F219" s="9">
        <v>0.97540620614829698</v>
      </c>
      <c r="G219" s="8">
        <f t="shared" si="17"/>
        <v>0.70270310307414852</v>
      </c>
      <c r="H219" s="8">
        <f t="shared" si="19"/>
        <v>46.2</v>
      </c>
      <c r="I219" s="27">
        <v>20415</v>
      </c>
      <c r="J219" s="26" t="str">
        <f>_xlfn.XLOOKUP(I219,CATEGORIA!B:B,CATEGORIA!C:C)</f>
        <v>CRANBERRY INTEIRO 5,67KG (VIDA EM GRAOS)</v>
      </c>
      <c r="K219" s="8">
        <f>_xlfn.XLOOKUP(I219,'LISTA '!D:D,'LISTA '!I:I)</f>
        <v>41.3</v>
      </c>
      <c r="L219" s="58">
        <f t="shared" si="21"/>
        <v>0.1</v>
      </c>
    </row>
    <row r="220" spans="1:12" x14ac:dyDescent="0.3">
      <c r="A220" s="4">
        <v>704</v>
      </c>
      <c r="B220" s="26" t="str">
        <f>_xlfn.XLOOKUP(A220,CATEGORIA!B:B,CATEGORIA!C:C)</f>
        <v>CRAVO EM FLOR EXTRA 5KG (VIDA EM GRAOS)</v>
      </c>
      <c r="C220" s="6">
        <f>_xlfn.XLOOKUP(A220,Peso!A:A,Peso!D:D)</f>
        <v>5</v>
      </c>
      <c r="D220" s="7" t="s">
        <v>151</v>
      </c>
      <c r="E220" s="8">
        <f t="shared" si="20"/>
        <v>2.15</v>
      </c>
      <c r="F220" s="9">
        <v>0.97540620614829698</v>
      </c>
      <c r="G220" s="8">
        <f t="shared" si="17"/>
        <v>0.62508124122965936</v>
      </c>
      <c r="H220" s="8">
        <f t="shared" si="19"/>
        <v>50.5</v>
      </c>
      <c r="I220" s="27">
        <v>954</v>
      </c>
      <c r="J220" s="26" t="str">
        <f>_xlfn.XLOOKUP(I220,CATEGORIA!B:B,CATEGORIA!C:C)</f>
        <v>CRAVO EM FLOR EXTRA 25KG</v>
      </c>
      <c r="K220" s="8">
        <f>_xlfn.XLOOKUP(I220,'LISTA '!D:D,'LISTA '!I:I)</f>
        <v>47</v>
      </c>
      <c r="L220" s="58">
        <f t="shared" si="21"/>
        <v>0.06</v>
      </c>
    </row>
    <row r="221" spans="1:12" x14ac:dyDescent="0.3">
      <c r="A221" s="4">
        <v>1540</v>
      </c>
      <c r="B221" s="26" t="str">
        <f>_xlfn.XLOOKUP(A221,CATEGORIA!B:B,CATEGORIA!C:C)</f>
        <v>CRAVO EM FLOR EXTRA 2KG (VIDA EM GRAOS)</v>
      </c>
      <c r="C221" s="6">
        <f>_xlfn.XLOOKUP(A221,Peso!A:A,Peso!D:D)</f>
        <v>2</v>
      </c>
      <c r="D221" s="7" t="s">
        <v>185</v>
      </c>
      <c r="E221" s="8">
        <f t="shared" si="20"/>
        <v>0.43</v>
      </c>
      <c r="F221" s="9">
        <v>0.97540620614829698</v>
      </c>
      <c r="G221" s="8">
        <f t="shared" si="17"/>
        <v>0.70270310307414852</v>
      </c>
      <c r="H221" s="8">
        <f t="shared" si="19"/>
        <v>52.5</v>
      </c>
      <c r="I221" s="27">
        <v>954</v>
      </c>
      <c r="J221" s="26" t="str">
        <f>_xlfn.XLOOKUP(I221,CATEGORIA!B:B,CATEGORIA!C:C)</f>
        <v>CRAVO EM FLOR EXTRA 25KG</v>
      </c>
      <c r="K221" s="8">
        <f>_xlfn.XLOOKUP(I221,'LISTA '!D:D,'LISTA '!I:I)</f>
        <v>47</v>
      </c>
      <c r="L221" s="58">
        <f t="shared" si="21"/>
        <v>0.1</v>
      </c>
    </row>
    <row r="222" spans="1:12" x14ac:dyDescent="0.3">
      <c r="A222" s="4">
        <v>1588</v>
      </c>
      <c r="B222" s="26" t="str">
        <f>_xlfn.XLOOKUP(A222,CATEGORIA!B:B,CATEGORIA!C:C)</f>
        <v>CRAVO EM PO PURO 2KG</v>
      </c>
      <c r="C222" s="6">
        <f>_xlfn.XLOOKUP(A222,Peso!A:A,Peso!D:D)</f>
        <v>2</v>
      </c>
      <c r="D222" s="7" t="s">
        <v>185</v>
      </c>
      <c r="E222" s="8">
        <f t="shared" si="20"/>
        <v>0.43</v>
      </c>
      <c r="F222" s="9">
        <v>0.97540620614829698</v>
      </c>
      <c r="G222" s="8">
        <f t="shared" si="17"/>
        <v>0.70270310307414852</v>
      </c>
      <c r="H222" s="8">
        <f t="shared" si="19"/>
        <v>36</v>
      </c>
      <c r="I222" s="27">
        <v>1033</v>
      </c>
      <c r="J222" s="26" t="str">
        <f>_xlfn.XLOOKUP(I222,CATEGORIA!B:B,CATEGORIA!C:C)</f>
        <v>CRAVO EM PO PURO 5KG</v>
      </c>
      <c r="K222" s="8">
        <f>_xlfn.XLOOKUP(I222,'LISTA '!D:D,'LISTA '!I:I)</f>
        <v>32</v>
      </c>
      <c r="L222" s="58">
        <f t="shared" si="21"/>
        <v>0.1</v>
      </c>
    </row>
    <row r="223" spans="1:12" x14ac:dyDescent="0.3">
      <c r="A223" s="27">
        <v>2363</v>
      </c>
      <c r="B223" s="26" t="str">
        <f>_xlfn.XLOOKUP(A223,CATEGORIA!B:B,CATEGORIA!C:C)</f>
        <v>CREATINA 100% 04X300G (NUTRIFY)</v>
      </c>
      <c r="C223" s="6">
        <f>_xlfn.XLOOKUP(A223,Peso!A:A,Peso!D:D)</f>
        <v>4</v>
      </c>
      <c r="D223" s="7" t="s">
        <v>393</v>
      </c>
      <c r="E223" s="8">
        <f t="shared" si="20"/>
        <v>0.2</v>
      </c>
      <c r="F223" s="9">
        <v>0.97540620614829698</v>
      </c>
      <c r="G223" s="8">
        <f t="shared" si="17"/>
        <v>0.29385155153707426</v>
      </c>
      <c r="H223" s="8">
        <f t="shared" si="19"/>
        <v>54.4</v>
      </c>
      <c r="I223" s="27">
        <v>2352</v>
      </c>
      <c r="J223" s="26" t="str">
        <f>_xlfn.XLOOKUP(I223,CATEGORIA!B:B,CATEGORIA!C:C)</f>
        <v>CREATINA 100% 08X300G (NUTRIFY)</v>
      </c>
      <c r="K223" s="8">
        <f>_xlfn.XLOOKUP(I223,'LISTA '!D:D,'LISTA '!I:I)</f>
        <v>49.2</v>
      </c>
      <c r="L223" s="58">
        <f t="shared" si="21"/>
        <v>0.1</v>
      </c>
    </row>
    <row r="224" spans="1:12" x14ac:dyDescent="0.3">
      <c r="A224" s="27">
        <v>2344</v>
      </c>
      <c r="B224" s="26" t="str">
        <f>_xlfn.XLOOKUP(A224,CATEGORIA!B:B,CATEGORIA!C:C)</f>
        <v>CREATINA 100% PURA HARDCORE 4X300G (INTEGRALMEDICA)</v>
      </c>
      <c r="C224" s="6">
        <f>_xlfn.XLOOKUP(A224,Peso!A:A,Peso!D:D)</f>
        <v>4</v>
      </c>
      <c r="D224" s="7" t="s">
        <v>393</v>
      </c>
      <c r="E224" s="8">
        <f t="shared" si="20"/>
        <v>0.2</v>
      </c>
      <c r="F224" s="9">
        <v>0.97540620614829698</v>
      </c>
      <c r="G224" s="8">
        <f t="shared" si="17"/>
        <v>0.29385155153707426</v>
      </c>
      <c r="H224" s="8">
        <f t="shared" si="19"/>
        <v>51.8</v>
      </c>
      <c r="I224" s="27">
        <v>2331</v>
      </c>
      <c r="J224" s="26" t="str">
        <f>_xlfn.XLOOKUP(I224,CATEGORIA!B:B,CATEGORIA!C:C)</f>
        <v>CREATINA 100% PURA HARDCORE 12X300G (INTEGRALMEDICA)</v>
      </c>
      <c r="K224" s="8">
        <f>_xlfn.XLOOKUP(I224,'LISTA '!D:D,'LISTA '!I:I)</f>
        <v>46.8</v>
      </c>
      <c r="L224" s="58">
        <f t="shared" si="21"/>
        <v>0.1</v>
      </c>
    </row>
    <row r="225" spans="1:12" x14ac:dyDescent="0.3">
      <c r="A225" s="4">
        <v>21273</v>
      </c>
      <c r="B225" s="26" t="str">
        <f>_xlfn.XLOOKUP(A225,CATEGORIA!B:B,CATEGORIA!C:C)</f>
        <v>CREATINA MONOHIDRATADA 10KG</v>
      </c>
      <c r="C225" s="6">
        <f>_xlfn.XLOOKUP(A225,Peso!A:A,Peso!D:D)</f>
        <v>10</v>
      </c>
      <c r="D225" s="7" t="s">
        <v>185</v>
      </c>
      <c r="E225" s="8">
        <f t="shared" si="20"/>
        <v>0.43</v>
      </c>
      <c r="F225" s="9">
        <v>0.98</v>
      </c>
      <c r="G225" s="8">
        <f t="shared" si="17"/>
        <v>0.14099999999999999</v>
      </c>
      <c r="H225" s="8">
        <f t="shared" si="19"/>
        <v>33.5</v>
      </c>
      <c r="I225" s="27">
        <v>21438</v>
      </c>
      <c r="J225" s="26" t="str">
        <f>_xlfn.XLOOKUP(I225,CATEGORIA!B:B,CATEGORIA!C:C)</f>
        <v>CREATINA MONOHIDRATADA 25KG</v>
      </c>
      <c r="K225" s="8">
        <f>_xlfn.XLOOKUP(I225,'LISTA '!D:D,'LISTA '!I:I)</f>
        <v>31.5</v>
      </c>
      <c r="L225" s="58">
        <f t="shared" si="21"/>
        <v>0.06</v>
      </c>
    </row>
    <row r="226" spans="1:12" x14ac:dyDescent="0.3">
      <c r="A226" s="4">
        <v>1088</v>
      </c>
      <c r="B226" s="26" t="str">
        <f>_xlfn.XLOOKUP(A226,CATEGORIA!B:B,CATEGORIA!C:C)</f>
        <v>CREATINA MONOHIDRATADA 5KG (VIDA EM GRAOS)</v>
      </c>
      <c r="C226" s="6">
        <f>_xlfn.XLOOKUP(A226,Peso!A:A,Peso!D:D)</f>
        <v>5</v>
      </c>
      <c r="D226" s="7" t="s">
        <v>149</v>
      </c>
      <c r="E226" s="8">
        <f t="shared" si="20"/>
        <v>1.6</v>
      </c>
      <c r="F226" s="9">
        <v>0.97540620614829698</v>
      </c>
      <c r="G226" s="8">
        <f t="shared" si="17"/>
        <v>0.51508124122965948</v>
      </c>
      <c r="H226" s="8">
        <f t="shared" si="19"/>
        <v>33.9</v>
      </c>
      <c r="I226" s="27">
        <v>21438</v>
      </c>
      <c r="J226" s="26" t="str">
        <f>_xlfn.XLOOKUP(I226,CATEGORIA!B:B,CATEGORIA!C:C)</f>
        <v>CREATINA MONOHIDRATADA 25KG</v>
      </c>
      <c r="K226" s="8">
        <f>_xlfn.XLOOKUP(I226,'LISTA '!D:D,'LISTA '!I:I)</f>
        <v>31.5</v>
      </c>
      <c r="L226" s="58">
        <f t="shared" si="21"/>
        <v>0.06</v>
      </c>
    </row>
    <row r="227" spans="1:12" x14ac:dyDescent="0.3">
      <c r="A227" s="4">
        <v>21439</v>
      </c>
      <c r="B227" s="26" t="str">
        <f>_xlfn.XLOOKUP(A227,CATEGORIA!B:B,CATEGORIA!C:C)</f>
        <v>CREATINA MONOHIDRATADA 2KG (VIDA EM GRAOS)</v>
      </c>
      <c r="C227" s="6">
        <f>_xlfn.XLOOKUP(A227,Peso!A:A,Peso!D:D)</f>
        <v>2</v>
      </c>
      <c r="D227" s="7" t="s">
        <v>185</v>
      </c>
      <c r="E227" s="8">
        <f t="shared" si="20"/>
        <v>0.43</v>
      </c>
      <c r="F227" s="9">
        <v>0.97540620614829698</v>
      </c>
      <c r="G227" s="8">
        <f t="shared" si="17"/>
        <v>0.70270310307414852</v>
      </c>
      <c r="H227" s="8">
        <f t="shared" si="19"/>
        <v>35.4</v>
      </c>
      <c r="I227" s="27">
        <v>21438</v>
      </c>
      <c r="J227" s="26" t="str">
        <f>_xlfn.XLOOKUP(I227,CATEGORIA!B:B,CATEGORIA!C:C)</f>
        <v>CREATINA MONOHIDRATADA 25KG</v>
      </c>
      <c r="K227" s="8">
        <f>_xlfn.XLOOKUP(I227,'LISTA '!D:D,'LISTA '!I:I)</f>
        <v>31.5</v>
      </c>
      <c r="L227" s="58">
        <f t="shared" si="21"/>
        <v>0.1</v>
      </c>
    </row>
    <row r="228" spans="1:12" x14ac:dyDescent="0.3">
      <c r="A228" s="4">
        <v>1767</v>
      </c>
      <c r="B228" s="26" t="str">
        <f>_xlfn.XLOOKUP(A228,CATEGORIA!B:B,CATEGORIA!C:C)</f>
        <v>CREME DE CEBOLA S/ GLUTAMATO 2KG</v>
      </c>
      <c r="C228" s="6">
        <f>_xlfn.XLOOKUP(A228,Peso!A:A,Peso!D:D)</f>
        <v>2</v>
      </c>
      <c r="D228" s="7" t="s">
        <v>185</v>
      </c>
      <c r="E228" s="8">
        <f t="shared" si="20"/>
        <v>0.43</v>
      </c>
      <c r="F228" s="9">
        <v>0.97540620614829698</v>
      </c>
      <c r="G228" s="8">
        <f t="shared" si="17"/>
        <v>0.70270310307414852</v>
      </c>
      <c r="H228" s="8">
        <f t="shared" si="19"/>
        <v>9.1</v>
      </c>
      <c r="I228" s="27">
        <v>1224</v>
      </c>
      <c r="J228" s="26" t="str">
        <f>_xlfn.XLOOKUP(I228,CATEGORIA!B:B,CATEGORIA!C:C)</f>
        <v>CREME DE CEBOLA S/ GLUTAMATO 5KG</v>
      </c>
      <c r="K228" s="8">
        <f>_xlfn.XLOOKUP(I228,'LISTA '!D:D,'LISTA '!I:I)</f>
        <v>7.2</v>
      </c>
      <c r="L228" s="58">
        <f t="shared" si="21"/>
        <v>0.15</v>
      </c>
    </row>
    <row r="229" spans="1:12" x14ac:dyDescent="0.3">
      <c r="A229" s="4">
        <v>21426</v>
      </c>
      <c r="B229" s="26" t="str">
        <f>_xlfn.XLOOKUP(A229,CATEGORIA!B:B,CATEGORIA!C:C)</f>
        <v>CURCUMA PURA EM PO PREMIUM 2KG (VIDA EM GRAOS)</v>
      </c>
      <c r="C229" s="6">
        <f>_xlfn.XLOOKUP(A229,Peso!A:A,Peso!D:D)</f>
        <v>2</v>
      </c>
      <c r="D229" s="7" t="s">
        <v>185</v>
      </c>
      <c r="E229" s="8">
        <f t="shared" si="20"/>
        <v>0.43</v>
      </c>
      <c r="F229" s="9">
        <v>0.97540620614829698</v>
      </c>
      <c r="G229" s="8">
        <f t="shared" si="17"/>
        <v>0.70270310307414852</v>
      </c>
      <c r="H229" s="8">
        <f t="shared" si="19"/>
        <v>11.2</v>
      </c>
      <c r="I229" s="27">
        <v>11081</v>
      </c>
      <c r="J229" s="26" t="str">
        <f>_xlfn.XLOOKUP(I229,CATEGORIA!B:B,CATEGORIA!C:C)</f>
        <v>CURCUMA PURA EM PO S/ GLUTAMATO 5KG (PREMIUM)</v>
      </c>
      <c r="K229" s="8">
        <f>_xlfn.XLOOKUP(I229,'LISTA '!D:D,'LISTA '!I:I)</f>
        <v>9</v>
      </c>
      <c r="L229" s="58">
        <f t="shared" si="21"/>
        <v>0.15</v>
      </c>
    </row>
    <row r="230" spans="1:12" x14ac:dyDescent="0.3">
      <c r="A230" s="4">
        <v>21256</v>
      </c>
      <c r="B230" s="26" t="str">
        <f>_xlfn.XLOOKUP(A230,CATEGORIA!B:B,CATEGORIA!C:C)</f>
        <v>CURCUMA PURA EM PO S/ GLUTAMATO 5KG (PREMIUM)</v>
      </c>
      <c r="C230" s="6">
        <f>_xlfn.XLOOKUP(A230,Peso!A:A,Peso!D:D)</f>
        <v>5</v>
      </c>
      <c r="D230" s="7" t="s">
        <v>149</v>
      </c>
      <c r="E230" s="8">
        <f t="shared" si="20"/>
        <v>1.6</v>
      </c>
      <c r="F230" s="9">
        <v>0.97540620614829698</v>
      </c>
      <c r="G230" s="8">
        <f t="shared" si="17"/>
        <v>0.51508124122965948</v>
      </c>
      <c r="H230" s="8">
        <f t="shared" si="19"/>
        <v>10.7</v>
      </c>
      <c r="I230" s="27">
        <v>11081</v>
      </c>
      <c r="J230" s="26" t="str">
        <f>_xlfn.XLOOKUP(I230,CATEGORIA!B:B,CATEGORIA!C:C)</f>
        <v>CURCUMA PURA EM PO S/ GLUTAMATO 5KG (PREMIUM)</v>
      </c>
      <c r="K230" s="8">
        <f>_xlfn.XLOOKUP(I230,'LISTA '!D:D,'LISTA '!I:I)</f>
        <v>9</v>
      </c>
      <c r="L230" s="58">
        <f t="shared" si="21"/>
        <v>0.12</v>
      </c>
    </row>
    <row r="231" spans="1:12" x14ac:dyDescent="0.3">
      <c r="A231" s="4">
        <v>21470</v>
      </c>
      <c r="B231" s="26" t="str">
        <f>_xlfn.XLOOKUP(A231,CATEGORIA!B:B,CATEGORIA!C:C)</f>
        <v>CURRY S/ GLUTAMATO 2KG (VIDA EM GRAOS)</v>
      </c>
      <c r="C231" s="6">
        <f>_xlfn.XLOOKUP(A231,Peso!A:A,Peso!D:D)</f>
        <v>2</v>
      </c>
      <c r="D231" s="7" t="s">
        <v>185</v>
      </c>
      <c r="E231" s="8">
        <f t="shared" si="20"/>
        <v>0.43</v>
      </c>
      <c r="F231" s="9">
        <v>0.97540620614829698</v>
      </c>
      <c r="G231" s="8">
        <f t="shared" si="17"/>
        <v>0.70270310307414852</v>
      </c>
      <c r="H231" s="8">
        <f t="shared" si="19"/>
        <v>9.9</v>
      </c>
      <c r="I231" s="27">
        <v>21010</v>
      </c>
      <c r="J231" s="26" t="str">
        <f>_xlfn.XLOOKUP(I231,CATEGORIA!B:B,CATEGORIA!C:C)</f>
        <v>CURRY S/ GLUTAMATO 5KG</v>
      </c>
      <c r="K231" s="8">
        <f>_xlfn.XLOOKUP(I231,'LISTA '!D:D,'LISTA '!I:I)</f>
        <v>7.9</v>
      </c>
      <c r="L231" s="58">
        <f t="shared" si="21"/>
        <v>0.15</v>
      </c>
    </row>
    <row r="232" spans="1:12" x14ac:dyDescent="0.3">
      <c r="A232" s="4">
        <v>21503</v>
      </c>
      <c r="B232" s="26" t="str">
        <f>_xlfn.XLOOKUP(A232,CATEGORIA!B:B,CATEGORIA!C:C)</f>
        <v>DAMASCO TURCO DOCE (Nº 2) 5KG (VIDA EM GRAOS)</v>
      </c>
      <c r="C232" s="6">
        <f>_xlfn.XLOOKUP(A232,Peso!A:A,Peso!D:D)</f>
        <v>5</v>
      </c>
      <c r="D232" s="7" t="s">
        <v>150</v>
      </c>
      <c r="E232" s="8">
        <f t="shared" si="20"/>
        <v>1.7</v>
      </c>
      <c r="F232" s="9">
        <v>0.97540620614829698</v>
      </c>
      <c r="G232" s="8">
        <f t="shared" si="17"/>
        <v>0.53508124122965939</v>
      </c>
      <c r="H232" s="8">
        <f t="shared" si="19"/>
        <v>96</v>
      </c>
      <c r="I232" s="27">
        <v>21679</v>
      </c>
      <c r="J232" s="26" t="str">
        <f>_xlfn.XLOOKUP(I232,CATEGORIA!B:B,CATEGORIA!C:C)</f>
        <v>DAMASCO TURCO DOCE Nº 2 12.50KG (EROGLU)</v>
      </c>
      <c r="K232" s="8">
        <f>_xlfn.XLOOKUP(I232,'LISTA '!D:D,'LISTA '!I:I)</f>
        <v>90</v>
      </c>
      <c r="L232" s="58">
        <f t="shared" si="21"/>
        <v>0.06</v>
      </c>
    </row>
    <row r="233" spans="1:12" x14ac:dyDescent="0.3">
      <c r="A233" s="4">
        <v>2166</v>
      </c>
      <c r="B233" s="26" t="str">
        <f>_xlfn.XLOOKUP(A233,CATEGORIA!B:B,CATEGORIA!C:C)</f>
        <v>DENTE DE LEAO 1KG (VIDA EM GRAOS)</v>
      </c>
      <c r="C233" s="6">
        <f>_xlfn.XLOOKUP(A233,Peso!A:A,Peso!D:D)</f>
        <v>1</v>
      </c>
      <c r="D233" s="7" t="s">
        <v>159</v>
      </c>
      <c r="E233" s="8">
        <f t="shared" si="20"/>
        <v>0.31</v>
      </c>
      <c r="F233" s="9">
        <v>0.97540620614829698</v>
      </c>
      <c r="G233" s="8">
        <f t="shared" si="17"/>
        <v>1.2854062061482969</v>
      </c>
      <c r="H233" s="8">
        <f t="shared" si="19"/>
        <v>35</v>
      </c>
      <c r="I233" s="27">
        <v>1095</v>
      </c>
      <c r="J233" s="26" t="str">
        <f>_xlfn.XLOOKUP(I233,CATEGORIA!B:B,CATEGORIA!C:C)</f>
        <v>DENTE DE LEAO 5KG</v>
      </c>
      <c r="K233" s="8">
        <f>_xlfn.XLOOKUP(I233,'LISTA '!D:D,'LISTA '!I:I)</f>
        <v>30.5</v>
      </c>
      <c r="L233" s="58">
        <f t="shared" si="21"/>
        <v>0.1</v>
      </c>
    </row>
    <row r="234" spans="1:12" x14ac:dyDescent="0.3">
      <c r="A234" s="4">
        <v>1648</v>
      </c>
      <c r="B234" s="26" t="str">
        <f>_xlfn.XLOOKUP(A234,CATEGORIA!B:B,CATEGORIA!C:C)</f>
        <v>DETOX VERDE 2KG (VIDA EM GRAOS)</v>
      </c>
      <c r="C234" s="6">
        <f>_xlfn.XLOOKUP(A234,Peso!A:A,Peso!D:D)</f>
        <v>2</v>
      </c>
      <c r="D234" s="7" t="s">
        <v>185</v>
      </c>
      <c r="E234" s="8">
        <f t="shared" si="20"/>
        <v>0.43</v>
      </c>
      <c r="F234" s="9">
        <v>0.97540620614829698</v>
      </c>
      <c r="G234" s="8">
        <f t="shared" si="17"/>
        <v>0.70270310307414852</v>
      </c>
      <c r="H234" s="8">
        <f t="shared" si="19"/>
        <v>58</v>
      </c>
      <c r="I234" s="27">
        <v>139</v>
      </c>
      <c r="J234" s="26" t="str">
        <f>_xlfn.XLOOKUP(I234,CATEGORIA!B:B,CATEGORIA!C:C)</f>
        <v>DETOX VERDE 5KG</v>
      </c>
      <c r="K234" s="8">
        <f>_xlfn.XLOOKUP(I234,'LISTA '!D:D,'LISTA '!I:I)</f>
        <v>52</v>
      </c>
      <c r="L234" s="58">
        <f t="shared" si="21"/>
        <v>0.1</v>
      </c>
    </row>
    <row r="235" spans="1:12" x14ac:dyDescent="0.3">
      <c r="A235" s="4">
        <v>1761</v>
      </c>
      <c r="B235" s="26" t="str">
        <f>_xlfn.XLOOKUP(A235,CATEGORIA!B:B,CATEGORIA!C:C)</f>
        <v>DETOX VERMELHO 2KG (VIDA EM GRAOS)</v>
      </c>
      <c r="C235" s="6">
        <f>_xlfn.XLOOKUP(A235,Peso!A:A,Peso!D:D)</f>
        <v>2</v>
      </c>
      <c r="D235" s="7" t="s">
        <v>185</v>
      </c>
      <c r="E235" s="8">
        <f t="shared" si="20"/>
        <v>0.43</v>
      </c>
      <c r="F235" s="9">
        <v>0.97540620614829698</v>
      </c>
      <c r="G235" s="8">
        <f t="shared" si="17"/>
        <v>0.70270310307414852</v>
      </c>
      <c r="H235" s="8">
        <f t="shared" si="19"/>
        <v>62.4</v>
      </c>
      <c r="I235" s="27">
        <v>138</v>
      </c>
      <c r="J235" s="26" t="str">
        <f>_xlfn.XLOOKUP(I235,CATEGORIA!B:B,CATEGORIA!C:C)</f>
        <v>DETOX VERMELHO 5KG</v>
      </c>
      <c r="K235" s="8">
        <f>_xlfn.XLOOKUP(I235,'LISTA '!D:D,'LISTA '!I:I)</f>
        <v>56</v>
      </c>
      <c r="L235" s="58">
        <f t="shared" si="21"/>
        <v>0.1</v>
      </c>
    </row>
    <row r="236" spans="1:12" x14ac:dyDescent="0.3">
      <c r="A236" s="4">
        <v>21125</v>
      </c>
      <c r="B236" s="26" t="str">
        <f>_xlfn.XLOOKUP(A236,CATEGORIA!B:B,CATEGORIA!C:C)</f>
        <v>ENDRO 5KG (VIDA EM GRAOS)</v>
      </c>
      <c r="C236" s="6">
        <f>_xlfn.XLOOKUP(A236,Peso!A:A,Peso!D:D)</f>
        <v>5</v>
      </c>
      <c r="D236" s="7" t="s">
        <v>149</v>
      </c>
      <c r="E236" s="8">
        <f t="shared" si="20"/>
        <v>1.6</v>
      </c>
      <c r="F236" s="9">
        <v>0.97540620614829698</v>
      </c>
      <c r="G236" s="8">
        <f t="shared" si="17"/>
        <v>0.51508124122965948</v>
      </c>
      <c r="H236" s="8">
        <f t="shared" si="19"/>
        <v>17.399999999999999</v>
      </c>
      <c r="I236" s="27">
        <v>20199</v>
      </c>
      <c r="J236" s="26" t="str">
        <f>_xlfn.XLOOKUP(I236,CATEGORIA!B:B,CATEGORIA!C:C)</f>
        <v>ENDRO 25KG</v>
      </c>
      <c r="K236" s="8">
        <f>_xlfn.XLOOKUP(I236,'LISTA '!D:D,'LISTA '!I:I)</f>
        <v>15</v>
      </c>
      <c r="L236" s="58">
        <f t="shared" si="21"/>
        <v>0.12</v>
      </c>
    </row>
    <row r="237" spans="1:12" x14ac:dyDescent="0.3">
      <c r="A237" s="27">
        <v>2343</v>
      </c>
      <c r="B237" s="26" t="str">
        <f>_xlfn.XLOOKUP(A237,CATEGORIA!B:B,CATEGORIA!C:C)</f>
        <v>ENERGETICO BOOSTER PRE TREINO 6X269ML (INTEGRALMEDICA)</v>
      </c>
      <c r="C237" s="6">
        <f>_xlfn.XLOOKUP(A237,Peso!A:A,Peso!D:D)</f>
        <v>6</v>
      </c>
      <c r="D237" s="7" t="s">
        <v>393</v>
      </c>
      <c r="E237" s="8">
        <f t="shared" si="20"/>
        <v>0.2</v>
      </c>
      <c r="F237" s="9">
        <v>0.97540620614829698</v>
      </c>
      <c r="G237" s="8">
        <f t="shared" si="17"/>
        <v>0.19590103435804951</v>
      </c>
      <c r="H237" s="8">
        <v>5.8</v>
      </c>
      <c r="I237" s="27">
        <v>2333</v>
      </c>
      <c r="J237" s="26" t="str">
        <f>_xlfn.XLOOKUP(I237,CATEGORIA!B:B,CATEGORIA!C:C)</f>
        <v>ENERGETICO BOOSTER PRE TREINO 4X6X269ML (INTEGRALMEDICA)</v>
      </c>
      <c r="K237" s="8" t="e">
        <f>_xlfn.XLOOKUP(I237,'LISTA '!D:D,'LISTA '!I:I)</f>
        <v>#N/A</v>
      </c>
      <c r="L237" s="58"/>
    </row>
    <row r="238" spans="1:12" x14ac:dyDescent="0.3">
      <c r="A238" s="4">
        <v>20550</v>
      </c>
      <c r="B238" s="26" t="str">
        <f>_xlfn.XLOOKUP(A238,CATEGORIA!B:B,CATEGORIA!C:C)</f>
        <v>ERITRITOL CRISTAL 5KG (VIDA EM GRAOS)</v>
      </c>
      <c r="C238" s="6">
        <f>_xlfn.XLOOKUP(A238,Peso!A:A,Peso!D:D)</f>
        <v>5</v>
      </c>
      <c r="D238" s="7" t="s">
        <v>149</v>
      </c>
      <c r="E238" s="8">
        <f t="shared" si="20"/>
        <v>1.6</v>
      </c>
      <c r="F238" s="9">
        <v>0.97540620614829698</v>
      </c>
      <c r="G238" s="8">
        <f t="shared" si="17"/>
        <v>0.51508124122965948</v>
      </c>
      <c r="H238" s="8">
        <f t="shared" ref="H238:H301" si="22">ROUND((K238+G238)*(1+L238),1)</f>
        <v>17.399999999999999</v>
      </c>
      <c r="I238" s="27">
        <v>20431</v>
      </c>
      <c r="J238" s="26" t="str">
        <f>_xlfn.XLOOKUP(I238,CATEGORIA!B:B,CATEGORIA!C:C)</f>
        <v>ERITRITOL CRISTAL 25KG</v>
      </c>
      <c r="K238" s="8">
        <f>_xlfn.XLOOKUP(I238,'LISTA '!D:D,'LISTA '!I:I)</f>
        <v>15</v>
      </c>
      <c r="L238" s="58">
        <f t="shared" ref="L238:L301" si="23">IF(C238&gt;=5,IF(K238&lt;10,$Q$23,IF(AND(K238&gt;=10,K238&lt;20),$Q$24,IF(AND(K238&gt;=20,K238&lt;40),$Q$25,IF(K238&gt;=40,$Q$26,)))),IF(K238&lt;10,$Q$29,IF(AND(K238&gt;=10,K238&lt;20),$Q$30,IF(AND(K238&gt;=20,K238&lt;40),$Q$31,IF(K238&gt;=40,$Q$32,)))))</f>
        <v>0.12</v>
      </c>
    </row>
    <row r="239" spans="1:12" x14ac:dyDescent="0.3">
      <c r="A239" s="4">
        <v>20356</v>
      </c>
      <c r="B239" s="26" t="str">
        <f>_xlfn.XLOOKUP(A239,CATEGORIA!B:B,CATEGORIA!C:C)</f>
        <v>ERVA DOCE 5KG</v>
      </c>
      <c r="C239" s="6">
        <f>_xlfn.XLOOKUP(A239,Peso!A:A,Peso!D:D)</f>
        <v>5</v>
      </c>
      <c r="D239" s="7" t="s">
        <v>151</v>
      </c>
      <c r="E239" s="8">
        <f t="shared" si="20"/>
        <v>2.15</v>
      </c>
      <c r="F239" s="9">
        <v>0.97540620614829698</v>
      </c>
      <c r="G239" s="8">
        <f t="shared" si="17"/>
        <v>0.62508124122965936</v>
      </c>
      <c r="H239" s="8">
        <f t="shared" si="22"/>
        <v>19.2</v>
      </c>
      <c r="I239" s="27">
        <v>10057</v>
      </c>
      <c r="J239" s="26" t="str">
        <f>_xlfn.XLOOKUP(I239,CATEGORIA!B:B,CATEGORIA!C:C)</f>
        <v>ERVA DOCE 25KG</v>
      </c>
      <c r="K239" s="8">
        <f>_xlfn.XLOOKUP(I239,'LISTA '!D:D,'LISTA '!I:I)</f>
        <v>16.5</v>
      </c>
      <c r="L239" s="58">
        <f t="shared" si="23"/>
        <v>0.12</v>
      </c>
    </row>
    <row r="240" spans="1:12" x14ac:dyDescent="0.3">
      <c r="A240" s="4">
        <v>21544</v>
      </c>
      <c r="B240" s="26" t="str">
        <f>_xlfn.XLOOKUP(A240,CATEGORIA!B:B,CATEGORIA!C:C)</f>
        <v>ERVA DOCE 1KG</v>
      </c>
      <c r="C240" s="6">
        <f>_xlfn.XLOOKUP(A240,Peso!A:A,Peso!D:D)</f>
        <v>1</v>
      </c>
      <c r="D240" s="7" t="s">
        <v>149</v>
      </c>
      <c r="E240" s="8">
        <f t="shared" si="20"/>
        <v>1.6</v>
      </c>
      <c r="F240" s="9">
        <v>0.97540620614829698</v>
      </c>
      <c r="G240" s="8">
        <f t="shared" si="17"/>
        <v>2.5754062061482972</v>
      </c>
      <c r="H240" s="8">
        <f t="shared" si="22"/>
        <v>21.9</v>
      </c>
      <c r="I240" s="27">
        <v>10057</v>
      </c>
      <c r="J240" s="26" t="str">
        <f>_xlfn.XLOOKUP(I240,CATEGORIA!B:B,CATEGORIA!C:C)</f>
        <v>ERVA DOCE 25KG</v>
      </c>
      <c r="K240" s="8">
        <f>_xlfn.XLOOKUP(I240,'LISTA '!D:D,'LISTA '!I:I)</f>
        <v>16.5</v>
      </c>
      <c r="L240" s="58">
        <f t="shared" si="23"/>
        <v>0.15</v>
      </c>
    </row>
    <row r="241" spans="1:12" x14ac:dyDescent="0.3">
      <c r="A241" s="4">
        <v>1878</v>
      </c>
      <c r="B241" s="26" t="str">
        <f>_xlfn.XLOOKUP(A241,CATEGORIA!B:B,CATEGORIA!C:C)</f>
        <v>ERVA SAO JOAO EM FOLHAS 1KG</v>
      </c>
      <c r="C241" s="6">
        <f>_xlfn.XLOOKUP(A241,Peso!A:A,Peso!D:D)</f>
        <v>1</v>
      </c>
      <c r="D241" s="7" t="s">
        <v>395</v>
      </c>
      <c r="E241" s="8">
        <f t="shared" si="20"/>
        <v>0.31</v>
      </c>
      <c r="F241" s="9">
        <v>0.97540620614829698</v>
      </c>
      <c r="G241" s="8">
        <f t="shared" si="17"/>
        <v>1.2854062061482969</v>
      </c>
      <c r="H241" s="8">
        <f t="shared" si="22"/>
        <v>17</v>
      </c>
      <c r="I241" s="27">
        <v>1344</v>
      </c>
      <c r="J241" s="26" t="str">
        <f>_xlfn.XLOOKUP(I241,CATEGORIA!B:B,CATEGORIA!C:C)</f>
        <v>ERVA SAO JOAO EM FOLHAS 5KG</v>
      </c>
      <c r="K241" s="8">
        <f>_xlfn.XLOOKUP(I241,'LISTA '!D:D,'LISTA '!I:I)</f>
        <v>13.5</v>
      </c>
      <c r="L241" s="58">
        <f t="shared" si="23"/>
        <v>0.15</v>
      </c>
    </row>
    <row r="242" spans="1:12" x14ac:dyDescent="0.3">
      <c r="A242" s="4">
        <v>20210</v>
      </c>
      <c r="B242" s="26" t="str">
        <f>_xlfn.XLOOKUP(A242,CATEGORIA!B:B,CATEGORIA!C:C)</f>
        <v>ERVILHA INTEIRA 5KG (VIDA EM GRAOS)</v>
      </c>
      <c r="C242" s="6">
        <f>_xlfn.XLOOKUP(A242,Peso!A:A,Peso!D:D)</f>
        <v>5</v>
      </c>
      <c r="D242" s="7" t="s">
        <v>149</v>
      </c>
      <c r="E242" s="8">
        <f t="shared" si="20"/>
        <v>1.6</v>
      </c>
      <c r="F242" s="9">
        <v>0.97540620614829698</v>
      </c>
      <c r="G242" s="8">
        <f t="shared" ref="G242:G305" si="24">(E242+F242)/C242</f>
        <v>0.51508124122965948</v>
      </c>
      <c r="H242" s="8">
        <f t="shared" si="22"/>
        <v>7</v>
      </c>
      <c r="I242" s="27">
        <v>20032</v>
      </c>
      <c r="J242" s="26" t="str">
        <f>_xlfn.XLOOKUP(I242,CATEGORIA!B:B,CATEGORIA!C:C)</f>
        <v>ERVILHA INTEIRA 25KG</v>
      </c>
      <c r="K242" s="8">
        <v>5.7</v>
      </c>
      <c r="L242" s="58">
        <f t="shared" si="23"/>
        <v>0.12</v>
      </c>
    </row>
    <row r="243" spans="1:12" x14ac:dyDescent="0.3">
      <c r="A243" s="17">
        <v>21315</v>
      </c>
      <c r="B243" s="26" t="str">
        <f>_xlfn.XLOOKUP(A243,CATEGORIA!B:B,CATEGORIA!C:C)</f>
        <v>ERVILHA PARTIDA SEM BRILHO 5KG (VIDA EM GRAOS)</v>
      </c>
      <c r="C243" s="6">
        <f>_xlfn.XLOOKUP(A243,Peso!A:A,Peso!D:D)</f>
        <v>5</v>
      </c>
      <c r="D243" s="7" t="s">
        <v>149</v>
      </c>
      <c r="E243" s="8">
        <f t="shared" si="20"/>
        <v>1.6</v>
      </c>
      <c r="F243" s="9">
        <v>0.97540620614829698</v>
      </c>
      <c r="G243" s="18">
        <f t="shared" si="24"/>
        <v>0.51508124122965948</v>
      </c>
      <c r="H243" s="8">
        <f t="shared" si="22"/>
        <v>8.8000000000000007</v>
      </c>
      <c r="I243" s="29">
        <v>21326</v>
      </c>
      <c r="J243" s="26" t="str">
        <f>_xlfn.XLOOKUP(I243,CATEGORIA!B:B,CATEGORIA!C:C)</f>
        <v>ERVILHA PARTIDA SEM BRILHO 25KG</v>
      </c>
      <c r="K243" s="8">
        <v>7.3</v>
      </c>
      <c r="L243" s="58">
        <f t="shared" si="23"/>
        <v>0.12</v>
      </c>
    </row>
    <row r="244" spans="1:12" x14ac:dyDescent="0.3">
      <c r="A244" s="4">
        <v>20986</v>
      </c>
      <c r="B244" s="26" t="str">
        <f>_xlfn.XLOOKUP(A244,CATEGORIA!B:B,CATEGORIA!C:C)</f>
        <v>ERVILHA TORRADA COM WASABI 5KG (VIDA EM GRAOS)</v>
      </c>
      <c r="C244" s="6">
        <f>_xlfn.XLOOKUP(A244,Peso!A:A,Peso!D:D)</f>
        <v>5</v>
      </c>
      <c r="D244" s="7" t="s">
        <v>151</v>
      </c>
      <c r="E244" s="8">
        <f t="shared" si="20"/>
        <v>2.15</v>
      </c>
      <c r="F244" s="9">
        <v>0.97540620614829698</v>
      </c>
      <c r="G244" s="8">
        <f t="shared" si="24"/>
        <v>0.62508124122965936</v>
      </c>
      <c r="H244" s="8">
        <f t="shared" si="22"/>
        <v>0.7</v>
      </c>
      <c r="I244" s="27">
        <v>20661</v>
      </c>
      <c r="J244" s="26" t="str">
        <f>_xlfn.XLOOKUP(I244,CATEGORIA!B:B,CATEGORIA!C:C)</f>
        <v>ERVILHA TORRADA COM WASABI 10KG</v>
      </c>
      <c r="K244" s="8">
        <f>_xlfn.XLOOKUP(I244,'LISTA '!D:D,'LISTA '!I:I)</f>
        <v>0</v>
      </c>
      <c r="L244" s="58">
        <f t="shared" si="23"/>
        <v>0.12</v>
      </c>
    </row>
    <row r="245" spans="1:12" x14ac:dyDescent="0.3">
      <c r="A245" s="4">
        <v>21086</v>
      </c>
      <c r="B245" s="26" t="str">
        <f>_xlfn.XLOOKUP(A245,CATEGORIA!B:B,CATEGORIA!C:C)</f>
        <v>ESPINAFRE EM PO 5KG (VIDA EM GRAOS)</v>
      </c>
      <c r="C245" s="6">
        <f>_xlfn.XLOOKUP(A245,Peso!A:A,Peso!D:D)</f>
        <v>5</v>
      </c>
      <c r="D245" s="7" t="s">
        <v>149</v>
      </c>
      <c r="E245" s="8">
        <f t="shared" si="20"/>
        <v>1.6</v>
      </c>
      <c r="F245" s="9">
        <v>0.97540620614829698</v>
      </c>
      <c r="G245" s="8">
        <f t="shared" si="24"/>
        <v>0.51508124122965948</v>
      </c>
      <c r="H245" s="8">
        <f t="shared" si="22"/>
        <v>18.5</v>
      </c>
      <c r="I245" s="27">
        <v>20387</v>
      </c>
      <c r="J245" s="26" t="str">
        <f>_xlfn.XLOOKUP(I245,CATEGORIA!B:B,CATEGORIA!C:C)</f>
        <v>ESPINAFRE EM PO 20KG</v>
      </c>
      <c r="K245" s="8">
        <f>_xlfn.XLOOKUP(I245,'LISTA '!D:D,'LISTA '!I:I)</f>
        <v>16</v>
      </c>
      <c r="L245" s="58">
        <f t="shared" si="23"/>
        <v>0.12</v>
      </c>
    </row>
    <row r="246" spans="1:12" x14ac:dyDescent="0.3">
      <c r="A246" s="4">
        <v>21461</v>
      </c>
      <c r="B246" s="26" t="str">
        <f>_xlfn.XLOOKUP(A246,CATEGORIA!B:B,CATEGORIA!C:C)</f>
        <v>ESPINAFRE EM PO 2KG (VIDA EM GRAOS)</v>
      </c>
      <c r="C246" s="6">
        <f>_xlfn.XLOOKUP(A246,Peso!A:A,Peso!D:D)</f>
        <v>2</v>
      </c>
      <c r="D246" s="7" t="s">
        <v>185</v>
      </c>
      <c r="E246" s="8">
        <f t="shared" si="20"/>
        <v>0.43</v>
      </c>
      <c r="F246" s="9">
        <v>0.97540620614829698</v>
      </c>
      <c r="G246" s="8">
        <f t="shared" si="24"/>
        <v>0.70270310307414852</v>
      </c>
      <c r="H246" s="8">
        <f t="shared" si="22"/>
        <v>19.2</v>
      </c>
      <c r="I246" s="27">
        <v>20387</v>
      </c>
      <c r="J246" s="26" t="str">
        <f>_xlfn.XLOOKUP(I246,CATEGORIA!B:B,CATEGORIA!C:C)</f>
        <v>ESPINAFRE EM PO 20KG</v>
      </c>
      <c r="K246" s="8">
        <f>_xlfn.XLOOKUP(I246,'LISTA '!D:D,'LISTA '!I:I)</f>
        <v>16</v>
      </c>
      <c r="L246" s="58">
        <f t="shared" si="23"/>
        <v>0.15</v>
      </c>
    </row>
    <row r="247" spans="1:12" x14ac:dyDescent="0.3">
      <c r="A247" s="4">
        <v>2681</v>
      </c>
      <c r="B247" s="26" t="str">
        <f>_xlfn.XLOOKUP(A247,CATEGORIA!B:B,CATEGORIA!C:C)</f>
        <v>ESPINHEIRA SANTA 1KG (VIDA EM GRAOS)</v>
      </c>
      <c r="C247" s="6">
        <f>_xlfn.XLOOKUP(A247,Peso!A:A,Peso!D:D)</f>
        <v>1</v>
      </c>
      <c r="D247" s="7" t="s">
        <v>395</v>
      </c>
      <c r="E247" s="8">
        <f t="shared" si="20"/>
        <v>0.31</v>
      </c>
      <c r="F247" s="9">
        <v>0.97540620614829698</v>
      </c>
      <c r="G247" s="8">
        <f t="shared" si="24"/>
        <v>1.2854062061482969</v>
      </c>
      <c r="H247" s="8">
        <f t="shared" si="22"/>
        <v>27.8</v>
      </c>
      <c r="I247" s="27">
        <v>904</v>
      </c>
      <c r="J247" s="26" t="str">
        <f>_xlfn.XLOOKUP(I247,CATEGORIA!B:B,CATEGORIA!C:C)</f>
        <v>ESPINHEIRA SANTA 5KG</v>
      </c>
      <c r="K247" s="8">
        <f>_xlfn.XLOOKUP(I247,'LISTA '!D:D,'LISTA '!I:I)</f>
        <v>24</v>
      </c>
      <c r="L247" s="58">
        <f t="shared" si="23"/>
        <v>0.1</v>
      </c>
    </row>
    <row r="248" spans="1:12" x14ac:dyDescent="0.3">
      <c r="A248" s="4">
        <v>1902</v>
      </c>
      <c r="B248" s="26" t="str">
        <f>_xlfn.XLOOKUP(A248,CATEGORIA!B:B,CATEGORIA!C:C)</f>
        <v>EUCALIPTO 1KG</v>
      </c>
      <c r="C248" s="6">
        <f>_xlfn.XLOOKUP(A248,Peso!A:A,Peso!D:D)</f>
        <v>1</v>
      </c>
      <c r="D248" s="7" t="s">
        <v>395</v>
      </c>
      <c r="E248" s="8">
        <f t="shared" si="20"/>
        <v>0.31</v>
      </c>
      <c r="F248" s="9">
        <v>0.97540620614829698</v>
      </c>
      <c r="G248" s="8">
        <f t="shared" si="24"/>
        <v>1.2854062061482969</v>
      </c>
      <c r="H248" s="8">
        <f t="shared" si="22"/>
        <v>18.7</v>
      </c>
      <c r="I248" s="27">
        <v>1223</v>
      </c>
      <c r="J248" s="26" t="str">
        <f>_xlfn.XLOOKUP(I248,CATEGORIA!B:B,CATEGORIA!C:C)</f>
        <v>EUCALIPTO 5KG</v>
      </c>
      <c r="K248" s="8">
        <f>_xlfn.XLOOKUP(I248,'LISTA '!D:D,'LISTA '!I:I)</f>
        <v>15</v>
      </c>
      <c r="L248" s="58">
        <f t="shared" si="23"/>
        <v>0.15</v>
      </c>
    </row>
    <row r="249" spans="1:12" x14ac:dyDescent="0.3">
      <c r="A249" s="4">
        <v>1139</v>
      </c>
      <c r="B249" s="26" t="str">
        <f>_xlfn.XLOOKUP(A249,CATEGORIA!B:B,CATEGORIA!C:C)</f>
        <v>EXTRATO DE SOJA NATURAL 5KG (VIDA EM GRAOS)</v>
      </c>
      <c r="C249" s="6">
        <f>_xlfn.XLOOKUP(A249,Peso!A:A,Peso!D:D)</f>
        <v>5</v>
      </c>
      <c r="D249" s="7" t="s">
        <v>151</v>
      </c>
      <c r="E249" s="8">
        <f t="shared" si="20"/>
        <v>2.15</v>
      </c>
      <c r="F249" s="9">
        <v>0.97540620614829698</v>
      </c>
      <c r="G249" s="8">
        <f t="shared" si="24"/>
        <v>0.62508124122965936</v>
      </c>
      <c r="H249" s="8">
        <f t="shared" si="22"/>
        <v>0.7</v>
      </c>
      <c r="I249" s="27">
        <v>390</v>
      </c>
      <c r="J249" s="26" t="str">
        <f>_xlfn.XLOOKUP(I249,CATEGORIA!B:B,CATEGORIA!C:C)</f>
        <v>EXTRATO DE SOJA NATURAL 20KG (NUTRIALY)</v>
      </c>
      <c r="K249" s="8">
        <f>_xlfn.XLOOKUP(I249,'LISTA '!D:D,'LISTA '!I:I)</f>
        <v>0</v>
      </c>
      <c r="L249" s="58">
        <f t="shared" si="23"/>
        <v>0.12</v>
      </c>
    </row>
    <row r="250" spans="1:12" x14ac:dyDescent="0.3">
      <c r="A250" s="4">
        <v>1763</v>
      </c>
      <c r="B250" s="26" t="str">
        <f>_xlfn.XLOOKUP(A250,CATEGORIA!B:B,CATEGORIA!C:C)</f>
        <v>EXTRATO DE SOJA NATURAL 2KG (VIDA EM GRAOS)</v>
      </c>
      <c r="C250" s="6">
        <f>_xlfn.XLOOKUP(A250,Peso!A:A,Peso!D:D)</f>
        <v>2</v>
      </c>
      <c r="D250" s="7" t="s">
        <v>185</v>
      </c>
      <c r="E250" s="8">
        <f t="shared" si="20"/>
        <v>0.43</v>
      </c>
      <c r="F250" s="9">
        <v>0.97540620614829698</v>
      </c>
      <c r="G250" s="8">
        <f t="shared" si="24"/>
        <v>0.70270310307414852</v>
      </c>
      <c r="H250" s="8">
        <f t="shared" si="22"/>
        <v>0.8</v>
      </c>
      <c r="I250" s="27">
        <v>390</v>
      </c>
      <c r="J250" s="26" t="str">
        <f>_xlfn.XLOOKUP(I250,CATEGORIA!B:B,CATEGORIA!C:C)</f>
        <v>EXTRATO DE SOJA NATURAL 20KG (NUTRIALY)</v>
      </c>
      <c r="K250" s="8">
        <f>_xlfn.XLOOKUP(I250,'LISTA '!D:D,'LISTA '!I:I)</f>
        <v>0</v>
      </c>
      <c r="L250" s="58">
        <f t="shared" si="23"/>
        <v>0.15</v>
      </c>
    </row>
    <row r="251" spans="1:12" x14ac:dyDescent="0.3">
      <c r="A251" s="4">
        <v>1005</v>
      </c>
      <c r="B251" s="26" t="str">
        <f>_xlfn.XLOOKUP(A251,CATEGORIA!B:B,CATEGORIA!C:C)</f>
        <v>FARELO DE AVEIA 5KG (DUBAI)</v>
      </c>
      <c r="C251" s="6">
        <f>_xlfn.XLOOKUP(A251,Peso!A:A,Peso!D:D)</f>
        <v>5</v>
      </c>
      <c r="D251" s="7" t="s">
        <v>149</v>
      </c>
      <c r="E251" s="8">
        <f t="shared" si="20"/>
        <v>1.6</v>
      </c>
      <c r="F251" s="9">
        <v>0.97540620614829698</v>
      </c>
      <c r="G251" s="8">
        <f t="shared" si="24"/>
        <v>0.51508124122965948</v>
      </c>
      <c r="H251" s="8">
        <f t="shared" si="22"/>
        <v>7.7</v>
      </c>
      <c r="I251" s="27">
        <v>169</v>
      </c>
      <c r="J251" s="26" t="str">
        <f>_xlfn.XLOOKUP(I251,CATEGORIA!B:B,CATEGORIA!C:C)</f>
        <v>FARELO DE AVEIA 25KG (DUBAI)</v>
      </c>
      <c r="K251" s="8">
        <f>_xlfn.XLOOKUP(I251,'LISTA '!D:D,'LISTA '!I:I)</f>
        <v>6.4</v>
      </c>
      <c r="L251" s="58">
        <f t="shared" si="23"/>
        <v>0.12</v>
      </c>
    </row>
    <row r="252" spans="1:12" x14ac:dyDescent="0.3">
      <c r="A252" s="27">
        <v>2308</v>
      </c>
      <c r="B252" s="26" t="str">
        <f>_xlfn.XLOOKUP(A252,CATEGORIA!B:B,CATEGORIA!C:C)</f>
        <v>FARINHA DE ABOBORA 5KG</v>
      </c>
      <c r="C252" s="6">
        <f>_xlfn.XLOOKUP(A252,Peso!A:A,Peso!D:D)</f>
        <v>5</v>
      </c>
      <c r="D252" s="7" t="s">
        <v>908</v>
      </c>
      <c r="E252" s="8">
        <f t="shared" si="20"/>
        <v>1.6</v>
      </c>
      <c r="F252" s="9">
        <v>0.98</v>
      </c>
      <c r="G252" s="8">
        <f t="shared" si="24"/>
        <v>0.51600000000000001</v>
      </c>
      <c r="H252" s="8">
        <f t="shared" si="22"/>
        <v>22.1</v>
      </c>
      <c r="I252" s="27">
        <v>2305</v>
      </c>
      <c r="J252" s="26" t="str">
        <f>_xlfn.XLOOKUP(I252,CATEGORIA!B:B,CATEGORIA!C:C)</f>
        <v>FARINHA DE ABOBORA 20KG</v>
      </c>
      <c r="K252" s="8">
        <v>19.2</v>
      </c>
      <c r="L252" s="58">
        <f t="shared" si="23"/>
        <v>0.12</v>
      </c>
    </row>
    <row r="253" spans="1:12" x14ac:dyDescent="0.3">
      <c r="A253" s="4">
        <v>20987</v>
      </c>
      <c r="B253" s="26" t="str">
        <f>_xlfn.XLOOKUP(A253,CATEGORIA!B:B,CATEGORIA!C:C)</f>
        <v>FARINHA DE AMENDOAS 5KG (VIDA EM GRAOS)</v>
      </c>
      <c r="C253" s="6">
        <f>_xlfn.XLOOKUP(A253,Peso!A:A,Peso!D:D)</f>
        <v>5</v>
      </c>
      <c r="D253" s="7" t="s">
        <v>149</v>
      </c>
      <c r="E253" s="8">
        <f t="shared" si="20"/>
        <v>1.6</v>
      </c>
      <c r="F253" s="9">
        <v>0.97540620614829698</v>
      </c>
      <c r="G253" s="8">
        <f t="shared" si="24"/>
        <v>0.51508124122965948</v>
      </c>
      <c r="H253" s="8" t="e">
        <f t="shared" si="22"/>
        <v>#N/A</v>
      </c>
      <c r="I253" s="27">
        <v>20020</v>
      </c>
      <c r="J253" s="26" t="str">
        <f>_xlfn.XLOOKUP(I253,CATEGORIA!B:B,CATEGORIA!C:C)</f>
        <v>FARINHA DE AMENDOAS 10KG (CALCONUT)</v>
      </c>
      <c r="K253" s="8" t="e">
        <f>_xlfn.XLOOKUP(I253,'LISTA '!D:D,'LISTA '!I:I)</f>
        <v>#N/A</v>
      </c>
      <c r="L253" s="58" t="e">
        <f t="shared" si="23"/>
        <v>#N/A</v>
      </c>
    </row>
    <row r="254" spans="1:12" x14ac:dyDescent="0.3">
      <c r="A254" s="4">
        <v>1146</v>
      </c>
      <c r="B254" s="26" t="str">
        <f>_xlfn.XLOOKUP(A254,CATEGORIA!B:B,CATEGORIA!C:C)</f>
        <v>FARINHA DE AMENDOIM TORRADA 5KG (VIDA EM GRAOS)</v>
      </c>
      <c r="C254" s="6">
        <f>_xlfn.XLOOKUP(A254,Peso!A:A,Peso!D:D)</f>
        <v>5</v>
      </c>
      <c r="D254" s="7" t="s">
        <v>151</v>
      </c>
      <c r="E254" s="8">
        <f t="shared" si="20"/>
        <v>2.15</v>
      </c>
      <c r="F254" s="9">
        <v>0.97540620614829698</v>
      </c>
      <c r="G254" s="8">
        <f t="shared" si="24"/>
        <v>0.62508124122965936</v>
      </c>
      <c r="H254" s="8">
        <f t="shared" si="22"/>
        <v>14.1</v>
      </c>
      <c r="I254" s="34">
        <v>2803</v>
      </c>
      <c r="J254" s="26" t="str">
        <f>_xlfn.XLOOKUP(I254,CATEGORIA!B:B,CATEGORIA!C:C)</f>
        <v>FARINHA DE AMENDOIM TORRADA 5X5KG</v>
      </c>
      <c r="K254" s="8">
        <f>_xlfn.XLOOKUP(I254,'LISTA '!D:D,'LISTA '!I:I)</f>
        <v>12</v>
      </c>
      <c r="L254" s="58">
        <f t="shared" si="23"/>
        <v>0.12</v>
      </c>
    </row>
    <row r="255" spans="1:12" x14ac:dyDescent="0.3">
      <c r="A255" s="4">
        <v>1024</v>
      </c>
      <c r="B255" s="26" t="str">
        <f>_xlfn.XLOOKUP(A255,CATEGORIA!B:B,CATEGORIA!C:C)</f>
        <v>FARINHA DE ARROZ BRANCO (CRUA) 5X1KG (VIDA EM GRAOS)</v>
      </c>
      <c r="C255" s="6">
        <f>_xlfn.XLOOKUP(A255,Peso!A:A,Peso!D:D)</f>
        <v>5</v>
      </c>
      <c r="D255" s="7" t="s">
        <v>393</v>
      </c>
      <c r="E255" s="8">
        <f t="shared" si="20"/>
        <v>0.2</v>
      </c>
      <c r="F255" s="9">
        <v>0.97540620614829698</v>
      </c>
      <c r="G255" s="8">
        <f t="shared" si="24"/>
        <v>0.2350812412296594</v>
      </c>
      <c r="H255" s="8">
        <f t="shared" si="22"/>
        <v>7.5</v>
      </c>
      <c r="I255" s="27">
        <v>180</v>
      </c>
      <c r="J255" s="26" t="str">
        <f>_xlfn.XLOOKUP(I255,CATEGORIA!B:B,CATEGORIA!C:C)</f>
        <v>FARINHA DE ARROZ BRANCO (CRUA) 10X1KG (MANINHO)</v>
      </c>
      <c r="K255" s="8">
        <f>_xlfn.XLOOKUP(I255,'LISTA '!D:D,'LISTA '!I:I)</f>
        <v>6.5</v>
      </c>
      <c r="L255" s="58">
        <f t="shared" si="23"/>
        <v>0.12</v>
      </c>
    </row>
    <row r="256" spans="1:12" x14ac:dyDescent="0.3">
      <c r="A256" s="4">
        <v>1946</v>
      </c>
      <c r="B256" s="26" t="str">
        <f>_xlfn.XLOOKUP(A256,CATEGORIA!B:B,CATEGORIA!C:C)</f>
        <v>FARINHA DE ARROZ CRUA 5X1KG (VIDA EM GRAOS)</v>
      </c>
      <c r="C256" s="6">
        <f>_xlfn.XLOOKUP(A256,Peso!A:A,Peso!D:D)</f>
        <v>5</v>
      </c>
      <c r="D256" s="7" t="s">
        <v>393</v>
      </c>
      <c r="E256" s="8">
        <f t="shared" ref="E256:E319" si="25">VLOOKUP(D256,$P$6:$Q$20,2,0)</f>
        <v>0.2</v>
      </c>
      <c r="F256" s="9">
        <v>0.97540620614829698</v>
      </c>
      <c r="G256" s="8">
        <f t="shared" si="24"/>
        <v>0.2350812412296594</v>
      </c>
      <c r="H256" s="8">
        <f t="shared" si="22"/>
        <v>8</v>
      </c>
      <c r="I256" s="27">
        <v>1332</v>
      </c>
      <c r="J256" s="26" t="str">
        <f>_xlfn.XLOOKUP(I256,CATEGORIA!B:B,CATEGORIA!C:C)</f>
        <v>FARINHA DE ARROZ CRUA 10X1KG (URBANO)</v>
      </c>
      <c r="K256" s="8">
        <f>_xlfn.XLOOKUP(I256,'LISTA '!D:D,'LISTA '!I:I)</f>
        <v>6.9</v>
      </c>
      <c r="L256" s="58">
        <f t="shared" si="23"/>
        <v>0.12</v>
      </c>
    </row>
    <row r="257" spans="1:12" x14ac:dyDescent="0.3">
      <c r="A257" s="4">
        <v>1947</v>
      </c>
      <c r="B257" s="26" t="str">
        <f>_xlfn.XLOOKUP(A257,CATEGORIA!B:B,CATEGORIA!C:C)</f>
        <v>FARINHA DE ARROZ INTEGRAL 5X1KG (VIDA EM GRAOS)</v>
      </c>
      <c r="C257" s="6">
        <f>_xlfn.XLOOKUP(A257,Peso!A:A,Peso!D:D)</f>
        <v>5</v>
      </c>
      <c r="D257" s="7" t="s">
        <v>393</v>
      </c>
      <c r="E257" s="8">
        <f t="shared" si="25"/>
        <v>0.2</v>
      </c>
      <c r="F257" s="9">
        <v>0.97540620614829698</v>
      </c>
      <c r="G257" s="8">
        <f t="shared" si="24"/>
        <v>0.2350812412296594</v>
      </c>
      <c r="H257" s="8">
        <f t="shared" si="22"/>
        <v>8.3000000000000007</v>
      </c>
      <c r="I257" s="27">
        <v>1333</v>
      </c>
      <c r="J257" s="26" t="str">
        <f>_xlfn.XLOOKUP(I257,CATEGORIA!B:B,CATEGORIA!C:C)</f>
        <v>FARINHA DE ARROZ INTEGRAL 10X1KG (URBANO)</v>
      </c>
      <c r="K257" s="8">
        <f>_xlfn.XLOOKUP(I257,'LISTA '!D:D,'LISTA '!I:I)</f>
        <v>7.2</v>
      </c>
      <c r="L257" s="58">
        <f t="shared" si="23"/>
        <v>0.12</v>
      </c>
    </row>
    <row r="258" spans="1:12" x14ac:dyDescent="0.3">
      <c r="A258" s="4">
        <v>1001</v>
      </c>
      <c r="B258" s="26" t="str">
        <f>_xlfn.XLOOKUP(A258,CATEGORIA!B:B,CATEGORIA!C:C)</f>
        <v>FARINHA DE ARROZ INTEGRAL (CRUA) 5X1KG (VIDA EM GRAOS)</v>
      </c>
      <c r="C258" s="6">
        <f>_xlfn.XLOOKUP(A258,Peso!A:A,Peso!D:D)</f>
        <v>5</v>
      </c>
      <c r="D258" s="7" t="s">
        <v>393</v>
      </c>
      <c r="E258" s="8">
        <f t="shared" si="25"/>
        <v>0.2</v>
      </c>
      <c r="F258" s="9">
        <v>0.97540620614829698</v>
      </c>
      <c r="G258" s="8">
        <f t="shared" si="24"/>
        <v>0.2350812412296594</v>
      </c>
      <c r="H258" s="8">
        <f t="shared" si="22"/>
        <v>8.1</v>
      </c>
      <c r="I258" s="27">
        <v>179</v>
      </c>
      <c r="J258" s="26" t="str">
        <f>_xlfn.XLOOKUP(I258,CATEGORIA!B:B,CATEGORIA!C:C)</f>
        <v>FARINHA DE ARROZ INTEGRAL (CRUA) 10X1KG (MANINHO)</v>
      </c>
      <c r="K258" s="8">
        <f>_xlfn.XLOOKUP(I258,'LISTA '!D:D,'LISTA '!I:I)</f>
        <v>7</v>
      </c>
      <c r="L258" s="58">
        <f t="shared" si="23"/>
        <v>0.12</v>
      </c>
    </row>
    <row r="259" spans="1:12" x14ac:dyDescent="0.3">
      <c r="A259" s="4">
        <v>987</v>
      </c>
      <c r="B259" s="26" t="str">
        <f>_xlfn.XLOOKUP(A259,CATEGORIA!B:B,CATEGORIA!C:C)</f>
        <v>FARINHA DE AVEIA 5KG (DUBAI)</v>
      </c>
      <c r="C259" s="6">
        <f>_xlfn.XLOOKUP(A259,Peso!A:A,Peso!D:D)</f>
        <v>5</v>
      </c>
      <c r="D259" s="7" t="s">
        <v>149</v>
      </c>
      <c r="E259" s="8">
        <f t="shared" si="25"/>
        <v>1.6</v>
      </c>
      <c r="F259" s="9">
        <v>0.97540620614829698</v>
      </c>
      <c r="G259" s="8">
        <f t="shared" si="24"/>
        <v>0.51508124122965948</v>
      </c>
      <c r="H259" s="8">
        <f t="shared" si="22"/>
        <v>6.7</v>
      </c>
      <c r="I259" s="27">
        <v>228</v>
      </c>
      <c r="J259" s="26" t="str">
        <f>_xlfn.XLOOKUP(I259,CATEGORIA!B:B,CATEGORIA!C:C)</f>
        <v>FARINHA DE AVEIA 25KG (DUBAI)</v>
      </c>
      <c r="K259" s="8">
        <f>_xlfn.XLOOKUP(I259,'LISTA '!D:D,'LISTA '!I:I)</f>
        <v>5.5</v>
      </c>
      <c r="L259" s="58">
        <f t="shared" si="23"/>
        <v>0.12</v>
      </c>
    </row>
    <row r="260" spans="1:12" x14ac:dyDescent="0.3">
      <c r="A260" s="4">
        <v>1395</v>
      </c>
      <c r="B260" s="26" t="str">
        <f>_xlfn.XLOOKUP(A260,CATEGORIA!B:B,CATEGORIA!C:C)</f>
        <v>FARINHA DE BANANA VERDE 5KG (VIDA EM GRAOS)</v>
      </c>
      <c r="C260" s="6">
        <f>_xlfn.XLOOKUP(A260,Peso!A:A,Peso!D:D)</f>
        <v>5</v>
      </c>
      <c r="D260" s="7" t="s">
        <v>149</v>
      </c>
      <c r="E260" s="8">
        <f t="shared" si="25"/>
        <v>1.6</v>
      </c>
      <c r="F260" s="9">
        <v>0.97540620614829698</v>
      </c>
      <c r="G260" s="8">
        <f t="shared" si="24"/>
        <v>0.51508124122965948</v>
      </c>
      <c r="H260" s="8">
        <f t="shared" si="22"/>
        <v>13.1</v>
      </c>
      <c r="I260" s="27">
        <v>91</v>
      </c>
      <c r="J260" s="26" t="str">
        <f>_xlfn.XLOOKUP(I260,CATEGORIA!B:B,CATEGORIA!C:C)</f>
        <v>FARINHA DE BANANA VERDE 10KG</v>
      </c>
      <c r="K260" s="8">
        <f>_xlfn.XLOOKUP(I260,'LISTA '!D:D,'LISTA '!I:I)</f>
        <v>11.2</v>
      </c>
      <c r="L260" s="58">
        <f t="shared" si="23"/>
        <v>0.12</v>
      </c>
    </row>
    <row r="261" spans="1:12" x14ac:dyDescent="0.3">
      <c r="A261" s="4">
        <v>1649</v>
      </c>
      <c r="B261" s="26" t="str">
        <f>_xlfn.XLOOKUP(A261,CATEGORIA!B:B,CATEGORIA!C:C)</f>
        <v>FARINHA DE BANANA VERDE 2KG (VIDA EM GRAOS)</v>
      </c>
      <c r="C261" s="6">
        <f>_xlfn.XLOOKUP(A261,Peso!A:A,Peso!D:D)</f>
        <v>2</v>
      </c>
      <c r="D261" s="7" t="s">
        <v>185</v>
      </c>
      <c r="E261" s="8">
        <f t="shared" si="25"/>
        <v>0.43</v>
      </c>
      <c r="F261" s="9">
        <v>0.97540620614829698</v>
      </c>
      <c r="G261" s="8">
        <f t="shared" si="24"/>
        <v>0.70270310307414852</v>
      </c>
      <c r="H261" s="8">
        <f t="shared" si="22"/>
        <v>13.7</v>
      </c>
      <c r="I261" s="27">
        <v>91</v>
      </c>
      <c r="J261" s="26" t="str">
        <f>_xlfn.XLOOKUP(I261,CATEGORIA!B:B,CATEGORIA!C:C)</f>
        <v>FARINHA DE BANANA VERDE 10KG</v>
      </c>
      <c r="K261" s="8">
        <f>_xlfn.XLOOKUP(I261,'LISTA '!D:D,'LISTA '!I:I)</f>
        <v>11.2</v>
      </c>
      <c r="L261" s="58">
        <f t="shared" si="23"/>
        <v>0.15</v>
      </c>
    </row>
    <row r="262" spans="1:12" x14ac:dyDescent="0.3">
      <c r="A262" s="4">
        <v>2782</v>
      </c>
      <c r="B262" s="26" t="str">
        <f>_xlfn.XLOOKUP(A262,CATEGORIA!B:B,CATEGORIA!C:C)</f>
        <v>FARINHA DE BATATA DOCE FIBRA 2KG (VIDA EM GRAOS)</v>
      </c>
      <c r="C262" s="6">
        <f>_xlfn.XLOOKUP(A262,Peso!A:A,Peso!D:D)</f>
        <v>2</v>
      </c>
      <c r="D262" s="7" t="s">
        <v>185</v>
      </c>
      <c r="E262" s="8">
        <f t="shared" si="25"/>
        <v>0.43</v>
      </c>
      <c r="F262" s="9">
        <v>0.97540620614829698</v>
      </c>
      <c r="G262" s="8">
        <f t="shared" si="24"/>
        <v>0.70270310307414852</v>
      </c>
      <c r="H262" s="8">
        <f t="shared" si="22"/>
        <v>14.3</v>
      </c>
      <c r="I262" s="27">
        <v>1303</v>
      </c>
      <c r="J262" s="26" t="str">
        <f>_xlfn.XLOOKUP(I262,CATEGORIA!B:B,CATEGORIA!C:C)</f>
        <v>FARINHA DE BATATA DOCE (FIBRA) 10KG</v>
      </c>
      <c r="K262" s="8">
        <f>_xlfn.XLOOKUP(I262,'LISTA '!D:D,'LISTA '!I:I)</f>
        <v>11.7</v>
      </c>
      <c r="L262" s="58">
        <f t="shared" si="23"/>
        <v>0.15</v>
      </c>
    </row>
    <row r="263" spans="1:12" x14ac:dyDescent="0.3">
      <c r="A263" s="4">
        <v>559</v>
      </c>
      <c r="B263" s="26" t="str">
        <f>_xlfn.XLOOKUP(A263,CATEGORIA!B:B,CATEGORIA!C:C)</f>
        <v>FARINHA DE BATATA DOCE FIBRA 5KG (VIDA EM GRAOS)</v>
      </c>
      <c r="C263" s="6">
        <f>_xlfn.XLOOKUP(A263,Peso!A:A,Peso!D:D)</f>
        <v>5</v>
      </c>
      <c r="D263" s="7" t="s">
        <v>149</v>
      </c>
      <c r="E263" s="8">
        <f t="shared" si="25"/>
        <v>1.6</v>
      </c>
      <c r="F263" s="9">
        <v>0.97540620614829698</v>
      </c>
      <c r="G263" s="8">
        <f t="shared" si="24"/>
        <v>0.51508124122965948</v>
      </c>
      <c r="H263" s="8">
        <f t="shared" si="22"/>
        <v>13.7</v>
      </c>
      <c r="I263" s="27">
        <v>1303</v>
      </c>
      <c r="J263" s="26" t="str">
        <f>_xlfn.XLOOKUP(I263,CATEGORIA!B:B,CATEGORIA!C:C)</f>
        <v>FARINHA DE BATATA DOCE (FIBRA) 10KG</v>
      </c>
      <c r="K263" s="8">
        <f>_xlfn.XLOOKUP(I263,'LISTA '!D:D,'LISTA '!I:I)</f>
        <v>11.7</v>
      </c>
      <c r="L263" s="58">
        <f t="shared" si="23"/>
        <v>0.12</v>
      </c>
    </row>
    <row r="264" spans="1:12" x14ac:dyDescent="0.3">
      <c r="A264" s="4">
        <v>560</v>
      </c>
      <c r="B264" s="26" t="str">
        <f>_xlfn.XLOOKUP(A264,CATEGORIA!B:B,CATEGORIA!C:C)</f>
        <v>FARINHA DE BERINJELA (PURA) 5KG (VIDA EM GRAOS)</v>
      </c>
      <c r="C264" s="6">
        <f>_xlfn.XLOOKUP(A264,Peso!A:A,Peso!D:D)</f>
        <v>5</v>
      </c>
      <c r="D264" s="7" t="s">
        <v>151</v>
      </c>
      <c r="E264" s="8">
        <f t="shared" si="25"/>
        <v>2.15</v>
      </c>
      <c r="F264" s="9">
        <v>0.97540620614829698</v>
      </c>
      <c r="G264" s="8">
        <f t="shared" si="24"/>
        <v>0.62508124122965936</v>
      </c>
      <c r="H264" s="8">
        <f t="shared" si="22"/>
        <v>38.799999999999997</v>
      </c>
      <c r="I264" s="27">
        <v>86</v>
      </c>
      <c r="J264" s="26" t="str">
        <f>_xlfn.XLOOKUP(I264,CATEGORIA!B:B,CATEGORIA!C:C)</f>
        <v>FARINHA DE BERINJELA (PURA) 10KG</v>
      </c>
      <c r="K264" s="8">
        <f>_xlfn.XLOOKUP(I264,'LISTA '!D:D,'LISTA '!I:I)</f>
        <v>36</v>
      </c>
      <c r="L264" s="58">
        <f t="shared" si="23"/>
        <v>0.06</v>
      </c>
    </row>
    <row r="265" spans="1:12" x14ac:dyDescent="0.3">
      <c r="A265" s="4">
        <v>561</v>
      </c>
      <c r="B265" s="26" t="str">
        <f>_xlfn.XLOOKUP(A265,CATEGORIA!B:B,CATEGORIA!C:C)</f>
        <v>FARINHA DE BETERRABA DESIDRATADA 5KG (VIDA EM GRAOS)</v>
      </c>
      <c r="C265" s="6">
        <f>_xlfn.XLOOKUP(A265,Peso!A:A,Peso!D:D)</f>
        <v>5</v>
      </c>
      <c r="D265" s="7" t="s">
        <v>149</v>
      </c>
      <c r="E265" s="8">
        <f t="shared" si="25"/>
        <v>1.6</v>
      </c>
      <c r="F265" s="9">
        <v>0.97540620614829698</v>
      </c>
      <c r="G265" s="8">
        <f t="shared" si="24"/>
        <v>0.51508124122965948</v>
      </c>
      <c r="H265" s="8">
        <f t="shared" si="22"/>
        <v>28.1</v>
      </c>
      <c r="I265" s="27">
        <v>309</v>
      </c>
      <c r="J265" s="26" t="str">
        <f>_xlfn.XLOOKUP(I265,CATEGORIA!B:B,CATEGORIA!C:C)</f>
        <v>FARINHA DE BETERRABA 10KG (DESIDRATADA)</v>
      </c>
      <c r="K265" s="8">
        <f>_xlfn.XLOOKUP(I265,'LISTA '!D:D,'LISTA '!I:I)</f>
        <v>26</v>
      </c>
      <c r="L265" s="58">
        <f t="shared" si="23"/>
        <v>0.06</v>
      </c>
    </row>
    <row r="266" spans="1:12" x14ac:dyDescent="0.3">
      <c r="A266" s="4">
        <v>773</v>
      </c>
      <c r="B266" s="26" t="str">
        <f>_xlfn.XLOOKUP(A266,CATEGORIA!B:B,CATEGORIA!C:C)</f>
        <v>FARINHA DE CASTANHA DE CAJU TORRADA PREMIUM 5,67KG (VIDA EM GRAOS)</v>
      </c>
      <c r="C266" s="6">
        <f>_xlfn.XLOOKUP(A266,Peso!A:A,Peso!D:D)</f>
        <v>5.67</v>
      </c>
      <c r="D266" s="7" t="s">
        <v>150</v>
      </c>
      <c r="E266" s="8">
        <f t="shared" si="25"/>
        <v>1.7</v>
      </c>
      <c r="F266" s="9">
        <v>0.97540620614829698</v>
      </c>
      <c r="G266" s="8">
        <f t="shared" si="24"/>
        <v>0.47185294641063436</v>
      </c>
      <c r="H266" s="8">
        <f t="shared" si="22"/>
        <v>20.100000000000001</v>
      </c>
      <c r="I266" s="27">
        <v>1191</v>
      </c>
      <c r="J266" s="26" t="str">
        <f>_xlfn.XLOOKUP(I266,CATEGORIA!B:B,CATEGORIA!C:C)</f>
        <v>FARINHA DE CASTANHA DE CAJU TORRADA PREMIUM 11,34KG</v>
      </c>
      <c r="K266" s="8">
        <f>_xlfn.XLOOKUP(I266,'LISTA '!D:D,'LISTA '!I:I)</f>
        <v>17.5</v>
      </c>
      <c r="L266" s="58">
        <f t="shared" si="23"/>
        <v>0.12</v>
      </c>
    </row>
    <row r="267" spans="1:12" x14ac:dyDescent="0.3">
      <c r="A267" s="4">
        <v>1650</v>
      </c>
      <c r="B267" s="26" t="str">
        <f>_xlfn.XLOOKUP(A267,CATEGORIA!B:B,CATEGORIA!C:C)</f>
        <v>FARINHA DE CASTANHA DE CAJU TORRADA PREMIUM 2KG (VIDA EM GRAOS)</v>
      </c>
      <c r="C267" s="6">
        <f>_xlfn.XLOOKUP(A267,Peso!A:A,Peso!D:D)</f>
        <v>2</v>
      </c>
      <c r="D267" s="7" t="s">
        <v>185</v>
      </c>
      <c r="E267" s="8">
        <f t="shared" si="25"/>
        <v>0.43</v>
      </c>
      <c r="F267" s="9">
        <v>0.97540620614829698</v>
      </c>
      <c r="G267" s="8">
        <f t="shared" si="24"/>
        <v>0.70270310307414852</v>
      </c>
      <c r="H267" s="8">
        <f t="shared" si="22"/>
        <v>20.9</v>
      </c>
      <c r="I267" s="27">
        <v>1191</v>
      </c>
      <c r="J267" s="26" t="str">
        <f>_xlfn.XLOOKUP(I267,CATEGORIA!B:B,CATEGORIA!C:C)</f>
        <v>FARINHA DE CASTANHA DE CAJU TORRADA PREMIUM 11,34KG</v>
      </c>
      <c r="K267" s="8">
        <f>_xlfn.XLOOKUP(I267,'LISTA '!D:D,'LISTA '!I:I)</f>
        <v>17.5</v>
      </c>
      <c r="L267" s="58">
        <f t="shared" si="23"/>
        <v>0.15</v>
      </c>
    </row>
    <row r="268" spans="1:12" x14ac:dyDescent="0.3">
      <c r="A268" s="4">
        <v>20244</v>
      </c>
      <c r="B268" s="26" t="str">
        <f>_xlfn.XLOOKUP(A268,CATEGORIA!B:B,CATEGORIA!C:C)</f>
        <v>FARINHA DE COCO 5KG (VIDA EM GRAOS)</v>
      </c>
      <c r="C268" s="6">
        <f>_xlfn.XLOOKUP(A268,Peso!A:A,Peso!D:D)</f>
        <v>5</v>
      </c>
      <c r="D268" s="7" t="s">
        <v>151</v>
      </c>
      <c r="E268" s="8">
        <f t="shared" si="25"/>
        <v>2.15</v>
      </c>
      <c r="F268" s="9">
        <v>0.97540620614829698</v>
      </c>
      <c r="G268" s="8">
        <f t="shared" si="24"/>
        <v>0.62508124122965936</v>
      </c>
      <c r="H268" s="8">
        <f t="shared" si="22"/>
        <v>18.100000000000001</v>
      </c>
      <c r="I268" s="27">
        <v>20930</v>
      </c>
      <c r="J268" s="26" t="str">
        <f>_xlfn.XLOOKUP(I268,CATEGORIA!B:B,CATEGORIA!C:C)</f>
        <v>FARINHA DE COCO 10KG (IMPORTADO)</v>
      </c>
      <c r="K268" s="8">
        <f>_xlfn.XLOOKUP(I268,'LISTA '!D:D,'LISTA '!I:I)</f>
        <v>15.5</v>
      </c>
      <c r="L268" s="58">
        <f t="shared" si="23"/>
        <v>0.12</v>
      </c>
    </row>
    <row r="269" spans="1:12" x14ac:dyDescent="0.3">
      <c r="A269" s="27">
        <v>1002</v>
      </c>
      <c r="B269" s="26" t="str">
        <f>_xlfn.XLOOKUP(A269,CATEGORIA!B:B,CATEGORIA!C:C)</f>
        <v>FARINHA DE GRAO DE BICO 5KG</v>
      </c>
      <c r="C269" s="6">
        <f>_xlfn.XLOOKUP(A269,Peso!A:A,Peso!D:D)</f>
        <v>5</v>
      </c>
      <c r="D269" s="7" t="s">
        <v>151</v>
      </c>
      <c r="E269" s="8">
        <f t="shared" si="25"/>
        <v>2.15</v>
      </c>
      <c r="F269" s="9">
        <v>0.98</v>
      </c>
      <c r="G269" s="8">
        <f t="shared" si="24"/>
        <v>0.626</v>
      </c>
      <c r="H269" s="8" t="e">
        <f t="shared" si="22"/>
        <v>#N/A</v>
      </c>
      <c r="I269" s="27">
        <v>21347</v>
      </c>
      <c r="J269" s="26" t="str">
        <f>_xlfn.XLOOKUP(I269,CATEGORIA!B:B,CATEGORIA!C:C)</f>
        <v>FARINHA DE GRAO DE BICO 10KG</v>
      </c>
      <c r="K269" s="8" t="e">
        <f>_xlfn.XLOOKUP(I269,'LISTA '!D:D,'LISTA '!I:I)</f>
        <v>#N/A</v>
      </c>
      <c r="L269" s="58" t="e">
        <f t="shared" si="23"/>
        <v>#N/A</v>
      </c>
    </row>
    <row r="270" spans="1:12" x14ac:dyDescent="0.3">
      <c r="A270" s="27">
        <v>1029</v>
      </c>
      <c r="B270" s="26" t="str">
        <f>_xlfn.XLOOKUP(A270,CATEGORIA!B:B,CATEGORIA!C:C)</f>
        <v>FARINHA DE LINHACA DOURADA 5KG (CRUA)</v>
      </c>
      <c r="C270" s="6">
        <f>_xlfn.XLOOKUP(A270,Peso!A:A,Peso!D:D)</f>
        <v>5</v>
      </c>
      <c r="D270" s="7" t="s">
        <v>149</v>
      </c>
      <c r="E270" s="8">
        <f t="shared" si="25"/>
        <v>1.6</v>
      </c>
      <c r="F270" s="9">
        <v>0.97540620614829698</v>
      </c>
      <c r="G270" s="8">
        <f t="shared" si="24"/>
        <v>0.51508124122965948</v>
      </c>
      <c r="H270" s="8">
        <f t="shared" si="22"/>
        <v>10.3</v>
      </c>
      <c r="I270" s="27">
        <v>232</v>
      </c>
      <c r="J270" s="26" t="str">
        <f>_xlfn.XLOOKUP(I270,CATEGORIA!B:B,CATEGORIA!C:C)</f>
        <v>FARINHA DE LINHACA DOURADA CRUA 10KG</v>
      </c>
      <c r="K270" s="8">
        <f>_xlfn.XLOOKUP(I270,'LISTA '!D:D,'LISTA '!I:I)</f>
        <v>8.6999999999999993</v>
      </c>
      <c r="L270" s="58">
        <f t="shared" si="23"/>
        <v>0.12</v>
      </c>
    </row>
    <row r="271" spans="1:12" x14ac:dyDescent="0.3">
      <c r="A271" s="4">
        <v>1762</v>
      </c>
      <c r="B271" s="26" t="str">
        <f>_xlfn.XLOOKUP(A271,CATEGORIA!B:B,CATEGORIA!C:C)</f>
        <v>FARINHA DE MAÇA 2KG (FIBRA)</v>
      </c>
      <c r="C271" s="6">
        <f>_xlfn.XLOOKUP(A271,Peso!A:A,Peso!D:D)</f>
        <v>2</v>
      </c>
      <c r="D271" s="7" t="s">
        <v>185</v>
      </c>
      <c r="E271" s="8">
        <f t="shared" si="25"/>
        <v>0.43</v>
      </c>
      <c r="F271" s="9">
        <v>0.97540620614829698</v>
      </c>
      <c r="G271" s="8">
        <f t="shared" si="24"/>
        <v>0.70270310307414852</v>
      </c>
      <c r="H271" s="8">
        <f t="shared" si="22"/>
        <v>42.6</v>
      </c>
      <c r="I271" s="27">
        <v>963</v>
      </c>
      <c r="J271" s="26" t="str">
        <f>_xlfn.XLOOKUP(I271,CATEGORIA!B:B,CATEGORIA!C:C)</f>
        <v>FARINHA DE MAÇA 20KG (FIBRA) GRAZZIOTIN</v>
      </c>
      <c r="K271" s="8">
        <f>_xlfn.XLOOKUP(I271,'LISTA '!D:D,'LISTA '!I:I)</f>
        <v>38</v>
      </c>
      <c r="L271" s="58">
        <f t="shared" si="23"/>
        <v>0.1</v>
      </c>
    </row>
    <row r="272" spans="1:12" x14ac:dyDescent="0.3">
      <c r="A272" s="4">
        <v>565</v>
      </c>
      <c r="B272" s="26" t="str">
        <f>_xlfn.XLOOKUP(A272,CATEGORIA!B:B,CATEGORIA!C:C)</f>
        <v>FARINHA DE MAÇA FIBRA 5KG (VIDA EM GRAOS)</v>
      </c>
      <c r="C272" s="6">
        <f>_xlfn.XLOOKUP(A272,Peso!A:A,Peso!D:D)</f>
        <v>5</v>
      </c>
      <c r="D272" s="7" t="s">
        <v>151</v>
      </c>
      <c r="E272" s="8">
        <f t="shared" si="25"/>
        <v>2.15</v>
      </c>
      <c r="F272" s="9">
        <v>0.97540620614829698</v>
      </c>
      <c r="G272" s="8">
        <f t="shared" si="24"/>
        <v>0.62508124122965936</v>
      </c>
      <c r="H272" s="8">
        <f t="shared" si="22"/>
        <v>40.9</v>
      </c>
      <c r="I272" s="27">
        <v>963</v>
      </c>
      <c r="J272" s="26" t="str">
        <f>_xlfn.XLOOKUP(I272,CATEGORIA!B:B,CATEGORIA!C:C)</f>
        <v>FARINHA DE MAÇA 20KG (FIBRA) GRAZZIOTIN</v>
      </c>
      <c r="K272" s="8">
        <f>_xlfn.XLOOKUP(I272,'LISTA '!D:D,'LISTA '!I:I)</f>
        <v>38</v>
      </c>
      <c r="L272" s="58">
        <f t="shared" si="23"/>
        <v>0.06</v>
      </c>
    </row>
    <row r="273" spans="1:12" x14ac:dyDescent="0.3">
      <c r="A273" s="4">
        <v>21279</v>
      </c>
      <c r="B273" s="26" t="str">
        <f>_xlfn.XLOOKUP(A273,CATEGORIA!B:B,CATEGORIA!C:C)</f>
        <v>FARINHA DE MACA PERUANA PRETA PURA 5KG (VIDA EM GRAOS)</v>
      </c>
      <c r="C273" s="6">
        <f>_xlfn.XLOOKUP(A273,Peso!A:A,Peso!D:D)</f>
        <v>5</v>
      </c>
      <c r="D273" s="7" t="s">
        <v>149</v>
      </c>
      <c r="E273" s="8">
        <f t="shared" si="25"/>
        <v>1.6</v>
      </c>
      <c r="F273" s="9">
        <v>0.97540620614829698</v>
      </c>
      <c r="G273" s="8">
        <f t="shared" si="24"/>
        <v>0.51508124122965948</v>
      </c>
      <c r="H273" s="8">
        <f t="shared" si="22"/>
        <v>21.7</v>
      </c>
      <c r="I273" s="27">
        <v>21501</v>
      </c>
      <c r="J273" s="26" t="str">
        <f>_xlfn.XLOOKUP(I273,CATEGORIA!B:B,CATEGORIA!C:C)</f>
        <v>FARINHA DE MACA PERUANA PRETA (PURA) 10KG</v>
      </c>
      <c r="K273" s="8">
        <f>_xlfn.XLOOKUP(I273,'LISTA '!D:D,'LISTA '!I:I)</f>
        <v>20</v>
      </c>
      <c r="L273" s="58">
        <f t="shared" si="23"/>
        <v>0.06</v>
      </c>
    </row>
    <row r="274" spans="1:12" x14ac:dyDescent="0.3">
      <c r="A274" s="4">
        <v>21422</v>
      </c>
      <c r="B274" s="26" t="str">
        <f>_xlfn.XLOOKUP(A274,CATEGORIA!B:B,CATEGORIA!C:C)</f>
        <v>FARINHA DE MACA PREMIUM PURA 2KG (VIDA EM GRAOS)</v>
      </c>
      <c r="C274" s="6">
        <f>_xlfn.XLOOKUP(A274,Peso!A:A,Peso!D:D)</f>
        <v>2</v>
      </c>
      <c r="D274" s="7" t="s">
        <v>185</v>
      </c>
      <c r="E274" s="8">
        <f t="shared" si="25"/>
        <v>0.43</v>
      </c>
      <c r="F274" s="9">
        <v>0.97540620614829698</v>
      </c>
      <c r="G274" s="8">
        <f t="shared" si="24"/>
        <v>0.70270310307414852</v>
      </c>
      <c r="H274" s="8">
        <f t="shared" si="22"/>
        <v>21.5</v>
      </c>
      <c r="I274" s="27">
        <v>20555</v>
      </c>
      <c r="J274" s="26" t="str">
        <f>_xlfn.XLOOKUP(I274,CATEGORIA!B:B,CATEGORIA!C:C)</f>
        <v>FARINHA DE MACA PREMIUM PURA 20KG (PERUANA)</v>
      </c>
      <c r="K274" s="8">
        <f>_xlfn.XLOOKUP(I274,'LISTA '!D:D,'LISTA '!I:I)</f>
        <v>18</v>
      </c>
      <c r="L274" s="58">
        <f t="shared" si="23"/>
        <v>0.15</v>
      </c>
    </row>
    <row r="275" spans="1:12" x14ac:dyDescent="0.3">
      <c r="A275" s="4">
        <v>20509</v>
      </c>
      <c r="B275" s="26" t="str">
        <f>_xlfn.XLOOKUP(A275,CATEGORIA!B:B,CATEGORIA!C:C)</f>
        <v>FARINHA DE MACA PREMIUM PURA PERUANA 5KG (VIDA EM GRAOS)</v>
      </c>
      <c r="C275" s="6">
        <f>_xlfn.XLOOKUP(A275,Peso!A:A,Peso!D:D)</f>
        <v>5</v>
      </c>
      <c r="D275" s="7" t="s">
        <v>149</v>
      </c>
      <c r="E275" s="8">
        <f t="shared" si="25"/>
        <v>1.6</v>
      </c>
      <c r="F275" s="9">
        <v>0.97540620614829698</v>
      </c>
      <c r="G275" s="8">
        <f t="shared" si="24"/>
        <v>0.51508124122965948</v>
      </c>
      <c r="H275" s="8">
        <f t="shared" si="22"/>
        <v>20.7</v>
      </c>
      <c r="I275" s="27">
        <v>20555</v>
      </c>
      <c r="J275" s="26" t="str">
        <f>_xlfn.XLOOKUP(I275,CATEGORIA!B:B,CATEGORIA!C:C)</f>
        <v>FARINHA DE MACA PREMIUM PURA 20KG (PERUANA)</v>
      </c>
      <c r="K275" s="8">
        <f>_xlfn.XLOOKUP(I275,'LISTA '!D:D,'LISTA '!I:I)</f>
        <v>18</v>
      </c>
      <c r="L275" s="58">
        <f t="shared" si="23"/>
        <v>0.12</v>
      </c>
    </row>
    <row r="276" spans="1:12" x14ac:dyDescent="0.3">
      <c r="A276" s="4">
        <v>20036</v>
      </c>
      <c r="B276" s="26" t="str">
        <f>_xlfn.XLOOKUP(A276,CATEGORIA!B:B,CATEGORIA!C:C)</f>
        <v>FARINHA DE MACA STANDARD 5KG (VIDA EM GRAOS)</v>
      </c>
      <c r="C276" s="6">
        <f>_xlfn.XLOOKUP(A276,Peso!A:A,Peso!D:D)</f>
        <v>5</v>
      </c>
      <c r="D276" s="7" t="s">
        <v>149</v>
      </c>
      <c r="E276" s="8">
        <f t="shared" si="25"/>
        <v>1.6</v>
      </c>
      <c r="F276" s="9">
        <v>0.97540620614829698</v>
      </c>
      <c r="G276" s="8">
        <f t="shared" si="24"/>
        <v>0.51508124122965948</v>
      </c>
      <c r="H276" s="8">
        <f t="shared" si="22"/>
        <v>20.7</v>
      </c>
      <c r="I276" s="27">
        <v>20555</v>
      </c>
      <c r="J276" s="26" t="str">
        <f>_xlfn.XLOOKUP(I276,CATEGORIA!B:B,CATEGORIA!C:C)</f>
        <v>FARINHA DE MACA PREMIUM PURA 20KG (PERUANA)</v>
      </c>
      <c r="K276" s="8">
        <f>_xlfn.XLOOKUP(I276,'LISTA '!D:D,'LISTA '!I:I)</f>
        <v>18</v>
      </c>
      <c r="L276" s="58">
        <f t="shared" si="23"/>
        <v>0.12</v>
      </c>
    </row>
    <row r="277" spans="1:12" x14ac:dyDescent="0.3">
      <c r="A277" s="4">
        <v>1034</v>
      </c>
      <c r="B277" s="26" t="str">
        <f>_xlfn.XLOOKUP(A277,CATEGORIA!B:B,CATEGORIA!C:C)</f>
        <v>FARINHA DE MARACUJA EXTRA 5KG</v>
      </c>
      <c r="C277" s="6">
        <f>_xlfn.XLOOKUP(A277,Peso!A:A,Peso!D:D)</f>
        <v>5</v>
      </c>
      <c r="D277" s="7" t="s">
        <v>149</v>
      </c>
      <c r="E277" s="8">
        <f t="shared" si="25"/>
        <v>1.6</v>
      </c>
      <c r="F277" s="9">
        <v>0.97540620614829698</v>
      </c>
      <c r="G277" s="8">
        <f t="shared" si="24"/>
        <v>0.51508124122965948</v>
      </c>
      <c r="H277" s="8">
        <f t="shared" si="22"/>
        <v>26</v>
      </c>
      <c r="I277" s="27">
        <v>70</v>
      </c>
      <c r="J277" s="26" t="str">
        <f>_xlfn.XLOOKUP(I277,CATEGORIA!B:B,CATEGORIA!C:C)</f>
        <v>FARINHA DE MARACUJA EXTRA 10KG</v>
      </c>
      <c r="K277" s="8">
        <f>_xlfn.XLOOKUP(I277,'LISTA '!D:D,'LISTA '!I:I)</f>
        <v>24</v>
      </c>
      <c r="L277" s="58">
        <f t="shared" si="23"/>
        <v>0.06</v>
      </c>
    </row>
    <row r="278" spans="1:12" s="67" customFormat="1" x14ac:dyDescent="0.3">
      <c r="A278" s="4">
        <v>2683</v>
      </c>
      <c r="B278" s="26" t="str">
        <f>_xlfn.XLOOKUP(A278,CATEGORIA!B:B,CATEGORIA!C:C)</f>
        <v>FARINHA DE QUINUA 2KG (VIDA EM GRAOS)</v>
      </c>
      <c r="C278" s="6">
        <f>_xlfn.XLOOKUP(A278,Peso!A:A,Peso!D:D)</f>
        <v>2</v>
      </c>
      <c r="D278" s="7" t="s">
        <v>185</v>
      </c>
      <c r="E278" s="8">
        <f t="shared" si="25"/>
        <v>0.43</v>
      </c>
      <c r="F278" s="9">
        <v>0.97540620614829698</v>
      </c>
      <c r="G278" s="8">
        <f t="shared" si="24"/>
        <v>0.70270310307414852</v>
      </c>
      <c r="H278" s="8">
        <f t="shared" si="22"/>
        <v>31.1</v>
      </c>
      <c r="I278" s="27">
        <v>1057</v>
      </c>
      <c r="J278" s="26" t="str">
        <f>_xlfn.XLOOKUP(I278,CATEGORIA!B:B,CATEGORIA!C:C)</f>
        <v>FARINHA DE QUINUA 5KG</v>
      </c>
      <c r="K278" s="8">
        <f>_xlfn.XLOOKUP(I278,'LISTA '!D:D,'LISTA '!I:I)</f>
        <v>27.6</v>
      </c>
      <c r="L278" s="58">
        <f t="shared" si="23"/>
        <v>0.1</v>
      </c>
    </row>
    <row r="279" spans="1:12" x14ac:dyDescent="0.3">
      <c r="A279" s="4">
        <v>570</v>
      </c>
      <c r="B279" s="26" t="str">
        <f>_xlfn.XLOOKUP(A279,CATEGORIA!B:B,CATEGORIA!C:C)</f>
        <v>FARINHA DE SOJA KINAKO INTEGRAL TORRADA 5KG (VIDA EM GRAOS)</v>
      </c>
      <c r="C279" s="6">
        <f>_xlfn.XLOOKUP(A279,Peso!A:A,Peso!D:D)</f>
        <v>5</v>
      </c>
      <c r="D279" s="7" t="s">
        <v>149</v>
      </c>
      <c r="E279" s="8">
        <f t="shared" si="25"/>
        <v>1.6</v>
      </c>
      <c r="F279" s="9">
        <v>0.97540620614829698</v>
      </c>
      <c r="G279" s="8">
        <f t="shared" si="24"/>
        <v>0.51508124122965948</v>
      </c>
      <c r="H279" s="8">
        <f t="shared" si="22"/>
        <v>0.6</v>
      </c>
      <c r="I279" s="27">
        <v>130</v>
      </c>
      <c r="J279" s="26" t="str">
        <f>_xlfn.XLOOKUP(I279,CATEGORIA!B:B,CATEGORIA!C:C)</f>
        <v>FARINHA DE SOJA KINAKO INTEGRAL TORRADA 20KG (NUTRIALY)</v>
      </c>
      <c r="K279" s="8">
        <f>_xlfn.XLOOKUP(I279,'LISTA '!D:D,'LISTA '!I:I)</f>
        <v>0</v>
      </c>
      <c r="L279" s="58">
        <f t="shared" si="23"/>
        <v>0.12</v>
      </c>
    </row>
    <row r="280" spans="1:12" x14ac:dyDescent="0.3">
      <c r="A280" s="4">
        <v>571</v>
      </c>
      <c r="B280" s="26" t="str">
        <f>_xlfn.XLOOKUP(A280,CATEGORIA!B:B,CATEGORIA!C:C)</f>
        <v>FARINHA DE UVA FIBRA 5KG (VIDA EM GRAOS)</v>
      </c>
      <c r="C280" s="6">
        <f>_xlfn.XLOOKUP(A280,Peso!A:A,Peso!D:D)</f>
        <v>5</v>
      </c>
      <c r="D280" s="7" t="s">
        <v>151</v>
      </c>
      <c r="E280" s="8">
        <f t="shared" si="25"/>
        <v>2.15</v>
      </c>
      <c r="F280" s="9">
        <v>0.98</v>
      </c>
      <c r="G280" s="8">
        <f t="shared" si="24"/>
        <v>0.626</v>
      </c>
      <c r="H280" s="8">
        <f t="shared" si="22"/>
        <v>25.6</v>
      </c>
      <c r="I280" s="27">
        <v>230</v>
      </c>
      <c r="J280" s="26" t="str">
        <f>_xlfn.XLOOKUP(I280,CATEGORIA!B:B,CATEGORIA!C:C)</f>
        <v>FARINHA DE UVA FIBRA 10KG</v>
      </c>
      <c r="K280" s="8">
        <f>_xlfn.XLOOKUP(I280,'LISTA '!D:D,'LISTA '!I:I)</f>
        <v>23.5</v>
      </c>
      <c r="L280" s="58">
        <f t="shared" si="23"/>
        <v>0.06</v>
      </c>
    </row>
    <row r="281" spans="1:12" x14ac:dyDescent="0.3">
      <c r="A281" s="4">
        <v>1948</v>
      </c>
      <c r="B281" s="26" t="str">
        <f>_xlfn.XLOOKUP(A281,CATEGORIA!B:B,CATEGORIA!C:C)</f>
        <v>FARINHA ESPECIAL MIX SEM GLUTEN 5X1KG (VIDA EM GRAOS)</v>
      </c>
      <c r="C281" s="6">
        <f>_xlfn.XLOOKUP(A281,Peso!A:A,Peso!D:D)</f>
        <v>5</v>
      </c>
      <c r="D281" s="7" t="s">
        <v>393</v>
      </c>
      <c r="E281" s="8">
        <f t="shared" si="25"/>
        <v>0.2</v>
      </c>
      <c r="F281" s="9">
        <v>0.97540620614829698</v>
      </c>
      <c r="G281" s="8">
        <f t="shared" si="24"/>
        <v>0.2350812412296594</v>
      </c>
      <c r="H281" s="8">
        <f t="shared" si="22"/>
        <v>14.3</v>
      </c>
      <c r="I281" s="27">
        <v>1334</v>
      </c>
      <c r="J281" s="26" t="str">
        <f>_xlfn.XLOOKUP(I281,CATEGORIA!B:B,CATEGORIA!C:C)</f>
        <v>FARINHA ESPECIAL MIX SEM GLUTEN 10X1KG (URBANO)</v>
      </c>
      <c r="K281" s="8">
        <f>_xlfn.XLOOKUP(I281,'LISTA '!D:D,'LISTA '!I:I)</f>
        <v>12.5</v>
      </c>
      <c r="L281" s="58">
        <f t="shared" si="23"/>
        <v>0.12</v>
      </c>
    </row>
    <row r="282" spans="1:12" x14ac:dyDescent="0.3">
      <c r="A282" s="4">
        <v>20373</v>
      </c>
      <c r="B282" s="26" t="str">
        <f>_xlfn.XLOOKUP(A282,CATEGORIA!B:B,CATEGORIA!C:C)</f>
        <v>FARINHA PANKO 4KG (ROMARIZ)</v>
      </c>
      <c r="C282" s="6">
        <f>_xlfn.XLOOKUP(A282,Peso!A:A,Peso!D:D)</f>
        <v>4</v>
      </c>
      <c r="D282" s="7" t="s">
        <v>151</v>
      </c>
      <c r="E282" s="8">
        <f t="shared" si="25"/>
        <v>2.15</v>
      </c>
      <c r="F282" s="9">
        <v>0.97540620614829698</v>
      </c>
      <c r="G282" s="8">
        <f t="shared" si="24"/>
        <v>0.78135155153707425</v>
      </c>
      <c r="H282" s="8">
        <f t="shared" si="22"/>
        <v>18.7</v>
      </c>
      <c r="I282" s="27">
        <v>1266</v>
      </c>
      <c r="J282" s="26" t="str">
        <f>_xlfn.XLOOKUP(I282,CATEGORIA!B:B,CATEGORIA!C:C)</f>
        <v>FARINHA PANKO 10KG (ROMARIZ)</v>
      </c>
      <c r="K282" s="8">
        <f>_xlfn.XLOOKUP(I282,'LISTA '!D:D,'LISTA '!I:I)</f>
        <v>15.5</v>
      </c>
      <c r="L282" s="58">
        <f t="shared" si="23"/>
        <v>0.15</v>
      </c>
    </row>
    <row r="283" spans="1:12" x14ac:dyDescent="0.3">
      <c r="A283" s="4">
        <v>21590</v>
      </c>
      <c r="B283" s="26" t="str">
        <f>_xlfn.XLOOKUP(A283,CATEGORIA!B:B,CATEGORIA!C:C)</f>
        <v>FAVA BRANCA 5KG</v>
      </c>
      <c r="C283" s="6">
        <f>_xlfn.XLOOKUP(A283,Peso!A:A,Peso!D:D)</f>
        <v>5</v>
      </c>
      <c r="D283" s="7" t="s">
        <v>149</v>
      </c>
      <c r="E283" s="8">
        <f t="shared" si="25"/>
        <v>1.6</v>
      </c>
      <c r="F283" s="9">
        <v>0.97540620614829698</v>
      </c>
      <c r="G283" s="8">
        <f t="shared" si="24"/>
        <v>0.51508124122965948</v>
      </c>
      <c r="H283" s="8">
        <f t="shared" si="22"/>
        <v>33.4</v>
      </c>
      <c r="I283" s="27">
        <v>21587</v>
      </c>
      <c r="J283" s="26" t="str">
        <f>_xlfn.XLOOKUP(I283,CATEGORIA!B:B,CATEGORIA!C:C)</f>
        <v>FAVA BRANCA 25KG</v>
      </c>
      <c r="K283" s="8">
        <v>31</v>
      </c>
      <c r="L283" s="58">
        <f t="shared" si="23"/>
        <v>0.06</v>
      </c>
    </row>
    <row r="284" spans="1:12" x14ac:dyDescent="0.3">
      <c r="A284" s="4">
        <v>1000</v>
      </c>
      <c r="B284" s="26" t="str">
        <f>_xlfn.XLOOKUP(A284,CATEGORIA!B:B,CATEGORIA!C:C)</f>
        <v>FECULA DE BATATA 5KG (VIDA EM GRAOS)</v>
      </c>
      <c r="C284" s="6">
        <f>_xlfn.XLOOKUP(A284,Peso!A:A,Peso!D:D)</f>
        <v>5</v>
      </c>
      <c r="D284" s="7" t="s">
        <v>149</v>
      </c>
      <c r="E284" s="8">
        <f t="shared" si="25"/>
        <v>1.6</v>
      </c>
      <c r="F284" s="9">
        <v>0.97540620614829698</v>
      </c>
      <c r="G284" s="8">
        <f t="shared" si="24"/>
        <v>0.51508124122965948</v>
      </c>
      <c r="H284" s="8">
        <f t="shared" si="22"/>
        <v>9.9</v>
      </c>
      <c r="I284" s="27">
        <v>60</v>
      </c>
      <c r="J284" s="26" t="str">
        <f>_xlfn.XLOOKUP(I284,CATEGORIA!B:B,CATEGORIA!C:C)</f>
        <v>FECULA DE BATATA 25KG</v>
      </c>
      <c r="K284" s="8">
        <f>_xlfn.XLOOKUP(I284,'LISTA '!D:D,'LISTA '!I:I)</f>
        <v>8.3000000000000007</v>
      </c>
      <c r="L284" s="58">
        <f t="shared" si="23"/>
        <v>0.12</v>
      </c>
    </row>
    <row r="285" spans="1:12" x14ac:dyDescent="0.3">
      <c r="A285" s="4">
        <v>1201</v>
      </c>
      <c r="B285" s="26" t="str">
        <f>_xlfn.XLOOKUP(A285,CATEGORIA!B:B,CATEGORIA!C:C)</f>
        <v>FECULA DE MANDIOCA 5KG (VIDA EM GRAOS)</v>
      </c>
      <c r="C285" s="6">
        <f>_xlfn.XLOOKUP(A285,Peso!A:A,Peso!D:D)</f>
        <v>5</v>
      </c>
      <c r="D285" s="7" t="s">
        <v>149</v>
      </c>
      <c r="E285" s="8">
        <f t="shared" si="25"/>
        <v>1.6</v>
      </c>
      <c r="F285" s="9">
        <v>0.97540620614829698</v>
      </c>
      <c r="G285" s="8">
        <f t="shared" si="24"/>
        <v>0.51508124122965948</v>
      </c>
      <c r="H285" s="8">
        <f t="shared" si="22"/>
        <v>5.8</v>
      </c>
      <c r="I285" s="27">
        <v>204</v>
      </c>
      <c r="J285" s="26" t="str">
        <f>_xlfn.XLOOKUP(I285,CATEGORIA!B:B,CATEGORIA!C:C)</f>
        <v>FECULA DE MANDIOCA 25KG</v>
      </c>
      <c r="K285" s="8">
        <f>_xlfn.XLOOKUP(I285,'LISTA '!D:D,'LISTA '!I:I)</f>
        <v>4.7</v>
      </c>
      <c r="L285" s="58">
        <f t="shared" si="23"/>
        <v>0.12</v>
      </c>
    </row>
    <row r="286" spans="1:12" x14ac:dyDescent="0.3">
      <c r="A286" s="4">
        <v>34</v>
      </c>
      <c r="B286" s="26" t="str">
        <f>_xlfn.XLOOKUP(A286,CATEGORIA!B:B,CATEGORIA!C:C)</f>
        <v>FEIJAO AZUKI 10KG</v>
      </c>
      <c r="C286" s="6">
        <f>_xlfn.XLOOKUP(A286,Peso!A:A,Peso!D:D)</f>
        <v>10</v>
      </c>
      <c r="D286" s="7" t="s">
        <v>151</v>
      </c>
      <c r="E286" s="8">
        <f t="shared" si="25"/>
        <v>2.15</v>
      </c>
      <c r="F286" s="9">
        <v>0.97540620614829698</v>
      </c>
      <c r="G286" s="8">
        <f t="shared" si="24"/>
        <v>0.31254062061482968</v>
      </c>
      <c r="H286" s="8">
        <f t="shared" si="22"/>
        <v>9.3000000000000007</v>
      </c>
      <c r="I286" s="27">
        <v>412</v>
      </c>
      <c r="J286" s="26" t="str">
        <f>_xlfn.XLOOKUP(I286,CATEGORIA!B:B,CATEGORIA!C:C)</f>
        <v>FEIJAO AZUKI 25KG</v>
      </c>
      <c r="K286" s="8">
        <v>8</v>
      </c>
      <c r="L286" s="58">
        <f t="shared" si="23"/>
        <v>0.12</v>
      </c>
    </row>
    <row r="287" spans="1:12" x14ac:dyDescent="0.3">
      <c r="A287" s="4">
        <v>2133</v>
      </c>
      <c r="B287" s="26" t="str">
        <f>_xlfn.XLOOKUP(A287,CATEGORIA!B:B,CATEGORIA!C:C)</f>
        <v>FEIJAO AZUKI 5KG (VIDA EM GRAOS)</v>
      </c>
      <c r="C287" s="6">
        <f>_xlfn.XLOOKUP(A287,Peso!A:A,Peso!D:D)</f>
        <v>5</v>
      </c>
      <c r="D287" s="7" t="s">
        <v>149</v>
      </c>
      <c r="E287" s="8">
        <f t="shared" si="25"/>
        <v>1.6</v>
      </c>
      <c r="F287" s="9">
        <v>0.97540620614829698</v>
      </c>
      <c r="G287" s="8">
        <f t="shared" si="24"/>
        <v>0.51508124122965948</v>
      </c>
      <c r="H287" s="8">
        <f t="shared" si="22"/>
        <v>9.5</v>
      </c>
      <c r="I287" s="27">
        <v>412</v>
      </c>
      <c r="J287" s="26" t="str">
        <f>_xlfn.XLOOKUP(I287,CATEGORIA!B:B,CATEGORIA!C:C)</f>
        <v>FEIJAO AZUKI 25KG</v>
      </c>
      <c r="K287" s="8">
        <v>8</v>
      </c>
      <c r="L287" s="58">
        <f t="shared" si="23"/>
        <v>0.12</v>
      </c>
    </row>
    <row r="288" spans="1:12" x14ac:dyDescent="0.3">
      <c r="A288" s="4">
        <v>2139</v>
      </c>
      <c r="B288" s="26" t="str">
        <f>_xlfn.XLOOKUP(A288,CATEGORIA!B:B,CATEGORIA!C:C)</f>
        <v>FEIJAO BOLINHA 5KG (VIDA EM GRAOS)</v>
      </c>
      <c r="C288" s="6">
        <f>_xlfn.XLOOKUP(A288,Peso!A:A,Peso!D:D)</f>
        <v>5</v>
      </c>
      <c r="D288" s="7" t="s">
        <v>149</v>
      </c>
      <c r="E288" s="8">
        <f t="shared" si="25"/>
        <v>1.6</v>
      </c>
      <c r="F288" s="9">
        <v>0.97540620614829698</v>
      </c>
      <c r="G288" s="8">
        <f t="shared" si="24"/>
        <v>0.51508124122965948</v>
      </c>
      <c r="H288" s="8">
        <f t="shared" si="22"/>
        <v>15.1</v>
      </c>
      <c r="I288" s="27">
        <v>2719</v>
      </c>
      <c r="J288" s="26" t="str">
        <f>_xlfn.XLOOKUP(I288,CATEGORIA!B:B,CATEGORIA!C:C)</f>
        <v>FEIJAO BOLINHA 30KG</v>
      </c>
      <c r="K288" s="8">
        <v>13</v>
      </c>
      <c r="L288" s="58">
        <f t="shared" si="23"/>
        <v>0.12</v>
      </c>
    </row>
    <row r="289" spans="1:12" x14ac:dyDescent="0.3">
      <c r="A289" s="4">
        <v>21328</v>
      </c>
      <c r="B289" s="26" t="str">
        <f>_xlfn.XLOOKUP(A289,CATEGORIA!B:B,CATEGORIA!C:C)</f>
        <v>FEIJAO BRANCO 5KG (VIDA EM GRAOS)</v>
      </c>
      <c r="C289" s="6">
        <f>_xlfn.XLOOKUP(A289,Peso!A:A,Peso!D:D)</f>
        <v>5</v>
      </c>
      <c r="D289" s="7" t="s">
        <v>149</v>
      </c>
      <c r="E289" s="8">
        <f t="shared" si="25"/>
        <v>1.6</v>
      </c>
      <c r="F289" s="9">
        <v>0.97540620614829698</v>
      </c>
      <c r="G289" s="8">
        <f t="shared" si="24"/>
        <v>0.51508124122965948</v>
      </c>
      <c r="H289" s="8">
        <f t="shared" si="22"/>
        <v>11.8</v>
      </c>
      <c r="I289" s="27">
        <v>20295</v>
      </c>
      <c r="J289" s="26" t="str">
        <f>_xlfn.XLOOKUP(I289,CATEGORIA!B:B,CATEGORIA!C:C)</f>
        <v>FEIJAO BRANCO 25KG</v>
      </c>
      <c r="K289" s="8">
        <v>10</v>
      </c>
      <c r="L289" s="58">
        <f t="shared" si="23"/>
        <v>0.12</v>
      </c>
    </row>
    <row r="290" spans="1:12" x14ac:dyDescent="0.3">
      <c r="A290" s="4">
        <v>2137</v>
      </c>
      <c r="B290" s="26" t="str">
        <f>_xlfn.XLOOKUP(A290,CATEGORIA!B:B,CATEGORIA!C:C)</f>
        <v>FEIJAO DE CORDA 5KG</v>
      </c>
      <c r="C290" s="6">
        <f>_xlfn.XLOOKUP(A290,Peso!A:A,Peso!D:D)</f>
        <v>5</v>
      </c>
      <c r="D290" s="7" t="s">
        <v>149</v>
      </c>
      <c r="E290" s="8">
        <f t="shared" si="25"/>
        <v>1.6</v>
      </c>
      <c r="F290" s="9">
        <v>0.97540620614829698</v>
      </c>
      <c r="G290" s="8">
        <f t="shared" si="24"/>
        <v>0.51508124122965948</v>
      </c>
      <c r="H290" s="8">
        <f t="shared" si="22"/>
        <v>10.7</v>
      </c>
      <c r="I290" s="27">
        <v>2229</v>
      </c>
      <c r="J290" s="26" t="str">
        <f>_xlfn.XLOOKUP(I290,CATEGORIA!B:B,CATEGORIA!C:C)</f>
        <v>FEIJAO DE CORDA 50KG</v>
      </c>
      <c r="K290" s="8">
        <v>9</v>
      </c>
      <c r="L290" s="58">
        <f t="shared" si="23"/>
        <v>0.12</v>
      </c>
    </row>
    <row r="291" spans="1:12" x14ac:dyDescent="0.3">
      <c r="A291" s="4">
        <v>2132</v>
      </c>
      <c r="B291" s="26" t="str">
        <f>_xlfn.XLOOKUP(A291,CATEGORIA!B:B,CATEGORIA!C:C)</f>
        <v>FEIJAO FRADINHO 5KG</v>
      </c>
      <c r="C291" s="6">
        <f>_xlfn.XLOOKUP(A291,Peso!A:A,Peso!D:D)</f>
        <v>5</v>
      </c>
      <c r="D291" s="7" t="s">
        <v>149</v>
      </c>
      <c r="E291" s="8">
        <f t="shared" si="25"/>
        <v>1.6</v>
      </c>
      <c r="F291" s="9">
        <v>0.97540620614829698</v>
      </c>
      <c r="G291" s="8">
        <f t="shared" si="24"/>
        <v>0.51508124122965948</v>
      </c>
      <c r="H291" s="8">
        <f t="shared" si="22"/>
        <v>6.7</v>
      </c>
      <c r="I291" s="27">
        <v>20611</v>
      </c>
      <c r="J291" s="26" t="str">
        <f>_xlfn.XLOOKUP(I291,CATEGORIA!B:B,CATEGORIA!C:C)</f>
        <v>FEIJAO FRADINHO 30KG</v>
      </c>
      <c r="K291" s="8">
        <v>5.5</v>
      </c>
      <c r="L291" s="58">
        <f t="shared" si="23"/>
        <v>0.12</v>
      </c>
    </row>
    <row r="292" spans="1:12" x14ac:dyDescent="0.3">
      <c r="A292" s="27">
        <v>2140</v>
      </c>
      <c r="B292" s="26" t="str">
        <f>_xlfn.XLOOKUP(A292,CATEGORIA!B:B,CATEGORIA!C:C)</f>
        <v>FEIJAO MANTEIGA 5KG (VIDA EM GRAOS)</v>
      </c>
      <c r="C292" s="6">
        <f>_xlfn.XLOOKUP(A292,Peso!A:A,Peso!D:D)</f>
        <v>5</v>
      </c>
      <c r="D292" s="7" t="s">
        <v>149</v>
      </c>
      <c r="E292" s="8">
        <f t="shared" si="25"/>
        <v>1.6</v>
      </c>
      <c r="F292" s="9">
        <v>0.97540620614829698</v>
      </c>
      <c r="G292" s="8">
        <f t="shared" si="24"/>
        <v>0.51508124122965948</v>
      </c>
      <c r="H292" s="8">
        <f t="shared" si="22"/>
        <v>13.5</v>
      </c>
      <c r="I292" s="27">
        <v>2716</v>
      </c>
      <c r="J292" s="26" t="str">
        <f>_xlfn.XLOOKUP(I292,CATEGORIA!B:B,CATEGORIA!C:C)</f>
        <v>FEIJAO ROSINHA 50KG</v>
      </c>
      <c r="K292" s="8">
        <v>11.5</v>
      </c>
      <c r="L292" s="58">
        <f t="shared" si="23"/>
        <v>0.12</v>
      </c>
    </row>
    <row r="293" spans="1:12" x14ac:dyDescent="0.3">
      <c r="A293" s="4">
        <v>2134</v>
      </c>
      <c r="B293" s="26" t="str">
        <f>_xlfn.XLOOKUP(A293,CATEGORIA!B:B,CATEGORIA!C:C)</f>
        <v>FEIJAO MOYASHI 5KG (VIDA EM GRAOS)</v>
      </c>
      <c r="C293" s="6">
        <f>_xlfn.XLOOKUP(A293,Peso!A:A,Peso!D:D)</f>
        <v>5</v>
      </c>
      <c r="D293" s="7" t="s">
        <v>149</v>
      </c>
      <c r="E293" s="8">
        <f t="shared" si="25"/>
        <v>1.6</v>
      </c>
      <c r="F293" s="9">
        <v>0.97540620614829698</v>
      </c>
      <c r="G293" s="8">
        <f t="shared" si="24"/>
        <v>0.51508124122965948</v>
      </c>
      <c r="H293" s="8">
        <f t="shared" si="22"/>
        <v>9</v>
      </c>
      <c r="I293" s="27">
        <v>931</v>
      </c>
      <c r="J293" s="26" t="str">
        <f>_xlfn.XLOOKUP(I293,CATEGORIA!B:B,CATEGORIA!C:C)</f>
        <v>FEIJAO MOYASHI 25KG</v>
      </c>
      <c r="K293" s="8">
        <v>7.5</v>
      </c>
      <c r="L293" s="58">
        <f t="shared" si="23"/>
        <v>0.12</v>
      </c>
    </row>
    <row r="294" spans="1:12" x14ac:dyDescent="0.3">
      <c r="A294" s="4">
        <v>1271</v>
      </c>
      <c r="B294" s="26" t="str">
        <f>_xlfn.XLOOKUP(A294,CATEGORIA!B:B,CATEGORIA!C:C)</f>
        <v>FEIJAO PRETO 5KG (VIDA EM GRAOS)</v>
      </c>
      <c r="C294" s="6">
        <f>_xlfn.XLOOKUP(A294,Peso!A:A,Peso!D:D)</f>
        <v>5</v>
      </c>
      <c r="D294" s="7" t="s">
        <v>149</v>
      </c>
      <c r="E294" s="8">
        <f t="shared" si="25"/>
        <v>1.6</v>
      </c>
      <c r="F294" s="9">
        <v>0.97540620614829698</v>
      </c>
      <c r="G294" s="8">
        <f t="shared" si="24"/>
        <v>0.51508124122965948</v>
      </c>
      <c r="H294" s="8">
        <f t="shared" si="22"/>
        <v>8.6</v>
      </c>
      <c r="I294" s="27">
        <v>2160</v>
      </c>
      <c r="J294" s="26" t="str">
        <f>_xlfn.XLOOKUP(I294,CATEGORIA!B:B,CATEGORIA!C:C)</f>
        <v>FEIJAO PRETO 30KG</v>
      </c>
      <c r="K294" s="8">
        <v>7.15</v>
      </c>
      <c r="L294" s="58">
        <f t="shared" si="23"/>
        <v>0.12</v>
      </c>
    </row>
    <row r="295" spans="1:12" x14ac:dyDescent="0.3">
      <c r="A295" s="4">
        <v>21591</v>
      </c>
      <c r="B295" s="26" t="str">
        <f>_xlfn.XLOOKUP(A295,CATEGORIA!B:B,CATEGORIA!C:C)</f>
        <v>FEIJAO RAJADO 5KG (VIDA EM GRAOS)</v>
      </c>
      <c r="C295" s="6">
        <f>_xlfn.XLOOKUP(A295,Peso!A:A,Peso!D:D)</f>
        <v>5</v>
      </c>
      <c r="D295" s="7" t="s">
        <v>149</v>
      </c>
      <c r="E295" s="8">
        <f t="shared" si="25"/>
        <v>1.6</v>
      </c>
      <c r="F295" s="9">
        <v>0.97540620614829698</v>
      </c>
      <c r="G295" s="8">
        <f t="shared" si="24"/>
        <v>0.51508124122965948</v>
      </c>
      <c r="H295" s="8">
        <f t="shared" si="22"/>
        <v>15.1</v>
      </c>
      <c r="I295" s="27">
        <v>21657</v>
      </c>
      <c r="J295" s="26" t="str">
        <f>_xlfn.XLOOKUP(I295,CATEGORIA!B:B,CATEGORIA!C:C)</f>
        <v>FEIJAO RAJADO 30KG</v>
      </c>
      <c r="K295" s="8">
        <v>13</v>
      </c>
      <c r="L295" s="58">
        <f t="shared" si="23"/>
        <v>0.12</v>
      </c>
    </row>
    <row r="296" spans="1:12" x14ac:dyDescent="0.3">
      <c r="A296" s="4">
        <v>2136</v>
      </c>
      <c r="B296" s="26" t="str">
        <f>_xlfn.XLOOKUP(A296,CATEGORIA!B:B,CATEGORIA!C:C)</f>
        <v>FEIJAO ROSINHA 5KG (VIDA EM GRAOS)</v>
      </c>
      <c r="C296" s="6">
        <f>_xlfn.XLOOKUP(A296,Peso!A:A,Peso!D:D)</f>
        <v>5</v>
      </c>
      <c r="D296" s="7" t="s">
        <v>149</v>
      </c>
      <c r="E296" s="8">
        <f t="shared" si="25"/>
        <v>1.6</v>
      </c>
      <c r="F296" s="9">
        <v>0.97540620614829698</v>
      </c>
      <c r="G296" s="8">
        <f t="shared" si="24"/>
        <v>0.51508124122965948</v>
      </c>
      <c r="H296" s="8">
        <f t="shared" si="22"/>
        <v>11</v>
      </c>
      <c r="I296" s="27">
        <v>2716</v>
      </c>
      <c r="J296" s="26" t="str">
        <f>_xlfn.XLOOKUP(I296,CATEGORIA!B:B,CATEGORIA!C:C)</f>
        <v>FEIJAO ROSINHA 50KG</v>
      </c>
      <c r="K296" s="8">
        <v>9.3000000000000007</v>
      </c>
      <c r="L296" s="58">
        <f t="shared" si="23"/>
        <v>0.12</v>
      </c>
    </row>
    <row r="297" spans="1:12" x14ac:dyDescent="0.3">
      <c r="A297" s="4">
        <v>21244</v>
      </c>
      <c r="B297" s="26" t="str">
        <f>_xlfn.XLOOKUP(A297,CATEGORIA!B:B,CATEGORIA!C:C)</f>
        <v>FENO GREGO EM GRAOS 5KG (VIDA EM GRAOS)</v>
      </c>
      <c r="C297" s="6">
        <f>_xlfn.XLOOKUP(A297,Peso!A:A,Peso!D:D)</f>
        <v>5</v>
      </c>
      <c r="D297" s="7" t="s">
        <v>149</v>
      </c>
      <c r="E297" s="8">
        <f t="shared" si="25"/>
        <v>1.6</v>
      </c>
      <c r="F297" s="9">
        <v>0.97540620614829698</v>
      </c>
      <c r="G297" s="8">
        <f t="shared" si="24"/>
        <v>0.51508124122965948</v>
      </c>
      <c r="H297" s="8">
        <f t="shared" si="22"/>
        <v>11</v>
      </c>
      <c r="I297" s="27">
        <v>20895</v>
      </c>
      <c r="J297" s="26" t="str">
        <f>_xlfn.XLOOKUP(I297,CATEGORIA!B:B,CATEGORIA!C:C)</f>
        <v>FENO GREGO EM GRAOS 25KG</v>
      </c>
      <c r="K297" s="8">
        <f>_xlfn.XLOOKUP(I297,'LISTA '!D:D,'LISTA '!I:I)</f>
        <v>9.3000000000000007</v>
      </c>
      <c r="L297" s="58">
        <f t="shared" si="23"/>
        <v>0.12</v>
      </c>
    </row>
    <row r="298" spans="1:12" x14ac:dyDescent="0.3">
      <c r="A298" s="4">
        <v>21463</v>
      </c>
      <c r="B298" s="26" t="str">
        <f>_xlfn.XLOOKUP(A298,CATEGORIA!B:B,CATEGORIA!C:C)</f>
        <v>FENO GREGO EM GRAOS 2KG (VIDA EM GRAOS)</v>
      </c>
      <c r="C298" s="6">
        <f>_xlfn.XLOOKUP(A298,Peso!A:A,Peso!D:D)</f>
        <v>2</v>
      </c>
      <c r="D298" s="7" t="s">
        <v>185</v>
      </c>
      <c r="E298" s="8">
        <f t="shared" si="25"/>
        <v>0.43</v>
      </c>
      <c r="F298" s="9">
        <v>0.97540620614829698</v>
      </c>
      <c r="G298" s="8">
        <f t="shared" si="24"/>
        <v>0.70270310307414852</v>
      </c>
      <c r="H298" s="8">
        <f t="shared" si="22"/>
        <v>11.5</v>
      </c>
      <c r="I298" s="27">
        <v>20895</v>
      </c>
      <c r="J298" s="26" t="str">
        <f>_xlfn.XLOOKUP(I298,CATEGORIA!B:B,CATEGORIA!C:C)</f>
        <v>FENO GREGO EM GRAOS 25KG</v>
      </c>
      <c r="K298" s="8">
        <f>_xlfn.XLOOKUP(I298,'LISTA '!D:D,'LISTA '!I:I)</f>
        <v>9.3000000000000007</v>
      </c>
      <c r="L298" s="58">
        <f t="shared" si="23"/>
        <v>0.15</v>
      </c>
    </row>
    <row r="299" spans="1:12" x14ac:dyDescent="0.3">
      <c r="A299" s="4">
        <v>1951</v>
      </c>
      <c r="B299" s="26" t="str">
        <f>_xlfn.XLOOKUP(A299,CATEGORIA!B:B,CATEGORIA!C:C)</f>
        <v>FLOCAO DE ARROZ 6X500GR (VIDA EM GRAOS)</v>
      </c>
      <c r="C299" s="6">
        <f>_xlfn.XLOOKUP(A299,Peso!A:A,Peso!D:D)</f>
        <v>6</v>
      </c>
      <c r="D299" s="7" t="s">
        <v>393</v>
      </c>
      <c r="E299" s="8">
        <f t="shared" si="25"/>
        <v>0.2</v>
      </c>
      <c r="F299" s="9">
        <v>0.97540620614829698</v>
      </c>
      <c r="G299" s="8">
        <f t="shared" si="24"/>
        <v>0.19590103435804951</v>
      </c>
      <c r="H299" s="8">
        <f t="shared" si="22"/>
        <v>3.4</v>
      </c>
      <c r="I299" s="27">
        <v>1335</v>
      </c>
      <c r="J299" s="26" t="str">
        <f>_xlfn.XLOOKUP(I299,CATEGORIA!B:B,CATEGORIA!C:C)</f>
        <v>FLOCAO DE ARROZ 24X500GR (URBANO)</v>
      </c>
      <c r="K299" s="8">
        <f>_xlfn.XLOOKUP(I299,'LISTA '!D:D,'LISTA '!I:I)</f>
        <v>2.8</v>
      </c>
      <c r="L299" s="58">
        <f t="shared" si="23"/>
        <v>0.12</v>
      </c>
    </row>
    <row r="300" spans="1:12" x14ac:dyDescent="0.3">
      <c r="A300" s="4">
        <v>1952</v>
      </c>
      <c r="B300" s="26" t="str">
        <f>_xlfn.XLOOKUP(A300,CATEGORIA!B:B,CATEGORIA!C:C)</f>
        <v>FLOCAO DE MILHO 5X500GR (VIDA EM GRAOS)</v>
      </c>
      <c r="C300" s="6">
        <f>_xlfn.XLOOKUP(A300,Peso!A:A,Peso!D:D)</f>
        <v>5</v>
      </c>
      <c r="D300" s="7" t="s">
        <v>393</v>
      </c>
      <c r="E300" s="8">
        <f t="shared" si="25"/>
        <v>0.2</v>
      </c>
      <c r="F300" s="9">
        <v>0.97540620614829698</v>
      </c>
      <c r="G300" s="8">
        <f t="shared" si="24"/>
        <v>0.2350812412296594</v>
      </c>
      <c r="H300" s="8">
        <f t="shared" si="22"/>
        <v>2.6</v>
      </c>
      <c r="I300" s="27">
        <v>1331</v>
      </c>
      <c r="J300" s="26" t="str">
        <f>_xlfn.XLOOKUP(I300,CATEGORIA!B:B,CATEGORIA!C:C)</f>
        <v>FLOCAO DE MILHO 20X500GR (URBANO)</v>
      </c>
      <c r="K300" s="8">
        <f>_xlfn.XLOOKUP(I300,'LISTA '!D:D,'LISTA '!I:I)</f>
        <v>2.1</v>
      </c>
      <c r="L300" s="58">
        <f t="shared" si="23"/>
        <v>0.12</v>
      </c>
    </row>
    <row r="301" spans="1:12" x14ac:dyDescent="0.3">
      <c r="A301" s="4">
        <v>2679</v>
      </c>
      <c r="B301" s="26" t="str">
        <f>_xlfn.XLOOKUP(A301,CATEGORIA!B:B,CATEGORIA!C:C)</f>
        <v>FOLHA DE AMORA 1KG (VIDA EM GRAOS)</v>
      </c>
      <c r="C301" s="6">
        <f>_xlfn.XLOOKUP(A301,Peso!A:A,Peso!D:D)</f>
        <v>1</v>
      </c>
      <c r="D301" s="7" t="s">
        <v>159</v>
      </c>
      <c r="E301" s="8">
        <f t="shared" si="25"/>
        <v>0.31</v>
      </c>
      <c r="F301" s="9">
        <v>0.97540620614829698</v>
      </c>
      <c r="G301" s="8">
        <f t="shared" si="24"/>
        <v>1.2854062061482969</v>
      </c>
      <c r="H301" s="8">
        <f t="shared" si="22"/>
        <v>16.5</v>
      </c>
      <c r="I301" s="27">
        <v>953</v>
      </c>
      <c r="J301" s="26" t="str">
        <f>_xlfn.XLOOKUP(I301,CATEGORIA!B:B,CATEGORIA!C:C)</f>
        <v>FOLHA DE AMORA 5KG</v>
      </c>
      <c r="K301" s="8">
        <f>_xlfn.XLOOKUP(I301,'LISTA '!D:D,'LISTA '!I:I)</f>
        <v>13.1</v>
      </c>
      <c r="L301" s="58">
        <f t="shared" si="23"/>
        <v>0.15</v>
      </c>
    </row>
    <row r="302" spans="1:12" x14ac:dyDescent="0.3">
      <c r="A302" s="4">
        <v>1835</v>
      </c>
      <c r="B302" s="26" t="str">
        <f>_xlfn.XLOOKUP(A302,CATEGORIA!B:B,CATEGORIA!C:C)</f>
        <v>FOLHA DE OLIVEIRA 1KG (VIDA EM GRAOS)</v>
      </c>
      <c r="C302" s="6">
        <f>_xlfn.XLOOKUP(A302,Peso!A:A,Peso!D:D)</f>
        <v>1</v>
      </c>
      <c r="D302" s="7" t="s">
        <v>395</v>
      </c>
      <c r="E302" s="8">
        <f t="shared" si="25"/>
        <v>0.31</v>
      </c>
      <c r="F302" s="9">
        <v>0.97540620614829698</v>
      </c>
      <c r="G302" s="8">
        <f t="shared" si="24"/>
        <v>1.2854062061482969</v>
      </c>
      <c r="H302" s="8">
        <f t="shared" ref="H302:H365" si="26">ROUND((K302+G302)*(1+L302),1)</f>
        <v>1.5</v>
      </c>
      <c r="I302" s="27">
        <v>89</v>
      </c>
      <c r="J302" s="26" t="str">
        <f>_xlfn.XLOOKUP(I302,CATEGORIA!B:B,CATEGORIA!C:C)</f>
        <v>FOLHA DE OLIVEIRA 5KG</v>
      </c>
      <c r="K302" s="8">
        <f>_xlfn.XLOOKUP(I302,'LISTA '!D:D,'LISTA '!I:I)</f>
        <v>0</v>
      </c>
      <c r="L302" s="58">
        <f t="shared" ref="L302:L365" si="27">IF(C302&gt;=5,IF(K302&lt;10,$Q$23,IF(AND(K302&gt;=10,K302&lt;20),$Q$24,IF(AND(K302&gt;=20,K302&lt;40),$Q$25,IF(K302&gt;=40,$Q$26,)))),IF(K302&lt;10,$Q$29,IF(AND(K302&gt;=10,K302&lt;20),$Q$30,IF(AND(K302&gt;=20,K302&lt;40),$Q$31,IF(K302&gt;=40,$Q$32,)))))</f>
        <v>0.15</v>
      </c>
    </row>
    <row r="303" spans="1:12" x14ac:dyDescent="0.3">
      <c r="A303" s="111">
        <v>2356</v>
      </c>
      <c r="B303" s="26" t="str">
        <f>_xlfn.XLOOKUP(A303,CATEGORIA!B:B,CATEGORIA!C:C)</f>
        <v>FUBA ITALIANO 5KG (MILHAO)</v>
      </c>
      <c r="C303" s="6">
        <f>_xlfn.XLOOKUP(A303,Peso!A:A,Peso!D:D)</f>
        <v>5</v>
      </c>
      <c r="D303" s="7" t="s">
        <v>149</v>
      </c>
      <c r="E303" s="8">
        <f t="shared" si="25"/>
        <v>1.6</v>
      </c>
      <c r="F303" s="9">
        <v>0.97540620614829698</v>
      </c>
      <c r="G303" s="8">
        <f t="shared" si="24"/>
        <v>0.51508124122965948</v>
      </c>
      <c r="H303" s="8">
        <f t="shared" si="26"/>
        <v>3.2</v>
      </c>
      <c r="I303" s="27">
        <v>2339</v>
      </c>
      <c r="J303" s="26" t="str">
        <f>_xlfn.XLOOKUP(I303,CATEGORIA!B:B,CATEGORIA!C:C)</f>
        <v>FUBA ITALIANO 25KG (MILHAO)</v>
      </c>
      <c r="K303" s="8">
        <f>_xlfn.XLOOKUP(I303,'LISTA '!D:D,'LISTA '!I:I)</f>
        <v>2.2999999999999998</v>
      </c>
      <c r="L303" s="58">
        <f t="shared" si="27"/>
        <v>0.12</v>
      </c>
    </row>
    <row r="304" spans="1:12" x14ac:dyDescent="0.3">
      <c r="A304" s="27">
        <v>2138</v>
      </c>
      <c r="B304" s="26" t="str">
        <f>_xlfn.XLOOKUP(A304,CATEGORIA!B:B,CATEGORIA!C:C)</f>
        <v>FUBA MIMOSO 5KG (VIDA EM GRAOS)</v>
      </c>
      <c r="C304" s="6">
        <f>_xlfn.XLOOKUP(A304,Peso!A:A,Peso!D:D)</f>
        <v>5</v>
      </c>
      <c r="D304" s="7" t="s">
        <v>149</v>
      </c>
      <c r="E304" s="8">
        <f t="shared" si="25"/>
        <v>1.6</v>
      </c>
      <c r="F304" s="9">
        <v>0.97540620614829698</v>
      </c>
      <c r="G304" s="8">
        <f t="shared" si="24"/>
        <v>0.51508124122965948</v>
      </c>
      <c r="H304" s="8">
        <f t="shared" si="26"/>
        <v>3.2</v>
      </c>
      <c r="I304" s="27">
        <v>2338</v>
      </c>
      <c r="J304" s="26" t="str">
        <f>_xlfn.XLOOKUP(I304,CATEGORIA!B:B,CATEGORIA!C:C)</f>
        <v>FUBA MIMOSO 25KG (MILHAO)</v>
      </c>
      <c r="K304" s="8">
        <f>_xlfn.XLOOKUP(I304,'LISTA '!D:D,'LISTA '!I:I)</f>
        <v>2.2999999999999998</v>
      </c>
      <c r="L304" s="58">
        <f t="shared" si="27"/>
        <v>0.12</v>
      </c>
    </row>
    <row r="305" spans="1:12" x14ac:dyDescent="0.3">
      <c r="A305" s="4">
        <v>1768</v>
      </c>
      <c r="B305" s="26" t="str">
        <f>_xlfn.XLOOKUP(A305,CATEGORIA!B:B,CATEGORIA!C:C)</f>
        <v>FUMAÇA EM PO S/ GLUTAMATO 2KG (VIDA EM GRAOS)</v>
      </c>
      <c r="C305" s="6">
        <f>_xlfn.XLOOKUP(A305,Peso!A:A,Peso!D:D)</f>
        <v>2</v>
      </c>
      <c r="D305" s="7" t="s">
        <v>185</v>
      </c>
      <c r="E305" s="8">
        <f t="shared" si="25"/>
        <v>0.43</v>
      </c>
      <c r="F305" s="9">
        <v>0.97540620614829698</v>
      </c>
      <c r="G305" s="8">
        <f t="shared" si="24"/>
        <v>0.70270310307414852</v>
      </c>
      <c r="H305" s="8">
        <f t="shared" si="26"/>
        <v>0.8</v>
      </c>
      <c r="I305" s="27">
        <v>1206</v>
      </c>
      <c r="J305" s="26" t="str">
        <f>_xlfn.XLOOKUP(I305,CATEGORIA!B:B,CATEGORIA!C:C)</f>
        <v>FUMAÇA EM PO S/ GLUTAMATO 5KG</v>
      </c>
      <c r="K305" s="8">
        <f>_xlfn.XLOOKUP(I305,'LISTA '!D:D,'LISTA '!I:I)</f>
        <v>0</v>
      </c>
      <c r="L305" s="58">
        <f t="shared" si="27"/>
        <v>0.15</v>
      </c>
    </row>
    <row r="306" spans="1:12" x14ac:dyDescent="0.3">
      <c r="A306" s="4">
        <v>21246</v>
      </c>
      <c r="B306" s="26" t="str">
        <f>_xlfn.XLOOKUP(A306,CATEGORIA!B:B,CATEGORIA!C:C)</f>
        <v>FUNCHO 5KG (VIDA EM GRAOS)</v>
      </c>
      <c r="C306" s="6">
        <f>_xlfn.XLOOKUP(A306,Peso!A:A,Peso!D:D)</f>
        <v>5</v>
      </c>
      <c r="D306" s="7" t="s">
        <v>151</v>
      </c>
      <c r="E306" s="8">
        <f t="shared" si="25"/>
        <v>2.15</v>
      </c>
      <c r="F306" s="9">
        <v>0.97540620614829698</v>
      </c>
      <c r="G306" s="8">
        <f t="shared" ref="G306:G369" si="28">(E306+F306)/C306</f>
        <v>0.62508124122965936</v>
      </c>
      <c r="H306" s="8">
        <f t="shared" si="26"/>
        <v>11.7</v>
      </c>
      <c r="I306" s="27">
        <v>20087</v>
      </c>
      <c r="J306" s="26" t="str">
        <f>_xlfn.XLOOKUP(I306,CATEGORIA!B:B,CATEGORIA!C:C)</f>
        <v>FUNCHO 25KG</v>
      </c>
      <c r="K306" s="8">
        <f>_xlfn.XLOOKUP(I306,'LISTA '!D:D,'LISTA '!I:I)</f>
        <v>9.8000000000000007</v>
      </c>
      <c r="L306" s="58">
        <f t="shared" si="27"/>
        <v>0.12</v>
      </c>
    </row>
    <row r="307" spans="1:12" x14ac:dyDescent="0.3">
      <c r="A307" s="4">
        <v>21369</v>
      </c>
      <c r="B307" s="26" t="str">
        <f>_xlfn.XLOOKUP(A307,CATEGORIA!B:B,CATEGORIA!C:C)</f>
        <v>FUNGHI 2KG (COGUMELO SECO)</v>
      </c>
      <c r="C307" s="6">
        <f>_xlfn.XLOOKUP(A307,Peso!A:A,Peso!D:D)</f>
        <v>2</v>
      </c>
      <c r="D307" s="7" t="s">
        <v>149</v>
      </c>
      <c r="E307" s="8">
        <f t="shared" si="25"/>
        <v>1.6</v>
      </c>
      <c r="F307" s="9">
        <v>0.97540620614829698</v>
      </c>
      <c r="G307" s="8">
        <f t="shared" si="28"/>
        <v>1.2877031030741486</v>
      </c>
      <c r="H307" s="8" t="e">
        <f t="shared" si="26"/>
        <v>#N/A</v>
      </c>
      <c r="I307" s="27">
        <v>20045</v>
      </c>
      <c r="J307" s="26" t="str">
        <f>_xlfn.XLOOKUP(I307,CATEGORIA!B:B,CATEGORIA!C:C)</f>
        <v>FUNGHI (COGUMELO SECO) 20KG</v>
      </c>
      <c r="K307" s="8" t="e">
        <f>_xlfn.XLOOKUP(I307,'LISTA '!D:D,'LISTA '!I:I)</f>
        <v>#N/A</v>
      </c>
      <c r="L307" s="58" t="e">
        <f t="shared" si="27"/>
        <v>#N/A</v>
      </c>
    </row>
    <row r="308" spans="1:12" x14ac:dyDescent="0.3">
      <c r="A308" s="4">
        <v>20164</v>
      </c>
      <c r="B308" s="26" t="str">
        <f>_xlfn.XLOOKUP(A308,CATEGORIA!B:B,CATEGORIA!C:C)</f>
        <v>FUNGHI SECO (COGUMELO SECO) 5KG</v>
      </c>
      <c r="C308" s="6">
        <f>_xlfn.XLOOKUP(A308,Peso!A:A,Peso!D:D)</f>
        <v>5</v>
      </c>
      <c r="D308" s="7" t="s">
        <v>151</v>
      </c>
      <c r="E308" s="8">
        <f t="shared" si="25"/>
        <v>2.15</v>
      </c>
      <c r="F308" s="9">
        <v>0.98</v>
      </c>
      <c r="G308" s="8">
        <f t="shared" si="28"/>
        <v>0.626</v>
      </c>
      <c r="H308" s="8" t="e">
        <f t="shared" si="26"/>
        <v>#N/A</v>
      </c>
      <c r="I308" s="27">
        <v>20045</v>
      </c>
      <c r="J308" s="26" t="str">
        <f>_xlfn.XLOOKUP(I308,CATEGORIA!B:B,CATEGORIA!C:C)</f>
        <v>FUNGHI (COGUMELO SECO) 20KG</v>
      </c>
      <c r="K308" s="8" t="e">
        <f>_xlfn.XLOOKUP(I308,'LISTA '!D:D,'LISTA '!I:I)</f>
        <v>#N/A</v>
      </c>
      <c r="L308" s="58" t="e">
        <f t="shared" si="27"/>
        <v>#N/A</v>
      </c>
    </row>
    <row r="309" spans="1:12" x14ac:dyDescent="0.3">
      <c r="A309" s="27">
        <v>2371</v>
      </c>
      <c r="B309" s="26" t="str">
        <f>_xlfn.XLOOKUP(A309,CATEGORIA!B:B,CATEGORIA!C:C)</f>
        <v>GELATINA EM PO SEM SABOR 240 BLOOM 2KG (GELICO)</v>
      </c>
      <c r="C309" s="6">
        <f>_xlfn.XLOOKUP(A309,Peso!A:A,Peso!D:D)</f>
        <v>2</v>
      </c>
      <c r="D309" s="7" t="s">
        <v>979</v>
      </c>
      <c r="E309" s="8">
        <f t="shared" si="25"/>
        <v>0.43</v>
      </c>
      <c r="F309" s="9">
        <v>0.97540620614829698</v>
      </c>
      <c r="G309" s="8">
        <f t="shared" si="28"/>
        <v>0.70270310307414852</v>
      </c>
      <c r="H309" s="8">
        <f t="shared" si="26"/>
        <v>52.5</v>
      </c>
      <c r="I309" s="27">
        <v>2372</v>
      </c>
      <c r="J309" s="26" t="str">
        <f>_xlfn.XLOOKUP(I309,CATEGORIA!B:B,CATEGORIA!C:C)</f>
        <v>GELATINA EM PO SEM SABOR 240 BLOOM 25KG (GELICO)</v>
      </c>
      <c r="K309" s="8">
        <v>47</v>
      </c>
      <c r="L309" s="58">
        <f t="shared" si="27"/>
        <v>0.1</v>
      </c>
    </row>
    <row r="310" spans="1:12" x14ac:dyDescent="0.3">
      <c r="A310" s="4">
        <v>1589</v>
      </c>
      <c r="B310" s="26" t="str">
        <f>_xlfn.XLOOKUP(A310,CATEGORIA!B:B,CATEGORIA!C:C)</f>
        <v>GELATINA EM PO SEM SABOR 240 BLOOM 2KG (RBR)</v>
      </c>
      <c r="C310" s="6">
        <f>_xlfn.XLOOKUP(A310,Peso!A:A,Peso!D:D)</f>
        <v>2</v>
      </c>
      <c r="D310" s="7" t="s">
        <v>185</v>
      </c>
      <c r="E310" s="8">
        <f t="shared" si="25"/>
        <v>0.43</v>
      </c>
      <c r="F310" s="9">
        <v>0.97540620614829698</v>
      </c>
      <c r="G310" s="8">
        <f t="shared" si="28"/>
        <v>0.70270310307414852</v>
      </c>
      <c r="H310" s="8" t="e">
        <f t="shared" si="26"/>
        <v>#N/A</v>
      </c>
      <c r="I310" s="27">
        <v>619</v>
      </c>
      <c r="J310" s="26" t="str">
        <f>_xlfn.XLOOKUP(I310,CATEGORIA!B:B,CATEGORIA!C:C)</f>
        <v>GELATINA EM PO SEM SABOR 240 BLOOM 5KG (RBR)</v>
      </c>
      <c r="K310" s="8" t="e">
        <f>_xlfn.XLOOKUP(I310,'LISTA '!D:D,'LISTA '!I:I)</f>
        <v>#N/A</v>
      </c>
      <c r="L310" s="58" t="e">
        <f t="shared" si="27"/>
        <v>#N/A</v>
      </c>
    </row>
    <row r="311" spans="1:12" x14ac:dyDescent="0.3">
      <c r="A311" s="4">
        <v>20994</v>
      </c>
      <c r="B311" s="26" t="str">
        <f>_xlfn.XLOOKUP(A311,CATEGORIA!B:B,CATEGORIA!C:C)</f>
        <v>GENGIBRE EM PO 5KG (VIDA EM GRAOS)</v>
      </c>
      <c r="C311" s="6">
        <f>_xlfn.XLOOKUP(A311,Peso!A:A,Peso!D:D)</f>
        <v>5</v>
      </c>
      <c r="D311" s="7" t="s">
        <v>149</v>
      </c>
      <c r="E311" s="8">
        <f t="shared" si="25"/>
        <v>1.6</v>
      </c>
      <c r="F311" s="9">
        <v>0.97540620614829698</v>
      </c>
      <c r="G311" s="8">
        <f t="shared" si="28"/>
        <v>0.51508124122965948</v>
      </c>
      <c r="H311" s="8">
        <f t="shared" si="26"/>
        <v>19.100000000000001</v>
      </c>
      <c r="I311" s="27">
        <v>20007</v>
      </c>
      <c r="J311" s="26" t="str">
        <f>_xlfn.XLOOKUP(I311,CATEGORIA!B:B,CATEGORIA!C:C)</f>
        <v>GENGIBRE EM PO 10KG</v>
      </c>
      <c r="K311" s="8">
        <f>_xlfn.XLOOKUP(I311,'LISTA '!D:D,'LISTA '!I:I)</f>
        <v>16.5</v>
      </c>
      <c r="L311" s="58">
        <f t="shared" si="27"/>
        <v>0.12</v>
      </c>
    </row>
    <row r="312" spans="1:12" x14ac:dyDescent="0.3">
      <c r="A312" s="27">
        <v>21044</v>
      </c>
      <c r="B312" s="26" t="str">
        <f>_xlfn.XLOOKUP(A312,CATEGORIA!B:B,CATEGORIA!C:C)</f>
        <v>GERGELIM BRANCO DESPELICULADO IMPORTADO 5KG (VIDA EM GRAOS)</v>
      </c>
      <c r="C312" s="6">
        <f>_xlfn.XLOOKUP(A312,Peso!A:A,Peso!D:D)</f>
        <v>5</v>
      </c>
      <c r="D312" s="7" t="s">
        <v>151</v>
      </c>
      <c r="E312" s="8">
        <f t="shared" si="25"/>
        <v>2.15</v>
      </c>
      <c r="F312" s="9">
        <v>0.97540620614829698</v>
      </c>
      <c r="G312" s="8">
        <f t="shared" si="28"/>
        <v>0.62508124122965936</v>
      </c>
      <c r="H312" s="8" t="e">
        <f t="shared" si="26"/>
        <v>#N/A</v>
      </c>
      <c r="I312" s="27">
        <v>20072</v>
      </c>
      <c r="J312" s="26" t="str">
        <f>_xlfn.XLOOKUP(I312,CATEGORIA!B:B,CATEGORIA!C:C)</f>
        <v>GERGELIM BRANCO DESPELICULADO IMPORTADO 25KG</v>
      </c>
      <c r="K312" s="8" t="e">
        <f>_xlfn.XLOOKUP(I312,'LISTA '!D:D,'LISTA '!I:I)</f>
        <v>#N/A</v>
      </c>
      <c r="L312" s="58" t="e">
        <f t="shared" si="27"/>
        <v>#N/A</v>
      </c>
    </row>
    <row r="313" spans="1:12" x14ac:dyDescent="0.3">
      <c r="A313" s="4">
        <v>1354</v>
      </c>
      <c r="B313" s="26" t="str">
        <f>_xlfn.XLOOKUP(A313,CATEGORIA!B:B,CATEGORIA!C:C)</f>
        <v>GERGELIM BRANCO DESPELICULADO NACIONAL 5KG (VIDA EM GRAOS)</v>
      </c>
      <c r="C313" s="6">
        <f>_xlfn.XLOOKUP(A313,Peso!A:A,Peso!D:D)</f>
        <v>5</v>
      </c>
      <c r="D313" s="7" t="s">
        <v>149</v>
      </c>
      <c r="E313" s="8">
        <f t="shared" si="25"/>
        <v>1.6</v>
      </c>
      <c r="F313" s="9">
        <v>0.97540620614829698</v>
      </c>
      <c r="G313" s="8">
        <f t="shared" si="28"/>
        <v>0.51508124122965948</v>
      </c>
      <c r="H313" s="8" t="e">
        <f t="shared" si="26"/>
        <v>#N/A</v>
      </c>
      <c r="I313" s="27">
        <v>2825</v>
      </c>
      <c r="J313" s="26" t="str">
        <f>_xlfn.XLOOKUP(I313,CATEGORIA!B:B,CATEGORIA!C:C)</f>
        <v>GERGELIM DESPELICULADO BRANCO 25KG (KAMAL)</v>
      </c>
      <c r="K313" s="8" t="e">
        <f>_xlfn.XLOOKUP(I313,'LISTA '!D:D,'LISTA '!I:I)</f>
        <v>#N/A</v>
      </c>
      <c r="L313" s="58" t="e">
        <f t="shared" si="27"/>
        <v>#N/A</v>
      </c>
    </row>
    <row r="314" spans="1:12" x14ac:dyDescent="0.3">
      <c r="A314" s="4">
        <v>1740</v>
      </c>
      <c r="B314" s="26" t="str">
        <f>_xlfn.XLOOKUP(A314,CATEGORIA!B:B,CATEGORIA!C:C)</f>
        <v>GERGELIM INTEGRAL COM CASCA NACIONAL 5KG (VIDA EM GRAOS)</v>
      </c>
      <c r="C314" s="6">
        <f>_xlfn.XLOOKUP(A314,Peso!A:A,Peso!D:D)</f>
        <v>5</v>
      </c>
      <c r="D314" s="7" t="s">
        <v>149</v>
      </c>
      <c r="E314" s="8">
        <f t="shared" si="25"/>
        <v>1.6</v>
      </c>
      <c r="F314" s="9">
        <v>0.97540620614829698</v>
      </c>
      <c r="G314" s="8">
        <f t="shared" si="28"/>
        <v>0.51508124122965948</v>
      </c>
      <c r="H314" s="8">
        <f t="shared" si="26"/>
        <v>8.6</v>
      </c>
      <c r="I314" s="27">
        <v>2304</v>
      </c>
      <c r="J314" s="26" t="str">
        <f>_xlfn.XLOOKUP(I314,CATEGORIA!B:B,CATEGORIA!C:C)</f>
        <v>GERGELIM INTEGRAL COM CASCA 25KG (KAMAL)</v>
      </c>
      <c r="K314" s="8">
        <f>_xlfn.XLOOKUP(I314,'LISTA '!D:D,'LISTA '!I:I)</f>
        <v>7.15</v>
      </c>
      <c r="L314" s="58">
        <f t="shared" si="27"/>
        <v>0.12</v>
      </c>
    </row>
    <row r="315" spans="1:12" x14ac:dyDescent="0.3">
      <c r="A315" s="4">
        <v>1010</v>
      </c>
      <c r="B315" s="26" t="str">
        <f>_xlfn.XLOOKUP(A315,CATEGORIA!B:B,CATEGORIA!C:C)</f>
        <v>GERGELIM PRETO 5KG (VIDA EM GRAOS)</v>
      </c>
      <c r="C315" s="6">
        <f>_xlfn.XLOOKUP(A315,Peso!A:A,Peso!D:D)</f>
        <v>5</v>
      </c>
      <c r="D315" s="7" t="s">
        <v>149</v>
      </c>
      <c r="E315" s="8">
        <f t="shared" si="25"/>
        <v>1.6</v>
      </c>
      <c r="F315" s="9">
        <v>0.97540620614829698</v>
      </c>
      <c r="G315" s="8">
        <f t="shared" si="28"/>
        <v>0.51508124122965948</v>
      </c>
      <c r="H315" s="8">
        <f t="shared" si="26"/>
        <v>23.9</v>
      </c>
      <c r="I315" s="27">
        <v>1016</v>
      </c>
      <c r="J315" s="26" t="str">
        <f>_xlfn.XLOOKUP(I315,CATEGORIA!B:B,CATEGORIA!C:C)</f>
        <v>GERGELIM PRETO 25KG</v>
      </c>
      <c r="K315" s="8">
        <f>_xlfn.XLOOKUP(I315,'LISTA '!D:D,'LISTA '!I:I)</f>
        <v>22</v>
      </c>
      <c r="L315" s="58">
        <f t="shared" si="27"/>
        <v>0.06</v>
      </c>
    </row>
    <row r="316" spans="1:12" x14ac:dyDescent="0.3">
      <c r="A316" s="4">
        <v>1652</v>
      </c>
      <c r="B316" s="26" t="str">
        <f>_xlfn.XLOOKUP(A316,CATEGORIA!B:B,CATEGORIA!C:C)</f>
        <v>GERGELIM PRETO 2KG (VIDA EM GRAOS)</v>
      </c>
      <c r="C316" s="6">
        <f>_xlfn.XLOOKUP(A316,Peso!A:A,Peso!D:D)</f>
        <v>2</v>
      </c>
      <c r="D316" s="7" t="s">
        <v>185</v>
      </c>
      <c r="E316" s="8">
        <f t="shared" si="25"/>
        <v>0.43</v>
      </c>
      <c r="F316" s="9">
        <v>0.97540620614829698</v>
      </c>
      <c r="G316" s="8">
        <f t="shared" si="28"/>
        <v>0.70270310307414852</v>
      </c>
      <c r="H316" s="8">
        <f t="shared" si="26"/>
        <v>25</v>
      </c>
      <c r="I316" s="27">
        <v>1016</v>
      </c>
      <c r="J316" s="26" t="str">
        <f>_xlfn.XLOOKUP(I316,CATEGORIA!B:B,CATEGORIA!C:C)</f>
        <v>GERGELIM PRETO 25KG</v>
      </c>
      <c r="K316" s="8">
        <f>_xlfn.XLOOKUP(I316,'LISTA '!D:D,'LISTA '!I:I)</f>
        <v>22</v>
      </c>
      <c r="L316" s="58">
        <f t="shared" si="27"/>
        <v>0.1</v>
      </c>
    </row>
    <row r="317" spans="1:12" x14ac:dyDescent="0.3">
      <c r="A317" s="4">
        <v>901</v>
      </c>
      <c r="B317" s="26" t="str">
        <f>_xlfn.XLOOKUP(A317,CATEGORIA!B:B,CATEGORIA!C:C)</f>
        <v>GINSENG EM PO 5KG</v>
      </c>
      <c r="C317" s="6">
        <f>_xlfn.XLOOKUP(A317,Peso!A:A,Peso!D:D)</f>
        <v>5</v>
      </c>
      <c r="D317" s="7" t="s">
        <v>149</v>
      </c>
      <c r="E317" s="8">
        <f t="shared" si="25"/>
        <v>1.6</v>
      </c>
      <c r="F317" s="9">
        <v>0.97540620614829698</v>
      </c>
      <c r="G317" s="8">
        <f t="shared" si="28"/>
        <v>0.51508124122965948</v>
      </c>
      <c r="H317" s="8">
        <f t="shared" si="26"/>
        <v>16.3</v>
      </c>
      <c r="I317" s="27">
        <v>90</v>
      </c>
      <c r="J317" s="26" t="str">
        <f>_xlfn.XLOOKUP(I317,CATEGORIA!B:B,CATEGORIA!C:C)</f>
        <v>GINSENG EM PO 10KG</v>
      </c>
      <c r="K317" s="8">
        <f>_xlfn.XLOOKUP(I317,'LISTA '!D:D,'LISTA '!I:I)</f>
        <v>14</v>
      </c>
      <c r="L317" s="58">
        <f t="shared" si="27"/>
        <v>0.12</v>
      </c>
    </row>
    <row r="318" spans="1:12" x14ac:dyDescent="0.3">
      <c r="A318" s="4">
        <v>1653</v>
      </c>
      <c r="B318" s="26" t="str">
        <f>_xlfn.XLOOKUP(A318,CATEGORIA!B:B,CATEGORIA!C:C)</f>
        <v>GINSENG EM PO 2KG</v>
      </c>
      <c r="C318" s="6">
        <f>_xlfn.XLOOKUP(A318,Peso!A:A,Peso!D:D)</f>
        <v>2</v>
      </c>
      <c r="D318" s="7" t="s">
        <v>185</v>
      </c>
      <c r="E318" s="8">
        <f t="shared" si="25"/>
        <v>0.43</v>
      </c>
      <c r="F318" s="9">
        <v>0.97540620614829698</v>
      </c>
      <c r="G318" s="8">
        <f t="shared" si="28"/>
        <v>0.70270310307414852</v>
      </c>
      <c r="H318" s="8">
        <f t="shared" si="26"/>
        <v>16.899999999999999</v>
      </c>
      <c r="I318" s="27">
        <v>90</v>
      </c>
      <c r="J318" s="26" t="str">
        <f>_xlfn.XLOOKUP(I318,CATEGORIA!B:B,CATEGORIA!C:C)</f>
        <v>GINSENG EM PO 10KG</v>
      </c>
      <c r="K318" s="8">
        <f>_xlfn.XLOOKUP(I318,'LISTA '!D:D,'LISTA '!I:I)</f>
        <v>14</v>
      </c>
      <c r="L318" s="58">
        <f t="shared" si="27"/>
        <v>0.15</v>
      </c>
    </row>
    <row r="319" spans="1:12" x14ac:dyDescent="0.3">
      <c r="A319" s="4">
        <v>1903</v>
      </c>
      <c r="B319" s="26" t="str">
        <f>_xlfn.XLOOKUP(A319,CATEGORIA!B:B,CATEGORIA!C:C)</f>
        <v>GINSENG RASURADO 1KG (VIDA EM GRAOS)</v>
      </c>
      <c r="C319" s="6">
        <f>_xlfn.XLOOKUP(A319,Peso!A:A,Peso!D:D)</f>
        <v>1</v>
      </c>
      <c r="D319" s="7" t="s">
        <v>149</v>
      </c>
      <c r="E319" s="8">
        <f t="shared" si="25"/>
        <v>1.6</v>
      </c>
      <c r="F319" s="9">
        <v>0.98</v>
      </c>
      <c r="G319" s="8">
        <f t="shared" si="28"/>
        <v>2.58</v>
      </c>
      <c r="H319" s="8" t="e">
        <f t="shared" si="26"/>
        <v>#N/A</v>
      </c>
      <c r="I319" s="27">
        <v>1094</v>
      </c>
      <c r="J319" s="26" t="str">
        <f>_xlfn.XLOOKUP(I319,CATEGORIA!B:B,CATEGORIA!C:C)</f>
        <v>GINSENG RASURADO 5KG</v>
      </c>
      <c r="K319" s="8" t="e">
        <f>_xlfn.XLOOKUP(I319,'LISTA '!D:D,'LISTA '!I:I)</f>
        <v>#N/A</v>
      </c>
      <c r="L319" s="58" t="e">
        <f t="shared" si="27"/>
        <v>#N/A</v>
      </c>
    </row>
    <row r="320" spans="1:12" x14ac:dyDescent="0.3">
      <c r="A320" s="27">
        <v>21754</v>
      </c>
      <c r="B320" s="26" t="str">
        <f>_xlfn.XLOOKUP(A320,CATEGORIA!B:B,CATEGORIA!C:C)</f>
        <v>GLUCOMANNAN EM PO 2KG</v>
      </c>
      <c r="C320" s="6">
        <f>_xlfn.XLOOKUP(A320,Peso!A:A,Peso!D:D)</f>
        <v>2</v>
      </c>
      <c r="D320" s="7" t="s">
        <v>149</v>
      </c>
      <c r="E320" s="8">
        <f t="shared" ref="E320:E383" si="29">VLOOKUP(D320,$P$6:$Q$20,2,0)</f>
        <v>1.6</v>
      </c>
      <c r="F320" s="9">
        <v>0.98</v>
      </c>
      <c r="G320" s="8">
        <f t="shared" si="28"/>
        <v>1.29</v>
      </c>
      <c r="H320" s="8">
        <f t="shared" si="26"/>
        <v>194.5</v>
      </c>
      <c r="I320" s="27">
        <v>21758</v>
      </c>
      <c r="J320" s="26" t="str">
        <f>_xlfn.XLOOKUP(I320,CATEGORIA!B:B,CATEGORIA!C:C)</f>
        <v>GLUCOMANNAN EM PO 5KG</v>
      </c>
      <c r="K320" s="8">
        <v>175.5</v>
      </c>
      <c r="L320" s="58">
        <f t="shared" si="27"/>
        <v>0.1</v>
      </c>
    </row>
    <row r="321" spans="1:12" x14ac:dyDescent="0.3">
      <c r="A321" s="4">
        <v>21368</v>
      </c>
      <c r="B321" s="26" t="str">
        <f>_xlfn.XLOOKUP(A321,CATEGORIA!B:B,CATEGORIA!C:C)</f>
        <v>GLUTAMINA 2KG</v>
      </c>
      <c r="C321" s="6">
        <f>_xlfn.XLOOKUP(A321,Peso!A:A,Peso!D:D)</f>
        <v>2</v>
      </c>
      <c r="D321" s="7" t="s">
        <v>185</v>
      </c>
      <c r="E321" s="8">
        <f t="shared" si="29"/>
        <v>0.43</v>
      </c>
      <c r="F321" s="9">
        <v>0.97540620614829698</v>
      </c>
      <c r="G321" s="8">
        <f t="shared" si="28"/>
        <v>0.70270310307414852</v>
      </c>
      <c r="H321" s="8" t="e">
        <f t="shared" si="26"/>
        <v>#N/A</v>
      </c>
      <c r="I321" s="27">
        <v>20549</v>
      </c>
      <c r="J321" s="26" t="str">
        <f>_xlfn.XLOOKUP(I321,CATEGORIA!B:B,CATEGORIA!C:C)</f>
        <v>GLUTAMINA 5KG</v>
      </c>
      <c r="K321" s="8" t="e">
        <f>_xlfn.XLOOKUP(I321,'LISTA '!D:D,'LISTA '!I:I)</f>
        <v>#N/A</v>
      </c>
      <c r="L321" s="58" t="e">
        <f t="shared" si="27"/>
        <v>#N/A</v>
      </c>
    </row>
    <row r="322" spans="1:12" x14ac:dyDescent="0.3">
      <c r="A322" s="4">
        <v>20051</v>
      </c>
      <c r="B322" s="26" t="str">
        <f>_xlfn.XLOOKUP(A322,CATEGORIA!B:B,CATEGORIA!C:C)</f>
        <v>GOJI BERRY 5KG (VIDA EM GRAOS)</v>
      </c>
      <c r="C322" s="6">
        <f>_xlfn.XLOOKUP(A322,Peso!A:A,Peso!D:D)</f>
        <v>5</v>
      </c>
      <c r="D322" s="7" t="s">
        <v>151</v>
      </c>
      <c r="E322" s="8">
        <f t="shared" si="29"/>
        <v>2.15</v>
      </c>
      <c r="F322" s="9">
        <v>0.97540620614829698</v>
      </c>
      <c r="G322" s="8">
        <f t="shared" si="28"/>
        <v>0.62508124122965936</v>
      </c>
      <c r="H322" s="8">
        <f t="shared" si="26"/>
        <v>0.7</v>
      </c>
      <c r="I322" s="27">
        <v>20021</v>
      </c>
      <c r="J322" s="26" t="str">
        <f>_xlfn.XLOOKUP(I322,CATEGORIA!B:B,CATEGORIA!C:C)</f>
        <v>GOJI BERRY 10KG</v>
      </c>
      <c r="K322" s="8">
        <f>_xlfn.XLOOKUP(I322,'LISTA '!D:D,'LISTA '!I:I)</f>
        <v>0</v>
      </c>
      <c r="L322" s="58">
        <f t="shared" si="27"/>
        <v>0.12</v>
      </c>
    </row>
    <row r="323" spans="1:12" x14ac:dyDescent="0.3">
      <c r="A323" s="4">
        <v>21498</v>
      </c>
      <c r="B323" s="26" t="str">
        <f>_xlfn.XLOOKUP(A323,CATEGORIA!B:B,CATEGORIA!C:C)</f>
        <v>GOMA XANTANA 200 MESH IDEAL PARA LIQUIDO 2KG (VIDA EM GRAOS)</v>
      </c>
      <c r="C323" s="6">
        <f>_xlfn.XLOOKUP(A323,Peso!A:A,Peso!D:D)</f>
        <v>2</v>
      </c>
      <c r="D323" s="7" t="s">
        <v>185</v>
      </c>
      <c r="E323" s="8">
        <f t="shared" si="29"/>
        <v>0.43</v>
      </c>
      <c r="F323" s="9">
        <v>0.97540620614829698</v>
      </c>
      <c r="G323" s="8">
        <f t="shared" si="28"/>
        <v>0.70270310307414852</v>
      </c>
      <c r="H323" s="8">
        <f t="shared" si="26"/>
        <v>31.6</v>
      </c>
      <c r="I323" s="27">
        <v>21488</v>
      </c>
      <c r="J323" s="26" t="str">
        <f>_xlfn.XLOOKUP(I323,CATEGORIA!B:B,CATEGORIA!C:C)</f>
        <v>GOMA XANTANA 200 MESH 25KG (IDEAL PARA LIQUIDO)</v>
      </c>
      <c r="K323" s="8">
        <f>_xlfn.XLOOKUP(I323,'LISTA '!D:D,'LISTA '!I:I)</f>
        <v>28</v>
      </c>
      <c r="L323" s="58">
        <f t="shared" si="27"/>
        <v>0.1</v>
      </c>
    </row>
    <row r="324" spans="1:12" x14ac:dyDescent="0.3">
      <c r="A324" s="4">
        <v>21497</v>
      </c>
      <c r="B324" s="26" t="str">
        <f>_xlfn.XLOOKUP(A324,CATEGORIA!B:B,CATEGORIA!C:C)</f>
        <v>GOMA XANTANA 200 MESH IDEAL PARA LIQUIDO 5KG (VIDA EM GRAOS)</v>
      </c>
      <c r="C324" s="6">
        <f>_xlfn.XLOOKUP(A324,Peso!A:A,Peso!D:D)</f>
        <v>5</v>
      </c>
      <c r="D324" s="7" t="s">
        <v>149</v>
      </c>
      <c r="E324" s="8">
        <f t="shared" si="29"/>
        <v>1.6</v>
      </c>
      <c r="F324" s="9">
        <v>0.97540620614829698</v>
      </c>
      <c r="G324" s="8">
        <f t="shared" si="28"/>
        <v>0.51508124122965948</v>
      </c>
      <c r="H324" s="8">
        <f t="shared" si="26"/>
        <v>30.2</v>
      </c>
      <c r="I324" s="27">
        <v>21488</v>
      </c>
      <c r="J324" s="26" t="str">
        <f>_xlfn.XLOOKUP(I324,CATEGORIA!B:B,CATEGORIA!C:C)</f>
        <v>GOMA XANTANA 200 MESH 25KG (IDEAL PARA LIQUIDO)</v>
      </c>
      <c r="K324" s="8">
        <f>_xlfn.XLOOKUP(I324,'LISTA '!D:D,'LISTA '!I:I)</f>
        <v>28</v>
      </c>
      <c r="L324" s="58">
        <f t="shared" si="27"/>
        <v>0.06</v>
      </c>
    </row>
    <row r="325" spans="1:12" x14ac:dyDescent="0.3">
      <c r="A325" s="4">
        <v>21374</v>
      </c>
      <c r="B325" s="26" t="str">
        <f>_xlfn.XLOOKUP(A325,CATEGORIA!B:B,CATEGORIA!C:C)</f>
        <v>GOMA XANTANA 80 MESH IDEAL PARA MASSAS 2KG (VIDA EM GRAOS)</v>
      </c>
      <c r="C325" s="6">
        <f>_xlfn.XLOOKUP(A325,Peso!A:A,Peso!D:D)</f>
        <v>2</v>
      </c>
      <c r="D325" s="7" t="s">
        <v>185</v>
      </c>
      <c r="E325" s="8">
        <f t="shared" si="29"/>
        <v>0.43</v>
      </c>
      <c r="F325" s="9">
        <v>0.97540620614829698</v>
      </c>
      <c r="G325" s="8">
        <f t="shared" si="28"/>
        <v>0.70270310307414852</v>
      </c>
      <c r="H325" s="8">
        <f t="shared" si="26"/>
        <v>0.8</v>
      </c>
      <c r="I325" s="27">
        <v>20094</v>
      </c>
      <c r="J325" s="26" t="str">
        <f>_xlfn.XLOOKUP(I325,CATEGORIA!B:B,CATEGORIA!C:C)</f>
        <v>GOMA XANTANA 80 MESH 25KG (IDEAL PARA MASSAS)</v>
      </c>
      <c r="K325" s="8">
        <f>_xlfn.XLOOKUP(I325,'LISTA '!D:D,'LISTA '!I:I)</f>
        <v>0</v>
      </c>
      <c r="L325" s="58">
        <f t="shared" si="27"/>
        <v>0.15</v>
      </c>
    </row>
    <row r="326" spans="1:12" x14ac:dyDescent="0.3">
      <c r="A326" s="4">
        <v>20423</v>
      </c>
      <c r="B326" s="26" t="str">
        <f>_xlfn.XLOOKUP(A326,CATEGORIA!B:B,CATEGORIA!C:C)</f>
        <v>GOMA XANTANA 80 MESH IDEAL PARA MASSAS 5KG (VIDA EM GRAOS)</v>
      </c>
      <c r="C326" s="6">
        <f>_xlfn.XLOOKUP(A326,Peso!A:A,Peso!D:D)</f>
        <v>5</v>
      </c>
      <c r="D326" s="7" t="s">
        <v>149</v>
      </c>
      <c r="E326" s="8">
        <f t="shared" si="29"/>
        <v>1.6</v>
      </c>
      <c r="F326" s="9">
        <v>0.97540620614829698</v>
      </c>
      <c r="G326" s="8">
        <f t="shared" si="28"/>
        <v>0.51508124122965948</v>
      </c>
      <c r="H326" s="8">
        <f t="shared" si="26"/>
        <v>0.6</v>
      </c>
      <c r="I326" s="27">
        <v>20094</v>
      </c>
      <c r="J326" s="26" t="str">
        <f>_xlfn.XLOOKUP(I326,CATEGORIA!B:B,CATEGORIA!C:C)</f>
        <v>GOMA XANTANA 80 MESH 25KG (IDEAL PARA MASSAS)</v>
      </c>
      <c r="K326" s="8">
        <f>_xlfn.XLOOKUP(I326,'LISTA '!D:D,'LISTA '!I:I)</f>
        <v>0</v>
      </c>
      <c r="L326" s="58">
        <f t="shared" si="27"/>
        <v>0.12</v>
      </c>
    </row>
    <row r="327" spans="1:12" x14ac:dyDescent="0.3">
      <c r="A327" s="4">
        <v>994</v>
      </c>
      <c r="B327" s="26" t="str">
        <f>_xlfn.XLOOKUP(A327,CATEGORIA!B:B,CATEGORIA!C:C)</f>
        <v>GRANOLA CEREAIS E FRUTAS 6X1KG (NATURALE)</v>
      </c>
      <c r="C327" s="6">
        <f>_xlfn.XLOOKUP(A327,Peso!A:A,Peso!D:D)</f>
        <v>6</v>
      </c>
      <c r="D327" s="7" t="s">
        <v>151</v>
      </c>
      <c r="E327" s="8">
        <f t="shared" si="29"/>
        <v>2.15</v>
      </c>
      <c r="F327" s="9">
        <v>0.97540620614829698</v>
      </c>
      <c r="G327" s="8">
        <f t="shared" si="28"/>
        <v>0.52090103435804946</v>
      </c>
      <c r="H327" s="8">
        <f t="shared" si="26"/>
        <v>21.8</v>
      </c>
      <c r="I327" s="27">
        <v>910</v>
      </c>
      <c r="J327" s="26" t="str">
        <f>_xlfn.XLOOKUP(I327,CATEGORIA!B:B,CATEGORIA!C:C)</f>
        <v>GRANOLA CEREAIS E FRUTAS 12X1KG (NATURALE)</v>
      </c>
      <c r="K327" s="8">
        <f>_xlfn.XLOOKUP(I327,'LISTA '!D:D,'LISTA '!I:I)</f>
        <v>20</v>
      </c>
      <c r="L327" s="58">
        <f t="shared" si="27"/>
        <v>0.06</v>
      </c>
    </row>
    <row r="328" spans="1:12" x14ac:dyDescent="0.3">
      <c r="A328" s="4">
        <v>21008</v>
      </c>
      <c r="B328" s="26" t="str">
        <f>_xlfn.XLOOKUP(A328,CATEGORIA!B:B,CATEGORIA!C:C)</f>
        <v>GRAO DE BICO 12MM MEXICANO 5KG</v>
      </c>
      <c r="C328" s="6">
        <f>_xlfn.XLOOKUP(A328,Peso!A:A,Peso!D:D)</f>
        <v>5</v>
      </c>
      <c r="D328" s="7" t="s">
        <v>149</v>
      </c>
      <c r="E328" s="8">
        <f t="shared" si="29"/>
        <v>1.6</v>
      </c>
      <c r="F328" s="9">
        <v>0.97540620614829698</v>
      </c>
      <c r="G328" s="8">
        <f t="shared" si="28"/>
        <v>0.51508124122965948</v>
      </c>
      <c r="H328" s="8">
        <f t="shared" si="26"/>
        <v>17.399999999999999</v>
      </c>
      <c r="I328" s="27">
        <v>21491</v>
      </c>
      <c r="J328" s="26" t="str">
        <f>_xlfn.XLOOKUP(I328,CATEGORIA!B:B,CATEGORIA!C:C)</f>
        <v>GRAO DE BICO 12MM MEXICANO 25KG</v>
      </c>
      <c r="K328" s="8">
        <v>15</v>
      </c>
      <c r="L328" s="58">
        <f t="shared" si="27"/>
        <v>0.12</v>
      </c>
    </row>
    <row r="329" spans="1:12" x14ac:dyDescent="0.3">
      <c r="A329" s="4">
        <v>21423</v>
      </c>
      <c r="B329" s="26" t="str">
        <f>_xlfn.XLOOKUP(A329,CATEGORIA!B:B,CATEGORIA!C:C)</f>
        <v>GRAO DE BICO 12MM MEXICANO 2KG</v>
      </c>
      <c r="C329" s="6">
        <f>_xlfn.XLOOKUP(A329,Peso!A:A,Peso!D:D)</f>
        <v>2</v>
      </c>
      <c r="D329" s="7" t="s">
        <v>185</v>
      </c>
      <c r="E329" s="8">
        <f t="shared" si="29"/>
        <v>0.43</v>
      </c>
      <c r="F329" s="9">
        <v>0.97540620614829698</v>
      </c>
      <c r="G329" s="8">
        <f t="shared" si="28"/>
        <v>0.70270310307414852</v>
      </c>
      <c r="H329" s="8">
        <f t="shared" si="26"/>
        <v>18.100000000000001</v>
      </c>
      <c r="I329" s="27">
        <v>21491</v>
      </c>
      <c r="J329" s="26" t="str">
        <f>_xlfn.XLOOKUP(I329,CATEGORIA!B:B,CATEGORIA!C:C)</f>
        <v>GRAO DE BICO 12MM MEXICANO 25KG</v>
      </c>
      <c r="K329" s="8">
        <v>15</v>
      </c>
      <c r="L329" s="58">
        <f t="shared" si="27"/>
        <v>0.15</v>
      </c>
    </row>
    <row r="330" spans="1:12" x14ac:dyDescent="0.3">
      <c r="A330" s="4">
        <v>21734</v>
      </c>
      <c r="B330" s="26" t="str">
        <f>_xlfn.XLOOKUP(A330,CATEGORIA!B:B,CATEGORIA!C:C)</f>
        <v>GRAO DE BICO 7MM ARGENTINO 5KG (VIDA EM GRAOS)</v>
      </c>
      <c r="C330" s="6">
        <f>_xlfn.XLOOKUP(A330,Peso!A:A,Peso!D:D)</f>
        <v>5</v>
      </c>
      <c r="D330" s="7" t="s">
        <v>149</v>
      </c>
      <c r="E330" s="8">
        <f t="shared" si="29"/>
        <v>1.6</v>
      </c>
      <c r="F330" s="9">
        <v>0.97540620614829698</v>
      </c>
      <c r="G330" s="8">
        <f t="shared" si="28"/>
        <v>0.51508124122965948</v>
      </c>
      <c r="H330" s="8">
        <f t="shared" si="26"/>
        <v>8.4</v>
      </c>
      <c r="I330" s="27">
        <v>21708</v>
      </c>
      <c r="J330" s="26" t="str">
        <f>_xlfn.XLOOKUP(I330,CATEGORIA!B:B,CATEGORIA!C:C)</f>
        <v>GRAO DE BICO 7MM ARGENTINO 25KG</v>
      </c>
      <c r="K330" s="8">
        <v>7</v>
      </c>
      <c r="L330" s="58">
        <f t="shared" si="27"/>
        <v>0.12</v>
      </c>
    </row>
    <row r="331" spans="1:12" x14ac:dyDescent="0.3">
      <c r="A331" s="4">
        <v>21174</v>
      </c>
      <c r="B331" s="26" t="str">
        <f>_xlfn.XLOOKUP(A331,CATEGORIA!B:B,CATEGORIA!C:C)</f>
        <v>GRAO DE BICO 8MM ARGENTINO 5KG (VIDA EM GRAOS)</v>
      </c>
      <c r="C331" s="6">
        <f>_xlfn.XLOOKUP(A331,Peso!A:A,Peso!D:D)</f>
        <v>5</v>
      </c>
      <c r="D331" s="7" t="s">
        <v>149</v>
      </c>
      <c r="E331" s="8">
        <f t="shared" si="29"/>
        <v>1.6</v>
      </c>
      <c r="F331" s="9">
        <v>0.97540620614829698</v>
      </c>
      <c r="G331" s="8">
        <f t="shared" si="28"/>
        <v>0.51508124122965948</v>
      </c>
      <c r="H331" s="8">
        <f t="shared" si="26"/>
        <v>9.5</v>
      </c>
      <c r="I331" s="27">
        <v>21485</v>
      </c>
      <c r="J331" s="26" t="str">
        <f>_xlfn.XLOOKUP(I331,CATEGORIA!B:B,CATEGORIA!C:C)</f>
        <v>GRAO DE BICO 8MM ARGENTINO 25KG</v>
      </c>
      <c r="K331" s="8">
        <v>8</v>
      </c>
      <c r="L331" s="58">
        <f t="shared" si="27"/>
        <v>0.12</v>
      </c>
    </row>
    <row r="332" spans="1:12" x14ac:dyDescent="0.3">
      <c r="A332" s="4">
        <v>21009</v>
      </c>
      <c r="B332" s="26" t="str">
        <f>_xlfn.XLOOKUP(A332,CATEGORIA!B:B,CATEGORIA!C:C)</f>
        <v>GRAO DE BICO 9MM ARGENTINO 5KG (VIDA EM GRAOS)</v>
      </c>
      <c r="C332" s="6">
        <f>_xlfn.XLOOKUP(A332,Peso!A:A,Peso!D:D)</f>
        <v>5</v>
      </c>
      <c r="D332" s="7" t="s">
        <v>149</v>
      </c>
      <c r="E332" s="8">
        <f t="shared" si="29"/>
        <v>1.6</v>
      </c>
      <c r="F332" s="9">
        <v>0.97540620614829698</v>
      </c>
      <c r="G332" s="8">
        <f t="shared" si="28"/>
        <v>0.51508124122965948</v>
      </c>
      <c r="H332" s="8">
        <f t="shared" si="26"/>
        <v>10.7</v>
      </c>
      <c r="I332" s="27">
        <v>21709</v>
      </c>
      <c r="J332" s="26" t="str">
        <f>_xlfn.XLOOKUP(I332,CATEGORIA!B:B,CATEGORIA!C:C)</f>
        <v>GRAO DE BICO 9MM ARGENTINO 25KG</v>
      </c>
      <c r="K332" s="8">
        <v>9</v>
      </c>
      <c r="L332" s="58">
        <f t="shared" si="27"/>
        <v>0.12</v>
      </c>
    </row>
    <row r="333" spans="1:12" x14ac:dyDescent="0.3">
      <c r="A333" s="27">
        <v>21767</v>
      </c>
      <c r="B333" s="26" t="str">
        <f>_xlfn.XLOOKUP(A333,CATEGORIA!B:B,CATEGORIA!C:C)</f>
        <v>GRAO DE BICO 9MM CANADENSE 5KG</v>
      </c>
      <c r="C333" s="6">
        <f>_xlfn.XLOOKUP(A333,Peso!A:A,Peso!D:D)</f>
        <v>5</v>
      </c>
      <c r="D333" s="7" t="s">
        <v>149</v>
      </c>
      <c r="E333" s="8">
        <f t="shared" si="29"/>
        <v>1.6</v>
      </c>
      <c r="F333" s="9">
        <v>0.98</v>
      </c>
      <c r="G333" s="8">
        <f t="shared" si="28"/>
        <v>0.51600000000000001</v>
      </c>
      <c r="H333" s="8">
        <f t="shared" si="26"/>
        <v>14.6</v>
      </c>
      <c r="I333" s="27">
        <v>21663</v>
      </c>
      <c r="J333" s="26" t="str">
        <f>_xlfn.XLOOKUP(I333,CATEGORIA!B:B,CATEGORIA!C:C)</f>
        <v>GRAO DE BICO 9MM CANADENSE 45,36KG</v>
      </c>
      <c r="K333" s="8">
        <v>12.5</v>
      </c>
      <c r="L333" s="58">
        <f t="shared" si="27"/>
        <v>0.12</v>
      </c>
    </row>
    <row r="334" spans="1:12" x14ac:dyDescent="0.3">
      <c r="A334" s="4">
        <v>1879</v>
      </c>
      <c r="B334" s="26" t="str">
        <f>_xlfn.XLOOKUP(A334,CATEGORIA!B:B,CATEGORIA!C:C)</f>
        <v>GRAVIOLA EM FOLHAS 1KG (VIDA EM GRAOS)</v>
      </c>
      <c r="C334" s="6">
        <f>_xlfn.XLOOKUP(A334,Peso!A:A,Peso!D:D)</f>
        <v>1</v>
      </c>
      <c r="D334" s="7" t="s">
        <v>395</v>
      </c>
      <c r="E334" s="8">
        <f t="shared" si="29"/>
        <v>0.31</v>
      </c>
      <c r="F334" s="9">
        <v>0.97540620614829698</v>
      </c>
      <c r="G334" s="8">
        <f t="shared" si="28"/>
        <v>1.2854062061482969</v>
      </c>
      <c r="H334" s="8">
        <f t="shared" si="26"/>
        <v>18.8</v>
      </c>
      <c r="I334" s="27">
        <v>1345</v>
      </c>
      <c r="J334" s="26" t="str">
        <f>_xlfn.XLOOKUP(I334,CATEGORIA!B:B,CATEGORIA!C:C)</f>
        <v>GRAVIOLA EM FOLHAS 5KG</v>
      </c>
      <c r="K334" s="8">
        <f>_xlfn.XLOOKUP(I334,'LISTA '!D:D,'LISTA '!I:I)</f>
        <v>15.1</v>
      </c>
      <c r="L334" s="58">
        <f t="shared" si="27"/>
        <v>0.15</v>
      </c>
    </row>
    <row r="335" spans="1:12" x14ac:dyDescent="0.3">
      <c r="A335" s="4">
        <v>1877</v>
      </c>
      <c r="B335" s="26" t="str">
        <f>_xlfn.XLOOKUP(A335,CATEGORIA!B:B,CATEGORIA!C:C)</f>
        <v>GUACO EM FOLHAS 1KG (VIDA EM GRAOS)</v>
      </c>
      <c r="C335" s="6">
        <f>_xlfn.XLOOKUP(A335,Peso!A:A,Peso!D:D)</f>
        <v>1</v>
      </c>
      <c r="D335" s="7" t="s">
        <v>395</v>
      </c>
      <c r="E335" s="8">
        <f t="shared" si="29"/>
        <v>0.31</v>
      </c>
      <c r="F335" s="9">
        <v>0.97540620614829698</v>
      </c>
      <c r="G335" s="8">
        <f t="shared" si="28"/>
        <v>1.2854062061482969</v>
      </c>
      <c r="H335" s="8">
        <f t="shared" si="26"/>
        <v>42.7</v>
      </c>
      <c r="I335" s="27">
        <v>951</v>
      </c>
      <c r="J335" s="26" t="str">
        <f>_xlfn.XLOOKUP(I335,CATEGORIA!B:B,CATEGORIA!C:C)</f>
        <v>GUACO EM FOLHAS 5KG</v>
      </c>
      <c r="K335" s="8">
        <f>_xlfn.XLOOKUP(I335,'LISTA '!D:D,'LISTA '!I:I)</f>
        <v>37.5</v>
      </c>
      <c r="L335" s="58">
        <f t="shared" si="27"/>
        <v>0.1</v>
      </c>
    </row>
    <row r="336" spans="1:12" x14ac:dyDescent="0.3">
      <c r="A336" s="4">
        <v>1035</v>
      </c>
      <c r="B336" s="26" t="str">
        <f>_xlfn.XLOOKUP(A336,CATEGORIA!B:B,CATEGORIA!C:C)</f>
        <v>GUARANA EM PO PURO 5KG (VIDA EM GRAOS)</v>
      </c>
      <c r="C336" s="6">
        <f>_xlfn.XLOOKUP(A336,Peso!A:A,Peso!D:D)</f>
        <v>5</v>
      </c>
      <c r="D336" s="7" t="s">
        <v>149</v>
      </c>
      <c r="E336" s="8">
        <f t="shared" si="29"/>
        <v>1.6</v>
      </c>
      <c r="F336" s="9">
        <v>0.97540620614829698</v>
      </c>
      <c r="G336" s="8">
        <f t="shared" si="28"/>
        <v>0.51508124122965948</v>
      </c>
      <c r="H336" s="8">
        <f t="shared" si="26"/>
        <v>22.8</v>
      </c>
      <c r="I336" s="27">
        <v>5</v>
      </c>
      <c r="J336" s="26" t="str">
        <f>_xlfn.XLOOKUP(I336,CATEGORIA!B:B,CATEGORIA!C:C)</f>
        <v>GUARANA EM PO PURO 10KG</v>
      </c>
      <c r="K336" s="8">
        <f>_xlfn.XLOOKUP(I336,'LISTA '!D:D,'LISTA '!I:I)</f>
        <v>21</v>
      </c>
      <c r="L336" s="58">
        <f t="shared" si="27"/>
        <v>0.06</v>
      </c>
    </row>
    <row r="337" spans="1:12" x14ac:dyDescent="0.3">
      <c r="A337" s="4">
        <v>1764</v>
      </c>
      <c r="B337" s="26" t="str">
        <f>_xlfn.XLOOKUP(A337,CATEGORIA!B:B,CATEGORIA!C:C)</f>
        <v>GUARANA EM PO PURO 2KG (VIDA EM GRAOS)</v>
      </c>
      <c r="C337" s="6">
        <f>_xlfn.XLOOKUP(A337,Peso!A:A,Peso!D:D)</f>
        <v>2</v>
      </c>
      <c r="D337" s="7" t="s">
        <v>185</v>
      </c>
      <c r="E337" s="8">
        <f t="shared" si="29"/>
        <v>0.43</v>
      </c>
      <c r="F337" s="9">
        <v>0.97540620614829698</v>
      </c>
      <c r="G337" s="8">
        <f t="shared" si="28"/>
        <v>0.70270310307414852</v>
      </c>
      <c r="H337" s="8">
        <f t="shared" si="26"/>
        <v>23.9</v>
      </c>
      <c r="I337" s="27">
        <v>5</v>
      </c>
      <c r="J337" s="26" t="str">
        <f>_xlfn.XLOOKUP(I337,CATEGORIA!B:B,CATEGORIA!C:C)</f>
        <v>GUARANA EM PO PURO 10KG</v>
      </c>
      <c r="K337" s="8">
        <f>_xlfn.XLOOKUP(I337,'LISTA '!D:D,'LISTA '!I:I)</f>
        <v>21</v>
      </c>
      <c r="L337" s="58">
        <f t="shared" si="27"/>
        <v>0.1</v>
      </c>
    </row>
    <row r="338" spans="1:12" x14ac:dyDescent="0.3">
      <c r="A338" s="4">
        <v>21227</v>
      </c>
      <c r="B338" s="26" t="str">
        <f>_xlfn.XLOOKUP(A338,CATEGORIA!B:B,CATEGORIA!C:C)</f>
        <v>HIBISCO EM FLORES 2,5KG (VIDA EM GRAOS)</v>
      </c>
      <c r="C338" s="6">
        <f>_xlfn.XLOOKUP(A338,Peso!A:A,Peso!D:D)</f>
        <v>2.5</v>
      </c>
      <c r="D338" s="7" t="s">
        <v>153</v>
      </c>
      <c r="E338" s="8">
        <f t="shared" si="29"/>
        <v>2.94</v>
      </c>
      <c r="F338" s="9">
        <v>0.97540620614829698</v>
      </c>
      <c r="G338" s="8">
        <f t="shared" si="28"/>
        <v>1.5661624824593188</v>
      </c>
      <c r="H338" s="8">
        <f t="shared" si="26"/>
        <v>18.5</v>
      </c>
      <c r="I338" s="27">
        <v>10088</v>
      </c>
      <c r="J338" s="26" t="str">
        <f>_xlfn.XLOOKUP(I338,CATEGORIA!B:B,CATEGORIA!C:C)</f>
        <v>HIBISCO EM FLORES 25KG</v>
      </c>
      <c r="K338" s="8">
        <f>_xlfn.XLOOKUP(I338,'LISTA '!D:D,'LISTA '!I:I)</f>
        <v>14.5</v>
      </c>
      <c r="L338" s="58">
        <f t="shared" si="27"/>
        <v>0.15</v>
      </c>
    </row>
    <row r="339" spans="1:12" x14ac:dyDescent="0.3">
      <c r="A339" s="4">
        <v>20989</v>
      </c>
      <c r="B339" s="26" t="str">
        <f>_xlfn.XLOOKUP(A339,CATEGORIA!B:B,CATEGORIA!C:C)</f>
        <v>HORTELA EM FLOCOS 5KG (VIDA EM GRAOS)</v>
      </c>
      <c r="C339" s="6">
        <f>_xlfn.XLOOKUP(A339,Peso!A:A,Peso!D:D)</f>
        <v>5</v>
      </c>
      <c r="D339" s="7" t="s">
        <v>400</v>
      </c>
      <c r="E339" s="8">
        <f t="shared" si="29"/>
        <v>0.31</v>
      </c>
      <c r="F339" s="9">
        <v>0.97540620614829698</v>
      </c>
      <c r="G339" s="8">
        <f t="shared" si="28"/>
        <v>0.25708124122965936</v>
      </c>
      <c r="H339" s="8">
        <f t="shared" si="26"/>
        <v>8.1</v>
      </c>
      <c r="I339" s="27">
        <v>10126</v>
      </c>
      <c r="J339" s="26" t="str">
        <f>_xlfn.XLOOKUP(I339,CATEGORIA!B:B,CATEGORIA!C:C)</f>
        <v>HORTELA EM FLOCOS 25KG</v>
      </c>
      <c r="K339" s="8">
        <f>_xlfn.XLOOKUP(I339,'LISTA '!D:D,'LISTA '!I:I)</f>
        <v>7</v>
      </c>
      <c r="L339" s="58">
        <f t="shared" si="27"/>
        <v>0.12</v>
      </c>
    </row>
    <row r="340" spans="1:12" x14ac:dyDescent="0.3">
      <c r="A340" s="4">
        <v>21546</v>
      </c>
      <c r="B340" s="26" t="str">
        <f>_xlfn.XLOOKUP(A340,CATEGORIA!B:B,CATEGORIA!C:C)</f>
        <v>HORTELA EM FLOCOS 1KG (VIDA EM GRAOS)</v>
      </c>
      <c r="C340" s="6">
        <f>_xlfn.XLOOKUP(A340,Peso!A:A,Peso!D:D)</f>
        <v>1</v>
      </c>
      <c r="D340" s="7" t="s">
        <v>159</v>
      </c>
      <c r="E340" s="8">
        <f t="shared" si="29"/>
        <v>0.31</v>
      </c>
      <c r="F340" s="9">
        <v>0.97540620614829698</v>
      </c>
      <c r="G340" s="8">
        <f t="shared" si="28"/>
        <v>1.2854062061482969</v>
      </c>
      <c r="H340" s="8">
        <f t="shared" si="26"/>
        <v>9.5</v>
      </c>
      <c r="I340" s="27">
        <v>10126</v>
      </c>
      <c r="J340" s="26" t="str">
        <f>_xlfn.XLOOKUP(I340,CATEGORIA!B:B,CATEGORIA!C:C)</f>
        <v>HORTELA EM FLOCOS 25KG</v>
      </c>
      <c r="K340" s="8">
        <f>_xlfn.XLOOKUP(I340,'LISTA '!D:D,'LISTA '!I:I)</f>
        <v>7</v>
      </c>
      <c r="L340" s="58">
        <f t="shared" si="27"/>
        <v>0.15</v>
      </c>
    </row>
    <row r="341" spans="1:12" x14ac:dyDescent="0.3">
      <c r="A341" s="4">
        <v>1904</v>
      </c>
      <c r="B341" s="26" t="str">
        <f>_xlfn.XLOOKUP(A341,CATEGORIA!B:B,CATEGORIA!C:C)</f>
        <v>JAMBOLAO 1KG</v>
      </c>
      <c r="C341" s="6">
        <f>_xlfn.XLOOKUP(A341,Peso!A:A,Peso!D:D)</f>
        <v>1</v>
      </c>
      <c r="D341" s="7" t="s">
        <v>396</v>
      </c>
      <c r="E341" s="8">
        <f t="shared" si="29"/>
        <v>0.31</v>
      </c>
      <c r="F341" s="9">
        <v>0.97540620614829698</v>
      </c>
      <c r="G341" s="8">
        <f t="shared" si="28"/>
        <v>1.2854062061482969</v>
      </c>
      <c r="H341" s="8">
        <f t="shared" si="26"/>
        <v>18.7</v>
      </c>
      <c r="I341" s="27">
        <v>1215</v>
      </c>
      <c r="J341" s="26" t="str">
        <f>_xlfn.XLOOKUP(I341,CATEGORIA!B:B,CATEGORIA!C:C)</f>
        <v>JAMBOLAO 5KG</v>
      </c>
      <c r="K341" s="8">
        <f>_xlfn.XLOOKUP(I341,'LISTA '!D:D,'LISTA '!I:I)</f>
        <v>15</v>
      </c>
      <c r="L341" s="58">
        <f t="shared" si="27"/>
        <v>0.15</v>
      </c>
    </row>
    <row r="342" spans="1:12" x14ac:dyDescent="0.3">
      <c r="A342" s="4">
        <v>21018</v>
      </c>
      <c r="B342" s="26" t="str">
        <f>_xlfn.XLOOKUP(A342,CATEGORIA!B:B,CATEGORIA!C:C)</f>
        <v>KIWI DESIDRATADO 5KG (VIDA EM GRAOS)</v>
      </c>
      <c r="C342" s="6">
        <f>_xlfn.XLOOKUP(A342,Peso!A:A,Peso!D:D)</f>
        <v>5</v>
      </c>
      <c r="D342" s="7" t="s">
        <v>149</v>
      </c>
      <c r="E342" s="8">
        <f t="shared" si="29"/>
        <v>1.6</v>
      </c>
      <c r="F342" s="9">
        <v>0.97540620614829698</v>
      </c>
      <c r="G342" s="8">
        <f t="shared" si="28"/>
        <v>0.51508124122965948</v>
      </c>
      <c r="H342" s="8">
        <f t="shared" si="26"/>
        <v>29.2</v>
      </c>
      <c r="I342" s="27">
        <v>20917</v>
      </c>
      <c r="J342" s="26" t="str">
        <f>_xlfn.XLOOKUP(I342,CATEGORIA!B:B,CATEGORIA!C:C)</f>
        <v>KIWI DESIDRATADO 10KG (IMPORTADO)</v>
      </c>
      <c r="K342" s="8">
        <f>_xlfn.XLOOKUP(I342,'LISTA '!D:D,'LISTA '!I:I)</f>
        <v>27</v>
      </c>
      <c r="L342" s="58">
        <f t="shared" si="27"/>
        <v>0.06</v>
      </c>
    </row>
    <row r="343" spans="1:12" x14ac:dyDescent="0.3">
      <c r="A343" s="4">
        <v>21451</v>
      </c>
      <c r="B343" s="26" t="str">
        <f>_xlfn.XLOOKUP(A343,CATEGORIA!B:B,CATEGORIA!C:C)</f>
        <v>KIWI DESIDRATADO 2KG (VIDA EM GRAOS)</v>
      </c>
      <c r="C343" s="6">
        <f>_xlfn.XLOOKUP(A343,Peso!A:A,Peso!D:D)</f>
        <v>2</v>
      </c>
      <c r="D343" s="7" t="s">
        <v>185</v>
      </c>
      <c r="E343" s="8">
        <f t="shared" si="29"/>
        <v>0.43</v>
      </c>
      <c r="F343" s="9">
        <v>0.97540620614829698</v>
      </c>
      <c r="G343" s="8">
        <f t="shared" si="28"/>
        <v>0.70270310307414852</v>
      </c>
      <c r="H343" s="8">
        <f t="shared" si="26"/>
        <v>30.5</v>
      </c>
      <c r="I343" s="27">
        <v>20917</v>
      </c>
      <c r="J343" s="26" t="str">
        <f>_xlfn.XLOOKUP(I343,CATEGORIA!B:B,CATEGORIA!C:C)</f>
        <v>KIWI DESIDRATADO 10KG (IMPORTADO)</v>
      </c>
      <c r="K343" s="8">
        <f>_xlfn.XLOOKUP(I343,'LISTA '!D:D,'LISTA '!I:I)</f>
        <v>27</v>
      </c>
      <c r="L343" s="58">
        <f t="shared" si="27"/>
        <v>0.1</v>
      </c>
    </row>
    <row r="344" spans="1:12" x14ac:dyDescent="0.3">
      <c r="A344" s="27">
        <v>2289</v>
      </c>
      <c r="B344" s="26" t="str">
        <f>_xlfn.XLOOKUP(A344,CATEGORIA!B:B,CATEGORIA!C:C)</f>
        <v>LARANJA DESIDRATADA EM CUBOS 5KG (GRAZZIOTIN)</v>
      </c>
      <c r="C344" s="6">
        <f>_xlfn.XLOOKUP(A344,Peso!A:A,Peso!D:D)</f>
        <v>5</v>
      </c>
      <c r="D344" s="7" t="s">
        <v>149</v>
      </c>
      <c r="E344" s="8">
        <f t="shared" si="29"/>
        <v>1.6</v>
      </c>
      <c r="F344" s="9">
        <v>0.98</v>
      </c>
      <c r="G344" s="8">
        <f t="shared" si="28"/>
        <v>0.51600000000000001</v>
      </c>
      <c r="H344" s="8">
        <f t="shared" si="26"/>
        <v>69.400000000000006</v>
      </c>
      <c r="I344" s="68">
        <v>2288</v>
      </c>
      <c r="J344" s="26" t="str">
        <f>_xlfn.XLOOKUP(I344,CATEGORIA!B:B,CATEGORIA!C:C)</f>
        <v>LARANJA DESIDRATADA EM CUBOS 21KG (GRAZZIOTIN)</v>
      </c>
      <c r="K344" s="8">
        <v>65</v>
      </c>
      <c r="L344" s="58">
        <f t="shared" si="27"/>
        <v>0.06</v>
      </c>
    </row>
    <row r="345" spans="1:12" x14ac:dyDescent="0.3">
      <c r="A345" s="4">
        <v>1268</v>
      </c>
      <c r="B345" s="26" t="str">
        <f>_xlfn.XLOOKUP(A345,CATEGORIA!B:B,CATEGORIA!C:C)</f>
        <v>LARANJA EM RODELAS COM CASCA DESIDRATADO 2,5KG (VIDA EM GRAOS)</v>
      </c>
      <c r="C345" s="6">
        <f>_xlfn.XLOOKUP(A345,Peso!A:A,Peso!D:D)</f>
        <v>2.5</v>
      </c>
      <c r="D345" s="7" t="s">
        <v>399</v>
      </c>
      <c r="E345" s="8">
        <f t="shared" si="29"/>
        <v>0.31</v>
      </c>
      <c r="F345" s="9">
        <v>0.97540620614829698</v>
      </c>
      <c r="G345" s="8">
        <f t="shared" si="28"/>
        <v>0.51416248245931873</v>
      </c>
      <c r="H345" s="8">
        <f t="shared" si="26"/>
        <v>0.6</v>
      </c>
      <c r="I345" s="27">
        <v>1402</v>
      </c>
      <c r="J345" s="26" t="str">
        <f>_xlfn.XLOOKUP(I345,CATEGORIA!B:B,CATEGORIA!C:C)</f>
        <v>LARANJA EM RODELAS COM CASCA DESIDRATADO 8KG</v>
      </c>
      <c r="K345" s="8">
        <f>_xlfn.XLOOKUP(I345,'LISTA '!D:D,'LISTA '!I:I)</f>
        <v>0</v>
      </c>
      <c r="L345" s="58">
        <f t="shared" si="27"/>
        <v>0.15</v>
      </c>
    </row>
    <row r="346" spans="1:12" x14ac:dyDescent="0.3">
      <c r="A346" s="4">
        <v>20484</v>
      </c>
      <c r="B346" s="26" t="str">
        <f>_xlfn.XLOOKUP(A346,CATEGORIA!B:B,CATEGORIA!C:C)</f>
        <v>LEITE DE COCO EM PO 5KG (VIDA EM GRAOS)</v>
      </c>
      <c r="C346" s="6">
        <f>_xlfn.XLOOKUP(A346,Peso!A:A,Peso!D:D)</f>
        <v>5</v>
      </c>
      <c r="D346" s="7" t="s">
        <v>149</v>
      </c>
      <c r="E346" s="8">
        <f t="shared" si="29"/>
        <v>1.6</v>
      </c>
      <c r="F346" s="9">
        <v>0.97540620614829698</v>
      </c>
      <c r="G346" s="8">
        <f t="shared" si="28"/>
        <v>0.51508124122965948</v>
      </c>
      <c r="H346" s="8">
        <f t="shared" si="26"/>
        <v>33.9</v>
      </c>
      <c r="I346" s="27">
        <v>20487</v>
      </c>
      <c r="J346" s="26" t="str">
        <f>_xlfn.XLOOKUP(I346,CATEGORIA!B:B,CATEGORIA!C:C)</f>
        <v>LEITE DE COCO EM PO 15KG</v>
      </c>
      <c r="K346" s="8">
        <f>_xlfn.XLOOKUP(I346,'LISTA '!D:D,'LISTA '!I:I)</f>
        <v>31.5</v>
      </c>
      <c r="L346" s="58">
        <f t="shared" si="27"/>
        <v>0.06</v>
      </c>
    </row>
    <row r="347" spans="1:12" x14ac:dyDescent="0.3">
      <c r="A347" s="4">
        <v>21464</v>
      </c>
      <c r="B347" s="26" t="str">
        <f>_xlfn.XLOOKUP(A347,CATEGORIA!B:B,CATEGORIA!C:C)</f>
        <v>LEITE DE COCO EM PO 2KG (VIDA EM GRAOS)</v>
      </c>
      <c r="C347" s="6">
        <f>_xlfn.XLOOKUP(A347,Peso!A:A,Peso!D:D)</f>
        <v>2</v>
      </c>
      <c r="D347" s="7" t="s">
        <v>185</v>
      </c>
      <c r="E347" s="8">
        <f t="shared" si="29"/>
        <v>0.43</v>
      </c>
      <c r="F347" s="9">
        <v>0.97540620614829698</v>
      </c>
      <c r="G347" s="8">
        <f t="shared" si="28"/>
        <v>0.70270310307414852</v>
      </c>
      <c r="H347" s="8">
        <f t="shared" si="26"/>
        <v>35.4</v>
      </c>
      <c r="I347" s="27">
        <v>20487</v>
      </c>
      <c r="J347" s="26" t="str">
        <f>_xlfn.XLOOKUP(I347,CATEGORIA!B:B,CATEGORIA!C:C)</f>
        <v>LEITE DE COCO EM PO 15KG</v>
      </c>
      <c r="K347" s="8">
        <f>_xlfn.XLOOKUP(I347,'LISTA '!D:D,'LISTA '!I:I)</f>
        <v>31.5</v>
      </c>
      <c r="L347" s="58">
        <f t="shared" si="27"/>
        <v>0.1</v>
      </c>
    </row>
    <row r="348" spans="1:12" x14ac:dyDescent="0.3">
      <c r="A348" s="4">
        <v>21159</v>
      </c>
      <c r="B348" s="26" t="str">
        <f>_xlfn.XLOOKUP(A348,CATEGORIA!B:B,CATEGORIA!C:C)</f>
        <v>LEITE DE COCO EM PO VEGANO 5KG (VIDA EM GRAOS)</v>
      </c>
      <c r="C348" s="6">
        <f>_xlfn.XLOOKUP(A348,Peso!A:A,Peso!D:D)</f>
        <v>5</v>
      </c>
      <c r="D348" s="7" t="s">
        <v>149</v>
      </c>
      <c r="E348" s="8">
        <f t="shared" si="29"/>
        <v>1.6</v>
      </c>
      <c r="F348" s="9">
        <v>0.97540620614829698</v>
      </c>
      <c r="G348" s="8">
        <f t="shared" si="28"/>
        <v>0.51508124122965948</v>
      </c>
      <c r="H348" s="8">
        <f t="shared" si="26"/>
        <v>0.6</v>
      </c>
      <c r="I348" s="27">
        <v>21333</v>
      </c>
      <c r="J348" s="26" t="str">
        <f>_xlfn.XLOOKUP(I348,CATEGORIA!B:B,CATEGORIA!C:C)</f>
        <v>LEITE DE COCO EM PO VEGANO 15KG</v>
      </c>
      <c r="K348" s="8">
        <f>_xlfn.XLOOKUP(I348,'LISTA '!D:D,'LISTA '!I:I)</f>
        <v>0</v>
      </c>
      <c r="L348" s="58">
        <f t="shared" si="27"/>
        <v>0.12</v>
      </c>
    </row>
    <row r="349" spans="1:12" x14ac:dyDescent="0.3">
      <c r="A349" s="4">
        <v>21465</v>
      </c>
      <c r="B349" s="26" t="str">
        <f>_xlfn.XLOOKUP(A349,CATEGORIA!B:B,CATEGORIA!C:C)</f>
        <v>LEITE DE COCO EM PO VEGANO 2KG (VIDA EM GRAOS)</v>
      </c>
      <c r="C349" s="6">
        <f>_xlfn.XLOOKUP(A349,Peso!A:A,Peso!D:D)</f>
        <v>2</v>
      </c>
      <c r="D349" s="7" t="s">
        <v>185</v>
      </c>
      <c r="E349" s="8">
        <f t="shared" si="29"/>
        <v>0.43</v>
      </c>
      <c r="F349" s="9">
        <v>0.97540620614829698</v>
      </c>
      <c r="G349" s="8">
        <f t="shared" si="28"/>
        <v>0.70270310307414852</v>
      </c>
      <c r="H349" s="8">
        <f t="shared" si="26"/>
        <v>0.8</v>
      </c>
      <c r="I349" s="27">
        <v>21333</v>
      </c>
      <c r="J349" s="26" t="str">
        <f>_xlfn.XLOOKUP(I349,CATEGORIA!B:B,CATEGORIA!C:C)</f>
        <v>LEITE DE COCO EM PO VEGANO 15KG</v>
      </c>
      <c r="K349" s="8">
        <f>_xlfn.XLOOKUP(I349,'LISTA '!D:D,'LISTA '!I:I)</f>
        <v>0</v>
      </c>
      <c r="L349" s="58">
        <f t="shared" si="27"/>
        <v>0.15</v>
      </c>
    </row>
    <row r="350" spans="1:12" x14ac:dyDescent="0.3">
      <c r="A350" s="4">
        <v>21242</v>
      </c>
      <c r="B350" s="26" t="str">
        <f>_xlfn.XLOOKUP(A350,CATEGORIA!B:B,CATEGORIA!C:C)</f>
        <v>LENTILHA VERDE CANADENSE 5KG (VIDA EM GRAOS)</v>
      </c>
      <c r="C350" s="6">
        <f>_xlfn.XLOOKUP(A350,Peso!A:A,Peso!D:D)</f>
        <v>5</v>
      </c>
      <c r="D350" s="7" t="s">
        <v>149</v>
      </c>
      <c r="E350" s="8">
        <f t="shared" si="29"/>
        <v>1.6</v>
      </c>
      <c r="F350" s="9">
        <v>0.97540620614829698</v>
      </c>
      <c r="G350" s="8">
        <f t="shared" si="28"/>
        <v>0.51508124122965948</v>
      </c>
      <c r="H350" s="8">
        <f t="shared" si="26"/>
        <v>0.6</v>
      </c>
      <c r="I350" s="27">
        <v>20030</v>
      </c>
      <c r="J350" s="26" t="str">
        <f>_xlfn.XLOOKUP(I350,CATEGORIA!B:B,CATEGORIA!C:C)</f>
        <v>LENTILHA VERDE CANADENSE 45,36 KG</v>
      </c>
      <c r="K350" s="8">
        <f>_xlfn.XLOOKUP(I350,'LISTA '!D:D,'LISTA '!I:I)</f>
        <v>0</v>
      </c>
      <c r="L350" s="58">
        <f t="shared" si="27"/>
        <v>0.12</v>
      </c>
    </row>
    <row r="351" spans="1:12" x14ac:dyDescent="0.3">
      <c r="A351" s="4">
        <v>21021</v>
      </c>
      <c r="B351" s="26" t="str">
        <f>_xlfn.XLOOKUP(A351,CATEGORIA!B:B,CATEGORIA!C:C)</f>
        <v>LENTILHA VERMELHA CANADENSE 5KG (VIDA EM GRAOS)</v>
      </c>
      <c r="C351" s="6">
        <f>_xlfn.XLOOKUP(A351,Peso!A:A,Peso!D:D)</f>
        <v>5</v>
      </c>
      <c r="D351" s="7" t="s">
        <v>149</v>
      </c>
      <c r="E351" s="8">
        <f t="shared" si="29"/>
        <v>1.6</v>
      </c>
      <c r="F351" s="9">
        <v>0.97540620614829698</v>
      </c>
      <c r="G351" s="8">
        <f t="shared" si="28"/>
        <v>0.51508124122965948</v>
      </c>
      <c r="H351" s="8">
        <f t="shared" si="26"/>
        <v>10.9</v>
      </c>
      <c r="I351" s="27">
        <v>21145</v>
      </c>
      <c r="J351" s="26" t="str">
        <f>_xlfn.XLOOKUP(I351,CATEGORIA!B:B,CATEGORIA!C:C)</f>
        <v>LENTILHA VERMELHA CANADENSE 25KG</v>
      </c>
      <c r="K351" s="8">
        <f>_xlfn.XLOOKUP(I351,'LISTA '!D:D,'LISTA '!I:I)</f>
        <v>9.1999999999999993</v>
      </c>
      <c r="L351" s="58">
        <f t="shared" si="27"/>
        <v>0.12</v>
      </c>
    </row>
    <row r="352" spans="1:12" x14ac:dyDescent="0.3">
      <c r="A352" s="187">
        <v>1765</v>
      </c>
      <c r="B352" s="26" t="str">
        <f>_xlfn.XLOOKUP(A352,CATEGORIA!B:B,CATEGORIA!C:C)</f>
        <v>LEVEDO DE CERVEJA EM PO 2KG</v>
      </c>
      <c r="C352" s="6">
        <f>_xlfn.XLOOKUP(A352,Peso!A:A,Peso!D:D)</f>
        <v>2</v>
      </c>
      <c r="D352" s="7" t="s">
        <v>151</v>
      </c>
      <c r="E352" s="8">
        <f t="shared" si="29"/>
        <v>2.15</v>
      </c>
      <c r="F352" s="9">
        <v>0.98</v>
      </c>
      <c r="G352" s="8">
        <f t="shared" si="28"/>
        <v>1.5649999999999999</v>
      </c>
      <c r="H352" s="8">
        <f t="shared" si="26"/>
        <v>37.5</v>
      </c>
      <c r="I352" s="27">
        <v>2378</v>
      </c>
      <c r="J352" s="26" t="str">
        <f>_xlfn.XLOOKUP(I352,CATEGORIA!B:B,CATEGORIA!C:C)</f>
        <v>LEVEDO DE CERVEJA EM PO 20KG</v>
      </c>
      <c r="K352" s="8">
        <f>_xlfn.XLOOKUP(I352,'LISTA '!D:D,'LISTA '!I:I)</f>
        <v>32.5</v>
      </c>
      <c r="L352" s="58">
        <f t="shared" si="27"/>
        <v>0.1</v>
      </c>
    </row>
    <row r="353" spans="1:12" x14ac:dyDescent="0.3">
      <c r="A353" s="4">
        <v>1829</v>
      </c>
      <c r="B353" s="26" t="str">
        <f>_xlfn.XLOOKUP(A353,CATEGORIA!B:B,CATEGORIA!C:C)</f>
        <v>LIMAO EM RODELAS COM CASCA DESIDRATADO 2KG (VIDA EM GRAOS)</v>
      </c>
      <c r="C353" s="6">
        <f>_xlfn.XLOOKUP(A353,Peso!A:A,Peso!D:D)</f>
        <v>2</v>
      </c>
      <c r="D353" s="7" t="s">
        <v>149</v>
      </c>
      <c r="E353" s="8">
        <f t="shared" si="29"/>
        <v>1.6</v>
      </c>
      <c r="F353" s="9">
        <v>0.97540620614829698</v>
      </c>
      <c r="G353" s="8">
        <f t="shared" si="28"/>
        <v>1.2877031030741486</v>
      </c>
      <c r="H353" s="8">
        <f t="shared" si="26"/>
        <v>53.7</v>
      </c>
      <c r="I353" s="27">
        <v>1498</v>
      </c>
      <c r="J353" s="26" t="str">
        <f>_xlfn.XLOOKUP(I353,CATEGORIA!B:B,CATEGORIA!C:C)</f>
        <v>LIMAO EM RODELAS COM CASCA DESIDRATADO 8KG</v>
      </c>
      <c r="K353" s="8">
        <f>_xlfn.XLOOKUP(I353,'LISTA '!D:D,'LISTA '!I:I)</f>
        <v>47.5</v>
      </c>
      <c r="L353" s="58">
        <f t="shared" si="27"/>
        <v>0.1</v>
      </c>
    </row>
    <row r="354" spans="1:12" x14ac:dyDescent="0.3">
      <c r="A354" s="27">
        <v>2293</v>
      </c>
      <c r="B354" s="26" t="str">
        <f>_xlfn.XLOOKUP(A354,CATEGORIA!B:B,CATEGORIA!C:C)</f>
        <v>LIMAO SICILIANO DESIDRATADO QUEBRADO 5KG (GRAZZIOTIN)</v>
      </c>
      <c r="C354" s="6">
        <f>_xlfn.XLOOKUP(A354,Peso!A:A,Peso!D:D)</f>
        <v>5</v>
      </c>
      <c r="D354" s="7" t="s">
        <v>149</v>
      </c>
      <c r="E354" s="8">
        <f t="shared" si="29"/>
        <v>1.6</v>
      </c>
      <c r="F354" s="9">
        <v>0.98</v>
      </c>
      <c r="G354" s="8">
        <f t="shared" si="28"/>
        <v>0.51600000000000001</v>
      </c>
      <c r="H354" s="8">
        <f t="shared" si="26"/>
        <v>72.599999999999994</v>
      </c>
      <c r="I354" s="68">
        <v>2292</v>
      </c>
      <c r="J354" s="26" t="str">
        <f>_xlfn.XLOOKUP(I354,CATEGORIA!B:B,CATEGORIA!C:C)</f>
        <v>LIMAO SICILIANO DESIDRATADO QUEBRADO 15 KG (GRAZZIOTIN)</v>
      </c>
      <c r="K354" s="8">
        <v>68</v>
      </c>
      <c r="L354" s="58">
        <f t="shared" si="27"/>
        <v>0.06</v>
      </c>
    </row>
    <row r="355" spans="1:12" x14ac:dyDescent="0.3">
      <c r="A355" s="27">
        <v>2291</v>
      </c>
      <c r="B355" s="26" t="str">
        <f>_xlfn.XLOOKUP(A355,CATEGORIA!B:B,CATEGORIA!C:C)</f>
        <v>LIMAO TAHITI DESIDRATADO QUEBRADO 5KG (GRAZZIOTIN)</v>
      </c>
      <c r="C355" s="6">
        <f>_xlfn.XLOOKUP(A355,Peso!A:A,Peso!D:D)</f>
        <v>5</v>
      </c>
      <c r="D355" s="7" t="s">
        <v>149</v>
      </c>
      <c r="E355" s="8">
        <f t="shared" si="29"/>
        <v>1.6</v>
      </c>
      <c r="F355" s="9">
        <v>0.98</v>
      </c>
      <c r="G355" s="8">
        <f t="shared" si="28"/>
        <v>0.51600000000000001</v>
      </c>
      <c r="H355" s="8">
        <f t="shared" si="26"/>
        <v>69.400000000000006</v>
      </c>
      <c r="I355" s="68">
        <v>2290</v>
      </c>
      <c r="J355" s="26" t="str">
        <f>_xlfn.XLOOKUP(I355,CATEGORIA!B:B,CATEGORIA!C:C)</f>
        <v>LIMAO TAHITI DESIDRATADO QUEBRADO 15KG (GRAZZIOTIN)</v>
      </c>
      <c r="K355" s="8">
        <v>65</v>
      </c>
      <c r="L355" s="58">
        <f t="shared" si="27"/>
        <v>0.06</v>
      </c>
    </row>
    <row r="356" spans="1:12" x14ac:dyDescent="0.3">
      <c r="A356" s="4">
        <v>20090</v>
      </c>
      <c r="B356" s="26" t="str">
        <f>_xlfn.XLOOKUP(A356,CATEGORIA!B:B,CATEGORIA!C:C)</f>
        <v>LINHACA DOURADA 5KG (VIDA EM GRAOS)</v>
      </c>
      <c r="C356" s="6">
        <f>_xlfn.XLOOKUP(A356,Peso!A:A,Peso!D:D)</f>
        <v>5</v>
      </c>
      <c r="D356" s="7" t="s">
        <v>149</v>
      </c>
      <c r="E356" s="8">
        <f t="shared" si="29"/>
        <v>1.6</v>
      </c>
      <c r="F356" s="9">
        <v>0.97540620614829698</v>
      </c>
      <c r="G356" s="8">
        <f t="shared" si="28"/>
        <v>0.51508124122965948</v>
      </c>
      <c r="H356" s="8">
        <f t="shared" si="26"/>
        <v>11.8</v>
      </c>
      <c r="I356" s="27">
        <v>2838</v>
      </c>
      <c r="J356" s="26" t="str">
        <f>_xlfn.XLOOKUP(I356,CATEGORIA!B:B,CATEGORIA!C:C)</f>
        <v>LINHACA DOURADA 40KG (NACIONAL)</v>
      </c>
      <c r="K356" s="8">
        <f>_xlfn.XLOOKUP(I356,'LISTA '!D:D,'LISTA '!I:I)</f>
        <v>10</v>
      </c>
      <c r="L356" s="58">
        <f t="shared" si="27"/>
        <v>0.12</v>
      </c>
    </row>
    <row r="357" spans="1:12" x14ac:dyDescent="0.3">
      <c r="A357" s="4">
        <v>21348</v>
      </c>
      <c r="B357" s="26" t="str">
        <f>_xlfn.XLOOKUP(A357,CATEGORIA!B:B,CATEGORIA!C:C)</f>
        <v>LINHACA MARROM 5KG (VIDA EM GRAOS)</v>
      </c>
      <c r="C357" s="6">
        <f>_xlfn.XLOOKUP(A357,Peso!A:A,Peso!D:D)</f>
        <v>5</v>
      </c>
      <c r="D357" s="7" t="s">
        <v>149</v>
      </c>
      <c r="E357" s="8">
        <f t="shared" si="29"/>
        <v>1.6</v>
      </c>
      <c r="F357" s="9">
        <v>0.97540620614829698</v>
      </c>
      <c r="G357" s="8">
        <f t="shared" si="28"/>
        <v>0.51508124122965948</v>
      </c>
      <c r="H357" s="8">
        <f t="shared" si="26"/>
        <v>9.9</v>
      </c>
      <c r="I357" s="27">
        <v>422</v>
      </c>
      <c r="J357" s="26" t="str">
        <f>_xlfn.XLOOKUP(I357,CATEGORIA!B:B,CATEGORIA!C:C)</f>
        <v>LINHACA MARROM 25KG</v>
      </c>
      <c r="K357" s="8">
        <f>_xlfn.XLOOKUP(I357,'LISTA '!D:D,'LISTA '!I:I)</f>
        <v>8.3000000000000007</v>
      </c>
      <c r="L357" s="58">
        <f t="shared" si="27"/>
        <v>0.12</v>
      </c>
    </row>
    <row r="358" spans="1:12" x14ac:dyDescent="0.3">
      <c r="A358" s="4">
        <v>11074</v>
      </c>
      <c r="B358" s="26" t="str">
        <f>_xlfn.XLOOKUP(A358,CATEGORIA!B:B,CATEGORIA!C:C)</f>
        <v>LOURO EM FOLHAS 10KG</v>
      </c>
      <c r="C358" s="6">
        <f>_xlfn.XLOOKUP(A358,Peso!A:A,Peso!D:D)</f>
        <v>10</v>
      </c>
      <c r="D358" s="7" t="s">
        <v>152</v>
      </c>
      <c r="E358" s="8">
        <f t="shared" si="29"/>
        <v>2.87</v>
      </c>
      <c r="F358" s="9">
        <v>0.97540620614829698</v>
      </c>
      <c r="G358" s="8">
        <f t="shared" si="28"/>
        <v>0.38454062061482974</v>
      </c>
      <c r="H358" s="8">
        <f t="shared" si="26"/>
        <v>34.1</v>
      </c>
      <c r="I358" s="27">
        <v>10071</v>
      </c>
      <c r="J358" s="26" t="str">
        <f>_xlfn.XLOOKUP(I358,CATEGORIA!B:B,CATEGORIA!C:C)</f>
        <v>LOURO EM FOLHAS 50KG</v>
      </c>
      <c r="K358" s="8">
        <v>31.8</v>
      </c>
      <c r="L358" s="58">
        <f t="shared" si="27"/>
        <v>0.06</v>
      </c>
    </row>
    <row r="359" spans="1:12" x14ac:dyDescent="0.3">
      <c r="A359" s="4">
        <v>21241</v>
      </c>
      <c r="B359" s="26" t="str">
        <f>_xlfn.XLOOKUP(A359,CATEGORIA!B:B,CATEGORIA!C:C)</f>
        <v>LOURO EM FOLHAS 1,5KG (VIDA EM GRAOS)</v>
      </c>
      <c r="C359" s="6">
        <f>_xlfn.XLOOKUP(A359,Peso!A:A,Peso!D:D)</f>
        <v>1.5</v>
      </c>
      <c r="D359" s="7" t="s">
        <v>151</v>
      </c>
      <c r="E359" s="8">
        <f t="shared" si="29"/>
        <v>2.15</v>
      </c>
      <c r="F359" s="9">
        <v>0.97540620614829698</v>
      </c>
      <c r="G359" s="8">
        <f t="shared" si="28"/>
        <v>2.0836041374321979</v>
      </c>
      <c r="H359" s="8">
        <f t="shared" si="26"/>
        <v>24.8</v>
      </c>
      <c r="I359" s="27">
        <v>10071</v>
      </c>
      <c r="J359" s="26" t="str">
        <f>_xlfn.XLOOKUP(I359,CATEGORIA!B:B,CATEGORIA!C:C)</f>
        <v>LOURO EM FOLHAS 50KG</v>
      </c>
      <c r="K359" s="8">
        <f>_xlfn.XLOOKUP(I359,'LISTA '!D:D,'LISTA '!I:I)</f>
        <v>19.5</v>
      </c>
      <c r="L359" s="58">
        <f t="shared" si="27"/>
        <v>0.15</v>
      </c>
    </row>
    <row r="360" spans="1:12" x14ac:dyDescent="0.3">
      <c r="A360" s="4">
        <v>21401</v>
      </c>
      <c r="B360" s="26" t="str">
        <f>_xlfn.XLOOKUP(A360,CATEGORIA!B:B,CATEGORIA!C:C)</f>
        <v>LOURO EM PO 2KG (VIDA EM GRAOS)</v>
      </c>
      <c r="C360" s="6">
        <f>_xlfn.XLOOKUP(A360,Peso!A:A,Peso!D:D)</f>
        <v>2</v>
      </c>
      <c r="D360" s="7" t="s">
        <v>185</v>
      </c>
      <c r="E360" s="8">
        <f t="shared" si="29"/>
        <v>0.43</v>
      </c>
      <c r="F360" s="9">
        <v>0.97540620614829698</v>
      </c>
      <c r="G360" s="8">
        <f t="shared" si="28"/>
        <v>0.70270310307414852</v>
      </c>
      <c r="H360" s="8">
        <f t="shared" si="26"/>
        <v>20.5</v>
      </c>
      <c r="I360" s="27">
        <v>21223</v>
      </c>
      <c r="J360" s="26" t="str">
        <f>_xlfn.XLOOKUP(I360,CATEGORIA!B:B,CATEGORIA!C:C)</f>
        <v>LOURO EM PO 5KG</v>
      </c>
      <c r="K360" s="8">
        <f>_xlfn.XLOOKUP(I360,'LISTA '!D:D,'LISTA '!I:I)</f>
        <v>17.100000000000001</v>
      </c>
      <c r="L360" s="58">
        <f t="shared" si="27"/>
        <v>0.15</v>
      </c>
    </row>
    <row r="361" spans="1:12" x14ac:dyDescent="0.3">
      <c r="A361" s="4">
        <v>620</v>
      </c>
      <c r="B361" s="26" t="str">
        <f>_xlfn.XLOOKUP(A361,CATEGORIA!B:B,CATEGORIA!C:C)</f>
        <v>MAÇA DESIDRATADA EM CUBOS 4KG (VIDA EM GRAOS)</v>
      </c>
      <c r="C361" s="6">
        <f>_xlfn.XLOOKUP(A361,Peso!A:A,Peso!D:D)</f>
        <v>4</v>
      </c>
      <c r="D361" s="7" t="s">
        <v>151</v>
      </c>
      <c r="E361" s="8">
        <f t="shared" si="29"/>
        <v>2.15</v>
      </c>
      <c r="F361" s="9">
        <v>0.97540620614829698</v>
      </c>
      <c r="G361" s="8">
        <f t="shared" si="28"/>
        <v>0.78135155153707425</v>
      </c>
      <c r="H361" s="8">
        <f t="shared" si="26"/>
        <v>63.6</v>
      </c>
      <c r="I361" s="27">
        <v>146</v>
      </c>
      <c r="J361" s="26" t="str">
        <f>_xlfn.XLOOKUP(I361,CATEGORIA!B:B,CATEGORIA!C:C)</f>
        <v>MAÇA DESIDRATADA EM CUBOS 15KG (GRAZZIOTIN)</v>
      </c>
      <c r="K361" s="8">
        <f>_xlfn.XLOOKUP(I361,'LISTA '!D:D,'LISTA '!I:I)</f>
        <v>57</v>
      </c>
      <c r="L361" s="58">
        <f t="shared" si="27"/>
        <v>0.1</v>
      </c>
    </row>
    <row r="362" spans="1:12" x14ac:dyDescent="0.3">
      <c r="A362" s="4">
        <v>1590</v>
      </c>
      <c r="B362" s="26" t="str">
        <f>_xlfn.XLOOKUP(A362,CATEGORIA!B:B,CATEGORIA!C:C)</f>
        <v>MAÇA DESIDRATADA EM CUBOS 2KG (VIDA EM GRAOS)</v>
      </c>
      <c r="C362" s="6">
        <f>_xlfn.XLOOKUP(A362,Peso!A:A,Peso!D:D)</f>
        <v>2</v>
      </c>
      <c r="D362" s="7" t="s">
        <v>149</v>
      </c>
      <c r="E362" s="8">
        <f t="shared" si="29"/>
        <v>1.6</v>
      </c>
      <c r="F362" s="9">
        <v>0.97540620614829698</v>
      </c>
      <c r="G362" s="8">
        <f t="shared" si="28"/>
        <v>1.2877031030741486</v>
      </c>
      <c r="H362" s="8">
        <f t="shared" si="26"/>
        <v>64.099999999999994</v>
      </c>
      <c r="I362" s="27">
        <v>146</v>
      </c>
      <c r="J362" s="26" t="str">
        <f>_xlfn.XLOOKUP(I362,CATEGORIA!B:B,CATEGORIA!C:C)</f>
        <v>MAÇA DESIDRATADA EM CUBOS 15KG (GRAZZIOTIN)</v>
      </c>
      <c r="K362" s="8">
        <f>_xlfn.XLOOKUP(I362,'LISTA '!D:D,'LISTA '!I:I)</f>
        <v>57</v>
      </c>
      <c r="L362" s="58">
        <f t="shared" si="27"/>
        <v>0.1</v>
      </c>
    </row>
    <row r="363" spans="1:12" x14ac:dyDescent="0.3">
      <c r="A363" s="79">
        <v>2369</v>
      </c>
      <c r="B363" s="26" t="str">
        <f>_xlfn.XLOOKUP(A363,CATEGORIA!B:B,CATEGORIA!C:C)</f>
        <v>MACADAMIA INTEIRA E1 TORRADA E SALGADA 2,5KG (QUEENNUT)</v>
      </c>
      <c r="C363" s="6">
        <f>_xlfn.XLOOKUP(A363,Peso!A:A,Peso!D:D)</f>
        <v>2.5</v>
      </c>
      <c r="D363" s="7" t="s">
        <v>968</v>
      </c>
      <c r="E363" s="8">
        <f t="shared" si="29"/>
        <v>1.7</v>
      </c>
      <c r="F363" s="9">
        <v>0.97540620614829698</v>
      </c>
      <c r="G363" s="8">
        <f t="shared" si="28"/>
        <v>1.0701624824593188</v>
      </c>
      <c r="H363" s="8">
        <f t="shared" si="26"/>
        <v>1.2</v>
      </c>
      <c r="I363" s="27">
        <v>2368</v>
      </c>
      <c r="J363" s="26" t="str">
        <f>_xlfn.XLOOKUP(I363,CATEGORIA!B:B,CATEGORIA!C:C)</f>
        <v>MACADAMIA INTEIRA E1 TORRADA E SALGADA 11,34KG (QUEENNUT)</v>
      </c>
      <c r="K363" s="8">
        <f>_xlfn.XLOOKUP(I363,'LISTA '!D:D,'LISTA '!I:I)</f>
        <v>0</v>
      </c>
      <c r="L363" s="58">
        <f t="shared" si="27"/>
        <v>0.15</v>
      </c>
    </row>
    <row r="364" spans="1:12" x14ac:dyDescent="0.3">
      <c r="A364" s="79">
        <v>2370</v>
      </c>
      <c r="B364" s="26" t="str">
        <f>_xlfn.XLOOKUP(A364,CATEGORIA!B:B,CATEGORIA!C:C)</f>
        <v>MACADAMIA INTEIRA E1 TORRADA SEM SAL 2,5KG (QUEENNUT)</v>
      </c>
      <c r="C364" s="6">
        <f>_xlfn.XLOOKUP(A364,Peso!A:A,Peso!D:D)</f>
        <v>2.5</v>
      </c>
      <c r="D364" s="7" t="s">
        <v>968</v>
      </c>
      <c r="E364" s="8">
        <f t="shared" si="29"/>
        <v>1.7</v>
      </c>
      <c r="F364" s="9">
        <v>0.97540620614829698</v>
      </c>
      <c r="G364" s="8">
        <f t="shared" si="28"/>
        <v>1.0701624824593188</v>
      </c>
      <c r="H364" s="8">
        <f t="shared" si="26"/>
        <v>1.2</v>
      </c>
      <c r="I364" s="27">
        <v>2367</v>
      </c>
      <c r="J364" s="26" t="str">
        <f>_xlfn.XLOOKUP(I364,CATEGORIA!B:B,CATEGORIA!C:C)</f>
        <v>MACADAMIA INTEIRA E1 TORRADA SEM SAL 11,34KG (QUEENNUT)</v>
      </c>
      <c r="K364" s="8">
        <f>_xlfn.XLOOKUP(I364,'LISTA '!D:D,'LISTA '!I:I)</f>
        <v>0</v>
      </c>
      <c r="L364" s="58">
        <f t="shared" si="27"/>
        <v>0.15</v>
      </c>
    </row>
    <row r="365" spans="1:12" x14ac:dyDescent="0.3">
      <c r="A365" s="4">
        <v>1954</v>
      </c>
      <c r="B365" s="26" t="str">
        <f>_xlfn.XLOOKUP(A365,CATEGORIA!B:B,CATEGORIA!C:C)</f>
        <v>MACARRAO DE ARROZ INTEGRAL ESPAGUETE SEM GLUTEN 6X500</v>
      </c>
      <c r="C365" s="6">
        <f>_xlfn.XLOOKUP(A365,Peso!A:A,Peso!D:D)</f>
        <v>6</v>
      </c>
      <c r="D365" s="7" t="s">
        <v>393</v>
      </c>
      <c r="E365" s="8">
        <f t="shared" si="29"/>
        <v>0.2</v>
      </c>
      <c r="F365" s="9">
        <v>0.97540620614829698</v>
      </c>
      <c r="G365" s="8">
        <f t="shared" si="28"/>
        <v>0.19590103435804951</v>
      </c>
      <c r="H365" s="8">
        <f t="shared" si="26"/>
        <v>6.4</v>
      </c>
      <c r="I365" s="27">
        <v>1319</v>
      </c>
      <c r="J365" s="26" t="str">
        <f>_xlfn.XLOOKUP(I365,CATEGORIA!B:B,CATEGORIA!C:C)</f>
        <v>MACARRAO DE ARROZ INTEGRAL ESPAGUETE SEM GLUTEN 24X500</v>
      </c>
      <c r="K365" s="8">
        <v>5.5</v>
      </c>
      <c r="L365" s="58">
        <f t="shared" si="27"/>
        <v>0.12</v>
      </c>
    </row>
    <row r="366" spans="1:12" x14ac:dyDescent="0.3">
      <c r="A366" s="4">
        <v>1956</v>
      </c>
      <c r="B366" s="26" t="str">
        <f>_xlfn.XLOOKUP(A366,CATEGORIA!B:B,CATEGORIA!C:C)</f>
        <v>MACARRAO DE ARROZ INTEGRAL PARAFUSO SEM GLUTEN 6X500</v>
      </c>
      <c r="C366" s="6">
        <f>_xlfn.XLOOKUP(A366,Peso!A:A,Peso!D:D)</f>
        <v>6</v>
      </c>
      <c r="D366" s="7" t="s">
        <v>393</v>
      </c>
      <c r="E366" s="8">
        <f t="shared" si="29"/>
        <v>0.2</v>
      </c>
      <c r="F366" s="9">
        <v>0.97540620614829698</v>
      </c>
      <c r="G366" s="8">
        <f t="shared" si="28"/>
        <v>0.19590103435804951</v>
      </c>
      <c r="H366" s="8">
        <f t="shared" ref="H366:H428" si="30">ROUND((K366+G366)*(1+L366),1)</f>
        <v>6.4</v>
      </c>
      <c r="I366" s="27">
        <v>1320</v>
      </c>
      <c r="J366" s="26" t="str">
        <f>_xlfn.XLOOKUP(I366,CATEGORIA!B:B,CATEGORIA!C:C)</f>
        <v>MACARRAO DE ARROZ INTEGRAL PARAFUSO SEM GLUTEN 24X500</v>
      </c>
      <c r="K366" s="8">
        <v>5.5</v>
      </c>
      <c r="L366" s="58">
        <f t="shared" ref="L366:L428" si="31">IF(C366&gt;=5,IF(K366&lt;10,$Q$23,IF(AND(K366&gt;=10,K366&lt;20),$Q$24,IF(AND(K366&gt;=20,K366&lt;40),$Q$25,IF(K366&gt;=40,$Q$26,)))),IF(K366&lt;10,$Q$29,IF(AND(K366&gt;=10,K366&lt;20),$Q$30,IF(AND(K366&gt;=20,K366&lt;40),$Q$31,IF(K366&gt;=40,$Q$32,)))))</f>
        <v>0.12</v>
      </c>
    </row>
    <row r="367" spans="1:12" x14ac:dyDescent="0.3">
      <c r="A367" s="4">
        <v>1955</v>
      </c>
      <c r="B367" s="26" t="str">
        <f>_xlfn.XLOOKUP(A367,CATEGORIA!B:B,CATEGORIA!C:C)</f>
        <v>MACARRAO DE ARROZ INTEGRAL PENA SEM GLUTEN 6X500GR</v>
      </c>
      <c r="C367" s="6">
        <f>_xlfn.XLOOKUP(A367,Peso!A:A,Peso!D:D)</f>
        <v>6</v>
      </c>
      <c r="D367" s="7" t="s">
        <v>393</v>
      </c>
      <c r="E367" s="8">
        <f t="shared" si="29"/>
        <v>0.2</v>
      </c>
      <c r="F367" s="9">
        <v>0.97540620614829698</v>
      </c>
      <c r="G367" s="8">
        <f t="shared" si="28"/>
        <v>0.19590103435804951</v>
      </c>
      <c r="H367" s="8">
        <f t="shared" si="30"/>
        <v>6.4</v>
      </c>
      <c r="I367" s="27">
        <v>1315</v>
      </c>
      <c r="J367" s="26" t="str">
        <f>_xlfn.XLOOKUP(I367,CATEGORIA!B:B,CATEGORIA!C:C)</f>
        <v>MACARRAO DE ARROZ INTEGRAL PENA SEM GLUTEN 24X500GR</v>
      </c>
      <c r="K367" s="8">
        <v>5.5</v>
      </c>
      <c r="L367" s="58">
        <f t="shared" si="31"/>
        <v>0.12</v>
      </c>
    </row>
    <row r="368" spans="1:12" x14ac:dyDescent="0.3">
      <c r="A368" s="4">
        <v>1957</v>
      </c>
      <c r="B368" s="26" t="str">
        <f>_xlfn.XLOOKUP(A368,CATEGORIA!B:B,CATEGORIA!C:C)</f>
        <v>MACARRAO DE ARROZ KIDS FORMATO PERSONAGENS SEM GLUTEN 6X500GR</v>
      </c>
      <c r="C368" s="6">
        <f>_xlfn.XLOOKUP(A368,Peso!A:A,Peso!D:D)</f>
        <v>6</v>
      </c>
      <c r="D368" s="7" t="s">
        <v>393</v>
      </c>
      <c r="E368" s="8">
        <f t="shared" si="29"/>
        <v>0.2</v>
      </c>
      <c r="F368" s="9">
        <v>0.97540620614829698</v>
      </c>
      <c r="G368" s="8">
        <f t="shared" si="28"/>
        <v>0.19590103435804951</v>
      </c>
      <c r="H368" s="8">
        <f t="shared" si="30"/>
        <v>6.5</v>
      </c>
      <c r="I368" s="27">
        <v>1433</v>
      </c>
      <c r="J368" s="26" t="str">
        <f>_xlfn.XLOOKUP(I368,CATEGORIA!B:B,CATEGORIA!C:C)</f>
        <v>MACARRAO DE ARROZ KIDS FORMATO PERSONAGENS SEM GLUTEN 24X500GR</v>
      </c>
      <c r="K368" s="8">
        <v>5.6</v>
      </c>
      <c r="L368" s="58">
        <f t="shared" si="31"/>
        <v>0.12</v>
      </c>
    </row>
    <row r="369" spans="1:12" x14ac:dyDescent="0.3">
      <c r="A369" s="4">
        <v>1959</v>
      </c>
      <c r="B369" s="26" t="str">
        <f>_xlfn.XLOOKUP(A369,CATEGORIA!B:B,CATEGORIA!C:C)</f>
        <v>MACARRAO DE ARROZ TRADICIONAL ESPAGUETE SEM GLUTEN 6X500GR</v>
      </c>
      <c r="C369" s="6">
        <f>_xlfn.XLOOKUP(A369,Peso!A:A,Peso!D:D)</f>
        <v>6</v>
      </c>
      <c r="D369" s="7" t="s">
        <v>393</v>
      </c>
      <c r="E369" s="8">
        <f t="shared" si="29"/>
        <v>0.2</v>
      </c>
      <c r="F369" s="9">
        <v>0.97540620614829698</v>
      </c>
      <c r="G369" s="8">
        <f t="shared" si="28"/>
        <v>0.19590103435804951</v>
      </c>
      <c r="H369" s="8">
        <f t="shared" si="30"/>
        <v>5.3</v>
      </c>
      <c r="I369" s="27">
        <v>1316</v>
      </c>
      <c r="J369" s="26" t="str">
        <f>_xlfn.XLOOKUP(I369,CATEGORIA!B:B,CATEGORIA!C:C)</f>
        <v>MACARRAO DE ARROZ TRADICIONAL ESPAGUETE SEM GLUTEN 24X500</v>
      </c>
      <c r="K369" s="8">
        <v>4.5</v>
      </c>
      <c r="L369" s="58">
        <f t="shared" si="31"/>
        <v>0.12</v>
      </c>
    </row>
    <row r="370" spans="1:12" x14ac:dyDescent="0.3">
      <c r="A370" s="4">
        <v>1961</v>
      </c>
      <c r="B370" s="26" t="str">
        <f>_xlfn.XLOOKUP(A370,CATEGORIA!B:B,CATEGORIA!C:C)</f>
        <v>MACARRAO DE ARROZ TRADICIONAL PARAFUSO SEM GLUTEN 6X500GR</v>
      </c>
      <c r="C370" s="6">
        <f>_xlfn.XLOOKUP(A370,Peso!A:A,Peso!D:D)</f>
        <v>6</v>
      </c>
      <c r="D370" s="7" t="s">
        <v>393</v>
      </c>
      <c r="E370" s="8">
        <f t="shared" si="29"/>
        <v>0.2</v>
      </c>
      <c r="F370" s="9">
        <v>0.97540620614829698</v>
      </c>
      <c r="G370" s="8">
        <f t="shared" ref="G370:G432" si="32">(E370+F370)/C370</f>
        <v>0.19590103435804951</v>
      </c>
      <c r="H370" s="8">
        <f t="shared" si="30"/>
        <v>5.3</v>
      </c>
      <c r="I370" s="27">
        <v>1322</v>
      </c>
      <c r="J370" s="26" t="str">
        <f>_xlfn.XLOOKUP(I370,CATEGORIA!B:B,CATEGORIA!C:C)</f>
        <v>MACARRAO DE ARROZ TRADICIONAL PARAFUSO SEM GLUTEN 24X500GR</v>
      </c>
      <c r="K370" s="8">
        <v>4.5</v>
      </c>
      <c r="L370" s="58">
        <f t="shared" si="31"/>
        <v>0.12</v>
      </c>
    </row>
    <row r="371" spans="1:12" x14ac:dyDescent="0.3">
      <c r="A371" s="4">
        <v>1962</v>
      </c>
      <c r="B371" s="26" t="str">
        <f>_xlfn.XLOOKUP(A371,CATEGORIA!B:B,CATEGORIA!C:C)</f>
        <v>MACARRAO DE ARROZ TRADICIONAL PENA SEM GLUTEN 6X500GR</v>
      </c>
      <c r="C371" s="6">
        <f>_xlfn.XLOOKUP(A371,Peso!A:A,Peso!D:D)</f>
        <v>6</v>
      </c>
      <c r="D371" s="7" t="s">
        <v>393</v>
      </c>
      <c r="E371" s="8">
        <f t="shared" si="29"/>
        <v>0.2</v>
      </c>
      <c r="F371" s="9">
        <v>0.97540620614829698</v>
      </c>
      <c r="G371" s="8">
        <f t="shared" si="32"/>
        <v>0.19590103435804951</v>
      </c>
      <c r="H371" s="8">
        <f t="shared" si="30"/>
        <v>5.3</v>
      </c>
      <c r="I371" s="27">
        <v>1323</v>
      </c>
      <c r="J371" s="26" t="str">
        <f>_xlfn.XLOOKUP(I371,CATEGORIA!B:B,CATEGORIA!C:C)</f>
        <v>MACARRAO DE ARROZ TRADICIONAL PENA SEM GLUTEN 24X500GR</v>
      </c>
      <c r="K371" s="8">
        <v>4.5</v>
      </c>
      <c r="L371" s="58">
        <f t="shared" si="31"/>
        <v>0.12</v>
      </c>
    </row>
    <row r="372" spans="1:12" x14ac:dyDescent="0.3">
      <c r="A372" s="4">
        <v>1905</v>
      </c>
      <c r="B372" s="26" t="str">
        <f>_xlfn.XLOOKUP(A372,CATEGORIA!B:B,CATEGORIA!C:C)</f>
        <v>MACELA 1KG</v>
      </c>
      <c r="C372" s="6">
        <f>_xlfn.XLOOKUP(A372,Peso!A:A,Peso!D:D)</f>
        <v>1</v>
      </c>
      <c r="D372" s="7" t="s">
        <v>399</v>
      </c>
      <c r="E372" s="8">
        <f t="shared" si="29"/>
        <v>0.31</v>
      </c>
      <c r="F372" s="9">
        <v>0.97540620614829698</v>
      </c>
      <c r="G372" s="8">
        <f t="shared" si="32"/>
        <v>1.2854062061482969</v>
      </c>
      <c r="H372" s="8" t="e">
        <f t="shared" si="30"/>
        <v>#N/A</v>
      </c>
      <c r="I372" s="27">
        <v>1216</v>
      </c>
      <c r="J372" s="26" t="str">
        <f>_xlfn.XLOOKUP(I372,CATEGORIA!B:B,CATEGORIA!C:C)</f>
        <v>MACELA 5KG</v>
      </c>
      <c r="K372" s="8" t="e">
        <f>_xlfn.XLOOKUP(I372,'LISTA '!D:D,'LISTA '!I:I)</f>
        <v>#N/A</v>
      </c>
      <c r="L372" s="58" t="e">
        <f t="shared" si="31"/>
        <v>#N/A</v>
      </c>
    </row>
    <row r="373" spans="1:12" x14ac:dyDescent="0.3">
      <c r="A373" s="27">
        <v>574</v>
      </c>
      <c r="B373" s="26" t="str">
        <f>_xlfn.XLOOKUP(A373,CATEGORIA!B:B,CATEGORIA!C:C)</f>
        <v>MALTODEXTRINA 5KG</v>
      </c>
      <c r="C373" s="6">
        <f>_xlfn.XLOOKUP(A373,Peso!A:A,Peso!D:D)</f>
        <v>5</v>
      </c>
      <c r="D373" s="7" t="s">
        <v>153</v>
      </c>
      <c r="E373" s="8">
        <f t="shared" si="29"/>
        <v>2.94</v>
      </c>
      <c r="F373" s="9">
        <v>0.98</v>
      </c>
      <c r="G373" s="8">
        <f t="shared" si="32"/>
        <v>0.78400000000000003</v>
      </c>
      <c r="H373" s="8">
        <f t="shared" si="30"/>
        <v>16.3</v>
      </c>
      <c r="I373" s="27">
        <v>21786</v>
      </c>
      <c r="J373" s="26" t="str">
        <f>_xlfn.XLOOKUP(I373,CATEGORIA!B:B,CATEGORIA!C:C)</f>
        <v>MALTODEXTRINA 25KG</v>
      </c>
      <c r="K373" s="8">
        <v>13.75</v>
      </c>
      <c r="L373" s="58">
        <f t="shared" si="31"/>
        <v>0.12</v>
      </c>
    </row>
    <row r="374" spans="1:12" x14ac:dyDescent="0.3">
      <c r="A374" s="4">
        <v>1906</v>
      </c>
      <c r="B374" s="26" t="str">
        <f>_xlfn.XLOOKUP(A374,CATEGORIA!B:B,CATEGORIA!C:C)</f>
        <v>MALVA EM FOLHAS 1KG (VIDA EM GRAOS)</v>
      </c>
      <c r="C374" s="6">
        <f>_xlfn.XLOOKUP(A374,Peso!A:A,Peso!D:D)</f>
        <v>1</v>
      </c>
      <c r="D374" s="7" t="s">
        <v>395</v>
      </c>
      <c r="E374" s="8">
        <f t="shared" si="29"/>
        <v>0.31</v>
      </c>
      <c r="F374" s="9">
        <v>0.97540620614829698</v>
      </c>
      <c r="G374" s="8">
        <f t="shared" si="32"/>
        <v>1.2854062061482969</v>
      </c>
      <c r="H374" s="8">
        <f t="shared" si="30"/>
        <v>1.5</v>
      </c>
      <c r="I374" s="27">
        <v>1348</v>
      </c>
      <c r="J374" s="26" t="str">
        <f>_xlfn.XLOOKUP(I374,CATEGORIA!B:B,CATEGORIA!C:C)</f>
        <v>MALVA EM FOLHAS 5KG</v>
      </c>
      <c r="K374" s="8">
        <f>_xlfn.XLOOKUP(I374,'LISTA '!D:D,'LISTA '!I:I)</f>
        <v>0</v>
      </c>
      <c r="L374" s="58">
        <f t="shared" si="31"/>
        <v>0.15</v>
      </c>
    </row>
    <row r="375" spans="1:12" x14ac:dyDescent="0.3">
      <c r="A375" s="4">
        <v>21766</v>
      </c>
      <c r="B375" s="26" t="str">
        <f>_xlfn.XLOOKUP(A375,CATEGORIA!B:B,CATEGORIA!C:C)</f>
        <v>MANGA DESIDRATADA 2,5KG (IMPORTADA)</v>
      </c>
      <c r="C375" s="6">
        <f>_xlfn.XLOOKUP(A375,Peso!A:A,Peso!D:D)</f>
        <v>2.5</v>
      </c>
      <c r="D375" s="7" t="s">
        <v>149</v>
      </c>
      <c r="E375" s="8">
        <f t="shared" si="29"/>
        <v>1.6</v>
      </c>
      <c r="F375" s="9">
        <v>0.98</v>
      </c>
      <c r="G375" s="8">
        <f t="shared" si="32"/>
        <v>1.032</v>
      </c>
      <c r="H375" s="8" t="e">
        <f t="shared" si="30"/>
        <v>#N/A</v>
      </c>
      <c r="I375" s="27">
        <v>21725</v>
      </c>
      <c r="J375" s="26" t="str">
        <f>_xlfn.XLOOKUP(I375,CATEGORIA!B:B,CATEGORIA!C:C)</f>
        <v>MANGA DESIDRATADA 10KG (IMPORTADA)</v>
      </c>
      <c r="K375" s="8" t="e">
        <f>_xlfn.XLOOKUP(I375,'LISTA '!D:D,'LISTA '!I:I)</f>
        <v>#N/A</v>
      </c>
      <c r="L375" s="58" t="e">
        <f t="shared" si="31"/>
        <v>#N/A</v>
      </c>
    </row>
    <row r="376" spans="1:12" x14ac:dyDescent="0.3">
      <c r="A376" s="4">
        <v>21236</v>
      </c>
      <c r="B376" s="26" t="str">
        <f>_xlfn.XLOOKUP(A376,CATEGORIA!B:B,CATEGORIA!C:C)</f>
        <v>MANJERICAO 3KG (VIDA EM GRAOS)</v>
      </c>
      <c r="C376" s="6">
        <f>_xlfn.XLOOKUP(A376,Peso!A:A,Peso!D:D)</f>
        <v>3</v>
      </c>
      <c r="D376" s="7" t="s">
        <v>151</v>
      </c>
      <c r="E376" s="8">
        <f t="shared" si="29"/>
        <v>2.15</v>
      </c>
      <c r="F376" s="9">
        <v>0.97540620614829698</v>
      </c>
      <c r="G376" s="8">
        <f t="shared" si="32"/>
        <v>1.0418020687160989</v>
      </c>
      <c r="H376" s="8">
        <f t="shared" si="30"/>
        <v>7.9</v>
      </c>
      <c r="I376" s="27">
        <v>20288</v>
      </c>
      <c r="J376" s="26" t="str">
        <f>_xlfn.XLOOKUP(I376,CATEGORIA!B:B,CATEGORIA!C:C)</f>
        <v>MANJERICAO 25KG</v>
      </c>
      <c r="K376" s="8">
        <f>_xlfn.XLOOKUP(I376,'LISTA '!D:D,'LISTA '!I:I)</f>
        <v>5.8</v>
      </c>
      <c r="L376" s="58">
        <f t="shared" si="31"/>
        <v>0.15</v>
      </c>
    </row>
    <row r="377" spans="1:12" x14ac:dyDescent="0.3">
      <c r="A377" s="4">
        <v>21252</v>
      </c>
      <c r="B377" s="26" t="str">
        <f>_xlfn.XLOOKUP(A377,CATEGORIA!B:B,CATEGORIA!C:C)</f>
        <v>MANJERONA PREMIUM 2KG</v>
      </c>
      <c r="C377" s="6">
        <f>_xlfn.XLOOKUP(A377,Peso!A:A,Peso!D:D)</f>
        <v>2</v>
      </c>
      <c r="D377" s="7" t="s">
        <v>149</v>
      </c>
      <c r="E377" s="8">
        <f t="shared" si="29"/>
        <v>1.6</v>
      </c>
      <c r="F377" s="9">
        <v>0.97540620614829698</v>
      </c>
      <c r="G377" s="8">
        <f t="shared" si="32"/>
        <v>1.2877031030741486</v>
      </c>
      <c r="H377" s="8">
        <f t="shared" si="30"/>
        <v>1.5</v>
      </c>
      <c r="I377" s="27">
        <v>21790</v>
      </c>
      <c r="J377" s="26" t="str">
        <f>_xlfn.XLOOKUP(I377,CATEGORIA!B:B,CATEGORIA!C:C)</f>
        <v>MANJERONA 25KG</v>
      </c>
      <c r="K377" s="8">
        <f>_xlfn.XLOOKUP(I377,'LISTA '!D:D,'LISTA '!I:I)</f>
        <v>0</v>
      </c>
      <c r="L377" s="58">
        <f t="shared" si="31"/>
        <v>0.15</v>
      </c>
    </row>
    <row r="378" spans="1:12" x14ac:dyDescent="0.3">
      <c r="A378" s="4">
        <v>1394</v>
      </c>
      <c r="B378" s="26" t="str">
        <f>_xlfn.XLOOKUP(A378,CATEGORIA!B:B,CATEGORIA!C:C)</f>
        <v>MARAPUAMA EM PO 5KG</v>
      </c>
      <c r="C378" s="6">
        <f>_xlfn.XLOOKUP(A378,Peso!A:A,Peso!D:D)</f>
        <v>5</v>
      </c>
      <c r="D378" s="7" t="s">
        <v>151</v>
      </c>
      <c r="E378" s="8">
        <f t="shared" si="29"/>
        <v>2.15</v>
      </c>
      <c r="F378" s="9">
        <v>0.97540620614829698</v>
      </c>
      <c r="G378" s="8">
        <f t="shared" si="32"/>
        <v>0.62508124122965936</v>
      </c>
      <c r="H378" s="8">
        <f t="shared" si="30"/>
        <v>13</v>
      </c>
      <c r="I378" s="27">
        <v>197</v>
      </c>
      <c r="J378" s="26" t="str">
        <f>_xlfn.XLOOKUP(I378,CATEGORIA!B:B,CATEGORIA!C:C)</f>
        <v>MARAPUAMA EM PO 10KG</v>
      </c>
      <c r="K378" s="8">
        <f>_xlfn.XLOOKUP(I378,'LISTA '!D:D,'LISTA '!I:I)</f>
        <v>11</v>
      </c>
      <c r="L378" s="58">
        <f t="shared" si="31"/>
        <v>0.12</v>
      </c>
    </row>
    <row r="379" spans="1:12" x14ac:dyDescent="0.3">
      <c r="A379" s="4">
        <v>1907</v>
      </c>
      <c r="B379" s="26" t="str">
        <f>_xlfn.XLOOKUP(A379,CATEGORIA!B:B,CATEGORIA!C:C)</f>
        <v>MARAPUAMA RASURADA 1KG (VIDA EM GRAOS)</v>
      </c>
      <c r="C379" s="6">
        <f>_xlfn.XLOOKUP(A379,Peso!A:A,Peso!D:D)</f>
        <v>1</v>
      </c>
      <c r="D379" s="7" t="s">
        <v>159</v>
      </c>
      <c r="E379" s="8">
        <f t="shared" si="29"/>
        <v>0.31</v>
      </c>
      <c r="F379" s="9">
        <v>0.97540620614829698</v>
      </c>
      <c r="G379" s="8">
        <f t="shared" si="32"/>
        <v>1.2854062061482969</v>
      </c>
      <c r="H379" s="8">
        <f t="shared" si="30"/>
        <v>17</v>
      </c>
      <c r="I379" s="27">
        <v>1349</v>
      </c>
      <c r="J379" s="26" t="str">
        <f>_xlfn.XLOOKUP(I379,CATEGORIA!B:B,CATEGORIA!C:C)</f>
        <v>MARAPUAMA RASURADA 5KG</v>
      </c>
      <c r="K379" s="8">
        <f>_xlfn.XLOOKUP(I379,'LISTA '!D:D,'LISTA '!I:I)</f>
        <v>13.5</v>
      </c>
      <c r="L379" s="58">
        <f t="shared" si="31"/>
        <v>0.15</v>
      </c>
    </row>
    <row r="380" spans="1:12" x14ac:dyDescent="0.3">
      <c r="A380" s="4">
        <v>1917</v>
      </c>
      <c r="B380" s="26" t="str">
        <f>_xlfn.XLOOKUP(A380,CATEGORIA!B:B,CATEGORIA!C:C)</f>
        <v>MELISSA 1KG</v>
      </c>
      <c r="C380" s="6">
        <f>_xlfn.XLOOKUP(A380,Peso!A:A,Peso!D:D)</f>
        <v>1</v>
      </c>
      <c r="D380" s="7" t="s">
        <v>396</v>
      </c>
      <c r="E380" s="8">
        <f t="shared" si="29"/>
        <v>0.31</v>
      </c>
      <c r="F380" s="9">
        <v>0.97540620614829698</v>
      </c>
      <c r="G380" s="8">
        <f t="shared" si="32"/>
        <v>1.2854062061482969</v>
      </c>
      <c r="H380" s="8">
        <f t="shared" si="30"/>
        <v>1.5</v>
      </c>
      <c r="I380" s="27">
        <v>957</v>
      </c>
      <c r="J380" s="26" t="str">
        <f>_xlfn.XLOOKUP(I380,CATEGORIA!B:B,CATEGORIA!C:C)</f>
        <v>MELISSA 5KG</v>
      </c>
      <c r="K380" s="8">
        <f>_xlfn.XLOOKUP(I380,'LISTA '!D:D,'LISTA '!I:I)</f>
        <v>0</v>
      </c>
      <c r="L380" s="58">
        <f t="shared" si="31"/>
        <v>0.15</v>
      </c>
    </row>
    <row r="381" spans="1:12" x14ac:dyDescent="0.3">
      <c r="A381" s="27">
        <v>21773</v>
      </c>
      <c r="B381" s="26" t="str">
        <f>_xlfn.XLOOKUP(A381,CATEGORIA!B:B,CATEGORIA!C:C)</f>
        <v>MILHO CROCANTE COM SAL 5KG (MERAY)</v>
      </c>
      <c r="C381" s="6">
        <f>_xlfn.XLOOKUP(A381,Peso!A:A,Peso!D:D)</f>
        <v>5</v>
      </c>
      <c r="D381" s="7" t="s">
        <v>149</v>
      </c>
      <c r="E381" s="8">
        <f t="shared" si="29"/>
        <v>1.6</v>
      </c>
      <c r="F381" s="9">
        <v>0.97540620614829698</v>
      </c>
      <c r="G381" s="8">
        <f t="shared" si="32"/>
        <v>0.51508124122965948</v>
      </c>
      <c r="H381" s="8" t="e">
        <f t="shared" si="30"/>
        <v>#N/A</v>
      </c>
      <c r="I381" s="27">
        <v>21768</v>
      </c>
      <c r="J381" s="26" t="str">
        <f>_xlfn.XLOOKUP(I381,CATEGORIA!B:B,CATEGORIA!C:C)</f>
        <v>MILHO CROCANTE COM SAL 10KG (MERAY)</v>
      </c>
      <c r="K381" s="8" t="e">
        <f>_xlfn.XLOOKUP(I381,'LISTA '!D:D,'LISTA '!I:I)</f>
        <v>#N/A</v>
      </c>
      <c r="L381" s="58" t="e">
        <f t="shared" si="31"/>
        <v>#N/A</v>
      </c>
    </row>
    <row r="382" spans="1:12" x14ac:dyDescent="0.3">
      <c r="A382" s="27">
        <v>21779</v>
      </c>
      <c r="B382" s="26" t="str">
        <f>_xlfn.XLOOKUP(A382,CATEGORIA!B:B,CATEGORIA!C:C)</f>
        <v>MILHO CROCANTE SABOR MOSTARDA E MEL 2,5KG (MERAY)</v>
      </c>
      <c r="C382" s="6">
        <f>_xlfn.XLOOKUP(A382,Peso!A:A,Peso!D:D)</f>
        <v>2.5</v>
      </c>
      <c r="D382" s="7" t="s">
        <v>908</v>
      </c>
      <c r="E382" s="8">
        <f t="shared" si="29"/>
        <v>1.6</v>
      </c>
      <c r="F382" s="9">
        <v>0.98</v>
      </c>
      <c r="G382" s="8">
        <f t="shared" si="32"/>
        <v>1.032</v>
      </c>
      <c r="H382" s="8">
        <f t="shared" si="30"/>
        <v>30.8</v>
      </c>
      <c r="I382" s="68">
        <v>21759</v>
      </c>
      <c r="J382" s="26" t="str">
        <f>_xlfn.XLOOKUP(I382,CATEGORIA!B:B,CATEGORIA!C:C)</f>
        <v>MILHO CROCANTE SABOR MOSTARDA E MEL 10KG (MERAY)</v>
      </c>
      <c r="K382" s="8">
        <f>_xlfn.XLOOKUP(I382,'LISTA '!D:D,'LISTA '!I:I)</f>
        <v>27</v>
      </c>
      <c r="L382" s="58">
        <f t="shared" si="31"/>
        <v>0.1</v>
      </c>
    </row>
    <row r="383" spans="1:12" x14ac:dyDescent="0.3">
      <c r="A383" s="27">
        <v>21774</v>
      </c>
      <c r="B383" s="26" t="str">
        <f>_xlfn.XLOOKUP(A383,CATEGORIA!B:B,CATEGORIA!C:C)</f>
        <v>MILHO CROCANTE SABOR MOSTARDA E MEL 5KG (MERAY)</v>
      </c>
      <c r="C383" s="6">
        <f>_xlfn.XLOOKUP(A383,Peso!A:A,Peso!D:D)</f>
        <v>5</v>
      </c>
      <c r="D383" s="7" t="s">
        <v>908</v>
      </c>
      <c r="E383" s="8">
        <f t="shared" si="29"/>
        <v>1.6</v>
      </c>
      <c r="F383" s="9">
        <v>0.98</v>
      </c>
      <c r="G383" s="8">
        <f t="shared" si="32"/>
        <v>0.51600000000000001</v>
      </c>
      <c r="H383" s="8">
        <f t="shared" si="30"/>
        <v>29.2</v>
      </c>
      <c r="I383" s="68">
        <v>21759</v>
      </c>
      <c r="J383" s="26" t="str">
        <f>_xlfn.XLOOKUP(I383,CATEGORIA!B:B,CATEGORIA!C:C)</f>
        <v>MILHO CROCANTE SABOR MOSTARDA E MEL 10KG (MERAY)</v>
      </c>
      <c r="K383" s="8">
        <f>_xlfn.XLOOKUP(I383,'LISTA '!D:D,'LISTA '!I:I)</f>
        <v>27</v>
      </c>
      <c r="L383" s="58">
        <f t="shared" si="31"/>
        <v>0.06</v>
      </c>
    </row>
    <row r="384" spans="1:12" x14ac:dyDescent="0.3">
      <c r="A384" s="4">
        <v>575</v>
      </c>
      <c r="B384" s="26" t="str">
        <f>_xlfn.XLOOKUP(A384,CATEGORIA!B:B,CATEGORIA!C:C)</f>
        <v>MILHO DE PIPOCA 5KG (VIDA EM GRAOS)</v>
      </c>
      <c r="C384" s="6">
        <f>_xlfn.XLOOKUP(A384,Peso!A:A,Peso!D:D)</f>
        <v>5</v>
      </c>
      <c r="D384" s="7" t="s">
        <v>149</v>
      </c>
      <c r="E384" s="8">
        <f t="shared" ref="E384:E446" si="33">VLOOKUP(D384,$P$6:$Q$20,2,0)</f>
        <v>1.6</v>
      </c>
      <c r="F384" s="9">
        <v>0.97540620614829698</v>
      </c>
      <c r="G384" s="8">
        <f t="shared" si="32"/>
        <v>0.51508124122965948</v>
      </c>
      <c r="H384" s="8">
        <f t="shared" si="30"/>
        <v>5.0999999999999996</v>
      </c>
      <c r="I384" s="27">
        <v>20313</v>
      </c>
      <c r="J384" s="26" t="str">
        <f>_xlfn.XLOOKUP(I384,CATEGORIA!B:B,CATEGORIA!C:C)</f>
        <v>MILHO DE PIPOCA 20KG</v>
      </c>
      <c r="K384" s="8">
        <v>4</v>
      </c>
      <c r="L384" s="58">
        <f t="shared" si="31"/>
        <v>0.12</v>
      </c>
    </row>
    <row r="385" spans="1:12" x14ac:dyDescent="0.3">
      <c r="A385" s="4">
        <v>20501</v>
      </c>
      <c r="B385" s="26" t="str">
        <f>_xlfn.XLOOKUP(A385,CATEGORIA!B:B,CATEGORIA!C:C)</f>
        <v>MILHO TORRADO SABOR MOSTARDA E MEL 10KG (PEPITO)</v>
      </c>
      <c r="C385" s="6">
        <f>_xlfn.XLOOKUP(A385,Peso!A:A,Peso!D:D)</f>
        <v>10</v>
      </c>
      <c r="D385" s="7" t="s">
        <v>151</v>
      </c>
      <c r="E385" s="8">
        <f t="shared" si="33"/>
        <v>2.15</v>
      </c>
      <c r="F385" s="9">
        <v>0.97540620614829698</v>
      </c>
      <c r="G385" s="8">
        <f t="shared" si="32"/>
        <v>0.31254062061482968</v>
      </c>
      <c r="H385" s="8" t="e">
        <f t="shared" si="30"/>
        <v>#N/A</v>
      </c>
      <c r="I385" s="27">
        <v>20501</v>
      </c>
      <c r="J385" s="26" t="str">
        <f>_xlfn.XLOOKUP(I385,CATEGORIA!B:B,CATEGORIA!C:C)</f>
        <v>MILHO TORRADO SABOR MOSTARDA E MEL 10KG (PEPITO)</v>
      </c>
      <c r="K385" s="8" t="e">
        <f>_xlfn.XLOOKUP(I385,'LISTA '!D:D,'LISTA '!I:I)</f>
        <v>#N/A</v>
      </c>
      <c r="L385" s="58" t="e">
        <f t="shared" si="31"/>
        <v>#N/A</v>
      </c>
    </row>
    <row r="386" spans="1:12" x14ac:dyDescent="0.3">
      <c r="A386" s="4">
        <v>20908</v>
      </c>
      <c r="B386" s="26" t="str">
        <f>_xlfn.XLOOKUP(A386,CATEGORIA!B:B,CATEGORIA!C:C)</f>
        <v>MILHO TORRADO SABOR MOSTARDA E MEL 5KG (PEPITO)</v>
      </c>
      <c r="C386" s="6">
        <f>_xlfn.XLOOKUP(A386,Peso!A:A,Peso!D:D)</f>
        <v>5</v>
      </c>
      <c r="D386" s="7" t="s">
        <v>151</v>
      </c>
      <c r="E386" s="8">
        <f t="shared" si="33"/>
        <v>2.15</v>
      </c>
      <c r="F386" s="9">
        <v>0.97540620614829698</v>
      </c>
      <c r="G386" s="8">
        <f t="shared" si="32"/>
        <v>0.62508124122965936</v>
      </c>
      <c r="H386" s="8" t="e">
        <f t="shared" si="30"/>
        <v>#N/A</v>
      </c>
      <c r="I386" s="27">
        <v>20501</v>
      </c>
      <c r="J386" s="26" t="str">
        <f>_xlfn.XLOOKUP(I386,CATEGORIA!B:B,CATEGORIA!C:C)</f>
        <v>MILHO TORRADO SABOR MOSTARDA E MEL 10KG (PEPITO)</v>
      </c>
      <c r="K386" s="8" t="e">
        <f>_xlfn.XLOOKUP(I386,'LISTA '!D:D,'LISTA '!I:I)</f>
        <v>#N/A</v>
      </c>
      <c r="L386" s="58" t="e">
        <f t="shared" si="31"/>
        <v>#N/A</v>
      </c>
    </row>
    <row r="387" spans="1:12" x14ac:dyDescent="0.3">
      <c r="A387" s="4">
        <v>21582</v>
      </c>
      <c r="B387" s="26" t="str">
        <f>_xlfn.XLOOKUP(A387,CATEGORIA!B:B,CATEGORIA!C:C)</f>
        <v>MILHO TORRADO SABOR MOSTARDA E MEL 2,5KG (VIDA EM GRAOS)</v>
      </c>
      <c r="C387" s="6">
        <f>_xlfn.XLOOKUP(A387,Peso!A:A,Peso!D:D)</f>
        <v>2.5</v>
      </c>
      <c r="D387" s="7" t="s">
        <v>149</v>
      </c>
      <c r="E387" s="8">
        <f t="shared" si="33"/>
        <v>1.6</v>
      </c>
      <c r="F387" s="9">
        <v>0.97540620614829698</v>
      </c>
      <c r="G387" s="8">
        <f t="shared" si="32"/>
        <v>1.030162482459319</v>
      </c>
      <c r="H387" s="8">
        <f t="shared" si="30"/>
        <v>30.8</v>
      </c>
      <c r="I387" s="27">
        <v>21759</v>
      </c>
      <c r="J387" s="26" t="str">
        <f>_xlfn.XLOOKUP(I387,CATEGORIA!B:B,CATEGORIA!C:C)</f>
        <v>MILHO CROCANTE SABOR MOSTARDA E MEL 10KG (MERAY)</v>
      </c>
      <c r="K387" s="8">
        <f>_xlfn.XLOOKUP(I387,'LISTA '!D:D,'LISTA '!I:I)</f>
        <v>27</v>
      </c>
      <c r="L387" s="58">
        <f t="shared" si="31"/>
        <v>0.1</v>
      </c>
    </row>
    <row r="388" spans="1:12" x14ac:dyDescent="0.3">
      <c r="A388" s="4">
        <v>21656</v>
      </c>
      <c r="B388" s="26" t="str">
        <f>_xlfn.XLOOKUP(A388,CATEGORIA!B:B,CATEGORIA!C:C)</f>
        <v>MILHO TORRADO SABOR MOSTARDA E MEL 5KG (VIDA EM GRAOS)</v>
      </c>
      <c r="C388" s="6">
        <f>_xlfn.XLOOKUP(A388,Peso!A:A,Peso!D:D)</f>
        <v>5</v>
      </c>
      <c r="D388" s="7" t="s">
        <v>152</v>
      </c>
      <c r="E388" s="8">
        <f t="shared" si="33"/>
        <v>2.87</v>
      </c>
      <c r="F388" s="9">
        <v>0.98</v>
      </c>
      <c r="G388" s="8">
        <f t="shared" si="32"/>
        <v>0.77</v>
      </c>
      <c r="H388" s="8">
        <f t="shared" si="30"/>
        <v>29.4</v>
      </c>
      <c r="I388" s="27">
        <v>21759</v>
      </c>
      <c r="J388" s="26" t="str">
        <f>_xlfn.XLOOKUP(I388,CATEGORIA!B:B,CATEGORIA!C:C)</f>
        <v>MILHO CROCANTE SABOR MOSTARDA E MEL 10KG (MERAY)</v>
      </c>
      <c r="K388" s="8">
        <f>_xlfn.XLOOKUP(I388,'LISTA '!D:D,'LISTA '!I:I)</f>
        <v>27</v>
      </c>
      <c r="L388" s="58">
        <f t="shared" si="31"/>
        <v>0.06</v>
      </c>
    </row>
    <row r="389" spans="1:12" x14ac:dyDescent="0.3">
      <c r="A389" s="27">
        <v>21552</v>
      </c>
      <c r="B389" s="26" t="str">
        <f>_xlfn.XLOOKUP(A389,CATEGORIA!B:B,CATEGORIA!C:C)</f>
        <v>MIX CRISPY MOSTARDA E MEL 2KG (VIDA EM GRAOS)</v>
      </c>
      <c r="C389" s="6">
        <f>_xlfn.XLOOKUP(A389,Peso!A:A,Peso!D:D)</f>
        <v>2</v>
      </c>
      <c r="D389" s="7" t="s">
        <v>149</v>
      </c>
      <c r="E389" s="8">
        <f t="shared" si="33"/>
        <v>1.6</v>
      </c>
      <c r="F389" s="9">
        <v>0.97540620614829698</v>
      </c>
      <c r="G389" s="8">
        <f t="shared" si="32"/>
        <v>1.2877031030741486</v>
      </c>
      <c r="H389" s="8">
        <f t="shared" si="30"/>
        <v>59.1</v>
      </c>
      <c r="I389" s="27">
        <v>21516</v>
      </c>
      <c r="J389" s="26" t="str">
        <f>_xlfn.XLOOKUP(I389,CATEGORIA!B:B,CATEGORIA!C:C)</f>
        <v>MIX CRISPY MOSTARDA E MEL 10KG (PEPITO)</v>
      </c>
      <c r="K389" s="8">
        <f>_xlfn.XLOOKUP(I389,'LISTA '!D:D,'LISTA '!I:I)</f>
        <v>52.4</v>
      </c>
      <c r="L389" s="58">
        <f t="shared" si="31"/>
        <v>0.1</v>
      </c>
    </row>
    <row r="390" spans="1:12" x14ac:dyDescent="0.3">
      <c r="A390" s="27">
        <v>21793</v>
      </c>
      <c r="B390" s="26" t="str">
        <f>_xlfn.XLOOKUP(A390,CATEGORIA!B:B,CATEGORIA!C:C)</f>
        <v>MIX CRISPY MOSTARDA E MEL 5KG</v>
      </c>
      <c r="C390" s="6">
        <f>_xlfn.XLOOKUP(A390,Peso!A:A,Peso!D:D)</f>
        <v>5</v>
      </c>
      <c r="D390" s="7" t="s">
        <v>149</v>
      </c>
      <c r="E390" s="8">
        <f t="shared" si="33"/>
        <v>1.6</v>
      </c>
      <c r="F390" s="9">
        <v>0.97540620614829698</v>
      </c>
      <c r="G390" s="8">
        <f t="shared" si="32"/>
        <v>0.51508124122965948</v>
      </c>
      <c r="H390" s="8">
        <f t="shared" si="30"/>
        <v>56.1</v>
      </c>
      <c r="I390" s="27">
        <v>21516</v>
      </c>
      <c r="J390" s="26" t="str">
        <f>_xlfn.XLOOKUP(I390,CATEGORIA!B:B,CATEGORIA!C:C)</f>
        <v>MIX CRISPY MOSTARDA E MEL 10KG (PEPITO)</v>
      </c>
      <c r="K390" s="8">
        <f>_xlfn.XLOOKUP(I390,'LISTA '!D:D,'LISTA '!I:I)</f>
        <v>52.4</v>
      </c>
      <c r="L390" s="58">
        <f t="shared" si="31"/>
        <v>0.06</v>
      </c>
    </row>
    <row r="391" spans="1:12" x14ac:dyDescent="0.3">
      <c r="A391" s="4">
        <v>207</v>
      </c>
      <c r="B391" s="26" t="str">
        <f>_xlfn.XLOOKUP(A391,CATEGORIA!B:B,CATEGORIA!C:C)</f>
        <v>MIX DE FRUTAS DESIDRATADAS 5KG (VIDA EM GRAOS)</v>
      </c>
      <c r="C391" s="6">
        <f>_xlfn.XLOOKUP(A391,Peso!A:A,Peso!D:D)</f>
        <v>5</v>
      </c>
      <c r="D391" s="7" t="s">
        <v>151</v>
      </c>
      <c r="E391" s="8">
        <f t="shared" si="33"/>
        <v>2.15</v>
      </c>
      <c r="F391" s="9">
        <v>0.97540620614829698</v>
      </c>
      <c r="G391" s="8">
        <f t="shared" si="32"/>
        <v>0.62508124122965936</v>
      </c>
      <c r="H391" s="8">
        <f t="shared" si="30"/>
        <v>63.2</v>
      </c>
      <c r="I391" s="27">
        <v>1804</v>
      </c>
      <c r="J391" s="26" t="str">
        <f>_xlfn.XLOOKUP(I391,CATEGORIA!B:B,CATEGORIA!C:C)</f>
        <v>MIX DE FRUTAS DESIDRATADAS 2X5KG</v>
      </c>
      <c r="K391" s="8">
        <v>59</v>
      </c>
      <c r="L391" s="58">
        <f t="shared" si="31"/>
        <v>0.06</v>
      </c>
    </row>
    <row r="392" spans="1:12" x14ac:dyDescent="0.3">
      <c r="A392" s="27">
        <v>21782</v>
      </c>
      <c r="B392" s="26" t="str">
        <f>_xlfn.XLOOKUP(A392,CATEGORIA!B:B,CATEGORIA!C:C)</f>
        <v>MIX DE FRUTAS TROPICAIS CHIPS 2,5KG</v>
      </c>
      <c r="C392" s="6">
        <f>_xlfn.XLOOKUP(A392,Peso!A:A,Peso!D:D)</f>
        <v>2.5</v>
      </c>
      <c r="D392" s="7" t="s">
        <v>149</v>
      </c>
      <c r="E392" s="8">
        <f t="shared" si="33"/>
        <v>1.6</v>
      </c>
      <c r="F392" s="9">
        <v>0.97540620614829698</v>
      </c>
      <c r="G392" s="8">
        <f t="shared" si="32"/>
        <v>1.030162482459319</v>
      </c>
      <c r="H392" s="8">
        <f t="shared" si="30"/>
        <v>89.1</v>
      </c>
      <c r="I392" s="27">
        <v>21762</v>
      </c>
      <c r="J392" s="26" t="str">
        <f>_xlfn.XLOOKUP(I392,CATEGORIA!B:B,CATEGORIA!C:C)</f>
        <v>MIX DE FRUTAS TROPICAIS CHIPS 5KG</v>
      </c>
      <c r="K392" s="8">
        <f>_xlfn.XLOOKUP(I392,'LISTA '!D:D,'LISTA '!I:I)</f>
        <v>80</v>
      </c>
      <c r="L392" s="58">
        <f t="shared" si="31"/>
        <v>0.1</v>
      </c>
    </row>
    <row r="393" spans="1:12" x14ac:dyDescent="0.3">
      <c r="A393" s="27">
        <v>21176</v>
      </c>
      <c r="B393" s="26" t="str">
        <f>_xlfn.XLOOKUP(A393,CATEGORIA!B:B,CATEGORIA!C:C)</f>
        <v>MIX DE VEGETAIS DESIDRATADOS COM BATATA DOCE 2,5KG</v>
      </c>
      <c r="C393" s="6">
        <f>_xlfn.XLOOKUP(A393,Peso!A:A,Peso!D:D)</f>
        <v>2.5</v>
      </c>
      <c r="D393" s="7" t="s">
        <v>150</v>
      </c>
      <c r="E393" s="8">
        <f t="shared" si="33"/>
        <v>1.7</v>
      </c>
      <c r="F393" s="9">
        <v>0.98</v>
      </c>
      <c r="G393" s="8">
        <f t="shared" si="32"/>
        <v>1.0719999999999998</v>
      </c>
      <c r="H393" s="8">
        <f t="shared" si="30"/>
        <v>49.6</v>
      </c>
      <c r="I393" s="27">
        <v>21151</v>
      </c>
      <c r="J393" s="26" t="str">
        <f>_xlfn.XLOOKUP(I393,CATEGORIA!B:B,CATEGORIA!C:C)</f>
        <v>MIX DE VEGETAIS DESIDRATADOS COM BATATA DOCE 5KG</v>
      </c>
      <c r="K393" s="8">
        <f>_xlfn.XLOOKUP(I393,'LISTA '!D:D,'LISTA '!I:I)</f>
        <v>44</v>
      </c>
      <c r="L393" s="58">
        <f t="shared" si="31"/>
        <v>0.1</v>
      </c>
    </row>
    <row r="394" spans="1:12" x14ac:dyDescent="0.3">
      <c r="A394" s="4">
        <v>21367</v>
      </c>
      <c r="B394" s="26" t="str">
        <f>_xlfn.XLOOKUP(A394,CATEGORIA!B:B,CATEGORIA!C:C)</f>
        <v>MORANGO DESIDRATADO 2KG (VIDA EM GRAOS)</v>
      </c>
      <c r="C394" s="6">
        <f>_xlfn.XLOOKUP(A394,Peso!A:A,Peso!D:D)</f>
        <v>2</v>
      </c>
      <c r="D394" s="7" t="s">
        <v>185</v>
      </c>
      <c r="E394" s="8">
        <f t="shared" si="33"/>
        <v>0.43</v>
      </c>
      <c r="F394" s="9">
        <v>0.97540620614829698</v>
      </c>
      <c r="G394" s="8">
        <f t="shared" si="32"/>
        <v>0.70270310307414852</v>
      </c>
      <c r="H394" s="8" t="e">
        <f t="shared" si="30"/>
        <v>#N/A</v>
      </c>
      <c r="I394" s="27">
        <v>20227</v>
      </c>
      <c r="J394" s="26" t="str">
        <f>_xlfn.XLOOKUP(I394,CATEGORIA!B:B,CATEGORIA!C:C)</f>
        <v>MORANGO DESIDRATADO 12,50KG (IMPORTADO)</v>
      </c>
      <c r="K394" s="8" t="e">
        <f>_xlfn.XLOOKUP(I394,'LISTA '!D:D,'LISTA '!I:I)</f>
        <v>#N/A</v>
      </c>
      <c r="L394" s="58" t="e">
        <f t="shared" si="31"/>
        <v>#N/A</v>
      </c>
    </row>
    <row r="395" spans="1:12" x14ac:dyDescent="0.3">
      <c r="A395" s="4">
        <v>21305</v>
      </c>
      <c r="B395" s="26" t="str">
        <f>_xlfn.XLOOKUP(A395,CATEGORIA!B:B,CATEGORIA!C:C)</f>
        <v>MORANGO DESIDRATADO 6.25KG (VIDA EM GRAOS)</v>
      </c>
      <c r="C395" s="6">
        <f>_xlfn.XLOOKUP(A395,Peso!A:A,Peso!D:D)</f>
        <v>6.25</v>
      </c>
      <c r="D395" s="7" t="s">
        <v>149</v>
      </c>
      <c r="E395" s="8">
        <f t="shared" si="33"/>
        <v>1.6</v>
      </c>
      <c r="F395" s="9">
        <v>0.97540620614829698</v>
      </c>
      <c r="G395" s="8">
        <f t="shared" si="32"/>
        <v>0.41206499298372756</v>
      </c>
      <c r="H395" s="8" t="e">
        <f t="shared" si="30"/>
        <v>#N/A</v>
      </c>
      <c r="I395" s="27">
        <v>20227</v>
      </c>
      <c r="J395" s="26" t="str">
        <f>_xlfn.XLOOKUP(I395,CATEGORIA!B:B,CATEGORIA!C:C)</f>
        <v>MORANGO DESIDRATADO 12,50KG (IMPORTADO)</v>
      </c>
      <c r="K395" s="8" t="e">
        <f>_xlfn.XLOOKUP(I395,'LISTA '!D:D,'LISTA '!I:I)</f>
        <v>#N/A</v>
      </c>
      <c r="L395" s="58" t="e">
        <f t="shared" si="31"/>
        <v>#N/A</v>
      </c>
    </row>
    <row r="396" spans="1:12" x14ac:dyDescent="0.3">
      <c r="A396" s="4">
        <v>21466</v>
      </c>
      <c r="B396" s="26" t="str">
        <f>_xlfn.XLOOKUP(A396,CATEGORIA!B:B,CATEGORIA!C:C)</f>
        <v>MOSTARDA AMARELA EM GRAOS 2KG (VIDA EM GRAOS)</v>
      </c>
      <c r="C396" s="6">
        <f>_xlfn.XLOOKUP(A396,Peso!A:A,Peso!D:D)</f>
        <v>2</v>
      </c>
      <c r="D396" s="7" t="s">
        <v>185</v>
      </c>
      <c r="E396" s="8">
        <f t="shared" si="33"/>
        <v>0.43</v>
      </c>
      <c r="F396" s="9">
        <v>0.97540620614829698</v>
      </c>
      <c r="G396" s="8">
        <f t="shared" si="32"/>
        <v>0.70270310307414852</v>
      </c>
      <c r="H396" s="8">
        <f t="shared" si="30"/>
        <v>15.2</v>
      </c>
      <c r="I396" s="27">
        <v>21180</v>
      </c>
      <c r="J396" s="26" t="str">
        <f>_xlfn.XLOOKUP(I396,CATEGORIA!B:B,CATEGORIA!C:C)</f>
        <v>MOSTARDA AMARELA EM GRAOS 45,36KG</v>
      </c>
      <c r="K396" s="8">
        <f>_xlfn.XLOOKUP(I396,'LISTA '!D:D,'LISTA '!I:I)</f>
        <v>12.5</v>
      </c>
      <c r="L396" s="58">
        <f t="shared" si="31"/>
        <v>0.15</v>
      </c>
    </row>
    <row r="397" spans="1:12" x14ac:dyDescent="0.3">
      <c r="A397" s="4">
        <v>21027</v>
      </c>
      <c r="B397" s="26" t="str">
        <f>_xlfn.XLOOKUP(A397,CATEGORIA!B:B,CATEGORIA!C:C)</f>
        <v>MOSTARDA AMARELA EM GRAOS 5KG (VIDA EM GRAOS)</v>
      </c>
      <c r="C397" s="6">
        <f>_xlfn.XLOOKUP(A397,Peso!A:A,Peso!D:D)</f>
        <v>5</v>
      </c>
      <c r="D397" s="7" t="s">
        <v>149</v>
      </c>
      <c r="E397" s="8">
        <f t="shared" si="33"/>
        <v>1.6</v>
      </c>
      <c r="F397" s="9">
        <v>0.97540620614829698</v>
      </c>
      <c r="G397" s="8">
        <f t="shared" si="32"/>
        <v>0.51508124122965948</v>
      </c>
      <c r="H397" s="8">
        <f t="shared" si="30"/>
        <v>14.6</v>
      </c>
      <c r="I397" s="28">
        <v>21180</v>
      </c>
      <c r="J397" s="26" t="str">
        <f>_xlfn.XLOOKUP(I397,CATEGORIA!B:B,CATEGORIA!C:C)</f>
        <v>MOSTARDA AMARELA EM GRAOS 45,36KG</v>
      </c>
      <c r="K397" s="8">
        <f>_xlfn.XLOOKUP(I397,'LISTA '!D:D,'LISTA '!I:I)</f>
        <v>12.5</v>
      </c>
      <c r="L397" s="58">
        <f t="shared" si="31"/>
        <v>0.12</v>
      </c>
    </row>
    <row r="398" spans="1:12" x14ac:dyDescent="0.3">
      <c r="A398" s="4">
        <v>1769</v>
      </c>
      <c r="B398" s="26" t="str">
        <f>_xlfn.XLOOKUP(A398,CATEGORIA!B:B,CATEGORIA!C:C)</f>
        <v>MOSTARDA EM PO S/ GLUTAMATO 2KG (VIDA EM GRAOS)</v>
      </c>
      <c r="C398" s="6">
        <f>_xlfn.XLOOKUP(A398,Peso!A:A,Peso!D:D)</f>
        <v>2</v>
      </c>
      <c r="D398" s="7" t="s">
        <v>185</v>
      </c>
      <c r="E398" s="8">
        <f t="shared" si="33"/>
        <v>0.43</v>
      </c>
      <c r="F398" s="9">
        <v>0.97540620614829698</v>
      </c>
      <c r="G398" s="8">
        <f t="shared" si="32"/>
        <v>0.70270310307414852</v>
      </c>
      <c r="H398" s="8">
        <f t="shared" si="30"/>
        <v>21</v>
      </c>
      <c r="I398" s="27">
        <v>1368</v>
      </c>
      <c r="J398" s="26" t="str">
        <f>_xlfn.XLOOKUP(I398,CATEGORIA!B:B,CATEGORIA!C:C)</f>
        <v>MOSTARDA EM PO S/ GLUTAMATO 5KG</v>
      </c>
      <c r="K398" s="8">
        <f>_xlfn.XLOOKUP(I398,'LISTA '!D:D,'LISTA '!I:I)</f>
        <v>17.600000000000001</v>
      </c>
      <c r="L398" s="58">
        <f t="shared" si="31"/>
        <v>0.15</v>
      </c>
    </row>
    <row r="399" spans="1:12" x14ac:dyDescent="0.3">
      <c r="A399" s="4">
        <v>1915</v>
      </c>
      <c r="B399" s="26" t="str">
        <f>_xlfn.XLOOKUP(A399,CATEGORIA!B:B,CATEGORIA!C:C)</f>
        <v>MULUNGU RASURADO 1KG (VIDA EM GRAOS)</v>
      </c>
      <c r="C399" s="6">
        <f>_xlfn.XLOOKUP(A399,Peso!A:A,Peso!D:D)</f>
        <v>1</v>
      </c>
      <c r="D399" s="7" t="s">
        <v>395</v>
      </c>
      <c r="E399" s="8">
        <f t="shared" si="33"/>
        <v>0.31</v>
      </c>
      <c r="F399" s="9">
        <v>0.97540620614829698</v>
      </c>
      <c r="G399" s="8">
        <f t="shared" si="32"/>
        <v>1.2854062061482969</v>
      </c>
      <c r="H399" s="8">
        <f t="shared" si="30"/>
        <v>17.600000000000001</v>
      </c>
      <c r="I399" s="27">
        <v>1102</v>
      </c>
      <c r="J399" s="26" t="str">
        <f>_xlfn.XLOOKUP(I399,CATEGORIA!B:B,CATEGORIA!C:C)</f>
        <v>MULUNGU RASURADO 5KG</v>
      </c>
      <c r="K399" s="8">
        <f>_xlfn.XLOOKUP(I399,'LISTA '!D:D,'LISTA '!I:I)</f>
        <v>14</v>
      </c>
      <c r="L399" s="58">
        <f t="shared" si="31"/>
        <v>0.15</v>
      </c>
    </row>
    <row r="400" spans="1:12" x14ac:dyDescent="0.3">
      <c r="A400" s="27">
        <v>2348</v>
      </c>
      <c r="B400" s="26" t="str">
        <f>_xlfn.XLOOKUP(A400,CATEGORIA!B:B,CATEGORIA!C:C)</f>
        <v>MY WHEY PROTEIN BAUNILHA POUCH 2X900G (INTEGRALMEDICA)</v>
      </c>
      <c r="C400" s="6">
        <f>_xlfn.XLOOKUP(A400,Peso!A:A,Peso!D:D)</f>
        <v>2</v>
      </c>
      <c r="D400" s="7" t="s">
        <v>185</v>
      </c>
      <c r="E400" s="8">
        <f t="shared" si="33"/>
        <v>0.43</v>
      </c>
      <c r="F400" s="9">
        <v>0.97540620614829698</v>
      </c>
      <c r="G400" s="8">
        <f t="shared" si="32"/>
        <v>0.70270310307414852</v>
      </c>
      <c r="H400" s="8">
        <f t="shared" si="30"/>
        <v>142.30000000000001</v>
      </c>
      <c r="I400" s="27">
        <v>2334</v>
      </c>
      <c r="J400" s="26" t="str">
        <f>_xlfn.XLOOKUP(I400,CATEGORIA!B:B,CATEGORIA!C:C)</f>
        <v>MY WHEY PROTEIN BAUNILHA POUCH 4X900G (INTEGRALMEDICA)</v>
      </c>
      <c r="K400" s="8">
        <f>_xlfn.XLOOKUP(I400,'LISTA '!D:D,'LISTA '!I:I)</f>
        <v>128.648</v>
      </c>
      <c r="L400" s="58">
        <f t="shared" si="31"/>
        <v>0.1</v>
      </c>
    </row>
    <row r="401" spans="1:12" x14ac:dyDescent="0.3">
      <c r="A401" s="4">
        <v>1591</v>
      </c>
      <c r="B401" s="26" t="str">
        <f>_xlfn.XLOOKUP(A401,CATEGORIA!B:B,CATEGORIA!C:C)</f>
        <v>NIBS DE CACAU 2KG (VIDA EM GRAOS)</v>
      </c>
      <c r="C401" s="6">
        <f>_xlfn.XLOOKUP(A401,Peso!A:A,Peso!D:D)</f>
        <v>2</v>
      </c>
      <c r="D401" s="7" t="s">
        <v>185</v>
      </c>
      <c r="E401" s="8">
        <f t="shared" si="33"/>
        <v>0.43</v>
      </c>
      <c r="F401" s="9">
        <v>0.97540620614829698</v>
      </c>
      <c r="G401" s="8">
        <f t="shared" si="32"/>
        <v>0.70270310307414852</v>
      </c>
      <c r="H401" s="8">
        <f t="shared" si="30"/>
        <v>73.400000000000006</v>
      </c>
      <c r="I401" s="27">
        <v>1252</v>
      </c>
      <c r="J401" s="26" t="str">
        <f>_xlfn.XLOOKUP(I401,CATEGORIA!B:B,CATEGORIA!C:C)</f>
        <v>NIBS DE CACAU 10KG</v>
      </c>
      <c r="K401" s="8">
        <v>66</v>
      </c>
      <c r="L401" s="58">
        <f t="shared" si="31"/>
        <v>0.1</v>
      </c>
    </row>
    <row r="402" spans="1:12" x14ac:dyDescent="0.3">
      <c r="A402" s="4">
        <v>631</v>
      </c>
      <c r="B402" s="26" t="str">
        <f>_xlfn.XLOOKUP(A402,CATEGORIA!B:B,CATEGORIA!C:C)</f>
        <v>NIBS DE CACAU 5KG (VIDA EM GRAOS)</v>
      </c>
      <c r="C402" s="6">
        <f>_xlfn.XLOOKUP(A402,Peso!A:A,Peso!D:D)</f>
        <v>5</v>
      </c>
      <c r="D402" s="7" t="s">
        <v>149</v>
      </c>
      <c r="E402" s="8">
        <f t="shared" si="33"/>
        <v>1.6</v>
      </c>
      <c r="F402" s="9">
        <v>0.97540620614829698</v>
      </c>
      <c r="G402" s="8">
        <f t="shared" si="32"/>
        <v>0.51508124122965948</v>
      </c>
      <c r="H402" s="8">
        <f t="shared" si="30"/>
        <v>70.5</v>
      </c>
      <c r="I402" s="27">
        <v>1252</v>
      </c>
      <c r="J402" s="26" t="str">
        <f>_xlfn.XLOOKUP(I402,CATEGORIA!B:B,CATEGORIA!C:C)</f>
        <v>NIBS DE CACAU 10KG</v>
      </c>
      <c r="K402" s="8">
        <v>66</v>
      </c>
      <c r="L402" s="58">
        <f t="shared" si="31"/>
        <v>0.06</v>
      </c>
    </row>
    <row r="403" spans="1:12" ht="18" customHeight="1" x14ac:dyDescent="0.3">
      <c r="A403" s="4">
        <v>20118</v>
      </c>
      <c r="B403" s="26" t="str">
        <f>_xlfn.XLOOKUP(A403,CATEGORIA!B:B,CATEGORIA!C:C)</f>
        <v>NOZ MOSCADA BOLA INTEIRA 5KG</v>
      </c>
      <c r="C403" s="6">
        <f>_xlfn.XLOOKUP(A403,Peso!A:A,Peso!D:D)</f>
        <v>5</v>
      </c>
      <c r="D403" s="7" t="s">
        <v>149</v>
      </c>
      <c r="E403" s="8">
        <f t="shared" si="33"/>
        <v>1.6</v>
      </c>
      <c r="F403" s="9">
        <v>0.97540620614829698</v>
      </c>
      <c r="G403" s="8">
        <f t="shared" si="32"/>
        <v>0.51508124122965948</v>
      </c>
      <c r="H403" s="8" t="e">
        <f t="shared" si="30"/>
        <v>#N/A</v>
      </c>
      <c r="I403" s="27">
        <v>20979</v>
      </c>
      <c r="J403" s="26" t="str">
        <f>_xlfn.XLOOKUP(I403,CATEGORIA!B:B,CATEGORIA!C:C)</f>
        <v>NOZ MOSCADA BOLA INTEIRA 25KG</v>
      </c>
      <c r="K403" s="8" t="e">
        <f>_xlfn.XLOOKUP(I403,'LISTA '!D:D,'LISTA '!I:I)</f>
        <v>#N/A</v>
      </c>
      <c r="L403" s="58" t="e">
        <f t="shared" si="31"/>
        <v>#N/A</v>
      </c>
    </row>
    <row r="404" spans="1:12" ht="18" customHeight="1" x14ac:dyDescent="0.3">
      <c r="A404" s="4">
        <v>21390</v>
      </c>
      <c r="B404" s="26" t="str">
        <f>_xlfn.XLOOKUP(A404,CATEGORIA!B:B,CATEGORIA!C:C)</f>
        <v>NOZ MOSCADA BOLA INTEIRA 2KG</v>
      </c>
      <c r="C404" s="6">
        <f>_xlfn.XLOOKUP(A404,Peso!A:A,Peso!D:D)</f>
        <v>2</v>
      </c>
      <c r="D404" s="7" t="s">
        <v>185</v>
      </c>
      <c r="E404" s="8">
        <f t="shared" si="33"/>
        <v>0.43</v>
      </c>
      <c r="F404" s="9">
        <v>0.97540620614829698</v>
      </c>
      <c r="G404" s="8">
        <f t="shared" si="32"/>
        <v>0.70270310307414852</v>
      </c>
      <c r="H404" s="8" t="e">
        <f t="shared" si="30"/>
        <v>#N/A</v>
      </c>
      <c r="I404" s="27">
        <v>20979</v>
      </c>
      <c r="J404" s="26" t="str">
        <f>_xlfn.XLOOKUP(I404,CATEGORIA!B:B,CATEGORIA!C:C)</f>
        <v>NOZ MOSCADA BOLA INTEIRA 25KG</v>
      </c>
      <c r="K404" s="8" t="e">
        <f>_xlfn.XLOOKUP(I404,'LISTA '!D:D,'LISTA '!I:I)</f>
        <v>#N/A</v>
      </c>
      <c r="L404" s="58" t="e">
        <f t="shared" si="31"/>
        <v>#N/A</v>
      </c>
    </row>
    <row r="405" spans="1:12" ht="18" customHeight="1" x14ac:dyDescent="0.3">
      <c r="A405" s="4">
        <v>21680</v>
      </c>
      <c r="B405" s="26" t="str">
        <f>_xlfn.XLOOKUP(A405,CATEGORIA!B:B,CATEGORIA!C:C)</f>
        <v>NOZ MOSCADA PO 2KG</v>
      </c>
      <c r="C405" s="6">
        <f>_xlfn.XLOOKUP(A405,Peso!A:A,Peso!D:D)</f>
        <v>2</v>
      </c>
      <c r="D405" s="7" t="s">
        <v>149</v>
      </c>
      <c r="E405" s="8">
        <f t="shared" si="33"/>
        <v>1.6</v>
      </c>
      <c r="F405" s="9">
        <v>0.98</v>
      </c>
      <c r="G405" s="8">
        <f t="shared" si="32"/>
        <v>1.29</v>
      </c>
      <c r="H405" s="8">
        <f t="shared" si="30"/>
        <v>48.7</v>
      </c>
      <c r="I405" s="27">
        <v>20417</v>
      </c>
      <c r="J405" s="26" t="str">
        <f>_xlfn.XLOOKUP(I405,CATEGORIA!B:B,CATEGORIA!C:C)</f>
        <v>NOZ MOSCADA PO 5KG</v>
      </c>
      <c r="K405" s="8">
        <f>_xlfn.XLOOKUP(I405,'LISTA '!D:D,'LISTA '!I:I)</f>
        <v>43</v>
      </c>
      <c r="L405" s="58">
        <f t="shared" si="31"/>
        <v>0.1</v>
      </c>
    </row>
    <row r="406" spans="1:12" ht="18" customHeight="1" x14ac:dyDescent="0.3">
      <c r="A406" s="4">
        <v>21647</v>
      </c>
      <c r="B406" s="26" t="str">
        <f>_xlfn.XLOOKUP(A406,CATEGORIA!B:B,CATEGORIA!C:C)</f>
        <v>NOZES MARIPOSA 80/20 EXTRA LIGHT 2KG (VIDA EM GRAOS)</v>
      </c>
      <c r="C406" s="6">
        <f>_xlfn.XLOOKUP(A406,Peso!A:A,Peso!D:D)</f>
        <v>2</v>
      </c>
      <c r="D406" s="7" t="s">
        <v>150</v>
      </c>
      <c r="E406" s="8">
        <f t="shared" si="33"/>
        <v>1.7</v>
      </c>
      <c r="F406" s="9">
        <v>0.97540620614829698</v>
      </c>
      <c r="G406" s="8">
        <f t="shared" si="32"/>
        <v>1.3377031030741484</v>
      </c>
      <c r="H406" s="8">
        <f t="shared" si="30"/>
        <v>59.8</v>
      </c>
      <c r="I406" s="27">
        <v>11084</v>
      </c>
      <c r="J406" s="26" t="str">
        <f>_xlfn.XLOOKUP(I406,CATEGORIA!B:B,CATEGORIA!C:C)</f>
        <v>NOZES MARIPOSA 80/20 EXTRA LIGHT CHILENA 10KG (ANAKENA)</v>
      </c>
      <c r="K406" s="8">
        <f>_xlfn.XLOOKUP(I406,'LISTA '!D:D,'LISTA '!I:I)</f>
        <v>53</v>
      </c>
      <c r="L406" s="58">
        <f t="shared" si="31"/>
        <v>0.1</v>
      </c>
    </row>
    <row r="407" spans="1:12" ht="18" customHeight="1" x14ac:dyDescent="0.3">
      <c r="A407" s="4">
        <v>21402</v>
      </c>
      <c r="B407" s="26" t="str">
        <f>_xlfn.XLOOKUP(A407,CATEGORIA!B:B,CATEGORIA!C:C)</f>
        <v>NOZES MARIPOSA 80/20 EXTRA LIGHT 2KG (CHILENA)</v>
      </c>
      <c r="C407" s="6">
        <f>_xlfn.XLOOKUP(A407,Peso!A:A,Peso!D:D)</f>
        <v>2</v>
      </c>
      <c r="D407" s="7" t="s">
        <v>150</v>
      </c>
      <c r="E407" s="8">
        <f t="shared" si="33"/>
        <v>1.7</v>
      </c>
      <c r="F407" s="9">
        <v>0.97540620614829698</v>
      </c>
      <c r="G407" s="8">
        <f t="shared" si="32"/>
        <v>1.3377031030741484</v>
      </c>
      <c r="H407" s="8">
        <f t="shared" si="30"/>
        <v>59.8</v>
      </c>
      <c r="I407" s="27">
        <v>11084</v>
      </c>
      <c r="J407" s="26" t="str">
        <f>_xlfn.XLOOKUP(I407,CATEGORIA!B:B,CATEGORIA!C:C)</f>
        <v>NOZES MARIPOSA 80/20 EXTRA LIGHT CHILENA 10KG (ANAKENA)</v>
      </c>
      <c r="K407" s="8">
        <f>_xlfn.XLOOKUP(I407,'LISTA '!D:D,'LISTA '!I:I)</f>
        <v>53</v>
      </c>
      <c r="L407" s="58">
        <f t="shared" si="31"/>
        <v>0.1</v>
      </c>
    </row>
    <row r="408" spans="1:12" ht="18" customHeight="1" x14ac:dyDescent="0.3">
      <c r="A408" s="4">
        <v>21621</v>
      </c>
      <c r="B408" s="26" t="str">
        <f>_xlfn.XLOOKUP(A408,CATEGORIA!B:B,CATEGORIA!C:C)</f>
        <v>NOZES MARIPOSA 80/20 EXTRA LIGHT 5KG (VIDA EM GRAOS)</v>
      </c>
      <c r="C408" s="6">
        <f>_xlfn.XLOOKUP(A408,Peso!A:A,Peso!D:D)</f>
        <v>5</v>
      </c>
      <c r="D408" s="7" t="s">
        <v>153</v>
      </c>
      <c r="E408" s="8">
        <f t="shared" si="33"/>
        <v>2.94</v>
      </c>
      <c r="F408" s="9">
        <v>0.97540620614829698</v>
      </c>
      <c r="G408" s="8">
        <f t="shared" si="32"/>
        <v>0.78308124122965939</v>
      </c>
      <c r="H408" s="8">
        <f t="shared" si="30"/>
        <v>57</v>
      </c>
      <c r="I408" s="27">
        <v>11084</v>
      </c>
      <c r="J408" s="26" t="str">
        <f>_xlfn.XLOOKUP(I408,CATEGORIA!B:B,CATEGORIA!C:C)</f>
        <v>NOZES MARIPOSA 80/20 EXTRA LIGHT CHILENA 10KG (ANAKENA)</v>
      </c>
      <c r="K408" s="8">
        <f>_xlfn.XLOOKUP(I408,'LISTA '!D:D,'LISTA '!I:I)</f>
        <v>53</v>
      </c>
      <c r="L408" s="58">
        <f t="shared" si="31"/>
        <v>0.06</v>
      </c>
    </row>
    <row r="409" spans="1:12" x14ac:dyDescent="0.3">
      <c r="A409" s="4">
        <v>20666</v>
      </c>
      <c r="B409" s="26" t="str">
        <f>_xlfn.XLOOKUP(A409,CATEGORIA!B:B,CATEGORIA!C:C)</f>
        <v>NOZES MARIPOSA 80/20 EXTRA LIGHT 5KG (VIDA EM GRAOS)</v>
      </c>
      <c r="C409" s="6">
        <f>_xlfn.XLOOKUP(A409,Peso!A:A,Peso!D:D)</f>
        <v>5</v>
      </c>
      <c r="D409" s="7" t="s">
        <v>153</v>
      </c>
      <c r="E409" s="8">
        <f t="shared" si="33"/>
        <v>2.94</v>
      </c>
      <c r="F409" s="9">
        <v>0.97540620614829698</v>
      </c>
      <c r="G409" s="8">
        <f t="shared" si="32"/>
        <v>0.78308124122965939</v>
      </c>
      <c r="H409" s="8">
        <f t="shared" si="30"/>
        <v>57</v>
      </c>
      <c r="I409" s="27">
        <v>11084</v>
      </c>
      <c r="J409" s="26" t="str">
        <f>_xlfn.XLOOKUP(I409,CATEGORIA!B:B,CATEGORIA!C:C)</f>
        <v>NOZES MARIPOSA 80/20 EXTRA LIGHT CHILENA 10KG (ANAKENA)</v>
      </c>
      <c r="K409" s="8">
        <f>_xlfn.XLOOKUP(I409,'LISTA '!D:D,'LISTA '!I:I)</f>
        <v>53</v>
      </c>
      <c r="L409" s="58">
        <f t="shared" si="31"/>
        <v>0.06</v>
      </c>
    </row>
    <row r="410" spans="1:12" x14ac:dyDescent="0.3">
      <c r="A410" s="4">
        <v>1772</v>
      </c>
      <c r="B410" s="26" t="str">
        <f>_xlfn.XLOOKUP(A410,CATEGORIA!B:B,CATEGORIA!C:C)</f>
        <v>NOZES PECAN INTEIRA 2X1,100KG</v>
      </c>
      <c r="C410" s="6">
        <f>_xlfn.XLOOKUP(A410,Peso!A:A,Peso!D:D)</f>
        <v>2.2000000000000002</v>
      </c>
      <c r="D410" s="7" t="s">
        <v>185</v>
      </c>
      <c r="E410" s="8">
        <f t="shared" si="33"/>
        <v>0.43</v>
      </c>
      <c r="F410" s="9">
        <v>0.97540620614829698</v>
      </c>
      <c r="G410" s="8">
        <f t="shared" si="32"/>
        <v>0.63882100279468046</v>
      </c>
      <c r="H410" s="8" t="e">
        <f t="shared" si="30"/>
        <v>#N/A</v>
      </c>
      <c r="I410" s="27">
        <v>1144</v>
      </c>
      <c r="J410" s="26" t="str">
        <f>_xlfn.XLOOKUP(I410,CATEGORIA!B:B,CATEGORIA!C:C)</f>
        <v>NOZES PECAN INTEIRA 5X1,1KG</v>
      </c>
      <c r="K410" s="8" t="e">
        <f>_xlfn.XLOOKUP(I410,'LISTA '!D:D,'LISTA '!I:I)</f>
        <v>#N/A</v>
      </c>
      <c r="L410" s="58" t="e">
        <f t="shared" si="31"/>
        <v>#N/A</v>
      </c>
    </row>
    <row r="411" spans="1:12" x14ac:dyDescent="0.3">
      <c r="A411" s="27">
        <v>2383</v>
      </c>
      <c r="B411" s="26" t="str">
        <f>_xlfn.XLOOKUP(A411,CATEGORIA!B:B,CATEGORIA!C:C)</f>
        <v>NOZES PECAN PEDAÇOS 5X1KG</v>
      </c>
      <c r="C411" s="6">
        <f>_xlfn.XLOOKUP(A411,Peso!A:A,Peso!D:D)</f>
        <v>5</v>
      </c>
      <c r="D411" s="7" t="s">
        <v>150</v>
      </c>
      <c r="E411" s="8">
        <f t="shared" si="33"/>
        <v>1.7</v>
      </c>
      <c r="F411" s="9">
        <v>0.97540620614829698</v>
      </c>
      <c r="G411" s="8">
        <f t="shared" si="32"/>
        <v>0.53508124122965939</v>
      </c>
      <c r="H411" s="8">
        <f t="shared" si="30"/>
        <v>97</v>
      </c>
      <c r="I411" s="27">
        <v>2381</v>
      </c>
      <c r="J411" s="26" t="str">
        <f>_xlfn.XLOOKUP(I411,CATEGORIA!B:B,CATEGORIA!C:C)</f>
        <v>NOZES PECAN PEDAÇOS 14X1KG</v>
      </c>
      <c r="K411" s="8">
        <f>_xlfn.XLOOKUP(I411,'LISTA '!D:D,'LISTA '!I:I)</f>
        <v>91</v>
      </c>
      <c r="L411" s="58">
        <f t="shared" si="31"/>
        <v>0.06</v>
      </c>
    </row>
    <row r="412" spans="1:12" x14ac:dyDescent="0.3">
      <c r="A412" s="4">
        <v>21403</v>
      </c>
      <c r="B412" s="26" t="str">
        <f>_xlfn.XLOOKUP(A412,CATEGORIA!B:B,CATEGORIA!C:C)</f>
        <v>NOZES QUARTILHOS EXTRA LIGHT 2KG (VIDA EM GRAOS)</v>
      </c>
      <c r="C412" s="6">
        <f>_xlfn.XLOOKUP(A412,Peso!A:A,Peso!D:D)</f>
        <v>2</v>
      </c>
      <c r="D412" s="7" t="s">
        <v>150</v>
      </c>
      <c r="E412" s="8">
        <f t="shared" si="33"/>
        <v>1.7</v>
      </c>
      <c r="F412" s="9">
        <v>0.97540620614829698</v>
      </c>
      <c r="G412" s="8">
        <f t="shared" si="32"/>
        <v>1.3377031030741484</v>
      </c>
      <c r="H412" s="8" t="e">
        <f t="shared" si="30"/>
        <v>#N/A</v>
      </c>
      <c r="I412" s="27">
        <v>21721</v>
      </c>
      <c r="J412" s="26" t="str">
        <f>_xlfn.XLOOKUP(I412,CATEGORIA!B:B,CATEGORIA!C:C)</f>
        <v>NOZES QUARTILHOS EXTRA LIGHT CHILENA 10KG (FRUTEXSA)</v>
      </c>
      <c r="K412" s="8" t="e">
        <f>_xlfn.XLOOKUP(I412,'LISTA '!D:D,'LISTA '!I:I)</f>
        <v>#N/A</v>
      </c>
      <c r="L412" s="58" t="e">
        <f t="shared" si="31"/>
        <v>#N/A</v>
      </c>
    </row>
    <row r="413" spans="1:12" x14ac:dyDescent="0.3">
      <c r="A413" s="4">
        <v>21659</v>
      </c>
      <c r="B413" s="26" t="str">
        <f>_xlfn.XLOOKUP(A413,CATEGORIA!B:B,CATEGORIA!C:C)</f>
        <v>NOZES QUARTILHOS EXTRA LIGHT 5KG (VIDA EM GRAOS)</v>
      </c>
      <c r="C413" s="6">
        <f>_xlfn.XLOOKUP(A413,Peso!A:A,Peso!D:D)</f>
        <v>5</v>
      </c>
      <c r="D413" s="7" t="s">
        <v>153</v>
      </c>
      <c r="E413" s="8">
        <f t="shared" si="33"/>
        <v>2.94</v>
      </c>
      <c r="F413" s="9">
        <v>0.97540620614829698</v>
      </c>
      <c r="G413" s="8">
        <f t="shared" si="32"/>
        <v>0.78308124122965939</v>
      </c>
      <c r="H413" s="8">
        <f t="shared" si="30"/>
        <v>44.8</v>
      </c>
      <c r="I413" s="27">
        <v>21627</v>
      </c>
      <c r="J413" s="26" t="str">
        <f>_xlfn.XLOOKUP(I413,CATEGORIA!B:B,CATEGORIA!C:C)</f>
        <v>NOZES QUARTILHOS EXTRA LIGHT 10KG ARGENTINA (TERRANDES)</v>
      </c>
      <c r="K413" s="8">
        <f>_xlfn.XLOOKUP(I413,'LISTA '!D:D,'LISTA '!I:I)</f>
        <v>41.5</v>
      </c>
      <c r="L413" s="58">
        <f t="shared" si="31"/>
        <v>0.06</v>
      </c>
    </row>
    <row r="414" spans="1:12" x14ac:dyDescent="0.3">
      <c r="A414" s="4">
        <v>21728</v>
      </c>
      <c r="B414" s="26" t="str">
        <f>_xlfn.XLOOKUP(A414,CATEGORIA!B:B,CATEGORIA!C:C)</f>
        <v>NOZES QUARTILHOS LIGHT USA 5KG (VIDA EM GRAOS)</v>
      </c>
      <c r="C414" s="6">
        <f>_xlfn.XLOOKUP(A414,Peso!A:A,Peso!D:D)</f>
        <v>5</v>
      </c>
      <c r="D414" s="7" t="s">
        <v>149</v>
      </c>
      <c r="E414" s="8">
        <f t="shared" si="33"/>
        <v>1.6</v>
      </c>
      <c r="F414" s="9">
        <v>0.98</v>
      </c>
      <c r="G414" s="8">
        <f t="shared" si="32"/>
        <v>0.51600000000000001</v>
      </c>
      <c r="H414" s="8" t="e">
        <f t="shared" si="30"/>
        <v>#N/A</v>
      </c>
      <c r="I414" s="27">
        <v>21721</v>
      </c>
      <c r="J414" s="26" t="str">
        <f>_xlfn.XLOOKUP(I414,CATEGORIA!B:B,CATEGORIA!C:C)</f>
        <v>NOZES QUARTILHOS EXTRA LIGHT CHILENA 10KG (FRUTEXSA)</v>
      </c>
      <c r="K414" s="8" t="e">
        <f>_xlfn.XLOOKUP(I414,'LISTA '!D:D,'LISTA '!I:I)</f>
        <v>#N/A</v>
      </c>
      <c r="L414" s="58" t="e">
        <f t="shared" si="31"/>
        <v>#N/A</v>
      </c>
    </row>
    <row r="415" spans="1:12" x14ac:dyDescent="0.3">
      <c r="A415" s="4">
        <v>21404</v>
      </c>
      <c r="B415" s="26" t="str">
        <f>_xlfn.XLOOKUP(A415,CATEGORIA!B:B,CATEGORIA!C:C)</f>
        <v>NOZES QUARTZ EXTRA LIGHT 2KG (VIDA EM GRAOS)</v>
      </c>
      <c r="C415" s="6">
        <f>_xlfn.XLOOKUP(A415,Peso!A:A,Peso!D:D)</f>
        <v>2</v>
      </c>
      <c r="D415" s="7" t="s">
        <v>150</v>
      </c>
      <c r="E415" s="8">
        <f t="shared" si="33"/>
        <v>1.7</v>
      </c>
      <c r="F415" s="9">
        <v>0.97540620614829698</v>
      </c>
      <c r="G415" s="8">
        <f t="shared" si="32"/>
        <v>1.3377031030741484</v>
      </c>
      <c r="H415" s="8" t="e">
        <f t="shared" si="30"/>
        <v>#N/A</v>
      </c>
      <c r="I415" s="27">
        <v>21798</v>
      </c>
      <c r="J415" s="26" t="str">
        <f>_xlfn.XLOOKUP(I415,CATEGORIA!B:B,CATEGORIA!C:C)</f>
        <v>NOZES QUARTZ EXTRA LIGHT CHILENA 10KG (MELIFEN)</v>
      </c>
      <c r="K415" s="8" t="e">
        <f>_xlfn.XLOOKUP(I415,'LISTA '!D:D,'LISTA '!I:I)</f>
        <v>#N/A</v>
      </c>
      <c r="L415" s="58" t="e">
        <f t="shared" si="31"/>
        <v>#N/A</v>
      </c>
    </row>
    <row r="416" spans="1:12" x14ac:dyDescent="0.3">
      <c r="A416" s="4">
        <v>20668</v>
      </c>
      <c r="B416" s="26" t="str">
        <f>_xlfn.XLOOKUP(A416,CATEGORIA!B:B,CATEGORIA!C:C)</f>
        <v>NOZES QUARTZ EXTRA LIGHT 5KG (VIDA EM GRAOS)</v>
      </c>
      <c r="C416" s="6">
        <f>_xlfn.XLOOKUP(A416,Peso!A:A,Peso!D:D)</f>
        <v>5</v>
      </c>
      <c r="D416" s="7" t="s">
        <v>153</v>
      </c>
      <c r="E416" s="8">
        <f t="shared" si="33"/>
        <v>2.94</v>
      </c>
      <c r="F416" s="9">
        <v>0.97540620614829698</v>
      </c>
      <c r="G416" s="8">
        <f t="shared" si="32"/>
        <v>0.78308124122965939</v>
      </c>
      <c r="H416" s="8" t="e">
        <f t="shared" si="30"/>
        <v>#N/A</v>
      </c>
      <c r="I416" s="27">
        <v>21798</v>
      </c>
      <c r="J416" s="26" t="str">
        <f>_xlfn.XLOOKUP(I416,CATEGORIA!B:B,CATEGORIA!C:C)</f>
        <v>NOZES QUARTZ EXTRA LIGHT CHILENA 10KG (MELIFEN)</v>
      </c>
      <c r="K416" s="8" t="e">
        <f>_xlfn.XLOOKUP(I416,'LISTA '!D:D,'LISTA '!I:I)</f>
        <v>#N/A</v>
      </c>
      <c r="L416" s="58" t="e">
        <f t="shared" si="31"/>
        <v>#N/A</v>
      </c>
    </row>
    <row r="417" spans="1:12" x14ac:dyDescent="0.3">
      <c r="A417" s="4">
        <v>21660</v>
      </c>
      <c r="B417" s="26" t="str">
        <f>_xlfn.XLOOKUP(A417,CATEGORIA!B:B,CATEGORIA!C:C)</f>
        <v>NOZES QUARTZ EXTRA LIGHT 5KG (VIDA EM GRAOS)</v>
      </c>
      <c r="C417" s="6">
        <f>_xlfn.XLOOKUP(A417,Peso!A:A,Peso!D:D)</f>
        <v>5</v>
      </c>
      <c r="D417" s="7" t="s">
        <v>153</v>
      </c>
      <c r="E417" s="8">
        <f t="shared" si="33"/>
        <v>2.94</v>
      </c>
      <c r="F417" s="9">
        <v>0.97540620614829698</v>
      </c>
      <c r="G417" s="8">
        <f t="shared" si="32"/>
        <v>0.78308124122965939</v>
      </c>
      <c r="H417" s="8" t="e">
        <f t="shared" si="30"/>
        <v>#N/A</v>
      </c>
      <c r="I417" s="27">
        <v>21798</v>
      </c>
      <c r="J417" s="26" t="str">
        <f>_xlfn.XLOOKUP(I417,CATEGORIA!B:B,CATEGORIA!C:C)</f>
        <v>NOZES QUARTZ EXTRA LIGHT CHILENA 10KG (MELIFEN)</v>
      </c>
      <c r="K417" s="8" t="e">
        <f>_xlfn.XLOOKUP(I417,'LISTA '!D:D,'LISTA '!I:I)</f>
        <v>#N/A</v>
      </c>
      <c r="L417" s="58" t="e">
        <f t="shared" si="31"/>
        <v>#N/A</v>
      </c>
    </row>
    <row r="418" spans="1:12" x14ac:dyDescent="0.3">
      <c r="A418" s="4">
        <v>21654</v>
      </c>
      <c r="B418" s="26" t="str">
        <f>_xlfn.XLOOKUP(A418,CATEGORIA!B:B,CATEGORIA!C:C)</f>
        <v>NOZES QUARTZ EXTRA LIGHT 5KG USA</v>
      </c>
      <c r="C418" s="6">
        <f>_xlfn.XLOOKUP(A418,Peso!A:A,Peso!D:D)</f>
        <v>5</v>
      </c>
      <c r="D418" s="7" t="s">
        <v>153</v>
      </c>
      <c r="E418" s="8">
        <f t="shared" si="33"/>
        <v>2.94</v>
      </c>
      <c r="F418" s="9">
        <v>0.97540620614829698</v>
      </c>
      <c r="G418" s="8">
        <f t="shared" si="32"/>
        <v>0.78308124122965939</v>
      </c>
      <c r="H418" s="8" t="e">
        <f t="shared" si="30"/>
        <v>#N/A</v>
      </c>
      <c r="I418" s="27">
        <v>21798</v>
      </c>
      <c r="J418" s="26" t="str">
        <f>_xlfn.XLOOKUP(I418,CATEGORIA!B:B,CATEGORIA!C:C)</f>
        <v>NOZES QUARTZ EXTRA LIGHT CHILENA 10KG (MELIFEN)</v>
      </c>
      <c r="K418" s="8" t="e">
        <f>_xlfn.XLOOKUP(I418,'LISTA '!D:D,'LISTA '!I:I)</f>
        <v>#N/A</v>
      </c>
      <c r="L418" s="58" t="e">
        <f t="shared" si="31"/>
        <v>#N/A</v>
      </c>
    </row>
    <row r="419" spans="1:12" x14ac:dyDescent="0.3">
      <c r="A419" s="4">
        <v>20896</v>
      </c>
      <c r="B419" s="26" t="str">
        <f>_xlfn.XLOOKUP(A419,CATEGORIA!B:B,CATEGORIA!C:C)</f>
        <v>OREGANO PERUANO 3KG</v>
      </c>
      <c r="C419" s="6">
        <f>_xlfn.XLOOKUP(A419,Peso!A:A,Peso!D:D)</f>
        <v>3</v>
      </c>
      <c r="D419" s="7" t="s">
        <v>151</v>
      </c>
      <c r="E419" s="8">
        <f t="shared" si="33"/>
        <v>2.15</v>
      </c>
      <c r="F419" s="9">
        <v>0.97540620614829698</v>
      </c>
      <c r="G419" s="8">
        <f t="shared" si="32"/>
        <v>1.0418020687160989</v>
      </c>
      <c r="H419" s="8">
        <f t="shared" si="30"/>
        <v>23</v>
      </c>
      <c r="I419" s="27">
        <v>10012</v>
      </c>
      <c r="J419" s="26" t="str">
        <f>_xlfn.XLOOKUP(I419,CATEGORIA!B:B,CATEGORIA!C:C)</f>
        <v>OREGANO PERUANO 12,50KG</v>
      </c>
      <c r="K419" s="8">
        <f>_xlfn.XLOOKUP(I419,'LISTA '!D:D,'LISTA '!I:I)</f>
        <v>19</v>
      </c>
      <c r="L419" s="58">
        <f t="shared" si="31"/>
        <v>0.15</v>
      </c>
    </row>
    <row r="420" spans="1:12" x14ac:dyDescent="0.3">
      <c r="A420" s="4">
        <v>1766</v>
      </c>
      <c r="B420" s="26" t="str">
        <f>_xlfn.XLOOKUP(A420,CATEGORIA!B:B,CATEGORIA!C:C)</f>
        <v>PAINCO DESCASCADO 2KG (VIDA EM GRAOS)</v>
      </c>
      <c r="C420" s="6">
        <f>_xlfn.XLOOKUP(A420,Peso!A:A,Peso!D:D)</f>
        <v>2</v>
      </c>
      <c r="D420" s="7" t="s">
        <v>185</v>
      </c>
      <c r="E420" s="8">
        <f t="shared" si="33"/>
        <v>0.43</v>
      </c>
      <c r="F420" s="9">
        <v>0.97540620614829698</v>
      </c>
      <c r="G420" s="8">
        <f t="shared" si="32"/>
        <v>0.70270310307414852</v>
      </c>
      <c r="H420" s="8">
        <f t="shared" si="30"/>
        <v>12.1</v>
      </c>
      <c r="I420" s="27">
        <v>530</v>
      </c>
      <c r="J420" s="26" t="str">
        <f>_xlfn.XLOOKUP(I420,CATEGORIA!B:B,CATEGORIA!C:C)</f>
        <v>PAINCO DESCASCADO 25KG</v>
      </c>
      <c r="K420" s="8">
        <f>_xlfn.XLOOKUP(I420,'LISTA '!D:D,'LISTA '!I:I)</f>
        <v>9.8000000000000007</v>
      </c>
      <c r="L420" s="58">
        <f t="shared" si="31"/>
        <v>0.15</v>
      </c>
    </row>
    <row r="421" spans="1:12" x14ac:dyDescent="0.3">
      <c r="A421" s="4">
        <v>540</v>
      </c>
      <c r="B421" s="26" t="str">
        <f>_xlfn.XLOOKUP(A421,CATEGORIA!B:B,CATEGORIA!C:C)</f>
        <v>PAINCO DESCASCADO 5KG (VIDA EM GRAOS)</v>
      </c>
      <c r="C421" s="6">
        <f>_xlfn.XLOOKUP(A421,Peso!A:A,Peso!D:D)</f>
        <v>5</v>
      </c>
      <c r="D421" s="7" t="s">
        <v>149</v>
      </c>
      <c r="E421" s="8">
        <f t="shared" si="33"/>
        <v>1.6</v>
      </c>
      <c r="F421" s="9">
        <v>0.97540620614829698</v>
      </c>
      <c r="G421" s="8">
        <f t="shared" si="32"/>
        <v>0.51508124122965948</v>
      </c>
      <c r="H421" s="8">
        <f t="shared" si="30"/>
        <v>11.6</v>
      </c>
      <c r="I421" s="27">
        <v>530</v>
      </c>
      <c r="J421" s="26" t="str">
        <f>_xlfn.XLOOKUP(I421,CATEGORIA!B:B,CATEGORIA!C:C)</f>
        <v>PAINCO DESCASCADO 25KG</v>
      </c>
      <c r="K421" s="8">
        <f>_xlfn.XLOOKUP(I421,'LISTA '!D:D,'LISTA '!I:I)</f>
        <v>9.8000000000000007</v>
      </c>
      <c r="L421" s="58">
        <f t="shared" si="31"/>
        <v>0.12</v>
      </c>
    </row>
    <row r="422" spans="1:12" x14ac:dyDescent="0.3">
      <c r="A422" s="27">
        <v>2300</v>
      </c>
      <c r="B422" s="26" t="str">
        <f>_xlfn.XLOOKUP(A422,CATEGORIA!B:B,CATEGORIA!C:C)</f>
        <v>PANQUECA PROTEICA SABOR BAUNILHA 6X100G (PANTASTICA /LA GANEXA)</v>
      </c>
      <c r="C422" s="6">
        <f>_xlfn.XLOOKUP(A422,Peso!A:A,Peso!D:D)</f>
        <v>6</v>
      </c>
      <c r="D422" s="7" t="s">
        <v>393</v>
      </c>
      <c r="E422" s="8">
        <f t="shared" si="33"/>
        <v>0.2</v>
      </c>
      <c r="F422" s="9">
        <v>0.98</v>
      </c>
      <c r="G422" s="8">
        <f t="shared" si="32"/>
        <v>0.19666666666666666</v>
      </c>
      <c r="H422" s="8">
        <f t="shared" si="30"/>
        <v>20.5</v>
      </c>
      <c r="I422" s="68">
        <v>2296</v>
      </c>
      <c r="J422" s="26" t="str">
        <f>_xlfn.XLOOKUP(I422,CATEGORIA!B:B,CATEGORIA!C:C)</f>
        <v>PANQUECA PROTEICA SABOR BAUNILHA 24X100G (PANTASTICA /LA GANEXA)</v>
      </c>
      <c r="K422" s="8">
        <v>18.100000000000001</v>
      </c>
      <c r="L422" s="58">
        <f t="shared" si="31"/>
        <v>0.12</v>
      </c>
    </row>
    <row r="423" spans="1:12" x14ac:dyDescent="0.3">
      <c r="A423" s="27">
        <v>2302</v>
      </c>
      <c r="B423" s="26" t="str">
        <f>_xlfn.XLOOKUP(A423,CATEGORIA!B:B,CATEGORIA!C:C)</f>
        <v>PANQUECA PROTEICA SABOR LEITINHO 3X600G (PANTASTICA /LA GANEXA)</v>
      </c>
      <c r="C423" s="6">
        <f>_xlfn.XLOOKUP(A423,Peso!A:A,Peso!D:D)</f>
        <v>3</v>
      </c>
      <c r="D423" s="7" t="s">
        <v>149</v>
      </c>
      <c r="E423" s="8">
        <f t="shared" si="33"/>
        <v>1.6</v>
      </c>
      <c r="F423" s="9">
        <v>0.98</v>
      </c>
      <c r="G423" s="8">
        <f t="shared" si="32"/>
        <v>0.86</v>
      </c>
      <c r="H423" s="8">
        <f t="shared" si="30"/>
        <v>50.9</v>
      </c>
      <c r="I423" s="68">
        <v>2295</v>
      </c>
      <c r="J423" s="26" t="str">
        <f>_xlfn.XLOOKUP(I423,CATEGORIA!B:B,CATEGORIA!C:C)</f>
        <v>PANQUECA PROTEICA SABOR LEITINHO 6X600G (PANTASTICA/LA GANEXA)</v>
      </c>
      <c r="K423" s="8">
        <v>45.4</v>
      </c>
      <c r="L423" s="58">
        <f t="shared" si="31"/>
        <v>0.1</v>
      </c>
    </row>
    <row r="424" spans="1:12" x14ac:dyDescent="0.3">
      <c r="A424" s="27">
        <v>2301</v>
      </c>
      <c r="B424" s="26" t="str">
        <f>_xlfn.XLOOKUP(A424,CATEGORIA!B:B,CATEGORIA!C:C)</f>
        <v>PANQUECA PROTEICA SABOR LEITINHO 6X100G (PANTASTICA /LA GANEXA)</v>
      </c>
      <c r="C424" s="6">
        <f>_xlfn.XLOOKUP(A424,Peso!A:A,Peso!D:D)</f>
        <v>6</v>
      </c>
      <c r="D424" s="7" t="s">
        <v>393</v>
      </c>
      <c r="E424" s="8">
        <f t="shared" si="33"/>
        <v>0.2</v>
      </c>
      <c r="F424" s="9">
        <v>0.98</v>
      </c>
      <c r="G424" s="8">
        <f t="shared" si="32"/>
        <v>0.19666666666666666</v>
      </c>
      <c r="H424" s="8">
        <f t="shared" si="30"/>
        <v>20.5</v>
      </c>
      <c r="I424" s="68">
        <v>2294</v>
      </c>
      <c r="J424" s="26" t="str">
        <f>_xlfn.XLOOKUP(I424,CATEGORIA!B:B,CATEGORIA!C:C)</f>
        <v>PANQUECA PROTEICA SABOR LEITINHO 24X100G (PANTASTICA/LA GANEXA)</v>
      </c>
      <c r="K424" s="8">
        <v>18.100000000000001</v>
      </c>
      <c r="L424" s="58">
        <f t="shared" si="31"/>
        <v>0.12</v>
      </c>
    </row>
    <row r="425" spans="1:12" x14ac:dyDescent="0.3">
      <c r="A425" s="4">
        <v>21681</v>
      </c>
      <c r="B425" s="26" t="str">
        <f>_xlfn.XLOOKUP(A425,CATEGORIA!B:B,CATEGORIA!C:C)</f>
        <v>PAPRICA DEFUMADA PICANTE S/ GLUTAMATO 2KG (VIDA EM GRAOS)</v>
      </c>
      <c r="C425" s="6">
        <f>_xlfn.XLOOKUP(A425,Peso!A:A,Peso!D:D)</f>
        <v>2</v>
      </c>
      <c r="D425" s="7" t="s">
        <v>185</v>
      </c>
      <c r="E425" s="8">
        <f t="shared" si="33"/>
        <v>0.43</v>
      </c>
      <c r="F425" s="9">
        <v>0.97540620614829698</v>
      </c>
      <c r="G425" s="8">
        <f t="shared" si="32"/>
        <v>0.70270310307414852</v>
      </c>
      <c r="H425" s="8">
        <f t="shared" si="30"/>
        <v>15.6</v>
      </c>
      <c r="I425" s="27">
        <v>21213</v>
      </c>
      <c r="J425" s="26" t="str">
        <f>_xlfn.XLOOKUP(I425,CATEGORIA!B:B,CATEGORIA!C:C)</f>
        <v>PAPRICA DEFUMADA PICANTE S/ GLUTAMATO 5KG</v>
      </c>
      <c r="K425" s="8">
        <f>_xlfn.XLOOKUP(I425,'LISTA '!D:D,'LISTA '!I:I)</f>
        <v>12.9</v>
      </c>
      <c r="L425" s="58">
        <f t="shared" si="31"/>
        <v>0.15</v>
      </c>
    </row>
    <row r="426" spans="1:12" x14ac:dyDescent="0.3">
      <c r="A426" s="4">
        <v>21429</v>
      </c>
      <c r="B426" s="26" t="str">
        <f>_xlfn.XLOOKUP(A426,CATEGORIA!B:B,CATEGORIA!C:C)</f>
        <v>PAPRICA DEFUMADA S/ GLUTAMATO 2KG (VIDA EM GRAOS)</v>
      </c>
      <c r="C426" s="6">
        <f>_xlfn.XLOOKUP(A426,Peso!A:A,Peso!D:D)</f>
        <v>2</v>
      </c>
      <c r="D426" s="7" t="s">
        <v>185</v>
      </c>
      <c r="E426" s="8">
        <f t="shared" si="33"/>
        <v>0.43</v>
      </c>
      <c r="F426" s="9">
        <v>0.97540620614829698</v>
      </c>
      <c r="G426" s="8">
        <f t="shared" si="32"/>
        <v>0.70270310307414852</v>
      </c>
      <c r="H426" s="8">
        <f t="shared" si="30"/>
        <v>16.3</v>
      </c>
      <c r="I426" s="27">
        <v>21004</v>
      </c>
      <c r="J426" s="26" t="str">
        <f>_xlfn.XLOOKUP(I426,CATEGORIA!B:B,CATEGORIA!C:C)</f>
        <v>PAPRICA DEFUMADA S/ GLUTAMATO 5KG</v>
      </c>
      <c r="K426" s="8">
        <f>_xlfn.XLOOKUP(I426,'LISTA '!D:D,'LISTA '!I:I)</f>
        <v>13.5</v>
      </c>
      <c r="L426" s="58">
        <f t="shared" si="31"/>
        <v>0.15</v>
      </c>
    </row>
    <row r="427" spans="1:12" x14ac:dyDescent="0.3">
      <c r="A427" s="4">
        <v>21430</v>
      </c>
      <c r="B427" s="26" t="str">
        <f>_xlfn.XLOOKUP(A427,CATEGORIA!B:B,CATEGORIA!C:C)</f>
        <v>PAPRICA DOCE S/ GLUTAMATO 2KG (VIDA EM GRAOS)</v>
      </c>
      <c r="C427" s="6">
        <f>_xlfn.XLOOKUP(A427,Peso!A:A,Peso!D:D)</f>
        <v>2</v>
      </c>
      <c r="D427" s="7" t="s">
        <v>185</v>
      </c>
      <c r="E427" s="8">
        <f t="shared" si="33"/>
        <v>0.43</v>
      </c>
      <c r="F427" s="9">
        <v>0.97540620614829698</v>
      </c>
      <c r="G427" s="8">
        <f t="shared" si="32"/>
        <v>0.70270310307414852</v>
      </c>
      <c r="H427" s="8">
        <f t="shared" si="30"/>
        <v>13.5</v>
      </c>
      <c r="I427" s="27">
        <v>21005</v>
      </c>
      <c r="J427" s="26" t="str">
        <f>_xlfn.XLOOKUP(I427,CATEGORIA!B:B,CATEGORIA!C:C)</f>
        <v>PAPRICA DOCE S/ GLUTAMATO 5KG</v>
      </c>
      <c r="K427" s="8">
        <f>_xlfn.XLOOKUP(I427,'LISTA '!D:D,'LISTA '!I:I)</f>
        <v>11</v>
      </c>
      <c r="L427" s="58">
        <f t="shared" si="31"/>
        <v>0.15</v>
      </c>
    </row>
    <row r="428" spans="1:12" x14ac:dyDescent="0.3">
      <c r="A428" s="4">
        <v>21431</v>
      </c>
      <c r="B428" s="26" t="str">
        <f>_xlfn.XLOOKUP(A428,CATEGORIA!B:B,CATEGORIA!C:C)</f>
        <v>PAPRICA PICANTE S/ GLUTAMATO 2KG (VIDA EM GRAOS)</v>
      </c>
      <c r="C428" s="6">
        <f>_xlfn.XLOOKUP(A428,Peso!A:A,Peso!D:D)</f>
        <v>2</v>
      </c>
      <c r="D428" s="7" t="s">
        <v>185</v>
      </c>
      <c r="E428" s="8">
        <f t="shared" si="33"/>
        <v>0.43</v>
      </c>
      <c r="F428" s="9">
        <v>0.97540620614829698</v>
      </c>
      <c r="G428" s="8">
        <f t="shared" si="32"/>
        <v>0.70270310307414852</v>
      </c>
      <c r="H428" s="8">
        <f t="shared" si="30"/>
        <v>14.5</v>
      </c>
      <c r="I428" s="27">
        <v>20995</v>
      </c>
      <c r="J428" s="26" t="str">
        <f>_xlfn.XLOOKUP(I428,CATEGORIA!B:B,CATEGORIA!C:C)</f>
        <v>PAPRICA PICANTE S/ GLUTAMATO 5KG</v>
      </c>
      <c r="K428" s="8">
        <f>_xlfn.XLOOKUP(I428,'LISTA '!D:D,'LISTA '!I:I)</f>
        <v>11.9</v>
      </c>
      <c r="L428" s="58">
        <f t="shared" si="31"/>
        <v>0.15</v>
      </c>
    </row>
    <row r="429" spans="1:12" x14ac:dyDescent="0.3">
      <c r="A429" s="4">
        <v>2167</v>
      </c>
      <c r="B429" s="26" t="str">
        <f>_xlfn.XLOOKUP(A429,CATEGORIA!B:B,CATEGORIA!C:C)</f>
        <v>PASSIFLORA 1KG (VIDA EM GRAOS)</v>
      </c>
      <c r="C429" s="6">
        <f>_xlfn.XLOOKUP(A429,Peso!A:A,Peso!D:D)</f>
        <v>1</v>
      </c>
      <c r="D429" s="7" t="s">
        <v>159</v>
      </c>
      <c r="E429" s="8">
        <f t="shared" si="33"/>
        <v>0.31</v>
      </c>
      <c r="F429" s="9">
        <v>0.97540620614829698</v>
      </c>
      <c r="G429" s="8">
        <f t="shared" si="32"/>
        <v>1.2854062061482969</v>
      </c>
      <c r="H429" s="8">
        <f t="shared" ref="H429:H492" si="34">ROUND((K429+G429)*(1+L429),1)</f>
        <v>27.2</v>
      </c>
      <c r="I429" s="27">
        <v>1099</v>
      </c>
      <c r="J429" s="26" t="str">
        <f>_xlfn.XLOOKUP(I429,CATEGORIA!B:B,CATEGORIA!C:C)</f>
        <v>PASSIFLORA 5KG</v>
      </c>
      <c r="K429" s="8">
        <f>_xlfn.XLOOKUP(I429,'LISTA '!D:D,'LISTA '!I:I)</f>
        <v>23.4</v>
      </c>
      <c r="L429" s="58">
        <f t="shared" ref="L429:L492" si="35">IF(C429&gt;=5,IF(K429&lt;10,$Q$23,IF(AND(K429&gt;=10,K429&lt;20),$Q$24,IF(AND(K429&gt;=20,K429&lt;40),$Q$25,IF(K429&gt;=40,$Q$26,)))),IF(K429&lt;10,$Q$29,IF(AND(K429&gt;=10,K429&lt;20),$Q$30,IF(AND(K429&gt;=20,K429&lt;40),$Q$31,IF(K429&gt;=40,$Q$32,)))))</f>
        <v>0.1</v>
      </c>
    </row>
    <row r="430" spans="1:12" x14ac:dyDescent="0.3">
      <c r="A430" s="4">
        <v>2168</v>
      </c>
      <c r="B430" s="26" t="str">
        <f>_xlfn.XLOOKUP(A430,CATEGORIA!B:B,CATEGORIA!C:C)</f>
        <v>PATA DE VACA 1KG</v>
      </c>
      <c r="C430" s="6">
        <f>_xlfn.XLOOKUP(A430,Peso!A:A,Peso!D:D)</f>
        <v>1</v>
      </c>
      <c r="D430" s="7" t="s">
        <v>159</v>
      </c>
      <c r="E430" s="8">
        <f t="shared" si="33"/>
        <v>0.31</v>
      </c>
      <c r="F430" s="9">
        <v>0.97540620614829698</v>
      </c>
      <c r="G430" s="8">
        <f t="shared" si="32"/>
        <v>1.2854062061482969</v>
      </c>
      <c r="H430" s="8" t="e">
        <f t="shared" si="34"/>
        <v>#N/A</v>
      </c>
      <c r="I430" s="27">
        <v>1097</v>
      </c>
      <c r="J430" s="26" t="str">
        <f>_xlfn.XLOOKUP(I430,CATEGORIA!B:B,CATEGORIA!C:C)</f>
        <v>PATA DE VACA 5KG</v>
      </c>
      <c r="K430" s="8" t="e">
        <f>_xlfn.XLOOKUP(I430,'LISTA '!D:D,'LISTA '!I:I)</f>
        <v>#N/A</v>
      </c>
      <c r="L430" s="58" t="e">
        <f t="shared" si="35"/>
        <v>#N/A</v>
      </c>
    </row>
    <row r="431" spans="1:12" x14ac:dyDescent="0.3">
      <c r="A431" s="4">
        <v>1908</v>
      </c>
      <c r="B431" s="26" t="str">
        <f>_xlfn.XLOOKUP(A431,CATEGORIA!B:B,CATEGORIA!C:C)</f>
        <v>PAU TENENTE CEPILHADO 1KG (VIDA EM GRAOS)</v>
      </c>
      <c r="C431" s="6">
        <f>_xlfn.XLOOKUP(A431,Peso!A:A,Peso!D:D)</f>
        <v>1</v>
      </c>
      <c r="D431" s="7" t="s">
        <v>396</v>
      </c>
      <c r="E431" s="8">
        <f t="shared" si="33"/>
        <v>0.31</v>
      </c>
      <c r="F431" s="9">
        <v>0.97540620614829698</v>
      </c>
      <c r="G431" s="8">
        <f t="shared" si="32"/>
        <v>1.2854062061482969</v>
      </c>
      <c r="H431" s="8">
        <f t="shared" si="34"/>
        <v>18.7</v>
      </c>
      <c r="I431" s="27">
        <v>1221</v>
      </c>
      <c r="J431" s="26" t="str">
        <f>_xlfn.XLOOKUP(I431,CATEGORIA!B:B,CATEGORIA!C:C)</f>
        <v>PAU TENENTE CEPILHADO 5KG</v>
      </c>
      <c r="K431" s="8">
        <f>_xlfn.XLOOKUP(I431,'LISTA '!D:D,'LISTA '!I:I)</f>
        <v>15</v>
      </c>
      <c r="L431" s="58">
        <f t="shared" si="35"/>
        <v>0.15</v>
      </c>
    </row>
    <row r="432" spans="1:12" x14ac:dyDescent="0.3">
      <c r="A432" s="4">
        <v>21097</v>
      </c>
      <c r="B432" s="26" t="str">
        <f>_xlfn.XLOOKUP(A432,CATEGORIA!B:B,CATEGORIA!C:C)</f>
        <v>PEPITA DE GIRASSOL CRUA 5KG (BULGARA)</v>
      </c>
      <c r="C432" s="6">
        <f>_xlfn.XLOOKUP(A432,Peso!A:A,Peso!D:D)</f>
        <v>5</v>
      </c>
      <c r="D432" s="7" t="s">
        <v>149</v>
      </c>
      <c r="E432" s="8">
        <f t="shared" si="33"/>
        <v>1.6</v>
      </c>
      <c r="F432" s="9">
        <v>0.97540620614829698</v>
      </c>
      <c r="G432" s="8">
        <f t="shared" si="32"/>
        <v>0.51508124122965948</v>
      </c>
      <c r="H432" s="8">
        <f t="shared" si="34"/>
        <v>16.3</v>
      </c>
      <c r="I432" s="27">
        <v>20042</v>
      </c>
      <c r="J432" s="26" t="str">
        <f>_xlfn.XLOOKUP(I432,CATEGORIA!B:B,CATEGORIA!C:C)</f>
        <v>PEPITA DE GIRASSOL CRUA 22,68KG (ARGENTINA)</v>
      </c>
      <c r="K432" s="8">
        <f>_xlfn.XLOOKUP(I432,'LISTA '!D:D,'LISTA '!I:I)</f>
        <v>14</v>
      </c>
      <c r="L432" s="58">
        <f t="shared" si="35"/>
        <v>0.12</v>
      </c>
    </row>
    <row r="433" spans="1:12" x14ac:dyDescent="0.3">
      <c r="A433" s="4">
        <v>21469</v>
      </c>
      <c r="B433" s="26" t="str">
        <f>_xlfn.XLOOKUP(A433,CATEGORIA!B:B,CATEGORIA!C:C)</f>
        <v>PEPITA DE GIRASSOL CRUA 2KG (BULGARA)</v>
      </c>
      <c r="C433" s="6">
        <f>_xlfn.XLOOKUP(A433,Peso!A:A,Peso!D:D)</f>
        <v>2</v>
      </c>
      <c r="D433" s="7" t="s">
        <v>185</v>
      </c>
      <c r="E433" s="8">
        <f t="shared" si="33"/>
        <v>0.43</v>
      </c>
      <c r="F433" s="9">
        <v>0.97540620614829698</v>
      </c>
      <c r="G433" s="8">
        <f t="shared" ref="G433:G496" si="36">(E433+F433)/C433</f>
        <v>0.70270310307414852</v>
      </c>
      <c r="H433" s="8">
        <f t="shared" si="34"/>
        <v>16.899999999999999</v>
      </c>
      <c r="I433" s="27">
        <v>20042</v>
      </c>
      <c r="J433" s="26" t="str">
        <f>_xlfn.XLOOKUP(I433,CATEGORIA!B:B,CATEGORIA!C:C)</f>
        <v>PEPITA DE GIRASSOL CRUA 22,68KG (ARGENTINA)</v>
      </c>
      <c r="K433" s="8">
        <f>_xlfn.XLOOKUP(I433,'LISTA '!D:D,'LISTA '!I:I)</f>
        <v>14</v>
      </c>
      <c r="L433" s="58">
        <f t="shared" si="35"/>
        <v>0.15</v>
      </c>
    </row>
    <row r="434" spans="1:12" x14ac:dyDescent="0.3">
      <c r="A434" s="4">
        <v>21505</v>
      </c>
      <c r="B434" s="26" t="str">
        <f>_xlfn.XLOOKUP(A434,CATEGORIA!B:B,CATEGORIA!C:C)</f>
        <v>PEPITA DE GIRASSOL CRUA 2KG (VIDA EM GRAOS)</v>
      </c>
      <c r="C434" s="6">
        <f>_xlfn.XLOOKUP(A434,Peso!A:A,Peso!D:D)</f>
        <v>2</v>
      </c>
      <c r="D434" s="7" t="s">
        <v>185</v>
      </c>
      <c r="E434" s="8">
        <f t="shared" si="33"/>
        <v>0.43</v>
      </c>
      <c r="F434" s="9">
        <v>0.97540620614829698</v>
      </c>
      <c r="G434" s="8">
        <f t="shared" si="36"/>
        <v>0.70270310307414852</v>
      </c>
      <c r="H434" s="8">
        <f t="shared" si="34"/>
        <v>16.899999999999999</v>
      </c>
      <c r="I434" s="27">
        <v>20042</v>
      </c>
      <c r="J434" s="26" t="str">
        <f>_xlfn.XLOOKUP(I434,CATEGORIA!B:B,CATEGORIA!C:C)</f>
        <v>PEPITA DE GIRASSOL CRUA 22,68KG (ARGENTINA)</v>
      </c>
      <c r="K434" s="8">
        <f>_xlfn.XLOOKUP(I434,'LISTA '!D:D,'LISTA '!I:I)</f>
        <v>14</v>
      </c>
      <c r="L434" s="58">
        <f t="shared" si="35"/>
        <v>0.15</v>
      </c>
    </row>
    <row r="435" spans="1:12" x14ac:dyDescent="0.3">
      <c r="A435" s="4">
        <v>21652</v>
      </c>
      <c r="B435" s="26" t="str">
        <f>_xlfn.XLOOKUP(A435,CATEGORIA!B:B,CATEGORIA!C:C)</f>
        <v>PEPITA DE GIRASSOL CRUA 5KG (VIDA EM GRAOS)</v>
      </c>
      <c r="C435" s="6">
        <f>_xlfn.XLOOKUP(A435,Peso!A:A,Peso!D:D)</f>
        <v>5</v>
      </c>
      <c r="D435" s="7" t="s">
        <v>149</v>
      </c>
      <c r="E435" s="8">
        <f t="shared" si="33"/>
        <v>1.6</v>
      </c>
      <c r="F435" s="9">
        <v>0.97540620614829698</v>
      </c>
      <c r="G435" s="8">
        <f t="shared" si="36"/>
        <v>0.51508124122965948</v>
      </c>
      <c r="H435" s="8">
        <f t="shared" si="34"/>
        <v>16.3</v>
      </c>
      <c r="I435" s="27">
        <v>20042</v>
      </c>
      <c r="J435" s="26" t="str">
        <f>_xlfn.XLOOKUP(I435,CATEGORIA!B:B,CATEGORIA!C:C)</f>
        <v>PEPITA DE GIRASSOL CRUA 22,68KG (ARGENTINA)</v>
      </c>
      <c r="K435" s="8">
        <f>_xlfn.XLOOKUP(I435,'LISTA '!D:D,'LISTA '!I:I)</f>
        <v>14</v>
      </c>
      <c r="L435" s="58">
        <f t="shared" si="35"/>
        <v>0.12</v>
      </c>
    </row>
    <row r="436" spans="1:12" x14ac:dyDescent="0.3">
      <c r="A436" s="4">
        <v>21410</v>
      </c>
      <c r="B436" s="26" t="str">
        <f>_xlfn.XLOOKUP(A436,CATEGORIA!B:B,CATEGORIA!C:C)</f>
        <v>PEPITA DE GIRASSOL TORRADA E SALGADA 2KG (VIDA EM GRAOS)</v>
      </c>
      <c r="C436" s="6">
        <f>_xlfn.XLOOKUP(A436,Peso!A:A,Peso!D:D)</f>
        <v>2</v>
      </c>
      <c r="D436" s="7" t="s">
        <v>185</v>
      </c>
      <c r="E436" s="8">
        <f t="shared" si="33"/>
        <v>0.43</v>
      </c>
      <c r="F436" s="9">
        <v>0.97540620614829698</v>
      </c>
      <c r="G436" s="8">
        <f t="shared" si="36"/>
        <v>0.70270310307414852</v>
      </c>
      <c r="H436" s="8">
        <f t="shared" si="34"/>
        <v>17.5</v>
      </c>
      <c r="I436" s="27">
        <v>20943</v>
      </c>
      <c r="J436" s="26" t="str">
        <f>_xlfn.XLOOKUP(I436,CATEGORIA!B:B,CATEGORIA!C:C)</f>
        <v>PEPITA DE GIRASSOL TORRADA E SALGADA 5KG</v>
      </c>
      <c r="K436" s="8">
        <f>_xlfn.XLOOKUP(I436,'LISTA '!D:D,'LISTA '!I:I)</f>
        <v>14.5</v>
      </c>
      <c r="L436" s="58">
        <f t="shared" si="35"/>
        <v>0.15</v>
      </c>
    </row>
    <row r="437" spans="1:12" x14ac:dyDescent="0.3">
      <c r="A437" s="4">
        <v>1541</v>
      </c>
      <c r="B437" s="26" t="str">
        <f>_xlfn.XLOOKUP(A437,CATEGORIA!B:B,CATEGORIA!C:C)</f>
        <v>PIMENTA BRANCA EM GRAOS 2KG (VIDA EM GRAOS)</v>
      </c>
      <c r="C437" s="6">
        <f>_xlfn.XLOOKUP(A437,Peso!A:A,Peso!D:D)</f>
        <v>2</v>
      </c>
      <c r="D437" s="7" t="s">
        <v>185</v>
      </c>
      <c r="E437" s="8">
        <f t="shared" si="33"/>
        <v>0.43</v>
      </c>
      <c r="F437" s="9">
        <v>0.97540620614829698</v>
      </c>
      <c r="G437" s="8">
        <f t="shared" si="36"/>
        <v>0.70270310307414852</v>
      </c>
      <c r="H437" s="8">
        <f t="shared" si="34"/>
        <v>100.9</v>
      </c>
      <c r="I437" s="27">
        <v>933</v>
      </c>
      <c r="J437" s="26" t="str">
        <f>_xlfn.XLOOKUP(I437,CATEGORIA!B:B,CATEGORIA!C:C)</f>
        <v>PIMENTA BRANCA EM GRAOS 25KG</v>
      </c>
      <c r="K437" s="8">
        <v>91</v>
      </c>
      <c r="L437" s="58">
        <f t="shared" si="35"/>
        <v>0.1</v>
      </c>
    </row>
    <row r="438" spans="1:12" x14ac:dyDescent="0.3">
      <c r="A438" s="4">
        <v>1058</v>
      </c>
      <c r="B438" s="26" t="str">
        <f>_xlfn.XLOOKUP(A438,CATEGORIA!B:B,CATEGORIA!C:C)</f>
        <v>PIMENTA BRANCA EM GRAOS 5KG (VIDA EM GRAOS)</v>
      </c>
      <c r="C438" s="6">
        <f>_xlfn.XLOOKUP(A438,Peso!A:A,Peso!D:D)</f>
        <v>5</v>
      </c>
      <c r="D438" s="7" t="s">
        <v>149</v>
      </c>
      <c r="E438" s="8">
        <f t="shared" si="33"/>
        <v>1.6</v>
      </c>
      <c r="F438" s="9">
        <v>0.97540620614829698</v>
      </c>
      <c r="G438" s="8">
        <f t="shared" si="36"/>
        <v>0.51508124122965948</v>
      </c>
      <c r="H438" s="8">
        <f t="shared" si="34"/>
        <v>97</v>
      </c>
      <c r="I438" s="27">
        <v>933</v>
      </c>
      <c r="J438" s="26" t="str">
        <f>_xlfn.XLOOKUP(I438,CATEGORIA!B:B,CATEGORIA!C:C)</f>
        <v>PIMENTA BRANCA EM GRAOS 25KG</v>
      </c>
      <c r="K438" s="8">
        <v>91</v>
      </c>
      <c r="L438" s="58">
        <f t="shared" si="35"/>
        <v>0.06</v>
      </c>
    </row>
    <row r="439" spans="1:12" x14ac:dyDescent="0.3">
      <c r="A439" s="4">
        <v>1830</v>
      </c>
      <c r="B439" s="26" t="str">
        <f>_xlfn.XLOOKUP(A439,CATEGORIA!B:B,CATEGORIA!C:C)</f>
        <v>PIMENTA BRANCA PO 95% 2KG (VIDA EM GRAOS)</v>
      </c>
      <c r="C439" s="6">
        <f>_xlfn.XLOOKUP(A439,Peso!A:A,Peso!D:D)</f>
        <v>2</v>
      </c>
      <c r="D439" s="7" t="s">
        <v>185</v>
      </c>
      <c r="E439" s="8">
        <f t="shared" si="33"/>
        <v>0.43</v>
      </c>
      <c r="F439" s="9">
        <v>0.97540620614829698</v>
      </c>
      <c r="G439" s="8">
        <f t="shared" si="36"/>
        <v>0.70270310307414852</v>
      </c>
      <c r="H439" s="8">
        <f t="shared" si="34"/>
        <v>50.2</v>
      </c>
      <c r="I439" s="27">
        <v>621</v>
      </c>
      <c r="J439" s="26" t="str">
        <f>_xlfn.XLOOKUP(I439,CATEGORIA!B:B,CATEGORIA!C:C)</f>
        <v>PIMENTA BRANCA PO 95% 5KG</v>
      </c>
      <c r="K439" s="8">
        <f>_xlfn.XLOOKUP(I439,'LISTA '!D:D,'LISTA '!I:I)</f>
        <v>44.9</v>
      </c>
      <c r="L439" s="58">
        <f t="shared" si="35"/>
        <v>0.1</v>
      </c>
    </row>
    <row r="440" spans="1:12" x14ac:dyDescent="0.3">
      <c r="A440" s="4">
        <v>21425</v>
      </c>
      <c r="B440" s="26" t="str">
        <f>_xlfn.XLOOKUP(A440,CATEGORIA!B:B,CATEGORIA!C:C)</f>
        <v>PIMENTA CALABRESA EM FLOCOS 2KG (VIDA EM GRAOS)</v>
      </c>
      <c r="C440" s="6">
        <f>_xlfn.XLOOKUP(A440,Peso!A:A,Peso!D:D)</f>
        <v>2</v>
      </c>
      <c r="D440" s="7" t="s">
        <v>185</v>
      </c>
      <c r="E440" s="8">
        <f t="shared" si="33"/>
        <v>0.43</v>
      </c>
      <c r="F440" s="9">
        <v>0.97540620614829698</v>
      </c>
      <c r="G440" s="8">
        <f t="shared" si="36"/>
        <v>0.70270310307414852</v>
      </c>
      <c r="H440" s="8">
        <f t="shared" si="34"/>
        <v>14.6</v>
      </c>
      <c r="I440" s="27">
        <v>20324</v>
      </c>
      <c r="J440" s="26" t="str">
        <f>_xlfn.XLOOKUP(I440,CATEGORIA!B:B,CATEGORIA!C:C)</f>
        <v>PIMENTA CALABRESA EM FLOCOS 25KG</v>
      </c>
      <c r="K440" s="8">
        <f>_xlfn.XLOOKUP(I440,'LISTA '!D:D,'LISTA '!I:I)</f>
        <v>12</v>
      </c>
      <c r="L440" s="58">
        <f t="shared" si="35"/>
        <v>0.15</v>
      </c>
    </row>
    <row r="441" spans="1:12" x14ac:dyDescent="0.3">
      <c r="A441" s="4">
        <v>20396</v>
      </c>
      <c r="B441" s="26" t="str">
        <f>_xlfn.XLOOKUP(A441,CATEGORIA!B:B,CATEGORIA!C:C)</f>
        <v>PIMENTA CALABRESA EM FLOCOS 5KG (VIDA EM GRAOS)</v>
      </c>
      <c r="C441" s="6">
        <f>_xlfn.XLOOKUP(A441,Peso!A:A,Peso!D:D)</f>
        <v>5</v>
      </c>
      <c r="D441" s="7" t="s">
        <v>151</v>
      </c>
      <c r="E441" s="8">
        <f t="shared" si="33"/>
        <v>2.15</v>
      </c>
      <c r="F441" s="9">
        <v>0.97540620614829698</v>
      </c>
      <c r="G441" s="8">
        <f t="shared" si="36"/>
        <v>0.62508124122965936</v>
      </c>
      <c r="H441" s="8">
        <f t="shared" si="34"/>
        <v>14.1</v>
      </c>
      <c r="I441" s="27">
        <v>20324</v>
      </c>
      <c r="J441" s="26" t="str">
        <f>_xlfn.XLOOKUP(I441,CATEGORIA!B:B,CATEGORIA!C:C)</f>
        <v>PIMENTA CALABRESA EM FLOCOS 25KG</v>
      </c>
      <c r="K441" s="8">
        <f>_xlfn.XLOOKUP(I441,'LISTA '!D:D,'LISTA '!I:I)</f>
        <v>12</v>
      </c>
      <c r="L441" s="58">
        <f t="shared" si="35"/>
        <v>0.12</v>
      </c>
    </row>
    <row r="442" spans="1:12" x14ac:dyDescent="0.3">
      <c r="A442" s="4">
        <v>21682</v>
      </c>
      <c r="B442" s="26" t="str">
        <f>_xlfn.XLOOKUP(A442,CATEGORIA!B:B,CATEGORIA!C:C)</f>
        <v>PIMENTA JAMAICA EM GRAOS 2KG (VIDA EM GRAOS)</v>
      </c>
      <c r="C442" s="6">
        <f>_xlfn.XLOOKUP(A442,Peso!A:A,Peso!D:D)</f>
        <v>2</v>
      </c>
      <c r="D442" s="7" t="s">
        <v>149</v>
      </c>
      <c r="E442" s="8">
        <f t="shared" si="33"/>
        <v>1.6</v>
      </c>
      <c r="F442" s="9">
        <v>0.97540620614829698</v>
      </c>
      <c r="G442" s="8">
        <f t="shared" si="36"/>
        <v>1.2877031030741486</v>
      </c>
      <c r="H442" s="8">
        <f t="shared" si="34"/>
        <v>98.2</v>
      </c>
      <c r="I442" s="27">
        <v>1007</v>
      </c>
      <c r="J442" s="26" t="str">
        <f>_xlfn.XLOOKUP(I442,CATEGORIA!B:B,CATEGORIA!C:C)</f>
        <v>PIMENTA JAMAICA EM GRAOS 25KG</v>
      </c>
      <c r="K442" s="8">
        <f>_xlfn.XLOOKUP(I442,'LISTA '!D:D,'LISTA '!I:I)</f>
        <v>88</v>
      </c>
      <c r="L442" s="58">
        <f t="shared" si="35"/>
        <v>0.1</v>
      </c>
    </row>
    <row r="443" spans="1:12" x14ac:dyDescent="0.3">
      <c r="A443" s="4">
        <v>20363</v>
      </c>
      <c r="B443" s="26" t="str">
        <f>_xlfn.XLOOKUP(A443,CATEGORIA!B:B,CATEGORIA!C:C)</f>
        <v>PIMENTA JAMAICA EM GRAOS 5KG (VIDA EM GRAOS)</v>
      </c>
      <c r="C443" s="6">
        <f>_xlfn.XLOOKUP(A443,Peso!A:A,Peso!D:D)</f>
        <v>5</v>
      </c>
      <c r="D443" s="7" t="s">
        <v>149</v>
      </c>
      <c r="E443" s="8">
        <f t="shared" si="33"/>
        <v>1.6</v>
      </c>
      <c r="F443" s="9">
        <v>0.97540620614829698</v>
      </c>
      <c r="G443" s="8">
        <f t="shared" si="36"/>
        <v>0.51508124122965948</v>
      </c>
      <c r="H443" s="8">
        <f t="shared" si="34"/>
        <v>93.8</v>
      </c>
      <c r="I443" s="27">
        <v>1007</v>
      </c>
      <c r="J443" s="26" t="str">
        <f>_xlfn.XLOOKUP(I443,CATEGORIA!B:B,CATEGORIA!C:C)</f>
        <v>PIMENTA JAMAICA EM GRAOS 25KG</v>
      </c>
      <c r="K443" s="8">
        <f>_xlfn.XLOOKUP(I443,'LISTA '!D:D,'LISTA '!I:I)</f>
        <v>88</v>
      </c>
      <c r="L443" s="58">
        <f t="shared" si="35"/>
        <v>0.06</v>
      </c>
    </row>
    <row r="444" spans="1:12" x14ac:dyDescent="0.3">
      <c r="A444" s="4">
        <v>2268</v>
      </c>
      <c r="B444" s="26" t="str">
        <f>_xlfn.XLOOKUP(A444,CATEGORIA!B:B,CATEGORIA!C:C)</f>
        <v>PIMENTA JAMAICA MOIDA 2KG (VIDA EM GRAOS)</v>
      </c>
      <c r="C444" s="6">
        <f>_xlfn.XLOOKUP(A444,Peso!A:A,Peso!D:D)</f>
        <v>2</v>
      </c>
      <c r="D444" s="7" t="s">
        <v>149</v>
      </c>
      <c r="E444" s="8">
        <f t="shared" si="33"/>
        <v>1.6</v>
      </c>
      <c r="F444" s="9">
        <v>0.97540620614829698</v>
      </c>
      <c r="G444" s="8">
        <f t="shared" si="36"/>
        <v>1.2877031030741486</v>
      </c>
      <c r="H444" s="8">
        <f t="shared" si="34"/>
        <v>56.2</v>
      </c>
      <c r="I444" s="27">
        <v>1155</v>
      </c>
      <c r="J444" s="26" t="str">
        <f>_xlfn.XLOOKUP(I444,CATEGORIA!B:B,CATEGORIA!C:C)</f>
        <v>PIMENTA JAMAICA MOIDA 5KG</v>
      </c>
      <c r="K444" s="8">
        <f>_xlfn.XLOOKUP(I444,'LISTA '!D:D,'LISTA '!I:I)</f>
        <v>49.8</v>
      </c>
      <c r="L444" s="58">
        <f t="shared" si="35"/>
        <v>0.1</v>
      </c>
    </row>
    <row r="445" spans="1:12" x14ac:dyDescent="0.3">
      <c r="A445" s="4">
        <v>1593</v>
      </c>
      <c r="B445" s="26" t="str">
        <f>_xlfn.XLOOKUP(A445,CATEGORIA!B:B,CATEGORIA!C:C)</f>
        <v>PIMENTA PRETA EM GRAOS 2KG (VIDA EM GRAOS)</v>
      </c>
      <c r="C445" s="6">
        <f>_xlfn.XLOOKUP(A445,Peso!A:A,Peso!D:D)</f>
        <v>2</v>
      </c>
      <c r="D445" s="7" t="s">
        <v>185</v>
      </c>
      <c r="E445" s="8">
        <f t="shared" si="33"/>
        <v>0.43</v>
      </c>
      <c r="F445" s="9">
        <v>0.97540620614829698</v>
      </c>
      <c r="G445" s="8">
        <f t="shared" si="36"/>
        <v>0.70270310307414852</v>
      </c>
      <c r="H445" s="8">
        <f t="shared" si="34"/>
        <v>0.8</v>
      </c>
      <c r="I445" s="27">
        <v>917</v>
      </c>
      <c r="J445" s="26" t="str">
        <f>_xlfn.XLOOKUP(I445,CATEGORIA!B:B,CATEGORIA!C:C)</f>
        <v>PIMENTA PRETA EM GRAOS 25KG</v>
      </c>
      <c r="K445" s="8">
        <f>_xlfn.XLOOKUP(I445,'LISTA '!D:D,'LISTA '!I:I)</f>
        <v>0</v>
      </c>
      <c r="L445" s="58">
        <f t="shared" si="35"/>
        <v>0.15</v>
      </c>
    </row>
    <row r="446" spans="1:12" x14ac:dyDescent="0.3">
      <c r="A446" s="4">
        <v>1003</v>
      </c>
      <c r="B446" s="26" t="str">
        <f>_xlfn.XLOOKUP(A446,CATEGORIA!B:B,CATEGORIA!C:C)</f>
        <v>PIMENTA PRETA EM GRAOS 5KG (VIDA EM GRAOS)</v>
      </c>
      <c r="C446" s="6">
        <f>_xlfn.XLOOKUP(A446,Peso!A:A,Peso!D:D)</f>
        <v>5</v>
      </c>
      <c r="D446" s="7" t="s">
        <v>149</v>
      </c>
      <c r="E446" s="8">
        <f t="shared" si="33"/>
        <v>1.6</v>
      </c>
      <c r="F446" s="9">
        <v>0.97540620614829698</v>
      </c>
      <c r="G446" s="8">
        <f t="shared" si="36"/>
        <v>0.51508124122965948</v>
      </c>
      <c r="H446" s="8">
        <f t="shared" si="34"/>
        <v>0.6</v>
      </c>
      <c r="I446" s="28">
        <v>917</v>
      </c>
      <c r="J446" s="26" t="str">
        <f>_xlfn.XLOOKUP(I446,CATEGORIA!B:B,CATEGORIA!C:C)</f>
        <v>PIMENTA PRETA EM GRAOS 25KG</v>
      </c>
      <c r="K446" s="8">
        <f>_xlfn.XLOOKUP(I446,'LISTA '!D:D,'LISTA '!I:I)</f>
        <v>0</v>
      </c>
      <c r="L446" s="58">
        <f t="shared" si="35"/>
        <v>0.12</v>
      </c>
    </row>
    <row r="447" spans="1:12" x14ac:dyDescent="0.3">
      <c r="A447" s="4">
        <v>2684</v>
      </c>
      <c r="B447" s="26" t="str">
        <f>_xlfn.XLOOKUP(A447,CATEGORIA!B:B,CATEGORIA!C:C)</f>
        <v>PIMENTA PRETA PO 95% 2KG (VIDA EM GRAOS)</v>
      </c>
      <c r="C447" s="6">
        <f>_xlfn.XLOOKUP(A447,Peso!A:A,Peso!D:D)</f>
        <v>2</v>
      </c>
      <c r="D447" s="7" t="s">
        <v>185</v>
      </c>
      <c r="E447" s="8">
        <f t="shared" ref="E447:E510" si="37">VLOOKUP(D447,$P$6:$Q$20,2,0)</f>
        <v>0.43</v>
      </c>
      <c r="F447" s="9">
        <v>0.97540620614829698</v>
      </c>
      <c r="G447" s="8">
        <f t="shared" si="36"/>
        <v>0.70270310307414852</v>
      </c>
      <c r="H447" s="8">
        <f t="shared" si="34"/>
        <v>14</v>
      </c>
      <c r="I447" s="28">
        <v>1207</v>
      </c>
      <c r="J447" s="26" t="str">
        <f>_xlfn.XLOOKUP(I447,CATEGORIA!B:B,CATEGORIA!C:C)</f>
        <v>PIMENTA PRETA PO 95% 5KG</v>
      </c>
      <c r="K447" s="8">
        <f>_xlfn.XLOOKUP(I447,'LISTA '!D:D,'LISTA '!I:I)</f>
        <v>11.5</v>
      </c>
      <c r="L447" s="58">
        <f t="shared" si="35"/>
        <v>0.15</v>
      </c>
    </row>
    <row r="448" spans="1:12" x14ac:dyDescent="0.3">
      <c r="A448" s="4">
        <v>622</v>
      </c>
      <c r="B448" s="26" t="str">
        <f>_xlfn.XLOOKUP(A448,CATEGORIA!B:B,CATEGORIA!C:C)</f>
        <v>PIMENTA ROSA 2KG</v>
      </c>
      <c r="C448" s="6">
        <f>_xlfn.XLOOKUP(A448,Peso!A:A,Peso!D:D)</f>
        <v>2</v>
      </c>
      <c r="D448" s="7" t="s">
        <v>185</v>
      </c>
      <c r="E448" s="8">
        <f t="shared" si="37"/>
        <v>0.43</v>
      </c>
      <c r="F448" s="9">
        <v>0.97540620614829698</v>
      </c>
      <c r="G448" s="8">
        <f t="shared" si="36"/>
        <v>0.70270310307414852</v>
      </c>
      <c r="H448" s="8" t="e">
        <f t="shared" si="34"/>
        <v>#N/A</v>
      </c>
      <c r="I448" s="28">
        <v>220</v>
      </c>
      <c r="J448" s="26" t="str">
        <f>_xlfn.XLOOKUP(I448,CATEGORIA!B:B,CATEGORIA!C:C)</f>
        <v>PIMENTA ROSA 5KG</v>
      </c>
      <c r="K448" s="8" t="e">
        <f>_xlfn.XLOOKUP(I448,'LISTA '!D:D,'LISTA '!I:I)</f>
        <v>#N/A</v>
      </c>
      <c r="L448" s="58" t="e">
        <f t="shared" si="35"/>
        <v>#N/A</v>
      </c>
    </row>
    <row r="449" spans="1:12" x14ac:dyDescent="0.3">
      <c r="A449" s="4">
        <v>21595</v>
      </c>
      <c r="B449" s="26" t="str">
        <f>_xlfn.XLOOKUP(A449,CATEGORIA!B:B,CATEGORIA!C:C)</f>
        <v>PISTACHE COM CASCA TORRADO E SALGADO 5,67KG (USA)</v>
      </c>
      <c r="C449" s="6">
        <f>_xlfn.XLOOKUP(A449,Peso!A:A,Peso!D:D)</f>
        <v>5.67</v>
      </c>
      <c r="D449" s="7" t="s">
        <v>149</v>
      </c>
      <c r="E449" s="8">
        <f t="shared" si="37"/>
        <v>1.6</v>
      </c>
      <c r="F449" s="9">
        <v>0.97540620614829698</v>
      </c>
      <c r="G449" s="8">
        <f t="shared" si="36"/>
        <v>0.45421626210728344</v>
      </c>
      <c r="H449" s="8">
        <f t="shared" si="34"/>
        <v>95.9</v>
      </c>
      <c r="I449" s="27">
        <v>21749</v>
      </c>
      <c r="J449" s="26" t="str">
        <f>_xlfn.XLOOKUP(I449,CATEGORIA!B:B,CATEGORIA!C:C)</f>
        <v>PISTACHE COM CASCA TORRADO E SALGADO 10KG (AYDIN)</v>
      </c>
      <c r="K449" s="8">
        <f>_xlfn.XLOOKUP(I449,'LISTA '!D:D,'LISTA '!I:I)</f>
        <v>90</v>
      </c>
      <c r="L449" s="58">
        <f t="shared" si="35"/>
        <v>0.06</v>
      </c>
    </row>
    <row r="450" spans="1:12" x14ac:dyDescent="0.3">
      <c r="A450" s="4">
        <v>20996</v>
      </c>
      <c r="B450" s="26" t="str">
        <f>_xlfn.XLOOKUP(A450,CATEGORIA!B:B,CATEGORIA!C:C)</f>
        <v>PISTACHE COM CASCA TORRADO E SALGADO 5KG (USA)</v>
      </c>
      <c r="C450" s="6">
        <f>_xlfn.XLOOKUP(A450,Peso!A:A,Peso!D:D)</f>
        <v>5</v>
      </c>
      <c r="D450" s="7" t="s">
        <v>149</v>
      </c>
      <c r="E450" s="8">
        <f t="shared" si="37"/>
        <v>1.6</v>
      </c>
      <c r="F450" s="9">
        <v>0.97540620614829698</v>
      </c>
      <c r="G450" s="8">
        <f t="shared" si="36"/>
        <v>0.51508124122965948</v>
      </c>
      <c r="H450" s="8">
        <f t="shared" si="34"/>
        <v>95.9</v>
      </c>
      <c r="I450" s="27">
        <v>21749</v>
      </c>
      <c r="J450" s="26" t="str">
        <f>_xlfn.XLOOKUP(I450,CATEGORIA!B:B,CATEGORIA!C:C)</f>
        <v>PISTACHE COM CASCA TORRADO E SALGADO 10KG (AYDIN)</v>
      </c>
      <c r="K450" s="8">
        <f>_xlfn.XLOOKUP(I450,'LISTA '!D:D,'LISTA '!I:I)</f>
        <v>90</v>
      </c>
      <c r="L450" s="58">
        <f t="shared" si="35"/>
        <v>0.06</v>
      </c>
    </row>
    <row r="451" spans="1:12" x14ac:dyDescent="0.3">
      <c r="A451" s="4">
        <v>21467</v>
      </c>
      <c r="B451" s="26" t="str">
        <f>_xlfn.XLOOKUP(A451,CATEGORIA!B:B,CATEGORIA!C:C)</f>
        <v>PISTACHE COM CASCA TORRADO E SALGADO 2KG (USA)</v>
      </c>
      <c r="C451" s="6">
        <f>_xlfn.XLOOKUP(A451,Peso!A:A,Peso!D:D)</f>
        <v>2</v>
      </c>
      <c r="D451" s="7" t="s">
        <v>185</v>
      </c>
      <c r="E451" s="8">
        <f t="shared" si="37"/>
        <v>0.43</v>
      </c>
      <c r="F451" s="9">
        <v>0.97540620614829698</v>
      </c>
      <c r="G451" s="8">
        <f t="shared" si="36"/>
        <v>0.70270310307414852</v>
      </c>
      <c r="H451" s="8">
        <f t="shared" si="34"/>
        <v>99.8</v>
      </c>
      <c r="I451" s="27">
        <v>21749</v>
      </c>
      <c r="J451" s="26" t="str">
        <f>_xlfn.XLOOKUP(I451,CATEGORIA!B:B,CATEGORIA!C:C)</f>
        <v>PISTACHE COM CASCA TORRADO E SALGADO 10KG (AYDIN)</v>
      </c>
      <c r="K451" s="8">
        <f>_xlfn.XLOOKUP(I451,'LISTA '!D:D,'LISTA '!I:I)</f>
        <v>90</v>
      </c>
      <c r="L451" s="58">
        <f t="shared" si="35"/>
        <v>0.1</v>
      </c>
    </row>
    <row r="452" spans="1:12" x14ac:dyDescent="0.3">
      <c r="A452" s="4">
        <v>21686</v>
      </c>
      <c r="B452" s="26" t="str">
        <f>_xlfn.XLOOKUP(A452,CATEGORIA!B:B,CATEGORIA!C:C)</f>
        <v>PISTACHE COM CASCA TORRADO E SALGADO 2KG (VIDA EM GRAOS)</v>
      </c>
      <c r="C452" s="6">
        <f>_xlfn.XLOOKUP(A452,Peso!A:A,Peso!D:D)</f>
        <v>2</v>
      </c>
      <c r="D452" s="7" t="s">
        <v>149</v>
      </c>
      <c r="E452" s="8">
        <f t="shared" si="37"/>
        <v>1.6</v>
      </c>
      <c r="F452" s="9">
        <v>0.97540620614829698</v>
      </c>
      <c r="G452" s="8">
        <f t="shared" si="36"/>
        <v>1.2877031030741486</v>
      </c>
      <c r="H452" s="8">
        <f t="shared" si="34"/>
        <v>100.4</v>
      </c>
      <c r="I452" s="27">
        <v>21749</v>
      </c>
      <c r="J452" s="26" t="str">
        <f>_xlfn.XLOOKUP(I452,CATEGORIA!B:B,CATEGORIA!C:C)</f>
        <v>PISTACHE COM CASCA TORRADO E SALGADO 10KG (AYDIN)</v>
      </c>
      <c r="K452" s="8">
        <f>_xlfn.XLOOKUP(I452,'LISTA '!D:D,'LISTA '!I:I)</f>
        <v>90</v>
      </c>
      <c r="L452" s="58">
        <f t="shared" si="35"/>
        <v>0.1</v>
      </c>
    </row>
    <row r="453" spans="1:12" x14ac:dyDescent="0.3">
      <c r="A453" s="4">
        <v>21685</v>
      </c>
      <c r="B453" s="26" t="str">
        <f>_xlfn.XLOOKUP(A453,CATEGORIA!B:B,CATEGORIA!C:C)</f>
        <v>PISTACHE COM CASCA TORRADO E SALGADO 5KG (VIDA EM GRAOS)</v>
      </c>
      <c r="C453" s="6">
        <f>_xlfn.XLOOKUP(A453,Peso!A:A,Peso!D:D)</f>
        <v>5</v>
      </c>
      <c r="D453" s="7" t="s">
        <v>149</v>
      </c>
      <c r="E453" s="8">
        <f t="shared" si="37"/>
        <v>1.6</v>
      </c>
      <c r="F453" s="9">
        <v>0.97540620614829698</v>
      </c>
      <c r="G453" s="8">
        <f t="shared" si="36"/>
        <v>0.51508124122965948</v>
      </c>
      <c r="H453" s="8">
        <f t="shared" si="34"/>
        <v>95.9</v>
      </c>
      <c r="I453" s="27">
        <v>21749</v>
      </c>
      <c r="J453" s="26" t="str">
        <f>_xlfn.XLOOKUP(I453,CATEGORIA!B:B,CATEGORIA!C:C)</f>
        <v>PISTACHE COM CASCA TORRADO E SALGADO 10KG (AYDIN)</v>
      </c>
      <c r="K453" s="8">
        <f>_xlfn.XLOOKUP(I453,'LISTA '!D:D,'LISTA '!I:I)</f>
        <v>90</v>
      </c>
      <c r="L453" s="58">
        <f t="shared" si="35"/>
        <v>0.06</v>
      </c>
    </row>
    <row r="454" spans="1:12" x14ac:dyDescent="0.3">
      <c r="A454" s="4">
        <v>21585</v>
      </c>
      <c r="B454" s="26" t="str">
        <f>_xlfn.XLOOKUP(A454,CATEGORIA!B:B,CATEGORIA!C:C)</f>
        <v>PISTACHE SEM CASCA CRU INTEIRO 2KG (VIDA EM GRAOS)</v>
      </c>
      <c r="C454" s="6">
        <f>_xlfn.XLOOKUP(A454,Peso!A:A,Peso!D:D)</f>
        <v>2</v>
      </c>
      <c r="D454" s="7" t="s">
        <v>185</v>
      </c>
      <c r="E454" s="8">
        <f t="shared" si="37"/>
        <v>0.43</v>
      </c>
      <c r="F454" s="9">
        <v>0.97540620614829698</v>
      </c>
      <c r="G454" s="8">
        <f t="shared" si="36"/>
        <v>0.70270310307414852</v>
      </c>
      <c r="H454" s="8">
        <f t="shared" si="34"/>
        <v>165.8</v>
      </c>
      <c r="I454" s="27">
        <v>21752</v>
      </c>
      <c r="J454" s="26" t="str">
        <f>_xlfn.XLOOKUP(I454,CATEGORIA!B:B,CATEGORIA!C:C)</f>
        <v>PISTACHE SEM CASCA CRU INTEIRO 80% 10KG (HASATA)</v>
      </c>
      <c r="K454" s="8">
        <f>_xlfn.XLOOKUP(I454,'LISTA '!D:D,'LISTA '!I:I)</f>
        <v>150</v>
      </c>
      <c r="L454" s="58">
        <f t="shared" si="35"/>
        <v>0.1</v>
      </c>
    </row>
    <row r="455" spans="1:12" x14ac:dyDescent="0.3">
      <c r="A455" s="4">
        <v>21138</v>
      </c>
      <c r="B455" s="26" t="str">
        <f>_xlfn.XLOOKUP(A455,CATEGORIA!B:B,CATEGORIA!C:C)</f>
        <v>PISTACHE SEM CASCA CRU INTEIRO 80% 5KG (VIDA EM GRAOS)</v>
      </c>
      <c r="C455" s="6">
        <f>_xlfn.XLOOKUP(A455,Peso!A:A,Peso!D:D)</f>
        <v>5</v>
      </c>
      <c r="D455" s="7" t="s">
        <v>149</v>
      </c>
      <c r="E455" s="8">
        <f t="shared" si="37"/>
        <v>1.6</v>
      </c>
      <c r="F455" s="9">
        <v>0.97540620614829698</v>
      </c>
      <c r="G455" s="8">
        <f t="shared" si="36"/>
        <v>0.51508124122965948</v>
      </c>
      <c r="H455" s="8">
        <f t="shared" si="34"/>
        <v>159.5</v>
      </c>
      <c r="I455" s="27">
        <v>21752</v>
      </c>
      <c r="J455" s="26" t="str">
        <f>_xlfn.XLOOKUP(I455,CATEGORIA!B:B,CATEGORIA!C:C)</f>
        <v>PISTACHE SEM CASCA CRU INTEIRO 80% 10KG (HASATA)</v>
      </c>
      <c r="K455" s="8">
        <f>_xlfn.XLOOKUP(I455,'LISTA '!D:D,'LISTA '!I:I)</f>
        <v>150</v>
      </c>
      <c r="L455" s="58">
        <f t="shared" si="35"/>
        <v>0.06</v>
      </c>
    </row>
    <row r="456" spans="1:12" x14ac:dyDescent="0.3">
      <c r="A456" s="27">
        <v>21318</v>
      </c>
      <c r="B456" s="26" t="str">
        <f>_xlfn.XLOOKUP(A456,CATEGORIA!B:B,CATEGORIA!C:C)</f>
        <v>PISTACHE SEM CASCA CRU METADES 5KG</v>
      </c>
      <c r="C456" s="6">
        <f>_xlfn.XLOOKUP(A456,Peso!A:A,Peso!D:D)</f>
        <v>5</v>
      </c>
      <c r="D456" s="7" t="s">
        <v>149</v>
      </c>
      <c r="E456" s="8">
        <f t="shared" si="37"/>
        <v>1.6</v>
      </c>
      <c r="F456" s="9">
        <v>0.98</v>
      </c>
      <c r="G456" s="8">
        <f t="shared" si="36"/>
        <v>0.51600000000000001</v>
      </c>
      <c r="H456" s="8">
        <f t="shared" si="34"/>
        <v>146.80000000000001</v>
      </c>
      <c r="I456" s="27">
        <v>21748</v>
      </c>
      <c r="J456" s="26" t="str">
        <f>_xlfn.XLOOKUP(I456,CATEGORIA!B:B,CATEGORIA!C:C)</f>
        <v>PISTACHE SEM CASCA CRU METADE 10KG (REGAL)</v>
      </c>
      <c r="K456" s="8">
        <f>_xlfn.XLOOKUP(I456,'LISTA '!D:D,'LISTA '!I:I)</f>
        <v>138</v>
      </c>
      <c r="L456" s="58">
        <f t="shared" si="35"/>
        <v>0.06</v>
      </c>
    </row>
    <row r="457" spans="1:12" x14ac:dyDescent="0.3">
      <c r="A457" s="4">
        <v>21376</v>
      </c>
      <c r="B457" s="26" t="str">
        <f>_xlfn.XLOOKUP(A457,CATEGORIA!B:B,CATEGORIA!C:C)</f>
        <v>PISTACHE SEM CASCA TORRADO 2KG</v>
      </c>
      <c r="C457" s="6">
        <f>_xlfn.XLOOKUP(A457,Peso!A:A,Peso!D:D)</f>
        <v>2</v>
      </c>
      <c r="D457" s="7" t="s">
        <v>185</v>
      </c>
      <c r="E457" s="8">
        <f t="shared" si="37"/>
        <v>0.43</v>
      </c>
      <c r="F457" s="9">
        <v>0.97540620614829698</v>
      </c>
      <c r="G457" s="8">
        <f t="shared" si="36"/>
        <v>0.70270310307414852</v>
      </c>
      <c r="H457" s="8">
        <f t="shared" si="34"/>
        <v>226.3</v>
      </c>
      <c r="I457" s="27">
        <v>20914</v>
      </c>
      <c r="J457" s="26" t="str">
        <f>_xlfn.XLOOKUP(I457,CATEGORIA!B:B,CATEGORIA!C:C)</f>
        <v>PISTACHE SEM CASCA TORRADO 5KG</v>
      </c>
      <c r="K457" s="8">
        <f>_xlfn.XLOOKUP(I457,'LISTA '!D:D,'LISTA '!I:I)</f>
        <v>205</v>
      </c>
      <c r="L457" s="58">
        <f t="shared" si="35"/>
        <v>0.1</v>
      </c>
    </row>
    <row r="458" spans="1:12" x14ac:dyDescent="0.3">
      <c r="A458" s="4">
        <v>21510</v>
      </c>
      <c r="B458" s="26" t="str">
        <f>_xlfn.XLOOKUP(A458,CATEGORIA!B:B,CATEGORIA!C:C)</f>
        <v>PISTACHE SEM CASCA TORRADO E SALGADO 2KG (VIDA EM GRAOS)</v>
      </c>
      <c r="C458" s="6">
        <f>_xlfn.XLOOKUP(A458,Peso!A:A,Peso!D:D)</f>
        <v>2</v>
      </c>
      <c r="D458" s="7" t="s">
        <v>185</v>
      </c>
      <c r="E458" s="8">
        <f t="shared" si="37"/>
        <v>0.43</v>
      </c>
      <c r="F458" s="9">
        <v>0.97540620614829698</v>
      </c>
      <c r="G458" s="8">
        <f t="shared" si="36"/>
        <v>0.70270310307414852</v>
      </c>
      <c r="H458" s="8">
        <f t="shared" si="34"/>
        <v>226.3</v>
      </c>
      <c r="I458" s="27">
        <v>20913</v>
      </c>
      <c r="J458" s="26" t="str">
        <f>_xlfn.XLOOKUP(I458,CATEGORIA!B:B,CATEGORIA!C:C)</f>
        <v>PISTACHE SEM CASCA TORRADO E SALGADO 5KG</v>
      </c>
      <c r="K458" s="8">
        <f>_xlfn.XLOOKUP(I458,'LISTA '!D:D,'LISTA '!I:I)</f>
        <v>205</v>
      </c>
      <c r="L458" s="58">
        <f t="shared" si="35"/>
        <v>0.1</v>
      </c>
    </row>
    <row r="459" spans="1:12" x14ac:dyDescent="0.3">
      <c r="A459" s="4">
        <v>1026</v>
      </c>
      <c r="B459" s="26" t="str">
        <f>_xlfn.XLOOKUP(A459,CATEGORIA!B:B,CATEGORIA!C:C)</f>
        <v>POLVILHO AZEDO 5KG (VIDA EM GRAOS)</v>
      </c>
      <c r="C459" s="6">
        <f>_xlfn.XLOOKUP(A459,Peso!A:A,Peso!D:D)</f>
        <v>5</v>
      </c>
      <c r="D459" s="7" t="s">
        <v>149</v>
      </c>
      <c r="E459" s="8">
        <f t="shared" si="37"/>
        <v>1.6</v>
      </c>
      <c r="F459" s="9">
        <v>0.97540620614829698</v>
      </c>
      <c r="G459" s="8">
        <f t="shared" si="36"/>
        <v>0.51508124122965948</v>
      </c>
      <c r="H459" s="8">
        <f t="shared" si="34"/>
        <v>7</v>
      </c>
      <c r="I459" s="27">
        <v>195</v>
      </c>
      <c r="J459" s="26" t="str">
        <f>_xlfn.XLOOKUP(I459,CATEGORIA!B:B,CATEGORIA!C:C)</f>
        <v>POLVILHO AZEDO 25KG</v>
      </c>
      <c r="K459" s="8">
        <f>_xlfn.XLOOKUP(I459,'LISTA '!D:D,'LISTA '!I:I)</f>
        <v>5.7</v>
      </c>
      <c r="L459" s="58">
        <f t="shared" si="35"/>
        <v>0.12</v>
      </c>
    </row>
    <row r="460" spans="1:12" x14ac:dyDescent="0.3">
      <c r="A460" s="4">
        <v>1028</v>
      </c>
      <c r="B460" s="26" t="str">
        <f>_xlfn.XLOOKUP(A460,CATEGORIA!B:B,CATEGORIA!C:C)</f>
        <v>POLVILHO DOCE 5KG (VIDA EM GRAOS)</v>
      </c>
      <c r="C460" s="6">
        <f>_xlfn.XLOOKUP(A460,Peso!A:A,Peso!D:D)</f>
        <v>5</v>
      </c>
      <c r="D460" s="7" t="s">
        <v>149</v>
      </c>
      <c r="E460" s="8">
        <f t="shared" si="37"/>
        <v>1.6</v>
      </c>
      <c r="F460" s="9">
        <v>0.97540620614829698</v>
      </c>
      <c r="G460" s="8">
        <f t="shared" si="36"/>
        <v>0.51508124122965948</v>
      </c>
      <c r="H460" s="8">
        <f t="shared" si="34"/>
        <v>7</v>
      </c>
      <c r="I460" s="27">
        <v>199</v>
      </c>
      <c r="J460" s="26" t="str">
        <f>_xlfn.XLOOKUP(I460,CATEGORIA!B:B,CATEGORIA!C:C)</f>
        <v>POLVILHO DOCE 25KG</v>
      </c>
      <c r="K460" s="8">
        <f>_xlfn.XLOOKUP(I460,'LISTA '!D:D,'LISTA '!I:I)</f>
        <v>5.7</v>
      </c>
      <c r="L460" s="58">
        <f t="shared" si="35"/>
        <v>0.12</v>
      </c>
    </row>
    <row r="461" spans="1:12" x14ac:dyDescent="0.3">
      <c r="A461" s="4">
        <v>2121</v>
      </c>
      <c r="B461" s="26" t="str">
        <f>_xlfn.XLOOKUP(A461,CATEGORIA!B:B,CATEGORIA!C:C)</f>
        <v>PROTEINA DE SOJA GRANULADA CARAMELO 5KG (VIDA EM GRAOS)</v>
      </c>
      <c r="C461" s="6">
        <f>_xlfn.XLOOKUP(A461,Peso!A:A,Peso!D:D)</f>
        <v>5</v>
      </c>
      <c r="D461" s="7" t="s">
        <v>151</v>
      </c>
      <c r="E461" s="8">
        <f t="shared" si="37"/>
        <v>2.15</v>
      </c>
      <c r="F461" s="9">
        <v>0.97540620614829698</v>
      </c>
      <c r="G461" s="8">
        <f t="shared" si="36"/>
        <v>0.62508124122965936</v>
      </c>
      <c r="H461" s="8">
        <f t="shared" si="34"/>
        <v>11.2</v>
      </c>
      <c r="I461" s="27">
        <v>1887</v>
      </c>
      <c r="J461" s="26" t="str">
        <f>_xlfn.XLOOKUP(I461,CATEGORIA!B:B,CATEGORIA!C:C)</f>
        <v>PROTEINA DE SOJA GRANULADA CARAMELO EXIN 12KG</v>
      </c>
      <c r="K461" s="8">
        <f>_xlfn.XLOOKUP(I461,'LISTA '!D:D,'LISTA '!I:I)</f>
        <v>9.4</v>
      </c>
      <c r="L461" s="58">
        <f t="shared" si="35"/>
        <v>0.12</v>
      </c>
    </row>
    <row r="462" spans="1:12" x14ac:dyDescent="0.3">
      <c r="A462" s="4">
        <v>2122</v>
      </c>
      <c r="B462" s="26" t="str">
        <f>_xlfn.XLOOKUP(A462,CATEGORIA!B:B,CATEGORIA!C:C)</f>
        <v>PROTEINA DE SOJA GRANULADA NATURAL 5KG (VIDA EM GRAOS)</v>
      </c>
      <c r="C462" s="6">
        <f>_xlfn.XLOOKUP(A462,Peso!A:A,Peso!D:D)</f>
        <v>5</v>
      </c>
      <c r="D462" s="7" t="s">
        <v>151</v>
      </c>
      <c r="E462" s="8">
        <f t="shared" si="37"/>
        <v>2.15</v>
      </c>
      <c r="F462" s="9">
        <v>0.97540620614829698</v>
      </c>
      <c r="G462" s="8">
        <f t="shared" si="36"/>
        <v>0.62508124122965936</v>
      </c>
      <c r="H462" s="8">
        <f t="shared" si="34"/>
        <v>11.2</v>
      </c>
      <c r="I462" s="27">
        <v>1888</v>
      </c>
      <c r="J462" s="26" t="str">
        <f>_xlfn.XLOOKUP(I462,CATEGORIA!B:B,CATEGORIA!C:C)</f>
        <v>PROTEINA DE SOJA GRANULADA NATURAL EXIN 12KG</v>
      </c>
      <c r="K462" s="8">
        <f>_xlfn.XLOOKUP(I462,'LISTA '!D:D,'LISTA '!I:I)</f>
        <v>9.4</v>
      </c>
      <c r="L462" s="58">
        <f t="shared" si="35"/>
        <v>0.12</v>
      </c>
    </row>
    <row r="463" spans="1:12" x14ac:dyDescent="0.3">
      <c r="A463" s="4">
        <v>578</v>
      </c>
      <c r="B463" s="26" t="str">
        <f>_xlfn.XLOOKUP(A463,CATEGORIA!B:B,CATEGORIA!C:C)</f>
        <v>PROTEINA DE SOJA GRAUDA CARAMELO 4KG (VIDA EM GRAOS)</v>
      </c>
      <c r="C463" s="6">
        <f>_xlfn.XLOOKUP(A463,Peso!A:A,Peso!D:D)</f>
        <v>4</v>
      </c>
      <c r="D463" s="7" t="s">
        <v>151</v>
      </c>
      <c r="E463" s="8">
        <f t="shared" si="37"/>
        <v>2.15</v>
      </c>
      <c r="F463" s="9">
        <v>0.97540620614829698</v>
      </c>
      <c r="G463" s="8">
        <f t="shared" si="36"/>
        <v>0.78135155153707425</v>
      </c>
      <c r="H463" s="8">
        <f t="shared" si="34"/>
        <v>19.600000000000001</v>
      </c>
      <c r="I463" s="27">
        <v>1800</v>
      </c>
      <c r="J463" s="26" t="str">
        <f>_xlfn.XLOOKUP(I463,CATEGORIA!B:B,CATEGORIA!C:C)</f>
        <v>PROTEINA DE SOJA GRAUDA CARAMELO 10KG (EXIN)</v>
      </c>
      <c r="K463" s="8">
        <f>_xlfn.XLOOKUP(I463,'LISTA '!D:D,'LISTA '!I:I)</f>
        <v>16.3</v>
      </c>
      <c r="L463" s="58">
        <f t="shared" si="35"/>
        <v>0.15</v>
      </c>
    </row>
    <row r="464" spans="1:12" x14ac:dyDescent="0.3">
      <c r="A464" s="4">
        <v>579</v>
      </c>
      <c r="B464" s="26" t="str">
        <f>_xlfn.XLOOKUP(A464,CATEGORIA!B:B,CATEGORIA!C:C)</f>
        <v>PROTEINA DE SOJA GRAUDA NATURAL 4KG (VIDA EM GRAOS)</v>
      </c>
      <c r="C464" s="6">
        <f>_xlfn.XLOOKUP(A464,Peso!A:A,Peso!D:D)</f>
        <v>4</v>
      </c>
      <c r="D464" s="7" t="s">
        <v>151</v>
      </c>
      <c r="E464" s="8">
        <f t="shared" si="37"/>
        <v>2.15</v>
      </c>
      <c r="F464" s="9">
        <v>0.97540620614829698</v>
      </c>
      <c r="G464" s="8">
        <f t="shared" si="36"/>
        <v>0.78135155153707425</v>
      </c>
      <c r="H464" s="8">
        <f t="shared" si="34"/>
        <v>19.899999999999999</v>
      </c>
      <c r="I464" s="27">
        <v>1799</v>
      </c>
      <c r="J464" s="26" t="str">
        <f>_xlfn.XLOOKUP(I464,CATEGORIA!B:B,CATEGORIA!C:C)</f>
        <v>PROTEINA DE SOJA GRAUDA NATURAL 10KG (EXIN)</v>
      </c>
      <c r="K464" s="8">
        <f>_xlfn.XLOOKUP(I464,'LISTA '!D:D,'LISTA '!I:I)</f>
        <v>16.5</v>
      </c>
      <c r="L464" s="58">
        <f t="shared" si="35"/>
        <v>0.15</v>
      </c>
    </row>
    <row r="465" spans="1:12" x14ac:dyDescent="0.3">
      <c r="A465" s="4">
        <v>623</v>
      </c>
      <c r="B465" s="26" t="str">
        <f>_xlfn.XLOOKUP(A465,CATEGORIA!B:B,CATEGORIA!C:C)</f>
        <v>PROTEINA DE SOJA ISOLADA 90% 2KG (VIDA EM GRAOS)</v>
      </c>
      <c r="C465" s="6">
        <f>_xlfn.XLOOKUP(A465,Peso!A:A,Peso!D:D)</f>
        <v>2</v>
      </c>
      <c r="D465" s="7" t="s">
        <v>185</v>
      </c>
      <c r="E465" s="8">
        <f t="shared" si="37"/>
        <v>0.43</v>
      </c>
      <c r="F465" s="9">
        <v>0.97540620614829698</v>
      </c>
      <c r="G465" s="8">
        <f t="shared" si="36"/>
        <v>0.70270310307414852</v>
      </c>
      <c r="H465" s="8">
        <f t="shared" si="34"/>
        <v>33.200000000000003</v>
      </c>
      <c r="I465" s="27">
        <v>20489</v>
      </c>
      <c r="J465" s="26" t="str">
        <f>_xlfn.XLOOKUP(I465,CATEGORIA!B:B,CATEGORIA!C:C)</f>
        <v>PROTEINA DE SOJA ISOLADA 90% 20KG</v>
      </c>
      <c r="K465" s="8">
        <f>_xlfn.XLOOKUP(I465,'LISTA '!D:D,'LISTA '!I:I)</f>
        <v>29.5</v>
      </c>
      <c r="L465" s="58">
        <f t="shared" si="35"/>
        <v>0.1</v>
      </c>
    </row>
    <row r="466" spans="1:12" x14ac:dyDescent="0.3">
      <c r="A466" s="4">
        <v>580</v>
      </c>
      <c r="B466" s="26" t="str">
        <f>_xlfn.XLOOKUP(A466,CATEGORIA!B:B,CATEGORIA!C:C)</f>
        <v>PROTEINA DE SOJA ISOLADA 90% 5KG (VIDA EM GRAOS)</v>
      </c>
      <c r="C466" s="6">
        <f>_xlfn.XLOOKUP(A466,Peso!A:A,Peso!D:D)</f>
        <v>5</v>
      </c>
      <c r="D466" s="7" t="s">
        <v>151</v>
      </c>
      <c r="E466" s="8">
        <f t="shared" si="37"/>
        <v>2.15</v>
      </c>
      <c r="F466" s="9">
        <v>0.97540620614829698</v>
      </c>
      <c r="G466" s="8">
        <f t="shared" si="36"/>
        <v>0.62508124122965936</v>
      </c>
      <c r="H466" s="8">
        <f t="shared" si="34"/>
        <v>31.9</v>
      </c>
      <c r="I466" s="27">
        <v>20489</v>
      </c>
      <c r="J466" s="26" t="str">
        <f>_xlfn.XLOOKUP(I466,CATEGORIA!B:B,CATEGORIA!C:C)</f>
        <v>PROTEINA DE SOJA ISOLADA 90% 20KG</v>
      </c>
      <c r="K466" s="8">
        <f>_xlfn.XLOOKUP(I466,'LISTA '!D:D,'LISTA '!I:I)</f>
        <v>29.5</v>
      </c>
      <c r="L466" s="58">
        <f t="shared" si="35"/>
        <v>0.06</v>
      </c>
    </row>
    <row r="467" spans="1:12" x14ac:dyDescent="0.3">
      <c r="A467" s="4">
        <v>2149</v>
      </c>
      <c r="B467" s="26" t="str">
        <f>_xlfn.XLOOKUP(A467,CATEGORIA!B:B,CATEGORIA!C:C)</f>
        <v>PROTEINA DE SOJA TEXTURIZADA SABOR BACON 2KG (VIDA EM GRAOS)</v>
      </c>
      <c r="C467" s="6">
        <f>_xlfn.XLOOKUP(A467,Peso!A:A,Peso!D:D)</f>
        <v>2</v>
      </c>
      <c r="D467" s="7" t="s">
        <v>185</v>
      </c>
      <c r="E467" s="8">
        <f t="shared" si="37"/>
        <v>0.43</v>
      </c>
      <c r="F467" s="9">
        <v>0.97540620614829698</v>
      </c>
      <c r="G467" s="8">
        <f t="shared" si="36"/>
        <v>0.70270310307414852</v>
      </c>
      <c r="H467" s="8">
        <f t="shared" si="34"/>
        <v>25.5</v>
      </c>
      <c r="I467" s="27">
        <v>905</v>
      </c>
      <c r="J467" s="26" t="str">
        <f>_xlfn.XLOOKUP(I467,CATEGORIA!B:B,CATEGORIA!C:C)</f>
        <v>PROTEINA DE SOJA TEXTURIZADA SABOR BACON 10KG</v>
      </c>
      <c r="K467" s="8">
        <f>_xlfn.XLOOKUP(I467,'LISTA '!D:D,'LISTA '!I:I)</f>
        <v>22.5</v>
      </c>
      <c r="L467" s="58">
        <f t="shared" si="35"/>
        <v>0.1</v>
      </c>
    </row>
    <row r="468" spans="1:12" x14ac:dyDescent="0.3">
      <c r="A468" s="4">
        <v>2155</v>
      </c>
      <c r="B468" s="26" t="str">
        <f>_xlfn.XLOOKUP(A468,CATEGORIA!B:B,CATEGORIA!C:C)</f>
        <v>PROTEINA DE SOJA TEXTURIZADA SABOR CALABRESA 2KG (VIDA EM GRAOS)</v>
      </c>
      <c r="C468" s="6">
        <f>_xlfn.XLOOKUP(A468,Peso!A:A,Peso!D:D)</f>
        <v>2</v>
      </c>
      <c r="D468" s="7" t="s">
        <v>185</v>
      </c>
      <c r="E468" s="8">
        <f t="shared" si="37"/>
        <v>0.43</v>
      </c>
      <c r="F468" s="9">
        <v>0.97540620614829698</v>
      </c>
      <c r="G468" s="8">
        <f t="shared" si="36"/>
        <v>0.70270310307414852</v>
      </c>
      <c r="H468" s="8">
        <f t="shared" si="34"/>
        <v>26.1</v>
      </c>
      <c r="I468" s="27">
        <v>1819</v>
      </c>
      <c r="J468" s="26" t="str">
        <f>_xlfn.XLOOKUP(I468,CATEGORIA!B:B,CATEGORIA!C:C)</f>
        <v>PROTEINA DE SOJA TEXTURIZADA SABOR CALABRESA 10KG</v>
      </c>
      <c r="K468" s="8">
        <f>_xlfn.XLOOKUP(I468,'LISTA '!D:D,'LISTA '!I:I)</f>
        <v>23</v>
      </c>
      <c r="L468" s="58">
        <f t="shared" si="35"/>
        <v>0.1</v>
      </c>
    </row>
    <row r="469" spans="1:12" x14ac:dyDescent="0.3">
      <c r="A469" s="4">
        <v>2779</v>
      </c>
      <c r="B469" s="26" t="str">
        <f>_xlfn.XLOOKUP(A469,CATEGORIA!B:B,CATEGORIA!C:C)</f>
        <v>PROTEINA DE SOJA TEXTURIZADA SABOR CARNE 2KG (VIDA EM GRAOS)</v>
      </c>
      <c r="C469" s="6">
        <f>_xlfn.XLOOKUP(A469,Peso!A:A,Peso!D:D)</f>
        <v>2</v>
      </c>
      <c r="D469" s="7" t="s">
        <v>185</v>
      </c>
      <c r="E469" s="8">
        <f t="shared" si="37"/>
        <v>0.43</v>
      </c>
      <c r="F469" s="9">
        <v>0.97540620614829698</v>
      </c>
      <c r="G469" s="8">
        <f t="shared" si="36"/>
        <v>0.70270310307414852</v>
      </c>
      <c r="H469" s="8">
        <f t="shared" si="34"/>
        <v>22.1</v>
      </c>
      <c r="I469" s="27">
        <v>1817</v>
      </c>
      <c r="J469" s="26" t="str">
        <f>_xlfn.XLOOKUP(I469,CATEGORIA!B:B,CATEGORIA!C:C)</f>
        <v>PROTEINA DE SOJA TEXTURIZADA SABOR CARNE 10KG</v>
      </c>
      <c r="K469" s="8">
        <f>_xlfn.XLOOKUP(I469,'LISTA '!D:D,'LISTA '!I:I)</f>
        <v>18.5</v>
      </c>
      <c r="L469" s="58">
        <f t="shared" si="35"/>
        <v>0.15</v>
      </c>
    </row>
    <row r="470" spans="1:12" x14ac:dyDescent="0.3">
      <c r="A470" s="4">
        <v>2780</v>
      </c>
      <c r="B470" s="26" t="str">
        <f>_xlfn.XLOOKUP(A470,CATEGORIA!B:B,CATEGORIA!C:C)</f>
        <v>PROTEINA DE SOJA TEXTURIZADA SABOR GALINHA 2KG (VIDA EM GRAOS)</v>
      </c>
      <c r="C470" s="6">
        <f>_xlfn.XLOOKUP(A470,Peso!A:A,Peso!D:D)</f>
        <v>2</v>
      </c>
      <c r="D470" s="7" t="s">
        <v>185</v>
      </c>
      <c r="E470" s="8">
        <f t="shared" si="37"/>
        <v>0.43</v>
      </c>
      <c r="F470" s="9">
        <v>0.97540620614829698</v>
      </c>
      <c r="G470" s="8">
        <f t="shared" si="36"/>
        <v>0.70270310307414852</v>
      </c>
      <c r="H470" s="8">
        <f t="shared" si="34"/>
        <v>22.1</v>
      </c>
      <c r="I470" s="27">
        <v>1816</v>
      </c>
      <c r="J470" s="26" t="str">
        <f>_xlfn.XLOOKUP(I470,CATEGORIA!B:B,CATEGORIA!C:C)</f>
        <v>PROTEINA DE SOJA TEXTURIZADA SABOR GALINHA 10KG</v>
      </c>
      <c r="K470" s="8">
        <f>_xlfn.XLOOKUP(I470,'LISTA '!D:D,'LISTA '!I:I)</f>
        <v>18.5</v>
      </c>
      <c r="L470" s="58">
        <f t="shared" si="35"/>
        <v>0.15</v>
      </c>
    </row>
    <row r="471" spans="1:12" x14ac:dyDescent="0.3">
      <c r="A471" s="4">
        <v>2781</v>
      </c>
      <c r="B471" s="26" t="str">
        <f>_xlfn.XLOOKUP(A471,CATEGORIA!B:B,CATEGORIA!C:C)</f>
        <v>PROTEINA DE SOJA TEXTURIZADA SABOR PICANHA 2KG (VIDA EM GRAOS)</v>
      </c>
      <c r="C471" s="6">
        <f>_xlfn.XLOOKUP(A471,Peso!A:A,Peso!D:D)</f>
        <v>2</v>
      </c>
      <c r="D471" s="7" t="s">
        <v>185</v>
      </c>
      <c r="E471" s="8">
        <f t="shared" si="37"/>
        <v>0.43</v>
      </c>
      <c r="F471" s="9">
        <v>0.97540620614829698</v>
      </c>
      <c r="G471" s="8">
        <f t="shared" si="36"/>
        <v>0.70270310307414852</v>
      </c>
      <c r="H471" s="8">
        <f t="shared" si="34"/>
        <v>22.7</v>
      </c>
      <c r="I471" s="27">
        <v>1818</v>
      </c>
      <c r="J471" s="26" t="str">
        <f>_xlfn.XLOOKUP(I471,CATEGORIA!B:B,CATEGORIA!C:C)</f>
        <v>PROTEINA DE SOJA TEXTURIZADA SABOR PICANHA 10KG</v>
      </c>
      <c r="K471" s="8">
        <f>_xlfn.XLOOKUP(I471,'LISTA '!D:D,'LISTA '!I:I)</f>
        <v>19</v>
      </c>
      <c r="L471" s="58">
        <f t="shared" si="35"/>
        <v>0.15</v>
      </c>
    </row>
    <row r="472" spans="1:12" x14ac:dyDescent="0.3">
      <c r="A472" s="4">
        <v>21550</v>
      </c>
      <c r="B472" s="26" t="str">
        <f>_xlfn.XLOOKUP(A472,CATEGORIA!B:B,CATEGORIA!C:C)</f>
        <v>PSYLLIUM HUSK 60% 5KG (CASCA) (VIDA EM GRAOS)</v>
      </c>
      <c r="C472" s="6">
        <f>_xlfn.XLOOKUP(A472,Peso!A:A,Peso!D:D)</f>
        <v>5</v>
      </c>
      <c r="D472" s="7" t="s">
        <v>149</v>
      </c>
      <c r="E472" s="8">
        <f t="shared" si="37"/>
        <v>1.6</v>
      </c>
      <c r="F472" s="9">
        <v>0.97540620614829698</v>
      </c>
      <c r="G472" s="8">
        <f t="shared" si="36"/>
        <v>0.51508124122965948</v>
      </c>
      <c r="H472" s="8">
        <f t="shared" si="34"/>
        <v>11.8</v>
      </c>
      <c r="I472" s="27">
        <v>21574</v>
      </c>
      <c r="J472" s="26" t="str">
        <f>_xlfn.XLOOKUP(I472,CATEGORIA!B:B,CATEGORIA!C:C)</f>
        <v>PSYLLIUM HUSK 60% 10KG (CASCA)</v>
      </c>
      <c r="K472" s="8">
        <f>_xlfn.XLOOKUP(I472,'LISTA '!D:D,'LISTA '!I:I)</f>
        <v>10</v>
      </c>
      <c r="L472" s="58">
        <f t="shared" si="35"/>
        <v>0.12</v>
      </c>
    </row>
    <row r="473" spans="1:12" x14ac:dyDescent="0.3">
      <c r="A473" s="4">
        <v>20139</v>
      </c>
      <c r="B473" s="26" t="str">
        <f>_xlfn.XLOOKUP(A473,CATEGORIA!B:B,CATEGORIA!C:C)</f>
        <v>PSYLLIUM HUSK 70% 5KG (CASCA) (VIDA EM GRAOS)</v>
      </c>
      <c r="C473" s="6">
        <f>_xlfn.XLOOKUP(A473,Peso!A:A,Peso!D:D)</f>
        <v>5</v>
      </c>
      <c r="D473" s="7" t="s">
        <v>149</v>
      </c>
      <c r="E473" s="8">
        <f t="shared" si="37"/>
        <v>1.6</v>
      </c>
      <c r="F473" s="9">
        <v>0.97540620614829698</v>
      </c>
      <c r="G473" s="8">
        <f t="shared" si="36"/>
        <v>0.51508124122965948</v>
      </c>
      <c r="H473" s="8">
        <f t="shared" si="34"/>
        <v>14.6</v>
      </c>
      <c r="I473" s="27">
        <v>21203</v>
      </c>
      <c r="J473" s="26" t="str">
        <f>_xlfn.XLOOKUP(I473,CATEGORIA!B:B,CATEGORIA!C:C)</f>
        <v>PSYLLIUM HUSK 70% 10KG (CASCA)</v>
      </c>
      <c r="K473" s="8">
        <f>_xlfn.XLOOKUP(I473,'LISTA '!D:D,'LISTA '!I:I)</f>
        <v>12.5</v>
      </c>
      <c r="L473" s="58">
        <f t="shared" si="35"/>
        <v>0.12</v>
      </c>
    </row>
    <row r="474" spans="1:12" x14ac:dyDescent="0.3">
      <c r="A474" s="4">
        <v>21554</v>
      </c>
      <c r="B474" s="26" t="str">
        <f>_xlfn.XLOOKUP(A474,CATEGORIA!B:B,CATEGORIA!C:C)</f>
        <v>PSYLLIUM HUSK 80% 5KG (CASCA)</v>
      </c>
      <c r="C474" s="6">
        <f>_xlfn.XLOOKUP(A474,Peso!A:A,Peso!D:D)</f>
        <v>5</v>
      </c>
      <c r="D474" s="7" t="s">
        <v>149</v>
      </c>
      <c r="E474" s="8">
        <f t="shared" si="37"/>
        <v>1.6</v>
      </c>
      <c r="F474" s="9">
        <v>0.97540620614829698</v>
      </c>
      <c r="G474" s="8">
        <f t="shared" si="36"/>
        <v>0.51508124122965948</v>
      </c>
      <c r="H474" s="8">
        <f t="shared" si="34"/>
        <v>15.7</v>
      </c>
      <c r="I474" s="27">
        <v>21167</v>
      </c>
      <c r="J474" s="26" t="str">
        <f>_xlfn.XLOOKUP(I474,CATEGORIA!B:B,CATEGORIA!C:C)</f>
        <v>PSYLLIUM HUSK 80% 10KG (CASCA)</v>
      </c>
      <c r="K474" s="8">
        <f>_xlfn.XLOOKUP(I474,'LISTA '!D:D,'LISTA '!I:I)</f>
        <v>13.5</v>
      </c>
      <c r="L474" s="58">
        <f t="shared" si="35"/>
        <v>0.12</v>
      </c>
    </row>
    <row r="475" spans="1:12" x14ac:dyDescent="0.3">
      <c r="A475" s="116">
        <v>2682</v>
      </c>
      <c r="B475" s="26" t="str">
        <f>_xlfn.XLOOKUP(A475,CATEGORIA!B:B,CATEGORIA!C:C)</f>
        <v>QUINUA EM FLOCOS BRANCA 2KG (VIDA EM GRAOS)</v>
      </c>
      <c r="C475" s="6">
        <f>_xlfn.XLOOKUP(A475,Peso!A:A,Peso!D:D)</f>
        <v>2</v>
      </c>
      <c r="D475" s="7" t="s">
        <v>149</v>
      </c>
      <c r="E475" s="8">
        <f t="shared" si="37"/>
        <v>1.6</v>
      </c>
      <c r="F475" s="9">
        <v>0.97540620614829698</v>
      </c>
      <c r="G475" s="8">
        <f t="shared" si="36"/>
        <v>1.2877031030741486</v>
      </c>
      <c r="H475" s="8">
        <f t="shared" si="34"/>
        <v>28.9</v>
      </c>
      <c r="I475" s="27">
        <v>20342</v>
      </c>
      <c r="J475" s="26" t="str">
        <f>_xlfn.XLOOKUP(I475,CATEGORIA!B:B,CATEGORIA!C:C)</f>
        <v>QUINUA EM FLOCOS BRANCA 25KG (PERUANA)</v>
      </c>
      <c r="K475" s="8">
        <f>_xlfn.XLOOKUP(I475,'LISTA '!D:D,'LISTA '!I:I)</f>
        <v>25</v>
      </c>
      <c r="L475" s="58">
        <f t="shared" si="35"/>
        <v>0.1</v>
      </c>
    </row>
    <row r="476" spans="1:12" x14ac:dyDescent="0.3">
      <c r="A476" s="4">
        <v>20366</v>
      </c>
      <c r="B476" s="26" t="str">
        <f>_xlfn.XLOOKUP(A476,CATEGORIA!B:B,CATEGORIA!C:C)</f>
        <v>QUINUA EM FLOCOS BRANCA 5KG (VIDA EM GRAOS)</v>
      </c>
      <c r="C476" s="6">
        <f>_xlfn.XLOOKUP(A476,Peso!A:A,Peso!D:D)</f>
        <v>5</v>
      </c>
      <c r="D476" s="7" t="s">
        <v>149</v>
      </c>
      <c r="E476" s="8">
        <f t="shared" si="37"/>
        <v>1.6</v>
      </c>
      <c r="F476" s="9">
        <v>0.97540620614829698</v>
      </c>
      <c r="G476" s="8">
        <f t="shared" si="36"/>
        <v>0.51508124122965948</v>
      </c>
      <c r="H476" s="8">
        <f t="shared" si="34"/>
        <v>27</v>
      </c>
      <c r="I476" s="27">
        <v>20342</v>
      </c>
      <c r="J476" s="26" t="str">
        <f>_xlfn.XLOOKUP(I476,CATEGORIA!B:B,CATEGORIA!C:C)</f>
        <v>QUINUA EM FLOCOS BRANCA 25KG (PERUANA)</v>
      </c>
      <c r="K476" s="8">
        <f>_xlfn.XLOOKUP(I476,'LISTA '!D:D,'LISTA '!I:I)</f>
        <v>25</v>
      </c>
      <c r="L476" s="58">
        <f t="shared" si="35"/>
        <v>0.06</v>
      </c>
    </row>
    <row r="477" spans="1:12" x14ac:dyDescent="0.3">
      <c r="A477" s="4">
        <v>1185</v>
      </c>
      <c r="B477" s="26" t="str">
        <f>_xlfn.XLOOKUP(A477,CATEGORIA!B:B,CATEGORIA!C:C)</f>
        <v>QUINUA EM GRAOS BRANCA NACIONAL 5KG (VIDA EM GRAOS)</v>
      </c>
      <c r="C477" s="6">
        <f>_xlfn.XLOOKUP(A477,Peso!A:A,Peso!D:D)</f>
        <v>5</v>
      </c>
      <c r="D477" s="7" t="s">
        <v>149</v>
      </c>
      <c r="E477" s="8">
        <f t="shared" si="37"/>
        <v>1.6</v>
      </c>
      <c r="F477" s="9">
        <v>0.97540620614829698</v>
      </c>
      <c r="G477" s="8">
        <f t="shared" si="36"/>
        <v>0.51508124122965948</v>
      </c>
      <c r="H477" s="8">
        <f t="shared" si="34"/>
        <v>22.2</v>
      </c>
      <c r="I477" s="27">
        <v>696</v>
      </c>
      <c r="J477" s="26" t="str">
        <f>_xlfn.XLOOKUP(I477,CATEGORIA!B:B,CATEGORIA!C:C)</f>
        <v>QUINUA EM GRAOS BRANCA NACIONAL 25KG</v>
      </c>
      <c r="K477" s="8">
        <f>_xlfn.XLOOKUP(I477,'LISTA '!D:D,'LISTA '!I:I)</f>
        <v>19.3</v>
      </c>
      <c r="L477" s="58">
        <f t="shared" si="35"/>
        <v>0.12</v>
      </c>
    </row>
    <row r="478" spans="1:12" x14ac:dyDescent="0.3">
      <c r="A478" s="4">
        <v>20938</v>
      </c>
      <c r="B478" s="26" t="str">
        <f>_xlfn.XLOOKUP(A478,CATEGORIA!B:B,CATEGORIA!C:C)</f>
        <v>QUINUA EM GRAOS BRANCA PERUANA 5KG (VIDA EM GRAOS)</v>
      </c>
      <c r="C478" s="6">
        <f>_xlfn.XLOOKUP(A478,Peso!A:A,Peso!D:D)</f>
        <v>5</v>
      </c>
      <c r="D478" s="7" t="s">
        <v>149</v>
      </c>
      <c r="E478" s="8">
        <f t="shared" si="37"/>
        <v>1.6</v>
      </c>
      <c r="F478" s="9">
        <v>0.97540620614829698</v>
      </c>
      <c r="G478" s="8">
        <f t="shared" si="36"/>
        <v>0.51508124122965948</v>
      </c>
      <c r="H478" s="8">
        <f t="shared" si="34"/>
        <v>22.2</v>
      </c>
      <c r="I478" s="27">
        <v>696</v>
      </c>
      <c r="J478" s="26" t="str">
        <f>_xlfn.XLOOKUP(I478,CATEGORIA!B:B,CATEGORIA!C:C)</f>
        <v>QUINUA EM GRAOS BRANCA NACIONAL 25KG</v>
      </c>
      <c r="K478" s="8">
        <f>_xlfn.XLOOKUP(I478,'LISTA '!D:D,'LISTA '!I:I)</f>
        <v>19.3</v>
      </c>
      <c r="L478" s="58">
        <f t="shared" si="35"/>
        <v>0.12</v>
      </c>
    </row>
    <row r="479" spans="1:12" x14ac:dyDescent="0.3">
      <c r="A479" s="4">
        <v>20939</v>
      </c>
      <c r="B479" s="26" t="str">
        <f>_xlfn.XLOOKUP(A479,CATEGORIA!B:B,CATEGORIA!C:C)</f>
        <v>QUINUA EM GRAOS PRETA PERUANA 5KG (VIDA EM GRAOS)</v>
      </c>
      <c r="C479" s="6">
        <f>_xlfn.XLOOKUP(A479,Peso!A:A,Peso!D:D)</f>
        <v>5</v>
      </c>
      <c r="D479" s="7" t="s">
        <v>149</v>
      </c>
      <c r="E479" s="8">
        <f t="shared" si="37"/>
        <v>1.6</v>
      </c>
      <c r="F479" s="9">
        <v>0.97540620614829698</v>
      </c>
      <c r="G479" s="8">
        <f t="shared" si="36"/>
        <v>0.51508124122965948</v>
      </c>
      <c r="H479" s="8">
        <f t="shared" si="34"/>
        <v>21.9</v>
      </c>
      <c r="I479" s="27">
        <v>20297</v>
      </c>
      <c r="J479" s="26" t="str">
        <f>_xlfn.XLOOKUP(I479,CATEGORIA!B:B,CATEGORIA!C:C)</f>
        <v>QUINUA EM GRAOS PRETA PERUANA 25KG</v>
      </c>
      <c r="K479" s="8">
        <f>_xlfn.XLOOKUP(I479,'LISTA '!D:D,'LISTA '!I:I)</f>
        <v>19</v>
      </c>
      <c r="L479" s="58">
        <f t="shared" si="35"/>
        <v>0.12</v>
      </c>
    </row>
    <row r="480" spans="1:12" x14ac:dyDescent="0.3">
      <c r="A480" s="4">
        <v>20940</v>
      </c>
      <c r="B480" s="26" t="str">
        <f>_xlfn.XLOOKUP(A480,CATEGORIA!B:B,CATEGORIA!C:C)</f>
        <v>QUINUA EM GRAOS VERMELHA PERUANA 5KG (VIDA EM GRAOS)</v>
      </c>
      <c r="C480" s="6">
        <f>_xlfn.XLOOKUP(A480,Peso!A:A,Peso!D:D)</f>
        <v>5</v>
      </c>
      <c r="D480" s="7" t="s">
        <v>149</v>
      </c>
      <c r="E480" s="8">
        <f t="shared" si="37"/>
        <v>1.6</v>
      </c>
      <c r="F480" s="9">
        <v>0.97540620614829698</v>
      </c>
      <c r="G480" s="8">
        <f t="shared" si="36"/>
        <v>0.51508124122965948</v>
      </c>
      <c r="H480" s="8">
        <f t="shared" si="34"/>
        <v>21.9</v>
      </c>
      <c r="I480" s="27">
        <v>20296</v>
      </c>
      <c r="J480" s="26" t="str">
        <f>_xlfn.XLOOKUP(I480,CATEGORIA!B:B,CATEGORIA!C:C)</f>
        <v>QUINUA EM GRAOS VERMELHA PERUANA 25KG</v>
      </c>
      <c r="K480" s="8">
        <f>_xlfn.XLOOKUP(I480,'LISTA '!D:D,'LISTA '!I:I)</f>
        <v>19</v>
      </c>
      <c r="L480" s="58">
        <f t="shared" si="35"/>
        <v>0.12</v>
      </c>
    </row>
    <row r="481" spans="1:12" x14ac:dyDescent="0.3">
      <c r="A481" s="4">
        <v>1258</v>
      </c>
      <c r="B481" s="26" t="str">
        <f>_xlfn.XLOOKUP(A481,CATEGORIA!B:B,CATEGORIA!C:C)</f>
        <v>SAGU 5KG (VIDA EM GRAOS)</v>
      </c>
      <c r="C481" s="6">
        <f>_xlfn.XLOOKUP(A481,Peso!A:A,Peso!D:D)</f>
        <v>5</v>
      </c>
      <c r="D481" s="7" t="s">
        <v>149</v>
      </c>
      <c r="E481" s="8">
        <f t="shared" si="37"/>
        <v>1.6</v>
      </c>
      <c r="F481" s="9">
        <v>0.97540620614829698</v>
      </c>
      <c r="G481" s="8">
        <f t="shared" si="36"/>
        <v>0.51508124122965948</v>
      </c>
      <c r="H481" s="8">
        <f t="shared" si="34"/>
        <v>9.4</v>
      </c>
      <c r="I481" s="27">
        <v>196</v>
      </c>
      <c r="J481" s="26" t="str">
        <f>_xlfn.XLOOKUP(I481,CATEGORIA!B:B,CATEGORIA!C:C)</f>
        <v>SAGU 25KG</v>
      </c>
      <c r="K481" s="8">
        <f>_xlfn.XLOOKUP(I481,'LISTA '!D:D,'LISTA '!I:I)</f>
        <v>7.9</v>
      </c>
      <c r="L481" s="58">
        <f t="shared" si="35"/>
        <v>0.12</v>
      </c>
    </row>
    <row r="482" spans="1:12" x14ac:dyDescent="0.3">
      <c r="A482" s="4">
        <v>2269</v>
      </c>
      <c r="B482" s="26" t="str">
        <f>_xlfn.XLOOKUP(A482,CATEGORIA!B:B,CATEGORIA!C:C)</f>
        <v>SAL DE OURO 2KG (VIDA EM GRAOS)</v>
      </c>
      <c r="C482" s="6">
        <f>_xlfn.XLOOKUP(A482,Peso!A:A,Peso!D:D)</f>
        <v>2</v>
      </c>
      <c r="D482" s="7" t="s">
        <v>149</v>
      </c>
      <c r="E482" s="8">
        <f t="shared" si="37"/>
        <v>1.6</v>
      </c>
      <c r="F482" s="9">
        <v>0.97540620614829698</v>
      </c>
      <c r="G482" s="8">
        <f t="shared" si="36"/>
        <v>1.2877031030741486</v>
      </c>
      <c r="H482" s="8">
        <f t="shared" si="34"/>
        <v>24.4</v>
      </c>
      <c r="I482" s="27">
        <v>2790</v>
      </c>
      <c r="J482" s="26" t="str">
        <f>_xlfn.XLOOKUP(I482,CATEGORIA!B:B,CATEGORIA!C:C)</f>
        <v>SAL DE OURO 5KG (VIDA EM GRAOS)</v>
      </c>
      <c r="K482" s="8">
        <f>_xlfn.XLOOKUP(I482,'LISTA '!D:D,'LISTA '!I:I)</f>
        <v>19.899999999999999</v>
      </c>
      <c r="L482" s="58">
        <f t="shared" si="35"/>
        <v>0.15</v>
      </c>
    </row>
    <row r="483" spans="1:12" x14ac:dyDescent="0.3">
      <c r="A483" s="4">
        <v>2129</v>
      </c>
      <c r="B483" s="26" t="str">
        <f>_xlfn.XLOOKUP(A483,CATEGORIA!B:B,CATEGORIA!C:C)</f>
        <v>SAL MARINHO (SAL SERTAO INTEGRAL) 5X1KG (VIDA EM GRAOS)</v>
      </c>
      <c r="C483" s="6">
        <f>_xlfn.XLOOKUP(A483,Peso!A:A,Peso!D:D)</f>
        <v>5</v>
      </c>
      <c r="D483" s="7" t="s">
        <v>393</v>
      </c>
      <c r="E483" s="8">
        <f t="shared" si="37"/>
        <v>0.2</v>
      </c>
      <c r="F483" s="9">
        <v>0.97540620614829698</v>
      </c>
      <c r="G483" s="8">
        <f t="shared" si="36"/>
        <v>0.2350812412296594</v>
      </c>
      <c r="H483" s="8">
        <f t="shared" si="34"/>
        <v>0.3</v>
      </c>
      <c r="I483" s="27">
        <v>2837</v>
      </c>
      <c r="J483" s="26" t="str">
        <f>_xlfn.XLOOKUP(I483,CATEGORIA!B:B,CATEGORIA!C:C)</f>
        <v>SAL MARINHO (SAL SERTAO INTEGRAL) 15X1KG</v>
      </c>
      <c r="K483" s="8">
        <f>_xlfn.XLOOKUP(I483,'LISTA '!D:D,'LISTA '!I:I)</f>
        <v>0</v>
      </c>
      <c r="L483" s="58">
        <f t="shared" si="35"/>
        <v>0.12</v>
      </c>
    </row>
    <row r="484" spans="1:12" x14ac:dyDescent="0.3">
      <c r="A484" s="4">
        <v>20099</v>
      </c>
      <c r="B484" s="26" t="str">
        <f>_xlfn.XLOOKUP(A484,CATEGORIA!B:B,CATEGORIA!C:C)</f>
        <v>SAL ROSA DO HIMALAIA PREMIUM GROSSO 10KG</v>
      </c>
      <c r="C484" s="6">
        <f>_xlfn.XLOOKUP(A484,Peso!A:A,Peso!D:D)</f>
        <v>10</v>
      </c>
      <c r="D484" s="7" t="s">
        <v>393</v>
      </c>
      <c r="E484" s="8">
        <f t="shared" si="37"/>
        <v>0.2</v>
      </c>
      <c r="F484" s="9">
        <v>0.97540620614829698</v>
      </c>
      <c r="G484" s="8">
        <f t="shared" si="36"/>
        <v>0.1175406206148297</v>
      </c>
      <c r="H484" s="8">
        <f t="shared" si="34"/>
        <v>3.9</v>
      </c>
      <c r="I484" s="27">
        <v>21697</v>
      </c>
      <c r="J484" s="26" t="str">
        <f>_xlfn.XLOOKUP(I484,CATEGORIA!B:B,CATEGORIA!C:C)</f>
        <v>SAL ROSA DO HIMALAIA GROSSO 25KG</v>
      </c>
      <c r="K484" s="8">
        <v>3.4</v>
      </c>
      <c r="L484" s="58">
        <f t="shared" si="35"/>
        <v>0.12</v>
      </c>
    </row>
    <row r="485" spans="1:12" x14ac:dyDescent="0.3">
      <c r="A485" s="4">
        <v>21235</v>
      </c>
      <c r="B485" s="26" t="str">
        <f>_xlfn.XLOOKUP(A485,CATEGORIA!B:B,CATEGORIA!C:C)</f>
        <v>SALSA DESIDRATADA PREMIUM IMPORTADA 3KG (VIDA EM GRAOS)</v>
      </c>
      <c r="C485" s="6">
        <f>_xlfn.XLOOKUP(A485,Peso!A:A,Peso!D:D)</f>
        <v>3</v>
      </c>
      <c r="D485" s="7" t="s">
        <v>151</v>
      </c>
      <c r="E485" s="8">
        <f t="shared" si="37"/>
        <v>2.15</v>
      </c>
      <c r="F485" s="9">
        <v>0.97540620614829698</v>
      </c>
      <c r="G485" s="8">
        <f t="shared" si="36"/>
        <v>1.0418020687160989</v>
      </c>
      <c r="H485" s="8">
        <f t="shared" si="34"/>
        <v>8.3000000000000007</v>
      </c>
      <c r="I485" s="27">
        <v>11043</v>
      </c>
      <c r="J485" s="26" t="str">
        <f>_xlfn.XLOOKUP(I485,CATEGORIA!B:B,CATEGORIA!C:C)</f>
        <v>SALSA DESIDRATADA PREMIUM IMPORTADA 25KG (EGITO)</v>
      </c>
      <c r="K485" s="8">
        <f>_xlfn.XLOOKUP(I485,'LISTA '!D:D,'LISTA '!I:I)</f>
        <v>6.2</v>
      </c>
      <c r="L485" s="58">
        <f t="shared" si="35"/>
        <v>0.15</v>
      </c>
    </row>
    <row r="486" spans="1:12" x14ac:dyDescent="0.3">
      <c r="A486" s="4">
        <v>21555</v>
      </c>
      <c r="B486" s="26" t="str">
        <f>_xlfn.XLOOKUP(A486,CATEGORIA!B:B,CATEGORIA!C:C)</f>
        <v>SALVIA EM FLOCOS 1KG (VIDA EM GRAOS)</v>
      </c>
      <c r="C486" s="6">
        <f>_xlfn.XLOOKUP(A486,Peso!A:A,Peso!D:D)</f>
        <v>1</v>
      </c>
      <c r="D486" s="7" t="s">
        <v>396</v>
      </c>
      <c r="E486" s="8">
        <f t="shared" si="37"/>
        <v>0.31</v>
      </c>
      <c r="F486" s="9">
        <v>0.97540620614829698</v>
      </c>
      <c r="G486" s="8">
        <f t="shared" si="36"/>
        <v>1.2854062061482969</v>
      </c>
      <c r="H486" s="8">
        <f t="shared" si="34"/>
        <v>13.6</v>
      </c>
      <c r="I486" s="28">
        <v>11060</v>
      </c>
      <c r="J486" s="26" t="str">
        <f>_xlfn.XLOOKUP(I486,CATEGORIA!B:B,CATEGORIA!C:C)</f>
        <v>SALVIA EM FLOCOS 20KG</v>
      </c>
      <c r="K486" s="8">
        <f>_xlfn.XLOOKUP(I486,'LISTA '!D:D,'LISTA '!I:I)</f>
        <v>10.5</v>
      </c>
      <c r="L486" s="58">
        <f t="shared" si="35"/>
        <v>0.15</v>
      </c>
    </row>
    <row r="487" spans="1:12" x14ac:dyDescent="0.3">
      <c r="A487" s="4">
        <v>21293</v>
      </c>
      <c r="B487" s="26" t="str">
        <f>_xlfn.XLOOKUP(A487,CATEGORIA!B:B,CATEGORIA!C:C)</f>
        <v>SALVIA EM FLOCOS 3KG (VIDA EM GRAOS)</v>
      </c>
      <c r="C487" s="6">
        <f>_xlfn.XLOOKUP(A487,Peso!A:A,Peso!D:D)</f>
        <v>3</v>
      </c>
      <c r="D487" s="7" t="s">
        <v>149</v>
      </c>
      <c r="E487" s="8">
        <f t="shared" si="37"/>
        <v>1.6</v>
      </c>
      <c r="F487" s="9">
        <v>0.97540620614829698</v>
      </c>
      <c r="G487" s="8">
        <f t="shared" si="36"/>
        <v>0.85846873538276569</v>
      </c>
      <c r="H487" s="8">
        <f t="shared" si="34"/>
        <v>13.1</v>
      </c>
      <c r="I487" s="28">
        <v>11060</v>
      </c>
      <c r="J487" s="26" t="str">
        <f>_xlfn.XLOOKUP(I487,CATEGORIA!B:B,CATEGORIA!C:C)</f>
        <v>SALVIA EM FLOCOS 20KG</v>
      </c>
      <c r="K487" s="8">
        <f>_xlfn.XLOOKUP(I487,'LISTA '!D:D,'LISTA '!I:I)</f>
        <v>10.5</v>
      </c>
      <c r="L487" s="58">
        <f t="shared" si="35"/>
        <v>0.15</v>
      </c>
    </row>
    <row r="488" spans="1:12" x14ac:dyDescent="0.3">
      <c r="A488" s="4">
        <v>21407</v>
      </c>
      <c r="B488" s="26" t="str">
        <f>_xlfn.XLOOKUP(A488,CATEGORIA!B:B,CATEGORIA!C:C)</f>
        <v>SEMENTE DE ABOBORA COM CASCA CRUA 2KG (VIDA EM GRAOS)</v>
      </c>
      <c r="C488" s="6">
        <f>_xlfn.XLOOKUP(A488,Peso!A:A,Peso!D:D)</f>
        <v>2</v>
      </c>
      <c r="D488" s="7" t="s">
        <v>185</v>
      </c>
      <c r="E488" s="8">
        <f t="shared" si="37"/>
        <v>0.43</v>
      </c>
      <c r="F488" s="9">
        <v>0.97540620614829698</v>
      </c>
      <c r="G488" s="8">
        <f t="shared" si="36"/>
        <v>0.70270310307414852</v>
      </c>
      <c r="H488" s="8" t="e">
        <f t="shared" si="34"/>
        <v>#N/A</v>
      </c>
      <c r="I488" s="27">
        <v>20028</v>
      </c>
      <c r="J488" s="26" t="str">
        <f>_xlfn.XLOOKUP(I488,CATEGORIA!B:B,CATEGORIA!C:C)</f>
        <v>SEMENTE DE ABOBORA COM CASCA CRUA 25KG</v>
      </c>
      <c r="K488" s="8" t="e">
        <f>_xlfn.XLOOKUP(I488,'LISTA '!D:D,'LISTA '!I:I)</f>
        <v>#N/A</v>
      </c>
      <c r="L488" s="58" t="e">
        <f t="shared" si="35"/>
        <v>#N/A</v>
      </c>
    </row>
    <row r="489" spans="1:12" x14ac:dyDescent="0.3">
      <c r="A489" s="4">
        <v>20144</v>
      </c>
      <c r="B489" s="26" t="str">
        <f>_xlfn.XLOOKUP(A489,CATEGORIA!B:B,CATEGORIA!C:C)</f>
        <v>SEMENTE DE ABOBORA COM CASCA CRUA 5KG (VIDA EM GRAOS)</v>
      </c>
      <c r="C489" s="6">
        <f>_xlfn.XLOOKUP(A489,Peso!A:A,Peso!D:D)</f>
        <v>5</v>
      </c>
      <c r="D489" s="7" t="s">
        <v>149</v>
      </c>
      <c r="E489" s="8">
        <f t="shared" si="37"/>
        <v>1.6</v>
      </c>
      <c r="F489" s="9">
        <v>0.97540620614829698</v>
      </c>
      <c r="G489" s="8">
        <f t="shared" si="36"/>
        <v>0.51508124122965948</v>
      </c>
      <c r="H489" s="8" t="e">
        <f t="shared" si="34"/>
        <v>#N/A</v>
      </c>
      <c r="I489" s="27">
        <v>20028</v>
      </c>
      <c r="J489" s="26" t="str">
        <f>_xlfn.XLOOKUP(I489,CATEGORIA!B:B,CATEGORIA!C:C)</f>
        <v>SEMENTE DE ABOBORA COM CASCA CRUA 25KG</v>
      </c>
      <c r="K489" s="8" t="e">
        <f>_xlfn.XLOOKUP(I489,'LISTA '!D:D,'LISTA '!I:I)</f>
        <v>#N/A</v>
      </c>
      <c r="L489" s="58" t="e">
        <f t="shared" si="35"/>
        <v>#N/A</v>
      </c>
    </row>
    <row r="490" spans="1:12" x14ac:dyDescent="0.3">
      <c r="A490" s="4">
        <v>21490</v>
      </c>
      <c r="B490" s="26" t="str">
        <f>_xlfn.XLOOKUP(A490,CATEGORIA!B:B,CATEGORIA!C:C)</f>
        <v>SEMENTE DE ABOBORA SEM CASCA CRUA A 2 KG</v>
      </c>
      <c r="C490" s="6">
        <f>_xlfn.XLOOKUP(A490,Peso!A:A,Peso!D:D)</f>
        <v>2</v>
      </c>
      <c r="D490" s="7" t="s">
        <v>185</v>
      </c>
      <c r="E490" s="8">
        <f t="shared" si="37"/>
        <v>0.43</v>
      </c>
      <c r="F490" s="9">
        <v>0.97540620614829698</v>
      </c>
      <c r="G490" s="8">
        <f t="shared" si="36"/>
        <v>0.70270310307414852</v>
      </c>
      <c r="H490" s="8">
        <f t="shared" si="34"/>
        <v>28.3</v>
      </c>
      <c r="I490" s="27">
        <v>21091</v>
      </c>
      <c r="J490" s="26" t="str">
        <f>_xlfn.XLOOKUP(I490,CATEGORIA!B:B,CATEGORIA!C:C)</f>
        <v>SEMENTE DE ABOBORA SEM CASCA CRUA A 25 KG</v>
      </c>
      <c r="K490" s="8">
        <f>_xlfn.XLOOKUP(I490,'LISTA '!D:D,'LISTA '!I:I)</f>
        <v>25</v>
      </c>
      <c r="L490" s="58">
        <f t="shared" si="35"/>
        <v>0.1</v>
      </c>
    </row>
    <row r="491" spans="1:12" x14ac:dyDescent="0.3">
      <c r="A491" s="4">
        <v>21453</v>
      </c>
      <c r="B491" s="26" t="str">
        <f>_xlfn.XLOOKUP(A491,CATEGORIA!B:B,CATEGORIA!C:C)</f>
        <v>SEMENTE DE ABOBORA SEM CASCA CRUA AA 2KG (VIDA EM GRAOS)</v>
      </c>
      <c r="C491" s="6">
        <f>_xlfn.XLOOKUP(A491,Peso!A:A,Peso!D:D)</f>
        <v>2</v>
      </c>
      <c r="D491" s="7" t="s">
        <v>185</v>
      </c>
      <c r="E491" s="8">
        <f t="shared" si="37"/>
        <v>0.43</v>
      </c>
      <c r="F491" s="9">
        <v>0.97540620614829698</v>
      </c>
      <c r="G491" s="8">
        <f t="shared" si="36"/>
        <v>0.70270310307414852</v>
      </c>
      <c r="H491" s="8">
        <f t="shared" si="34"/>
        <v>37.6</v>
      </c>
      <c r="I491" s="27">
        <v>20029</v>
      </c>
      <c r="J491" s="26" t="str">
        <f>_xlfn.XLOOKUP(I491,CATEGORIA!B:B,CATEGORIA!C:C)</f>
        <v>SEMENTE DE ABOBORA SEM CASCA CRUA AA 25 KG</v>
      </c>
      <c r="K491" s="8">
        <f>_xlfn.XLOOKUP(I491,'LISTA '!D:D,'LISTA '!I:I)</f>
        <v>33.5</v>
      </c>
      <c r="L491" s="58">
        <f t="shared" si="35"/>
        <v>0.1</v>
      </c>
    </row>
    <row r="492" spans="1:12" x14ac:dyDescent="0.3">
      <c r="A492" s="4">
        <v>20147</v>
      </c>
      <c r="B492" s="26" t="str">
        <f>_xlfn.XLOOKUP(A492,CATEGORIA!B:B,CATEGORIA!C:C)</f>
        <v>SEMENTE DE ABOBORA SEM CASCA CRUA AA 5KG (VIDA EM GRAOS)</v>
      </c>
      <c r="C492" s="6">
        <f>_xlfn.XLOOKUP(A492,Peso!A:A,Peso!D:D)</f>
        <v>5</v>
      </c>
      <c r="D492" s="7" t="s">
        <v>149</v>
      </c>
      <c r="E492" s="8">
        <f t="shared" si="37"/>
        <v>1.6</v>
      </c>
      <c r="F492" s="9">
        <v>0.97540620614829698</v>
      </c>
      <c r="G492" s="8">
        <f t="shared" si="36"/>
        <v>0.51508124122965948</v>
      </c>
      <c r="H492" s="8">
        <f t="shared" si="34"/>
        <v>36.1</v>
      </c>
      <c r="I492" s="27">
        <v>20029</v>
      </c>
      <c r="J492" s="26" t="str">
        <f>_xlfn.XLOOKUP(I492,CATEGORIA!B:B,CATEGORIA!C:C)</f>
        <v>SEMENTE DE ABOBORA SEM CASCA CRUA AA 25 KG</v>
      </c>
      <c r="K492" s="8">
        <f>_xlfn.XLOOKUP(I492,'LISTA '!D:D,'LISTA '!I:I)</f>
        <v>33.5</v>
      </c>
      <c r="L492" s="58">
        <f t="shared" si="35"/>
        <v>0.06</v>
      </c>
    </row>
    <row r="493" spans="1:12" x14ac:dyDescent="0.3">
      <c r="A493" s="4">
        <v>21468</v>
      </c>
      <c r="B493" s="26" t="str">
        <f>_xlfn.XLOOKUP(A493,CATEGORIA!B:B,CATEGORIA!C:C)</f>
        <v>SEMENTE DE ABOBORA SEM CASCA TORRADA AA 2KG (VIDA EM GRAOS)</v>
      </c>
      <c r="C493" s="6">
        <f>_xlfn.XLOOKUP(A493,Peso!A:A,Peso!D:D)</f>
        <v>2</v>
      </c>
      <c r="D493" s="7" t="s">
        <v>185</v>
      </c>
      <c r="E493" s="8">
        <f t="shared" si="37"/>
        <v>0.43</v>
      </c>
      <c r="F493" s="9">
        <v>0.97540620614829698</v>
      </c>
      <c r="G493" s="8">
        <f t="shared" si="36"/>
        <v>0.70270310307414852</v>
      </c>
      <c r="H493" s="8">
        <f t="shared" ref="H493:H553" si="38">ROUND((K493+G493)*(1+L493),1)</f>
        <v>42.8</v>
      </c>
      <c r="I493" s="27">
        <v>21576</v>
      </c>
      <c r="J493" s="26" t="str">
        <f>_xlfn.XLOOKUP(I493,CATEGORIA!B:B,CATEGORIA!C:C)</f>
        <v>SEMENTE DE ABOBORA SEM CASCA TORRADA AA 5KG</v>
      </c>
      <c r="K493" s="8">
        <f>_xlfn.XLOOKUP(I493,'LISTA '!D:D,'LISTA '!I:I)</f>
        <v>38.200000000000003</v>
      </c>
      <c r="L493" s="58">
        <f t="shared" ref="L493:L553" si="39">IF(C493&gt;=5,IF(K493&lt;10,$Q$23,IF(AND(K493&gt;=10,K493&lt;20),$Q$24,IF(AND(K493&gt;=20,K493&lt;40),$Q$25,IF(K493&gt;=40,$Q$26,)))),IF(K493&lt;10,$Q$29,IF(AND(K493&gt;=10,K493&lt;20),$Q$30,IF(AND(K493&gt;=20,K493&lt;40),$Q$31,IF(K493&gt;=40,$Q$32,)))))</f>
        <v>0.1</v>
      </c>
    </row>
    <row r="494" spans="1:12" x14ac:dyDescent="0.3">
      <c r="A494" s="4">
        <v>21597</v>
      </c>
      <c r="B494" s="26" t="str">
        <f>_xlfn.XLOOKUP(A494,CATEGORIA!B:B,CATEGORIA!C:C)</f>
        <v>SEMENTE DE ABOBORA SEM CASCA TORRADA E SALGADA AA 2KG (VIDA EM GRAOS)</v>
      </c>
      <c r="C494" s="6">
        <f>_xlfn.XLOOKUP(A494,Peso!A:A,Peso!D:D)</f>
        <v>2</v>
      </c>
      <c r="D494" s="7" t="s">
        <v>185</v>
      </c>
      <c r="E494" s="8">
        <f t="shared" si="37"/>
        <v>0.43</v>
      </c>
      <c r="F494" s="9">
        <v>0.97540620614829698</v>
      </c>
      <c r="G494" s="8">
        <f t="shared" si="36"/>
        <v>0.70270310307414852</v>
      </c>
      <c r="H494" s="8">
        <f t="shared" si="38"/>
        <v>39.299999999999997</v>
      </c>
      <c r="I494" s="27">
        <v>21570</v>
      </c>
      <c r="J494" s="26" t="str">
        <f>_xlfn.XLOOKUP(I494,CATEGORIA!B:B,CATEGORIA!C:C)</f>
        <v>SEMENTE DE ABOBORA SEM CASCA TORRADA E SALGADA AA 5KG</v>
      </c>
      <c r="K494" s="8">
        <f>_xlfn.XLOOKUP(I494,'LISTA '!D:D,'LISTA '!I:I)</f>
        <v>35</v>
      </c>
      <c r="L494" s="58">
        <f t="shared" si="39"/>
        <v>0.1</v>
      </c>
    </row>
    <row r="495" spans="1:12" x14ac:dyDescent="0.3">
      <c r="A495" s="4">
        <v>984</v>
      </c>
      <c r="B495" s="26" t="str">
        <f>_xlfn.XLOOKUP(A495,CATEGORIA!B:B,CATEGORIA!C:C)</f>
        <v>SEMENTE DE CHIA PRETA PREMIUM 5KG (VIDA EM GRAOS)</v>
      </c>
      <c r="C495" s="6">
        <f>_xlfn.XLOOKUP(A495,Peso!A:A,Peso!D:D)</f>
        <v>5</v>
      </c>
      <c r="D495" s="7" t="s">
        <v>149</v>
      </c>
      <c r="E495" s="8">
        <f t="shared" si="37"/>
        <v>1.6</v>
      </c>
      <c r="F495" s="9">
        <v>0.97540620614829698</v>
      </c>
      <c r="G495" s="8">
        <f t="shared" si="36"/>
        <v>0.51508124122965948</v>
      </c>
      <c r="H495" s="8">
        <f t="shared" si="38"/>
        <v>20.7</v>
      </c>
      <c r="I495" s="27">
        <v>134</v>
      </c>
      <c r="J495" s="26" t="str">
        <f>_xlfn.XLOOKUP(I495,CATEGORIA!B:B,CATEGORIA!C:C)</f>
        <v>SEMENTE DE CHIA PRETA PREMIUM 25KG</v>
      </c>
      <c r="K495" s="8">
        <f>_xlfn.XLOOKUP(I495,'LISTA '!D:D,'LISTA '!I:I)</f>
        <v>18</v>
      </c>
      <c r="L495" s="58">
        <f t="shared" si="39"/>
        <v>0.12</v>
      </c>
    </row>
    <row r="496" spans="1:12" x14ac:dyDescent="0.3">
      <c r="A496" s="4">
        <v>21545</v>
      </c>
      <c r="B496" s="26" t="str">
        <f>_xlfn.XLOOKUP(A496,CATEGORIA!B:B,CATEGORIA!C:C)</f>
        <v>SENE EM FOLHAS 1KG (VIDA EM GRAOS)</v>
      </c>
      <c r="C496" s="6">
        <f>_xlfn.XLOOKUP(A496,Peso!A:A,Peso!D:D)</f>
        <v>1</v>
      </c>
      <c r="D496" s="7" t="s">
        <v>395</v>
      </c>
      <c r="E496" s="8">
        <f t="shared" si="37"/>
        <v>0.31</v>
      </c>
      <c r="F496" s="9">
        <v>0.97540620614829698</v>
      </c>
      <c r="G496" s="8">
        <f t="shared" si="36"/>
        <v>1.2854062061482969</v>
      </c>
      <c r="H496" s="8">
        <f t="shared" si="38"/>
        <v>9.1999999999999993</v>
      </c>
      <c r="I496" s="27">
        <v>21658</v>
      </c>
      <c r="J496" s="26" t="str">
        <f>_xlfn.XLOOKUP(I496,CATEGORIA!B:B,CATEGORIA!C:C)</f>
        <v>SENE EM FOLHAS 25KG</v>
      </c>
      <c r="K496" s="8">
        <v>6.7</v>
      </c>
      <c r="L496" s="58">
        <f t="shared" si="39"/>
        <v>0.15</v>
      </c>
    </row>
    <row r="497" spans="1:12" x14ac:dyDescent="0.3">
      <c r="A497" s="4">
        <v>21231</v>
      </c>
      <c r="B497" s="26" t="str">
        <f>_xlfn.XLOOKUP(A497,CATEGORIA!B:B,CATEGORIA!C:C)</f>
        <v>SENE EM FOLHAS 4KG (VIDA EM GRAOS)</v>
      </c>
      <c r="C497" s="6">
        <f>_xlfn.XLOOKUP(A497,Peso!A:A,Peso!D:D)</f>
        <v>4</v>
      </c>
      <c r="D497" s="7" t="s">
        <v>400</v>
      </c>
      <c r="E497" s="8">
        <f t="shared" si="37"/>
        <v>0.31</v>
      </c>
      <c r="F497" s="9">
        <v>0.97540620614829698</v>
      </c>
      <c r="G497" s="8">
        <f t="shared" ref="G497:G553" si="40">(E497+F497)/C497</f>
        <v>0.32135155153707423</v>
      </c>
      <c r="H497" s="8">
        <f t="shared" si="38"/>
        <v>8.1</v>
      </c>
      <c r="I497" s="27">
        <v>21658</v>
      </c>
      <c r="J497" s="26" t="str">
        <f>_xlfn.XLOOKUP(I497,CATEGORIA!B:B,CATEGORIA!C:C)</f>
        <v>SENE EM FOLHAS 25KG</v>
      </c>
      <c r="K497" s="8">
        <v>6.7</v>
      </c>
      <c r="L497" s="58">
        <f t="shared" si="39"/>
        <v>0.15</v>
      </c>
    </row>
    <row r="498" spans="1:12" x14ac:dyDescent="0.3">
      <c r="A498" s="4">
        <v>1261</v>
      </c>
      <c r="B498" s="26" t="str">
        <f>_xlfn.XLOOKUP(A498,CATEGORIA!B:B,CATEGORIA!C:C)</f>
        <v>SOJA EM GRAOS 5KG (VIDA EM GRAOS)</v>
      </c>
      <c r="C498" s="6">
        <f>_xlfn.XLOOKUP(A498,Peso!A:A,Peso!D:D)</f>
        <v>5</v>
      </c>
      <c r="D498" s="7" t="s">
        <v>149</v>
      </c>
      <c r="E498" s="8">
        <f t="shared" si="37"/>
        <v>1.6</v>
      </c>
      <c r="F498" s="9">
        <v>0.97540620614829698</v>
      </c>
      <c r="G498" s="8">
        <f t="shared" si="40"/>
        <v>0.51508124122965948</v>
      </c>
      <c r="H498" s="8">
        <f t="shared" si="38"/>
        <v>5.5</v>
      </c>
      <c r="I498" s="27">
        <v>2816</v>
      </c>
      <c r="J498" s="26" t="str">
        <f>_xlfn.XLOOKUP(I498,CATEGORIA!B:B,CATEGORIA!C:C)</f>
        <v>SOJA EM GRAOS 25KG</v>
      </c>
      <c r="K498" s="8">
        <f>_xlfn.XLOOKUP(I498,'LISTA '!D:D,'LISTA '!I:I)</f>
        <v>4.4000000000000004</v>
      </c>
      <c r="L498" s="58">
        <f t="shared" si="39"/>
        <v>0.12</v>
      </c>
    </row>
    <row r="499" spans="1:12" x14ac:dyDescent="0.3">
      <c r="A499" s="4">
        <v>21161</v>
      </c>
      <c r="B499" s="26" t="str">
        <f>_xlfn.XLOOKUP(A499,CATEGORIA!B:B,CATEGORIA!C:C)</f>
        <v>SPIRULINA EM PO 10KG</v>
      </c>
      <c r="C499" s="6">
        <f>_xlfn.XLOOKUP(A499,Peso!A:A,Peso!D:D)</f>
        <v>10</v>
      </c>
      <c r="D499" s="7" t="s">
        <v>185</v>
      </c>
      <c r="E499" s="8">
        <f t="shared" si="37"/>
        <v>0.43</v>
      </c>
      <c r="F499" s="9">
        <v>0.97540620614829698</v>
      </c>
      <c r="G499" s="8">
        <f t="shared" si="40"/>
        <v>0.14054062061482969</v>
      </c>
      <c r="H499" s="8">
        <f t="shared" si="38"/>
        <v>39.4</v>
      </c>
      <c r="I499" s="27">
        <v>20915</v>
      </c>
      <c r="J499" s="26" t="str">
        <f>_xlfn.XLOOKUP(I499,CATEGORIA!B:B,CATEGORIA!C:C)</f>
        <v>SPIRULINA EM PO 25KG</v>
      </c>
      <c r="K499" s="8">
        <f>_xlfn.XLOOKUP(I499,'LISTA '!D:D,'LISTA '!I:I)</f>
        <v>37</v>
      </c>
      <c r="L499" s="58">
        <f t="shared" si="39"/>
        <v>0.06</v>
      </c>
    </row>
    <row r="500" spans="1:12" x14ac:dyDescent="0.3">
      <c r="A500" s="4">
        <v>20370</v>
      </c>
      <c r="B500" s="26" t="str">
        <f>_xlfn.XLOOKUP(A500,CATEGORIA!B:B,CATEGORIA!C:C)</f>
        <v>SPIRULINA EM PO 2X1KG (VIDA EM GRAOS)</v>
      </c>
      <c r="C500" s="6">
        <f>_xlfn.XLOOKUP(A500,Peso!A:A,Peso!D:D)</f>
        <v>2</v>
      </c>
      <c r="D500" s="7" t="s">
        <v>185</v>
      </c>
      <c r="E500" s="8">
        <f t="shared" si="37"/>
        <v>0.43</v>
      </c>
      <c r="F500" s="9">
        <v>0.97540620614829698</v>
      </c>
      <c r="G500" s="8">
        <f t="shared" si="40"/>
        <v>0.70270310307414852</v>
      </c>
      <c r="H500" s="8">
        <f t="shared" si="38"/>
        <v>41.5</v>
      </c>
      <c r="I500" s="27">
        <v>20915</v>
      </c>
      <c r="J500" s="26" t="str">
        <f>_xlfn.XLOOKUP(I500,CATEGORIA!B:B,CATEGORIA!C:C)</f>
        <v>SPIRULINA EM PO 25KG</v>
      </c>
      <c r="K500" s="8">
        <f>_xlfn.XLOOKUP(I500,'LISTA '!D:D,'LISTA '!I:I)</f>
        <v>37</v>
      </c>
      <c r="L500" s="58">
        <f t="shared" si="39"/>
        <v>0.1</v>
      </c>
    </row>
    <row r="501" spans="1:12" x14ac:dyDescent="0.3">
      <c r="A501" s="27">
        <v>2286</v>
      </c>
      <c r="B501" s="26" t="str">
        <f>_xlfn.XLOOKUP(A501,CATEGORIA!B:B,CATEGORIA!C:C)</f>
        <v>STEVIA 5KG</v>
      </c>
      <c r="C501" s="6">
        <f>_xlfn.XLOOKUP(A501,Peso!A:A,Peso!D:D)</f>
        <v>5</v>
      </c>
      <c r="D501" s="7" t="s">
        <v>149</v>
      </c>
      <c r="E501" s="8">
        <f t="shared" si="37"/>
        <v>1.6</v>
      </c>
      <c r="F501" s="9">
        <v>0.98</v>
      </c>
      <c r="G501" s="8">
        <f t="shared" si="40"/>
        <v>0.51600000000000001</v>
      </c>
      <c r="H501" s="8">
        <f t="shared" si="38"/>
        <v>94.3</v>
      </c>
      <c r="I501" s="27">
        <v>2285</v>
      </c>
      <c r="J501" s="26" t="str">
        <f>_xlfn.XLOOKUP(I501,CATEGORIA!B:B,CATEGORIA!C:C)</f>
        <v>STEVIA 25KG</v>
      </c>
      <c r="K501" s="8">
        <v>88.4</v>
      </c>
      <c r="L501" s="58">
        <f t="shared" si="39"/>
        <v>0.06</v>
      </c>
    </row>
    <row r="502" spans="1:12" x14ac:dyDescent="0.3">
      <c r="A502" s="27">
        <v>2287</v>
      </c>
      <c r="B502" s="26" t="str">
        <f>_xlfn.XLOOKUP(A502,CATEGORIA!B:B,CATEGORIA!C:C)</f>
        <v>SUCRALOSE 5KG (VIDA EM GRAOS)</v>
      </c>
      <c r="C502" s="6">
        <f>_xlfn.XLOOKUP(A502,Peso!A:A,Peso!D:D)</f>
        <v>5</v>
      </c>
      <c r="D502" s="7" t="s">
        <v>149</v>
      </c>
      <c r="E502" s="8">
        <f t="shared" si="37"/>
        <v>1.6</v>
      </c>
      <c r="F502" s="9">
        <v>0.98</v>
      </c>
      <c r="G502" s="8">
        <f t="shared" si="40"/>
        <v>0.51600000000000001</v>
      </c>
      <c r="H502" s="8">
        <f t="shared" si="38"/>
        <v>72.2</v>
      </c>
      <c r="I502" s="27">
        <v>2284</v>
      </c>
      <c r="J502" s="26" t="str">
        <f>_xlfn.XLOOKUP(I502,CATEGORIA!B:B,CATEGORIA!C:C)</f>
        <v>SUCRALOSE 25KG</v>
      </c>
      <c r="K502" s="8">
        <v>67.599999999999994</v>
      </c>
      <c r="L502" s="58">
        <f t="shared" si="39"/>
        <v>0.06</v>
      </c>
    </row>
    <row r="503" spans="1:12" x14ac:dyDescent="0.3">
      <c r="A503" s="4">
        <v>1912</v>
      </c>
      <c r="B503" s="26" t="str">
        <f>_xlfn.XLOOKUP(A503,CATEGORIA!B:B,CATEGORIA!C:C)</f>
        <v>TANSAGEM 1KG (VIDA EM GRAOS)</v>
      </c>
      <c r="C503" s="6">
        <f>_xlfn.XLOOKUP(A503,Peso!A:A,Peso!D:D)</f>
        <v>1</v>
      </c>
      <c r="D503" s="7" t="s">
        <v>396</v>
      </c>
      <c r="E503" s="8">
        <f t="shared" si="37"/>
        <v>0.31</v>
      </c>
      <c r="F503" s="9">
        <v>0.97540620614829698</v>
      </c>
      <c r="G503" s="8">
        <f t="shared" si="40"/>
        <v>1.2854062061482969</v>
      </c>
      <c r="H503" s="8">
        <f t="shared" si="38"/>
        <v>29.1</v>
      </c>
      <c r="I503" s="27">
        <v>1404</v>
      </c>
      <c r="J503" s="26" t="str">
        <f>_xlfn.XLOOKUP(I503,CATEGORIA!B:B,CATEGORIA!C:C)</f>
        <v>TANSAGEM 5KG</v>
      </c>
      <c r="K503" s="8">
        <f>_xlfn.XLOOKUP(I503,'LISTA '!D:D,'LISTA '!I:I)</f>
        <v>25.2</v>
      </c>
      <c r="L503" s="58">
        <f t="shared" si="39"/>
        <v>0.1</v>
      </c>
    </row>
    <row r="504" spans="1:12" x14ac:dyDescent="0.3">
      <c r="A504" s="4">
        <v>583</v>
      </c>
      <c r="B504" s="26" t="str">
        <f>_xlfn.XLOOKUP(A504,CATEGORIA!B:B,CATEGORIA!C:C)</f>
        <v>TAPIOCA GRANULADA 5KG (VIDA EM GRAOS)</v>
      </c>
      <c r="C504" s="6">
        <f>_xlfn.XLOOKUP(A504,Peso!A:A,Peso!D:D)</f>
        <v>5</v>
      </c>
      <c r="D504" s="7" t="s">
        <v>149</v>
      </c>
      <c r="E504" s="8">
        <f t="shared" si="37"/>
        <v>1.6</v>
      </c>
      <c r="F504" s="9">
        <v>0.97540620614829698</v>
      </c>
      <c r="G504" s="8">
        <f t="shared" si="40"/>
        <v>0.51508124122965948</v>
      </c>
      <c r="H504" s="8">
        <f t="shared" si="38"/>
        <v>0.6</v>
      </c>
      <c r="I504" s="27">
        <v>194</v>
      </c>
      <c r="J504" s="26" t="str">
        <f>_xlfn.XLOOKUP(I504,CATEGORIA!B:B,CATEGORIA!C:C)</f>
        <v>TAPIOCA GRANULADA 25KG</v>
      </c>
      <c r="K504" s="8">
        <f>_xlfn.XLOOKUP(I504,'LISTA '!D:D,'LISTA '!I:I)</f>
        <v>0</v>
      </c>
      <c r="L504" s="58">
        <f t="shared" si="39"/>
        <v>0.12</v>
      </c>
    </row>
    <row r="505" spans="1:12" x14ac:dyDescent="0.3">
      <c r="A505" s="4">
        <v>2270</v>
      </c>
      <c r="B505" s="26" t="str">
        <f>_xlfn.XLOOKUP(A505,CATEGORIA!B:B,CATEGORIA!C:C)</f>
        <v>TEMPERO ANA MARIA EM FLOCOS S/ GLUTAMATO - S/SODIO 2KG (VIDA EM GRAOS)</v>
      </c>
      <c r="C505" s="6">
        <f>_xlfn.XLOOKUP(A505,Peso!A:A,Peso!D:D)</f>
        <v>2</v>
      </c>
      <c r="D505" s="7" t="s">
        <v>185</v>
      </c>
      <c r="E505" s="8">
        <f t="shared" si="37"/>
        <v>0.43</v>
      </c>
      <c r="F505" s="9">
        <v>0.97540620614829698</v>
      </c>
      <c r="G505" s="8">
        <f t="shared" si="40"/>
        <v>0.70270310307414852</v>
      </c>
      <c r="H505" s="8">
        <f t="shared" si="38"/>
        <v>40.9</v>
      </c>
      <c r="I505" s="27">
        <v>1602</v>
      </c>
      <c r="J505" s="26" t="str">
        <f>_xlfn.XLOOKUP(I505,CATEGORIA!B:B,CATEGORIA!C:C)</f>
        <v>TEMPERO ANA MARIA EM FLOCOS S/ GLUTAMATO - S/SODIO 5KG</v>
      </c>
      <c r="K505" s="8">
        <f>_xlfn.XLOOKUP(I505,'LISTA '!D:D,'LISTA '!I:I)</f>
        <v>36.5</v>
      </c>
      <c r="L505" s="58">
        <f t="shared" si="39"/>
        <v>0.1</v>
      </c>
    </row>
    <row r="506" spans="1:12" x14ac:dyDescent="0.3">
      <c r="A506" s="4">
        <v>1655</v>
      </c>
      <c r="B506" s="26" t="str">
        <f>_xlfn.XLOOKUP(A506,CATEGORIA!B:B,CATEGORIA!C:C)</f>
        <v>TEMPERO ANA MARIA S/ GLUTAMATO 2KG (VIDA EM GRAOS)</v>
      </c>
      <c r="C506" s="6">
        <f>_xlfn.XLOOKUP(A506,Peso!A:A,Peso!D:D)</f>
        <v>2</v>
      </c>
      <c r="D506" s="7" t="s">
        <v>185</v>
      </c>
      <c r="E506" s="8">
        <f t="shared" si="37"/>
        <v>0.43</v>
      </c>
      <c r="F506" s="9">
        <v>0.97540620614829698</v>
      </c>
      <c r="G506" s="8">
        <f t="shared" si="40"/>
        <v>0.70270310307414852</v>
      </c>
      <c r="H506" s="8">
        <f t="shared" si="38"/>
        <v>20.9</v>
      </c>
      <c r="I506" s="27">
        <v>997</v>
      </c>
      <c r="J506" s="26" t="str">
        <f>_xlfn.XLOOKUP(I506,CATEGORIA!B:B,CATEGORIA!C:C)</f>
        <v>TEMPERO ANA MARIA S/ GLUTAMATO 5KG</v>
      </c>
      <c r="K506" s="8">
        <f>_xlfn.XLOOKUP(I506,'LISTA '!D:D,'LISTA '!I:I)</f>
        <v>17.5</v>
      </c>
      <c r="L506" s="58">
        <f t="shared" si="39"/>
        <v>0.15</v>
      </c>
    </row>
    <row r="507" spans="1:12" x14ac:dyDescent="0.3">
      <c r="A507" s="4">
        <v>2271</v>
      </c>
      <c r="B507" s="26" t="str">
        <f>_xlfn.XLOOKUP(A507,CATEGORIA!B:B,CATEGORIA!C:C)</f>
        <v>TEMPERO ANA MARIA S/SODIO S/ GLUTAMATO 2KG</v>
      </c>
      <c r="C507" s="6">
        <f>_xlfn.XLOOKUP(A507,Peso!A:A,Peso!D:D)</f>
        <v>2</v>
      </c>
      <c r="D507" s="7" t="s">
        <v>185</v>
      </c>
      <c r="E507" s="8">
        <f t="shared" si="37"/>
        <v>0.43</v>
      </c>
      <c r="F507" s="9">
        <v>0.97540620614829698</v>
      </c>
      <c r="G507" s="8">
        <f t="shared" si="40"/>
        <v>0.70270310307414852</v>
      </c>
      <c r="H507" s="8">
        <f t="shared" si="38"/>
        <v>28.8</v>
      </c>
      <c r="I507" s="27">
        <v>1529</v>
      </c>
      <c r="J507" s="26" t="str">
        <f>_xlfn.XLOOKUP(I507,CATEGORIA!B:B,CATEGORIA!C:C)</f>
        <v>TEMPERO ANA MARIA S/SODIO S/ GLUTAMATO 5KG</v>
      </c>
      <c r="K507" s="8">
        <f>_xlfn.XLOOKUP(I507,'LISTA '!D:D,'LISTA '!I:I)</f>
        <v>25.5</v>
      </c>
      <c r="L507" s="58">
        <f t="shared" si="39"/>
        <v>0.1</v>
      </c>
    </row>
    <row r="508" spans="1:12" x14ac:dyDescent="0.3">
      <c r="A508" s="4">
        <v>2182</v>
      </c>
      <c r="B508" s="26" t="str">
        <f>_xlfn.XLOOKUP(A508,CATEGORIA!B:B,CATEGORIA!C:C)</f>
        <v>TEMPERO BAIANO S/ GLUTAMATO 2KG (VIDA EM GRAOS)</v>
      </c>
      <c r="C508" s="6">
        <f>_xlfn.XLOOKUP(A508,Peso!A:A,Peso!D:D)</f>
        <v>2</v>
      </c>
      <c r="D508" s="7" t="s">
        <v>185</v>
      </c>
      <c r="E508" s="8">
        <f t="shared" si="37"/>
        <v>0.43</v>
      </c>
      <c r="F508" s="9">
        <v>0.97540620614829698</v>
      </c>
      <c r="G508" s="8">
        <f t="shared" si="40"/>
        <v>0.70270310307414852</v>
      </c>
      <c r="H508" s="8">
        <f t="shared" si="38"/>
        <v>8.3000000000000007</v>
      </c>
      <c r="I508" s="27">
        <v>998</v>
      </c>
      <c r="J508" s="26" t="str">
        <f>_xlfn.XLOOKUP(I508,CATEGORIA!B:B,CATEGORIA!C:C)</f>
        <v>TEMPERO BAIANO S/ GLUTAMATO 5KG</v>
      </c>
      <c r="K508" s="8">
        <f>_xlfn.XLOOKUP(I508,'LISTA '!D:D,'LISTA '!I:I)</f>
        <v>6.5</v>
      </c>
      <c r="L508" s="58">
        <f t="shared" si="39"/>
        <v>0.15</v>
      </c>
    </row>
    <row r="509" spans="1:12" x14ac:dyDescent="0.3">
      <c r="A509" s="4">
        <v>21683</v>
      </c>
      <c r="B509" s="26" t="str">
        <f>_xlfn.XLOOKUP(A509,CATEGORIA!B:B,CATEGORIA!C:C)</f>
        <v>TEMPERO BEEF RIBS S/ GLUTAMATO 2KG (VIDA EM GRAOS)</v>
      </c>
      <c r="C509" s="6">
        <f>_xlfn.XLOOKUP(A509,Peso!A:A,Peso!D:D)</f>
        <v>2</v>
      </c>
      <c r="D509" s="7" t="s">
        <v>185</v>
      </c>
      <c r="E509" s="8">
        <f t="shared" si="37"/>
        <v>0.43</v>
      </c>
      <c r="F509" s="9">
        <v>0.97540620614829698</v>
      </c>
      <c r="G509" s="8">
        <f t="shared" si="40"/>
        <v>0.70270310307414852</v>
      </c>
      <c r="H509" s="8">
        <f t="shared" si="38"/>
        <v>16.899999999999999</v>
      </c>
      <c r="I509" s="69">
        <v>21530</v>
      </c>
      <c r="J509" s="26" t="str">
        <f>_xlfn.XLOOKUP(I509,CATEGORIA!B:B,CATEGORIA!C:C)</f>
        <v>TEMPERO BEEF RIBS S/ GLUTAMATO 5KG</v>
      </c>
      <c r="K509" s="8">
        <f>_xlfn.XLOOKUP(I509,'LISTA '!D:D,'LISTA '!I:I)</f>
        <v>14</v>
      </c>
      <c r="L509" s="58">
        <f t="shared" si="39"/>
        <v>0.15</v>
      </c>
    </row>
    <row r="510" spans="1:12" x14ac:dyDescent="0.3">
      <c r="A510" s="4">
        <v>21540</v>
      </c>
      <c r="B510" s="26" t="str">
        <f>_xlfn.XLOOKUP(A510,CATEGORIA!B:B,CATEGORIA!C:C)</f>
        <v>TEMPERO BIFE ACEBOLADO S/ GLUTAMATO 2KG (VIDA EM GRAOS)</v>
      </c>
      <c r="C510" s="6">
        <f>_xlfn.XLOOKUP(A510,Peso!A:A,Peso!D:D)</f>
        <v>2</v>
      </c>
      <c r="D510" s="7" t="s">
        <v>185</v>
      </c>
      <c r="E510" s="8">
        <f t="shared" si="37"/>
        <v>0.43</v>
      </c>
      <c r="F510" s="9">
        <v>0.97540620614829698</v>
      </c>
      <c r="G510" s="8">
        <f t="shared" si="40"/>
        <v>0.70270310307414852</v>
      </c>
      <c r="H510" s="8">
        <f t="shared" si="38"/>
        <v>15.8</v>
      </c>
      <c r="I510" s="69">
        <v>21528</v>
      </c>
      <c r="J510" s="26" t="str">
        <f>_xlfn.XLOOKUP(I510,CATEGORIA!B:B,CATEGORIA!C:C)</f>
        <v>TEMPERO BIFE ACEBOLADO S/ GLUTAMATO 5KG</v>
      </c>
      <c r="K510" s="8">
        <f>_xlfn.XLOOKUP(I510,'LISTA '!D:D,'LISTA '!I:I)</f>
        <v>13</v>
      </c>
      <c r="L510" s="58">
        <f t="shared" si="39"/>
        <v>0.15</v>
      </c>
    </row>
    <row r="511" spans="1:12" x14ac:dyDescent="0.3">
      <c r="A511" s="4">
        <v>2183</v>
      </c>
      <c r="B511" s="26" t="str">
        <f>_xlfn.XLOOKUP(A511,CATEGORIA!B:B,CATEGORIA!C:C)</f>
        <v>TEMPERO CHILLI MEXICANO S/ GLUTAMATO 2KG (VIDA EM GRAOS)</v>
      </c>
      <c r="C511" s="6">
        <f>_xlfn.XLOOKUP(A511,Peso!A:A,Peso!D:D)</f>
        <v>2</v>
      </c>
      <c r="D511" s="7" t="s">
        <v>185</v>
      </c>
      <c r="E511" s="8">
        <f t="shared" ref="E511:E553" si="41">VLOOKUP(D511,$P$6:$Q$20,2,0)</f>
        <v>0.43</v>
      </c>
      <c r="F511" s="9">
        <v>0.97540620614829698</v>
      </c>
      <c r="G511" s="8">
        <f t="shared" si="40"/>
        <v>0.70270310307414852</v>
      </c>
      <c r="H511" s="8">
        <f t="shared" si="38"/>
        <v>14.6</v>
      </c>
      <c r="I511" s="27">
        <v>1209</v>
      </c>
      <c r="J511" s="26" t="str">
        <f>_xlfn.XLOOKUP(I511,CATEGORIA!B:B,CATEGORIA!C:C)</f>
        <v>TEMPERO CHILLI MEXICANO S/ GLUTAMATO 5KG</v>
      </c>
      <c r="K511" s="8">
        <f>_xlfn.XLOOKUP(I511,'LISTA '!D:D,'LISTA '!I:I)</f>
        <v>12</v>
      </c>
      <c r="L511" s="58">
        <f t="shared" si="39"/>
        <v>0.15</v>
      </c>
    </row>
    <row r="512" spans="1:12" x14ac:dyDescent="0.3">
      <c r="A512" s="4">
        <v>21684</v>
      </c>
      <c r="B512" s="26" t="str">
        <f>_xlfn.XLOOKUP(A512,CATEGORIA!B:B,CATEGORIA!C:C)</f>
        <v>TEMPERO CHIMICHURRI COM ALHO FRITO S/ GLUTAMATO 2KG (VIDA EM GRAOS)</v>
      </c>
      <c r="C512" s="6">
        <f>_xlfn.XLOOKUP(A512,Peso!A:A,Peso!D:D)</f>
        <v>2</v>
      </c>
      <c r="D512" s="7" t="s">
        <v>185</v>
      </c>
      <c r="E512" s="8">
        <f t="shared" si="41"/>
        <v>0.43</v>
      </c>
      <c r="F512" s="9">
        <v>0.97540620614829698</v>
      </c>
      <c r="G512" s="8">
        <f t="shared" si="40"/>
        <v>0.70270310307414852</v>
      </c>
      <c r="H512" s="8">
        <f t="shared" si="38"/>
        <v>30.5</v>
      </c>
      <c r="I512" s="27">
        <v>21219</v>
      </c>
      <c r="J512" s="26" t="str">
        <f>_xlfn.XLOOKUP(I512,CATEGORIA!B:B,CATEGORIA!C:C)</f>
        <v>TEMPERO CHIMICHURRI COM ALHO FRITO S/ GLUTAMATO 5KG</v>
      </c>
      <c r="K512" s="8">
        <f>_xlfn.XLOOKUP(I512,'LISTA '!D:D,'LISTA '!I:I)</f>
        <v>27</v>
      </c>
      <c r="L512" s="58">
        <f t="shared" si="39"/>
        <v>0.1</v>
      </c>
    </row>
    <row r="513" spans="1:12" x14ac:dyDescent="0.3">
      <c r="A513" s="4">
        <v>2205</v>
      </c>
      <c r="B513" s="26" t="str">
        <f>_xlfn.XLOOKUP(A513,CATEGORIA!B:B,CATEGORIA!C:C)</f>
        <v>TEMPERO CHIMICHURRI COM BARBECUE S/ GLUTAMATO 2KG (VIDA EM GRAOS)</v>
      </c>
      <c r="C513" s="6">
        <f>_xlfn.XLOOKUP(A513,Peso!A:A,Peso!D:D)</f>
        <v>2</v>
      </c>
      <c r="D513" s="7" t="s">
        <v>185</v>
      </c>
      <c r="E513" s="8">
        <f t="shared" si="41"/>
        <v>0.43</v>
      </c>
      <c r="F513" s="9">
        <v>0.97540620614829698</v>
      </c>
      <c r="G513" s="8">
        <f t="shared" si="40"/>
        <v>0.70270310307414852</v>
      </c>
      <c r="H513" s="8">
        <f t="shared" si="38"/>
        <v>35.799999999999997</v>
      </c>
      <c r="I513" s="27">
        <v>21598</v>
      </c>
      <c r="J513" s="26" t="str">
        <f>_xlfn.XLOOKUP(I513,CATEGORIA!B:B,CATEGORIA!C:C)</f>
        <v>TEMPERO CHIMICHURRI COM BARBECUE S/ GLUTAMATO 5KG</v>
      </c>
      <c r="K513" s="8">
        <f>_xlfn.XLOOKUP(I513,'LISTA '!D:D,'LISTA '!I:I)</f>
        <v>31.8</v>
      </c>
      <c r="L513" s="58">
        <f t="shared" si="39"/>
        <v>0.1</v>
      </c>
    </row>
    <row r="514" spans="1:12" x14ac:dyDescent="0.3">
      <c r="A514" s="4">
        <v>21479</v>
      </c>
      <c r="B514" s="26" t="str">
        <f>_xlfn.XLOOKUP(A514,CATEGORIA!B:B,CATEGORIA!C:C)</f>
        <v>TEMPERO CHIMICHURRI EM FLOCOS S/ GLUTAMATO - S/SODIO 2KG (VIDA EM GRAOS)</v>
      </c>
      <c r="C514" s="6">
        <f>_xlfn.XLOOKUP(A514,Peso!A:A,Peso!D:D)</f>
        <v>2</v>
      </c>
      <c r="D514" s="7" t="s">
        <v>185</v>
      </c>
      <c r="E514" s="8">
        <f t="shared" si="41"/>
        <v>0.43</v>
      </c>
      <c r="F514" s="9">
        <v>0.97540620614829698</v>
      </c>
      <c r="G514" s="8">
        <f t="shared" si="40"/>
        <v>0.70270310307414852</v>
      </c>
      <c r="H514" s="8">
        <f t="shared" si="38"/>
        <v>45.7</v>
      </c>
      <c r="I514" s="27">
        <v>21415</v>
      </c>
      <c r="J514" s="26" t="str">
        <f>_xlfn.XLOOKUP(I514,CATEGORIA!B:B,CATEGORIA!C:C)</f>
        <v>TEMPERO CHIMICHURRI EM FLOCOS S/ GLUTAMATO - S/SODIO 5KG</v>
      </c>
      <c r="K514" s="8">
        <f>_xlfn.XLOOKUP(I514,'LISTA '!D:D,'LISTA '!I:I)</f>
        <v>40.799999999999997</v>
      </c>
      <c r="L514" s="58">
        <f t="shared" si="39"/>
        <v>0.1</v>
      </c>
    </row>
    <row r="515" spans="1:12" x14ac:dyDescent="0.3">
      <c r="A515" s="4">
        <v>21433</v>
      </c>
      <c r="B515" s="26" t="str">
        <f>_xlfn.XLOOKUP(A515,CATEGORIA!B:B,CATEGORIA!C:C)</f>
        <v>TEMPERO CHIMICHURRI S/ GLUTAMATO 2KG (VIDA EM GRAOS)</v>
      </c>
      <c r="C515" s="6">
        <f>_xlfn.XLOOKUP(A515,Peso!A:A,Peso!D:D)</f>
        <v>2</v>
      </c>
      <c r="D515" s="7" t="s">
        <v>185</v>
      </c>
      <c r="E515" s="8">
        <f t="shared" si="41"/>
        <v>0.43</v>
      </c>
      <c r="F515" s="9">
        <v>0.97540620614829698</v>
      </c>
      <c r="G515" s="8">
        <f t="shared" si="40"/>
        <v>0.70270310307414852</v>
      </c>
      <c r="H515" s="8">
        <f t="shared" si="38"/>
        <v>24.4</v>
      </c>
      <c r="I515" s="27">
        <v>20997</v>
      </c>
      <c r="J515" s="26" t="str">
        <f>_xlfn.XLOOKUP(I515,CATEGORIA!B:B,CATEGORIA!C:C)</f>
        <v>TEMPERO CHIMICHURRI S/ GLUTAMATO 5KG</v>
      </c>
      <c r="K515" s="8">
        <f>_xlfn.XLOOKUP(I515,'LISTA '!D:D,'LISTA '!I:I)</f>
        <v>21.5</v>
      </c>
      <c r="L515" s="58">
        <f t="shared" si="39"/>
        <v>0.1</v>
      </c>
    </row>
    <row r="516" spans="1:12" x14ac:dyDescent="0.3">
      <c r="A516" s="4">
        <v>21541</v>
      </c>
      <c r="B516" s="26" t="str">
        <f>_xlfn.XLOOKUP(A516,CATEGORIA!B:B,CATEGORIA!C:C)</f>
        <v>TEMPERO CONQUISTA SOGRA S/ GLUTAMATO 2KG (VIDA EM GRAOS)</v>
      </c>
      <c r="C516" s="6">
        <f>_xlfn.XLOOKUP(A516,Peso!A:A,Peso!D:D)</f>
        <v>2</v>
      </c>
      <c r="D516" s="7" t="s">
        <v>185</v>
      </c>
      <c r="E516" s="8">
        <f t="shared" si="41"/>
        <v>0.43</v>
      </c>
      <c r="F516" s="9">
        <v>0.97540620614829698</v>
      </c>
      <c r="G516" s="8">
        <f t="shared" si="40"/>
        <v>0.70270310307414852</v>
      </c>
      <c r="H516" s="8">
        <f t="shared" si="38"/>
        <v>31</v>
      </c>
      <c r="I516" s="69">
        <v>21524</v>
      </c>
      <c r="J516" s="26" t="str">
        <f>_xlfn.XLOOKUP(I516,CATEGORIA!B:B,CATEGORIA!C:C)</f>
        <v>TEMPERO CONQUISTA SOGRA S/ GLUTAMATO 5KG</v>
      </c>
      <c r="K516" s="8">
        <f>_xlfn.XLOOKUP(I516,'LISTA '!D:D,'LISTA '!I:I)</f>
        <v>27.5</v>
      </c>
      <c r="L516" s="58">
        <f t="shared" si="39"/>
        <v>0.1</v>
      </c>
    </row>
    <row r="517" spans="1:12" x14ac:dyDescent="0.3">
      <c r="A517" s="4">
        <v>1656</v>
      </c>
      <c r="B517" s="26" t="str">
        <f>_xlfn.XLOOKUP(A517,CATEGORIA!B:B,CATEGORIA!C:C)</f>
        <v>TEMPERO DRY RUB COMPLETO S/ GLUTAMATO 2KG (VIDA EM GRAOS)</v>
      </c>
      <c r="C517" s="6">
        <f>_xlfn.XLOOKUP(A517,Peso!A:A,Peso!D:D)</f>
        <v>2</v>
      </c>
      <c r="D517" s="7" t="s">
        <v>185</v>
      </c>
      <c r="E517" s="8">
        <f t="shared" si="41"/>
        <v>0.43</v>
      </c>
      <c r="F517" s="9">
        <v>0.97540620614829698</v>
      </c>
      <c r="G517" s="8">
        <f t="shared" si="40"/>
        <v>0.70270310307414852</v>
      </c>
      <c r="H517" s="8">
        <f t="shared" si="38"/>
        <v>23.3</v>
      </c>
      <c r="I517" s="111">
        <v>1281</v>
      </c>
      <c r="J517" s="26" t="str">
        <f>_xlfn.XLOOKUP(I517,CATEGORIA!B:B,CATEGORIA!C:C)</f>
        <v>TEMPERO DRY RUB COMPLETO S/ GLUTAMATO 5KG</v>
      </c>
      <c r="K517" s="8">
        <f>_xlfn.XLOOKUP(I517,'LISTA '!D:D,'LISTA '!I:I)</f>
        <v>20.5</v>
      </c>
      <c r="L517" s="58">
        <f t="shared" si="39"/>
        <v>0.1</v>
      </c>
    </row>
    <row r="518" spans="1:12" x14ac:dyDescent="0.3">
      <c r="A518" s="4">
        <v>21428</v>
      </c>
      <c r="B518" s="26" t="str">
        <f>_xlfn.XLOOKUP(A518,CATEGORIA!B:B,CATEGORIA!C:C)</f>
        <v>TEMPERO ERVAS FINAS S/ GLUTAMATO 2KG</v>
      </c>
      <c r="C518" s="6">
        <f>_xlfn.XLOOKUP(A518,Peso!A:A,Peso!D:D)</f>
        <v>2</v>
      </c>
      <c r="D518" s="7" t="s">
        <v>185</v>
      </c>
      <c r="E518" s="8">
        <f t="shared" si="41"/>
        <v>0.43</v>
      </c>
      <c r="F518" s="9">
        <v>0.97540620614829698</v>
      </c>
      <c r="G518" s="8">
        <f t="shared" si="40"/>
        <v>0.70270310307414852</v>
      </c>
      <c r="H518" s="8">
        <f t="shared" si="38"/>
        <v>23.9</v>
      </c>
      <c r="I518" s="27">
        <v>21487</v>
      </c>
      <c r="J518" s="26" t="str">
        <f>_xlfn.XLOOKUP(I518,CATEGORIA!B:B,CATEGORIA!C:C)</f>
        <v>TEMPERO ERVAS FINAS S/ GLUTAMATO 4KG</v>
      </c>
      <c r="K518" s="8">
        <f>_xlfn.XLOOKUP(I518,'LISTA '!D:D,'LISTA '!I:I)</f>
        <v>21</v>
      </c>
      <c r="L518" s="58">
        <f t="shared" si="39"/>
        <v>0.1</v>
      </c>
    </row>
    <row r="519" spans="1:12" x14ac:dyDescent="0.3">
      <c r="A519" s="4">
        <v>21729</v>
      </c>
      <c r="B519" s="26" t="str">
        <f>_xlfn.XLOOKUP(A519,CATEGORIA!B:B,CATEGORIA!C:C)</f>
        <v>TEMPERO FAMOSO EM FLOCOS S/ GLUTAMATO - S/SODIO 2KG (VIDA EM GRAOS)</v>
      </c>
      <c r="C519" s="6">
        <f>_xlfn.XLOOKUP(A519,Peso!A:A,Peso!D:D)</f>
        <v>2</v>
      </c>
      <c r="D519" s="7" t="s">
        <v>185</v>
      </c>
      <c r="E519" s="8">
        <f t="shared" si="41"/>
        <v>0.43</v>
      </c>
      <c r="F519" s="9">
        <v>0.97540620614829698</v>
      </c>
      <c r="G519" s="8">
        <f t="shared" si="40"/>
        <v>0.70270310307414852</v>
      </c>
      <c r="H519" s="8">
        <f t="shared" si="38"/>
        <v>37.5</v>
      </c>
      <c r="I519" s="27">
        <v>21414</v>
      </c>
      <c r="J519" s="26" t="str">
        <f>_xlfn.XLOOKUP(I519,CATEGORIA!B:B,CATEGORIA!C:C)</f>
        <v>TEMPERO FAMOSO EM FLOCOS S/ GLUTAMATO - S/SODIO 5KG</v>
      </c>
      <c r="K519" s="8">
        <f>_xlfn.XLOOKUP(I519,'LISTA '!D:D,'LISTA '!I:I)</f>
        <v>33.4</v>
      </c>
      <c r="L519" s="58">
        <f t="shared" si="39"/>
        <v>0.1</v>
      </c>
    </row>
    <row r="520" spans="1:12" x14ac:dyDescent="0.3">
      <c r="A520" s="4">
        <v>21427</v>
      </c>
      <c r="B520" s="26" t="str">
        <f>_xlfn.XLOOKUP(A520,CATEGORIA!B:B,CATEGORIA!C:C)</f>
        <v>TEMPERO FAMOSO S/ GLUTAMATO 2KG</v>
      </c>
      <c r="C520" s="6">
        <f>_xlfn.XLOOKUP(A520,Peso!A:A,Peso!D:D)</f>
        <v>2</v>
      </c>
      <c r="D520" s="7" t="s">
        <v>185</v>
      </c>
      <c r="E520" s="8">
        <f t="shared" si="41"/>
        <v>0.43</v>
      </c>
      <c r="F520" s="9">
        <v>0.97540620614829698</v>
      </c>
      <c r="G520" s="8">
        <f t="shared" si="40"/>
        <v>0.70270310307414852</v>
      </c>
      <c r="H520" s="8">
        <f t="shared" si="38"/>
        <v>25.3</v>
      </c>
      <c r="I520" s="27">
        <v>21026</v>
      </c>
      <c r="J520" s="26" t="str">
        <f>_xlfn.XLOOKUP(I520,CATEGORIA!B:B,CATEGORIA!C:C)</f>
        <v>TEMPERO FAMOSO S/ GLUTAMATO 5KG</v>
      </c>
      <c r="K520" s="8">
        <f>_xlfn.XLOOKUP(I520,'LISTA '!D:D,'LISTA '!I:I)</f>
        <v>22.3</v>
      </c>
      <c r="L520" s="58">
        <f t="shared" si="39"/>
        <v>0.1</v>
      </c>
    </row>
    <row r="521" spans="1:12" x14ac:dyDescent="0.3">
      <c r="A521" s="4">
        <v>1657</v>
      </c>
      <c r="B521" s="26" t="str">
        <f>_xlfn.XLOOKUP(A521,CATEGORIA!B:B,CATEGORIA!C:C)</f>
        <v>TEMPERO LEMON PEPPER S/ GLUTAMATO 2KG (VIDA EM GRAOS)</v>
      </c>
      <c r="C521" s="6">
        <f>_xlfn.XLOOKUP(A521,Peso!A:A,Peso!D:D)</f>
        <v>2</v>
      </c>
      <c r="D521" s="7" t="s">
        <v>185</v>
      </c>
      <c r="E521" s="8">
        <f t="shared" si="41"/>
        <v>0.43</v>
      </c>
      <c r="F521" s="9">
        <v>0.97540620614829698</v>
      </c>
      <c r="G521" s="8">
        <f t="shared" si="40"/>
        <v>0.70270310307414852</v>
      </c>
      <c r="H521" s="8">
        <f t="shared" si="38"/>
        <v>23.2</v>
      </c>
      <c r="I521" s="27">
        <v>990</v>
      </c>
      <c r="J521" s="26" t="str">
        <f>_xlfn.XLOOKUP(I521,CATEGORIA!B:B,CATEGORIA!C:C)</f>
        <v>TEMPERO LEMON PEPPER S/ GLUTAMATO 5KG</v>
      </c>
      <c r="K521" s="8">
        <f>_xlfn.XLOOKUP(I521,'LISTA '!D:D,'LISTA '!I:I)</f>
        <v>19.5</v>
      </c>
      <c r="L521" s="58">
        <f t="shared" si="39"/>
        <v>0.15</v>
      </c>
    </row>
    <row r="522" spans="1:12" x14ac:dyDescent="0.3">
      <c r="A522" s="4">
        <v>1658</v>
      </c>
      <c r="B522" s="26" t="str">
        <f>_xlfn.XLOOKUP(A522,CATEGORIA!B:B,CATEGORIA!C:C)</f>
        <v>TEMPERO LIMAO ERVAS FINAS S/ GLUTAMATO 2KG (VIDA EM GRAOS)</v>
      </c>
      <c r="C522" s="6">
        <f>_xlfn.XLOOKUP(A522,Peso!A:A,Peso!D:D)</f>
        <v>2</v>
      </c>
      <c r="D522" s="7" t="s">
        <v>185</v>
      </c>
      <c r="E522" s="8">
        <f t="shared" si="41"/>
        <v>0.43</v>
      </c>
      <c r="F522" s="9">
        <v>0.97540620614829698</v>
      </c>
      <c r="G522" s="8">
        <f t="shared" si="40"/>
        <v>0.70270310307414852</v>
      </c>
      <c r="H522" s="8">
        <f t="shared" si="38"/>
        <v>21.5</v>
      </c>
      <c r="I522" s="69">
        <v>1180</v>
      </c>
      <c r="J522" s="26" t="str">
        <f>_xlfn.XLOOKUP(I522,CATEGORIA!B:B,CATEGORIA!C:C)</f>
        <v>TEMPERO LIMAO ERVAS FINAS S/ GLUTAMATO 5KG</v>
      </c>
      <c r="K522" s="8">
        <f>_xlfn.XLOOKUP(I522,'LISTA '!D:D,'LISTA '!I:I)</f>
        <v>18</v>
      </c>
      <c r="L522" s="58">
        <f t="shared" si="39"/>
        <v>0.15</v>
      </c>
    </row>
    <row r="523" spans="1:12" x14ac:dyDescent="0.3">
      <c r="A523" s="4">
        <v>1892</v>
      </c>
      <c r="B523" s="26" t="str">
        <f>_xlfn.XLOOKUP(A523,CATEGORIA!B:B,CATEGORIA!C:C)</f>
        <v>TEMPERO MINEIRO MOIDO S/ GLUTAMATO 2KG (VIDA EM GRAOS)</v>
      </c>
      <c r="C523" s="6">
        <f>_xlfn.XLOOKUP(A523,Peso!A:A,Peso!D:D)</f>
        <v>2</v>
      </c>
      <c r="D523" s="7" t="s">
        <v>185</v>
      </c>
      <c r="E523" s="8">
        <f t="shared" si="41"/>
        <v>0.43</v>
      </c>
      <c r="F523" s="9">
        <v>0.97540620614829698</v>
      </c>
      <c r="G523" s="8">
        <f t="shared" si="40"/>
        <v>0.70270310307414852</v>
      </c>
      <c r="H523" s="8">
        <f t="shared" si="38"/>
        <v>14</v>
      </c>
      <c r="I523" s="127">
        <v>1279</v>
      </c>
      <c r="J523" s="26" t="str">
        <f>_xlfn.XLOOKUP(I523,CATEGORIA!B:B,CATEGORIA!C:C)</f>
        <v>TEMPERO MINEIRO MOIDO S/ GLUTAMATO 5KG</v>
      </c>
      <c r="K523" s="8">
        <f>_xlfn.XLOOKUP(I523,'LISTA '!D:D,'LISTA '!I:I)</f>
        <v>11.5</v>
      </c>
      <c r="L523" s="58">
        <f t="shared" si="39"/>
        <v>0.15</v>
      </c>
    </row>
    <row r="524" spans="1:12" x14ac:dyDescent="0.3">
      <c r="A524" s="4">
        <v>21608</v>
      </c>
      <c r="B524" s="26" t="str">
        <f>_xlfn.XLOOKUP(A524,CATEGORIA!B:B,CATEGORIA!C:C)</f>
        <v>TEMPERO ORANGE PEPPER S/ GLUTAMATO 2KG</v>
      </c>
      <c r="C524" s="6">
        <f>_xlfn.XLOOKUP(A524,Peso!A:A,Peso!D:D)</f>
        <v>2</v>
      </c>
      <c r="D524" s="7" t="s">
        <v>185</v>
      </c>
      <c r="E524" s="8">
        <f t="shared" si="41"/>
        <v>0.43</v>
      </c>
      <c r="F524" s="9">
        <v>0.97540620614829698</v>
      </c>
      <c r="G524" s="8">
        <f t="shared" si="40"/>
        <v>0.70270310307414852</v>
      </c>
      <c r="H524" s="8">
        <f t="shared" si="38"/>
        <v>23.7</v>
      </c>
      <c r="I524" s="27">
        <v>21563</v>
      </c>
      <c r="J524" s="26" t="str">
        <f>_xlfn.XLOOKUP(I524,CATEGORIA!B:B,CATEGORIA!C:C)</f>
        <v>TEMPERO ORANGE PEPPER S/ GLUTAMATO 5KG</v>
      </c>
      <c r="K524" s="8">
        <f>_xlfn.XLOOKUP(I524,'LISTA '!D:D,'LISTA '!I:I)</f>
        <v>19.899999999999999</v>
      </c>
      <c r="L524" s="58">
        <f t="shared" si="39"/>
        <v>0.15</v>
      </c>
    </row>
    <row r="525" spans="1:12" x14ac:dyDescent="0.3">
      <c r="A525" s="4">
        <v>1891</v>
      </c>
      <c r="B525" s="26" t="str">
        <f>_xlfn.XLOOKUP(A525,CATEGORIA!B:B,CATEGORIA!C:C)</f>
        <v>TEMPERO PARA FEIJAO S/ GLUTAMATO 2KG (VIDA EM GRAOS)</v>
      </c>
      <c r="C525" s="6">
        <f>_xlfn.XLOOKUP(A525,Peso!A:A,Peso!D:D)</f>
        <v>2</v>
      </c>
      <c r="D525" s="7" t="s">
        <v>185</v>
      </c>
      <c r="E525" s="8">
        <f t="shared" si="41"/>
        <v>0.43</v>
      </c>
      <c r="F525" s="9">
        <v>0.97540620614829698</v>
      </c>
      <c r="G525" s="8">
        <f t="shared" si="40"/>
        <v>0.70270310307414852</v>
      </c>
      <c r="H525" s="8">
        <f t="shared" si="38"/>
        <v>23.9</v>
      </c>
      <c r="I525" s="69">
        <v>1168</v>
      </c>
      <c r="J525" s="26" t="str">
        <f>_xlfn.XLOOKUP(I525,CATEGORIA!B:B,CATEGORIA!C:C)</f>
        <v>TEMPERO PARA FEIJAO S/ GLUTAMATO 5KG</v>
      </c>
      <c r="K525" s="8">
        <f>_xlfn.XLOOKUP(I525,'LISTA '!D:D,'LISTA '!I:I)</f>
        <v>21</v>
      </c>
      <c r="L525" s="58">
        <f t="shared" si="39"/>
        <v>0.1</v>
      </c>
    </row>
    <row r="526" spans="1:12" x14ac:dyDescent="0.3">
      <c r="A526" s="4">
        <v>2208</v>
      </c>
      <c r="B526" s="26" t="str">
        <f>_xlfn.XLOOKUP(A526,CATEGORIA!B:B,CATEGORIA!C:C)</f>
        <v>TEMPERO PEGA ESPOSA S/ GLUTAMATO 2KG</v>
      </c>
      <c r="C526" s="6">
        <f>_xlfn.XLOOKUP(A526,Peso!A:A,Peso!D:D)</f>
        <v>2</v>
      </c>
      <c r="D526" s="7" t="s">
        <v>185</v>
      </c>
      <c r="E526" s="8">
        <f t="shared" si="41"/>
        <v>0.43</v>
      </c>
      <c r="F526" s="9">
        <v>0.97540620614829698</v>
      </c>
      <c r="G526" s="8">
        <f t="shared" si="40"/>
        <v>0.70270310307414852</v>
      </c>
      <c r="H526" s="8">
        <f t="shared" si="38"/>
        <v>32.700000000000003</v>
      </c>
      <c r="I526" s="27">
        <v>21378</v>
      </c>
      <c r="J526" s="26" t="str">
        <f>_xlfn.XLOOKUP(I526,CATEGORIA!B:B,CATEGORIA!C:C)</f>
        <v>TEMPERO PEGA ESPOSA S/ GLUTAMATO 5KG</v>
      </c>
      <c r="K526" s="8">
        <f>_xlfn.XLOOKUP(I526,'LISTA '!D:D,'LISTA '!I:I)</f>
        <v>29</v>
      </c>
      <c r="L526" s="58">
        <f t="shared" si="39"/>
        <v>0.1</v>
      </c>
    </row>
    <row r="527" spans="1:12" x14ac:dyDescent="0.3">
      <c r="A527" s="4">
        <v>21542</v>
      </c>
      <c r="B527" s="26" t="str">
        <f>_xlfn.XLOOKUP(A527,CATEGORIA!B:B,CATEGORIA!C:C)</f>
        <v>TEMPERO PEGA MARIDO S/ GLUTAMATO 2KG (VIDA EM GRAOS)</v>
      </c>
      <c r="C527" s="6">
        <f>_xlfn.XLOOKUP(A527,Peso!A:A,Peso!D:D)</f>
        <v>2</v>
      </c>
      <c r="D527" s="7" t="s">
        <v>185</v>
      </c>
      <c r="E527" s="8">
        <f t="shared" si="41"/>
        <v>0.43</v>
      </c>
      <c r="F527" s="9">
        <v>0.97540620614829698</v>
      </c>
      <c r="G527" s="8">
        <f t="shared" si="40"/>
        <v>0.70270310307414852</v>
      </c>
      <c r="H527" s="8">
        <f t="shared" si="38"/>
        <v>33.200000000000003</v>
      </c>
      <c r="I527" s="68">
        <v>21304</v>
      </c>
      <c r="J527" s="26" t="str">
        <f>_xlfn.XLOOKUP(I527,CATEGORIA!B:B,CATEGORIA!C:C)</f>
        <v>TEMPERO PEGA MARIDO S/ GLUTAMATO 5KG</v>
      </c>
      <c r="K527" s="8">
        <f>_xlfn.XLOOKUP(I527,'LISTA '!D:D,'LISTA '!I:I)</f>
        <v>29.5</v>
      </c>
      <c r="L527" s="58">
        <f t="shared" si="39"/>
        <v>0.1</v>
      </c>
    </row>
    <row r="528" spans="1:12" x14ac:dyDescent="0.3">
      <c r="A528" s="4">
        <v>1893</v>
      </c>
      <c r="B528" s="26" t="str">
        <f>_xlfn.XLOOKUP(A528,CATEGORIA!B:B,CATEGORIA!C:C)</f>
        <v>TEMPERO SABORES DO NORDESTE S/ GLUTAMATO 2KG (VIDA EM GRAOS)</v>
      </c>
      <c r="C528" s="6">
        <f>_xlfn.XLOOKUP(A528,Peso!A:A,Peso!D:D)</f>
        <v>2</v>
      </c>
      <c r="D528" s="7" t="s">
        <v>185</v>
      </c>
      <c r="E528" s="8">
        <f t="shared" si="41"/>
        <v>0.43</v>
      </c>
      <c r="F528" s="9">
        <v>0.97540620614829698</v>
      </c>
      <c r="G528" s="8">
        <f t="shared" si="40"/>
        <v>0.70270310307414852</v>
      </c>
      <c r="H528" s="8">
        <f t="shared" si="38"/>
        <v>11.2</v>
      </c>
      <c r="I528" s="68">
        <v>1239</v>
      </c>
      <c r="J528" s="26" t="str">
        <f>_xlfn.XLOOKUP(I528,CATEGORIA!B:B,CATEGORIA!C:C)</f>
        <v>TEMPERO SABORES DO NORDESTE S/ GLUTAMATO 5KG</v>
      </c>
      <c r="K528" s="8">
        <f>_xlfn.XLOOKUP(I528,'LISTA '!D:D,'LISTA '!I:I)</f>
        <v>9</v>
      </c>
      <c r="L528" s="58">
        <f t="shared" si="39"/>
        <v>0.15</v>
      </c>
    </row>
    <row r="529" spans="1:12" x14ac:dyDescent="0.3">
      <c r="A529" s="4">
        <v>1659</v>
      </c>
      <c r="B529" s="26" t="str">
        <f>_xlfn.XLOOKUP(A529,CATEGORIA!B:B,CATEGORIA!C:C)</f>
        <v>TEMPERO SALSA CEBOLA E ALHO DESIDRATADO S/ GLUTAMATO 2KG (VIDA EM GRAOS)</v>
      </c>
      <c r="C529" s="6">
        <f>_xlfn.XLOOKUP(A529,Peso!A:A,Peso!D:D)</f>
        <v>2</v>
      </c>
      <c r="D529" s="7" t="s">
        <v>185</v>
      </c>
      <c r="E529" s="8">
        <f t="shared" si="41"/>
        <v>0.43</v>
      </c>
      <c r="F529" s="9">
        <v>0.97540620614829698</v>
      </c>
      <c r="G529" s="8">
        <f t="shared" si="40"/>
        <v>0.70270310307414852</v>
      </c>
      <c r="H529" s="8">
        <f t="shared" si="38"/>
        <v>32.200000000000003</v>
      </c>
      <c r="I529" s="27">
        <v>1805</v>
      </c>
      <c r="J529" s="26" t="str">
        <f>_xlfn.XLOOKUP(I529,CATEGORIA!B:B,CATEGORIA!C:C)</f>
        <v>TEMPERO SALSA CEBOLA E ALHO DESIDRATADO S/ GLUTAMATO 4KG</v>
      </c>
      <c r="K529" s="8">
        <f>_xlfn.XLOOKUP(I529,'LISTA '!D:D,'LISTA '!I:I)</f>
        <v>28.6</v>
      </c>
      <c r="L529" s="58">
        <f t="shared" si="39"/>
        <v>0.1</v>
      </c>
    </row>
    <row r="530" spans="1:12" x14ac:dyDescent="0.3">
      <c r="A530" s="4">
        <v>2209</v>
      </c>
      <c r="B530" s="26" t="str">
        <f>_xlfn.XLOOKUP(A530,CATEGORIA!B:B,CATEGORIA!C:C)</f>
        <v>TEMPERO SALSA CEBOLA E BACON S/ GLUTAMATO 2KG</v>
      </c>
      <c r="C530" s="6">
        <f>_xlfn.XLOOKUP(A530,Peso!A:A,Peso!D:D)</f>
        <v>2</v>
      </c>
      <c r="D530" s="7" t="s">
        <v>185</v>
      </c>
      <c r="E530" s="8">
        <f t="shared" si="41"/>
        <v>0.43</v>
      </c>
      <c r="F530" s="9">
        <v>0.97540620614829698</v>
      </c>
      <c r="G530" s="8">
        <f t="shared" si="40"/>
        <v>0.70270310307414852</v>
      </c>
      <c r="H530" s="8">
        <f t="shared" si="38"/>
        <v>0.8</v>
      </c>
      <c r="I530" s="27">
        <v>1806</v>
      </c>
      <c r="J530" s="26" t="str">
        <f>_xlfn.XLOOKUP(I530,CATEGORIA!B:B,CATEGORIA!C:C)</f>
        <v>TEMPERO SALSA CEBOLA E BACON S/ GLUTAMATO 4KG</v>
      </c>
      <c r="K530" s="8">
        <f>_xlfn.XLOOKUP(I530,'LISTA '!D:D,'LISTA '!I:I)</f>
        <v>0</v>
      </c>
      <c r="L530" s="58">
        <f t="shared" si="39"/>
        <v>0.15</v>
      </c>
    </row>
    <row r="531" spans="1:12" x14ac:dyDescent="0.3">
      <c r="A531" s="4">
        <v>21471</v>
      </c>
      <c r="B531" s="26" t="str">
        <f>_xlfn.XLOOKUP(A531,CATEGORIA!B:B,CATEGORIA!C:C)</f>
        <v>TEMPERO VINAGRETE EM FLOCOS S/ GLUTAMATO 2KG (VIDA EM GRAOS)</v>
      </c>
      <c r="C531" s="6">
        <f>_xlfn.XLOOKUP(A531,Peso!A:A,Peso!D:D)</f>
        <v>2</v>
      </c>
      <c r="D531" s="7" t="s">
        <v>149</v>
      </c>
      <c r="E531" s="8">
        <f t="shared" si="41"/>
        <v>1.6</v>
      </c>
      <c r="F531" s="9">
        <v>0.97540620614829698</v>
      </c>
      <c r="G531" s="8">
        <f t="shared" si="40"/>
        <v>1.2877031030741486</v>
      </c>
      <c r="H531" s="8">
        <f t="shared" si="38"/>
        <v>33.9</v>
      </c>
      <c r="I531" s="27">
        <v>20079</v>
      </c>
      <c r="J531" s="26" t="str">
        <f>_xlfn.XLOOKUP(I531,CATEGORIA!B:B,CATEGORIA!C:C)</f>
        <v>TEMPERO VINAGRETE EM FLOCOS S/ GLUTAMATO 5KG</v>
      </c>
      <c r="K531" s="8">
        <f>_xlfn.XLOOKUP(I531,'LISTA '!D:D,'LISTA '!I:I)</f>
        <v>29.5</v>
      </c>
      <c r="L531" s="58">
        <f t="shared" si="39"/>
        <v>0.1</v>
      </c>
    </row>
    <row r="532" spans="1:12" x14ac:dyDescent="0.3">
      <c r="A532" s="4">
        <v>2210</v>
      </c>
      <c r="B532" s="26" t="str">
        <f>_xlfn.XLOOKUP(A532,CATEGORIA!B:B,CATEGORIA!C:C)</f>
        <v>TEMPERO ZATTAR S/ GLUTAMATO 2KG (VIDA EM GRAOS)</v>
      </c>
      <c r="C532" s="6">
        <f>_xlfn.XLOOKUP(A532,Peso!A:A,Peso!D:D)</f>
        <v>2</v>
      </c>
      <c r="D532" s="7" t="s">
        <v>185</v>
      </c>
      <c r="E532" s="8">
        <f t="shared" si="41"/>
        <v>0.43</v>
      </c>
      <c r="F532" s="9">
        <v>0.97540620614829698</v>
      </c>
      <c r="G532" s="8">
        <f t="shared" si="40"/>
        <v>0.70270310307414852</v>
      </c>
      <c r="H532" s="8">
        <f t="shared" si="38"/>
        <v>12.5</v>
      </c>
      <c r="I532" s="27">
        <v>21031</v>
      </c>
      <c r="J532" s="26" t="str">
        <f>_xlfn.XLOOKUP(I532,CATEGORIA!B:B,CATEGORIA!C:C)</f>
        <v>TEMPERO ZATTAR S/ GLUTAMATO 5KG</v>
      </c>
      <c r="K532" s="8">
        <f>_xlfn.XLOOKUP(I532,'LISTA '!D:D,'LISTA '!I:I)</f>
        <v>10.199999999999999</v>
      </c>
      <c r="L532" s="58">
        <f t="shared" si="39"/>
        <v>0.15</v>
      </c>
    </row>
    <row r="533" spans="1:12" x14ac:dyDescent="0.3">
      <c r="A533" s="4">
        <v>21411</v>
      </c>
      <c r="B533" s="26" t="str">
        <f>_xlfn.XLOOKUP(A533,CATEGORIA!B:B,CATEGORIA!C:C)</f>
        <v>TOMATE EM FLOCOS 2KG (VIDA EM GRAOS)</v>
      </c>
      <c r="C533" s="6">
        <f>_xlfn.XLOOKUP(A533,Peso!A:A,Peso!D:D)</f>
        <v>2</v>
      </c>
      <c r="D533" s="7" t="s">
        <v>185</v>
      </c>
      <c r="E533" s="8">
        <f t="shared" si="41"/>
        <v>0.43</v>
      </c>
      <c r="F533" s="9">
        <v>0.97540620614829698</v>
      </c>
      <c r="G533" s="8">
        <f t="shared" si="40"/>
        <v>0.70270310307414852</v>
      </c>
      <c r="H533" s="8" t="e">
        <f t="shared" si="38"/>
        <v>#N/A</v>
      </c>
      <c r="I533" s="27">
        <v>21519</v>
      </c>
      <c r="J533" s="26" t="str">
        <f>_xlfn.XLOOKUP(I533,CATEGORIA!B:B,CATEGORIA!C:C)</f>
        <v>TOMATE EM FLOCOS 20KG</v>
      </c>
      <c r="K533" s="8" t="e">
        <f>_xlfn.XLOOKUP(I533,'LISTA '!D:D,'LISTA '!I:I)</f>
        <v>#N/A</v>
      </c>
      <c r="L533" s="58" t="e">
        <f t="shared" si="39"/>
        <v>#N/A</v>
      </c>
    </row>
    <row r="534" spans="1:12" x14ac:dyDescent="0.3">
      <c r="A534" s="4">
        <v>20393</v>
      </c>
      <c r="B534" s="26" t="str">
        <f>_xlfn.XLOOKUP(A534,CATEGORIA!B:B,CATEGORIA!C:C)</f>
        <v>TOMATE EM FLOCOS 5KG (VIDA EM GRAOS)</v>
      </c>
      <c r="C534" s="6">
        <f>_xlfn.XLOOKUP(A534,Peso!A:A,Peso!D:D)</f>
        <v>5</v>
      </c>
      <c r="D534" s="7" t="s">
        <v>151</v>
      </c>
      <c r="E534" s="8">
        <f t="shared" si="41"/>
        <v>2.15</v>
      </c>
      <c r="F534" s="9">
        <v>0.97540620614829698</v>
      </c>
      <c r="G534" s="8">
        <f t="shared" si="40"/>
        <v>0.62508124122965936</v>
      </c>
      <c r="H534" s="8" t="e">
        <f t="shared" si="38"/>
        <v>#N/A</v>
      </c>
      <c r="I534" s="27">
        <v>21519</v>
      </c>
      <c r="J534" s="26" t="str">
        <f>_xlfn.XLOOKUP(I534,CATEGORIA!B:B,CATEGORIA!C:C)</f>
        <v>TOMATE EM FLOCOS 20KG</v>
      </c>
      <c r="K534" s="8" t="e">
        <f>_xlfn.XLOOKUP(I534,'LISTA '!D:D,'LISTA '!I:I)</f>
        <v>#N/A</v>
      </c>
      <c r="L534" s="58" t="e">
        <f t="shared" si="39"/>
        <v>#N/A</v>
      </c>
    </row>
    <row r="535" spans="1:12" x14ac:dyDescent="0.3">
      <c r="A535" s="4">
        <v>11076</v>
      </c>
      <c r="B535" s="26" t="str">
        <f>_xlfn.XLOOKUP(A535,CATEGORIA!B:B,CATEGORIA!C:C)</f>
        <v>TOMILHO EM FLOCOS 10KG</v>
      </c>
      <c r="C535" s="6">
        <f>_xlfn.XLOOKUP(A535,Peso!A:A,Peso!D:D)</f>
        <v>10</v>
      </c>
      <c r="D535" s="7" t="s">
        <v>152</v>
      </c>
      <c r="E535" s="8">
        <f t="shared" si="41"/>
        <v>2.87</v>
      </c>
      <c r="F535" s="9">
        <v>0.97540620614829698</v>
      </c>
      <c r="G535" s="8">
        <f t="shared" si="40"/>
        <v>0.38454062061482974</v>
      </c>
      <c r="H535" s="8">
        <f t="shared" si="38"/>
        <v>12</v>
      </c>
      <c r="I535" s="27">
        <v>10124</v>
      </c>
      <c r="J535" s="26" t="str">
        <f>_xlfn.XLOOKUP(I535,CATEGORIA!B:B,CATEGORIA!C:C)</f>
        <v>TOMILHO EM FLOCOS 25KG</v>
      </c>
      <c r="K535" s="8">
        <f>_xlfn.XLOOKUP(I535,'LISTA '!D:D,'LISTA '!I:I)</f>
        <v>10.3</v>
      </c>
      <c r="L535" s="58">
        <f t="shared" si="39"/>
        <v>0.12</v>
      </c>
    </row>
    <row r="536" spans="1:12" x14ac:dyDescent="0.3">
      <c r="A536" s="4">
        <v>21610</v>
      </c>
      <c r="B536" s="26" t="str">
        <f>_xlfn.XLOOKUP(A536,CATEGORIA!B:B,CATEGORIA!C:C)</f>
        <v>TOMILHO EM FLOCOS 2KG (VIDA EM GRAOS)</v>
      </c>
      <c r="C536" s="6">
        <f>_xlfn.XLOOKUP(A536,Peso!A:A,Peso!D:D)</f>
        <v>2</v>
      </c>
      <c r="D536" s="7" t="s">
        <v>185</v>
      </c>
      <c r="E536" s="8">
        <f t="shared" si="41"/>
        <v>0.43</v>
      </c>
      <c r="F536" s="9">
        <v>0.97540620614829698</v>
      </c>
      <c r="G536" s="8">
        <f t="shared" si="40"/>
        <v>0.70270310307414852</v>
      </c>
      <c r="H536" s="8">
        <f t="shared" si="38"/>
        <v>12.7</v>
      </c>
      <c r="I536" s="27">
        <v>10124</v>
      </c>
      <c r="J536" s="26" t="str">
        <f>_xlfn.XLOOKUP(I536,CATEGORIA!B:B,CATEGORIA!C:C)</f>
        <v>TOMILHO EM FLOCOS 25KG</v>
      </c>
      <c r="K536" s="8">
        <f>_xlfn.XLOOKUP(I536,'LISTA '!D:D,'LISTA '!I:I)</f>
        <v>10.3</v>
      </c>
      <c r="L536" s="58">
        <f t="shared" si="39"/>
        <v>0.15</v>
      </c>
    </row>
    <row r="537" spans="1:12" x14ac:dyDescent="0.3">
      <c r="A537" s="4">
        <v>20418</v>
      </c>
      <c r="B537" s="26" t="str">
        <f>_xlfn.XLOOKUP(A537,CATEGORIA!B:B,CATEGORIA!C:C)</f>
        <v>TOMILHO EM FLOCOS 5KG (VIDA EM GRAOS)</v>
      </c>
      <c r="C537" s="6">
        <f>_xlfn.XLOOKUP(A537,Peso!A:A,Peso!D:D)</f>
        <v>5</v>
      </c>
      <c r="D537" s="7" t="s">
        <v>151</v>
      </c>
      <c r="E537" s="8">
        <f t="shared" si="41"/>
        <v>2.15</v>
      </c>
      <c r="F537" s="9">
        <v>0.97540620614829698</v>
      </c>
      <c r="G537" s="8">
        <f t="shared" si="40"/>
        <v>0.62508124122965936</v>
      </c>
      <c r="H537" s="8">
        <f t="shared" si="38"/>
        <v>12.2</v>
      </c>
      <c r="I537" s="27">
        <v>10124</v>
      </c>
      <c r="J537" s="26" t="str">
        <f>_xlfn.XLOOKUP(I537,CATEGORIA!B:B,CATEGORIA!C:C)</f>
        <v>TOMILHO EM FLOCOS 25KG</v>
      </c>
      <c r="K537" s="8">
        <f>_xlfn.XLOOKUP(I537,'LISTA '!D:D,'LISTA '!I:I)</f>
        <v>10.3</v>
      </c>
      <c r="L537" s="58">
        <f t="shared" si="39"/>
        <v>0.12</v>
      </c>
    </row>
    <row r="538" spans="1:12" x14ac:dyDescent="0.3">
      <c r="A538" s="4">
        <v>1260</v>
      </c>
      <c r="B538" s="26" t="str">
        <f>_xlfn.XLOOKUP(A538,CATEGORIA!B:B,CATEGORIA!C:C)</f>
        <v>TRIGO EM GRAOS EXTRA 5KG (VIDA EM GRAOS)</v>
      </c>
      <c r="C538" s="6">
        <f>_xlfn.XLOOKUP(A538,Peso!A:A,Peso!D:D)</f>
        <v>5</v>
      </c>
      <c r="D538" s="7" t="s">
        <v>149</v>
      </c>
      <c r="E538" s="8">
        <f t="shared" si="41"/>
        <v>1.6</v>
      </c>
      <c r="F538" s="9">
        <v>0.97540620614829698</v>
      </c>
      <c r="G538" s="8">
        <f t="shared" si="40"/>
        <v>0.51508124122965948</v>
      </c>
      <c r="H538" s="8">
        <f t="shared" si="38"/>
        <v>6.6</v>
      </c>
      <c r="I538" s="28">
        <v>1339</v>
      </c>
      <c r="J538" s="26" t="str">
        <f>_xlfn.XLOOKUP(I538,CATEGORIA!B:B,CATEGORIA!C:C)</f>
        <v>TRIGO EM GRAOS EXTRA 25KG (ALKIBS)</v>
      </c>
      <c r="K538" s="8">
        <f>_xlfn.XLOOKUP(I538,'LISTA '!D:D,'LISTA '!I:I)</f>
        <v>5.4</v>
      </c>
      <c r="L538" s="58">
        <f t="shared" si="39"/>
        <v>0.12</v>
      </c>
    </row>
    <row r="539" spans="1:12" x14ac:dyDescent="0.3">
      <c r="A539" s="4">
        <v>1036</v>
      </c>
      <c r="B539" s="26" t="str">
        <f>_xlfn.XLOOKUP(A539,CATEGORIA!B:B,CATEGORIA!C:C)</f>
        <v>TRIGO PARA KIBE 5KG (VIDA EM GRAOS)</v>
      </c>
      <c r="C539" s="6">
        <f>_xlfn.XLOOKUP(A539,Peso!A:A,Peso!D:D)</f>
        <v>5</v>
      </c>
      <c r="D539" s="7" t="s">
        <v>149</v>
      </c>
      <c r="E539" s="8">
        <f t="shared" si="41"/>
        <v>1.6</v>
      </c>
      <c r="F539" s="9">
        <v>0.97540620614829698</v>
      </c>
      <c r="G539" s="8">
        <f t="shared" si="40"/>
        <v>0.51508124122965948</v>
      </c>
      <c r="H539" s="8">
        <f t="shared" si="38"/>
        <v>7.5</v>
      </c>
      <c r="I539" s="27">
        <v>258</v>
      </c>
      <c r="J539" s="26" t="str">
        <f>_xlfn.XLOOKUP(I539,CATEGORIA!B:B,CATEGORIA!C:C)</f>
        <v>TRIGO PARA KIBE 25KG (ROMARIZ)</v>
      </c>
      <c r="K539" s="8">
        <f>_xlfn.XLOOKUP(I539,'LISTA '!D:D,'LISTA '!I:I)</f>
        <v>6.2</v>
      </c>
      <c r="L539" s="58">
        <f t="shared" si="39"/>
        <v>0.12</v>
      </c>
    </row>
    <row r="540" spans="1:12" x14ac:dyDescent="0.3">
      <c r="A540" s="4">
        <v>2169</v>
      </c>
      <c r="B540" s="26" t="str">
        <f>_xlfn.XLOOKUP(A540,CATEGORIA!B:B,CATEGORIA!C:C)</f>
        <v>UNHA DE GATO 1KG (VIDA EM GRAOS)</v>
      </c>
      <c r="C540" s="6">
        <f>_xlfn.XLOOKUP(A540,Peso!A:A,Peso!D:D)</f>
        <v>1</v>
      </c>
      <c r="D540" s="7" t="s">
        <v>159</v>
      </c>
      <c r="E540" s="8">
        <f t="shared" si="41"/>
        <v>0.31</v>
      </c>
      <c r="F540" s="9">
        <v>0.97540620614829698</v>
      </c>
      <c r="G540" s="8">
        <f t="shared" si="40"/>
        <v>1.2854062061482969</v>
      </c>
      <c r="H540" s="8">
        <f t="shared" si="38"/>
        <v>26.7</v>
      </c>
      <c r="I540" s="27">
        <v>1096</v>
      </c>
      <c r="J540" s="26" t="str">
        <f>_xlfn.XLOOKUP(I540,CATEGORIA!B:B,CATEGORIA!C:C)</f>
        <v>UNHA DE GATO 5KG</v>
      </c>
      <c r="K540" s="8">
        <f>_xlfn.XLOOKUP(I540,'LISTA '!D:D,'LISTA '!I:I)</f>
        <v>23</v>
      </c>
      <c r="L540" s="58">
        <f t="shared" si="39"/>
        <v>0.1</v>
      </c>
    </row>
    <row r="541" spans="1:12" x14ac:dyDescent="0.3">
      <c r="A541" s="27">
        <v>21250</v>
      </c>
      <c r="B541" s="26" t="str">
        <f>_xlfn.XLOOKUP(A541,CATEGORIA!B:B,CATEGORIA!C:C)</f>
        <v>UVA PASSA BRANCA 5KG (VIDA EM GRAOS)</v>
      </c>
      <c r="C541" s="6">
        <f>_xlfn.XLOOKUP(A541,Peso!A:A,Peso!D:D)</f>
        <v>5</v>
      </c>
      <c r="D541" s="7" t="s">
        <v>149</v>
      </c>
      <c r="E541" s="8">
        <f t="shared" si="41"/>
        <v>1.6</v>
      </c>
      <c r="F541" s="9">
        <v>0.97540620614829698</v>
      </c>
      <c r="G541" s="8">
        <f t="shared" si="40"/>
        <v>0.51508124122965948</v>
      </c>
      <c r="H541" s="8">
        <f t="shared" si="38"/>
        <v>0.6</v>
      </c>
      <c r="I541" s="27">
        <v>21711</v>
      </c>
      <c r="J541" s="26" t="str">
        <f>_xlfn.XLOOKUP(I541,CATEGORIA!B:B,CATEGORIA!C:C)</f>
        <v>UVA PASSA BRANCA IRANIANA AAA10KG</v>
      </c>
      <c r="K541" s="8">
        <f>_xlfn.XLOOKUP(I541,'LISTA '!D:D,'LISTA '!I:I)</f>
        <v>0</v>
      </c>
      <c r="L541" s="58">
        <f t="shared" si="39"/>
        <v>0.12</v>
      </c>
    </row>
    <row r="542" spans="1:12" x14ac:dyDescent="0.3">
      <c r="A542" s="4">
        <v>21607</v>
      </c>
      <c r="B542" s="26" t="str">
        <f>_xlfn.XLOOKUP(A542,CATEGORIA!B:B,CATEGORIA!C:C)</f>
        <v>UVA PASSA PRETA ARGENTINA 5KG (VIDA EM GRAOS)</v>
      </c>
      <c r="C542" s="6">
        <f>_xlfn.XLOOKUP(A542,Peso!A:A,Peso!D:D)</f>
        <v>5</v>
      </c>
      <c r="D542" s="7" t="s">
        <v>151</v>
      </c>
      <c r="E542" s="8">
        <f t="shared" si="41"/>
        <v>2.15</v>
      </c>
      <c r="F542" s="9">
        <v>0.97540620614829698</v>
      </c>
      <c r="G542" s="8">
        <f t="shared" si="40"/>
        <v>0.62508124122965936</v>
      </c>
      <c r="H542" s="8">
        <f t="shared" si="38"/>
        <v>20.9</v>
      </c>
      <c r="I542" s="27">
        <v>20024</v>
      </c>
      <c r="J542" s="26" t="str">
        <f>_xlfn.XLOOKUP(I542,CATEGORIA!B:B,CATEGORIA!C:C)</f>
        <v>UVA PASSA PRETA ARGENTINA 10KG</v>
      </c>
      <c r="K542" s="8">
        <f>_xlfn.XLOOKUP(I542,'LISTA '!D:D,'LISTA '!I:I)</f>
        <v>18</v>
      </c>
      <c r="L542" s="58">
        <f t="shared" si="39"/>
        <v>0.12</v>
      </c>
    </row>
    <row r="543" spans="1:12" x14ac:dyDescent="0.3">
      <c r="A543" s="4">
        <v>2170</v>
      </c>
      <c r="B543" s="26" t="str">
        <f>_xlfn.XLOOKUP(A543,CATEGORIA!B:B,CATEGORIA!C:C)</f>
        <v>UXI AMARELO 1KG</v>
      </c>
      <c r="C543" s="6">
        <f>_xlfn.XLOOKUP(A543,Peso!A:A,Peso!D:D)</f>
        <v>1</v>
      </c>
      <c r="D543" s="7" t="s">
        <v>159</v>
      </c>
      <c r="E543" s="8">
        <f t="shared" si="41"/>
        <v>0.31</v>
      </c>
      <c r="F543" s="9">
        <v>0.97540620614829698</v>
      </c>
      <c r="G543" s="8">
        <f t="shared" si="40"/>
        <v>1.2854062061482969</v>
      </c>
      <c r="H543" s="8">
        <f t="shared" si="38"/>
        <v>28.9</v>
      </c>
      <c r="I543" s="27">
        <v>1092</v>
      </c>
      <c r="J543" s="26" t="str">
        <f>_xlfn.XLOOKUP(I543,CATEGORIA!B:B,CATEGORIA!C:C)</f>
        <v>UXI AMARELO 5KG</v>
      </c>
      <c r="K543" s="8">
        <f>_xlfn.XLOOKUP(I543,'LISTA '!D:D,'LISTA '!I:I)</f>
        <v>25</v>
      </c>
      <c r="L543" s="58">
        <f t="shared" si="39"/>
        <v>0.1</v>
      </c>
    </row>
    <row r="544" spans="1:12" x14ac:dyDescent="0.3">
      <c r="A544" s="4">
        <v>1532</v>
      </c>
      <c r="B544" s="26" t="str">
        <f>_xlfn.XLOOKUP(A544,CATEGORIA!B:B,CATEGORIA!C:C)</f>
        <v>WHEY 80% 2KG</v>
      </c>
      <c r="C544" s="6">
        <f>_xlfn.XLOOKUP(A544,Peso!A:A,Peso!D:D)</f>
        <v>2</v>
      </c>
      <c r="D544" s="7" t="s">
        <v>185</v>
      </c>
      <c r="E544" s="8">
        <f t="shared" si="41"/>
        <v>0.43</v>
      </c>
      <c r="F544" s="9">
        <v>0.97540620614829698</v>
      </c>
      <c r="G544" s="8">
        <f t="shared" si="40"/>
        <v>0.70270310307414852</v>
      </c>
      <c r="H544" s="8" t="e">
        <f t="shared" si="38"/>
        <v>#N/A</v>
      </c>
      <c r="I544" s="27">
        <v>625</v>
      </c>
      <c r="J544" s="26" t="str">
        <f>_xlfn.XLOOKUP(I544,CATEGORIA!B:B,CATEGORIA!C:C)</f>
        <v>WHEY 80% 5KG</v>
      </c>
      <c r="K544" s="8" t="e">
        <f>_xlfn.XLOOKUP(I544,'LISTA '!D:D,'LISTA '!I:I)</f>
        <v>#N/A</v>
      </c>
      <c r="L544" s="58" t="e">
        <f t="shared" si="39"/>
        <v>#N/A</v>
      </c>
    </row>
    <row r="545" spans="1:12" x14ac:dyDescent="0.3">
      <c r="A545" s="4">
        <v>1536</v>
      </c>
      <c r="B545" s="26" t="str">
        <f>_xlfn.XLOOKUP(A545,CATEGORIA!B:B,CATEGORIA!C:C)</f>
        <v>WHEY 80% SABOR BAUNILHA 2KG</v>
      </c>
      <c r="C545" s="6">
        <f>_xlfn.XLOOKUP(A545,Peso!A:A,Peso!D:D)</f>
        <v>2</v>
      </c>
      <c r="D545" s="7" t="s">
        <v>185</v>
      </c>
      <c r="E545" s="8">
        <f t="shared" si="41"/>
        <v>0.43</v>
      </c>
      <c r="F545" s="9">
        <v>0.97540620614829698</v>
      </c>
      <c r="G545" s="8">
        <f t="shared" si="40"/>
        <v>0.70270310307414852</v>
      </c>
      <c r="H545" s="8" t="e">
        <f t="shared" si="38"/>
        <v>#N/A</v>
      </c>
      <c r="I545" s="27">
        <v>1437</v>
      </c>
      <c r="J545" s="26" t="str">
        <f>_xlfn.XLOOKUP(I545,CATEGORIA!B:B,CATEGORIA!C:C)</f>
        <v>WHEY 80% SABOR BAUNILHA 5KG</v>
      </c>
      <c r="K545" s="8" t="e">
        <f>_xlfn.XLOOKUP(I545,'LISTA '!D:D,'LISTA '!I:I)</f>
        <v>#N/A</v>
      </c>
      <c r="L545" s="58" t="e">
        <f t="shared" si="39"/>
        <v>#N/A</v>
      </c>
    </row>
    <row r="546" spans="1:12" x14ac:dyDescent="0.3">
      <c r="A546" s="4">
        <v>1531</v>
      </c>
      <c r="B546" s="26" t="str">
        <f>_xlfn.XLOOKUP(A546,CATEGORIA!B:B,CATEGORIA!C:C)</f>
        <v>WHEY ISOLADO 90% 2KG</v>
      </c>
      <c r="C546" s="6">
        <f>_xlfn.XLOOKUP(A546,Peso!A:A,Peso!D:D)</f>
        <v>2</v>
      </c>
      <c r="D546" s="7" t="s">
        <v>185</v>
      </c>
      <c r="E546" s="8">
        <f t="shared" si="41"/>
        <v>0.43</v>
      </c>
      <c r="F546" s="9">
        <v>0.97540620614829698</v>
      </c>
      <c r="G546" s="8">
        <f t="shared" si="40"/>
        <v>0.70270310307414852</v>
      </c>
      <c r="H546" s="8" t="e">
        <f t="shared" si="38"/>
        <v>#N/A</v>
      </c>
      <c r="I546" s="27">
        <v>888</v>
      </c>
      <c r="J546" s="26" t="str">
        <f>_xlfn.XLOOKUP(I546,CATEGORIA!B:B,CATEGORIA!C:C)</f>
        <v>WHEY ISOLADO 90% 5KG</v>
      </c>
      <c r="K546" s="8" t="e">
        <f>_xlfn.XLOOKUP(I546,'LISTA '!D:D,'LISTA '!I:I)</f>
        <v>#N/A</v>
      </c>
      <c r="L546" s="58" t="e">
        <f t="shared" si="39"/>
        <v>#N/A</v>
      </c>
    </row>
    <row r="547" spans="1:12" x14ac:dyDescent="0.3">
      <c r="A547" s="4">
        <v>1037</v>
      </c>
      <c r="B547" s="26" t="str">
        <f>_xlfn.XLOOKUP(A547,CATEGORIA!B:B,CATEGORIA!C:C)</f>
        <v>XEREM DE AMENDOIM TORRADO 5KG (VIDA EM GRAOS)</v>
      </c>
      <c r="C547" s="6">
        <f>_xlfn.XLOOKUP(A547,Peso!A:A,Peso!D:D)</f>
        <v>5</v>
      </c>
      <c r="D547" s="7" t="s">
        <v>151</v>
      </c>
      <c r="E547" s="8">
        <f t="shared" si="41"/>
        <v>2.15</v>
      </c>
      <c r="F547" s="9">
        <v>0.97540620614829698</v>
      </c>
      <c r="G547" s="8">
        <f t="shared" si="40"/>
        <v>0.62508124122965936</v>
      </c>
      <c r="H547" s="8">
        <f t="shared" si="38"/>
        <v>0.7</v>
      </c>
      <c r="I547" s="27">
        <v>2804</v>
      </c>
      <c r="J547" s="26" t="str">
        <f>_xlfn.XLOOKUP(I547,CATEGORIA!B:B,CATEGORIA!C:C)</f>
        <v>XEREM DE AMENDOIM TORRADA 5X5KG</v>
      </c>
      <c r="K547" s="8">
        <f>_xlfn.XLOOKUP(I547,'LISTA '!D:D,'LISTA '!I:I)</f>
        <v>0</v>
      </c>
      <c r="L547" s="58">
        <f t="shared" si="39"/>
        <v>0.12</v>
      </c>
    </row>
    <row r="548" spans="1:12" x14ac:dyDescent="0.3">
      <c r="A548" s="4">
        <v>767</v>
      </c>
      <c r="B548" s="26" t="str">
        <f>_xlfn.XLOOKUP(A548,CATEGORIA!B:B,CATEGORIA!C:C)</f>
        <v>XEREM DE CAJU G2T 5.67KG (VIDA EM GRAOS)</v>
      </c>
      <c r="C548" s="6">
        <f>_xlfn.XLOOKUP(A548,Peso!A:A,Peso!D:D)</f>
        <v>5.67</v>
      </c>
      <c r="D548" s="7" t="s">
        <v>153</v>
      </c>
      <c r="E548" s="8">
        <f t="shared" si="41"/>
        <v>2.94</v>
      </c>
      <c r="F548" s="9">
        <v>0.97540620614829698</v>
      </c>
      <c r="G548" s="8">
        <f t="shared" si="40"/>
        <v>0.69054783177218648</v>
      </c>
      <c r="H548" s="8">
        <f t="shared" si="38"/>
        <v>26.2</v>
      </c>
      <c r="I548" s="27">
        <v>246</v>
      </c>
      <c r="J548" s="26" t="str">
        <f>_xlfn.XLOOKUP(I548,CATEGORIA!B:B,CATEGORIA!C:C)</f>
        <v>XEREM DE CAJU G2T 11,34KG</v>
      </c>
      <c r="K548" s="8">
        <f>_xlfn.XLOOKUP(I548,'LISTA '!D:D,'LISTA '!I:I)</f>
        <v>24</v>
      </c>
      <c r="L548" s="58">
        <f t="shared" si="39"/>
        <v>0.06</v>
      </c>
    </row>
    <row r="549" spans="1:12" x14ac:dyDescent="0.3">
      <c r="A549" s="4">
        <v>1066</v>
      </c>
      <c r="B549" s="26" t="str">
        <f>_xlfn.XLOOKUP(A549,CATEGORIA!B:B,CATEGORIA!C:C)</f>
        <v>XEREM DE CAJU X2T 5,67KG</v>
      </c>
      <c r="C549" s="6">
        <f>_xlfn.XLOOKUP(A549,Peso!A:A,Peso!D:D)</f>
        <v>5.67</v>
      </c>
      <c r="D549" s="7" t="s">
        <v>150</v>
      </c>
      <c r="E549" s="8">
        <f t="shared" si="41"/>
        <v>1.7</v>
      </c>
      <c r="F549" s="9">
        <v>0.97540620614829698</v>
      </c>
      <c r="G549" s="8">
        <f t="shared" si="40"/>
        <v>0.47185294641063436</v>
      </c>
      <c r="H549" s="8">
        <f t="shared" si="38"/>
        <v>25.9</v>
      </c>
      <c r="I549" s="27">
        <v>388</v>
      </c>
      <c r="J549" s="26" t="str">
        <f>_xlfn.XLOOKUP(I549,CATEGORIA!B:B,CATEGORIA!C:C)</f>
        <v>XEREM DE CAJU X2T 11,34KG</v>
      </c>
      <c r="K549" s="8">
        <f>_xlfn.XLOOKUP(I549,'LISTA '!D:D,'LISTA '!I:I)</f>
        <v>24</v>
      </c>
      <c r="L549" s="58">
        <f t="shared" si="39"/>
        <v>0.06</v>
      </c>
    </row>
    <row r="550" spans="1:12" x14ac:dyDescent="0.3">
      <c r="A550" s="4">
        <v>20346</v>
      </c>
      <c r="B550" s="26" t="str">
        <f>_xlfn.XLOOKUP(A550,CATEGORIA!B:B,CATEGORIA!C:C)</f>
        <v>XILITOL CRISTAL 5KG</v>
      </c>
      <c r="C550" s="6">
        <f>_xlfn.XLOOKUP(A550,Peso!A:A,Peso!D:D)</f>
        <v>5</v>
      </c>
      <c r="D550" s="7" t="s">
        <v>149</v>
      </c>
      <c r="E550" s="8">
        <f t="shared" si="41"/>
        <v>1.6</v>
      </c>
      <c r="F550" s="9">
        <v>0.97540620614829698</v>
      </c>
      <c r="G550" s="8">
        <f t="shared" si="40"/>
        <v>0.51508124122965948</v>
      </c>
      <c r="H550" s="8">
        <f t="shared" si="38"/>
        <v>28.1</v>
      </c>
      <c r="I550" s="27">
        <v>21300</v>
      </c>
      <c r="J550" s="26" t="str">
        <f>_xlfn.XLOOKUP(I550,CATEGORIA!B:B,CATEGORIA!C:C)</f>
        <v>XILITOL CRISTAL 25KG</v>
      </c>
      <c r="K550" s="8">
        <f>_xlfn.XLOOKUP(I550,'LISTA '!D:D,'LISTA '!I:I)</f>
        <v>26</v>
      </c>
      <c r="L550" s="58">
        <f t="shared" si="39"/>
        <v>0.06</v>
      </c>
    </row>
    <row r="551" spans="1:12" x14ac:dyDescent="0.3">
      <c r="A551" s="4">
        <v>21432</v>
      </c>
      <c r="B551" s="26" t="str">
        <f>_xlfn.XLOOKUP(A551,CATEGORIA!B:B,CATEGORIA!C:C)</f>
        <v>XILITOL CRISTAL 2KG</v>
      </c>
      <c r="C551" s="6">
        <f>_xlfn.XLOOKUP(A551,Peso!A:A,Peso!D:D)</f>
        <v>2</v>
      </c>
      <c r="D551" s="7" t="s">
        <v>185</v>
      </c>
      <c r="E551" s="8">
        <f t="shared" si="41"/>
        <v>0.43</v>
      </c>
      <c r="F551" s="9">
        <v>0.97540620614829698</v>
      </c>
      <c r="G551" s="8">
        <f t="shared" si="40"/>
        <v>0.70270310307414852</v>
      </c>
      <c r="H551" s="8">
        <f t="shared" si="38"/>
        <v>29.4</v>
      </c>
      <c r="I551" s="27">
        <v>21300</v>
      </c>
      <c r="J551" s="26" t="str">
        <f>_xlfn.XLOOKUP(I551,CATEGORIA!B:B,CATEGORIA!C:C)</f>
        <v>XILITOL CRISTAL 25KG</v>
      </c>
      <c r="K551" s="8">
        <f>_xlfn.XLOOKUP(I551,'LISTA '!D:D,'LISTA '!I:I)</f>
        <v>26</v>
      </c>
      <c r="L551" s="58">
        <f t="shared" si="39"/>
        <v>0.1</v>
      </c>
    </row>
    <row r="552" spans="1:12" x14ac:dyDescent="0.3">
      <c r="A552" s="4">
        <v>1876</v>
      </c>
      <c r="B552" s="26" t="str">
        <f>_xlfn.XLOOKUP(A552,CATEGORIA!B:B,CATEGORIA!C:C)</f>
        <v>YPE ROXO RASURADO 1KG</v>
      </c>
      <c r="C552" s="6">
        <f>_xlfn.XLOOKUP(A552,Peso!A:A,Peso!D:D)</f>
        <v>1</v>
      </c>
      <c r="D552" s="7" t="s">
        <v>159</v>
      </c>
      <c r="E552" s="8">
        <f t="shared" si="41"/>
        <v>0.31</v>
      </c>
      <c r="F552" s="9">
        <v>0.97540620614829698</v>
      </c>
      <c r="G552" s="8">
        <f t="shared" si="40"/>
        <v>1.2854062061482969</v>
      </c>
      <c r="H552" s="8">
        <f t="shared" si="38"/>
        <v>23.9</v>
      </c>
      <c r="I552" s="27">
        <v>1346</v>
      </c>
      <c r="J552" s="26" t="str">
        <f>_xlfn.XLOOKUP(I552,CATEGORIA!B:B,CATEGORIA!C:C)</f>
        <v>YPE ROXO RASURADO 5KG</v>
      </c>
      <c r="K552" s="8">
        <f>_xlfn.XLOOKUP(I552,'LISTA '!D:D,'LISTA '!I:I)</f>
        <v>19.5</v>
      </c>
      <c r="L552" s="58">
        <f t="shared" si="39"/>
        <v>0.15</v>
      </c>
    </row>
    <row r="553" spans="1:12" x14ac:dyDescent="0.3">
      <c r="A553" s="4">
        <v>21603</v>
      </c>
      <c r="B553" s="26" t="str">
        <f>_xlfn.XLOOKUP(A553,CATEGORIA!B:B,CATEGORIA!C:C)</f>
        <v>ZIMBRO ITALIANO 2KG</v>
      </c>
      <c r="C553" s="6">
        <f>_xlfn.XLOOKUP(A553,Peso!A:A,Peso!D:D)</f>
        <v>2</v>
      </c>
      <c r="D553" s="7" t="s">
        <v>185</v>
      </c>
      <c r="E553" s="8">
        <f t="shared" si="41"/>
        <v>0.43</v>
      </c>
      <c r="F553" s="9">
        <v>0.97540620614829698</v>
      </c>
      <c r="G553" s="8">
        <f t="shared" si="40"/>
        <v>0.70270310307414852</v>
      </c>
      <c r="H553" s="8">
        <f t="shared" si="38"/>
        <v>72.3</v>
      </c>
      <c r="I553" s="27">
        <v>21499</v>
      </c>
      <c r="J553" s="26" t="str">
        <f>_xlfn.XLOOKUP(I553,CATEGORIA!B:B,CATEGORIA!C:C)</f>
        <v>ZIMBRO ITALIANO 10KG</v>
      </c>
      <c r="K553" s="8">
        <v>65</v>
      </c>
      <c r="L553" s="58">
        <f t="shared" si="39"/>
        <v>0.1</v>
      </c>
    </row>
    <row r="554" spans="1:12" x14ac:dyDescent="0.3">
      <c r="A554" s="4">
        <v>20667</v>
      </c>
      <c r="B554" s="26" t="str">
        <f>_xlfn.XLOOKUP(A554,CATEGORIA!B:B,CATEGORIA!C:C)</f>
        <v>NOZES QUARTILHOS EXTRA LIGHT CHILENA 5KG (VIDA EM GRAOS)</v>
      </c>
      <c r="C554" s="6">
        <f>_xlfn.XLOOKUP(A554,Peso!A:A,Peso!D:D)</f>
        <v>5</v>
      </c>
      <c r="D554" s="7" t="s">
        <v>968</v>
      </c>
      <c r="E554" s="8">
        <f t="shared" ref="E554" si="42">VLOOKUP(D554,$P$6:$Q$20,2,0)</f>
        <v>1.7</v>
      </c>
      <c r="F554" s="9">
        <v>0.97540620614829698</v>
      </c>
      <c r="G554" s="8">
        <f t="shared" ref="G554" si="43">(E554+F554)/C554</f>
        <v>0.53508124122965939</v>
      </c>
      <c r="H554" s="8">
        <f t="shared" ref="H554" si="44">ROUND((K554+G554)*(1+L554),1)</f>
        <v>46.1</v>
      </c>
      <c r="I554" s="27">
        <v>21799</v>
      </c>
      <c r="J554" s="26" t="str">
        <f>_xlfn.XLOOKUP(I554,CATEGORIA!B:B,CATEGORIA!C:C)</f>
        <v>NOZES QUARTILHOS EXTRA LIGHT CHILENA 10KG (MELIFEN)</v>
      </c>
      <c r="K554" s="8">
        <f>_xlfn.XLOOKUP(I554,'LISTA '!D:D,'LISTA '!I:I)</f>
        <v>43</v>
      </c>
      <c r="L554" s="58">
        <f t="shared" ref="L554" si="45">IF(C554&gt;=5,IF(K554&lt;10,$Q$23,IF(AND(K554&gt;=10,K554&lt;20),$Q$24,IF(AND(K554&gt;=20,K554&lt;40),$Q$25,IF(K554&gt;=40,$Q$26,)))),IF(K554&lt;10,$Q$29,IF(AND(K554&gt;=10,K554&lt;20),$Q$30,IF(AND(K554&gt;=20,K554&lt;40),$Q$31,IF(K554&gt;=40,$Q$32,)))))</f>
        <v>0.06</v>
      </c>
    </row>
    <row r="555" spans="1:12" x14ac:dyDescent="0.3">
      <c r="A555" s="27">
        <v>21287</v>
      </c>
      <c r="B555" s="26" t="str">
        <f>_xlfn.XLOOKUP(A555,CATEGORIA!B:B,CATEGORIA!C:C)</f>
        <v>CURCUMA RAIZ 5KG (VIDA EM GRAOS)</v>
      </c>
      <c r="C555" s="6">
        <f>_xlfn.XLOOKUP(A555,Peso!A:A,Peso!D:D)</f>
        <v>5</v>
      </c>
      <c r="D555" s="7" t="s">
        <v>149</v>
      </c>
      <c r="E555" s="8">
        <f t="shared" ref="E555:E556" si="46">VLOOKUP(D555,$P$6:$Q$20,2,0)</f>
        <v>1.6</v>
      </c>
      <c r="F555" s="9">
        <v>0.97540620614829698</v>
      </c>
      <c r="G555" s="8">
        <f t="shared" ref="G555:G556" si="47">(E555+F555)/C555</f>
        <v>0.51508124122965948</v>
      </c>
      <c r="H555" s="8">
        <f t="shared" ref="H555:H556" si="48">ROUND((K555+G555)*(1+L555),1)</f>
        <v>14</v>
      </c>
      <c r="I555" s="27">
        <v>11049</v>
      </c>
      <c r="J555" s="26" t="str">
        <f>_xlfn.XLOOKUP(I555,CATEGORIA!B:B,CATEGORIA!C:C)</f>
        <v>CURCUMA RAIZ 25KG</v>
      </c>
      <c r="K555" s="8">
        <f>_xlfn.XLOOKUP(I555,'LISTA '!D:D,'LISTA '!I:I)</f>
        <v>12</v>
      </c>
      <c r="L555" s="58">
        <f t="shared" ref="L555:L556" si="49">IF(C555&gt;=5,IF(K555&lt;10,$Q$23,IF(AND(K555&gt;=10,K555&lt;20),$Q$24,IF(AND(K555&gt;=20,K555&lt;40),$Q$25,IF(K555&gt;=40,$Q$26,)))),IF(K555&lt;10,$Q$29,IF(AND(K555&gt;=10,K555&lt;20),$Q$30,IF(AND(K555&gt;=20,K555&lt;40),$Q$31,IF(K555&gt;=40,$Q$32,)))))</f>
        <v>0.12</v>
      </c>
    </row>
    <row r="556" spans="1:12" x14ac:dyDescent="0.3">
      <c r="A556" s="27">
        <v>21400</v>
      </c>
      <c r="B556" s="26" t="str">
        <f>_xlfn.XLOOKUP(A556,CATEGORIA!B:B,CATEGORIA!C:C)</f>
        <v>CURCUMA RAIZ 2KG (VIDA EM GRAOS)</v>
      </c>
      <c r="C556" s="6">
        <f>_xlfn.XLOOKUP(A556,Peso!A:A,Peso!D:D)</f>
        <v>2</v>
      </c>
      <c r="D556" s="7" t="s">
        <v>185</v>
      </c>
      <c r="E556" s="8">
        <f t="shared" si="46"/>
        <v>0.43</v>
      </c>
      <c r="F556" s="9">
        <v>0.97540620614829698</v>
      </c>
      <c r="G556" s="8">
        <f t="shared" si="47"/>
        <v>0.70270310307414852</v>
      </c>
      <c r="H556" s="8">
        <f t="shared" si="48"/>
        <v>14.6</v>
      </c>
      <c r="I556" s="27">
        <v>11049</v>
      </c>
      <c r="J556" s="26" t="str">
        <f>_xlfn.XLOOKUP(I556,CATEGORIA!B:B,CATEGORIA!C:C)</f>
        <v>CURCUMA RAIZ 25KG</v>
      </c>
      <c r="K556" s="8">
        <f>_xlfn.XLOOKUP(I556,'LISTA '!D:D,'LISTA '!I:I)</f>
        <v>12</v>
      </c>
      <c r="L556" s="58">
        <f t="shared" si="49"/>
        <v>0.15</v>
      </c>
    </row>
    <row r="557" spans="1:12" x14ac:dyDescent="0.3">
      <c r="A557" s="27">
        <v>21103</v>
      </c>
      <c r="B557" s="26" t="str">
        <f>_xlfn.XLOOKUP(A557,CATEGORIA!B:B,CATEGORIA!C:C)</f>
        <v>SEMENTE DE ABOBORA SEM CASCA CRUA A 5 KG</v>
      </c>
      <c r="C557" s="6">
        <f>_xlfn.XLOOKUP(A557,Peso!A:A,Peso!D:D)</f>
        <v>5</v>
      </c>
      <c r="D557" s="7" t="s">
        <v>185</v>
      </c>
      <c r="E557" s="8">
        <f t="shared" ref="E557" si="50">VLOOKUP(D557,$P$6:$Q$20,2,0)</f>
        <v>0.43</v>
      </c>
      <c r="F557" s="9">
        <v>0.97540620614829698</v>
      </c>
      <c r="G557" s="8">
        <f t="shared" ref="G557" si="51">(E557+F557)/C557</f>
        <v>0.28108124122965938</v>
      </c>
      <c r="H557" s="8">
        <f t="shared" ref="H557" si="52">ROUND((K557+G557)*(1+L557),1)</f>
        <v>26.8</v>
      </c>
      <c r="I557" s="36">
        <v>21091</v>
      </c>
      <c r="J557" s="26" t="str">
        <f>_xlfn.XLOOKUP(I557,CATEGORIA!B:B,CATEGORIA!C:C)</f>
        <v>SEMENTE DE ABOBORA SEM CASCA CRUA A 25 KG</v>
      </c>
      <c r="K557" s="8">
        <f>_xlfn.XLOOKUP(I557,'LISTA '!D:D,'LISTA '!I:I)</f>
        <v>25</v>
      </c>
      <c r="L557" s="58">
        <f t="shared" ref="L557" si="53">IF(C557&gt;=5,IF(K557&lt;10,$Q$23,IF(AND(K557&gt;=10,K557&lt;20),$Q$24,IF(AND(K557&gt;=20,K557&lt;40),$Q$25,IF(K557&gt;=40,$Q$26,)))),IF(K557&lt;10,$Q$29,IF(AND(K557&gt;=10,K557&lt;20),$Q$30,IF(AND(K557&gt;=20,K557&lt;40),$Q$31,IF(K557&gt;=40,$Q$32,)))))</f>
        <v>0.06</v>
      </c>
    </row>
  </sheetData>
  <autoFilter ref="A1:L553" xr:uid="{00000000-0001-0000-0300-000000000000}">
    <sortState xmlns:xlrd2="http://schemas.microsoft.com/office/spreadsheetml/2017/richdata2" ref="A2:L553">
      <sortCondition ref="B1:B553"/>
    </sortState>
  </autoFilter>
  <mergeCells count="2">
    <mergeCell ref="P28:Q28"/>
    <mergeCell ref="P22:Q22"/>
  </mergeCells>
  <phoneticPr fontId="18" type="noConversion"/>
  <conditionalFormatting sqref="A551 A1:A22 A24:A547 A556:A1048576 A553:A554">
    <cfRule type="duplicateValues" dxfId="28" priority="30"/>
  </conditionalFormatting>
  <conditionalFormatting sqref="I436:I438">
    <cfRule type="expression" dxfId="27" priority="28">
      <formula>#REF!=0</formula>
    </cfRule>
    <cfRule type="expression" dxfId="26" priority="29">
      <formula>#REF!&lt;&gt;$G436</formula>
    </cfRule>
  </conditionalFormatting>
  <conditionalFormatting sqref="I1">
    <cfRule type="duplicateValues" dxfId="25" priority="25"/>
  </conditionalFormatting>
  <conditionalFormatting sqref="K1:K1048576">
    <cfRule type="containsText" dxfId="24" priority="21" operator="containsText" text="#N/D">
      <formula>NOT(ISERROR(SEARCH("#N/D",K1)))</formula>
    </cfRule>
  </conditionalFormatting>
  <conditionalFormatting sqref="A531:A532">
    <cfRule type="expression" dxfId="23" priority="9">
      <formula>$I531=0</formula>
    </cfRule>
  </conditionalFormatting>
  <conditionalFormatting sqref="A531:A532">
    <cfRule type="expression" dxfId="22" priority="10">
      <formula>$L531="SEM PESO"</formula>
    </cfRule>
  </conditionalFormatting>
  <conditionalFormatting sqref="A531:A532">
    <cfRule type="expression" dxfId="21" priority="11">
      <formula>$I531&lt;&gt;$H531</formula>
    </cfRule>
  </conditionalFormatting>
  <conditionalFormatting sqref="A556:A1048576 A1:A554">
    <cfRule type="duplicateValues" dxfId="20" priority="8"/>
  </conditionalFormatting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07E2C5-9C9F-47B9-AAC7-AA34F3F0A337}">
  <sheetPr codeName="Planilha11">
    <pageSetUpPr fitToPage="1"/>
  </sheetPr>
  <dimension ref="A1:T188"/>
  <sheetViews>
    <sheetView showGridLines="0" zoomScale="55" zoomScaleNormal="55" workbookViewId="0">
      <selection activeCell="F9" sqref="F9"/>
    </sheetView>
  </sheetViews>
  <sheetFormatPr defaultColWidth="39.109375" defaultRowHeight="20.100000000000001" customHeight="1" x14ac:dyDescent="0.35"/>
  <cols>
    <col min="1" max="1" width="50.6640625" style="55" customWidth="1"/>
    <col min="2" max="2" width="50.6640625" style="186" customWidth="1"/>
    <col min="3" max="4" width="50.6640625" style="165" customWidth="1"/>
    <col min="5" max="5" width="59" style="55" customWidth="1"/>
    <col min="6" max="8" width="50.6640625" style="55" customWidth="1"/>
    <col min="9" max="9" width="50.6640625" style="164" customWidth="1"/>
    <col min="10" max="10" width="15.109375" style="206" customWidth="1"/>
    <col min="11" max="11" width="29" style="206" customWidth="1"/>
    <col min="12" max="12" width="194" style="206" bestFit="1" customWidth="1"/>
    <col min="13" max="13" width="8.6640625" style="236" customWidth="1"/>
    <col min="14" max="14" width="19" style="240" customWidth="1"/>
    <col min="15" max="15" width="8" style="239" hidden="1" customWidth="1"/>
    <col min="16" max="16" width="11.33203125" style="55" customWidth="1"/>
    <col min="17" max="17" width="24.5546875" style="165" customWidth="1"/>
    <col min="18" max="16384" width="39.109375" style="55"/>
  </cols>
  <sheetData>
    <row r="1" spans="1:20" ht="23.25" customHeight="1" x14ac:dyDescent="0.5">
      <c r="A1" s="56"/>
      <c r="B1" s="162"/>
      <c r="C1" s="163"/>
      <c r="D1" s="163"/>
      <c r="E1" s="56"/>
      <c r="K1" s="241"/>
      <c r="L1" s="241"/>
      <c r="M1" s="237"/>
      <c r="N1" s="237"/>
      <c r="O1" s="238"/>
      <c r="P1" s="241"/>
      <c r="Q1" s="241"/>
      <c r="R1" s="206"/>
      <c r="S1" s="206"/>
    </row>
    <row r="2" spans="1:20" s="57" customFormat="1" ht="23.25" customHeight="1" x14ac:dyDescent="0.5">
      <c r="B2" s="166"/>
      <c r="C2" s="167"/>
      <c r="D2" s="128"/>
      <c r="E2" s="128"/>
      <c r="G2" s="166"/>
      <c r="H2" s="167"/>
      <c r="I2" s="168"/>
      <c r="J2" s="207"/>
      <c r="K2" s="241"/>
      <c r="L2" s="241"/>
      <c r="M2" s="237"/>
      <c r="N2" s="237"/>
      <c r="O2" s="238"/>
      <c r="P2" s="241"/>
      <c r="Q2" s="241"/>
      <c r="R2" s="207"/>
      <c r="S2" s="207"/>
      <c r="T2" s="170"/>
    </row>
    <row r="3" spans="1:20" s="57" customFormat="1" ht="25.8" x14ac:dyDescent="0.5">
      <c r="B3" s="171"/>
      <c r="C3" s="172"/>
      <c r="D3" s="132"/>
      <c r="E3" s="128"/>
      <c r="G3" s="173"/>
      <c r="H3" s="174"/>
      <c r="I3" s="175"/>
      <c r="J3" s="207"/>
      <c r="K3" s="242" t="s">
        <v>41</v>
      </c>
      <c r="L3" s="181" t="s">
        <v>583</v>
      </c>
      <c r="M3" s="243"/>
      <c r="N3" s="237"/>
      <c r="O3" s="238"/>
      <c r="P3" s="181" t="s">
        <v>584</v>
      </c>
      <c r="Q3" s="241"/>
      <c r="R3" s="207"/>
      <c r="S3" s="207"/>
    </row>
    <row r="4" spans="1:20" s="57" customFormat="1" ht="15" customHeight="1" x14ac:dyDescent="0.5">
      <c r="B4" s="171"/>
      <c r="C4" s="172"/>
      <c r="D4" s="132"/>
      <c r="E4" s="128"/>
      <c r="G4" s="173"/>
      <c r="H4" s="174"/>
      <c r="I4" s="175"/>
      <c r="J4" s="207"/>
      <c r="K4" s="242"/>
      <c r="L4" s="181"/>
      <c r="M4" s="243"/>
      <c r="N4" s="237"/>
      <c r="O4" s="238"/>
      <c r="P4" s="241"/>
      <c r="Q4" s="241"/>
      <c r="R4" s="207"/>
      <c r="S4" s="207"/>
    </row>
    <row r="5" spans="1:20" s="57" customFormat="1" ht="25.8" x14ac:dyDescent="0.45">
      <c r="B5" s="171"/>
      <c r="C5" s="172"/>
      <c r="D5" s="132"/>
      <c r="E5" s="132"/>
      <c r="G5" s="173"/>
      <c r="H5" s="174"/>
      <c r="I5" s="175"/>
      <c r="J5" s="207"/>
      <c r="K5" s="242">
        <v>2361</v>
      </c>
      <c r="L5" s="180" t="s">
        <v>1600</v>
      </c>
      <c r="M5" s="244" t="s">
        <v>991</v>
      </c>
      <c r="N5" s="245">
        <v>82.85</v>
      </c>
      <c r="O5" s="246">
        <v>0.4</v>
      </c>
      <c r="P5" s="242" t="s">
        <v>992</v>
      </c>
      <c r="Q5" s="255">
        <v>49.800000000000004</v>
      </c>
      <c r="R5" s="207"/>
      <c r="S5" s="207"/>
    </row>
    <row r="6" spans="1:20" s="57" customFormat="1" ht="25.8" x14ac:dyDescent="0.45">
      <c r="B6" s="171"/>
      <c r="C6" s="172"/>
      <c r="D6" s="132"/>
      <c r="E6" s="132"/>
      <c r="G6" s="173"/>
      <c r="H6" s="174"/>
      <c r="I6" s="175"/>
      <c r="J6" s="207"/>
      <c r="K6" s="242">
        <v>2362</v>
      </c>
      <c r="L6" s="180" t="s">
        <v>1698</v>
      </c>
      <c r="M6" s="244" t="s">
        <v>991</v>
      </c>
      <c r="N6" s="245">
        <v>82.85</v>
      </c>
      <c r="O6" s="246">
        <v>0.4</v>
      </c>
      <c r="P6" s="242" t="s">
        <v>992</v>
      </c>
      <c r="Q6" s="255">
        <v>49.800000000000004</v>
      </c>
      <c r="R6" s="207"/>
      <c r="S6" s="207"/>
    </row>
    <row r="7" spans="1:20" s="57" customFormat="1" ht="25.8" x14ac:dyDescent="0.45">
      <c r="B7" s="171"/>
      <c r="C7" s="172"/>
      <c r="D7" s="132"/>
      <c r="E7" s="132"/>
      <c r="G7" s="173"/>
      <c r="H7" s="174"/>
      <c r="I7" s="175"/>
      <c r="J7" s="207"/>
      <c r="K7" s="242">
        <v>2353</v>
      </c>
      <c r="L7" s="180" t="s">
        <v>1699</v>
      </c>
      <c r="M7" s="244" t="s">
        <v>991</v>
      </c>
      <c r="N7" s="245">
        <v>81.849999999999994</v>
      </c>
      <c r="O7" s="246">
        <v>0.4</v>
      </c>
      <c r="P7" s="242" t="s">
        <v>992</v>
      </c>
      <c r="Q7" s="255">
        <v>49.2</v>
      </c>
      <c r="R7" s="207"/>
      <c r="S7" s="207"/>
    </row>
    <row r="8" spans="1:20" s="57" customFormat="1" ht="25.8" x14ac:dyDescent="0.45">
      <c r="B8" s="171"/>
      <c r="C8" s="172"/>
      <c r="D8" s="132"/>
      <c r="E8" s="132"/>
      <c r="G8" s="176"/>
      <c r="H8" s="174"/>
      <c r="I8" s="175"/>
      <c r="J8" s="207"/>
      <c r="K8" s="242">
        <v>2328</v>
      </c>
      <c r="L8" s="180" t="s">
        <v>1405</v>
      </c>
      <c r="M8" s="244" t="s">
        <v>991</v>
      </c>
      <c r="N8" s="245">
        <v>116.94799999999999</v>
      </c>
      <c r="O8" s="246">
        <v>0.4</v>
      </c>
      <c r="P8" s="242" t="s">
        <v>992</v>
      </c>
      <c r="Q8" s="255">
        <v>70.199999999999989</v>
      </c>
      <c r="R8" s="207"/>
      <c r="S8" s="207"/>
    </row>
    <row r="9" spans="1:20" s="57" customFormat="1" ht="23.25" customHeight="1" x14ac:dyDescent="0.45">
      <c r="B9" s="171"/>
      <c r="C9" s="172"/>
      <c r="D9" s="132"/>
      <c r="E9" s="132"/>
      <c r="G9" s="176"/>
      <c r="H9" s="174"/>
      <c r="I9" s="175"/>
      <c r="J9" s="207"/>
      <c r="K9" s="247">
        <v>2325</v>
      </c>
      <c r="L9" s="180" t="s">
        <v>1805</v>
      </c>
      <c r="M9" s="244" t="s">
        <v>991</v>
      </c>
      <c r="N9" s="245">
        <v>128.648</v>
      </c>
      <c r="O9" s="246">
        <v>0.4</v>
      </c>
      <c r="P9" s="242" t="s">
        <v>992</v>
      </c>
      <c r="Q9" s="255">
        <v>77.199999999999989</v>
      </c>
      <c r="R9" s="207"/>
      <c r="S9" s="207"/>
    </row>
    <row r="10" spans="1:20" s="57" customFormat="1" ht="23.25" customHeight="1" x14ac:dyDescent="0.45">
      <c r="B10" s="177"/>
      <c r="C10" s="172"/>
      <c r="D10" s="132"/>
      <c r="E10" s="132"/>
      <c r="G10" s="176"/>
      <c r="H10" s="174"/>
      <c r="I10" s="175"/>
      <c r="J10" s="207"/>
      <c r="K10" s="247">
        <v>2323</v>
      </c>
      <c r="L10" s="180" t="s">
        <v>1493</v>
      </c>
      <c r="M10" s="244" t="s">
        <v>991</v>
      </c>
      <c r="N10" s="245">
        <v>116.94799999999999</v>
      </c>
      <c r="O10" s="246">
        <v>0.4</v>
      </c>
      <c r="P10" s="242" t="s">
        <v>992</v>
      </c>
      <c r="Q10" s="255">
        <v>70.199999999999989</v>
      </c>
      <c r="R10" s="207"/>
      <c r="S10" s="207"/>
    </row>
    <row r="11" spans="1:20" s="57" customFormat="1" ht="25.8" x14ac:dyDescent="0.45">
      <c r="B11" s="177"/>
      <c r="C11" s="172"/>
      <c r="D11" s="132"/>
      <c r="E11" s="132"/>
      <c r="G11" s="176"/>
      <c r="H11" s="174"/>
      <c r="I11" s="175"/>
      <c r="J11" s="207"/>
      <c r="K11" s="247">
        <v>2324</v>
      </c>
      <c r="L11" s="180" t="s">
        <v>1806</v>
      </c>
      <c r="M11" s="244" t="s">
        <v>991</v>
      </c>
      <c r="N11" s="245">
        <v>128.648</v>
      </c>
      <c r="O11" s="246">
        <v>0.4</v>
      </c>
      <c r="P11" s="242" t="s">
        <v>992</v>
      </c>
      <c r="Q11" s="255">
        <v>77.199999999999989</v>
      </c>
      <c r="R11" s="207"/>
      <c r="S11" s="207"/>
    </row>
    <row r="12" spans="1:20" s="57" customFormat="1" ht="25.8" x14ac:dyDescent="0.45">
      <c r="B12" s="177"/>
      <c r="C12" s="172"/>
      <c r="D12" s="132"/>
      <c r="E12" s="132"/>
      <c r="G12" s="176"/>
      <c r="H12" s="174"/>
      <c r="I12" s="175"/>
      <c r="J12" s="207"/>
      <c r="K12" s="247">
        <v>2318</v>
      </c>
      <c r="L12" s="180" t="s">
        <v>1807</v>
      </c>
      <c r="M12" s="244" t="s">
        <v>991</v>
      </c>
      <c r="N12" s="245">
        <v>70.14800000000001</v>
      </c>
      <c r="O12" s="246">
        <v>0.4</v>
      </c>
      <c r="P12" s="242" t="s">
        <v>992</v>
      </c>
      <c r="Q12" s="255">
        <v>42.1</v>
      </c>
      <c r="R12" s="207"/>
      <c r="S12" s="207"/>
    </row>
    <row r="13" spans="1:20" s="57" customFormat="1" ht="25.8" x14ac:dyDescent="0.45">
      <c r="B13" s="177"/>
      <c r="C13" s="172"/>
      <c r="D13" s="132"/>
      <c r="E13" s="132"/>
      <c r="G13" s="176"/>
      <c r="H13" s="174"/>
      <c r="I13" s="175"/>
      <c r="J13" s="207"/>
      <c r="K13" s="247">
        <v>2363</v>
      </c>
      <c r="L13" s="180" t="s">
        <v>1406</v>
      </c>
      <c r="M13" s="244" t="s">
        <v>991</v>
      </c>
      <c r="N13" s="245">
        <v>82.85</v>
      </c>
      <c r="O13" s="246">
        <v>0.4</v>
      </c>
      <c r="P13" s="242" t="s">
        <v>992</v>
      </c>
      <c r="Q13" s="255">
        <v>49.800000000000004</v>
      </c>
      <c r="R13" s="207"/>
      <c r="S13" s="207"/>
    </row>
    <row r="14" spans="1:20" s="57" customFormat="1" ht="23.25" customHeight="1" x14ac:dyDescent="0.45">
      <c r="B14" s="177"/>
      <c r="C14" s="172"/>
      <c r="D14" s="132"/>
      <c r="E14" s="132"/>
      <c r="G14" s="176"/>
      <c r="H14" s="174"/>
      <c r="I14" s="175"/>
      <c r="J14" s="207"/>
      <c r="K14" s="247">
        <v>2352</v>
      </c>
      <c r="L14" s="180" t="s">
        <v>1407</v>
      </c>
      <c r="M14" s="244" t="s">
        <v>991</v>
      </c>
      <c r="N14" s="245">
        <v>81.849999999999994</v>
      </c>
      <c r="O14" s="246">
        <v>0.4</v>
      </c>
      <c r="P14" s="242" t="s">
        <v>992</v>
      </c>
      <c r="Q14" s="255">
        <v>49.2</v>
      </c>
      <c r="R14" s="207"/>
      <c r="S14" s="207"/>
    </row>
    <row r="15" spans="1:20" s="57" customFormat="1" ht="23.25" customHeight="1" x14ac:dyDescent="0.45">
      <c r="B15" s="177"/>
      <c r="C15" s="172"/>
      <c r="D15" s="132"/>
      <c r="E15" s="132"/>
      <c r="G15" s="176"/>
      <c r="H15" s="174"/>
      <c r="I15" s="175"/>
      <c r="J15" s="207"/>
      <c r="K15" s="247">
        <v>2317</v>
      </c>
      <c r="L15" s="180" t="s">
        <v>1495</v>
      </c>
      <c r="M15" s="244" t="s">
        <v>991</v>
      </c>
      <c r="N15" s="245">
        <v>157.898</v>
      </c>
      <c r="O15" s="246">
        <v>0.4</v>
      </c>
      <c r="P15" s="242" t="s">
        <v>992</v>
      </c>
      <c r="Q15" s="255">
        <v>94.8</v>
      </c>
      <c r="R15" s="207"/>
      <c r="S15" s="207"/>
    </row>
    <row r="16" spans="1:20" s="57" customFormat="1" ht="23.25" customHeight="1" x14ac:dyDescent="0.45">
      <c r="B16" s="171"/>
      <c r="C16" s="172"/>
      <c r="D16" s="132"/>
      <c r="E16" s="132"/>
      <c r="G16" s="176"/>
      <c r="H16" s="174"/>
      <c r="I16" s="175"/>
      <c r="J16" s="207"/>
      <c r="K16" s="247">
        <v>2330</v>
      </c>
      <c r="L16" s="180" t="s">
        <v>1940</v>
      </c>
      <c r="M16" s="244" t="s">
        <v>991</v>
      </c>
      <c r="N16" s="245">
        <v>55.523000000000003</v>
      </c>
      <c r="O16" s="246">
        <v>0.4</v>
      </c>
      <c r="P16" s="242" t="s">
        <v>992</v>
      </c>
      <c r="Q16" s="255">
        <v>33.4</v>
      </c>
      <c r="R16" s="207"/>
      <c r="S16" s="207"/>
    </row>
    <row r="17" spans="2:19" s="57" customFormat="1" ht="23.25" customHeight="1" x14ac:dyDescent="0.45">
      <c r="B17" s="171"/>
      <c r="C17" s="172"/>
      <c r="D17" s="132"/>
      <c r="E17" s="132"/>
      <c r="G17" s="176"/>
      <c r="H17" s="174"/>
      <c r="I17" s="175"/>
      <c r="J17" s="207"/>
      <c r="K17" s="247">
        <v>2321</v>
      </c>
      <c r="L17" s="180" t="s">
        <v>1497</v>
      </c>
      <c r="M17" s="244" t="s">
        <v>991</v>
      </c>
      <c r="N17" s="245">
        <v>37.972999999999999</v>
      </c>
      <c r="O17" s="246">
        <v>0.4</v>
      </c>
      <c r="P17" s="242" t="s">
        <v>992</v>
      </c>
      <c r="Q17" s="255">
        <v>22.8</v>
      </c>
      <c r="R17" s="207"/>
      <c r="S17" s="207"/>
    </row>
    <row r="18" spans="2:19" s="57" customFormat="1" ht="23.25" customHeight="1" x14ac:dyDescent="0.45">
      <c r="B18" s="171"/>
      <c r="C18" s="172"/>
      <c r="D18" s="132"/>
      <c r="E18" s="132"/>
      <c r="G18" s="176"/>
      <c r="H18" s="174"/>
      <c r="I18" s="175"/>
      <c r="J18" s="207"/>
      <c r="K18" s="247">
        <v>2315</v>
      </c>
      <c r="L18" s="180" t="s">
        <v>1411</v>
      </c>
      <c r="M18" s="244" t="s">
        <v>991</v>
      </c>
      <c r="N18" s="245">
        <v>73.073000000000008</v>
      </c>
      <c r="O18" s="246">
        <v>0.4</v>
      </c>
      <c r="P18" s="242" t="s">
        <v>992</v>
      </c>
      <c r="Q18" s="255">
        <v>43.9</v>
      </c>
      <c r="R18" s="207"/>
      <c r="S18" s="207"/>
    </row>
    <row r="19" spans="2:19" s="57" customFormat="1" ht="23.25" customHeight="1" x14ac:dyDescent="0.45">
      <c r="B19" s="171"/>
      <c r="C19" s="172"/>
      <c r="D19" s="132"/>
      <c r="E19" s="132"/>
      <c r="G19" s="176"/>
      <c r="H19" s="174"/>
      <c r="I19" s="175"/>
      <c r="J19" s="207"/>
      <c r="K19" s="247">
        <v>2319</v>
      </c>
      <c r="L19" s="180" t="s">
        <v>1973</v>
      </c>
      <c r="M19" s="244" t="s">
        <v>991</v>
      </c>
      <c r="N19" s="245">
        <v>125.723</v>
      </c>
      <c r="O19" s="246">
        <v>0.4</v>
      </c>
      <c r="P19" s="242" t="s">
        <v>992</v>
      </c>
      <c r="Q19" s="255">
        <v>75.5</v>
      </c>
      <c r="R19" s="207"/>
      <c r="S19" s="207"/>
    </row>
    <row r="20" spans="2:19" s="57" customFormat="1" ht="23.25" customHeight="1" x14ac:dyDescent="0.45">
      <c r="D20" s="132"/>
      <c r="E20" s="132"/>
      <c r="G20" s="176"/>
      <c r="H20" s="174"/>
      <c r="I20" s="175"/>
      <c r="J20" s="207"/>
      <c r="K20" s="247">
        <v>2320</v>
      </c>
      <c r="L20" s="180" t="s">
        <v>1498</v>
      </c>
      <c r="M20" s="244" t="s">
        <v>991</v>
      </c>
      <c r="N20" s="245">
        <v>54.704000000000001</v>
      </c>
      <c r="O20" s="246">
        <v>0.4</v>
      </c>
      <c r="P20" s="242" t="s">
        <v>992</v>
      </c>
      <c r="Q20" s="255">
        <v>32.9</v>
      </c>
      <c r="R20" s="207"/>
      <c r="S20" s="207"/>
    </row>
    <row r="21" spans="2:19" s="57" customFormat="1" ht="23.25" customHeight="1" x14ac:dyDescent="0.45">
      <c r="D21" s="132"/>
      <c r="E21" s="132"/>
      <c r="G21" s="176"/>
      <c r="H21" s="174"/>
      <c r="I21" s="175"/>
      <c r="J21" s="207"/>
      <c r="K21" s="248">
        <v>2355</v>
      </c>
      <c r="L21" s="249" t="s">
        <v>1499</v>
      </c>
      <c r="M21" s="250" t="s">
        <v>991</v>
      </c>
      <c r="N21" s="245">
        <v>102.3</v>
      </c>
      <c r="O21" s="246">
        <v>0.4</v>
      </c>
      <c r="P21" s="242" t="s">
        <v>992</v>
      </c>
      <c r="Q21" s="255">
        <v>61.4</v>
      </c>
      <c r="R21" s="207"/>
      <c r="S21" s="207"/>
    </row>
    <row r="22" spans="2:19" s="57" customFormat="1" ht="23.25" customHeight="1" x14ac:dyDescent="0.45">
      <c r="D22" s="132"/>
      <c r="E22" s="132"/>
      <c r="G22" s="176"/>
      <c r="H22" s="174"/>
      <c r="I22" s="175"/>
      <c r="J22" s="207"/>
      <c r="K22" s="248">
        <v>2329</v>
      </c>
      <c r="L22" s="251" t="s">
        <v>1500</v>
      </c>
      <c r="M22" s="252" t="s">
        <v>991</v>
      </c>
      <c r="N22" s="245">
        <v>43.823</v>
      </c>
      <c r="O22" s="246">
        <v>0.4</v>
      </c>
      <c r="P22" s="242" t="s">
        <v>992</v>
      </c>
      <c r="Q22" s="255">
        <v>26.3</v>
      </c>
      <c r="R22" s="207"/>
      <c r="S22" s="207"/>
    </row>
    <row r="23" spans="2:19" s="57" customFormat="1" ht="23.25" customHeight="1" x14ac:dyDescent="0.45">
      <c r="D23" s="132"/>
      <c r="E23" s="132"/>
      <c r="G23" s="176"/>
      <c r="H23" s="174"/>
      <c r="I23" s="133"/>
      <c r="J23" s="207"/>
      <c r="K23" s="248">
        <v>2316</v>
      </c>
      <c r="L23" s="251" t="s">
        <v>1501</v>
      </c>
      <c r="M23" s="253" t="s">
        <v>991</v>
      </c>
      <c r="N23" s="245">
        <v>24.518000000000001</v>
      </c>
      <c r="O23" s="246">
        <v>0.4</v>
      </c>
      <c r="P23" s="242" t="s">
        <v>992</v>
      </c>
      <c r="Q23" s="255">
        <v>14.799999999999999</v>
      </c>
      <c r="R23" s="207"/>
      <c r="S23" s="207"/>
    </row>
    <row r="24" spans="2:19" s="57" customFormat="1" ht="23.25" customHeight="1" x14ac:dyDescent="0.45">
      <c r="D24" s="132"/>
      <c r="E24" s="132"/>
      <c r="G24" s="176"/>
      <c r="H24" s="174"/>
      <c r="I24" s="133"/>
      <c r="J24" s="207"/>
      <c r="K24" s="248">
        <v>2322</v>
      </c>
      <c r="L24" s="251" t="s">
        <v>1414</v>
      </c>
      <c r="M24" s="253" t="s">
        <v>991</v>
      </c>
      <c r="N24" s="245">
        <v>122.8</v>
      </c>
      <c r="O24" s="246">
        <v>0.4</v>
      </c>
      <c r="P24" s="242" t="s">
        <v>992</v>
      </c>
      <c r="Q24" s="255">
        <v>73.699999999999989</v>
      </c>
      <c r="R24" s="207"/>
      <c r="S24" s="207"/>
    </row>
    <row r="25" spans="2:19" s="57" customFormat="1" ht="23.25" customHeight="1" x14ac:dyDescent="0.45">
      <c r="D25" s="132"/>
      <c r="E25" s="132"/>
      <c r="G25" s="176"/>
      <c r="H25" s="174"/>
      <c r="I25" s="133"/>
      <c r="J25" s="207"/>
      <c r="K25" s="169"/>
      <c r="L25" s="254"/>
      <c r="M25" s="237"/>
      <c r="N25" s="237"/>
      <c r="O25" s="238"/>
      <c r="P25" s="169"/>
      <c r="Q25" s="169"/>
      <c r="R25" s="207"/>
      <c r="S25" s="207"/>
    </row>
    <row r="26" spans="2:19" s="57" customFormat="1" ht="23.25" customHeight="1" x14ac:dyDescent="0.45">
      <c r="D26" s="132"/>
      <c r="E26" s="132"/>
      <c r="G26" s="176"/>
      <c r="H26" s="174"/>
      <c r="I26" s="133"/>
      <c r="J26" s="207"/>
      <c r="K26" s="169"/>
      <c r="L26" s="254"/>
      <c r="M26" s="237"/>
      <c r="N26" s="237"/>
      <c r="O26" s="238"/>
      <c r="P26" s="169"/>
      <c r="Q26" s="169"/>
      <c r="R26" s="207"/>
      <c r="S26" s="207"/>
    </row>
    <row r="27" spans="2:19" s="57" customFormat="1" ht="23.25" customHeight="1" x14ac:dyDescent="0.45">
      <c r="D27" s="132"/>
      <c r="E27" s="132"/>
      <c r="G27" s="176"/>
      <c r="H27" s="174"/>
      <c r="I27" s="133"/>
      <c r="J27" s="207"/>
      <c r="K27" s="169"/>
      <c r="L27" s="254"/>
      <c r="M27" s="237"/>
      <c r="N27" s="237"/>
      <c r="O27" s="238"/>
      <c r="P27" s="169"/>
      <c r="Q27" s="169"/>
      <c r="R27" s="207"/>
      <c r="S27" s="207"/>
    </row>
    <row r="28" spans="2:19" s="57" customFormat="1" ht="23.25" customHeight="1" x14ac:dyDescent="0.45">
      <c r="D28" s="132"/>
      <c r="E28" s="132"/>
      <c r="G28" s="176"/>
      <c r="H28" s="174"/>
      <c r="I28" s="133"/>
      <c r="J28" s="207"/>
      <c r="K28" s="169"/>
      <c r="L28" s="254"/>
      <c r="M28" s="237"/>
      <c r="N28" s="237"/>
      <c r="O28" s="238"/>
      <c r="P28" s="169"/>
      <c r="Q28" s="169"/>
      <c r="R28" s="207"/>
      <c r="S28" s="207"/>
    </row>
    <row r="29" spans="2:19" s="57" customFormat="1" ht="23.25" customHeight="1" x14ac:dyDescent="0.45">
      <c r="E29" s="132"/>
      <c r="G29" s="176"/>
      <c r="H29" s="174"/>
      <c r="I29" s="133"/>
      <c r="J29" s="207"/>
      <c r="K29" s="169"/>
      <c r="L29" s="169"/>
      <c r="M29" s="237"/>
      <c r="N29" s="237"/>
      <c r="O29" s="238"/>
      <c r="P29" s="169"/>
      <c r="Q29" s="169"/>
      <c r="R29" s="207"/>
      <c r="S29" s="207"/>
    </row>
    <row r="30" spans="2:19" s="57" customFormat="1" ht="23.25" customHeight="1" x14ac:dyDescent="0.45">
      <c r="E30" s="132"/>
      <c r="G30" s="177"/>
      <c r="H30" s="172"/>
      <c r="I30" s="133"/>
      <c r="J30" s="207"/>
      <c r="K30" s="169"/>
      <c r="L30" s="169"/>
      <c r="M30" s="237"/>
      <c r="N30" s="237"/>
      <c r="O30" s="238"/>
      <c r="P30" s="169"/>
      <c r="Q30" s="169"/>
      <c r="R30" s="207"/>
      <c r="S30" s="207"/>
    </row>
    <row r="31" spans="2:19" s="57" customFormat="1" ht="23.25" customHeight="1" x14ac:dyDescent="0.45">
      <c r="E31" s="132"/>
      <c r="G31" s="177"/>
      <c r="H31" s="172"/>
      <c r="I31" s="133"/>
      <c r="J31" s="207"/>
      <c r="K31" s="169"/>
      <c r="L31" s="169"/>
      <c r="M31" s="237"/>
      <c r="N31" s="237"/>
      <c r="O31" s="238"/>
      <c r="P31" s="169"/>
      <c r="Q31" s="169"/>
      <c r="R31" s="207"/>
      <c r="S31" s="207"/>
    </row>
    <row r="32" spans="2:19" s="57" customFormat="1" ht="23.25" customHeight="1" x14ac:dyDescent="0.45">
      <c r="E32" s="132"/>
      <c r="G32" s="177"/>
      <c r="H32" s="172"/>
      <c r="I32" s="133"/>
      <c r="J32" s="207"/>
      <c r="K32" s="169"/>
      <c r="L32" s="169"/>
      <c r="M32" s="237"/>
      <c r="N32" s="237"/>
      <c r="O32" s="238"/>
      <c r="P32" s="169"/>
      <c r="Q32" s="169"/>
      <c r="R32" s="207"/>
      <c r="S32" s="207"/>
    </row>
    <row r="33" spans="1:19" s="57" customFormat="1" ht="23.25" customHeight="1" x14ac:dyDescent="0.45">
      <c r="E33" s="132"/>
      <c r="G33" s="177"/>
      <c r="H33" s="172"/>
      <c r="I33" s="133"/>
      <c r="J33" s="207"/>
      <c r="K33" s="169"/>
      <c r="L33" s="169"/>
      <c r="M33" s="237"/>
      <c r="N33" s="237"/>
      <c r="O33" s="238"/>
      <c r="P33" s="169"/>
      <c r="Q33" s="169"/>
      <c r="R33" s="207"/>
      <c r="S33" s="207"/>
    </row>
    <row r="34" spans="1:19" s="57" customFormat="1" ht="23.25" customHeight="1" x14ac:dyDescent="0.45">
      <c r="E34" s="132"/>
      <c r="G34" s="177"/>
      <c r="H34" s="172"/>
      <c r="I34" s="133"/>
      <c r="J34" s="207"/>
      <c r="K34" s="169"/>
      <c r="L34" s="169"/>
      <c r="M34" s="237"/>
      <c r="N34" s="237"/>
      <c r="O34" s="238"/>
      <c r="P34" s="169"/>
      <c r="Q34" s="169"/>
    </row>
    <row r="35" spans="1:19" s="57" customFormat="1" ht="23.25" customHeight="1" x14ac:dyDescent="0.45">
      <c r="E35" s="132"/>
      <c r="G35" s="177"/>
      <c r="H35" s="172"/>
      <c r="I35" s="133"/>
      <c r="J35" s="207"/>
      <c r="K35" s="169"/>
      <c r="L35" s="169"/>
      <c r="M35" s="237"/>
      <c r="N35" s="237"/>
      <c r="O35" s="238"/>
      <c r="P35" s="169"/>
      <c r="Q35" s="169"/>
    </row>
    <row r="36" spans="1:19" s="57" customFormat="1" ht="23.25" customHeight="1" x14ac:dyDescent="0.45">
      <c r="B36" s="178"/>
      <c r="E36" s="132"/>
      <c r="G36" s="177"/>
      <c r="H36" s="172"/>
      <c r="I36" s="133"/>
      <c r="J36" s="207"/>
      <c r="K36" s="169"/>
      <c r="L36" s="169"/>
      <c r="M36" s="237"/>
      <c r="N36" s="237"/>
      <c r="O36" s="238"/>
      <c r="P36" s="169"/>
      <c r="Q36" s="169"/>
    </row>
    <row r="37" spans="1:19" s="57" customFormat="1" ht="23.25" customHeight="1" x14ac:dyDescent="0.45">
      <c r="A37" s="57" t="s">
        <v>840</v>
      </c>
      <c r="E37" s="132"/>
      <c r="G37" s="177"/>
      <c r="H37" s="172"/>
      <c r="I37" s="133"/>
      <c r="J37" s="207"/>
      <c r="K37" s="169"/>
      <c r="L37" s="169"/>
      <c r="M37" s="237"/>
      <c r="N37" s="237"/>
      <c r="O37" s="238"/>
      <c r="P37" s="169"/>
      <c r="Q37" s="169"/>
    </row>
    <row r="38" spans="1:19" s="57" customFormat="1" ht="23.25" customHeight="1" x14ac:dyDescent="0.45">
      <c r="E38" s="132"/>
      <c r="G38" s="177"/>
      <c r="H38" s="172"/>
      <c r="I38" s="133"/>
      <c r="J38" s="207"/>
      <c r="K38" s="169"/>
      <c r="L38" s="169"/>
      <c r="M38" s="237"/>
      <c r="N38" s="237"/>
      <c r="O38" s="238"/>
      <c r="P38" s="169"/>
      <c r="Q38" s="169"/>
    </row>
    <row r="39" spans="1:19" s="57" customFormat="1" ht="23.25" customHeight="1" x14ac:dyDescent="0.45">
      <c r="E39" s="132"/>
      <c r="G39" s="55"/>
      <c r="H39" s="55"/>
      <c r="I39" s="164"/>
      <c r="J39" s="207"/>
      <c r="K39" s="169"/>
      <c r="L39" s="169"/>
      <c r="M39" s="237"/>
      <c r="N39" s="237"/>
      <c r="O39" s="238"/>
      <c r="P39" s="169"/>
      <c r="Q39" s="169"/>
    </row>
    <row r="40" spans="1:19" s="57" customFormat="1" ht="23.25" customHeight="1" x14ac:dyDescent="0.45">
      <c r="E40" s="132"/>
      <c r="G40" s="55"/>
      <c r="H40" s="55"/>
      <c r="I40" s="164"/>
      <c r="J40" s="207"/>
      <c r="K40" s="169"/>
      <c r="L40" s="169"/>
      <c r="M40" s="237"/>
      <c r="N40" s="237"/>
      <c r="O40" s="238"/>
      <c r="P40" s="169"/>
      <c r="Q40" s="169"/>
    </row>
    <row r="41" spans="1:19" s="57" customFormat="1" ht="23.25" customHeight="1" x14ac:dyDescent="0.45">
      <c r="B41" s="179"/>
      <c r="C41" s="180"/>
      <c r="D41" s="181"/>
      <c r="E41" s="132"/>
      <c r="G41" s="55"/>
      <c r="H41" s="55"/>
      <c r="I41" s="164"/>
      <c r="J41" s="207"/>
      <c r="K41" s="169"/>
      <c r="L41" s="169"/>
      <c r="M41" s="237"/>
      <c r="N41" s="237"/>
      <c r="O41" s="238"/>
      <c r="P41" s="169"/>
      <c r="Q41" s="169"/>
    </row>
    <row r="42" spans="1:19" s="57" customFormat="1" ht="23.25" customHeight="1" x14ac:dyDescent="0.45">
      <c r="B42" s="179"/>
      <c r="C42" s="180"/>
      <c r="D42" s="181"/>
      <c r="E42" s="132"/>
      <c r="G42" s="55"/>
      <c r="H42" s="55"/>
      <c r="I42" s="164"/>
      <c r="J42" s="207"/>
      <c r="K42" s="169"/>
      <c r="L42" s="169"/>
      <c r="M42" s="237"/>
      <c r="N42" s="237"/>
      <c r="O42" s="238"/>
      <c r="P42" s="169"/>
      <c r="Q42" s="169"/>
    </row>
    <row r="43" spans="1:19" s="57" customFormat="1" ht="23.25" customHeight="1" x14ac:dyDescent="0.45">
      <c r="B43" s="182"/>
      <c r="C43" s="183"/>
      <c r="D43" s="128"/>
      <c r="E43" s="132"/>
      <c r="G43" s="55"/>
      <c r="H43" s="55"/>
      <c r="I43" s="164"/>
      <c r="J43" s="207"/>
      <c r="K43" s="169"/>
      <c r="L43" s="169"/>
      <c r="M43" s="237"/>
      <c r="N43" s="237"/>
      <c r="O43" s="238"/>
      <c r="P43" s="169"/>
      <c r="Q43" s="169"/>
    </row>
    <row r="44" spans="1:19" s="57" customFormat="1" ht="23.25" customHeight="1" x14ac:dyDescent="0.45">
      <c r="B44" s="182"/>
      <c r="C44" s="183"/>
      <c r="D44" s="128"/>
      <c r="E44" s="132"/>
      <c r="G44" s="55"/>
      <c r="H44" s="55"/>
      <c r="I44" s="164"/>
      <c r="J44" s="207"/>
      <c r="K44" s="169"/>
      <c r="L44" s="169"/>
      <c r="M44" s="237"/>
      <c r="N44" s="237"/>
      <c r="O44" s="238"/>
      <c r="P44" s="169"/>
      <c r="Q44" s="169"/>
    </row>
    <row r="45" spans="1:19" s="57" customFormat="1" ht="23.25" customHeight="1" x14ac:dyDescent="0.45">
      <c r="B45" s="182"/>
      <c r="C45" s="183"/>
      <c r="D45" s="128"/>
      <c r="E45" s="132"/>
      <c r="G45" s="55"/>
      <c r="H45" s="55"/>
      <c r="I45" s="164"/>
      <c r="J45" s="207"/>
      <c r="K45" s="169"/>
      <c r="L45" s="169"/>
      <c r="M45" s="237"/>
      <c r="N45" s="237"/>
      <c r="O45" s="238"/>
      <c r="P45" s="169"/>
      <c r="Q45" s="169"/>
    </row>
    <row r="46" spans="1:19" s="57" customFormat="1" ht="23.25" customHeight="1" x14ac:dyDescent="0.45">
      <c r="B46" s="182"/>
      <c r="C46" s="183"/>
      <c r="D46" s="128"/>
      <c r="E46" s="132"/>
      <c r="G46" s="55"/>
      <c r="H46" s="55"/>
      <c r="I46" s="164"/>
      <c r="J46" s="207"/>
      <c r="K46" s="169"/>
      <c r="L46" s="169"/>
      <c r="M46" s="237"/>
      <c r="N46" s="237"/>
      <c r="O46" s="238"/>
      <c r="P46" s="169"/>
      <c r="Q46" s="169"/>
    </row>
    <row r="47" spans="1:19" s="57" customFormat="1" ht="19.5" customHeight="1" x14ac:dyDescent="0.45">
      <c r="A47" s="57" t="s">
        <v>840</v>
      </c>
      <c r="B47" s="182"/>
      <c r="C47" s="183"/>
      <c r="D47" s="128"/>
      <c r="E47" s="132"/>
      <c r="G47" s="55"/>
      <c r="H47" s="55"/>
      <c r="I47" s="164"/>
      <c r="J47" s="207"/>
      <c r="K47" s="169"/>
      <c r="L47" s="169"/>
      <c r="M47" s="237"/>
      <c r="N47" s="237"/>
      <c r="O47" s="238"/>
      <c r="P47" s="169"/>
      <c r="Q47" s="169"/>
    </row>
    <row r="48" spans="1:19" s="57" customFormat="1" ht="23.25" customHeight="1" x14ac:dyDescent="0.45">
      <c r="B48" s="171"/>
      <c r="C48" s="172"/>
      <c r="D48" s="132"/>
      <c r="E48" s="132"/>
      <c r="G48" s="55"/>
      <c r="H48" s="55"/>
      <c r="I48" s="164"/>
      <c r="J48" s="207"/>
      <c r="K48" s="169"/>
      <c r="L48" s="169"/>
      <c r="M48" s="237"/>
      <c r="N48" s="237"/>
      <c r="O48" s="238"/>
      <c r="P48" s="169"/>
      <c r="Q48" s="169"/>
    </row>
    <row r="49" spans="2:17" s="57" customFormat="1" ht="23.25" customHeight="1" x14ac:dyDescent="0.45">
      <c r="B49" s="171"/>
      <c r="C49" s="172"/>
      <c r="D49" s="132"/>
      <c r="E49" s="132"/>
      <c r="F49" s="169"/>
      <c r="G49" s="55"/>
      <c r="H49" s="55"/>
      <c r="I49" s="164"/>
      <c r="J49" s="207"/>
      <c r="K49" s="169"/>
      <c r="L49" s="169"/>
      <c r="M49" s="237"/>
      <c r="N49" s="237"/>
      <c r="O49" s="238"/>
      <c r="P49" s="169"/>
      <c r="Q49" s="169"/>
    </row>
    <row r="50" spans="2:17" s="57" customFormat="1" ht="23.25" customHeight="1" x14ac:dyDescent="0.45">
      <c r="B50" s="171"/>
      <c r="C50" s="172"/>
      <c r="D50" s="132"/>
      <c r="E50" s="132"/>
      <c r="G50" s="55"/>
      <c r="H50" s="55"/>
      <c r="I50" s="164"/>
      <c r="J50" s="207"/>
      <c r="K50" s="169"/>
      <c r="L50" s="169"/>
      <c r="M50" s="237"/>
      <c r="N50" s="237"/>
      <c r="O50" s="238"/>
      <c r="P50" s="169"/>
      <c r="Q50" s="169"/>
    </row>
    <row r="51" spans="2:17" s="57" customFormat="1" ht="23.25" customHeight="1" x14ac:dyDescent="0.45">
      <c r="B51" s="184"/>
      <c r="C51" s="172"/>
      <c r="D51" s="132"/>
      <c r="E51" s="132"/>
      <c r="G51" s="55"/>
      <c r="H51" s="55"/>
      <c r="I51" s="164"/>
      <c r="J51" s="207"/>
      <c r="K51" s="169"/>
      <c r="L51" s="169"/>
      <c r="M51" s="237"/>
      <c r="N51" s="237"/>
      <c r="O51" s="238"/>
      <c r="P51" s="169"/>
      <c r="Q51" s="169"/>
    </row>
    <row r="52" spans="2:17" s="57" customFormat="1" ht="23.25" customHeight="1" x14ac:dyDescent="0.45">
      <c r="B52" s="184"/>
      <c r="C52" s="172"/>
      <c r="D52" s="132"/>
      <c r="E52" s="132"/>
      <c r="G52" s="55"/>
      <c r="H52" s="55"/>
      <c r="I52" s="164"/>
      <c r="J52" s="207"/>
      <c r="K52" s="169"/>
      <c r="L52" s="169"/>
      <c r="M52" s="237"/>
      <c r="N52" s="237"/>
      <c r="O52" s="238"/>
      <c r="P52" s="169"/>
      <c r="Q52" s="169"/>
    </row>
    <row r="53" spans="2:17" s="57" customFormat="1" ht="23.25" customHeight="1" x14ac:dyDescent="0.45">
      <c r="B53" s="184"/>
      <c r="C53" s="172"/>
      <c r="D53" s="132"/>
      <c r="E53" s="132"/>
      <c r="G53" s="55"/>
      <c r="H53" s="55"/>
      <c r="I53" s="164"/>
      <c r="J53" s="207"/>
      <c r="K53" s="169"/>
      <c r="L53" s="169"/>
      <c r="M53" s="237"/>
      <c r="N53" s="237"/>
      <c r="O53" s="238"/>
      <c r="P53" s="169"/>
      <c r="Q53" s="169"/>
    </row>
    <row r="54" spans="2:17" s="57" customFormat="1" ht="23.25" customHeight="1" x14ac:dyDescent="0.45">
      <c r="B54" s="184"/>
      <c r="C54" s="172"/>
      <c r="D54" s="132"/>
      <c r="E54" s="132"/>
      <c r="F54" s="185"/>
      <c r="G54" s="55"/>
      <c r="H54" s="55"/>
      <c r="I54" s="164"/>
      <c r="J54" s="207"/>
      <c r="K54" s="169"/>
      <c r="L54" s="169"/>
      <c r="M54" s="237"/>
      <c r="N54" s="237"/>
      <c r="O54" s="238"/>
      <c r="P54" s="169"/>
      <c r="Q54" s="169"/>
    </row>
    <row r="55" spans="2:17" s="57" customFormat="1" ht="23.25" customHeight="1" x14ac:dyDescent="0.45">
      <c r="B55" s="184"/>
      <c r="C55" s="172"/>
      <c r="D55" s="132"/>
      <c r="E55" s="132"/>
      <c r="G55" s="55"/>
      <c r="H55" s="55"/>
      <c r="I55" s="164"/>
      <c r="J55" s="207"/>
      <c r="K55" s="169"/>
      <c r="L55" s="169"/>
      <c r="M55" s="237"/>
      <c r="N55" s="237"/>
      <c r="O55" s="238"/>
      <c r="P55" s="169"/>
      <c r="Q55" s="169"/>
    </row>
    <row r="56" spans="2:17" s="57" customFormat="1" ht="23.25" customHeight="1" x14ac:dyDescent="0.45">
      <c r="B56" s="184"/>
      <c r="C56" s="172"/>
      <c r="D56" s="132"/>
      <c r="E56" s="132"/>
      <c r="G56" s="55"/>
      <c r="H56" s="55"/>
      <c r="I56" s="164"/>
      <c r="J56" s="207"/>
      <c r="K56" s="169"/>
      <c r="L56" s="169"/>
      <c r="M56" s="237"/>
      <c r="N56" s="237"/>
      <c r="O56" s="238"/>
      <c r="P56" s="169"/>
      <c r="Q56" s="169"/>
    </row>
    <row r="57" spans="2:17" s="57" customFormat="1" ht="23.25" customHeight="1" x14ac:dyDescent="0.45">
      <c r="B57" s="184"/>
      <c r="C57" s="172"/>
      <c r="D57" s="132"/>
      <c r="E57" s="132"/>
      <c r="G57" s="55"/>
      <c r="H57" s="55"/>
      <c r="I57" s="164"/>
      <c r="J57" s="207"/>
      <c r="K57" s="169"/>
      <c r="L57" s="169"/>
      <c r="M57" s="237"/>
      <c r="N57" s="237"/>
      <c r="O57" s="238"/>
      <c r="P57" s="169"/>
      <c r="Q57" s="169"/>
    </row>
    <row r="58" spans="2:17" s="57" customFormat="1" ht="23.25" customHeight="1" x14ac:dyDescent="0.45">
      <c r="B58" s="184"/>
      <c r="C58" s="172"/>
      <c r="D58" s="132"/>
      <c r="E58" s="132"/>
      <c r="G58" s="55"/>
      <c r="H58" s="55"/>
      <c r="I58" s="164"/>
      <c r="J58" s="207"/>
      <c r="K58" s="169"/>
      <c r="L58" s="169"/>
      <c r="M58" s="237"/>
      <c r="N58" s="237"/>
      <c r="O58" s="238"/>
      <c r="P58" s="169"/>
      <c r="Q58" s="169"/>
    </row>
    <row r="59" spans="2:17" s="57" customFormat="1" ht="23.25" customHeight="1" x14ac:dyDescent="0.45">
      <c r="B59" s="184"/>
      <c r="C59" s="172"/>
      <c r="D59" s="132"/>
      <c r="E59" s="132"/>
      <c r="G59" s="55"/>
      <c r="H59" s="55"/>
      <c r="I59" s="164"/>
      <c r="J59" s="207"/>
      <c r="K59" s="169"/>
      <c r="L59" s="169"/>
      <c r="M59" s="237"/>
      <c r="N59" s="237"/>
      <c r="O59" s="238"/>
      <c r="P59" s="169"/>
      <c r="Q59" s="169"/>
    </row>
    <row r="60" spans="2:17" s="57" customFormat="1" ht="23.25" customHeight="1" x14ac:dyDescent="0.45">
      <c r="B60" s="184"/>
      <c r="C60" s="172"/>
      <c r="D60" s="132"/>
      <c r="E60" s="132"/>
      <c r="G60" s="55"/>
      <c r="H60" s="55"/>
      <c r="I60" s="164"/>
      <c r="J60" s="207"/>
      <c r="K60" s="169"/>
      <c r="L60" s="169"/>
      <c r="M60" s="237"/>
      <c r="N60" s="237"/>
      <c r="O60" s="238"/>
      <c r="P60" s="169"/>
      <c r="Q60" s="169"/>
    </row>
    <row r="61" spans="2:17" s="57" customFormat="1" ht="23.25" customHeight="1" x14ac:dyDescent="0.45">
      <c r="B61" s="184"/>
      <c r="C61" s="172"/>
      <c r="D61" s="132"/>
      <c r="E61" s="132"/>
      <c r="G61" s="55"/>
      <c r="H61" s="55"/>
      <c r="I61" s="164"/>
      <c r="J61" s="207"/>
      <c r="K61" s="169"/>
      <c r="L61" s="169"/>
      <c r="M61" s="237"/>
      <c r="N61" s="237"/>
      <c r="O61" s="238"/>
      <c r="P61" s="169"/>
      <c r="Q61" s="169"/>
    </row>
    <row r="62" spans="2:17" s="57" customFormat="1" ht="23.25" customHeight="1" x14ac:dyDescent="0.45">
      <c r="B62" s="184"/>
      <c r="C62" s="172"/>
      <c r="D62" s="132"/>
      <c r="E62" s="132"/>
      <c r="G62" s="55"/>
      <c r="H62" s="55"/>
      <c r="I62" s="164"/>
      <c r="J62" s="207"/>
      <c r="K62" s="169"/>
      <c r="L62" s="169"/>
      <c r="M62" s="237"/>
      <c r="N62" s="237"/>
      <c r="O62" s="238"/>
      <c r="P62" s="169"/>
      <c r="Q62" s="169"/>
    </row>
    <row r="63" spans="2:17" s="57" customFormat="1" ht="23.25" customHeight="1" x14ac:dyDescent="0.45">
      <c r="B63" s="171"/>
      <c r="C63" s="172"/>
      <c r="D63" s="132"/>
      <c r="E63" s="132"/>
      <c r="G63" s="55"/>
      <c r="H63" s="55"/>
      <c r="I63" s="164"/>
      <c r="J63" s="207"/>
      <c r="K63" s="169"/>
      <c r="L63" s="169"/>
      <c r="M63" s="237"/>
      <c r="N63" s="237"/>
      <c r="O63" s="238"/>
      <c r="P63" s="169"/>
      <c r="Q63" s="169"/>
    </row>
    <row r="64" spans="2:17" s="57" customFormat="1" ht="23.25" customHeight="1" x14ac:dyDescent="0.45">
      <c r="B64" s="171"/>
      <c r="C64" s="172"/>
      <c r="D64" s="132"/>
      <c r="E64" s="132"/>
      <c r="G64" s="55"/>
      <c r="H64" s="55"/>
      <c r="I64" s="164"/>
      <c r="J64" s="207"/>
      <c r="K64" s="169"/>
      <c r="L64" s="169"/>
      <c r="M64" s="237"/>
      <c r="N64" s="237"/>
      <c r="O64" s="238"/>
      <c r="P64" s="169"/>
      <c r="Q64" s="169"/>
    </row>
    <row r="65" spans="2:17" s="57" customFormat="1" ht="23.25" customHeight="1" x14ac:dyDescent="0.45">
      <c r="B65" s="171"/>
      <c r="C65" s="172"/>
      <c r="D65" s="132"/>
      <c r="E65" s="132"/>
      <c r="G65" s="55"/>
      <c r="H65" s="55"/>
      <c r="I65" s="164"/>
      <c r="J65" s="207"/>
      <c r="K65" s="169"/>
      <c r="L65" s="169"/>
      <c r="M65" s="237"/>
      <c r="N65" s="237"/>
      <c r="O65" s="238"/>
      <c r="P65" s="169"/>
      <c r="Q65" s="169"/>
    </row>
    <row r="66" spans="2:17" s="57" customFormat="1" ht="23.25" customHeight="1" x14ac:dyDescent="0.45">
      <c r="B66" s="171"/>
      <c r="C66" s="172"/>
      <c r="D66" s="132"/>
      <c r="E66" s="132"/>
      <c r="G66" s="55"/>
      <c r="H66" s="55"/>
      <c r="I66" s="164"/>
      <c r="J66" s="207"/>
      <c r="K66" s="169"/>
      <c r="L66" s="169"/>
      <c r="M66" s="237"/>
      <c r="N66" s="237"/>
      <c r="O66" s="238"/>
      <c r="P66" s="169"/>
      <c r="Q66" s="169"/>
    </row>
    <row r="67" spans="2:17" s="57" customFormat="1" ht="23.25" customHeight="1" x14ac:dyDescent="0.45">
      <c r="B67" s="171"/>
      <c r="C67" s="172"/>
      <c r="D67" s="132"/>
      <c r="E67" s="132"/>
      <c r="G67" s="55"/>
      <c r="H67" s="55"/>
      <c r="I67" s="164"/>
      <c r="J67" s="207"/>
      <c r="K67" s="169"/>
      <c r="L67" s="169"/>
      <c r="M67" s="237"/>
      <c r="N67" s="237"/>
      <c r="O67" s="238"/>
      <c r="P67" s="169"/>
      <c r="Q67" s="169"/>
    </row>
    <row r="68" spans="2:17" s="57" customFormat="1" ht="23.25" customHeight="1" x14ac:dyDescent="0.45">
      <c r="B68" s="171"/>
      <c r="C68" s="172"/>
      <c r="D68" s="132"/>
      <c r="E68" s="132"/>
      <c r="G68" s="55"/>
      <c r="H68" s="55"/>
      <c r="I68" s="164"/>
      <c r="J68" s="207"/>
      <c r="K68" s="169"/>
      <c r="L68" s="169"/>
      <c r="M68" s="237"/>
      <c r="N68" s="237"/>
      <c r="O68" s="238"/>
      <c r="P68" s="169"/>
      <c r="Q68" s="169"/>
    </row>
    <row r="69" spans="2:17" s="57" customFormat="1" ht="23.25" customHeight="1" x14ac:dyDescent="0.45">
      <c r="B69" s="171"/>
      <c r="C69" s="172"/>
      <c r="D69" s="132"/>
      <c r="E69" s="132"/>
      <c r="G69" s="55"/>
      <c r="H69" s="55"/>
      <c r="I69" s="164"/>
      <c r="J69" s="207"/>
      <c r="K69" s="169"/>
      <c r="L69" s="169"/>
      <c r="M69" s="237"/>
      <c r="N69" s="237"/>
      <c r="O69" s="238"/>
      <c r="P69" s="169"/>
      <c r="Q69" s="169"/>
    </row>
    <row r="70" spans="2:17" s="57" customFormat="1" ht="23.25" customHeight="1" x14ac:dyDescent="0.45">
      <c r="B70" s="171"/>
      <c r="C70" s="172"/>
      <c r="D70" s="132"/>
      <c r="E70" s="132"/>
      <c r="G70" s="55"/>
      <c r="H70" s="55"/>
      <c r="I70" s="164"/>
      <c r="J70" s="207"/>
      <c r="K70" s="169"/>
      <c r="L70" s="169"/>
      <c r="M70" s="237"/>
      <c r="N70" s="237"/>
      <c r="O70" s="238"/>
      <c r="P70" s="169"/>
      <c r="Q70" s="169"/>
    </row>
    <row r="71" spans="2:17" s="57" customFormat="1" ht="23.25" customHeight="1" x14ac:dyDescent="0.45">
      <c r="B71" s="177"/>
      <c r="C71" s="172"/>
      <c r="D71" s="132"/>
      <c r="E71" s="132"/>
      <c r="G71" s="55"/>
      <c r="H71" s="55"/>
      <c r="I71" s="164"/>
      <c r="J71" s="207"/>
      <c r="K71" s="169"/>
      <c r="L71" s="169"/>
      <c r="M71" s="237"/>
      <c r="N71" s="237"/>
      <c r="O71" s="238"/>
      <c r="P71" s="169"/>
      <c r="Q71" s="169"/>
    </row>
    <row r="72" spans="2:17" s="57" customFormat="1" ht="23.25" customHeight="1" x14ac:dyDescent="0.45">
      <c r="B72" s="177"/>
      <c r="C72" s="172"/>
      <c r="D72" s="132"/>
      <c r="E72" s="132"/>
      <c r="G72" s="55"/>
      <c r="H72" s="55"/>
      <c r="I72" s="164"/>
      <c r="J72" s="207"/>
      <c r="K72" s="169"/>
      <c r="L72" s="169"/>
      <c r="M72" s="237"/>
      <c r="N72" s="237"/>
      <c r="O72" s="238"/>
      <c r="P72" s="169"/>
      <c r="Q72" s="169"/>
    </row>
    <row r="73" spans="2:17" s="57" customFormat="1" ht="23.25" customHeight="1" x14ac:dyDescent="0.45">
      <c r="B73" s="177"/>
      <c r="C73" s="172"/>
      <c r="D73" s="132"/>
      <c r="E73" s="132"/>
      <c r="G73" s="55"/>
      <c r="H73" s="55"/>
      <c r="I73" s="164"/>
      <c r="J73" s="207"/>
      <c r="K73" s="169"/>
      <c r="L73" s="169"/>
      <c r="M73" s="237"/>
      <c r="N73" s="237"/>
      <c r="O73" s="238"/>
      <c r="P73" s="169"/>
      <c r="Q73" s="169"/>
    </row>
    <row r="74" spans="2:17" s="57" customFormat="1" ht="23.25" customHeight="1" x14ac:dyDescent="0.45">
      <c r="B74" s="171"/>
      <c r="C74" s="172"/>
      <c r="D74" s="132"/>
      <c r="E74" s="132"/>
      <c r="G74" s="55"/>
      <c r="H74" s="55"/>
      <c r="I74" s="164"/>
      <c r="J74" s="207"/>
      <c r="K74" s="169"/>
      <c r="L74" s="169"/>
      <c r="M74" s="237"/>
      <c r="N74" s="237"/>
      <c r="O74" s="238"/>
      <c r="P74" s="169"/>
      <c r="Q74" s="169"/>
    </row>
    <row r="75" spans="2:17" s="57" customFormat="1" ht="23.25" customHeight="1" x14ac:dyDescent="0.45">
      <c r="B75" s="184"/>
      <c r="C75" s="172"/>
      <c r="D75" s="132"/>
      <c r="E75" s="132"/>
      <c r="G75" s="55"/>
      <c r="H75" s="55"/>
      <c r="I75" s="164"/>
      <c r="J75" s="207"/>
      <c r="K75" s="169"/>
      <c r="L75" s="169"/>
      <c r="M75" s="237"/>
      <c r="N75" s="237"/>
      <c r="O75" s="238"/>
      <c r="P75" s="169"/>
      <c r="Q75" s="169"/>
    </row>
    <row r="76" spans="2:17" s="57" customFormat="1" ht="23.25" customHeight="1" x14ac:dyDescent="0.45">
      <c r="B76" s="184"/>
      <c r="C76" s="172"/>
      <c r="D76" s="132"/>
      <c r="E76" s="132"/>
      <c r="G76" s="55"/>
      <c r="H76" s="55"/>
      <c r="I76" s="164"/>
      <c r="J76" s="207"/>
      <c r="K76" s="169"/>
      <c r="L76" s="169"/>
      <c r="M76" s="237"/>
      <c r="N76" s="237"/>
      <c r="O76" s="238"/>
      <c r="P76" s="169"/>
      <c r="Q76" s="169"/>
    </row>
    <row r="77" spans="2:17" s="57" customFormat="1" ht="23.25" customHeight="1" x14ac:dyDescent="0.45">
      <c r="B77" s="184"/>
      <c r="C77" s="172"/>
      <c r="D77" s="132"/>
      <c r="E77" s="132"/>
      <c r="G77" s="55"/>
      <c r="H77" s="55"/>
      <c r="I77" s="164"/>
      <c r="J77" s="207"/>
      <c r="K77" s="169"/>
      <c r="L77" s="169"/>
      <c r="M77" s="237"/>
      <c r="N77" s="237"/>
      <c r="O77" s="238"/>
      <c r="P77" s="169"/>
      <c r="Q77" s="169"/>
    </row>
    <row r="78" spans="2:17" s="57" customFormat="1" ht="23.25" customHeight="1" x14ac:dyDescent="0.45">
      <c r="B78" s="184"/>
      <c r="C78" s="172"/>
      <c r="D78" s="132"/>
      <c r="E78" s="132"/>
      <c r="G78" s="55"/>
      <c r="H78" s="55"/>
      <c r="I78" s="164"/>
      <c r="J78" s="207"/>
      <c r="K78" s="169"/>
      <c r="L78" s="169"/>
      <c r="M78" s="237"/>
      <c r="N78" s="237"/>
      <c r="O78" s="238"/>
      <c r="P78" s="169"/>
      <c r="Q78" s="169"/>
    </row>
    <row r="79" spans="2:17" s="57" customFormat="1" ht="23.25" customHeight="1" x14ac:dyDescent="0.45">
      <c r="B79" s="184"/>
      <c r="C79" s="172"/>
      <c r="D79" s="132"/>
      <c r="E79" s="132"/>
      <c r="G79" s="55"/>
      <c r="H79" s="55"/>
      <c r="I79" s="164"/>
      <c r="J79" s="207"/>
      <c r="K79" s="169"/>
      <c r="L79" s="169"/>
      <c r="M79" s="237"/>
      <c r="N79" s="237"/>
      <c r="O79" s="238"/>
      <c r="P79" s="169"/>
      <c r="Q79" s="169"/>
    </row>
    <row r="80" spans="2:17" s="57" customFormat="1" ht="23.25" customHeight="1" x14ac:dyDescent="0.45">
      <c r="B80" s="184"/>
      <c r="C80" s="172"/>
      <c r="D80" s="132"/>
      <c r="E80" s="132"/>
      <c r="G80" s="55"/>
      <c r="H80" s="55"/>
      <c r="I80" s="164"/>
      <c r="J80" s="207"/>
      <c r="K80" s="169"/>
      <c r="L80" s="169"/>
      <c r="M80" s="237"/>
      <c r="N80" s="237"/>
      <c r="O80" s="238"/>
      <c r="P80" s="169"/>
      <c r="Q80" s="169"/>
    </row>
    <row r="81" spans="2:17" s="57" customFormat="1" ht="23.25" customHeight="1" x14ac:dyDescent="0.45">
      <c r="B81" s="184"/>
      <c r="C81" s="172"/>
      <c r="D81" s="132"/>
      <c r="E81" s="132"/>
      <c r="G81" s="55"/>
      <c r="H81" s="55"/>
      <c r="I81" s="164"/>
      <c r="J81" s="207"/>
      <c r="K81" s="169"/>
      <c r="L81" s="169"/>
      <c r="M81" s="237"/>
      <c r="N81" s="237"/>
      <c r="O81" s="238"/>
      <c r="P81" s="169"/>
      <c r="Q81" s="169"/>
    </row>
    <row r="82" spans="2:17" s="57" customFormat="1" ht="23.25" customHeight="1" x14ac:dyDescent="0.45">
      <c r="B82" s="184"/>
      <c r="C82" s="172"/>
      <c r="D82" s="132"/>
      <c r="E82" s="132"/>
      <c r="G82" s="55"/>
      <c r="H82" s="55"/>
      <c r="I82" s="164"/>
      <c r="J82" s="207"/>
      <c r="K82" s="169"/>
      <c r="L82" s="169"/>
      <c r="M82" s="237"/>
      <c r="N82" s="237"/>
      <c r="O82" s="238"/>
      <c r="P82" s="169"/>
      <c r="Q82" s="169"/>
    </row>
    <row r="83" spans="2:17" s="57" customFormat="1" ht="23.25" customHeight="1" x14ac:dyDescent="0.45">
      <c r="B83" s="184"/>
      <c r="C83" s="172"/>
      <c r="D83" s="132"/>
      <c r="E83" s="132"/>
      <c r="G83" s="55"/>
      <c r="H83" s="55"/>
      <c r="I83" s="164"/>
      <c r="J83" s="207"/>
      <c r="K83" s="169"/>
      <c r="L83" s="169"/>
      <c r="M83" s="237"/>
      <c r="N83" s="237"/>
      <c r="O83" s="238"/>
      <c r="P83" s="169"/>
      <c r="Q83" s="169"/>
    </row>
    <row r="84" spans="2:17" s="57" customFormat="1" ht="23.25" customHeight="1" x14ac:dyDescent="0.45">
      <c r="B84" s="184"/>
      <c r="C84" s="172"/>
      <c r="D84" s="132"/>
      <c r="E84" s="132"/>
      <c r="G84" s="55"/>
      <c r="H84" s="55"/>
      <c r="I84" s="164"/>
      <c r="J84" s="207"/>
      <c r="K84" s="169"/>
      <c r="L84" s="169"/>
      <c r="M84" s="237"/>
      <c r="N84" s="237"/>
      <c r="O84" s="238"/>
      <c r="P84" s="169"/>
      <c r="Q84" s="169"/>
    </row>
    <row r="85" spans="2:17" s="57" customFormat="1" ht="23.25" customHeight="1" x14ac:dyDescent="0.45">
      <c r="B85" s="184"/>
      <c r="C85" s="172"/>
      <c r="D85" s="132"/>
      <c r="E85" s="132"/>
      <c r="G85" s="55"/>
      <c r="H85" s="55"/>
      <c r="I85" s="164"/>
      <c r="J85" s="207"/>
      <c r="K85" s="169"/>
      <c r="L85" s="169"/>
      <c r="M85" s="237"/>
      <c r="N85" s="237"/>
      <c r="O85" s="238"/>
      <c r="P85" s="169"/>
      <c r="Q85" s="169"/>
    </row>
    <row r="86" spans="2:17" s="57" customFormat="1" ht="23.25" customHeight="1" x14ac:dyDescent="0.45">
      <c r="B86" s="184"/>
      <c r="C86" s="172"/>
      <c r="D86" s="132"/>
      <c r="E86" s="132"/>
      <c r="G86" s="55"/>
      <c r="H86" s="55"/>
      <c r="I86" s="164"/>
      <c r="J86" s="207"/>
      <c r="K86" s="169"/>
      <c r="L86" s="169"/>
      <c r="M86" s="237"/>
      <c r="N86" s="237"/>
      <c r="O86" s="238"/>
      <c r="P86" s="169"/>
      <c r="Q86" s="169"/>
    </row>
    <row r="87" spans="2:17" s="57" customFormat="1" ht="23.25" customHeight="1" x14ac:dyDescent="0.45">
      <c r="B87" s="184"/>
      <c r="C87" s="172"/>
      <c r="D87" s="132"/>
      <c r="E87" s="132"/>
      <c r="G87" s="55"/>
      <c r="H87" s="55"/>
      <c r="I87" s="164"/>
      <c r="J87" s="207"/>
      <c r="K87" s="169"/>
      <c r="L87" s="169"/>
      <c r="M87" s="237"/>
      <c r="N87" s="237"/>
      <c r="O87" s="238"/>
      <c r="P87" s="169"/>
      <c r="Q87" s="169"/>
    </row>
    <row r="88" spans="2:17" s="57" customFormat="1" ht="23.25" customHeight="1" x14ac:dyDescent="0.45">
      <c r="B88" s="184"/>
      <c r="C88" s="172"/>
      <c r="D88" s="132"/>
      <c r="E88" s="132"/>
      <c r="G88" s="55"/>
      <c r="H88" s="55"/>
      <c r="I88" s="164"/>
      <c r="J88" s="207"/>
      <c r="K88" s="169"/>
      <c r="L88" s="169"/>
      <c r="M88" s="237"/>
      <c r="N88" s="237"/>
      <c r="O88" s="238"/>
      <c r="P88" s="169"/>
      <c r="Q88" s="169"/>
    </row>
    <row r="89" spans="2:17" s="57" customFormat="1" ht="23.25" customHeight="1" x14ac:dyDescent="0.45">
      <c r="B89" s="184"/>
      <c r="C89" s="172"/>
      <c r="D89" s="132"/>
      <c r="E89" s="132"/>
      <c r="G89" s="55"/>
      <c r="H89" s="55"/>
      <c r="I89" s="164"/>
      <c r="J89" s="207"/>
      <c r="K89" s="169"/>
      <c r="L89" s="169"/>
      <c r="M89" s="237"/>
      <c r="N89" s="237"/>
      <c r="O89" s="238"/>
      <c r="P89" s="169"/>
      <c r="Q89" s="169"/>
    </row>
    <row r="90" spans="2:17" s="57" customFormat="1" ht="23.25" customHeight="1" x14ac:dyDescent="0.45">
      <c r="B90" s="184"/>
      <c r="C90" s="172"/>
      <c r="D90" s="132"/>
      <c r="E90" s="132"/>
      <c r="G90" s="55"/>
      <c r="H90" s="55"/>
      <c r="I90" s="164"/>
      <c r="J90" s="207"/>
      <c r="K90" s="169"/>
      <c r="L90" s="169"/>
      <c r="M90" s="237"/>
      <c r="N90" s="237"/>
      <c r="O90" s="238"/>
      <c r="P90" s="169"/>
      <c r="Q90" s="169"/>
    </row>
    <row r="91" spans="2:17" s="57" customFormat="1" ht="23.25" customHeight="1" x14ac:dyDescent="0.45">
      <c r="B91" s="184"/>
      <c r="C91" s="172"/>
      <c r="D91" s="132"/>
      <c r="E91" s="132"/>
      <c r="G91" s="55"/>
      <c r="H91" s="55"/>
      <c r="I91" s="164"/>
      <c r="J91" s="207"/>
      <c r="K91" s="169"/>
      <c r="L91" s="169"/>
      <c r="M91" s="237"/>
      <c r="N91" s="237"/>
      <c r="O91" s="238"/>
      <c r="P91" s="169"/>
      <c r="Q91" s="169"/>
    </row>
    <row r="92" spans="2:17" s="57" customFormat="1" ht="23.25" customHeight="1" x14ac:dyDescent="0.45">
      <c r="B92" s="184"/>
      <c r="C92" s="172"/>
      <c r="D92" s="132"/>
      <c r="E92" s="132"/>
      <c r="G92" s="55"/>
      <c r="H92" s="55"/>
      <c r="I92" s="164"/>
      <c r="J92" s="207"/>
      <c r="K92" s="169"/>
      <c r="L92" s="169"/>
      <c r="M92" s="237"/>
      <c r="N92" s="237"/>
      <c r="O92" s="238"/>
      <c r="P92" s="169"/>
      <c r="Q92" s="169"/>
    </row>
    <row r="93" spans="2:17" s="57" customFormat="1" ht="23.25" customHeight="1" x14ac:dyDescent="0.45">
      <c r="B93" s="184"/>
      <c r="C93" s="172"/>
      <c r="D93" s="132"/>
      <c r="E93" s="132"/>
      <c r="G93" s="55"/>
      <c r="H93" s="55"/>
      <c r="I93" s="164"/>
      <c r="J93" s="207"/>
      <c r="K93" s="169"/>
      <c r="L93" s="169"/>
      <c r="M93" s="237"/>
      <c r="N93" s="237"/>
      <c r="O93" s="238"/>
      <c r="P93" s="169"/>
      <c r="Q93" s="169"/>
    </row>
    <row r="94" spans="2:17" s="57" customFormat="1" ht="23.25" customHeight="1" x14ac:dyDescent="0.45">
      <c r="B94" s="184"/>
      <c r="C94" s="172"/>
      <c r="D94" s="132"/>
      <c r="E94" s="132"/>
      <c r="G94" s="55"/>
      <c r="H94" s="55"/>
      <c r="I94" s="164"/>
      <c r="J94" s="207"/>
      <c r="K94" s="169"/>
      <c r="L94" s="169"/>
      <c r="M94" s="237"/>
      <c r="N94" s="237"/>
      <c r="O94" s="238"/>
      <c r="P94" s="169"/>
      <c r="Q94" s="169"/>
    </row>
    <row r="95" spans="2:17" s="57" customFormat="1" ht="23.25" customHeight="1" x14ac:dyDescent="0.45">
      <c r="B95" s="184"/>
      <c r="C95" s="172"/>
      <c r="D95" s="132"/>
      <c r="E95" s="132"/>
      <c r="G95" s="55"/>
      <c r="H95" s="55"/>
      <c r="I95" s="164"/>
      <c r="J95" s="207"/>
      <c r="K95" s="169"/>
      <c r="L95" s="169"/>
      <c r="M95" s="237"/>
      <c r="N95" s="237"/>
      <c r="O95" s="238"/>
      <c r="P95" s="169"/>
      <c r="Q95" s="169"/>
    </row>
    <row r="96" spans="2:17" s="57" customFormat="1" ht="23.25" customHeight="1" x14ac:dyDescent="0.45">
      <c r="B96" s="184"/>
      <c r="C96" s="172"/>
      <c r="D96" s="132"/>
      <c r="E96" s="132"/>
      <c r="G96" s="55"/>
      <c r="H96" s="55"/>
      <c r="I96" s="164"/>
      <c r="J96" s="207"/>
      <c r="K96" s="169"/>
      <c r="L96" s="169"/>
      <c r="M96" s="237"/>
      <c r="N96" s="237"/>
      <c r="O96" s="238"/>
      <c r="P96" s="169"/>
      <c r="Q96" s="169"/>
    </row>
    <row r="97" spans="2:17" s="57" customFormat="1" ht="23.25" customHeight="1" x14ac:dyDescent="0.45">
      <c r="B97" s="184"/>
      <c r="C97" s="172"/>
      <c r="D97" s="132"/>
      <c r="E97" s="132"/>
      <c r="G97" s="55"/>
      <c r="H97" s="55"/>
      <c r="I97" s="164"/>
      <c r="J97" s="207"/>
      <c r="K97" s="169"/>
      <c r="L97" s="169"/>
      <c r="M97" s="237"/>
      <c r="N97" s="237"/>
      <c r="O97" s="238"/>
      <c r="P97" s="169"/>
      <c r="Q97" s="169"/>
    </row>
    <row r="98" spans="2:17" s="57" customFormat="1" ht="23.25" customHeight="1" x14ac:dyDescent="0.45">
      <c r="B98" s="184"/>
      <c r="C98" s="172"/>
      <c r="D98" s="132"/>
      <c r="E98" s="132"/>
      <c r="G98" s="55"/>
      <c r="H98" s="55"/>
      <c r="I98" s="164"/>
      <c r="J98" s="207"/>
      <c r="K98" s="169"/>
      <c r="L98" s="169"/>
      <c r="M98" s="237"/>
      <c r="N98" s="237"/>
      <c r="O98" s="238"/>
      <c r="P98" s="169"/>
      <c r="Q98" s="169"/>
    </row>
    <row r="99" spans="2:17" s="57" customFormat="1" ht="23.25" customHeight="1" x14ac:dyDescent="0.45">
      <c r="B99" s="184"/>
      <c r="C99" s="172"/>
      <c r="D99" s="132"/>
      <c r="E99" s="132"/>
      <c r="G99" s="55"/>
      <c r="H99" s="55"/>
      <c r="I99" s="164"/>
      <c r="J99" s="207"/>
      <c r="K99" s="169"/>
      <c r="L99" s="169"/>
      <c r="M99" s="237"/>
      <c r="N99" s="237"/>
      <c r="O99" s="238"/>
      <c r="P99" s="169"/>
      <c r="Q99" s="169"/>
    </row>
    <row r="100" spans="2:17" s="57" customFormat="1" ht="23.25" customHeight="1" x14ac:dyDescent="0.45">
      <c r="B100" s="184"/>
      <c r="C100" s="172"/>
      <c r="D100" s="132"/>
      <c r="E100" s="132"/>
      <c r="G100" s="55"/>
      <c r="H100" s="55"/>
      <c r="I100" s="164"/>
      <c r="J100" s="207"/>
      <c r="K100" s="169"/>
      <c r="L100" s="169"/>
      <c r="M100" s="237"/>
      <c r="N100" s="237"/>
      <c r="O100" s="238"/>
      <c r="P100" s="169"/>
      <c r="Q100" s="169"/>
    </row>
    <row r="101" spans="2:17" s="57" customFormat="1" ht="23.25" customHeight="1" x14ac:dyDescent="0.45">
      <c r="B101" s="184"/>
      <c r="C101" s="172"/>
      <c r="D101" s="132"/>
      <c r="E101" s="132"/>
      <c r="G101" s="55"/>
      <c r="H101" s="55"/>
      <c r="I101" s="164"/>
      <c r="J101" s="207"/>
      <c r="K101" s="169"/>
      <c r="L101" s="169"/>
      <c r="M101" s="237"/>
      <c r="N101" s="237"/>
      <c r="O101" s="238"/>
      <c r="P101" s="169"/>
      <c r="Q101" s="169"/>
    </row>
    <row r="102" spans="2:17" s="57" customFormat="1" ht="23.25" customHeight="1" x14ac:dyDescent="0.45">
      <c r="B102" s="184"/>
      <c r="C102" s="172"/>
      <c r="D102" s="132"/>
      <c r="E102" s="132"/>
      <c r="G102" s="55"/>
      <c r="H102" s="55"/>
      <c r="I102" s="164"/>
      <c r="J102" s="207"/>
      <c r="K102" s="169"/>
      <c r="L102" s="169"/>
      <c r="M102" s="237"/>
      <c r="N102" s="237"/>
      <c r="O102" s="238"/>
      <c r="P102" s="169"/>
      <c r="Q102" s="169"/>
    </row>
    <row r="103" spans="2:17" s="57" customFormat="1" ht="23.25" customHeight="1" x14ac:dyDescent="0.45">
      <c r="B103" s="184"/>
      <c r="C103" s="172"/>
      <c r="D103" s="132"/>
      <c r="E103" s="132"/>
      <c r="G103" s="55"/>
      <c r="H103" s="55"/>
      <c r="I103" s="164"/>
      <c r="J103" s="207"/>
      <c r="K103" s="169"/>
      <c r="L103" s="169"/>
      <c r="M103" s="237"/>
      <c r="N103" s="237"/>
      <c r="O103" s="238"/>
      <c r="P103" s="169"/>
      <c r="Q103" s="169"/>
    </row>
    <row r="104" spans="2:17" s="57" customFormat="1" ht="23.25" customHeight="1" x14ac:dyDescent="0.45">
      <c r="B104" s="184"/>
      <c r="C104" s="172"/>
      <c r="D104" s="132"/>
      <c r="E104" s="132"/>
      <c r="G104" s="55"/>
      <c r="H104" s="55"/>
      <c r="I104" s="164"/>
      <c r="J104" s="207"/>
      <c r="K104" s="169"/>
      <c r="L104" s="169"/>
      <c r="M104" s="237"/>
      <c r="N104" s="237"/>
      <c r="O104" s="238"/>
      <c r="P104" s="169"/>
      <c r="Q104" s="169"/>
    </row>
    <row r="105" spans="2:17" s="57" customFormat="1" ht="23.25" customHeight="1" x14ac:dyDescent="0.45">
      <c r="B105" s="184"/>
      <c r="C105" s="172"/>
      <c r="D105" s="132"/>
      <c r="E105" s="132"/>
      <c r="G105" s="55"/>
      <c r="H105" s="55"/>
      <c r="I105" s="164"/>
      <c r="J105" s="207"/>
      <c r="K105" s="169"/>
      <c r="L105" s="169"/>
      <c r="M105" s="237"/>
      <c r="N105" s="237"/>
      <c r="O105" s="238"/>
      <c r="P105" s="169"/>
      <c r="Q105" s="169"/>
    </row>
    <row r="106" spans="2:17" s="57" customFormat="1" ht="23.25" customHeight="1" x14ac:dyDescent="0.45">
      <c r="B106" s="184"/>
      <c r="C106" s="172"/>
      <c r="D106" s="132"/>
      <c r="E106" s="132"/>
      <c r="G106" s="55"/>
      <c r="H106" s="55"/>
      <c r="I106" s="164"/>
      <c r="J106" s="207"/>
      <c r="K106" s="169"/>
      <c r="L106" s="169"/>
      <c r="M106" s="237"/>
      <c r="N106" s="237"/>
      <c r="O106" s="238"/>
      <c r="P106" s="169"/>
      <c r="Q106" s="169"/>
    </row>
    <row r="107" spans="2:17" s="57" customFormat="1" ht="23.25" customHeight="1" x14ac:dyDescent="0.45">
      <c r="B107" s="184"/>
      <c r="C107" s="172"/>
      <c r="D107" s="132"/>
      <c r="E107" s="132"/>
      <c r="G107" s="55"/>
      <c r="H107" s="55"/>
      <c r="I107" s="164"/>
      <c r="J107" s="207"/>
      <c r="K107" s="169"/>
      <c r="L107" s="169"/>
      <c r="M107" s="237"/>
      <c r="N107" s="237"/>
      <c r="O107" s="238"/>
      <c r="P107" s="169"/>
      <c r="Q107" s="169"/>
    </row>
    <row r="108" spans="2:17" s="57" customFormat="1" ht="23.25" customHeight="1" x14ac:dyDescent="0.45">
      <c r="B108" s="184"/>
      <c r="C108" s="172"/>
      <c r="D108" s="132"/>
      <c r="E108" s="132"/>
      <c r="G108" s="55"/>
      <c r="H108" s="55"/>
      <c r="I108" s="164"/>
      <c r="J108" s="207"/>
      <c r="K108" s="169"/>
      <c r="L108" s="169"/>
      <c r="M108" s="237"/>
      <c r="N108" s="237"/>
      <c r="O108" s="238"/>
      <c r="P108" s="169"/>
      <c r="Q108" s="169"/>
    </row>
    <row r="109" spans="2:17" s="57" customFormat="1" ht="23.25" customHeight="1" x14ac:dyDescent="0.45">
      <c r="B109" s="184"/>
      <c r="C109" s="172"/>
      <c r="D109" s="132"/>
      <c r="E109" s="132"/>
      <c r="G109" s="55"/>
      <c r="H109" s="55"/>
      <c r="I109" s="164"/>
      <c r="J109" s="207"/>
      <c r="K109" s="169"/>
      <c r="L109" s="169"/>
      <c r="M109" s="237"/>
      <c r="N109" s="237"/>
      <c r="O109" s="238"/>
      <c r="P109" s="169"/>
      <c r="Q109" s="169"/>
    </row>
    <row r="110" spans="2:17" s="57" customFormat="1" ht="23.25" customHeight="1" x14ac:dyDescent="0.45">
      <c r="B110" s="184"/>
      <c r="C110" s="172"/>
      <c r="D110" s="132"/>
      <c r="E110" s="132"/>
      <c r="G110" s="55"/>
      <c r="H110" s="55"/>
      <c r="I110" s="164"/>
      <c r="J110" s="207"/>
      <c r="K110" s="169"/>
      <c r="L110" s="169"/>
      <c r="M110" s="237"/>
      <c r="N110" s="237"/>
      <c r="O110" s="238"/>
      <c r="P110" s="169"/>
      <c r="Q110" s="169"/>
    </row>
    <row r="111" spans="2:17" s="57" customFormat="1" ht="23.25" customHeight="1" x14ac:dyDescent="0.45">
      <c r="B111" s="184"/>
      <c r="C111" s="172"/>
      <c r="D111" s="132"/>
      <c r="E111" s="132"/>
      <c r="G111" s="55"/>
      <c r="H111" s="55"/>
      <c r="I111" s="164"/>
      <c r="J111" s="207"/>
      <c r="K111" s="169"/>
      <c r="L111" s="169"/>
      <c r="M111" s="237"/>
      <c r="N111" s="237"/>
      <c r="O111" s="238"/>
      <c r="P111" s="169"/>
      <c r="Q111" s="169"/>
    </row>
    <row r="112" spans="2:17" s="57" customFormat="1" ht="23.25" customHeight="1" x14ac:dyDescent="0.45">
      <c r="B112" s="184"/>
      <c r="C112" s="172"/>
      <c r="D112" s="132"/>
      <c r="E112" s="132"/>
      <c r="G112" s="55"/>
      <c r="H112" s="55"/>
      <c r="I112" s="164"/>
      <c r="J112" s="207"/>
      <c r="K112" s="169"/>
      <c r="L112" s="169"/>
      <c r="M112" s="237"/>
      <c r="N112" s="237"/>
      <c r="O112" s="238"/>
      <c r="P112" s="169"/>
      <c r="Q112" s="169"/>
    </row>
    <row r="113" spans="2:17" s="57" customFormat="1" ht="23.25" customHeight="1" x14ac:dyDescent="0.45">
      <c r="B113" s="184"/>
      <c r="C113" s="172"/>
      <c r="D113" s="132"/>
      <c r="E113" s="132"/>
      <c r="G113" s="55"/>
      <c r="H113" s="55"/>
      <c r="I113" s="164"/>
      <c r="J113" s="207"/>
      <c r="K113" s="169"/>
      <c r="L113" s="169"/>
      <c r="M113" s="237"/>
      <c r="N113" s="237"/>
      <c r="O113" s="238"/>
      <c r="P113" s="169"/>
      <c r="Q113" s="169"/>
    </row>
    <row r="114" spans="2:17" s="57" customFormat="1" ht="23.25" customHeight="1" x14ac:dyDescent="0.45">
      <c r="B114" s="184"/>
      <c r="C114" s="172"/>
      <c r="D114" s="132"/>
      <c r="E114" s="132"/>
      <c r="G114" s="55"/>
      <c r="H114" s="55"/>
      <c r="I114" s="164"/>
      <c r="J114" s="207"/>
      <c r="K114" s="169"/>
      <c r="L114" s="169"/>
      <c r="M114" s="237"/>
      <c r="N114" s="237"/>
      <c r="O114" s="238"/>
      <c r="P114" s="169"/>
      <c r="Q114" s="169"/>
    </row>
    <row r="115" spans="2:17" s="57" customFormat="1" ht="23.25" customHeight="1" x14ac:dyDescent="0.45">
      <c r="B115" s="184"/>
      <c r="C115" s="172"/>
      <c r="D115" s="132"/>
      <c r="E115" s="132"/>
      <c r="G115" s="55"/>
      <c r="H115" s="55"/>
      <c r="I115" s="164"/>
      <c r="J115" s="207"/>
      <c r="K115" s="169"/>
      <c r="L115" s="169"/>
      <c r="M115" s="237"/>
      <c r="N115" s="237"/>
      <c r="O115" s="238"/>
      <c r="P115" s="169"/>
      <c r="Q115" s="169"/>
    </row>
    <row r="116" spans="2:17" s="57" customFormat="1" ht="23.25" customHeight="1" x14ac:dyDescent="0.45">
      <c r="B116" s="184"/>
      <c r="C116" s="172"/>
      <c r="D116" s="132"/>
      <c r="E116" s="132"/>
      <c r="G116" s="55"/>
      <c r="H116" s="55"/>
      <c r="I116" s="164"/>
      <c r="J116" s="207"/>
      <c r="K116" s="169"/>
      <c r="L116" s="169"/>
      <c r="M116" s="237"/>
      <c r="N116" s="237"/>
      <c r="O116" s="238"/>
      <c r="P116" s="169"/>
      <c r="Q116" s="169"/>
    </row>
    <row r="117" spans="2:17" s="57" customFormat="1" ht="23.25" customHeight="1" x14ac:dyDescent="0.45">
      <c r="B117" s="184"/>
      <c r="C117" s="172"/>
      <c r="D117" s="132"/>
      <c r="E117" s="132"/>
      <c r="G117" s="55"/>
      <c r="H117" s="55"/>
      <c r="I117" s="164"/>
      <c r="J117" s="207"/>
      <c r="K117" s="169"/>
      <c r="L117" s="169"/>
      <c r="M117" s="237"/>
      <c r="N117" s="237"/>
      <c r="O117" s="238"/>
      <c r="P117" s="169"/>
      <c r="Q117" s="169"/>
    </row>
    <row r="118" spans="2:17" s="57" customFormat="1" ht="23.25" customHeight="1" x14ac:dyDescent="0.45">
      <c r="B118" s="184"/>
      <c r="C118" s="172"/>
      <c r="D118" s="132"/>
      <c r="E118" s="132"/>
      <c r="G118" s="55"/>
      <c r="H118" s="55"/>
      <c r="I118" s="164"/>
      <c r="J118" s="207"/>
      <c r="K118" s="169"/>
      <c r="L118" s="169"/>
      <c r="M118" s="237"/>
      <c r="N118" s="237"/>
      <c r="O118" s="238"/>
      <c r="P118" s="169"/>
      <c r="Q118" s="169"/>
    </row>
    <row r="119" spans="2:17" s="57" customFormat="1" ht="23.25" customHeight="1" x14ac:dyDescent="0.45">
      <c r="B119" s="184"/>
      <c r="C119" s="172"/>
      <c r="D119" s="132"/>
      <c r="E119" s="132"/>
      <c r="G119" s="55"/>
      <c r="H119" s="55"/>
      <c r="I119" s="164"/>
      <c r="J119" s="207"/>
      <c r="K119" s="169"/>
      <c r="L119" s="169"/>
      <c r="M119" s="237"/>
      <c r="N119" s="237"/>
      <c r="O119" s="238"/>
      <c r="P119" s="169"/>
      <c r="Q119" s="169"/>
    </row>
    <row r="120" spans="2:17" s="57" customFormat="1" ht="23.25" customHeight="1" x14ac:dyDescent="0.45">
      <c r="B120" s="184"/>
      <c r="C120" s="172"/>
      <c r="D120" s="132"/>
      <c r="E120" s="132"/>
      <c r="G120" s="55"/>
      <c r="H120" s="55"/>
      <c r="I120" s="164"/>
      <c r="J120" s="207"/>
      <c r="K120" s="169"/>
      <c r="L120" s="169"/>
      <c r="M120" s="237"/>
      <c r="N120" s="237"/>
      <c r="O120" s="238"/>
      <c r="P120" s="169"/>
      <c r="Q120" s="169"/>
    </row>
    <row r="121" spans="2:17" s="57" customFormat="1" ht="23.25" customHeight="1" x14ac:dyDescent="0.45">
      <c r="B121" s="184"/>
      <c r="C121" s="172"/>
      <c r="D121" s="132"/>
      <c r="E121" s="132"/>
      <c r="G121" s="55"/>
      <c r="H121" s="55"/>
      <c r="I121" s="164"/>
      <c r="J121" s="207"/>
      <c r="K121" s="169"/>
      <c r="L121" s="169"/>
      <c r="M121" s="237"/>
      <c r="N121" s="237"/>
      <c r="O121" s="238"/>
      <c r="P121" s="169"/>
      <c r="Q121" s="169"/>
    </row>
    <row r="122" spans="2:17" s="57" customFormat="1" ht="23.25" customHeight="1" x14ac:dyDescent="0.45">
      <c r="B122" s="184"/>
      <c r="C122" s="172"/>
      <c r="D122" s="132"/>
      <c r="E122" s="132"/>
      <c r="G122" s="55"/>
      <c r="H122" s="55"/>
      <c r="I122" s="164"/>
      <c r="J122" s="207"/>
      <c r="K122" s="169"/>
      <c r="L122" s="169"/>
      <c r="M122" s="237"/>
      <c r="N122" s="237"/>
      <c r="O122" s="238"/>
      <c r="P122" s="169"/>
      <c r="Q122" s="169"/>
    </row>
    <row r="123" spans="2:17" s="57" customFormat="1" ht="23.25" customHeight="1" x14ac:dyDescent="0.45">
      <c r="B123" s="184"/>
      <c r="C123" s="172"/>
      <c r="D123" s="132"/>
      <c r="E123" s="132"/>
      <c r="G123" s="55"/>
      <c r="H123" s="55"/>
      <c r="I123" s="164"/>
      <c r="J123" s="207"/>
      <c r="K123" s="169"/>
      <c r="L123" s="169"/>
      <c r="M123" s="237"/>
      <c r="N123" s="237"/>
      <c r="O123" s="238"/>
      <c r="P123" s="169"/>
      <c r="Q123" s="169"/>
    </row>
    <row r="124" spans="2:17" s="57" customFormat="1" ht="23.25" customHeight="1" x14ac:dyDescent="0.45">
      <c r="B124" s="184"/>
      <c r="C124" s="172"/>
      <c r="D124" s="132"/>
      <c r="E124" s="132"/>
      <c r="G124" s="55"/>
      <c r="H124" s="55"/>
      <c r="I124" s="164"/>
      <c r="J124" s="207"/>
      <c r="K124" s="169"/>
      <c r="L124" s="169"/>
      <c r="M124" s="237"/>
      <c r="N124" s="237"/>
      <c r="O124" s="238"/>
      <c r="P124" s="169"/>
      <c r="Q124" s="169"/>
    </row>
    <row r="125" spans="2:17" s="57" customFormat="1" ht="23.25" customHeight="1" x14ac:dyDescent="0.45">
      <c r="B125" s="184"/>
      <c r="C125" s="172"/>
      <c r="D125" s="132"/>
      <c r="E125" s="132"/>
      <c r="G125" s="55"/>
      <c r="H125" s="55"/>
      <c r="I125" s="164"/>
      <c r="J125" s="207"/>
      <c r="K125" s="169"/>
      <c r="L125" s="169"/>
      <c r="M125" s="237"/>
      <c r="N125" s="237"/>
      <c r="O125" s="238"/>
      <c r="P125" s="169"/>
      <c r="Q125" s="169"/>
    </row>
    <row r="126" spans="2:17" s="57" customFormat="1" ht="23.25" customHeight="1" x14ac:dyDescent="0.45">
      <c r="B126" s="184"/>
      <c r="C126" s="172"/>
      <c r="D126" s="132"/>
      <c r="E126" s="132"/>
      <c r="G126" s="55"/>
      <c r="H126" s="55"/>
      <c r="I126" s="164"/>
      <c r="J126" s="207"/>
      <c r="K126" s="169"/>
      <c r="L126" s="169"/>
      <c r="M126" s="237"/>
      <c r="N126" s="237"/>
      <c r="O126" s="238"/>
      <c r="P126" s="169"/>
      <c r="Q126" s="169"/>
    </row>
    <row r="127" spans="2:17" s="57" customFormat="1" ht="23.25" customHeight="1" x14ac:dyDescent="0.45">
      <c r="B127" s="184"/>
      <c r="C127" s="172"/>
      <c r="D127" s="132"/>
      <c r="E127" s="132"/>
      <c r="G127" s="55"/>
      <c r="H127" s="55"/>
      <c r="I127" s="164"/>
      <c r="J127" s="207"/>
      <c r="K127" s="169"/>
      <c r="L127" s="169"/>
      <c r="M127" s="237"/>
      <c r="N127" s="237"/>
      <c r="O127" s="238"/>
      <c r="P127" s="169"/>
      <c r="Q127" s="169"/>
    </row>
    <row r="128" spans="2:17" s="57" customFormat="1" ht="23.25" customHeight="1" x14ac:dyDescent="0.45">
      <c r="B128" s="184"/>
      <c r="C128" s="172"/>
      <c r="D128" s="132"/>
      <c r="E128" s="132"/>
      <c r="G128" s="55"/>
      <c r="H128" s="55"/>
      <c r="I128" s="164"/>
      <c r="J128" s="207"/>
      <c r="K128" s="169"/>
      <c r="L128" s="169"/>
      <c r="M128" s="237"/>
      <c r="N128" s="237"/>
      <c r="O128" s="238"/>
      <c r="P128" s="169"/>
      <c r="Q128" s="169"/>
    </row>
    <row r="129" spans="2:17" s="57" customFormat="1" ht="23.25" customHeight="1" x14ac:dyDescent="0.45">
      <c r="B129" s="184"/>
      <c r="C129" s="172"/>
      <c r="D129" s="132"/>
      <c r="E129" s="132"/>
      <c r="G129" s="55"/>
      <c r="H129" s="55"/>
      <c r="I129" s="164"/>
      <c r="J129" s="207"/>
      <c r="K129" s="169"/>
      <c r="L129" s="169"/>
      <c r="M129" s="237"/>
      <c r="N129" s="237"/>
      <c r="O129" s="238"/>
      <c r="P129" s="169"/>
      <c r="Q129" s="169"/>
    </row>
    <row r="130" spans="2:17" s="57" customFormat="1" ht="23.25" customHeight="1" x14ac:dyDescent="0.45">
      <c r="B130" s="184"/>
      <c r="C130" s="172"/>
      <c r="D130" s="132"/>
      <c r="E130" s="132"/>
      <c r="G130" s="55"/>
      <c r="H130" s="55"/>
      <c r="I130" s="164"/>
      <c r="J130" s="207"/>
      <c r="K130" s="169"/>
      <c r="L130" s="169"/>
      <c r="M130" s="237"/>
      <c r="N130" s="237"/>
      <c r="O130" s="238"/>
      <c r="P130" s="169"/>
      <c r="Q130" s="169"/>
    </row>
    <row r="131" spans="2:17" s="57" customFormat="1" ht="23.25" customHeight="1" x14ac:dyDescent="0.45">
      <c r="B131" s="184"/>
      <c r="C131" s="172"/>
      <c r="D131" s="132"/>
      <c r="E131" s="132"/>
      <c r="G131" s="55"/>
      <c r="H131" s="55"/>
      <c r="I131" s="164"/>
      <c r="J131" s="207"/>
      <c r="K131" s="169"/>
      <c r="L131" s="169"/>
      <c r="M131" s="237"/>
      <c r="N131" s="237"/>
      <c r="O131" s="238"/>
      <c r="P131" s="169"/>
      <c r="Q131" s="169"/>
    </row>
    <row r="132" spans="2:17" s="57" customFormat="1" ht="23.25" customHeight="1" x14ac:dyDescent="0.45">
      <c r="B132" s="184"/>
      <c r="C132" s="172"/>
      <c r="D132" s="132"/>
      <c r="E132" s="132"/>
      <c r="G132" s="55"/>
      <c r="H132" s="55"/>
      <c r="I132" s="164"/>
      <c r="J132" s="207"/>
      <c r="K132" s="169"/>
      <c r="L132" s="169"/>
      <c r="M132" s="237"/>
      <c r="N132" s="237"/>
      <c r="O132" s="238"/>
      <c r="P132" s="169"/>
      <c r="Q132" s="169"/>
    </row>
    <row r="133" spans="2:17" s="57" customFormat="1" ht="23.25" customHeight="1" x14ac:dyDescent="0.45">
      <c r="B133" s="184"/>
      <c r="C133" s="172"/>
      <c r="D133" s="132"/>
      <c r="E133" s="132"/>
      <c r="G133" s="55"/>
      <c r="H133" s="55"/>
      <c r="I133" s="164"/>
      <c r="J133" s="207"/>
      <c r="K133" s="169"/>
      <c r="L133" s="169"/>
      <c r="M133" s="237"/>
      <c r="N133" s="237"/>
      <c r="O133" s="238"/>
      <c r="P133" s="169"/>
      <c r="Q133" s="169"/>
    </row>
    <row r="134" spans="2:17" s="57" customFormat="1" ht="23.25" customHeight="1" x14ac:dyDescent="0.45">
      <c r="B134" s="184"/>
      <c r="C134" s="172"/>
      <c r="D134" s="132"/>
      <c r="E134" s="132"/>
      <c r="G134" s="55"/>
      <c r="H134" s="55"/>
      <c r="I134" s="164"/>
      <c r="J134" s="207"/>
      <c r="K134" s="169"/>
      <c r="L134" s="169"/>
      <c r="M134" s="237"/>
      <c r="N134" s="237"/>
      <c r="O134" s="238"/>
      <c r="P134" s="169"/>
      <c r="Q134" s="169"/>
    </row>
    <row r="135" spans="2:17" s="57" customFormat="1" ht="23.25" customHeight="1" x14ac:dyDescent="0.45">
      <c r="B135" s="184"/>
      <c r="C135" s="172"/>
      <c r="D135" s="132"/>
      <c r="E135" s="132"/>
      <c r="G135" s="55"/>
      <c r="H135" s="55"/>
      <c r="I135" s="164"/>
      <c r="J135" s="207"/>
      <c r="K135" s="169"/>
      <c r="L135" s="169"/>
      <c r="M135" s="237"/>
      <c r="N135" s="237"/>
      <c r="O135" s="238"/>
      <c r="P135" s="169"/>
      <c r="Q135" s="169"/>
    </row>
    <row r="136" spans="2:17" s="57" customFormat="1" ht="23.25" customHeight="1" x14ac:dyDescent="0.45">
      <c r="B136" s="184"/>
      <c r="C136" s="172"/>
      <c r="D136" s="132"/>
      <c r="E136" s="132"/>
      <c r="G136" s="55"/>
      <c r="H136" s="55"/>
      <c r="I136" s="164"/>
      <c r="J136" s="207"/>
      <c r="K136" s="169"/>
      <c r="L136" s="169"/>
      <c r="M136" s="237"/>
      <c r="N136" s="237"/>
      <c r="O136" s="238"/>
      <c r="P136" s="169"/>
      <c r="Q136" s="169"/>
    </row>
    <row r="137" spans="2:17" s="57" customFormat="1" ht="23.25" customHeight="1" x14ac:dyDescent="0.45">
      <c r="B137" s="184"/>
      <c r="C137" s="172"/>
      <c r="D137" s="132"/>
      <c r="E137" s="132"/>
      <c r="G137" s="55"/>
      <c r="H137" s="55"/>
      <c r="I137" s="164"/>
      <c r="J137" s="207"/>
      <c r="K137" s="169"/>
      <c r="L137" s="169"/>
      <c r="M137" s="237"/>
      <c r="N137" s="237"/>
      <c r="O137" s="238"/>
      <c r="P137" s="169"/>
      <c r="Q137" s="169"/>
    </row>
    <row r="138" spans="2:17" s="57" customFormat="1" ht="23.25" customHeight="1" x14ac:dyDescent="0.45">
      <c r="B138" s="184"/>
      <c r="C138" s="172"/>
      <c r="D138" s="132"/>
      <c r="E138" s="132"/>
      <c r="G138" s="55"/>
      <c r="H138" s="55"/>
      <c r="I138" s="164"/>
      <c r="J138" s="207"/>
      <c r="K138" s="169"/>
      <c r="L138" s="169"/>
      <c r="M138" s="237"/>
      <c r="N138" s="237"/>
      <c r="O138" s="238"/>
      <c r="P138" s="169"/>
      <c r="Q138" s="169"/>
    </row>
    <row r="139" spans="2:17" s="57" customFormat="1" ht="23.25" customHeight="1" x14ac:dyDescent="0.45">
      <c r="B139" s="184"/>
      <c r="C139" s="172"/>
      <c r="D139" s="132"/>
      <c r="E139" s="132"/>
      <c r="G139" s="55"/>
      <c r="H139" s="55"/>
      <c r="I139" s="164"/>
      <c r="J139" s="207"/>
      <c r="K139" s="169"/>
      <c r="L139" s="169"/>
      <c r="M139" s="237"/>
      <c r="N139" s="237"/>
      <c r="O139" s="238"/>
      <c r="P139" s="169"/>
      <c r="Q139" s="169"/>
    </row>
    <row r="140" spans="2:17" s="57" customFormat="1" ht="23.25" customHeight="1" x14ac:dyDescent="0.45">
      <c r="B140" s="184"/>
      <c r="C140" s="172"/>
      <c r="D140" s="132"/>
      <c r="E140" s="132"/>
      <c r="G140" s="55"/>
      <c r="H140" s="55"/>
      <c r="I140" s="164"/>
      <c r="J140" s="207"/>
      <c r="K140" s="169"/>
      <c r="L140" s="169"/>
      <c r="M140" s="237"/>
      <c r="N140" s="237"/>
      <c r="O140" s="238"/>
      <c r="P140" s="169"/>
      <c r="Q140" s="169"/>
    </row>
    <row r="141" spans="2:17" s="57" customFormat="1" ht="23.25" customHeight="1" x14ac:dyDescent="0.45">
      <c r="B141" s="184"/>
      <c r="C141" s="172"/>
      <c r="D141" s="132"/>
      <c r="E141" s="132"/>
      <c r="G141" s="55"/>
      <c r="H141" s="55"/>
      <c r="I141" s="164"/>
      <c r="J141" s="207"/>
      <c r="K141" s="169"/>
      <c r="L141" s="169"/>
      <c r="M141" s="237"/>
      <c r="N141" s="237"/>
      <c r="O141" s="238"/>
      <c r="P141" s="169"/>
      <c r="Q141" s="169"/>
    </row>
    <row r="142" spans="2:17" s="57" customFormat="1" ht="23.25" customHeight="1" x14ac:dyDescent="0.45">
      <c r="B142" s="184"/>
      <c r="C142" s="172"/>
      <c r="D142" s="132"/>
      <c r="E142" s="132"/>
      <c r="G142" s="55"/>
      <c r="H142" s="55"/>
      <c r="I142" s="164"/>
      <c r="J142" s="207"/>
      <c r="K142" s="169"/>
      <c r="L142" s="169"/>
      <c r="M142" s="237"/>
      <c r="N142" s="237"/>
      <c r="O142" s="238"/>
      <c r="P142" s="169"/>
      <c r="Q142" s="169"/>
    </row>
    <row r="143" spans="2:17" s="57" customFormat="1" ht="23.25" customHeight="1" x14ac:dyDescent="0.45">
      <c r="B143" s="184"/>
      <c r="C143" s="172"/>
      <c r="D143" s="132"/>
      <c r="E143" s="132"/>
      <c r="G143" s="55"/>
      <c r="H143" s="55"/>
      <c r="I143" s="164"/>
      <c r="J143" s="207"/>
      <c r="K143" s="169"/>
      <c r="L143" s="169"/>
      <c r="M143" s="237"/>
      <c r="N143" s="237"/>
      <c r="O143" s="238"/>
      <c r="P143" s="169"/>
      <c r="Q143" s="169"/>
    </row>
    <row r="144" spans="2:17" s="57" customFormat="1" ht="23.25" customHeight="1" x14ac:dyDescent="0.45">
      <c r="B144" s="184"/>
      <c r="C144" s="172"/>
      <c r="D144" s="132"/>
      <c r="E144" s="132"/>
      <c r="G144" s="55"/>
      <c r="H144" s="55"/>
      <c r="I144" s="164"/>
      <c r="J144" s="207"/>
      <c r="K144" s="169"/>
      <c r="L144" s="169"/>
      <c r="M144" s="237"/>
      <c r="N144" s="237"/>
      <c r="O144" s="238"/>
      <c r="P144" s="169"/>
      <c r="Q144" s="169"/>
    </row>
    <row r="145" spans="2:17" s="57" customFormat="1" ht="23.25" customHeight="1" x14ac:dyDescent="0.45">
      <c r="B145" s="184"/>
      <c r="C145" s="172"/>
      <c r="D145" s="132"/>
      <c r="E145" s="132"/>
      <c r="G145" s="55"/>
      <c r="H145" s="55"/>
      <c r="I145" s="164"/>
      <c r="J145" s="207"/>
      <c r="K145" s="169"/>
      <c r="L145" s="169"/>
      <c r="M145" s="237"/>
      <c r="N145" s="237"/>
      <c r="O145" s="238"/>
      <c r="P145" s="169"/>
      <c r="Q145" s="169"/>
    </row>
    <row r="146" spans="2:17" s="57" customFormat="1" ht="23.25" customHeight="1" x14ac:dyDescent="0.45">
      <c r="B146" s="184"/>
      <c r="C146" s="172"/>
      <c r="D146" s="132"/>
      <c r="E146" s="132"/>
      <c r="G146" s="55"/>
      <c r="H146" s="55"/>
      <c r="I146" s="164"/>
      <c r="J146" s="207"/>
      <c r="K146" s="169"/>
      <c r="L146" s="169"/>
      <c r="M146" s="237"/>
      <c r="N146" s="237"/>
      <c r="O146" s="238"/>
      <c r="P146" s="169"/>
      <c r="Q146" s="169"/>
    </row>
    <row r="147" spans="2:17" s="57" customFormat="1" ht="23.25" customHeight="1" x14ac:dyDescent="0.45">
      <c r="B147" s="184"/>
      <c r="C147" s="172"/>
      <c r="D147" s="132"/>
      <c r="E147" s="132"/>
      <c r="G147" s="55"/>
      <c r="H147" s="55"/>
      <c r="I147" s="164"/>
      <c r="J147" s="207"/>
      <c r="K147" s="169"/>
      <c r="L147" s="169"/>
      <c r="M147" s="237"/>
      <c r="N147" s="237"/>
      <c r="O147" s="238"/>
      <c r="P147" s="169"/>
      <c r="Q147" s="169"/>
    </row>
    <row r="148" spans="2:17" s="57" customFormat="1" ht="23.25" customHeight="1" x14ac:dyDescent="0.45">
      <c r="B148" s="184"/>
      <c r="C148" s="172"/>
      <c r="D148" s="132"/>
      <c r="E148" s="132"/>
      <c r="G148" s="55"/>
      <c r="H148" s="55"/>
      <c r="I148" s="164"/>
      <c r="J148" s="207"/>
      <c r="K148" s="169"/>
      <c r="L148" s="169"/>
      <c r="M148" s="237"/>
      <c r="N148" s="237"/>
      <c r="O148" s="238"/>
      <c r="P148" s="169"/>
      <c r="Q148" s="169"/>
    </row>
    <row r="149" spans="2:17" s="57" customFormat="1" ht="23.25" customHeight="1" x14ac:dyDescent="0.45">
      <c r="B149" s="184"/>
      <c r="C149" s="172"/>
      <c r="D149" s="132"/>
      <c r="E149" s="132"/>
      <c r="G149" s="55"/>
      <c r="H149" s="55"/>
      <c r="I149" s="164"/>
      <c r="J149" s="207"/>
      <c r="K149" s="169"/>
      <c r="L149" s="169"/>
      <c r="M149" s="237"/>
      <c r="N149" s="237"/>
      <c r="O149" s="238"/>
      <c r="P149" s="169"/>
      <c r="Q149" s="169"/>
    </row>
    <row r="150" spans="2:17" s="57" customFormat="1" ht="23.25" customHeight="1" x14ac:dyDescent="0.45">
      <c r="B150" s="184"/>
      <c r="C150" s="172"/>
      <c r="D150" s="132"/>
      <c r="E150" s="132"/>
      <c r="G150" s="55"/>
      <c r="H150" s="55"/>
      <c r="I150" s="164"/>
      <c r="J150" s="207"/>
      <c r="K150" s="169"/>
      <c r="L150" s="169"/>
      <c r="M150" s="237"/>
      <c r="N150" s="237"/>
      <c r="O150" s="238"/>
      <c r="P150" s="169"/>
      <c r="Q150" s="169"/>
    </row>
    <row r="151" spans="2:17" s="57" customFormat="1" ht="23.25" customHeight="1" x14ac:dyDescent="0.45">
      <c r="B151" s="184"/>
      <c r="C151" s="172"/>
      <c r="D151" s="132"/>
      <c r="E151" s="132"/>
      <c r="G151" s="55"/>
      <c r="H151" s="55"/>
      <c r="I151" s="164"/>
      <c r="J151" s="207"/>
      <c r="K151" s="169"/>
      <c r="L151" s="169"/>
      <c r="M151" s="237"/>
      <c r="N151" s="237"/>
      <c r="O151" s="238"/>
      <c r="P151" s="169"/>
      <c r="Q151" s="169"/>
    </row>
    <row r="152" spans="2:17" s="57" customFormat="1" ht="23.25" customHeight="1" x14ac:dyDescent="0.45">
      <c r="B152" s="184"/>
      <c r="C152" s="172"/>
      <c r="D152" s="132"/>
      <c r="E152" s="132"/>
      <c r="G152" s="55"/>
      <c r="H152" s="55"/>
      <c r="I152" s="164"/>
      <c r="J152" s="207"/>
      <c r="K152" s="169"/>
      <c r="L152" s="169"/>
      <c r="M152" s="237"/>
      <c r="N152" s="237"/>
      <c r="O152" s="238"/>
      <c r="P152" s="169"/>
      <c r="Q152" s="169"/>
    </row>
    <row r="153" spans="2:17" s="57" customFormat="1" ht="23.25" customHeight="1" x14ac:dyDescent="0.45">
      <c r="B153" s="184"/>
      <c r="C153" s="172"/>
      <c r="D153" s="132"/>
      <c r="E153" s="132"/>
      <c r="G153" s="55"/>
      <c r="H153" s="55"/>
      <c r="I153" s="164"/>
      <c r="J153" s="207"/>
      <c r="K153" s="169"/>
      <c r="L153" s="169"/>
      <c r="M153" s="237"/>
      <c r="N153" s="237"/>
      <c r="O153" s="238"/>
      <c r="P153" s="169"/>
      <c r="Q153" s="169"/>
    </row>
    <row r="154" spans="2:17" s="57" customFormat="1" ht="23.25" customHeight="1" x14ac:dyDescent="0.45">
      <c r="B154" s="184"/>
      <c r="C154" s="172"/>
      <c r="D154" s="132"/>
      <c r="E154" s="132"/>
      <c r="G154" s="55"/>
      <c r="H154" s="55"/>
      <c r="I154" s="164"/>
      <c r="J154" s="207"/>
      <c r="K154" s="169"/>
      <c r="L154" s="169"/>
      <c r="M154" s="237"/>
      <c r="N154" s="237"/>
      <c r="O154" s="238"/>
      <c r="P154" s="169"/>
      <c r="Q154" s="169"/>
    </row>
    <row r="155" spans="2:17" s="57" customFormat="1" ht="23.25" customHeight="1" x14ac:dyDescent="0.45">
      <c r="B155" s="184"/>
      <c r="C155" s="172"/>
      <c r="D155" s="132"/>
      <c r="E155" s="132"/>
      <c r="G155" s="55"/>
      <c r="H155" s="55"/>
      <c r="I155" s="164"/>
      <c r="J155" s="207"/>
      <c r="K155" s="169"/>
      <c r="L155" s="169"/>
      <c r="M155" s="237"/>
      <c r="N155" s="237"/>
      <c r="O155" s="238"/>
      <c r="P155" s="169"/>
      <c r="Q155" s="169"/>
    </row>
    <row r="156" spans="2:17" s="57" customFormat="1" ht="23.25" customHeight="1" x14ac:dyDescent="0.45">
      <c r="B156" s="184"/>
      <c r="C156" s="172"/>
      <c r="D156" s="132"/>
      <c r="E156" s="132"/>
      <c r="G156" s="55"/>
      <c r="H156" s="55"/>
      <c r="I156" s="164"/>
      <c r="J156" s="207"/>
      <c r="K156" s="169"/>
      <c r="L156" s="169"/>
      <c r="M156" s="237"/>
      <c r="N156" s="237"/>
      <c r="O156" s="238"/>
      <c r="P156" s="169"/>
      <c r="Q156" s="169"/>
    </row>
    <row r="157" spans="2:17" s="57" customFormat="1" ht="23.25" customHeight="1" x14ac:dyDescent="0.45">
      <c r="B157" s="184"/>
      <c r="C157" s="172"/>
      <c r="D157" s="132"/>
      <c r="E157" s="132"/>
      <c r="G157" s="55"/>
      <c r="H157" s="55"/>
      <c r="I157" s="164"/>
      <c r="J157" s="207"/>
      <c r="K157" s="169"/>
      <c r="L157" s="169"/>
      <c r="M157" s="237"/>
      <c r="N157" s="237"/>
      <c r="O157" s="238"/>
      <c r="P157" s="169"/>
      <c r="Q157" s="169"/>
    </row>
    <row r="158" spans="2:17" s="57" customFormat="1" ht="23.25" customHeight="1" x14ac:dyDescent="0.45">
      <c r="B158" s="184"/>
      <c r="C158" s="172"/>
      <c r="D158" s="132"/>
      <c r="E158" s="132"/>
      <c r="G158" s="55"/>
      <c r="H158" s="55"/>
      <c r="I158" s="164"/>
      <c r="J158" s="207"/>
      <c r="K158" s="169"/>
      <c r="L158" s="169"/>
      <c r="M158" s="237"/>
      <c r="N158" s="237"/>
      <c r="O158" s="238"/>
      <c r="P158" s="169"/>
      <c r="Q158" s="169"/>
    </row>
    <row r="159" spans="2:17" s="57" customFormat="1" ht="23.25" customHeight="1" x14ac:dyDescent="0.45">
      <c r="B159" s="184"/>
      <c r="C159" s="172"/>
      <c r="D159" s="132"/>
      <c r="E159" s="132"/>
      <c r="G159" s="55"/>
      <c r="H159" s="55"/>
      <c r="I159" s="164"/>
      <c r="J159" s="207"/>
      <c r="K159" s="169"/>
      <c r="L159" s="169"/>
      <c r="M159" s="237"/>
      <c r="N159" s="237"/>
      <c r="O159" s="238"/>
      <c r="P159" s="169"/>
      <c r="Q159" s="169"/>
    </row>
    <row r="160" spans="2:17" s="57" customFormat="1" ht="23.25" customHeight="1" x14ac:dyDescent="0.45">
      <c r="B160" s="184"/>
      <c r="C160" s="172"/>
      <c r="D160" s="132"/>
      <c r="E160" s="132"/>
      <c r="G160" s="55"/>
      <c r="H160" s="55"/>
      <c r="I160" s="164"/>
      <c r="J160" s="207"/>
      <c r="K160" s="169"/>
      <c r="L160" s="169"/>
      <c r="M160" s="237"/>
      <c r="N160" s="237"/>
      <c r="O160" s="238"/>
      <c r="P160" s="169"/>
      <c r="Q160" s="169"/>
    </row>
    <row r="161" spans="2:17" s="57" customFormat="1" ht="23.25" customHeight="1" x14ac:dyDescent="0.45">
      <c r="B161" s="184"/>
      <c r="C161" s="172"/>
      <c r="D161" s="132"/>
      <c r="E161" s="132"/>
      <c r="G161" s="55"/>
      <c r="H161" s="55"/>
      <c r="I161" s="164"/>
      <c r="J161" s="207"/>
      <c r="K161" s="169"/>
      <c r="L161" s="169"/>
      <c r="M161" s="237"/>
      <c r="N161" s="237"/>
      <c r="O161" s="238"/>
      <c r="P161" s="169"/>
      <c r="Q161" s="169"/>
    </row>
    <row r="162" spans="2:17" s="57" customFormat="1" ht="23.25" customHeight="1" x14ac:dyDescent="0.45">
      <c r="B162" s="184"/>
      <c r="C162" s="172"/>
      <c r="D162" s="132"/>
      <c r="E162" s="132"/>
      <c r="G162" s="55"/>
      <c r="H162" s="55"/>
      <c r="I162" s="164"/>
      <c r="J162" s="207"/>
      <c r="K162" s="169"/>
      <c r="L162" s="169"/>
      <c r="M162" s="237"/>
      <c r="N162" s="237"/>
      <c r="O162" s="238"/>
      <c r="P162" s="169"/>
      <c r="Q162" s="169"/>
    </row>
    <row r="163" spans="2:17" s="57" customFormat="1" ht="23.25" customHeight="1" x14ac:dyDescent="0.45">
      <c r="B163" s="184"/>
      <c r="C163" s="172"/>
      <c r="D163" s="132"/>
      <c r="E163" s="132"/>
      <c r="G163" s="55"/>
      <c r="H163" s="55"/>
      <c r="I163" s="164"/>
      <c r="J163" s="207"/>
      <c r="K163" s="169"/>
      <c r="L163" s="169"/>
      <c r="M163" s="237"/>
      <c r="N163" s="237"/>
      <c r="O163" s="238"/>
      <c r="P163" s="169"/>
      <c r="Q163" s="169"/>
    </row>
    <row r="164" spans="2:17" s="57" customFormat="1" ht="23.25" customHeight="1" x14ac:dyDescent="0.45">
      <c r="B164" s="184"/>
      <c r="C164" s="172"/>
      <c r="D164" s="132"/>
      <c r="E164" s="132"/>
      <c r="G164" s="55"/>
      <c r="H164" s="55"/>
      <c r="I164" s="164"/>
      <c r="J164" s="207"/>
      <c r="K164" s="169"/>
      <c r="L164" s="169"/>
      <c r="M164" s="237"/>
      <c r="N164" s="237"/>
      <c r="O164" s="238"/>
      <c r="P164" s="169"/>
      <c r="Q164" s="169"/>
    </row>
    <row r="165" spans="2:17" s="57" customFormat="1" ht="23.25" customHeight="1" x14ac:dyDescent="0.45">
      <c r="B165" s="184"/>
      <c r="C165" s="172"/>
      <c r="D165" s="132"/>
      <c r="E165" s="132"/>
      <c r="G165" s="55"/>
      <c r="H165" s="55"/>
      <c r="I165" s="164"/>
      <c r="J165" s="207"/>
      <c r="K165" s="169"/>
      <c r="L165" s="169"/>
      <c r="M165" s="237"/>
      <c r="N165" s="237"/>
      <c r="O165" s="238"/>
      <c r="P165" s="169"/>
      <c r="Q165" s="169"/>
    </row>
    <row r="166" spans="2:17" s="57" customFormat="1" ht="23.25" customHeight="1" x14ac:dyDescent="0.45">
      <c r="B166" s="184"/>
      <c r="C166" s="172"/>
      <c r="D166" s="132"/>
      <c r="E166" s="132"/>
      <c r="G166" s="55"/>
      <c r="H166" s="55"/>
      <c r="I166" s="164"/>
      <c r="J166" s="207"/>
      <c r="K166" s="169"/>
      <c r="L166" s="169"/>
      <c r="M166" s="237"/>
      <c r="N166" s="237"/>
      <c r="O166" s="238"/>
      <c r="P166" s="169"/>
      <c r="Q166" s="169"/>
    </row>
    <row r="167" spans="2:17" s="57" customFormat="1" ht="23.25" customHeight="1" x14ac:dyDescent="0.45">
      <c r="B167" s="184"/>
      <c r="C167" s="172"/>
      <c r="D167" s="132"/>
      <c r="E167" s="132"/>
      <c r="G167" s="55"/>
      <c r="H167" s="55"/>
      <c r="I167" s="164"/>
      <c r="J167" s="207"/>
      <c r="K167" s="169"/>
      <c r="L167" s="169"/>
      <c r="M167" s="237"/>
      <c r="N167" s="237"/>
      <c r="O167" s="238"/>
      <c r="P167" s="169"/>
      <c r="Q167" s="169"/>
    </row>
    <row r="168" spans="2:17" s="57" customFormat="1" ht="23.25" customHeight="1" x14ac:dyDescent="0.45">
      <c r="B168" s="184"/>
      <c r="C168" s="172"/>
      <c r="D168" s="132"/>
      <c r="E168" s="132"/>
      <c r="G168" s="55"/>
      <c r="H168" s="55"/>
      <c r="I168" s="164"/>
      <c r="J168" s="207"/>
      <c r="K168" s="169"/>
      <c r="L168" s="169"/>
      <c r="M168" s="237"/>
      <c r="N168" s="237"/>
      <c r="O168" s="238"/>
      <c r="P168" s="169"/>
      <c r="Q168" s="169"/>
    </row>
    <row r="169" spans="2:17" s="57" customFormat="1" ht="23.25" customHeight="1" x14ac:dyDescent="0.45">
      <c r="B169" s="184"/>
      <c r="C169" s="172"/>
      <c r="D169" s="132"/>
      <c r="E169" s="132"/>
      <c r="G169" s="55"/>
      <c r="H169" s="55"/>
      <c r="I169" s="164"/>
      <c r="J169" s="207"/>
      <c r="K169" s="207"/>
      <c r="L169" s="207"/>
      <c r="M169" s="236"/>
      <c r="N169" s="240"/>
      <c r="O169" s="239"/>
      <c r="Q169" s="169"/>
    </row>
    <row r="170" spans="2:17" s="57" customFormat="1" ht="23.25" customHeight="1" x14ac:dyDescent="0.45">
      <c r="B170" s="184"/>
      <c r="C170" s="172"/>
      <c r="D170" s="132"/>
      <c r="E170" s="132"/>
      <c r="G170" s="55"/>
      <c r="H170" s="55"/>
      <c r="I170" s="164"/>
      <c r="J170" s="207"/>
      <c r="K170" s="207"/>
      <c r="L170" s="207"/>
      <c r="M170" s="236"/>
      <c r="N170" s="240"/>
      <c r="O170" s="239"/>
      <c r="Q170" s="169"/>
    </row>
    <row r="171" spans="2:17" s="57" customFormat="1" ht="23.25" customHeight="1" x14ac:dyDescent="0.45">
      <c r="B171" s="184"/>
      <c r="C171" s="172"/>
      <c r="D171" s="132"/>
      <c r="E171" s="132"/>
      <c r="G171" s="55"/>
      <c r="H171" s="55"/>
      <c r="I171" s="164"/>
      <c r="J171" s="207"/>
      <c r="K171" s="207"/>
      <c r="L171" s="207"/>
      <c r="M171" s="236"/>
      <c r="N171" s="240"/>
      <c r="O171" s="239"/>
      <c r="Q171" s="169"/>
    </row>
    <row r="172" spans="2:17" s="57" customFormat="1" ht="23.25" customHeight="1" x14ac:dyDescent="0.45">
      <c r="B172" s="184"/>
      <c r="C172" s="172"/>
      <c r="D172" s="132"/>
      <c r="E172" s="132"/>
      <c r="G172" s="55"/>
      <c r="H172" s="55"/>
      <c r="I172" s="164"/>
      <c r="J172" s="207"/>
      <c r="K172" s="207"/>
      <c r="L172" s="207"/>
      <c r="M172" s="236"/>
      <c r="N172" s="240"/>
      <c r="O172" s="239"/>
      <c r="Q172" s="169"/>
    </row>
    <row r="173" spans="2:17" s="57" customFormat="1" ht="23.25" customHeight="1" x14ac:dyDescent="0.45">
      <c r="B173" s="184"/>
      <c r="C173" s="172"/>
      <c r="D173" s="132"/>
      <c r="E173" s="132"/>
      <c r="G173" s="55"/>
      <c r="H173" s="55"/>
      <c r="I173" s="164"/>
      <c r="J173" s="207"/>
      <c r="K173" s="207"/>
      <c r="L173" s="207"/>
      <c r="M173" s="236"/>
      <c r="N173" s="240"/>
      <c r="O173" s="239"/>
      <c r="Q173" s="169"/>
    </row>
    <row r="174" spans="2:17" s="57" customFormat="1" ht="23.25" customHeight="1" x14ac:dyDescent="0.45">
      <c r="B174" s="184"/>
      <c r="C174" s="172"/>
      <c r="D174" s="132"/>
      <c r="E174" s="132"/>
      <c r="G174" s="55"/>
      <c r="H174" s="55"/>
      <c r="I174" s="164"/>
      <c r="J174" s="207"/>
      <c r="K174" s="207"/>
      <c r="L174" s="207"/>
      <c r="M174" s="236"/>
      <c r="N174" s="240"/>
      <c r="O174" s="239"/>
      <c r="Q174" s="169"/>
    </row>
    <row r="175" spans="2:17" s="57" customFormat="1" ht="23.25" customHeight="1" x14ac:dyDescent="0.45">
      <c r="B175" s="184"/>
      <c r="C175" s="172"/>
      <c r="D175" s="132"/>
      <c r="E175" s="132"/>
      <c r="G175" s="55"/>
      <c r="H175" s="55"/>
      <c r="I175" s="164"/>
      <c r="J175" s="207"/>
      <c r="K175" s="207"/>
      <c r="L175" s="207"/>
      <c r="M175" s="236"/>
      <c r="N175" s="240"/>
      <c r="O175" s="239"/>
      <c r="Q175" s="169"/>
    </row>
    <row r="176" spans="2:17" s="57" customFormat="1" ht="23.25" customHeight="1" x14ac:dyDescent="0.45">
      <c r="B176" s="184"/>
      <c r="C176" s="172"/>
      <c r="D176" s="132"/>
      <c r="E176" s="132"/>
      <c r="G176" s="55"/>
      <c r="H176" s="55"/>
      <c r="I176" s="164"/>
      <c r="J176" s="207"/>
      <c r="K176" s="207"/>
      <c r="L176" s="207"/>
      <c r="M176" s="236"/>
      <c r="N176" s="240"/>
      <c r="O176" s="239"/>
      <c r="Q176" s="169"/>
    </row>
    <row r="177" spans="2:17" s="57" customFormat="1" ht="23.25" customHeight="1" x14ac:dyDescent="0.45">
      <c r="B177" s="184"/>
      <c r="C177" s="172"/>
      <c r="D177" s="132"/>
      <c r="E177" s="132"/>
      <c r="G177" s="55"/>
      <c r="H177" s="55"/>
      <c r="I177" s="164"/>
      <c r="J177" s="207"/>
      <c r="K177" s="207"/>
      <c r="L177" s="207"/>
      <c r="M177" s="236"/>
      <c r="N177" s="240"/>
      <c r="O177" s="239"/>
      <c r="Q177" s="169"/>
    </row>
    <row r="178" spans="2:17" s="57" customFormat="1" ht="23.25" customHeight="1" x14ac:dyDescent="0.45">
      <c r="B178" s="184"/>
      <c r="C178" s="172"/>
      <c r="D178" s="132"/>
      <c r="E178" s="132"/>
      <c r="G178" s="55"/>
      <c r="H178" s="55"/>
      <c r="I178" s="164"/>
      <c r="J178" s="207"/>
      <c r="K178" s="207"/>
      <c r="L178" s="207"/>
      <c r="M178" s="236"/>
      <c r="N178" s="240"/>
      <c r="O178" s="239"/>
      <c r="Q178" s="169"/>
    </row>
    <row r="179" spans="2:17" s="57" customFormat="1" ht="23.25" customHeight="1" x14ac:dyDescent="0.45">
      <c r="B179" s="184"/>
      <c r="C179" s="172"/>
      <c r="D179" s="132"/>
      <c r="E179" s="132"/>
      <c r="G179" s="55"/>
      <c r="H179" s="55"/>
      <c r="I179" s="164"/>
      <c r="J179" s="207"/>
      <c r="K179" s="207"/>
      <c r="L179" s="207"/>
      <c r="M179" s="236"/>
      <c r="N179" s="240"/>
      <c r="O179" s="239"/>
      <c r="Q179" s="169"/>
    </row>
    <row r="180" spans="2:17" s="57" customFormat="1" ht="23.25" customHeight="1" x14ac:dyDescent="0.45">
      <c r="B180" s="184"/>
      <c r="C180" s="172"/>
      <c r="D180" s="132"/>
      <c r="E180" s="132"/>
      <c r="G180" s="55"/>
      <c r="H180" s="55"/>
      <c r="I180" s="164"/>
      <c r="J180" s="207"/>
      <c r="K180" s="207"/>
      <c r="L180" s="207"/>
      <c r="M180" s="236"/>
      <c r="N180" s="240"/>
      <c r="O180" s="239"/>
      <c r="Q180" s="169"/>
    </row>
    <row r="181" spans="2:17" s="57" customFormat="1" ht="23.25" customHeight="1" x14ac:dyDescent="0.45">
      <c r="B181" s="184"/>
      <c r="C181" s="172"/>
      <c r="D181" s="132"/>
      <c r="E181" s="132"/>
      <c r="G181" s="55"/>
      <c r="H181" s="55"/>
      <c r="I181" s="164"/>
      <c r="J181" s="207"/>
      <c r="K181" s="207"/>
      <c r="L181" s="207"/>
      <c r="M181" s="236"/>
      <c r="N181" s="240"/>
      <c r="O181" s="239"/>
      <c r="Q181" s="169"/>
    </row>
    <row r="182" spans="2:17" s="57" customFormat="1" ht="23.25" customHeight="1" x14ac:dyDescent="0.45">
      <c r="B182" s="184"/>
      <c r="C182" s="172"/>
      <c r="D182" s="132"/>
      <c r="E182" s="132"/>
      <c r="G182" s="55"/>
      <c r="H182" s="55"/>
      <c r="I182" s="164"/>
      <c r="J182" s="207"/>
      <c r="K182" s="207"/>
      <c r="L182" s="207"/>
      <c r="M182" s="236"/>
      <c r="N182" s="240"/>
      <c r="O182" s="239"/>
      <c r="Q182" s="169"/>
    </row>
    <row r="183" spans="2:17" s="57" customFormat="1" ht="23.25" customHeight="1" x14ac:dyDescent="0.45">
      <c r="B183" s="184"/>
      <c r="C183" s="172"/>
      <c r="D183" s="132"/>
      <c r="E183" s="132"/>
      <c r="G183" s="55"/>
      <c r="H183" s="55"/>
      <c r="I183" s="164"/>
      <c r="J183" s="207"/>
      <c r="K183" s="207"/>
      <c r="L183" s="207"/>
      <c r="M183" s="236"/>
      <c r="N183" s="240"/>
      <c r="O183" s="239"/>
      <c r="Q183" s="169"/>
    </row>
    <row r="184" spans="2:17" s="57" customFormat="1" ht="23.25" customHeight="1" x14ac:dyDescent="0.45">
      <c r="B184" s="184"/>
      <c r="C184" s="172"/>
      <c r="D184" s="132"/>
      <c r="E184" s="132"/>
      <c r="G184" s="55"/>
      <c r="H184" s="55"/>
      <c r="I184" s="164"/>
      <c r="J184" s="207"/>
      <c r="K184" s="207"/>
      <c r="L184" s="207"/>
      <c r="M184" s="236"/>
      <c r="N184" s="240"/>
      <c r="O184" s="239"/>
      <c r="Q184" s="169"/>
    </row>
    <row r="185" spans="2:17" s="57" customFormat="1" ht="23.25" customHeight="1" x14ac:dyDescent="0.45">
      <c r="B185" s="184"/>
      <c r="C185" s="172"/>
      <c r="D185" s="132"/>
      <c r="E185" s="132"/>
      <c r="G185" s="55"/>
      <c r="H185" s="55"/>
      <c r="I185" s="164"/>
      <c r="J185" s="207"/>
      <c r="K185" s="207"/>
      <c r="L185" s="207"/>
      <c r="M185" s="236"/>
      <c r="N185" s="240"/>
      <c r="O185" s="239"/>
      <c r="Q185" s="169"/>
    </row>
    <row r="186" spans="2:17" s="57" customFormat="1" ht="23.25" customHeight="1" x14ac:dyDescent="0.45">
      <c r="B186" s="184"/>
      <c r="C186" s="172"/>
      <c r="D186" s="132"/>
      <c r="E186" s="132"/>
      <c r="G186" s="55"/>
      <c r="H186" s="55"/>
      <c r="I186" s="164"/>
      <c r="J186" s="207"/>
      <c r="K186" s="207"/>
      <c r="L186" s="207"/>
      <c r="M186" s="236"/>
      <c r="N186" s="240"/>
      <c r="O186" s="239"/>
      <c r="Q186" s="169"/>
    </row>
    <row r="187" spans="2:17" s="57" customFormat="1" ht="23.25" customHeight="1" x14ac:dyDescent="0.45">
      <c r="B187" s="184"/>
      <c r="C187" s="172"/>
      <c r="D187" s="132"/>
      <c r="E187" s="132"/>
      <c r="G187" s="55"/>
      <c r="H187" s="55"/>
      <c r="I187" s="164"/>
      <c r="J187" s="207"/>
      <c r="K187" s="207"/>
      <c r="L187" s="207"/>
      <c r="M187" s="236"/>
      <c r="N187" s="240"/>
      <c r="O187" s="239"/>
      <c r="Q187" s="169"/>
    </row>
    <row r="188" spans="2:17" s="57" customFormat="1" ht="23.25" customHeight="1" x14ac:dyDescent="0.45">
      <c r="B188" s="184"/>
      <c r="C188" s="172"/>
      <c r="D188" s="132"/>
      <c r="E188" s="132"/>
      <c r="G188" s="55"/>
      <c r="H188" s="55"/>
      <c r="I188" s="164"/>
      <c r="J188" s="207"/>
      <c r="K188" s="207"/>
      <c r="L188" s="207"/>
      <c r="M188" s="236"/>
      <c r="N188" s="240"/>
      <c r="O188" s="239"/>
      <c r="Q188" s="169"/>
    </row>
  </sheetData>
  <conditionalFormatting sqref="I12:I22 H12:H29 B10:B16 H3:I11 G3:G29">
    <cfRule type="expression" dxfId="19" priority="55">
      <formula>$J3=0</formula>
    </cfRule>
  </conditionalFormatting>
  <conditionalFormatting sqref="I12:I22 H12:H29 B10:B16 H3:I11 G3:G29">
    <cfRule type="expression" dxfId="18" priority="57">
      <formula>$J3&lt;&gt;$I3</formula>
    </cfRule>
  </conditionalFormatting>
  <conditionalFormatting sqref="B50">
    <cfRule type="expression" dxfId="17" priority="46">
      <formula>$J16=0</formula>
    </cfRule>
  </conditionalFormatting>
  <conditionalFormatting sqref="B50">
    <cfRule type="expression" dxfId="16" priority="48">
      <formula>$J16&lt;&gt;$I16</formula>
    </cfRule>
  </conditionalFormatting>
  <conditionalFormatting sqref="B70:B74">
    <cfRule type="expression" dxfId="15" priority="43">
      <formula>$J70=0</formula>
    </cfRule>
  </conditionalFormatting>
  <conditionalFormatting sqref="B70:B74">
    <cfRule type="expression" dxfId="14" priority="45">
      <formula>$J70&lt;&gt;$I70</formula>
    </cfRule>
  </conditionalFormatting>
  <conditionalFormatting sqref="B48:B50">
    <cfRule type="expression" dxfId="13" priority="11804">
      <formula>$C48="SEM PESO"</formula>
    </cfRule>
  </conditionalFormatting>
  <conditionalFormatting sqref="G16:I16 B16">
    <cfRule type="expression" dxfId="12" priority="11805">
      <formula>$C50="SEM PESO"</formula>
    </cfRule>
  </conditionalFormatting>
  <conditionalFormatting sqref="G7:I8">
    <cfRule type="expression" dxfId="11" priority="11807">
      <formula>$C46="SEM PESO"</formula>
    </cfRule>
  </conditionalFormatting>
  <conditionalFormatting sqref="B10 G9:I10">
    <cfRule type="expression" dxfId="10" priority="11808">
      <formula>#REF!="SEM PESO"</formula>
    </cfRule>
  </conditionalFormatting>
  <conditionalFormatting sqref="L15:L24 N23:N24">
    <cfRule type="duplicateValues" dxfId="9" priority="37"/>
  </conditionalFormatting>
  <conditionalFormatting sqref="L15:L24 N23:N24">
    <cfRule type="duplicateValues" dxfId="8" priority="38"/>
    <cfRule type="duplicateValues" dxfId="7" priority="39"/>
  </conditionalFormatting>
  <conditionalFormatting sqref="I17:I22 G17:H29 B70:B74">
    <cfRule type="expression" dxfId="6" priority="11809">
      <formula>#REF!="SEM PESO"</formula>
    </cfRule>
  </conditionalFormatting>
  <conditionalFormatting sqref="B48:B49">
    <cfRule type="expression" dxfId="5" priority="11814">
      <formula>$J11=0</formula>
    </cfRule>
  </conditionalFormatting>
  <conditionalFormatting sqref="B48:B49">
    <cfRule type="expression" dxfId="4" priority="11816">
      <formula>$J11&lt;&gt;$I11</formula>
    </cfRule>
  </conditionalFormatting>
  <conditionalFormatting sqref="G15:I15 B15">
    <cfRule type="expression" dxfId="3" priority="11818">
      <formula>$C50="SEM PESO"</formula>
    </cfRule>
  </conditionalFormatting>
  <conditionalFormatting sqref="G14:I14 B14">
    <cfRule type="expression" dxfId="2" priority="11819">
      <formula>$C50="SEM PESO"</formula>
    </cfRule>
  </conditionalFormatting>
  <conditionalFormatting sqref="G11:I13 B11:B13">
    <cfRule type="expression" dxfId="1" priority="11820">
      <formula>$C48="SEM PESO"</formula>
    </cfRule>
  </conditionalFormatting>
  <conditionalFormatting sqref="G3:I6">
    <cfRule type="expression" dxfId="0" priority="11821">
      <formula>$C43="SEM PESO"</formula>
    </cfRule>
  </conditionalFormatting>
  <pageMargins left="0.51181102362204722" right="0.51181102362204722" top="0.78740157480314965" bottom="0.78740157480314965" header="0.31496062992125984" footer="0.31496062992125984"/>
  <pageSetup paperSize="9" scale="77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20279F-0ADA-4C11-B699-6C42DDFA5065}">
  <sheetPr codeName="Planilha24"/>
  <dimension ref="A1:Q314"/>
  <sheetViews>
    <sheetView showGridLines="0" topLeftCell="A13" zoomScale="85" zoomScaleNormal="85" workbookViewId="0">
      <selection activeCell="G26" sqref="G26"/>
    </sheetView>
  </sheetViews>
  <sheetFormatPr defaultRowHeight="14.4" x14ac:dyDescent="0.3"/>
  <cols>
    <col min="1" max="1" width="9.109375" customWidth="1"/>
    <col min="2" max="2" width="9.109375" style="74"/>
    <col min="3" max="3" width="69" customWidth="1"/>
    <col min="4" max="4" width="12.88671875" style="84" bestFit="1" customWidth="1"/>
    <col min="5" max="5" width="9.109375" customWidth="1"/>
    <col min="6" max="6" width="9.109375" style="74"/>
    <col min="7" max="7" width="78.109375" customWidth="1"/>
    <col min="8" max="8" width="12.33203125" style="130" customWidth="1"/>
    <col min="9" max="9" width="12.33203125" style="84" bestFit="1" customWidth="1"/>
    <col min="10" max="10" width="14" style="84" customWidth="1"/>
    <col min="12" max="12" width="9.109375" customWidth="1"/>
    <col min="13" max="13" width="14.44140625" style="98" bestFit="1" customWidth="1"/>
    <col min="14" max="14" width="91.5546875" customWidth="1"/>
    <col min="15" max="15" width="9.109375" style="93"/>
    <col min="16" max="16" width="58.6640625" style="134" bestFit="1" customWidth="1"/>
    <col min="17" max="17" width="25.5546875" style="102" customWidth="1"/>
  </cols>
  <sheetData>
    <row r="1" spans="1:17" ht="36" customHeight="1" x14ac:dyDescent="0.4">
      <c r="C1" s="86" t="s">
        <v>431</v>
      </c>
      <c r="G1" s="86" t="s">
        <v>432</v>
      </c>
      <c r="I1" s="124"/>
      <c r="N1" s="86" t="s">
        <v>438</v>
      </c>
    </row>
    <row r="2" spans="1:17" x14ac:dyDescent="0.3">
      <c r="A2" s="83">
        <f>MAX('LISTA '!$Y:$Y)</f>
        <v>31</v>
      </c>
      <c r="B2" s="87" t="s">
        <v>425</v>
      </c>
      <c r="C2" s="88" t="s">
        <v>426</v>
      </c>
      <c r="D2" s="89" t="s">
        <v>434</v>
      </c>
      <c r="E2" s="83">
        <f>MAX('LISTA '!$Z:$Z)</f>
        <v>0</v>
      </c>
      <c r="F2" s="90" t="s">
        <v>425</v>
      </c>
      <c r="G2" s="91" t="s">
        <v>426</v>
      </c>
      <c r="H2" s="222" t="s">
        <v>807</v>
      </c>
      <c r="I2" s="125"/>
      <c r="J2" s="122"/>
      <c r="L2" s="140">
        <f>MAX(BASE!J:J)</f>
        <v>137</v>
      </c>
      <c r="M2" s="99" t="s">
        <v>425</v>
      </c>
      <c r="N2" s="92" t="s">
        <v>426</v>
      </c>
      <c r="O2" s="94" t="s">
        <v>43</v>
      </c>
      <c r="P2" s="135" t="s">
        <v>422</v>
      </c>
      <c r="Q2" s="97" t="s">
        <v>440</v>
      </c>
    </row>
    <row r="3" spans="1:17" x14ac:dyDescent="0.3">
      <c r="A3">
        <v>1</v>
      </c>
      <c r="B3" s="79">
        <f>IF(A3="","",_xlfn.XLOOKUP($A3,'LISTA '!$Y:$Y,'LISTA '!D:D))</f>
        <v>21455</v>
      </c>
      <c r="C3" s="79" t="str">
        <f>IF(B3="","",_xlfn.XLOOKUP($A3,'LISTA '!$Y:$Y,'LISTA '!E:E))</f>
        <v>ALECRIM EM FLOCOS 2KG (VIDA EM GRAOS)</v>
      </c>
      <c r="D3" s="85">
        <f>_xlfn.XLOOKUP($A3,'LISTA '!$Y:$Y,'LISTA '!I:I)</f>
        <v>10.3</v>
      </c>
      <c r="E3">
        <v>1</v>
      </c>
      <c r="F3" s="79" t="e">
        <f>IF(E3="","",_xlfn.XLOOKUP($E3,'LISTA '!$Z:$Z,'LISTA '!D:D))</f>
        <v>#N/A</v>
      </c>
      <c r="G3" s="79" t="e">
        <f>IF(F3="","",_xlfn.XLOOKUP($E3,'LISTA '!$Z:$Z,'LISTA '!E:E))</f>
        <v>#N/A</v>
      </c>
      <c r="H3" s="131" t="e">
        <f>IF(G3="","",_xlfn.XLOOKUP(F3,'LISTA '!D:D,'LISTA '!W:W))</f>
        <v>#N/A</v>
      </c>
      <c r="I3" s="126"/>
      <c r="J3" s="121"/>
      <c r="L3" s="96">
        <v>1</v>
      </c>
      <c r="M3" s="100">
        <f>IF(L3="","",_xlfn.XLOOKUP($L3,BASE!J:J,BASE!A:A))</f>
        <v>50010</v>
      </c>
      <c r="N3" s="79" t="str">
        <f>IF(M3="","",_xlfn.XLOOKUP($L3,BASE!J:J,BASE!B:B))</f>
        <v>ACIDO CITRICO 25KG</v>
      </c>
      <c r="O3" s="95">
        <f>IF(N3="","",_xlfn.XLOOKUP($L3,BASE!J:J,BASE!G:G))</f>
        <v>18</v>
      </c>
      <c r="P3" s="136" t="str">
        <f>_xlfn.XLOOKUP(M3,[2]Plan1!$A:$A,[2]Plan1!$D:$D,"")</f>
        <v>FABRICA</v>
      </c>
      <c r="Q3" s="80"/>
    </row>
    <row r="4" spans="1:17" x14ac:dyDescent="0.3">
      <c r="A4">
        <v>2</v>
      </c>
      <c r="B4" s="79">
        <f>IF(A4="","",_xlfn.XLOOKUP($A4,'LISTA '!$Y:$Y,'LISTA '!D:D))</f>
        <v>20350</v>
      </c>
      <c r="C4" s="79" t="str">
        <f>IF(B4="","",_xlfn.XLOOKUP($A4,'LISTA '!$Y:$Y,'LISTA '!E:E))</f>
        <v>ALECRIM EM FLOCOS 5KG (VIDA EM GRAOS)</v>
      </c>
      <c r="D4" s="85">
        <f>_xlfn.XLOOKUP($A4,'LISTA '!$Y:$Y,'LISTA '!I:I)</f>
        <v>8.9</v>
      </c>
      <c r="E4">
        <v>2</v>
      </c>
      <c r="F4" s="79" t="e">
        <f>IF(E4="","",_xlfn.XLOOKUP($E4,'LISTA '!$Z:$Z,'LISTA '!D:D))</f>
        <v>#N/A</v>
      </c>
      <c r="G4" s="79" t="e">
        <f>IF(F4="","",_xlfn.XLOOKUP($E4,'LISTA '!$Z:$Z,'LISTA '!E:E))</f>
        <v>#N/A</v>
      </c>
      <c r="H4" s="131" t="e">
        <f>IF(G4="","",_xlfn.XLOOKUP(F4,'LISTA '!D:D,'LISTA '!W:W))</f>
        <v>#N/A</v>
      </c>
      <c r="I4" s="126"/>
      <c r="J4" s="121"/>
      <c r="L4" s="78">
        <f t="shared" ref="L4:L52" si="0">IFERROR(IF((L3+1)&gt;$L$2,"",L3+1),"")</f>
        <v>2</v>
      </c>
      <c r="M4" s="100">
        <f>IF(L4="","",_xlfn.XLOOKUP($L4,BASE!J:J,BASE!A:A))</f>
        <v>50038</v>
      </c>
      <c r="N4" s="79" t="str">
        <f>IF(M4="","",_xlfn.XLOOKUP($L4,BASE!J:J,BASE!B:B))</f>
        <v>ALHO GRANULADO 8/16 CHINES 25KG (DESIDRATADO)</v>
      </c>
      <c r="O4" s="95">
        <f>IF(N4="","",_xlfn.XLOOKUP($L4,BASE!J:J,BASE!G:G))</f>
        <v>14</v>
      </c>
      <c r="P4" s="136" t="str">
        <f>_xlfn.XLOOKUP(M4,[2]Plan1!$A:$A,[2]Plan1!$D:$D,"")</f>
        <v>USANDO COD 10014</v>
      </c>
      <c r="Q4" s="80"/>
    </row>
    <row r="5" spans="1:17" x14ac:dyDescent="0.3">
      <c r="A5">
        <v>3</v>
      </c>
      <c r="B5" s="79">
        <f>IF(A5="","",_xlfn.XLOOKUP($A5,'LISTA '!$Y:$Y,'LISTA '!D:D))</f>
        <v>21365</v>
      </c>
      <c r="C5" s="79" t="str">
        <f>IF(B5="","",_xlfn.XLOOKUP($A5,'LISTA '!$Y:$Y,'LISTA '!E:E))</f>
        <v>ANIS ESTRELADO 2KG (VIDA EM GRAOS)</v>
      </c>
      <c r="D5" s="85">
        <f>_xlfn.XLOOKUP($A5,'LISTA '!$Y:$Y,'LISTA '!I:I)</f>
        <v>42.7</v>
      </c>
      <c r="E5">
        <v>3</v>
      </c>
      <c r="F5" s="79" t="e">
        <f>IF(E5="","",_xlfn.XLOOKUP($E5,'LISTA '!$Z:$Z,'LISTA '!D:D))</f>
        <v>#N/A</v>
      </c>
      <c r="G5" s="79" t="e">
        <f>IF(F5="","",_xlfn.XLOOKUP($E5,'LISTA '!$Z:$Z,'LISTA '!E:E))</f>
        <v>#N/A</v>
      </c>
      <c r="H5" s="131" t="e">
        <f>IF(G5="","",_xlfn.XLOOKUP(F5,'LISTA '!D:D,'LISTA '!W:W))</f>
        <v>#N/A</v>
      </c>
      <c r="I5" s="126"/>
      <c r="J5" s="121"/>
      <c r="L5" s="78">
        <f t="shared" si="0"/>
        <v>3</v>
      </c>
      <c r="M5" s="100">
        <f>IF(L5="","",_xlfn.XLOOKUP($L5,BASE!J:J,BASE!A:A))</f>
        <v>21825</v>
      </c>
      <c r="N5" s="79" t="str">
        <f>IF(M5="","",_xlfn.XLOOKUP($L5,BASE!J:J,BASE!B:B))</f>
        <v>AMEIXA SEM CAROCO (110/132) 10KG (MORILLAS)</v>
      </c>
      <c r="O5" s="95">
        <f>IF(N5="","",_xlfn.XLOOKUP($L5,BASE!J:J,BASE!G:G))</f>
        <v>1033</v>
      </c>
      <c r="P5" s="136" t="str">
        <f>_xlfn.XLOOKUP(M5,[2]Plan1!$A:$A,[2]Plan1!$D:$D,"")</f>
        <v>USAMDO COF 21670</v>
      </c>
      <c r="Q5" s="80">
        <v>57.5</v>
      </c>
    </row>
    <row r="6" spans="1:17" x14ac:dyDescent="0.3">
      <c r="A6">
        <v>4</v>
      </c>
      <c r="B6" s="79">
        <f>IF(A6="","",_xlfn.XLOOKUP($A6,'LISTA '!$Y:$Y,'LISTA '!D:D))</f>
        <v>20353</v>
      </c>
      <c r="C6" s="79" t="str">
        <f>IF(B6="","",_xlfn.XLOOKUP($A6,'LISTA '!$Y:$Y,'LISTA '!E:E))</f>
        <v>BOLDO EM FOLHAS 5KG</v>
      </c>
      <c r="D6" s="85">
        <f>_xlfn.XLOOKUP($A6,'LISTA '!$Y:$Y,'LISTA '!I:I)</f>
        <v>24</v>
      </c>
      <c r="E6">
        <v>4</v>
      </c>
      <c r="F6" s="79" t="e">
        <f>IF(E6="","",_xlfn.XLOOKUP($E6,'LISTA '!$Z:$Z,'LISTA '!D:D))</f>
        <v>#N/A</v>
      </c>
      <c r="G6" s="79" t="e">
        <f>IF(F6="","",_xlfn.XLOOKUP($E6,'LISTA '!$Z:$Z,'LISTA '!E:E))</f>
        <v>#N/A</v>
      </c>
      <c r="H6" s="131" t="e">
        <f>IF(G6="","",_xlfn.XLOOKUP(F6,'LISTA '!D:D,'LISTA '!W:W))</f>
        <v>#N/A</v>
      </c>
      <c r="I6" s="126"/>
      <c r="J6" s="121"/>
      <c r="L6" s="78">
        <f t="shared" si="0"/>
        <v>4</v>
      </c>
      <c r="M6" s="100">
        <f>IF(L6="","",_xlfn.XLOOKUP($L6,BASE!J:J,BASE!A:A))</f>
        <v>21770</v>
      </c>
      <c r="N6" s="79" t="str">
        <f>IF(M6="","",_xlfn.XLOOKUP($L6,BASE!J:J,BASE!B:B))</f>
        <v>AMEIXA SEM CAROCO (88/110) 10KG (ARGENSUN)</v>
      </c>
      <c r="O6" s="95">
        <f>IF(N6="","",_xlfn.XLOOKUP($L6,BASE!J:J,BASE!G:G))</f>
        <v>798</v>
      </c>
      <c r="P6" s="136" t="str">
        <f>_xlfn.XLOOKUP(M6,[2]Plan1!$A:$A,[2]Plan1!$D:$D,"")</f>
        <v>USANDO COD 21669</v>
      </c>
      <c r="Q6" s="80"/>
    </row>
    <row r="7" spans="1:17" x14ac:dyDescent="0.3">
      <c r="A7">
        <v>5</v>
      </c>
      <c r="B7" s="79">
        <f>IF(A7="","",_xlfn.XLOOKUP($A7,'LISTA '!$Y:$Y,'LISTA '!D:D))</f>
        <v>1194</v>
      </c>
      <c r="C7" s="79" t="str">
        <f>IF(B7="","",_xlfn.XLOOKUP($A7,'LISTA '!$Y:$Y,'LISTA '!E:E))</f>
        <v>CALDO DE COSTELA S/ GLUTAMATO 5KG</v>
      </c>
      <c r="D7" s="85">
        <f>_xlfn.XLOOKUP($A7,'LISTA '!$Y:$Y,'LISTA '!I:I)</f>
        <v>11</v>
      </c>
      <c r="E7">
        <v>5</v>
      </c>
      <c r="F7" s="79" t="e">
        <f>IF(E7="","",_xlfn.XLOOKUP($E7,'LISTA '!$Z:$Z,'LISTA '!D:D))</f>
        <v>#N/A</v>
      </c>
      <c r="G7" s="79" t="e">
        <f>IF(F7="","",_xlfn.XLOOKUP($E7,'LISTA '!$Z:$Z,'LISTA '!E:E))</f>
        <v>#N/A</v>
      </c>
      <c r="H7" s="131" t="e">
        <f>IF(G7="","",_xlfn.XLOOKUP(F7,'LISTA '!D:D,'LISTA '!W:W))</f>
        <v>#N/A</v>
      </c>
      <c r="I7" s="126"/>
      <c r="J7" s="121"/>
      <c r="L7" s="78">
        <f t="shared" si="0"/>
        <v>5</v>
      </c>
      <c r="M7" s="100">
        <f>IF(L7="","",_xlfn.XLOOKUP($L7,BASE!J:J,BASE!A:A))</f>
        <v>21824</v>
      </c>
      <c r="N7" s="79" t="str">
        <f>IF(M7="","",_xlfn.XLOOKUP($L7,BASE!J:J,BASE!B:B))</f>
        <v>AMEIXA SEM CAROCO (88/110) 10KG (MORILLAS)</v>
      </c>
      <c r="O7" s="95">
        <f>IF(N7="","",_xlfn.XLOOKUP($L7,BASE!J:J,BASE!G:G))</f>
        <v>501</v>
      </c>
      <c r="P7" s="136" t="str">
        <f>_xlfn.XLOOKUP(M7,[2]Plan1!$A:$A,[2]Plan1!$D:$D,"")</f>
        <v>USANDO COD 21669</v>
      </c>
      <c r="Q7" s="80"/>
    </row>
    <row r="8" spans="1:17" x14ac:dyDescent="0.3">
      <c r="A8">
        <v>6</v>
      </c>
      <c r="B8" s="79">
        <f>IF(A8="","",_xlfn.XLOOKUP($A8,'LISTA '!$Y:$Y,'LISTA '!D:D))</f>
        <v>21776</v>
      </c>
      <c r="C8" s="79" t="str">
        <f>IF(B8="","",_xlfn.XLOOKUP($A8,'LISTA '!$Y:$Y,'LISTA '!E:E))</f>
        <v>CANELA JAWA INTEIRA 5KG</v>
      </c>
      <c r="D8" s="85">
        <f>_xlfn.XLOOKUP($A8,'LISTA '!$Y:$Y,'LISTA '!I:I)</f>
        <v>37.799999999999997</v>
      </c>
      <c r="E8">
        <v>6</v>
      </c>
      <c r="F8" s="79" t="e">
        <f>IF(E8="","",_xlfn.XLOOKUP($E8,'LISTA '!$Z:$Z,'LISTA '!D:D))</f>
        <v>#N/A</v>
      </c>
      <c r="G8" s="79" t="e">
        <f>IF(F8="","",_xlfn.XLOOKUP($E8,'LISTA '!$Z:$Z,'LISTA '!E:E))</f>
        <v>#N/A</v>
      </c>
      <c r="H8" s="131" t="e">
        <f>IF(G8="","",_xlfn.XLOOKUP(F8,'LISTA '!D:D,'LISTA '!W:W))</f>
        <v>#N/A</v>
      </c>
      <c r="I8" s="126"/>
      <c r="J8" s="120"/>
      <c r="L8" s="78">
        <f t="shared" si="0"/>
        <v>6</v>
      </c>
      <c r="M8" s="100">
        <f>IF(L8="","",_xlfn.XLOOKUP($L8,BASE!J:J,BASE!A:A))</f>
        <v>21789</v>
      </c>
      <c r="N8" s="79" t="str">
        <f>IF(M8="","",_xlfn.XLOOKUP($L8,BASE!J:J,BASE!B:B))</f>
        <v>AMEIXA SEM CAROÇO 154/176 10KG (PROA)</v>
      </c>
      <c r="O8" s="95">
        <f>IF(N8="","",_xlfn.XLOOKUP($L8,BASE!J:J,BASE!G:G))</f>
        <v>3</v>
      </c>
      <c r="P8" s="136" t="str">
        <f>_xlfn.XLOOKUP(M8,[2]Plan1!$A:$A,[2]Plan1!$D:$D,"")</f>
        <v/>
      </c>
      <c r="Q8" s="80"/>
    </row>
    <row r="9" spans="1:17" x14ac:dyDescent="0.3">
      <c r="A9">
        <v>7</v>
      </c>
      <c r="B9" s="79">
        <f>IF(A9="","",_xlfn.XLOOKUP($A9,'LISTA '!$Y:$Y,'LISTA '!D:D))</f>
        <v>405</v>
      </c>
      <c r="C9" s="79" t="str">
        <f>IF(B9="","",_xlfn.XLOOKUP($A9,'LISTA '!$Y:$Y,'LISTA '!E:E))</f>
        <v>CASTANHA DE BARU 5KG (TORRADA)</v>
      </c>
      <c r="D9" s="85">
        <f>_xlfn.XLOOKUP($A9,'LISTA '!$Y:$Y,'LISTA '!I:I)</f>
        <v>95</v>
      </c>
      <c r="E9">
        <v>7</v>
      </c>
      <c r="F9" s="79" t="e">
        <f>IF(E9="","",_xlfn.XLOOKUP($E9,'LISTA '!$Z:$Z,'LISTA '!D:D))</f>
        <v>#N/A</v>
      </c>
      <c r="G9" s="79" t="e">
        <f>IF(F9="","",_xlfn.XLOOKUP($E9,'LISTA '!$Z:$Z,'LISTA '!E:E))</f>
        <v>#N/A</v>
      </c>
      <c r="H9" s="131" t="e">
        <f>IF(G9="","",_xlfn.XLOOKUP(F9,'LISTA '!D:D,'LISTA '!W:W))</f>
        <v>#N/A</v>
      </c>
      <c r="I9" s="126"/>
      <c r="J9" s="119"/>
      <c r="L9" s="78">
        <f t="shared" si="0"/>
        <v>7</v>
      </c>
      <c r="M9" s="100">
        <f>IF(L9="","",_xlfn.XLOOKUP($L9,BASE!J:J,BASE!A:A))</f>
        <v>21801</v>
      </c>
      <c r="N9" s="79" t="str">
        <f>IF(M9="","",_xlfn.XLOOKUP($L9,BASE!J:J,BASE!B:B))</f>
        <v>AMENDOA SEM CASCA CRUA CHILENA 23/25 10KG (MELIFEN)</v>
      </c>
      <c r="O9" s="95">
        <f>IF(N9="","",_xlfn.XLOOKUP($L9,BASE!J:J,BASE!G:G))</f>
        <v>1</v>
      </c>
      <c r="P9" s="136" t="str">
        <f>_xlfn.XLOOKUP(M9,[2]Plan1!$A:$A,[2]Plan1!$D:$D,"")</f>
        <v>BLOQUEADA MOFADA</v>
      </c>
      <c r="Q9" s="80"/>
    </row>
    <row r="10" spans="1:17" x14ac:dyDescent="0.3">
      <c r="A10">
        <v>8</v>
      </c>
      <c r="B10" s="79">
        <f>IF(A10="","",_xlfn.XLOOKUP($A10,'LISTA '!$Y:$Y,'LISTA '!D:D))</f>
        <v>1721</v>
      </c>
      <c r="C10" s="79" t="str">
        <f>IF(B10="","",_xlfn.XLOOKUP($A10,'LISTA '!$Y:$Y,'LISTA '!E:E))</f>
        <v>CASTANHA DE CAJU CARAMELIZADA COM COCO 2KG (VIDA EM GRAOS)</v>
      </c>
      <c r="D10" s="85">
        <f>_xlfn.XLOOKUP($A10,'LISTA '!$Y:$Y,'LISTA '!I:I)</f>
        <v>58.7</v>
      </c>
      <c r="E10">
        <v>8</v>
      </c>
      <c r="F10" s="79" t="e">
        <f>IF(E10="","",_xlfn.XLOOKUP($E10,'LISTA '!$Z:$Z,'LISTA '!D:D))</f>
        <v>#N/A</v>
      </c>
      <c r="G10" s="79" t="e">
        <f>IF(F10="","",_xlfn.XLOOKUP($E10,'LISTA '!$Z:$Z,'LISTA '!E:E))</f>
        <v>#N/A</v>
      </c>
      <c r="H10" s="131" t="e">
        <f>IF(G10="","",_xlfn.XLOOKUP(F10,'LISTA '!D:D,'LISTA '!W:W))</f>
        <v>#N/A</v>
      </c>
      <c r="I10" s="126"/>
      <c r="J10" s="119"/>
      <c r="L10" s="78">
        <f t="shared" si="0"/>
        <v>8</v>
      </c>
      <c r="M10" s="100">
        <f>IF(L10="","",_xlfn.XLOOKUP($L10,BASE!J:J,BASE!A:A))</f>
        <v>2313</v>
      </c>
      <c r="N10" s="79" t="str">
        <f>IF(M10="","",_xlfn.XLOOKUP($L10,BASE!J:J,BASE!B:B))</f>
        <v>AROMA DE BARBECUE EM PO 20KG</v>
      </c>
      <c r="O10" s="95">
        <f>IF(N10="","",_xlfn.XLOOKUP($L10,BASE!J:J,BASE!G:G))</f>
        <v>2</v>
      </c>
      <c r="P10" s="136" t="str">
        <f>_xlfn.XLOOKUP(M10,[2]Plan1!$A:$A,[2]Plan1!$D:$D,"")</f>
        <v/>
      </c>
      <c r="Q10" s="80"/>
    </row>
    <row r="11" spans="1:17" x14ac:dyDescent="0.3">
      <c r="A11">
        <v>9</v>
      </c>
      <c r="B11" s="79">
        <f>IF(A11="","",_xlfn.XLOOKUP($A11,'LISTA '!$Y:$Y,'LISTA '!D:D))</f>
        <v>2397</v>
      </c>
      <c r="C11" s="79" t="str">
        <f>IF(B11="","",_xlfn.XLOOKUP($A11,'LISTA '!$Y:$Y,'LISTA '!E:E))</f>
        <v>CHIPS DE BANANA ACUCAR E CANELA 3X1KG</v>
      </c>
      <c r="D11" s="85">
        <f>_xlfn.XLOOKUP($A11,'LISTA '!$Y:$Y,'LISTA '!I:I)</f>
        <v>36</v>
      </c>
      <c r="E11">
        <v>9</v>
      </c>
      <c r="F11" s="79" t="e">
        <f>IF(E11="","",_xlfn.XLOOKUP($E11,'LISTA '!$Z:$Z,'LISTA '!D:D))</f>
        <v>#N/A</v>
      </c>
      <c r="G11" s="79" t="e">
        <f>IF(F11="","",_xlfn.XLOOKUP($E11,'LISTA '!$Z:$Z,'LISTA '!E:E))</f>
        <v>#N/A</v>
      </c>
      <c r="H11" s="131" t="e">
        <f>IF(G11="","",_xlfn.XLOOKUP(F11,'LISTA '!D:D,'LISTA '!W:W))</f>
        <v>#N/A</v>
      </c>
      <c r="I11" s="126"/>
      <c r="J11" s="119"/>
      <c r="L11" s="78">
        <f t="shared" si="0"/>
        <v>9</v>
      </c>
      <c r="M11" s="100">
        <f>IF(L11="","",_xlfn.XLOOKUP($L11,BASE!J:J,BASE!A:A))</f>
        <v>50014</v>
      </c>
      <c r="N11" s="79" t="str">
        <f>IF(M11="","",_xlfn.XLOOKUP($L11,BASE!J:J,BASE!B:B))</f>
        <v>AROMA DE BARBECUE EM PO 20KG</v>
      </c>
      <c r="O11" s="95">
        <f>IF(N11="","",_xlfn.XLOOKUP($L11,BASE!J:J,BASE!G:G))</f>
        <v>1</v>
      </c>
      <c r="P11" s="136" t="str">
        <f>_xlfn.XLOOKUP(M11,[2]Plan1!$A:$A,[2]Plan1!$D:$D,"")</f>
        <v/>
      </c>
      <c r="Q11" s="80"/>
    </row>
    <row r="12" spans="1:17" x14ac:dyDescent="0.3">
      <c r="A12">
        <v>10</v>
      </c>
      <c r="B12" s="79">
        <f>IF(A12="","",_xlfn.XLOOKUP($A12,'LISTA '!$Y:$Y,'LISTA '!D:D))</f>
        <v>2396</v>
      </c>
      <c r="C12" s="79" t="str">
        <f>IF(B12="","",_xlfn.XLOOKUP($A12,'LISTA '!$Y:$Y,'LISTA '!E:E))</f>
        <v>CHIPS DE BANANA NATURAL SEM SAL 3X1KG</v>
      </c>
      <c r="D12" s="85">
        <f>_xlfn.XLOOKUP($A12,'LISTA '!$Y:$Y,'LISTA '!I:I)</f>
        <v>36</v>
      </c>
      <c r="E12">
        <v>10</v>
      </c>
      <c r="F12" s="79" t="e">
        <f>IF(E12="","",_xlfn.XLOOKUP($E12,'LISTA '!$Z:$Z,'LISTA '!D:D))</f>
        <v>#N/A</v>
      </c>
      <c r="G12" s="79" t="e">
        <f>IF(F12="","",_xlfn.XLOOKUP($E12,'LISTA '!$Z:$Z,'LISTA '!E:E))</f>
        <v>#N/A</v>
      </c>
      <c r="H12" s="131" t="e">
        <f>IF(G12="","",_xlfn.XLOOKUP(F12,'LISTA '!D:D,'LISTA '!W:W))</f>
        <v>#N/A</v>
      </c>
      <c r="I12" s="126"/>
      <c r="J12" s="119"/>
      <c r="L12" s="78">
        <f t="shared" si="0"/>
        <v>10</v>
      </c>
      <c r="M12" s="100">
        <f>IF(L12="","",_xlfn.XLOOKUP($L12,BASE!J:J,BASE!A:A))</f>
        <v>50039</v>
      </c>
      <c r="N12" s="79" t="str">
        <f>IF(M12="","",_xlfn.XLOOKUP($L12,BASE!J:J,BASE!B:B))</f>
        <v>AROMA DE CANELA EM PO 20KG</v>
      </c>
      <c r="O12" s="95">
        <f>IF(N12="","",_xlfn.XLOOKUP($L12,BASE!J:J,BASE!G:G))</f>
        <v>2</v>
      </c>
      <c r="P12" s="136" t="str">
        <f>_xlfn.XLOOKUP(M12,[2]Plan1!$A:$A,[2]Plan1!$D:$D,"")</f>
        <v>FABRICA</v>
      </c>
      <c r="Q12" s="80"/>
    </row>
    <row r="13" spans="1:17" x14ac:dyDescent="0.3">
      <c r="A13">
        <v>11</v>
      </c>
      <c r="B13" s="79">
        <f>IF(A13="","",_xlfn.XLOOKUP($A13,'LISTA '!$Y:$Y,'LISTA '!D:D))</f>
        <v>2400</v>
      </c>
      <c r="C13" s="79" t="str">
        <f>IF(B13="","",_xlfn.XLOOKUP($A13,'LISTA '!$Y:$Y,'LISTA '!E:E))</f>
        <v>CHIPS DE BANANA OREGANO 3X1KG</v>
      </c>
      <c r="D13" s="85">
        <f>_xlfn.XLOOKUP($A13,'LISTA '!$Y:$Y,'LISTA '!I:I)</f>
        <v>36</v>
      </c>
      <c r="E13">
        <v>11</v>
      </c>
      <c r="F13" s="79" t="e">
        <f>IF(E13="","",_xlfn.XLOOKUP($E13,'LISTA '!$Z:$Z,'LISTA '!D:D))</f>
        <v>#N/A</v>
      </c>
      <c r="G13" s="79" t="e">
        <f>IF(F13="","",_xlfn.XLOOKUP($E13,'LISTA '!$Z:$Z,'LISTA '!E:E))</f>
        <v>#N/A</v>
      </c>
      <c r="H13" s="131" t="e">
        <f>IF(G13="","",_xlfn.XLOOKUP(F13,'LISTA '!D:D,'LISTA '!W:W))</f>
        <v>#N/A</v>
      </c>
      <c r="I13" s="126"/>
      <c r="J13" s="119"/>
      <c r="L13" s="78">
        <f t="shared" si="0"/>
        <v>11</v>
      </c>
      <c r="M13" s="100">
        <f>IF(L13="","",_xlfn.XLOOKUP($L13,BASE!J:J,BASE!A:A))</f>
        <v>2312</v>
      </c>
      <c r="N13" s="79" t="str">
        <f>IF(M13="","",_xlfn.XLOOKUP($L13,BASE!J:J,BASE!B:B))</f>
        <v>AROMA DE FUMAÇA EM PO 25KG</v>
      </c>
      <c r="O13" s="95">
        <f>IF(N13="","",_xlfn.XLOOKUP($L13,BASE!J:J,BASE!G:G))</f>
        <v>16</v>
      </c>
      <c r="P13" s="136" t="s">
        <v>2106</v>
      </c>
      <c r="Q13" s="80"/>
    </row>
    <row r="14" spans="1:17" x14ac:dyDescent="0.3">
      <c r="A14">
        <v>12</v>
      </c>
      <c r="B14" s="79">
        <f>IF(A14="","",_xlfn.XLOOKUP($A14,'LISTA '!$Y:$Y,'LISTA '!D:D))</f>
        <v>2401</v>
      </c>
      <c r="C14" s="79" t="str">
        <f>IF(B14="","",_xlfn.XLOOKUP($A14,'LISTA '!$Y:$Y,'LISTA '!E:E))</f>
        <v>CHIPS DE BANANA ORIGINAL COM SAL DO HIMALAIA 3X1KG</v>
      </c>
      <c r="D14" s="85">
        <f>_xlfn.XLOOKUP($A14,'LISTA '!$Y:$Y,'LISTA '!I:I)</f>
        <v>36</v>
      </c>
      <c r="E14">
        <v>12</v>
      </c>
      <c r="F14" s="79" t="e">
        <f>IF(E14="","",_xlfn.XLOOKUP($E14,'LISTA '!$Z:$Z,'LISTA '!D:D))</f>
        <v>#N/A</v>
      </c>
      <c r="G14" s="79" t="e">
        <f>IF(F14="","",_xlfn.XLOOKUP($E14,'LISTA '!$Z:$Z,'LISTA '!E:E))</f>
        <v>#N/A</v>
      </c>
      <c r="H14" s="131" t="e">
        <f>IF(G14="","",_xlfn.XLOOKUP(F14,'LISTA '!D:D,'LISTA '!W:W))</f>
        <v>#N/A</v>
      </c>
      <c r="I14" s="126"/>
      <c r="J14" s="119"/>
      <c r="L14" s="78">
        <f t="shared" si="0"/>
        <v>12</v>
      </c>
      <c r="M14" s="100">
        <f>IF(L14="","",_xlfn.XLOOKUP($L14,BASE!J:J,BASE!A:A))</f>
        <v>50016</v>
      </c>
      <c r="N14" s="79" t="str">
        <f>IF(M14="","",_xlfn.XLOOKUP($L14,BASE!J:J,BASE!B:B))</f>
        <v>AROMA DE FUMAÇA EM PO 25KG</v>
      </c>
      <c r="O14" s="95">
        <f>IF(N14="","",_xlfn.XLOOKUP($L14,BASE!J:J,BASE!G:G))</f>
        <v>5</v>
      </c>
      <c r="P14" s="136" t="s">
        <v>2107</v>
      </c>
      <c r="Q14" s="80"/>
    </row>
    <row r="15" spans="1:17" x14ac:dyDescent="0.3">
      <c r="A15">
        <v>13</v>
      </c>
      <c r="B15" s="79">
        <f>IF(A15="","",_xlfn.XLOOKUP($A15,'LISTA '!$Y:$Y,'LISTA '!D:D))</f>
        <v>21821</v>
      </c>
      <c r="C15" s="79" t="str">
        <f>IF(B15="","",_xlfn.XLOOKUP($A15,'LISTA '!$Y:$Y,'LISTA '!E:E))</f>
        <v>CHIPS DE COCO SEM BORDA TORRADO SEM AÇUCAR 3KG</v>
      </c>
      <c r="D15" s="85">
        <f>_xlfn.XLOOKUP($A15,'LISTA '!$Y:$Y,'LISTA '!I:I)</f>
        <v>68</v>
      </c>
      <c r="E15">
        <v>13</v>
      </c>
      <c r="F15" s="79" t="e">
        <f>IF(E15="","",_xlfn.XLOOKUP($E15,'LISTA '!$Z:$Z,'LISTA '!D:D))</f>
        <v>#N/A</v>
      </c>
      <c r="G15" s="79" t="e">
        <f>IF(F15="","",_xlfn.XLOOKUP($E15,'LISTA '!$Z:$Z,'LISTA '!E:E))</f>
        <v>#N/A</v>
      </c>
      <c r="H15" s="131" t="e">
        <f>IF(G15="","",_xlfn.XLOOKUP(F15,'LISTA '!D:D,'LISTA '!W:W))</f>
        <v>#N/A</v>
      </c>
      <c r="I15" s="126"/>
      <c r="J15" s="119"/>
      <c r="L15" s="78">
        <f t="shared" si="0"/>
        <v>13</v>
      </c>
      <c r="M15" s="100">
        <f>IF(L15="","",_xlfn.XLOOKUP($L15,BASE!J:J,BASE!A:A))</f>
        <v>2311</v>
      </c>
      <c r="N15" s="79" t="str">
        <f>IF(M15="","",_xlfn.XLOOKUP($L15,BASE!J:J,BASE!B:B))</f>
        <v>AROMA DE GALINHA EM PO 20KG</v>
      </c>
      <c r="O15" s="95">
        <f>IF(N15="","",_xlfn.XLOOKUP($L15,BASE!J:J,BASE!G:G))</f>
        <v>2</v>
      </c>
      <c r="P15" s="136" t="s">
        <v>2107</v>
      </c>
      <c r="Q15" s="80"/>
    </row>
    <row r="16" spans="1:17" x14ac:dyDescent="0.3">
      <c r="A16">
        <v>14</v>
      </c>
      <c r="B16" s="79">
        <f>IF(A16="","",_xlfn.XLOOKUP($A16,'LISTA '!$Y:$Y,'LISTA '!D:D))</f>
        <v>21828</v>
      </c>
      <c r="C16" s="79" t="str">
        <f>IF(B16="","",_xlfn.XLOOKUP($A16,'LISTA '!$Y:$Y,'LISTA '!E:E))</f>
        <v>CHIPS DE MORANGO 1KG</v>
      </c>
      <c r="D16" s="85">
        <f>_xlfn.XLOOKUP($A16,'LISTA '!$Y:$Y,'LISTA '!I:I)</f>
        <v>180</v>
      </c>
      <c r="E16">
        <v>14</v>
      </c>
      <c r="F16" s="79" t="e">
        <f>IF(E16="","",_xlfn.XLOOKUP($E16,'LISTA '!$Z:$Z,'LISTA '!D:D))</f>
        <v>#N/A</v>
      </c>
      <c r="G16" s="79" t="e">
        <f>IF(F16="","",_xlfn.XLOOKUP($E16,'LISTA '!$Z:$Z,'LISTA '!E:E))</f>
        <v>#N/A</v>
      </c>
      <c r="H16" s="131" t="e">
        <f>IF(G16="","",_xlfn.XLOOKUP(F16,'LISTA '!D:D,'LISTA '!W:W))</f>
        <v>#N/A</v>
      </c>
      <c r="I16" s="126"/>
      <c r="J16" s="119"/>
      <c r="L16" s="78">
        <f t="shared" si="0"/>
        <v>14</v>
      </c>
      <c r="M16" s="100">
        <f>IF(L16="","",_xlfn.XLOOKUP($L16,BASE!J:J,BASE!A:A))</f>
        <v>2310</v>
      </c>
      <c r="N16" s="79" t="str">
        <f>IF(M16="","",_xlfn.XLOOKUP($L16,BASE!J:J,BASE!B:B))</f>
        <v>AROMA DE LIMAO EM PO 20KG</v>
      </c>
      <c r="O16" s="95">
        <f>IF(N16="","",_xlfn.XLOOKUP($L16,BASE!J:J,BASE!G:G))</f>
        <v>13</v>
      </c>
      <c r="P16" s="136" t="str">
        <f>_xlfn.XLOOKUP(M16,[2]Plan1!$A:$A,[2]Plan1!$D:$D,"")</f>
        <v>FABRICA</v>
      </c>
      <c r="Q16" s="80"/>
    </row>
    <row r="17" spans="1:17" x14ac:dyDescent="0.3">
      <c r="A17">
        <v>15</v>
      </c>
      <c r="B17" s="79">
        <f>IF(A17="","",_xlfn.XLOOKUP($A17,'LISTA '!$Y:$Y,'LISTA '!D:D))</f>
        <v>2373</v>
      </c>
      <c r="C17" s="79" t="str">
        <f>IF(B17="","",_xlfn.XLOOKUP($A17,'LISTA '!$Y:$Y,'LISTA '!E:E))</f>
        <v>COLAGENO HIDROLIZADO 2KG (GELITA)</v>
      </c>
      <c r="D17" s="85">
        <f>_xlfn.XLOOKUP($A17,'LISTA '!$Y:$Y,'LISTA '!I:I)</f>
        <v>80</v>
      </c>
      <c r="E17">
        <v>15</v>
      </c>
      <c r="F17" s="79" t="e">
        <f>IF(E17="","",_xlfn.XLOOKUP($E17,'LISTA '!$Z:$Z,'LISTA '!D:D))</f>
        <v>#N/A</v>
      </c>
      <c r="G17" s="79" t="e">
        <f>IF(F17="","",_xlfn.XLOOKUP($E17,'LISTA '!$Z:$Z,'LISTA '!E:E))</f>
        <v>#N/A</v>
      </c>
      <c r="H17" s="131" t="e">
        <f>IF(G17="","",_xlfn.XLOOKUP(F17,'LISTA '!D:D,'LISTA '!W:W))</f>
        <v>#N/A</v>
      </c>
      <c r="I17" s="126"/>
      <c r="J17" s="119"/>
      <c r="L17" s="78">
        <f t="shared" si="0"/>
        <v>15</v>
      </c>
      <c r="M17" s="100">
        <f>IF(L17="","",_xlfn.XLOOKUP($L17,BASE!J:J,BASE!A:A))</f>
        <v>20186</v>
      </c>
      <c r="N17" s="79" t="str">
        <f>IF(M17="","",_xlfn.XLOOKUP($L17,BASE!J:J,BASE!B:B))</f>
        <v>AVELA SEM CASCA COM PELE CRUA 10KG</v>
      </c>
      <c r="O17" s="95">
        <f>IF(N17="","",_xlfn.XLOOKUP($L17,BASE!J:J,BASE!G:G))</f>
        <v>209</v>
      </c>
      <c r="P17" s="136" t="s">
        <v>2107</v>
      </c>
      <c r="Q17" s="80"/>
    </row>
    <row r="18" spans="1:17" x14ac:dyDescent="0.3">
      <c r="A18">
        <v>16</v>
      </c>
      <c r="B18" s="79">
        <f>IF(A18="","",_xlfn.XLOOKUP($A18,'LISTA '!$Y:$Y,'LISTA '!D:D))</f>
        <v>21609</v>
      </c>
      <c r="C18" s="79" t="str">
        <f>IF(B18="","",_xlfn.XLOOKUP($A18,'LISTA '!$Y:$Y,'LISTA '!E:E))</f>
        <v>CRANBERRY INTEIRO 2KG (VIDA EM GRAOS)</v>
      </c>
      <c r="D18" s="85">
        <f>_xlfn.XLOOKUP($A18,'LISTA '!$Y:$Y,'LISTA '!I:I)</f>
        <v>46.2</v>
      </c>
      <c r="E18">
        <v>16</v>
      </c>
      <c r="F18" s="79" t="e">
        <f>IF(E18="","",_xlfn.XLOOKUP($E18,'LISTA '!$Z:$Z,'LISTA '!D:D))</f>
        <v>#N/A</v>
      </c>
      <c r="G18" s="79" t="e">
        <f>IF(F18="","",_xlfn.XLOOKUP($E18,'LISTA '!$Z:$Z,'LISTA '!E:E))</f>
        <v>#N/A</v>
      </c>
      <c r="H18" s="131" t="e">
        <f>IF(G18="","",_xlfn.XLOOKUP(F18,'LISTA '!D:D,'LISTA '!W:W))</f>
        <v>#N/A</v>
      </c>
      <c r="I18" s="126"/>
      <c r="J18" s="119"/>
      <c r="L18" s="78">
        <f t="shared" si="0"/>
        <v>16</v>
      </c>
      <c r="M18" s="100">
        <f>IF(L18="","",_xlfn.XLOOKUP($L18,BASE!J:J,BASE!A:A))</f>
        <v>21517</v>
      </c>
      <c r="N18" s="79" t="str">
        <f>IF(M18="","",_xlfn.XLOOKUP($L18,BASE!J:J,BASE!B:B))</f>
        <v>AVELA SEM CASCA SEM PELE 10KG</v>
      </c>
      <c r="O18" s="95">
        <f>IF(N18="","",_xlfn.XLOOKUP($L18,BASE!J:J,BASE!G:G))</f>
        <v>47</v>
      </c>
      <c r="P18" s="136" t="str">
        <f>_xlfn.XLOOKUP(M18,[2]Plan1!$A:$A,[2]Plan1!$D:$D,"")</f>
        <v/>
      </c>
      <c r="Q18" s="80"/>
    </row>
    <row r="19" spans="1:17" x14ac:dyDescent="0.3">
      <c r="A19">
        <v>17</v>
      </c>
      <c r="B19" s="79">
        <f>IF(A19="","",_xlfn.XLOOKUP($A19,'LISTA '!$Y:$Y,'LISTA '!D:D))</f>
        <v>91</v>
      </c>
      <c r="C19" s="79" t="str">
        <f>IF(B19="","",_xlfn.XLOOKUP($A19,'LISTA '!$Y:$Y,'LISTA '!E:E))</f>
        <v>FARINHA DE BANANA VERDE 10KG</v>
      </c>
      <c r="D19" s="85">
        <f>_xlfn.XLOOKUP($A19,'LISTA '!$Y:$Y,'LISTA '!I:I)</f>
        <v>11.2</v>
      </c>
      <c r="E19" t="str">
        <f t="shared" ref="E19:E82" si="1">IFERROR(IF((E18+1)&gt;$E$2,"",E18+1),"")</f>
        <v/>
      </c>
      <c r="F19" s="79" t="str">
        <f>IF(E19="","",_xlfn.XLOOKUP($E19,'LISTA '!$Z:$Z,'LISTA '!D:D))</f>
        <v/>
      </c>
      <c r="G19" s="79" t="str">
        <f>IF(F19="","",_xlfn.XLOOKUP($E19,'LISTA '!$Z:$Z,'LISTA '!E:E))</f>
        <v/>
      </c>
      <c r="H19" s="131" t="str">
        <f>IF(G19="","",_xlfn.XLOOKUP(F19,'LISTA '!D:D,'LISTA '!W:W))</f>
        <v/>
      </c>
      <c r="I19" s="126"/>
      <c r="J19" s="119"/>
      <c r="L19" s="78">
        <f t="shared" si="0"/>
        <v>17</v>
      </c>
      <c r="M19" s="100">
        <f>IF(L19="","",_xlfn.XLOOKUP($L19,BASE!J:J,BASE!A:A))</f>
        <v>21797</v>
      </c>
      <c r="N19" s="79" t="str">
        <f>IF(M19="","",_xlfn.XLOOKUP($L19,BASE!J:J,BASE!B:B))</f>
        <v>AVELA SEM CASCA SEM PELE CRUA 25KG</v>
      </c>
      <c r="O19" s="95">
        <f>IF(N19="","",_xlfn.XLOOKUP($L19,BASE!J:J,BASE!G:G))</f>
        <v>34</v>
      </c>
      <c r="P19" s="136" t="str">
        <f>_xlfn.XLOOKUP(M19,[2]Plan1!$A:$A,[2]Plan1!$D:$D,"")</f>
        <v>USANDO COD 21750</v>
      </c>
      <c r="Q19" s="80"/>
    </row>
    <row r="20" spans="1:17" x14ac:dyDescent="0.3">
      <c r="A20">
        <v>18</v>
      </c>
      <c r="B20" s="79">
        <f>IF(A20="","",_xlfn.XLOOKUP($A20,'LISTA '!$Y:$Y,'LISTA '!D:D))</f>
        <v>1029</v>
      </c>
      <c r="C20" s="79" t="str">
        <f>IF(B20="","",_xlfn.XLOOKUP($A20,'LISTA '!$Y:$Y,'LISTA '!E:E))</f>
        <v>FARINHA DE LINHACA DOURADA 5KG (CRUA)</v>
      </c>
      <c r="D20" s="85">
        <f>_xlfn.XLOOKUP($A20,'LISTA '!$Y:$Y,'LISTA '!I:I)</f>
        <v>10.3</v>
      </c>
      <c r="E20" t="str">
        <f t="shared" si="1"/>
        <v/>
      </c>
      <c r="F20" s="79" t="str">
        <f>IF(E20="","",_xlfn.XLOOKUP($E20,'LISTA '!$Z:$Z,'LISTA '!D:D))</f>
        <v/>
      </c>
      <c r="G20" s="79" t="str">
        <f>IF(F20="","",_xlfn.XLOOKUP($E20,'LISTA '!$Z:$Z,'LISTA '!E:E))</f>
        <v/>
      </c>
      <c r="H20" s="131" t="str">
        <f>IF(G20="","",_xlfn.XLOOKUP(F20,'LISTA '!D:D,'LISTA '!W:W))</f>
        <v/>
      </c>
      <c r="I20" s="126"/>
      <c r="J20" s="119"/>
      <c r="L20" s="78">
        <f t="shared" si="0"/>
        <v>18</v>
      </c>
      <c r="M20" s="100">
        <f>IF(L20="","",_xlfn.XLOOKUP($L20,BASE!J:J,BASE!A:A))</f>
        <v>1481</v>
      </c>
      <c r="N20" s="79" t="str">
        <f>IF(M20="","",_xlfn.XLOOKUP($L20,BASE!J:J,BASE!B:B))</f>
        <v>BARRA DE CEREAIS BANANA CX C/8 DISP 24X22GR ( NATURALE)</v>
      </c>
      <c r="O20" s="95">
        <f>IF(N20="","",_xlfn.XLOOKUP($L20,BASE!J:J,BASE!G:G))</f>
        <v>6</v>
      </c>
      <c r="P20" s="136" t="str">
        <f>_xlfn.XLOOKUP(M20,[2]Plan1!$A:$A,[2]Plan1!$D:$D,"")</f>
        <v>SÓ VENDE FRACIONADO</v>
      </c>
      <c r="Q20" s="80"/>
    </row>
    <row r="21" spans="1:17" x14ac:dyDescent="0.3">
      <c r="A21">
        <v>19</v>
      </c>
      <c r="B21" s="79">
        <f>IF(A21="","",_xlfn.XLOOKUP($A21,'LISTA '!$Y:$Y,'LISTA '!D:D))</f>
        <v>1835</v>
      </c>
      <c r="C21" s="79" t="str">
        <f>IF(B21="","",_xlfn.XLOOKUP($A21,'LISTA '!$Y:$Y,'LISTA '!E:E))</f>
        <v>FOLHA DE OLIVEIRA 1KG (VIDA EM GRAOS)</v>
      </c>
      <c r="D21" s="85">
        <f>_xlfn.XLOOKUP($A21,'LISTA '!$Y:$Y,'LISTA '!I:I)</f>
        <v>18.7</v>
      </c>
      <c r="E21" t="str">
        <f t="shared" si="1"/>
        <v/>
      </c>
      <c r="F21" s="79" t="str">
        <f>IF(E21="","",_xlfn.XLOOKUP($E21,'LISTA '!$Z:$Z,'LISTA '!D:D))</f>
        <v/>
      </c>
      <c r="G21" s="79" t="str">
        <f>IF(F21="","",_xlfn.XLOOKUP($E21,'LISTA '!$Z:$Z,'LISTA '!E:E))</f>
        <v/>
      </c>
      <c r="H21" s="131" t="str">
        <f>IF(G21="","",_xlfn.XLOOKUP(F21,'LISTA '!D:D,'LISTA '!W:W))</f>
        <v/>
      </c>
      <c r="I21" s="126"/>
      <c r="J21" s="119"/>
      <c r="L21" s="78">
        <f t="shared" si="0"/>
        <v>19</v>
      </c>
      <c r="M21" s="100">
        <f>IF(L21="","",_xlfn.XLOOKUP($L21,BASE!J:J,BASE!A:A))</f>
        <v>2212</v>
      </c>
      <c r="N21" s="79" t="str">
        <f>IF(M21="","",_xlfn.XLOOKUP($L21,BASE!J:J,BASE!B:B))</f>
        <v>BARRA DE CEREAIS CAFE E AVEIA CX C/8 DISP 24X22GR ( NATURALE)</v>
      </c>
      <c r="O21" s="95">
        <f>IF(N21="","",_xlfn.XLOOKUP($L21,BASE!J:J,BASE!G:G))</f>
        <v>6</v>
      </c>
      <c r="P21" s="136" t="str">
        <f>_xlfn.XLOOKUP(M21,[2]Plan1!$A:$A,[2]Plan1!$D:$D,"")</f>
        <v>SÓ VENDE FRACIONADO</v>
      </c>
      <c r="Q21" s="80"/>
    </row>
    <row r="22" spans="1:17" x14ac:dyDescent="0.3">
      <c r="A22">
        <v>20</v>
      </c>
      <c r="B22" s="79">
        <f>IF(A22="","",_xlfn.XLOOKUP($A22,'LISTA '!$Y:$Y,'LISTA '!D:D))</f>
        <v>20423</v>
      </c>
      <c r="C22" s="79" t="str">
        <f>IF(B22="","",_xlfn.XLOOKUP($A22,'LISTA '!$Y:$Y,'LISTA '!E:E))</f>
        <v>GOMA XANTANA 80 MESH IDEAL PARA MASSAS 5KG (VIDA EM GRAOS)</v>
      </c>
      <c r="D22" s="85">
        <f>_xlfn.XLOOKUP($A22,'LISTA '!$Y:$Y,'LISTA '!I:I)</f>
        <v>45.1</v>
      </c>
      <c r="E22" t="str">
        <f t="shared" si="1"/>
        <v/>
      </c>
      <c r="F22" s="79" t="str">
        <f>IF(E22="","",_xlfn.XLOOKUP($E22,'LISTA '!$Z:$Z,'LISTA '!D:D))</f>
        <v/>
      </c>
      <c r="G22" s="79" t="str">
        <f>IF(F22="","",_xlfn.XLOOKUP($E22,'LISTA '!$Z:$Z,'LISTA '!E:E))</f>
        <v/>
      </c>
      <c r="H22" s="131" t="str">
        <f>IF(G22="","",_xlfn.XLOOKUP(F22,'LISTA '!D:D,'LISTA '!W:W))</f>
        <v/>
      </c>
      <c r="I22" s="126"/>
      <c r="J22" s="119"/>
      <c r="L22" s="78">
        <f t="shared" si="0"/>
        <v>20</v>
      </c>
      <c r="M22" s="100">
        <f>IF(L22="","",_xlfn.XLOOKUP($L22,BASE!J:J,BASE!A:A))</f>
        <v>1484</v>
      </c>
      <c r="N22" s="79" t="str">
        <f>IF(M22="","",_xlfn.XLOOKUP($L22,BASE!J:J,BASE!B:B))</f>
        <v>BARRA DE CEREAIS CASTANHA AVEIA CX C/8 DISP (NATURALE)</v>
      </c>
      <c r="O22" s="95">
        <f>IF(N22="","",_xlfn.XLOOKUP($L22,BASE!J:J,BASE!G:G))</f>
        <v>8</v>
      </c>
      <c r="P22" s="136" t="s">
        <v>2108</v>
      </c>
      <c r="Q22" s="80"/>
    </row>
    <row r="23" spans="1:17" x14ac:dyDescent="0.3">
      <c r="A23">
        <v>21</v>
      </c>
      <c r="B23" s="79">
        <f>IF(A23="","",_xlfn.XLOOKUP($A23,'LISTA '!$Y:$Y,'LISTA '!D:D))</f>
        <v>21767</v>
      </c>
      <c r="C23" s="79" t="str">
        <f>IF(B23="","",_xlfn.XLOOKUP($A23,'LISTA '!$Y:$Y,'LISTA '!E:E))</f>
        <v>GRAO DE BICO 9MM CANADENSE 5KG</v>
      </c>
      <c r="D23" s="85">
        <f>_xlfn.XLOOKUP($A23,'LISTA '!$Y:$Y,'LISTA '!I:I)</f>
        <v>14.6</v>
      </c>
      <c r="E23" t="str">
        <f t="shared" si="1"/>
        <v/>
      </c>
      <c r="F23" s="79" t="str">
        <f>IF(E23="","",_xlfn.XLOOKUP($E23,'LISTA '!$Z:$Z,'LISTA '!D:D))</f>
        <v/>
      </c>
      <c r="G23" s="79" t="str">
        <f>IF(F23="","",_xlfn.XLOOKUP($E23,'LISTA '!$Z:$Z,'LISTA '!E:E))</f>
        <v/>
      </c>
      <c r="H23" s="131" t="str">
        <f>IF(G23="","",_xlfn.XLOOKUP(F23,'LISTA '!D:D,'LISTA '!W:W))</f>
        <v/>
      </c>
      <c r="I23" s="126"/>
      <c r="J23" s="119"/>
      <c r="L23" s="78">
        <f t="shared" si="0"/>
        <v>21</v>
      </c>
      <c r="M23" s="100">
        <f>IF(L23="","",_xlfn.XLOOKUP($L23,BASE!J:J,BASE!A:A))</f>
        <v>1485</v>
      </c>
      <c r="N23" s="79" t="str">
        <f>IF(M23="","",_xlfn.XLOOKUP($L23,BASE!J:J,BASE!B:B))</f>
        <v>BARRA DE CEREAIS CASTANHA C/CHOC CX C/8 DISP 24X22GR (NATURALE)</v>
      </c>
      <c r="O23" s="95">
        <f>IF(N23="","",_xlfn.XLOOKUP($L23,BASE!J:J,BASE!G:G))</f>
        <v>5</v>
      </c>
      <c r="P23" s="136" t="str">
        <f>_xlfn.XLOOKUP(M23,[2]Plan1!$A:$A,[2]Plan1!$D:$D,"")</f>
        <v>SÓ VENDE FRACIONADO</v>
      </c>
      <c r="Q23" s="80"/>
    </row>
    <row r="24" spans="1:17" x14ac:dyDescent="0.3">
      <c r="A24">
        <v>22</v>
      </c>
      <c r="B24" s="79">
        <f>IF(A24="","",_xlfn.XLOOKUP($A24,'LISTA '!$Y:$Y,'LISTA '!D:D))</f>
        <v>21242</v>
      </c>
      <c r="C24" s="79" t="str">
        <f>IF(B24="","",_xlfn.XLOOKUP($A24,'LISTA '!$Y:$Y,'LISTA '!E:E))</f>
        <v>LENTILHA VERDE CANADENSE 5KG (VIDA EM GRAOS)</v>
      </c>
      <c r="D24" s="85">
        <f>_xlfn.XLOOKUP($A24,'LISTA '!$Y:$Y,'LISTA '!I:I)</f>
        <v>12.3</v>
      </c>
      <c r="E24" t="str">
        <f t="shared" si="1"/>
        <v/>
      </c>
      <c r="F24" s="79" t="str">
        <f>IF(E24="","",_xlfn.XLOOKUP($E24,'LISTA '!$Z:$Z,'LISTA '!D:D))</f>
        <v/>
      </c>
      <c r="G24" s="79" t="str">
        <f>IF(F24="","",_xlfn.XLOOKUP($E24,'LISTA '!$Z:$Z,'LISTA '!E:E))</f>
        <v/>
      </c>
      <c r="H24" s="131" t="str">
        <f>IF(G24="","",_xlfn.XLOOKUP(F24,'LISTA '!D:D,'LISTA '!W:W))</f>
        <v/>
      </c>
      <c r="I24" s="126"/>
      <c r="J24" s="119"/>
      <c r="L24" s="78">
        <f t="shared" si="0"/>
        <v>22</v>
      </c>
      <c r="M24" s="100">
        <f>IF(L24="","",_xlfn.XLOOKUP($L24,BASE!J:J,BASE!A:A))</f>
        <v>1486</v>
      </c>
      <c r="N24" s="79" t="str">
        <f>IF(M24="","",_xlfn.XLOOKUP($L24,BASE!J:J,BASE!B:B))</f>
        <v>BARRA DE CEREAIS COCO E AVEIA CX C/8 DISP (NATURALE)</v>
      </c>
      <c r="O24" s="95">
        <f>IF(N24="","",_xlfn.XLOOKUP($L24,BASE!J:J,BASE!G:G))</f>
        <v>10</v>
      </c>
      <c r="P24" s="136" t="str">
        <f>_xlfn.XLOOKUP(M24,[2]Plan1!$A:$A,[2]Plan1!$D:$D,"")</f>
        <v>SÓ VENDE FRACIONADO</v>
      </c>
      <c r="Q24" s="80"/>
    </row>
    <row r="25" spans="1:17" x14ac:dyDescent="0.3">
      <c r="A25">
        <v>23</v>
      </c>
      <c r="B25" s="79">
        <f>IF(A25="","",_xlfn.XLOOKUP($A25,'LISTA '!$Y:$Y,'LISTA '!D:D))</f>
        <v>2293</v>
      </c>
      <c r="C25" s="79" t="str">
        <f>IF(B25="","",_xlfn.XLOOKUP($A25,'LISTA '!$Y:$Y,'LISTA '!E:E))</f>
        <v>LIMAO SICILIANO DESIDRATADO QUEBRADO 5KG (GRAZZIOTIN)</v>
      </c>
      <c r="D25" s="85">
        <f>_xlfn.XLOOKUP($A25,'LISTA '!$Y:$Y,'LISTA '!I:I)</f>
        <v>72.599999999999994</v>
      </c>
      <c r="E25" t="str">
        <f t="shared" si="1"/>
        <v/>
      </c>
      <c r="F25" s="79" t="str">
        <f>IF(E25="","",_xlfn.XLOOKUP($E25,'LISTA '!$Z:$Z,'LISTA '!D:D))</f>
        <v/>
      </c>
      <c r="G25" s="79" t="str">
        <f>IF(F25="","",_xlfn.XLOOKUP($E25,'LISTA '!$Z:$Z,'LISTA '!E:E))</f>
        <v/>
      </c>
      <c r="H25" s="131" t="str">
        <f>IF(G25="","",_xlfn.XLOOKUP(F25,'LISTA '!D:D,'LISTA '!W:W))</f>
        <v/>
      </c>
      <c r="I25" s="126"/>
      <c r="J25" s="119"/>
      <c r="L25" s="78">
        <f t="shared" si="0"/>
        <v>23</v>
      </c>
      <c r="M25" s="100">
        <f>IF(L25="","",_xlfn.XLOOKUP($L25,BASE!J:J,BASE!A:A))</f>
        <v>1489</v>
      </c>
      <c r="N25" s="79" t="str">
        <f>IF(M25="","",_xlfn.XLOOKUP($L25,BASE!J:J,BASE!B:B))</f>
        <v>BARRA DE CEREAIS DOCE DE LEITE C/CHOC CX C/8 DISP (NATURALE)</v>
      </c>
      <c r="O25" s="95">
        <f>IF(N25="","",_xlfn.XLOOKUP($L25,BASE!J:J,BASE!G:G))</f>
        <v>10</v>
      </c>
      <c r="P25" s="136" t="str">
        <f>_xlfn.XLOOKUP(M25,[2]Plan1!$A:$A,[2]Plan1!$D:$D,"")</f>
        <v>SÓ VENDE FRACIONADO</v>
      </c>
      <c r="Q25" s="80"/>
    </row>
    <row r="26" spans="1:17" x14ac:dyDescent="0.3">
      <c r="A26">
        <v>24</v>
      </c>
      <c r="B26" s="79">
        <f>IF(A26="","",_xlfn.XLOOKUP($A26,'LISTA '!$Y:$Y,'LISTA '!D:D))</f>
        <v>21793</v>
      </c>
      <c r="C26" s="79" t="str">
        <f>IF(B26="","",_xlfn.XLOOKUP($A26,'LISTA '!$Y:$Y,'LISTA '!E:E))</f>
        <v>MIX CRISPY MOSTARDA E MEL 5KG</v>
      </c>
      <c r="D26" s="85">
        <f>_xlfn.XLOOKUP($A26,'LISTA '!$Y:$Y,'LISTA '!I:I)</f>
        <v>56.1</v>
      </c>
      <c r="E26" t="str">
        <f t="shared" si="1"/>
        <v/>
      </c>
      <c r="F26" s="79" t="str">
        <f>IF(E26="","",_xlfn.XLOOKUP($E26,'LISTA '!$Z:$Z,'LISTA '!D:D))</f>
        <v/>
      </c>
      <c r="G26" s="79" t="str">
        <f>IF(F26="","",_xlfn.XLOOKUP($E26,'LISTA '!$Z:$Z,'LISTA '!E:E))</f>
        <v/>
      </c>
      <c r="H26" s="131" t="str">
        <f>IF(G26="","",_xlfn.XLOOKUP(F26,'LISTA '!D:D,'LISTA '!W:W))</f>
        <v/>
      </c>
      <c r="I26" s="126"/>
      <c r="J26" s="119"/>
      <c r="L26" s="78">
        <f t="shared" si="0"/>
        <v>24</v>
      </c>
      <c r="M26" s="100">
        <f>IF(L26="","",_xlfn.XLOOKUP($L26,BASE!J:J,BASE!A:A))</f>
        <v>20492</v>
      </c>
      <c r="N26" s="79" t="str">
        <f>IF(M26="","",_xlfn.XLOOKUP($L26,BASE!J:J,BASE!B:B))</f>
        <v>BOLDO EM FOLHAS 25KG</v>
      </c>
      <c r="O26" s="95">
        <f>IF(N26="","",_xlfn.XLOOKUP($L26,BASE!J:J,BASE!G:G))</f>
        <v>12</v>
      </c>
      <c r="P26" s="136" t="str">
        <f>_xlfn.XLOOKUP(M26,[2]Plan1!$A:$A,[2]Plan1!$D:$D,"")</f>
        <v>SÓ VENDE FRACIONADO</v>
      </c>
      <c r="Q26" s="80"/>
    </row>
    <row r="27" spans="1:17" x14ac:dyDescent="0.3">
      <c r="A27">
        <v>25</v>
      </c>
      <c r="B27" s="79">
        <f>IF(A27="","",_xlfn.XLOOKUP($A27,'LISTA '!$Y:$Y,'LISTA '!D:D))</f>
        <v>21782</v>
      </c>
      <c r="C27" s="79" t="str">
        <f>IF(B27="","",_xlfn.XLOOKUP($A27,'LISTA '!$Y:$Y,'LISTA '!E:E))</f>
        <v>MIX DE FRUTAS TROPICAIS CHIPS 2,5KG</v>
      </c>
      <c r="D27" s="85">
        <f>_xlfn.XLOOKUP($A27,'LISTA '!$Y:$Y,'LISTA '!I:I)</f>
        <v>89.1</v>
      </c>
      <c r="E27" t="str">
        <f t="shared" si="1"/>
        <v/>
      </c>
      <c r="F27" s="79" t="str">
        <f>IF(E27="","",_xlfn.XLOOKUP($E27,'LISTA '!$Z:$Z,'LISTA '!D:D))</f>
        <v/>
      </c>
      <c r="G27" s="79" t="str">
        <f>IF(F27="","",_xlfn.XLOOKUP($E27,'LISTA '!$Z:$Z,'LISTA '!E:E))</f>
        <v/>
      </c>
      <c r="H27" s="131" t="str">
        <f>IF(G27="","",_xlfn.XLOOKUP(F27,'LISTA '!D:D,'LISTA '!W:W))</f>
        <v/>
      </c>
      <c r="I27" s="126"/>
      <c r="J27" s="119"/>
      <c r="L27" s="78">
        <f t="shared" si="0"/>
        <v>25</v>
      </c>
      <c r="M27" s="100">
        <f>IF(L27="","",_xlfn.XLOOKUP($L27,BASE!J:J,BASE!A:A))</f>
        <v>1824</v>
      </c>
      <c r="N27" s="79" t="str">
        <f>IF(M27="","",_xlfn.XLOOKUP($L27,BASE!J:J,BASE!B:B))</f>
        <v>CACAU EM PO RED IMPERIAL 2KG (FRALIA)</v>
      </c>
      <c r="O27" s="95">
        <f>IF(N27="","",_xlfn.XLOOKUP($L27,BASE!J:J,BASE!G:G))</f>
        <v>2</v>
      </c>
      <c r="P27" s="136" t="str">
        <f>_xlfn.XLOOKUP(M27,[2]Plan1!$A:$A,[2]Plan1!$D:$D,"")</f>
        <v>MISTURAR COM FRALIA</v>
      </c>
      <c r="Q27" s="80"/>
    </row>
    <row r="28" spans="1:17" x14ac:dyDescent="0.3">
      <c r="A28">
        <v>26</v>
      </c>
      <c r="B28" s="79">
        <f>IF(A28="","",_xlfn.XLOOKUP($A28,'LISTA '!$Y:$Y,'LISTA '!D:D))</f>
        <v>1548</v>
      </c>
      <c r="C28" s="79" t="str">
        <f>IF(B28="","",_xlfn.XLOOKUP($A28,'LISTA '!$Y:$Y,'LISTA '!E:E))</f>
        <v>MIX FRUTAS VERMELHAS 2KG (VIDA EM GRAOS)</v>
      </c>
      <c r="D28" s="85">
        <f>_xlfn.XLOOKUP($A28,'LISTA '!$Y:$Y,'LISTA '!I:I)</f>
        <v>87</v>
      </c>
      <c r="E28" t="str">
        <f t="shared" si="1"/>
        <v/>
      </c>
      <c r="F28" s="79" t="str">
        <f>IF(E28="","",_xlfn.XLOOKUP($E28,'LISTA '!$Z:$Z,'LISTA '!D:D))</f>
        <v/>
      </c>
      <c r="G28" s="79" t="str">
        <f>IF(F28="","",_xlfn.XLOOKUP($E28,'LISTA '!$Z:$Z,'LISTA '!E:E))</f>
        <v/>
      </c>
      <c r="H28" s="131" t="str">
        <f>IF(G28="","",_xlfn.XLOOKUP(F28,'LISTA '!D:D,'LISTA '!W:W))</f>
        <v/>
      </c>
      <c r="I28" s="126"/>
      <c r="J28" s="119"/>
      <c r="L28" s="78">
        <f t="shared" si="0"/>
        <v>26</v>
      </c>
      <c r="M28" s="100">
        <f>IF(L28="","",_xlfn.XLOOKUP($L28,BASE!J:J,BASE!A:A))</f>
        <v>50059</v>
      </c>
      <c r="N28" s="79" t="str">
        <f>IF(M28="","",_xlfn.XLOOKUP($L28,BASE!J:J,BASE!B:B))</f>
        <v>CAIXA DE ISOPOR 5L</v>
      </c>
      <c r="O28" s="95">
        <f>IF(N28="","",_xlfn.XLOOKUP($L28,BASE!J:J,BASE!G:G))</f>
        <v>620</v>
      </c>
      <c r="P28" s="136" t="str">
        <f>_xlfn.XLOOKUP(M28,[2]Plan1!$A:$A,[2]Plan1!$D:$D,"")</f>
        <v>EMBALAGEM</v>
      </c>
      <c r="Q28" s="80">
        <v>35.5</v>
      </c>
    </row>
    <row r="29" spans="1:17" x14ac:dyDescent="0.3">
      <c r="A29">
        <v>27</v>
      </c>
      <c r="B29" s="79">
        <f>IF(A29="","",_xlfn.XLOOKUP($A29,'LISTA '!$Y:$Y,'LISTA '!D:D))</f>
        <v>21404</v>
      </c>
      <c r="C29" s="79" t="str">
        <f>IF(B29="","",_xlfn.XLOOKUP($A29,'LISTA '!$Y:$Y,'LISTA '!E:E))</f>
        <v>NOZES QUARTZ EXTRA LIGHT 2KG (VIDA EM GRAOS)</v>
      </c>
      <c r="D29" s="85">
        <f>_xlfn.XLOOKUP($A29,'LISTA '!$Y:$Y,'LISTA '!I:I)</f>
        <v>48.8</v>
      </c>
      <c r="E29" t="str">
        <f t="shared" si="1"/>
        <v/>
      </c>
      <c r="F29" s="79" t="str">
        <f>IF(E29="","",_xlfn.XLOOKUP($E29,'LISTA '!$Z:$Z,'LISTA '!D:D))</f>
        <v/>
      </c>
      <c r="G29" s="79" t="str">
        <f>IF(F29="","",_xlfn.XLOOKUP($E29,'LISTA '!$Z:$Z,'LISTA '!E:E))</f>
        <v/>
      </c>
      <c r="H29" s="131" t="str">
        <f>IF(G29="","",_xlfn.XLOOKUP(F29,'LISTA '!D:D,'LISTA '!W:W))</f>
        <v/>
      </c>
      <c r="I29" s="126"/>
      <c r="J29" s="119"/>
      <c r="L29" s="78">
        <f t="shared" si="0"/>
        <v>27</v>
      </c>
      <c r="M29" s="100">
        <f>IF(L29="","",_xlfn.XLOOKUP($L29,BASE!J:J,BASE!A:A))</f>
        <v>50054</v>
      </c>
      <c r="N29" s="79" t="str">
        <f>IF(M29="","",_xlfn.XLOOKUP($L29,BASE!J:J,BASE!B:B))</f>
        <v>CAIXA Nº 1</v>
      </c>
      <c r="O29" s="95">
        <f>IF(N29="","",_xlfn.XLOOKUP($L29,BASE!J:J,BASE!G:G))</f>
        <v>1660</v>
      </c>
      <c r="P29" s="136" t="str">
        <f>_xlfn.XLOOKUP(M29,[2]Plan1!$A:$A,[2]Plan1!$D:$D,"")</f>
        <v>EMBALAGEM</v>
      </c>
      <c r="Q29" s="80"/>
    </row>
    <row r="30" spans="1:17" x14ac:dyDescent="0.3">
      <c r="A30">
        <v>28</v>
      </c>
      <c r="B30" s="79">
        <f>IF(A30="","",_xlfn.XLOOKUP($A30,'LISTA '!$Y:$Y,'LISTA '!D:D))</f>
        <v>20996</v>
      </c>
      <c r="C30" s="79" t="str">
        <f>IF(B30="","",_xlfn.XLOOKUP($A30,'LISTA '!$Y:$Y,'LISTA '!E:E))</f>
        <v>PISTACHE COM CASCA TORRADO E SALGADO 5KG (USA)</v>
      </c>
      <c r="D30" s="85">
        <f>_xlfn.XLOOKUP($A30,'LISTA '!$Y:$Y,'LISTA '!I:I)</f>
        <v>95.9</v>
      </c>
      <c r="E30" t="str">
        <f t="shared" si="1"/>
        <v/>
      </c>
      <c r="F30" s="79" t="str">
        <f>IF(E30="","",_xlfn.XLOOKUP($E30,'LISTA '!$Z:$Z,'LISTA '!D:D))</f>
        <v/>
      </c>
      <c r="G30" s="79" t="str">
        <f>IF(F30="","",_xlfn.XLOOKUP($E30,'LISTA '!$Z:$Z,'LISTA '!E:E))</f>
        <v/>
      </c>
      <c r="H30" s="131" t="str">
        <f>IF(G30="","",_xlfn.XLOOKUP(F30,'LISTA '!D:D,'LISTA '!W:W))</f>
        <v/>
      </c>
      <c r="I30" s="126"/>
      <c r="J30" s="119"/>
      <c r="L30" s="78">
        <f t="shared" si="0"/>
        <v>28</v>
      </c>
      <c r="M30" s="100">
        <f>IF(L30="","",_xlfn.XLOOKUP($L30,BASE!J:J,BASE!A:A))</f>
        <v>50055</v>
      </c>
      <c r="N30" s="79" t="str">
        <f>IF(M30="","",_xlfn.XLOOKUP($L30,BASE!J:J,BASE!B:B))</f>
        <v>CAIXA Nº 2</v>
      </c>
      <c r="O30" s="95">
        <f>IF(N30="","",_xlfn.XLOOKUP($L30,BASE!J:J,BASE!G:G))</f>
        <v>1875</v>
      </c>
      <c r="P30" s="136" t="str">
        <f>_xlfn.XLOOKUP(M30,[2]Plan1!$A:$A,[2]Plan1!$D:$D,"")</f>
        <v/>
      </c>
      <c r="Q30" s="80"/>
    </row>
    <row r="31" spans="1:17" x14ac:dyDescent="0.3">
      <c r="A31">
        <v>29</v>
      </c>
      <c r="B31" s="79">
        <f>IF(A31="","",_xlfn.XLOOKUP($A31,'LISTA '!$Y:$Y,'LISTA '!D:D))</f>
        <v>20139</v>
      </c>
      <c r="C31" s="79" t="str">
        <f>IF(B31="","",_xlfn.XLOOKUP($A31,'LISTA '!$Y:$Y,'LISTA '!E:E))</f>
        <v>PSYLLIUM HUSK 70% 5KG (CASCA) (VIDA EM GRAOS)</v>
      </c>
      <c r="D31" s="85">
        <f>_xlfn.XLOOKUP($A31,'LISTA '!$Y:$Y,'LISTA '!I:I)</f>
        <v>14.6</v>
      </c>
      <c r="E31" t="str">
        <f t="shared" si="1"/>
        <v/>
      </c>
      <c r="F31" s="79" t="str">
        <f>IF(E31="","",_xlfn.XLOOKUP($E31,'LISTA '!$Z:$Z,'LISTA '!D:D))</f>
        <v/>
      </c>
      <c r="G31" s="79" t="str">
        <f>IF(F31="","",_xlfn.XLOOKUP($E31,'LISTA '!$Z:$Z,'LISTA '!E:E))</f>
        <v/>
      </c>
      <c r="H31" s="131" t="str">
        <f>IF(G31="","",_xlfn.XLOOKUP(F31,'LISTA '!D:D,'LISTA '!W:W))</f>
        <v/>
      </c>
      <c r="I31" s="126"/>
      <c r="J31" s="119"/>
      <c r="L31" s="78">
        <f t="shared" si="0"/>
        <v>29</v>
      </c>
      <c r="M31" s="100">
        <f>IF(L31="","",_xlfn.XLOOKUP($L31,BASE!J:J,BASE!A:A))</f>
        <v>50058</v>
      </c>
      <c r="N31" s="79" t="str">
        <f>IF(M31="","",_xlfn.XLOOKUP($L31,BASE!J:J,BASE!B:B))</f>
        <v>CAIXA PARA NOZES 380x290x235</v>
      </c>
      <c r="O31" s="95">
        <f>IF(N31="","",_xlfn.XLOOKUP($L31,BASE!J:J,BASE!G:G))</f>
        <v>5200</v>
      </c>
      <c r="P31" s="136" t="str">
        <f>_xlfn.XLOOKUP(M31,[2]Plan1!$A:$A,[2]Plan1!$D:$D,"")</f>
        <v>EMBALAGEM</v>
      </c>
      <c r="Q31" s="80"/>
    </row>
    <row r="32" spans="1:17" x14ac:dyDescent="0.3">
      <c r="A32">
        <v>30</v>
      </c>
      <c r="B32" s="79">
        <f>IF(A32="","",_xlfn.XLOOKUP($A32,'LISTA '!$Y:$Y,'LISTA '!D:D))</f>
        <v>2129</v>
      </c>
      <c r="C32" s="79" t="str">
        <f>IF(B32="","",_xlfn.XLOOKUP($A32,'LISTA '!$Y:$Y,'LISTA '!E:E))</f>
        <v>SAL MARINHO (SAL SERTAO INTEGRAL) 5X1KG (VIDA EM GRAOS)</v>
      </c>
      <c r="D32" s="85">
        <f>_xlfn.XLOOKUP($A32,'LISTA '!$Y:$Y,'LISTA '!I:I)</f>
        <v>7.3</v>
      </c>
      <c r="E32" t="str">
        <f t="shared" si="1"/>
        <v/>
      </c>
      <c r="F32" s="79" t="str">
        <f>IF(E32="","",_xlfn.XLOOKUP($E32,'LISTA '!$Z:$Z,'LISTA '!D:D))</f>
        <v/>
      </c>
      <c r="G32" s="79" t="str">
        <f>IF(F32="","",_xlfn.XLOOKUP($E32,'LISTA '!$Z:$Z,'LISTA '!E:E))</f>
        <v/>
      </c>
      <c r="H32" s="131" t="str">
        <f>IF(G32="","",_xlfn.XLOOKUP(F32,'LISTA '!D:D,'LISTA '!W:W))</f>
        <v/>
      </c>
      <c r="I32" s="126"/>
      <c r="J32" s="119"/>
      <c r="L32" s="78">
        <f t="shared" si="0"/>
        <v>30</v>
      </c>
      <c r="M32" s="100">
        <f>IF(L32="","",_xlfn.XLOOKUP($L32,BASE!J:J,BASE!A:A))</f>
        <v>50057</v>
      </c>
      <c r="N32" s="79" t="str">
        <f>IF(M32="","",_xlfn.XLOOKUP($L32,BASE!J:J,BASE!B:B))</f>
        <v>CAIXA PARA UVA 370X230X160</v>
      </c>
      <c r="O32" s="95">
        <f>IF(N32="","",_xlfn.XLOOKUP($L32,BASE!J:J,BASE!G:G))</f>
        <v>9225</v>
      </c>
      <c r="P32" s="136" t="str">
        <f>_xlfn.XLOOKUP(M32,[2]Plan1!$A:$A,[2]Plan1!$D:$D,"")</f>
        <v>EMBALAGEM</v>
      </c>
      <c r="Q32" s="80"/>
    </row>
    <row r="33" spans="1:17" x14ac:dyDescent="0.3">
      <c r="A33">
        <v>31</v>
      </c>
      <c r="B33" s="79">
        <f>IF(A33="","",_xlfn.XLOOKUP($A33,'LISTA '!$Y:$Y,'LISTA '!D:D))</f>
        <v>1657</v>
      </c>
      <c r="C33" s="79" t="str">
        <f>IF(B33="","",_xlfn.XLOOKUP($A33,'LISTA '!$Y:$Y,'LISTA '!E:E))</f>
        <v>TEMPERO LEMON PEPPER S/ GLUTAMATO 2KG (VIDA EM GRAOS)</v>
      </c>
      <c r="D33" s="85">
        <f>_xlfn.XLOOKUP($A33,'LISTA '!$Y:$Y,'LISTA '!I:I)</f>
        <v>23.2</v>
      </c>
      <c r="E33" t="str">
        <f t="shared" si="1"/>
        <v/>
      </c>
      <c r="F33" s="79" t="str">
        <f>IF(E33="","",_xlfn.XLOOKUP($E33,'LISTA '!$Z:$Z,'LISTA '!D:D))</f>
        <v/>
      </c>
      <c r="G33" s="79" t="str">
        <f>IF(F33="","",_xlfn.XLOOKUP($E33,'LISTA '!$Z:$Z,'LISTA '!E:E))</f>
        <v/>
      </c>
      <c r="H33" s="131" t="str">
        <f>IF(G33="","",_xlfn.XLOOKUP(F33,'LISTA '!D:D,'LISTA '!W:W))</f>
        <v/>
      </c>
      <c r="I33" s="126"/>
      <c r="J33" s="119"/>
      <c r="L33" s="78">
        <f t="shared" si="0"/>
        <v>31</v>
      </c>
      <c r="M33" s="100">
        <f>IF(L33="","",_xlfn.XLOOKUP($L33,BASE!J:J,BASE!A:A))</f>
        <v>2404</v>
      </c>
      <c r="N33" s="79" t="str">
        <f>IF(M33="","",_xlfn.XLOOKUP($L33,BASE!J:J,BASE!B:B))</f>
        <v>CASTANHA DE BARU 10KG (TORRADA)</v>
      </c>
      <c r="O33" s="95">
        <f>IF(N33="","",_xlfn.XLOOKUP($L33,BASE!J:J,BASE!G:G))</f>
        <v>47</v>
      </c>
      <c r="P33" s="136" t="str">
        <f>_xlfn.XLOOKUP(M33,[2]Plan1!$A:$A,[2]Plan1!$D:$D,"")</f>
        <v/>
      </c>
      <c r="Q33" s="80"/>
    </row>
    <row r="34" spans="1:17" x14ac:dyDescent="0.3">
      <c r="A34">
        <v>32</v>
      </c>
      <c r="B34" s="79" t="e">
        <f>IF(A34="","",_xlfn.XLOOKUP($A34,'LISTA '!$Y:$Y,'LISTA '!D:D))</f>
        <v>#N/A</v>
      </c>
      <c r="C34" s="79" t="e">
        <f>IF(B34="","",_xlfn.XLOOKUP($A34,'LISTA '!$Y:$Y,'LISTA '!E:E))</f>
        <v>#N/A</v>
      </c>
      <c r="D34" s="85" t="e">
        <f>_xlfn.XLOOKUP($A34,'LISTA '!$Y:$Y,'LISTA '!I:I)</f>
        <v>#N/A</v>
      </c>
      <c r="E34" t="str">
        <f t="shared" si="1"/>
        <v/>
      </c>
      <c r="F34" s="79" t="str">
        <f>IF(E34="","",_xlfn.XLOOKUP($E34,'LISTA '!$Z:$Z,'LISTA '!D:D))</f>
        <v/>
      </c>
      <c r="G34" s="79" t="str">
        <f>IF(F34="","",_xlfn.XLOOKUP($E34,'LISTA '!$Z:$Z,'LISTA '!E:E))</f>
        <v/>
      </c>
      <c r="H34" s="131" t="str">
        <f>IF(G34="","",_xlfn.XLOOKUP(F34,'LISTA '!D:D,'LISTA '!W:W))</f>
        <v/>
      </c>
      <c r="I34" s="126"/>
      <c r="J34" s="119"/>
      <c r="L34" s="78">
        <f t="shared" si="0"/>
        <v>32</v>
      </c>
      <c r="M34" s="100">
        <f>IF(L34="","",_xlfn.XLOOKUP($L34,BASE!J:J,BASE!A:A))</f>
        <v>20376</v>
      </c>
      <c r="N34" s="79" t="str">
        <f>IF(M34="","",_xlfn.XLOOKUP($L34,BASE!J:J,BASE!B:B))</f>
        <v>CASTANHA DO PARA SEM CASCA MEDIA 20KG (IMPORTADA)</v>
      </c>
      <c r="O34" s="95">
        <f>IF(N34="","",_xlfn.XLOOKUP($L34,BASE!J:J,BASE!G:G))</f>
        <v>101</v>
      </c>
      <c r="P34" s="136" t="str">
        <f>_xlfn.XLOOKUP(M34,[2]Plan1!$A:$A,[2]Plan1!$D:$D,"")</f>
        <v>USANDO CÓD 00066</v>
      </c>
      <c r="Q34" s="80"/>
    </row>
    <row r="35" spans="1:17" x14ac:dyDescent="0.3">
      <c r="A35">
        <v>33</v>
      </c>
      <c r="B35" s="79" t="e">
        <f>IF(A35="","",_xlfn.XLOOKUP($A35,'LISTA '!$Y:$Y,'LISTA '!D:D))</f>
        <v>#N/A</v>
      </c>
      <c r="C35" s="79" t="e">
        <f>IF(B35="","",_xlfn.XLOOKUP($A35,'LISTA '!$Y:$Y,'LISTA '!E:E))</f>
        <v>#N/A</v>
      </c>
      <c r="D35" s="85" t="e">
        <f>_xlfn.XLOOKUP($A35,'LISTA '!$Y:$Y,'LISTA '!I:I)</f>
        <v>#N/A</v>
      </c>
      <c r="E35" t="str">
        <f t="shared" si="1"/>
        <v/>
      </c>
      <c r="F35" s="79" t="str">
        <f>IF(E35="","",_xlfn.XLOOKUP($E35,'LISTA '!$Z:$Z,'LISTA '!D:D))</f>
        <v/>
      </c>
      <c r="G35" s="79" t="str">
        <f>IF(F35="","",_xlfn.XLOOKUP($E35,'LISTA '!$Z:$Z,'LISTA '!E:E))</f>
        <v/>
      </c>
      <c r="H35" s="131" t="str">
        <f>IF(G35="","",_xlfn.XLOOKUP(F35,'LISTA '!D:D,'LISTA '!W:W))</f>
        <v/>
      </c>
      <c r="I35" s="126"/>
      <c r="J35" s="119"/>
      <c r="L35" s="78">
        <f t="shared" si="0"/>
        <v>33</v>
      </c>
      <c r="M35" s="100">
        <f>IF(L35="","",_xlfn.XLOOKUP($L35,BASE!J:J,BASE!A:A))</f>
        <v>21512</v>
      </c>
      <c r="N35" s="79" t="str">
        <f>IF(M35="","",_xlfn.XLOOKUP($L35,BASE!J:J,BASE!B:B))</f>
        <v>CEBOLA CRISPY FRITA 15KG</v>
      </c>
      <c r="O35" s="95">
        <f>IF(N35="","",_xlfn.XLOOKUP($L35,BASE!J:J,BASE!G:G))</f>
        <v>205</v>
      </c>
      <c r="P35" s="136" t="str">
        <f>_xlfn.XLOOKUP(M35,[2]Plan1!$A:$A,[2]Plan1!$D:$D,"")</f>
        <v/>
      </c>
      <c r="Q35" s="80"/>
    </row>
    <row r="36" spans="1:17" x14ac:dyDescent="0.3">
      <c r="A36">
        <v>34</v>
      </c>
      <c r="B36" s="79" t="e">
        <f>IF(A36="","",_xlfn.XLOOKUP($A36,'LISTA '!$Y:$Y,'LISTA '!D:D))</f>
        <v>#N/A</v>
      </c>
      <c r="C36" s="79" t="e">
        <f>IF(B36="","",_xlfn.XLOOKUP($A36,'LISTA '!$Y:$Y,'LISTA '!E:E))</f>
        <v>#N/A</v>
      </c>
      <c r="D36" s="85" t="e">
        <f>_xlfn.XLOOKUP($A36,'LISTA '!$Y:$Y,'LISTA '!I:I)</f>
        <v>#N/A</v>
      </c>
      <c r="E36" t="str">
        <f t="shared" si="1"/>
        <v/>
      </c>
      <c r="F36" s="79" t="str">
        <f>IF(E36="","",_xlfn.XLOOKUP($E36,'LISTA '!$Z:$Z,'LISTA '!D:D))</f>
        <v/>
      </c>
      <c r="G36" s="79" t="str">
        <f>IF(F36="","",_xlfn.XLOOKUP($E36,'LISTA '!$Z:$Z,'LISTA '!E:E))</f>
        <v/>
      </c>
      <c r="H36" s="131" t="str">
        <f>IF(G36="","",_xlfn.XLOOKUP(F36,'LISTA '!D:D,'LISTA '!W:W))</f>
        <v/>
      </c>
      <c r="I36" s="126"/>
      <c r="J36" s="119"/>
      <c r="L36" s="78">
        <f t="shared" si="0"/>
        <v>34</v>
      </c>
      <c r="M36" s="100">
        <f>IF(L36="","",_xlfn.XLOOKUP($L36,BASE!J:J,BASE!A:A))</f>
        <v>50000</v>
      </c>
      <c r="N36" s="79" t="str">
        <f>IF(M36="","",_xlfn.XLOOKUP($L36,BASE!J:J,BASE!B:B))</f>
        <v>CEBOLINHA 10KG</v>
      </c>
      <c r="O36" s="95">
        <f>IF(N36="","",_xlfn.XLOOKUP($L36,BASE!J:J,BASE!G:G))</f>
        <v>39</v>
      </c>
      <c r="P36" s="136" t="str">
        <f>_xlfn.XLOOKUP(M36,[2]Plan1!$A:$A,[2]Plan1!$D:$D,"")</f>
        <v>FABRICA</v>
      </c>
      <c r="Q36" s="80"/>
    </row>
    <row r="37" spans="1:17" x14ac:dyDescent="0.3">
      <c r="A37">
        <v>35</v>
      </c>
      <c r="B37" s="79" t="e">
        <f>IF(A37="","",_xlfn.XLOOKUP($A37,'LISTA '!$Y:$Y,'LISTA '!D:D))</f>
        <v>#N/A</v>
      </c>
      <c r="C37" s="79" t="e">
        <f>IF(B37="","",_xlfn.XLOOKUP($A37,'LISTA '!$Y:$Y,'LISTA '!E:E))</f>
        <v>#N/A</v>
      </c>
      <c r="D37" s="85" t="e">
        <f>_xlfn.XLOOKUP($A37,'LISTA '!$Y:$Y,'LISTA '!I:I)</f>
        <v>#N/A</v>
      </c>
      <c r="E37" t="str">
        <f t="shared" si="1"/>
        <v/>
      </c>
      <c r="F37" s="79" t="str">
        <f>IF(E37="","",_xlfn.XLOOKUP($E37,'LISTA '!$Z:$Z,'LISTA '!D:D))</f>
        <v/>
      </c>
      <c r="G37" s="79" t="str">
        <f>IF(F37="","",_xlfn.XLOOKUP($E37,'LISTA '!$Z:$Z,'LISTA '!E:E))</f>
        <v/>
      </c>
      <c r="H37" s="131" t="str">
        <f>IF(G37="","",_xlfn.XLOOKUP(F37,'LISTA '!D:D,'LISTA '!W:W))</f>
        <v/>
      </c>
      <c r="I37" s="126"/>
      <c r="J37" s="119"/>
      <c r="L37" s="78">
        <f t="shared" si="0"/>
        <v>35</v>
      </c>
      <c r="M37" s="100">
        <f>IF(L37="","",_xlfn.XLOOKUP($L37,BASE!J:J,BASE!A:A))</f>
        <v>21775</v>
      </c>
      <c r="N37" s="79" t="str">
        <f>IF(M37="","",_xlfn.XLOOKUP($L37,BASE!J:J,BASE!B:B))</f>
        <v>CEREJA AO MARRASQUINO COM CABO 1X1.65KG (RANCH-O-FRUT)</v>
      </c>
      <c r="O37" s="95">
        <f>IF(N37="","",_xlfn.XLOOKUP($L37,BASE!J:J,BASE!G:G))</f>
        <v>1</v>
      </c>
      <c r="P37" s="136" t="str">
        <f>_xlfn.XLOOKUP(M37,[2]Plan1!$A:$A,[2]Plan1!$D:$D,"")</f>
        <v/>
      </c>
      <c r="Q37" s="80"/>
    </row>
    <row r="38" spans="1:17" x14ac:dyDescent="0.3">
      <c r="A38">
        <v>36</v>
      </c>
      <c r="B38" s="79" t="e">
        <f>IF(A38="","",_xlfn.XLOOKUP($A38,'LISTA '!$Y:$Y,'LISTA '!D:D))</f>
        <v>#N/A</v>
      </c>
      <c r="C38" s="79" t="e">
        <f>IF(B38="","",_xlfn.XLOOKUP($A38,'LISTA '!$Y:$Y,'LISTA '!E:E))</f>
        <v>#N/A</v>
      </c>
      <c r="D38" s="85" t="e">
        <f>_xlfn.XLOOKUP($A38,'LISTA '!$Y:$Y,'LISTA '!I:I)</f>
        <v>#N/A</v>
      </c>
      <c r="E38" t="str">
        <f t="shared" si="1"/>
        <v/>
      </c>
      <c r="F38" s="79" t="str">
        <f>IF(E38="","",_xlfn.XLOOKUP($E38,'LISTA '!$Z:$Z,'LISTA '!D:D))</f>
        <v/>
      </c>
      <c r="G38" s="79" t="str">
        <f>IF(F38="","",_xlfn.XLOOKUP($E38,'LISTA '!$Z:$Z,'LISTA '!E:E))</f>
        <v/>
      </c>
      <c r="H38" s="131" t="str">
        <f>IF(G38="","",_xlfn.XLOOKUP(F38,'LISTA '!D:D,'LISTA '!W:W))</f>
        <v/>
      </c>
      <c r="I38" s="126"/>
      <c r="J38" s="119"/>
      <c r="L38" s="78">
        <f t="shared" si="0"/>
        <v>36</v>
      </c>
      <c r="M38" s="100">
        <f>IF(L38="","",_xlfn.XLOOKUP($L38,BASE!J:J,BASE!A:A))</f>
        <v>2391</v>
      </c>
      <c r="N38" s="79" t="str">
        <f>IF(M38="","",_xlfn.XLOOKUP($L38,BASE!J:J,BASE!B:B))</f>
        <v>CHIPS DE BANANA CANELA E ACUCAR 12X1KG</v>
      </c>
      <c r="O38" s="95">
        <f>IF(N38="","",_xlfn.XLOOKUP($L38,BASE!J:J,BASE!G:G))</f>
        <v>40</v>
      </c>
      <c r="P38" s="136" t="s">
        <v>70</v>
      </c>
      <c r="Q38" s="80"/>
    </row>
    <row r="39" spans="1:17" x14ac:dyDescent="0.3">
      <c r="A39">
        <v>37</v>
      </c>
      <c r="B39" s="79" t="e">
        <f>IF(A39="","",_xlfn.XLOOKUP($A39,'LISTA '!$Y:$Y,'LISTA '!D:D))</f>
        <v>#N/A</v>
      </c>
      <c r="C39" s="79" t="e">
        <f>IF(B39="","",_xlfn.XLOOKUP($A39,'LISTA '!$Y:$Y,'LISTA '!E:E))</f>
        <v>#N/A</v>
      </c>
      <c r="D39" s="85" t="e">
        <f>_xlfn.XLOOKUP($A39,'LISTA '!$Y:$Y,'LISTA '!I:I)</f>
        <v>#N/A</v>
      </c>
      <c r="E39" t="str">
        <f t="shared" si="1"/>
        <v/>
      </c>
      <c r="F39" s="79" t="str">
        <f>IF(E39="","",_xlfn.XLOOKUP($E39,'LISTA '!$Z:$Z,'LISTA '!D:D))</f>
        <v/>
      </c>
      <c r="G39" s="79" t="str">
        <f>IF(F39="","",_xlfn.XLOOKUP($E39,'LISTA '!$Z:$Z,'LISTA '!E:E))</f>
        <v/>
      </c>
      <c r="H39" s="131" t="str">
        <f>IF(G39="","",_xlfn.XLOOKUP(F39,'LISTA '!D:D,'LISTA '!W:W))</f>
        <v/>
      </c>
      <c r="I39" s="126"/>
      <c r="J39" s="119"/>
      <c r="L39" s="78">
        <f t="shared" si="0"/>
        <v>37</v>
      </c>
      <c r="M39" s="100">
        <f>IF(L39="","",_xlfn.XLOOKUP($L39,BASE!J:J,BASE!A:A))</f>
        <v>2392</v>
      </c>
      <c r="N39" s="79" t="str">
        <f>IF(M39="","",_xlfn.XLOOKUP($L39,BASE!J:J,BASE!B:B))</f>
        <v>CHIPS DE BANANA CEBOLA E SALSA 12X1KG</v>
      </c>
      <c r="O39" s="95">
        <f>IF(N39="","",_xlfn.XLOOKUP($L39,BASE!J:J,BASE!G:G))</f>
        <v>47</v>
      </c>
      <c r="P39" s="136" t="str">
        <f>_xlfn.XLOOKUP(M39,[2]Plan1!$A:$A,[2]Plan1!$D:$D,"")</f>
        <v>SÓ VENDE FRACIONADO</v>
      </c>
      <c r="Q39" s="80"/>
    </row>
    <row r="40" spans="1:17" x14ac:dyDescent="0.3">
      <c r="A40">
        <v>38</v>
      </c>
      <c r="B40" s="79" t="e">
        <f>IF(A40="","",_xlfn.XLOOKUP($A40,'LISTA '!$Y:$Y,'LISTA '!D:D))</f>
        <v>#N/A</v>
      </c>
      <c r="C40" s="79" t="e">
        <f>IF(B40="","",_xlfn.XLOOKUP($A40,'LISTA '!$Y:$Y,'LISTA '!E:E))</f>
        <v>#N/A</v>
      </c>
      <c r="D40" s="85" t="e">
        <f>_xlfn.XLOOKUP($A40,'LISTA '!$Y:$Y,'LISTA '!I:I)</f>
        <v>#N/A</v>
      </c>
      <c r="E40" t="str">
        <f t="shared" si="1"/>
        <v/>
      </c>
      <c r="F40" s="79" t="str">
        <f>IF(E40="","",_xlfn.XLOOKUP($E40,'LISTA '!$Z:$Z,'LISTA '!D:D))</f>
        <v/>
      </c>
      <c r="G40" s="79" t="str">
        <f>IF(F40="","",_xlfn.XLOOKUP($E40,'LISTA '!$Z:$Z,'LISTA '!E:E))</f>
        <v/>
      </c>
      <c r="H40" s="131" t="str">
        <f>IF(G40="","",_xlfn.XLOOKUP(F40,'LISTA '!D:D,'LISTA '!W:W))</f>
        <v/>
      </c>
      <c r="I40" s="126"/>
      <c r="J40" s="119"/>
      <c r="L40" s="78">
        <f t="shared" si="0"/>
        <v>38</v>
      </c>
      <c r="M40" s="100">
        <f>IF(L40="","",_xlfn.XLOOKUP($L40,BASE!J:J,BASE!A:A))</f>
        <v>2393</v>
      </c>
      <c r="N40" s="79" t="str">
        <f>IF(M40="","",_xlfn.XLOOKUP($L40,BASE!J:J,BASE!B:B))</f>
        <v>CHIPS DE BANANA LEMON PEPPER 12X1KG</v>
      </c>
      <c r="O40" s="95">
        <f>IF(N40="","",_xlfn.XLOOKUP($L40,BASE!J:J,BASE!G:G))</f>
        <v>12</v>
      </c>
      <c r="P40" s="136" t="str">
        <f>_xlfn.XLOOKUP(M40,[2]Plan1!$A:$A,[2]Plan1!$D:$D,"")</f>
        <v>SÓ VENDE FRACIONADO</v>
      </c>
      <c r="Q40" s="80"/>
    </row>
    <row r="41" spans="1:17" x14ac:dyDescent="0.3">
      <c r="A41">
        <v>39</v>
      </c>
      <c r="B41" s="79" t="e">
        <f>IF(A41="","",_xlfn.XLOOKUP($A41,'LISTA '!$Y:$Y,'LISTA '!D:D))</f>
        <v>#N/A</v>
      </c>
      <c r="C41" s="79" t="e">
        <f>IF(B41="","",_xlfn.XLOOKUP($A41,'LISTA '!$Y:$Y,'LISTA '!E:E))</f>
        <v>#N/A</v>
      </c>
      <c r="D41" s="85" t="e">
        <f>_xlfn.XLOOKUP($A41,'LISTA '!$Y:$Y,'LISTA '!I:I)</f>
        <v>#N/A</v>
      </c>
      <c r="E41" t="str">
        <f t="shared" si="1"/>
        <v/>
      </c>
      <c r="F41" s="79" t="str">
        <f>IF(E41="","",_xlfn.XLOOKUP($E41,'LISTA '!$Z:$Z,'LISTA '!D:D))</f>
        <v/>
      </c>
      <c r="G41" s="79" t="str">
        <f>IF(F41="","",_xlfn.XLOOKUP($E41,'LISTA '!$Z:$Z,'LISTA '!E:E))</f>
        <v/>
      </c>
      <c r="H41" s="131" t="str">
        <f>IF(G41="","",_xlfn.XLOOKUP(F41,'LISTA '!D:D,'LISTA '!W:W))</f>
        <v/>
      </c>
      <c r="I41" s="126"/>
      <c r="J41" s="119"/>
      <c r="L41" s="78">
        <f t="shared" si="0"/>
        <v>39</v>
      </c>
      <c r="M41" s="100">
        <f>IF(L41="","",_xlfn.XLOOKUP($L41,BASE!J:J,BASE!A:A))</f>
        <v>2394</v>
      </c>
      <c r="N41" s="79" t="str">
        <f>IF(M41="","",_xlfn.XLOOKUP($L41,BASE!J:J,BASE!B:B))</f>
        <v>CHIPS DE BANANA OREGANO 12X1KG</v>
      </c>
      <c r="O41" s="95">
        <f>IF(N41="","",_xlfn.XLOOKUP($L41,BASE!J:J,BASE!G:G))</f>
        <v>22</v>
      </c>
      <c r="P41" s="136" t="s">
        <v>2106</v>
      </c>
      <c r="Q41" s="80"/>
    </row>
    <row r="42" spans="1:17" x14ac:dyDescent="0.3">
      <c r="A42">
        <v>40</v>
      </c>
      <c r="B42" s="79" t="e">
        <f>IF(A42="","",_xlfn.XLOOKUP($A42,'LISTA '!$Y:$Y,'LISTA '!D:D))</f>
        <v>#N/A</v>
      </c>
      <c r="C42" s="79" t="e">
        <f>IF(B42="","",_xlfn.XLOOKUP($A42,'LISTA '!$Y:$Y,'LISTA '!E:E))</f>
        <v>#N/A</v>
      </c>
      <c r="D42" s="85" t="e">
        <f>_xlfn.XLOOKUP($A42,'LISTA '!$Y:$Y,'LISTA '!I:I)</f>
        <v>#N/A</v>
      </c>
      <c r="E42" t="str">
        <f t="shared" si="1"/>
        <v/>
      </c>
      <c r="F42" s="79" t="str">
        <f>IF(E42="","",_xlfn.XLOOKUP($E42,'LISTA '!$Z:$Z,'LISTA '!D:D))</f>
        <v/>
      </c>
      <c r="G42" s="79" t="str">
        <f>IF(F42="","",_xlfn.XLOOKUP($E42,'LISTA '!$Z:$Z,'LISTA '!E:E))</f>
        <v/>
      </c>
      <c r="H42" s="131" t="str">
        <f>IF(G42="","",_xlfn.XLOOKUP(F42,'LISTA '!D:D,'LISTA '!W:W))</f>
        <v/>
      </c>
      <c r="I42" s="126"/>
      <c r="L42" s="78">
        <f t="shared" si="0"/>
        <v>40</v>
      </c>
      <c r="M42" s="100">
        <f>IF(L42="","",_xlfn.XLOOKUP($L42,BASE!J:J,BASE!A:A))</f>
        <v>2395</v>
      </c>
      <c r="N42" s="79" t="str">
        <f>IF(M42="","",_xlfn.XLOOKUP($L42,BASE!J:J,BASE!B:B))</f>
        <v>CHIPS DE BANANA PAPRICA PICANTE 12X1KG</v>
      </c>
      <c r="O42" s="95">
        <f>IF(N42="","",_xlfn.XLOOKUP($L42,BASE!J:J,BASE!G:G))</f>
        <v>23</v>
      </c>
      <c r="P42" s="136" t="str">
        <f>_xlfn.XLOOKUP(M42,[2]Plan1!$A:$A,[2]Plan1!$D:$D,"")</f>
        <v>SÓ VENDE FRACIONADO</v>
      </c>
      <c r="Q42" s="80"/>
    </row>
    <row r="43" spans="1:17" x14ac:dyDescent="0.3">
      <c r="A43">
        <v>41</v>
      </c>
      <c r="B43" s="79" t="e">
        <f>IF(A43="","",_xlfn.XLOOKUP($A43,'LISTA '!$Y:$Y,'LISTA '!D:D))</f>
        <v>#N/A</v>
      </c>
      <c r="C43" s="79" t="e">
        <f>IF(B43="","",_xlfn.XLOOKUP($A43,'LISTA '!$Y:$Y,'LISTA '!E:E))</f>
        <v>#N/A</v>
      </c>
      <c r="D43" s="85" t="e">
        <f>_xlfn.XLOOKUP($A43,'LISTA '!$Y:$Y,'LISTA '!I:I)</f>
        <v>#N/A</v>
      </c>
      <c r="E43" t="str">
        <f t="shared" si="1"/>
        <v/>
      </c>
      <c r="F43" s="79" t="str">
        <f>IF(E43="","",_xlfn.XLOOKUP($E43,'LISTA '!$Z:$Z,'LISTA '!D:D))</f>
        <v/>
      </c>
      <c r="G43" s="79" t="str">
        <f>IF(F43="","",_xlfn.XLOOKUP($E43,'LISTA '!$Z:$Z,'LISTA '!E:E))</f>
        <v/>
      </c>
      <c r="H43" s="131" t="str">
        <f>IF(G43="","",_xlfn.XLOOKUP(F43,'LISTA '!D:D,'LISTA '!W:W))</f>
        <v/>
      </c>
      <c r="I43" s="126"/>
      <c r="L43" s="78">
        <f t="shared" si="0"/>
        <v>41</v>
      </c>
      <c r="M43" s="100">
        <f>IF(L43="","",_xlfn.XLOOKUP($L43,BASE!J:J,BASE!A:A))</f>
        <v>2252</v>
      </c>
      <c r="N43" s="79" t="str">
        <f>IF(M43="","",_xlfn.XLOOKUP($L43,BASE!J:J,BASE!B:B))</f>
        <v>CHIPS DE BANANA PAPRICA PICANTE 3KG</v>
      </c>
      <c r="O43" s="95">
        <f>IF(N43="","",_xlfn.XLOOKUP($L43,BASE!J:J,BASE!G:G))</f>
        <v>1</v>
      </c>
      <c r="P43" s="136" t="s">
        <v>2109</v>
      </c>
      <c r="Q43" s="80"/>
    </row>
    <row r="44" spans="1:17" x14ac:dyDescent="0.3">
      <c r="A44">
        <v>42</v>
      </c>
      <c r="B44" s="79" t="e">
        <f>IF(A44="","",_xlfn.XLOOKUP($A44,'LISTA '!$Y:$Y,'LISTA '!D:D))</f>
        <v>#N/A</v>
      </c>
      <c r="C44" s="79" t="e">
        <f>IF(B44="","",_xlfn.XLOOKUP($A44,'LISTA '!$Y:$Y,'LISTA '!E:E))</f>
        <v>#N/A</v>
      </c>
      <c r="D44" s="85" t="e">
        <f>_xlfn.XLOOKUP($A44,'LISTA '!$Y:$Y,'LISTA '!I:I)</f>
        <v>#N/A</v>
      </c>
      <c r="E44" t="str">
        <f t="shared" si="1"/>
        <v/>
      </c>
      <c r="F44" s="79" t="str">
        <f>IF(E44="","",_xlfn.XLOOKUP($E44,'LISTA '!$Z:$Z,'LISTA '!D:D))</f>
        <v/>
      </c>
      <c r="G44" s="79" t="str">
        <f>IF(F44="","",_xlfn.XLOOKUP($E44,'LISTA '!$Z:$Z,'LISTA '!E:E))</f>
        <v/>
      </c>
      <c r="H44" s="131" t="str">
        <f>IF(G44="","",_xlfn.XLOOKUP(F44,'LISTA '!D:D,'LISTA '!W:W))</f>
        <v/>
      </c>
      <c r="I44" s="126"/>
      <c r="L44" s="78">
        <f t="shared" si="0"/>
        <v>42</v>
      </c>
      <c r="M44" s="100">
        <f>IF(L44="","",_xlfn.XLOOKUP($L44,BASE!J:J,BASE!A:A))</f>
        <v>2382</v>
      </c>
      <c r="N44" s="79" t="str">
        <f>IF(M44="","",_xlfn.XLOOKUP($L44,BASE!J:J,BASE!B:B))</f>
        <v>CHIPS DE BANANA SALGADA 12X1KG</v>
      </c>
      <c r="O44" s="95">
        <f>IF(N44="","",_xlfn.XLOOKUP($L44,BASE!J:J,BASE!G:G))</f>
        <v>40</v>
      </c>
      <c r="P44" s="136" t="str">
        <f>_xlfn.XLOOKUP(M44,[2]Plan1!$A:$A,[2]Plan1!$D:$D,"")</f>
        <v/>
      </c>
      <c r="Q44" s="80"/>
    </row>
    <row r="45" spans="1:17" x14ac:dyDescent="0.3">
      <c r="A45">
        <v>43</v>
      </c>
      <c r="B45" s="79" t="e">
        <f>IF(A45="","",_xlfn.XLOOKUP($A45,'LISTA '!$Y:$Y,'LISTA '!D:D))</f>
        <v>#N/A</v>
      </c>
      <c r="C45" s="79" t="e">
        <f>IF(B45="","",_xlfn.XLOOKUP($A45,'LISTA '!$Y:$Y,'LISTA '!E:E))</f>
        <v>#N/A</v>
      </c>
      <c r="D45" s="85" t="e">
        <f>_xlfn.XLOOKUP($A45,'LISTA '!$Y:$Y,'LISTA '!I:I)</f>
        <v>#N/A</v>
      </c>
      <c r="E45" t="str">
        <f t="shared" si="1"/>
        <v/>
      </c>
      <c r="F45" s="79" t="str">
        <f>IF(E45="","",_xlfn.XLOOKUP($E45,'LISTA '!$Z:$Z,'LISTA '!D:D))</f>
        <v/>
      </c>
      <c r="G45" s="79" t="str">
        <f>IF(F45="","",_xlfn.XLOOKUP($E45,'LISTA '!$Z:$Z,'LISTA '!E:E))</f>
        <v/>
      </c>
      <c r="H45" s="131" t="str">
        <f>IF(G45="","",_xlfn.XLOOKUP(F45,'LISTA '!D:D,'LISTA '!W:W))</f>
        <v/>
      </c>
      <c r="I45" s="126"/>
      <c r="L45" s="78">
        <f t="shared" si="0"/>
        <v>43</v>
      </c>
      <c r="M45" s="100">
        <f>IF(L45="","",_xlfn.XLOOKUP($L45,BASE!J:J,BASE!A:A))</f>
        <v>2384</v>
      </c>
      <c r="N45" s="79" t="str">
        <f>IF(M45="","",_xlfn.XLOOKUP($L45,BASE!J:J,BASE!B:B))</f>
        <v>CHIPS DE BANANA SEM SAL 12X1KG</v>
      </c>
      <c r="O45" s="95">
        <f>IF(N45="","",_xlfn.XLOOKUP($L45,BASE!J:J,BASE!G:G))</f>
        <v>17</v>
      </c>
      <c r="P45" s="136" t="s">
        <v>2110</v>
      </c>
      <c r="Q45" s="80"/>
    </row>
    <row r="46" spans="1:17" x14ac:dyDescent="0.3">
      <c r="A46">
        <v>44</v>
      </c>
      <c r="B46" s="79" t="e">
        <f>IF(A46="","",_xlfn.XLOOKUP($A46,'LISTA '!$Y:$Y,'LISTA '!D:D))</f>
        <v>#N/A</v>
      </c>
      <c r="C46" s="79" t="e">
        <f>IF(B46="","",_xlfn.XLOOKUP($A46,'LISTA '!$Y:$Y,'LISTA '!E:E))</f>
        <v>#N/A</v>
      </c>
      <c r="D46" s="85" t="e">
        <f>_xlfn.XLOOKUP($A46,'LISTA '!$Y:$Y,'LISTA '!I:I)</f>
        <v>#N/A</v>
      </c>
      <c r="E46" t="str">
        <f t="shared" si="1"/>
        <v/>
      </c>
      <c r="F46" s="79" t="str">
        <f>IF(E46="","",_xlfn.XLOOKUP($E46,'LISTA '!$Z:$Z,'LISTA '!D:D))</f>
        <v/>
      </c>
      <c r="G46" s="79" t="str">
        <f>IF(F46="","",_xlfn.XLOOKUP($E46,'LISTA '!$Z:$Z,'LISTA '!E:E))</f>
        <v/>
      </c>
      <c r="H46" s="131" t="str">
        <f>IF(G46="","",_xlfn.XLOOKUP(F46,'LISTA '!D:D,'LISTA '!W:W))</f>
        <v/>
      </c>
      <c r="I46" s="126"/>
      <c r="L46" s="78">
        <f t="shared" si="0"/>
        <v>44</v>
      </c>
      <c r="M46" s="100">
        <f>IF(L46="","",_xlfn.XLOOKUP($L46,BASE!J:J,BASE!A:A))</f>
        <v>2386</v>
      </c>
      <c r="N46" s="79" t="str">
        <f>IF(M46="","",_xlfn.XLOOKUP($L46,BASE!J:J,BASE!B:B))</f>
        <v>CHIPS DE BANANA SEM SAL 2X1KG</v>
      </c>
      <c r="O46" s="95">
        <f>IF(N46="","",_xlfn.XLOOKUP($L46,BASE!J:J,BASE!G:G))</f>
        <v>2</v>
      </c>
      <c r="P46" s="136" t="str">
        <f>_xlfn.XLOOKUP(M46,[2]Plan1!$A:$A,[2]Plan1!$D:$D,"")</f>
        <v/>
      </c>
      <c r="Q46" s="80">
        <v>11.5</v>
      </c>
    </row>
    <row r="47" spans="1:17" x14ac:dyDescent="0.3">
      <c r="A47">
        <v>45</v>
      </c>
      <c r="B47" s="79" t="e">
        <f>IF(A47="","",_xlfn.XLOOKUP($A47,'LISTA '!$Y:$Y,'LISTA '!D:D))</f>
        <v>#N/A</v>
      </c>
      <c r="C47" s="79" t="e">
        <f>IF(B47="","",_xlfn.XLOOKUP($A47,'LISTA '!$Y:$Y,'LISTA '!E:E))</f>
        <v>#N/A</v>
      </c>
      <c r="D47" s="85" t="e">
        <f>_xlfn.XLOOKUP($A47,'LISTA '!$Y:$Y,'LISTA '!I:I)</f>
        <v>#N/A</v>
      </c>
      <c r="E47" t="str">
        <f t="shared" si="1"/>
        <v/>
      </c>
      <c r="F47" s="79" t="str">
        <f>IF(E47="","",_xlfn.XLOOKUP($E47,'LISTA '!$Z:$Z,'LISTA '!D:D))</f>
        <v/>
      </c>
      <c r="G47" s="79" t="str">
        <f>IF(F47="","",_xlfn.XLOOKUP($E47,'LISTA '!$Z:$Z,'LISTA '!E:E))</f>
        <v/>
      </c>
      <c r="H47" s="131" t="str">
        <f>IF(G47="","",_xlfn.XLOOKUP(F47,'LISTA '!D:D,'LISTA '!W:W))</f>
        <v/>
      </c>
      <c r="I47" s="126"/>
      <c r="L47" s="78">
        <f t="shared" si="0"/>
        <v>45</v>
      </c>
      <c r="M47" s="100">
        <f>IF(L47="","",_xlfn.XLOOKUP($L47,BASE!J:J,BASE!A:A))</f>
        <v>21826</v>
      </c>
      <c r="N47" s="79" t="str">
        <f>IF(M47="","",_xlfn.XLOOKUP($L47,BASE!J:J,BASE!B:B))</f>
        <v>CHIPS DE KIWI 5KG</v>
      </c>
      <c r="O47" s="95">
        <f>IF(N47="","",_xlfn.XLOOKUP($L47,BASE!J:J,BASE!G:G))</f>
        <v>100</v>
      </c>
      <c r="P47" s="136" t="str">
        <f>_xlfn.XLOOKUP(M47,[2]Plan1!$A:$A,[2]Plan1!$D:$D,"")</f>
        <v>SÓ VENDE FRACIONADO</v>
      </c>
      <c r="Q47" s="80"/>
    </row>
    <row r="48" spans="1:17" x14ac:dyDescent="0.3">
      <c r="A48">
        <v>46</v>
      </c>
      <c r="B48" s="79" t="e">
        <f>IF(A48="","",_xlfn.XLOOKUP($A48,'LISTA '!$Y:$Y,'LISTA '!D:D))</f>
        <v>#N/A</v>
      </c>
      <c r="C48" s="79" t="e">
        <f>IF(B48="","",_xlfn.XLOOKUP($A48,'LISTA '!$Y:$Y,'LISTA '!E:E))</f>
        <v>#N/A</v>
      </c>
      <c r="D48" s="85" t="e">
        <f>_xlfn.XLOOKUP($A48,'LISTA '!$Y:$Y,'LISTA '!I:I)</f>
        <v>#N/A</v>
      </c>
      <c r="E48" t="str">
        <f t="shared" si="1"/>
        <v/>
      </c>
      <c r="F48" s="79" t="str">
        <f>IF(E48="","",_xlfn.XLOOKUP($E48,'LISTA '!$Z:$Z,'LISTA '!D:D))</f>
        <v/>
      </c>
      <c r="G48" s="79" t="str">
        <f>IF(F48="","",_xlfn.XLOOKUP($E48,'LISTA '!$Z:$Z,'LISTA '!E:E))</f>
        <v/>
      </c>
      <c r="H48" s="131" t="str">
        <f>IF(G48="","",_xlfn.XLOOKUP(F48,'LISTA '!D:D,'LISTA '!W:W))</f>
        <v/>
      </c>
      <c r="I48" s="126"/>
      <c r="L48" s="78">
        <f t="shared" si="0"/>
        <v>46</v>
      </c>
      <c r="M48" s="100">
        <f>IF(L48="","",_xlfn.XLOOKUP($L48,BASE!J:J,BASE!A:A))</f>
        <v>21807</v>
      </c>
      <c r="N48" s="79" t="str">
        <f>IF(M48="","",_xlfn.XLOOKUP($L48,BASE!J:J,BASE!B:B))</f>
        <v>CHIPS DE MORANGO 5KG</v>
      </c>
      <c r="O48" s="95">
        <f>IF(N48="","",_xlfn.XLOOKUP($L48,BASE!J:J,BASE!G:G))</f>
        <v>4</v>
      </c>
      <c r="P48" s="136" t="str">
        <f>_xlfn.XLOOKUP(M48,[2]Plan1!$A:$A,[2]Plan1!$D:$D,"")</f>
        <v>SÓ VENDE FRACIONADO</v>
      </c>
      <c r="Q48" s="80">
        <v>16.5</v>
      </c>
    </row>
    <row r="49" spans="1:17" x14ac:dyDescent="0.3">
      <c r="A49">
        <v>47</v>
      </c>
      <c r="B49" s="79" t="e">
        <f>IF(A49="","",_xlfn.XLOOKUP($A49,'LISTA '!$Y:$Y,'LISTA '!D:D))</f>
        <v>#N/A</v>
      </c>
      <c r="C49" s="79" t="e">
        <f>IF(B49="","",_xlfn.XLOOKUP($A49,'LISTA '!$Y:$Y,'LISTA '!E:E))</f>
        <v>#N/A</v>
      </c>
      <c r="D49" s="85" t="e">
        <f>_xlfn.XLOOKUP($A49,'LISTA '!$Y:$Y,'LISTA '!I:I)</f>
        <v>#N/A</v>
      </c>
      <c r="E49" t="str">
        <f t="shared" si="1"/>
        <v/>
      </c>
      <c r="F49" s="79" t="str">
        <f>IF(E49="","",_xlfn.XLOOKUP($E49,'LISTA '!$Z:$Z,'LISTA '!D:D))</f>
        <v/>
      </c>
      <c r="G49" s="79" t="str">
        <f>IF(F49="","",_xlfn.XLOOKUP($E49,'LISTA '!$Z:$Z,'LISTA '!E:E))</f>
        <v/>
      </c>
      <c r="H49" s="131" t="str">
        <f>IF(G49="","",_xlfn.XLOOKUP(F49,'LISTA '!D:D,'LISTA '!W:W))</f>
        <v/>
      </c>
      <c r="I49" s="126"/>
      <c r="L49" s="78">
        <f t="shared" si="0"/>
        <v>47</v>
      </c>
      <c r="M49" s="100">
        <f>IF(L49="","",_xlfn.XLOOKUP($L49,BASE!J:J,BASE!A:A))</f>
        <v>606</v>
      </c>
      <c r="N49" s="79" t="str">
        <f>IF(M49="","",_xlfn.XLOOKUP($L49,BASE!J:J,BASE!B:B))</f>
        <v>COLAGENO HIDROLIZADO 5KG (RBR)</v>
      </c>
      <c r="O49" s="95">
        <f>IF(N49="","",_xlfn.XLOOKUP($L49,BASE!J:J,BASE!G:G))</f>
        <v>2</v>
      </c>
      <c r="P49" s="136" t="str">
        <f>_xlfn.XLOOKUP(M49,[2]Plan1!$A:$A,[2]Plan1!$D:$D,"")</f>
        <v>BLOQUEADO QUALIDADE</v>
      </c>
      <c r="Q49" s="80">
        <v>16.5</v>
      </c>
    </row>
    <row r="50" spans="1:17" x14ac:dyDescent="0.3">
      <c r="A50">
        <v>48</v>
      </c>
      <c r="B50" s="79" t="e">
        <f>IF(A50="","",_xlfn.XLOOKUP($A50,'LISTA '!$Y:$Y,'LISTA '!D:D))</f>
        <v>#N/A</v>
      </c>
      <c r="C50" s="79" t="e">
        <f>IF(B50="","",_xlfn.XLOOKUP($A50,'LISTA '!$Y:$Y,'LISTA '!E:E))</f>
        <v>#N/A</v>
      </c>
      <c r="D50" s="85" t="e">
        <f>_xlfn.XLOOKUP($A50,'LISTA '!$Y:$Y,'LISTA '!I:I)</f>
        <v>#N/A</v>
      </c>
      <c r="E50" t="str">
        <f t="shared" si="1"/>
        <v/>
      </c>
      <c r="F50" s="79" t="str">
        <f>IF(E50="","",_xlfn.XLOOKUP($E50,'LISTA '!$Z:$Z,'LISTA '!D:D))</f>
        <v/>
      </c>
      <c r="G50" s="79" t="str">
        <f>IF(F50="","",_xlfn.XLOOKUP($E50,'LISTA '!$Z:$Z,'LISTA '!E:E))</f>
        <v/>
      </c>
      <c r="H50" s="131" t="str">
        <f>IF(G50="","",_xlfn.XLOOKUP(F50,'LISTA '!D:D,'LISTA '!W:W))</f>
        <v/>
      </c>
      <c r="I50" s="126"/>
      <c r="L50" s="78">
        <f t="shared" si="0"/>
        <v>48</v>
      </c>
      <c r="M50" s="100">
        <f>IF(L50="","",_xlfn.XLOOKUP($L50,BASE!J:J,BASE!A:A))</f>
        <v>1436</v>
      </c>
      <c r="N50" s="79" t="str">
        <f>IF(M50="","",_xlfn.XLOOKUP($L50,BASE!J:J,BASE!B:B))</f>
        <v>COLAGENO HIDROLIZADO SABOR MORANGO 5KG (RBR)</v>
      </c>
      <c r="O50" s="95">
        <f>IF(N50="","",_xlfn.XLOOKUP($L50,BASE!J:J,BASE!G:G))</f>
        <v>1</v>
      </c>
      <c r="P50" s="136" t="str">
        <f>_xlfn.XLOOKUP(M50,[2]Plan1!$A:$A,[2]Plan1!$D:$D,"")</f>
        <v>BLOQUEADO QUALIDADE</v>
      </c>
      <c r="Q50" s="80"/>
    </row>
    <row r="51" spans="1:17" x14ac:dyDescent="0.3">
      <c r="A51">
        <v>49</v>
      </c>
      <c r="B51" s="79" t="e">
        <f>IF(A51="","",_xlfn.XLOOKUP($A51,'LISTA '!$Y:$Y,'LISTA '!D:D))</f>
        <v>#N/A</v>
      </c>
      <c r="C51" s="79" t="e">
        <f>IF(B51="","",_xlfn.XLOOKUP($A51,'LISTA '!$Y:$Y,'LISTA '!E:E))</f>
        <v>#N/A</v>
      </c>
      <c r="D51" s="85" t="e">
        <f>_xlfn.XLOOKUP($A51,'LISTA '!$Y:$Y,'LISTA '!I:I)</f>
        <v>#N/A</v>
      </c>
      <c r="E51" t="str">
        <f t="shared" si="1"/>
        <v/>
      </c>
      <c r="F51" s="79" t="str">
        <f>IF(E51="","",_xlfn.XLOOKUP($E51,'LISTA '!$Z:$Z,'LISTA '!D:D))</f>
        <v/>
      </c>
      <c r="G51" s="79" t="str">
        <f>IF(F51="","",_xlfn.XLOOKUP($E51,'LISTA '!$Z:$Z,'LISTA '!E:E))</f>
        <v/>
      </c>
      <c r="H51" s="131" t="str">
        <f>IF(G51="","",_xlfn.XLOOKUP(F51,'LISTA '!D:D,'LISTA '!W:W))</f>
        <v/>
      </c>
      <c r="I51" s="126"/>
      <c r="L51" s="78">
        <f t="shared" si="0"/>
        <v>49</v>
      </c>
      <c r="M51" s="100">
        <f>IF(L51="","",_xlfn.XLOOKUP($L51,BASE!J:J,BASE!A:A))</f>
        <v>20197</v>
      </c>
      <c r="N51" s="79" t="str">
        <f>IF(M51="","",_xlfn.XLOOKUP($L51,BASE!J:J,BASE!B:B))</f>
        <v>COMINHO EM GRAOS 25KG</v>
      </c>
      <c r="O51" s="95">
        <f>IF(N51="","",_xlfn.XLOOKUP($L51,BASE!J:J,BASE!G:G))</f>
        <v>5</v>
      </c>
      <c r="P51" s="136" t="str">
        <f>_xlfn.XLOOKUP(M51,[2]Plan1!$A:$A,[2]Plan1!$D:$D,"")</f>
        <v>FRACIONAR</v>
      </c>
      <c r="Q51" s="80"/>
    </row>
    <row r="52" spans="1:17" x14ac:dyDescent="0.3">
      <c r="A52">
        <v>50</v>
      </c>
      <c r="B52" s="79" t="e">
        <f>IF(A52="","",_xlfn.XLOOKUP($A52,'LISTA '!$Y:$Y,'LISTA '!D:D))</f>
        <v>#N/A</v>
      </c>
      <c r="C52" s="79" t="e">
        <f>IF(B52="","",_xlfn.XLOOKUP($A52,'LISTA '!$Y:$Y,'LISTA '!E:E))</f>
        <v>#N/A</v>
      </c>
      <c r="D52" s="85" t="e">
        <f>_xlfn.XLOOKUP($A52,'LISTA '!$Y:$Y,'LISTA '!I:I)</f>
        <v>#N/A</v>
      </c>
      <c r="E52" t="str">
        <f t="shared" si="1"/>
        <v/>
      </c>
      <c r="F52" s="79" t="str">
        <f>IF(E52="","",_xlfn.XLOOKUP($E52,'LISTA '!$Z:$Z,'LISTA '!D:D))</f>
        <v/>
      </c>
      <c r="G52" s="79" t="str">
        <f>IF(F52="","",_xlfn.XLOOKUP($E52,'LISTA '!$Z:$Z,'LISTA '!E:E))</f>
        <v/>
      </c>
      <c r="H52" s="131" t="str">
        <f>IF(G52="","",_xlfn.XLOOKUP(F52,'LISTA '!D:D,'LISTA '!W:W))</f>
        <v/>
      </c>
      <c r="I52" s="126"/>
      <c r="L52" s="78">
        <f t="shared" si="0"/>
        <v>50</v>
      </c>
      <c r="M52" s="100">
        <f>IF(L52="","",_xlfn.XLOOKUP($L52,BASE!J:J,BASE!A:A))</f>
        <v>21761</v>
      </c>
      <c r="N52" s="79" t="str">
        <f>IF(M52="","",_xlfn.XLOOKUP($L52,BASE!J:J,BASE!B:B))</f>
        <v>COMINHO EM PO 20KG</v>
      </c>
      <c r="O52" s="95">
        <f>IF(N52="","",_xlfn.XLOOKUP($L52,BASE!J:J,BASE!G:G))</f>
        <v>10</v>
      </c>
      <c r="P52" s="136" t="s">
        <v>2106</v>
      </c>
      <c r="Q52" s="80"/>
    </row>
    <row r="53" spans="1:17" x14ac:dyDescent="0.3">
      <c r="A53">
        <v>51</v>
      </c>
      <c r="B53" s="79" t="e">
        <f>IF(A53="","",_xlfn.XLOOKUP($A53,'LISTA '!$Y:$Y,'LISTA '!D:D))</f>
        <v>#N/A</v>
      </c>
      <c r="C53" s="79" t="e">
        <f>IF(B53="","",_xlfn.XLOOKUP($A53,'LISTA '!$Y:$Y,'LISTA '!E:E))</f>
        <v>#N/A</v>
      </c>
      <c r="D53" s="85" t="e">
        <f>_xlfn.XLOOKUP($A53,'LISTA '!$Y:$Y,'LISTA '!I:I)</f>
        <v>#N/A</v>
      </c>
      <c r="E53" t="str">
        <f t="shared" si="1"/>
        <v/>
      </c>
      <c r="F53" s="79" t="str">
        <f>IF(E53="","",_xlfn.XLOOKUP($E53,'LISTA '!$Z:$Z,'LISTA '!D:D))</f>
        <v/>
      </c>
      <c r="G53" s="79" t="str">
        <f>IF(F53="","",_xlfn.XLOOKUP($E53,'LISTA '!$Z:$Z,'LISTA '!E:E))</f>
        <v/>
      </c>
      <c r="H53" s="131" t="str">
        <f>IF(G53="","",_xlfn.XLOOKUP(F53,'LISTA '!D:D,'LISTA '!W:W))</f>
        <v/>
      </c>
      <c r="I53" s="126"/>
      <c r="L53" s="78">
        <f t="shared" ref="L53:L117" si="2">IFERROR(IF((L52+1)&gt;$L$2,"",L52+1),"")</f>
        <v>51</v>
      </c>
      <c r="M53" s="100">
        <f>IF(L53="","",_xlfn.XLOOKUP($L53,BASE!J:J,BASE!A:A))</f>
        <v>50040</v>
      </c>
      <c r="N53" s="79" t="str">
        <f>IF(M53="","",_xlfn.XLOOKUP($L53,BASE!J:J,BASE!B:B))</f>
        <v>CORANTE MARROM 25KG</v>
      </c>
      <c r="O53" s="95">
        <f>IF(N53="","",_xlfn.XLOOKUP($L53,BASE!J:J,BASE!G:G))</f>
        <v>2</v>
      </c>
      <c r="P53" s="136" t="str">
        <f>_xlfn.XLOOKUP(M53,[2]Plan1!$A:$A,[2]Plan1!$D:$D,"")</f>
        <v>FABRICA</v>
      </c>
      <c r="Q53" s="80"/>
    </row>
    <row r="54" spans="1:17" x14ac:dyDescent="0.3">
      <c r="A54">
        <v>52</v>
      </c>
      <c r="B54" s="79" t="e">
        <f>IF(A54="","",_xlfn.XLOOKUP($A54,'LISTA '!$Y:$Y,'LISTA '!D:D))</f>
        <v>#N/A</v>
      </c>
      <c r="C54" s="79" t="e">
        <f>IF(B54="","",_xlfn.XLOOKUP($A54,'LISTA '!$Y:$Y,'LISTA '!E:E))</f>
        <v>#N/A</v>
      </c>
      <c r="D54" s="85" t="e">
        <f>_xlfn.XLOOKUP($A54,'LISTA '!$Y:$Y,'LISTA '!I:I)</f>
        <v>#N/A</v>
      </c>
      <c r="E54" t="str">
        <f t="shared" si="1"/>
        <v/>
      </c>
      <c r="F54" s="79" t="str">
        <f>IF(E54="","",_xlfn.XLOOKUP($E54,'LISTA '!$Z:$Z,'LISTA '!D:D))</f>
        <v/>
      </c>
      <c r="G54" s="79" t="str">
        <f>IF(F54="","",_xlfn.XLOOKUP($E54,'LISTA '!$Z:$Z,'LISTA '!E:E))</f>
        <v/>
      </c>
      <c r="H54" s="131" t="str">
        <f>IF(G54="","",_xlfn.XLOOKUP(F54,'LISTA '!D:D,'LISTA '!W:W))</f>
        <v/>
      </c>
      <c r="I54" s="126"/>
      <c r="L54" s="78">
        <f t="shared" si="2"/>
        <v>52</v>
      </c>
      <c r="M54" s="100">
        <f>IF(L54="","",_xlfn.XLOOKUP($L54,BASE!J:J,BASE!A:A))</f>
        <v>50026</v>
      </c>
      <c r="N54" s="79" t="str">
        <f>IF(M54="","",_xlfn.XLOOKUP($L54,BASE!J:J,BASE!B:B))</f>
        <v>DIOXIDO DE SILICIO 20KG</v>
      </c>
      <c r="O54" s="95">
        <f>IF(N54="","",_xlfn.XLOOKUP($L54,BASE!J:J,BASE!G:G))</f>
        <v>6</v>
      </c>
      <c r="P54" s="136" t="str">
        <f>_xlfn.XLOOKUP(M54,[2]Plan1!$A:$A,[2]Plan1!$D:$D,"")</f>
        <v/>
      </c>
      <c r="Q54" s="80"/>
    </row>
    <row r="55" spans="1:17" x14ac:dyDescent="0.3">
      <c r="A55">
        <v>53</v>
      </c>
      <c r="B55" s="79" t="e">
        <f>IF(A55="","",_xlfn.XLOOKUP($A55,'LISTA '!$Y:$Y,'LISTA '!D:D))</f>
        <v>#N/A</v>
      </c>
      <c r="C55" s="79" t="e">
        <f>IF(B55="","",_xlfn.XLOOKUP($A55,'LISTA '!$Y:$Y,'LISTA '!E:E))</f>
        <v>#N/A</v>
      </c>
      <c r="D55" s="85" t="e">
        <f>_xlfn.XLOOKUP($A55,'LISTA '!$Y:$Y,'LISTA '!I:I)</f>
        <v>#N/A</v>
      </c>
      <c r="E55" t="str">
        <f t="shared" si="1"/>
        <v/>
      </c>
      <c r="F55" s="79" t="str">
        <f>IF(E55="","",_xlfn.XLOOKUP($E55,'LISTA '!$Z:$Z,'LISTA '!D:D))</f>
        <v/>
      </c>
      <c r="G55" s="79" t="str">
        <f>IF(F55="","",_xlfn.XLOOKUP($E55,'LISTA '!$Z:$Z,'LISTA '!E:E))</f>
        <v/>
      </c>
      <c r="H55" s="131" t="str">
        <f>IF(G55="","",_xlfn.XLOOKUP(F55,'LISTA '!D:D,'LISTA '!W:W))</f>
        <v/>
      </c>
      <c r="I55" s="126"/>
      <c r="L55" s="78">
        <f t="shared" si="2"/>
        <v>53</v>
      </c>
      <c r="M55" s="100">
        <f>IF(L55="","",_xlfn.XLOOKUP($L55,BASE!J:J,BASE!A:A))</f>
        <v>2333</v>
      </c>
      <c r="N55" s="79" t="str">
        <f>IF(M55="","",_xlfn.XLOOKUP($L55,BASE!J:J,BASE!B:B))</f>
        <v>ENERGETICO BOOSTER PRE TREINO 4X6X269ML (INTEGRALMEDICA)</v>
      </c>
      <c r="O55" s="95">
        <f>IF(N55="","",_xlfn.XLOOKUP($L55,BASE!J:J,BASE!G:G))</f>
        <v>10</v>
      </c>
      <c r="P55" s="136" t="str">
        <f>_xlfn.XLOOKUP(M55,[2]Plan1!$A:$A,[2]Plan1!$D:$D,"")</f>
        <v>SÓ VENDE FRACIONADO</v>
      </c>
      <c r="Q55" s="80"/>
    </row>
    <row r="56" spans="1:17" x14ac:dyDescent="0.3">
      <c r="A56">
        <v>54</v>
      </c>
      <c r="B56" s="79" t="e">
        <f>IF(A56="","",_xlfn.XLOOKUP($A56,'LISTA '!$Y:$Y,'LISTA '!D:D))</f>
        <v>#N/A</v>
      </c>
      <c r="C56" s="79" t="e">
        <f>IF(B56="","",_xlfn.XLOOKUP($A56,'LISTA '!$Y:$Y,'LISTA '!E:E))</f>
        <v>#N/A</v>
      </c>
      <c r="D56" s="85" t="e">
        <f>_xlfn.XLOOKUP($A56,'LISTA '!$Y:$Y,'LISTA '!I:I)</f>
        <v>#N/A</v>
      </c>
      <c r="E56" t="str">
        <f t="shared" si="1"/>
        <v/>
      </c>
      <c r="F56" s="79" t="str">
        <f>IF(E56="","",_xlfn.XLOOKUP($E56,'LISTA '!$Z:$Z,'LISTA '!D:D))</f>
        <v/>
      </c>
      <c r="G56" s="79" t="str">
        <f>IF(F56="","",_xlfn.XLOOKUP($E56,'LISTA '!$Z:$Z,'LISTA '!E:E))</f>
        <v/>
      </c>
      <c r="H56" s="131" t="str">
        <f>IF(G56="","",_xlfn.XLOOKUP(F56,'LISTA '!D:D,'LISTA '!W:W))</f>
        <v/>
      </c>
      <c r="I56" s="126"/>
      <c r="L56" s="78">
        <f t="shared" si="2"/>
        <v>54</v>
      </c>
      <c r="M56" s="100">
        <f>IF(L56="","",_xlfn.XLOOKUP($L56,BASE!J:J,BASE!A:A))</f>
        <v>939</v>
      </c>
      <c r="N56" s="79" t="str">
        <f>IF(M56="","",_xlfn.XLOOKUP($L56,BASE!J:J,BASE!B:B))</f>
        <v>FARELO DE AVEIA SEM GLUTEN 25KG DUBAI</v>
      </c>
      <c r="O56" s="95">
        <f>IF(N56="","",_xlfn.XLOOKUP($L56,BASE!J:J,BASE!G:G))</f>
        <v>3</v>
      </c>
      <c r="P56" s="136" t="str">
        <f>_xlfn.XLOOKUP(M56,[2]Plan1!$A:$A,[2]Plan1!$D:$D,"")</f>
        <v/>
      </c>
      <c r="Q56" s="80"/>
    </row>
    <row r="57" spans="1:17" x14ac:dyDescent="0.3">
      <c r="A57">
        <v>55</v>
      </c>
      <c r="B57" s="79" t="e">
        <f>IF(A57="","",_xlfn.XLOOKUP($A57,'LISTA '!$Y:$Y,'LISTA '!D:D))</f>
        <v>#N/A</v>
      </c>
      <c r="C57" s="79" t="e">
        <f>IF(B57="","",_xlfn.XLOOKUP($A57,'LISTA '!$Y:$Y,'LISTA '!E:E))</f>
        <v>#N/A</v>
      </c>
      <c r="D57" s="85" t="e">
        <f>_xlfn.XLOOKUP($A57,'LISTA '!$Y:$Y,'LISTA '!I:I)</f>
        <v>#N/A</v>
      </c>
      <c r="E57" t="str">
        <f t="shared" si="1"/>
        <v/>
      </c>
      <c r="F57" s="79" t="str">
        <f>IF(E57="","",_xlfn.XLOOKUP($E57,'LISTA '!$Z:$Z,'LISTA '!D:D))</f>
        <v/>
      </c>
      <c r="G57" s="79" t="str">
        <f>IF(F57="","",_xlfn.XLOOKUP($E57,'LISTA '!$Z:$Z,'LISTA '!E:E))</f>
        <v/>
      </c>
      <c r="H57" s="131" t="str">
        <f>IF(G57="","",_xlfn.XLOOKUP(F57,'LISTA '!D:D,'LISTA '!W:W))</f>
        <v/>
      </c>
      <c r="I57" s="126"/>
      <c r="L57" s="78">
        <f t="shared" si="2"/>
        <v>55</v>
      </c>
      <c r="M57" s="100">
        <f>IF(L57="","",_xlfn.XLOOKUP($L57,BASE!J:J,BASE!A:A))</f>
        <v>2305</v>
      </c>
      <c r="N57" s="79" t="str">
        <f>IF(M57="","",_xlfn.XLOOKUP($L57,BASE!J:J,BASE!B:B))</f>
        <v>FARINHA DE ABOBORA 20KG</v>
      </c>
      <c r="O57" s="95">
        <f>IF(N57="","",_xlfn.XLOOKUP($L57,BASE!J:J,BASE!G:G))</f>
        <v>6</v>
      </c>
      <c r="P57" s="136" t="str">
        <f>_xlfn.XLOOKUP(M57,[2]Plan1!$A:$A,[2]Plan1!$D:$D,"")</f>
        <v>SÓ VENDE FRACIONADO</v>
      </c>
      <c r="Q57" s="80"/>
    </row>
    <row r="58" spans="1:17" x14ac:dyDescent="0.3">
      <c r="A58">
        <v>56</v>
      </c>
      <c r="B58" s="79" t="e">
        <f>IF(A58="","",_xlfn.XLOOKUP($A58,'LISTA '!$Y:$Y,'LISTA '!D:D))</f>
        <v>#N/A</v>
      </c>
      <c r="C58" s="79" t="e">
        <f>IF(B58="","",_xlfn.XLOOKUP($A58,'LISTA '!$Y:$Y,'LISTA '!E:E))</f>
        <v>#N/A</v>
      </c>
      <c r="D58" s="85" t="e">
        <f>_xlfn.XLOOKUP($A58,'LISTA '!$Y:$Y,'LISTA '!I:I)</f>
        <v>#N/A</v>
      </c>
      <c r="E58" t="str">
        <f t="shared" si="1"/>
        <v/>
      </c>
      <c r="F58" s="79" t="str">
        <f>IF(E58="","",_xlfn.XLOOKUP($E58,'LISTA '!$Z:$Z,'LISTA '!D:D))</f>
        <v/>
      </c>
      <c r="G58" s="79" t="str">
        <f>IF(F58="","",_xlfn.XLOOKUP($E58,'LISTA '!$Z:$Z,'LISTA '!E:E))</f>
        <v/>
      </c>
      <c r="H58" s="131" t="str">
        <f>IF(G58="","",_xlfn.XLOOKUP(F58,'LISTA '!D:D,'LISTA '!W:W))</f>
        <v/>
      </c>
      <c r="I58" s="126"/>
      <c r="L58" s="78">
        <f t="shared" si="2"/>
        <v>56</v>
      </c>
      <c r="M58" s="100">
        <f>IF(L58="","",_xlfn.XLOOKUP($L58,BASE!J:J,BASE!A:A))</f>
        <v>1141</v>
      </c>
      <c r="N58" s="79" t="str">
        <f>IF(M58="","",_xlfn.XLOOKUP($L58,BASE!J:J,BASE!B:B))</f>
        <v>FARINHA DE UVA (FIBRA) 20KG</v>
      </c>
      <c r="O58" s="95">
        <f>IF(N58="","",_xlfn.XLOOKUP($L58,BASE!J:J,BASE!G:G))</f>
        <v>36</v>
      </c>
      <c r="P58" s="136" t="str">
        <f>_xlfn.XLOOKUP(M58,[2]Plan1!$A:$A,[2]Plan1!$D:$D,"")</f>
        <v>FRACIONAR</v>
      </c>
      <c r="Q58" s="80"/>
    </row>
    <row r="59" spans="1:17" x14ac:dyDescent="0.3">
      <c r="A59">
        <v>57</v>
      </c>
      <c r="B59" s="79" t="e">
        <f>IF(A59="","",_xlfn.XLOOKUP($A59,'LISTA '!$Y:$Y,'LISTA '!D:D))</f>
        <v>#N/A</v>
      </c>
      <c r="C59" s="79" t="e">
        <f>IF(B59="","",_xlfn.XLOOKUP($A59,'LISTA '!$Y:$Y,'LISTA '!E:E))</f>
        <v>#N/A</v>
      </c>
      <c r="D59" s="85" t="e">
        <f>_xlfn.XLOOKUP($A59,'LISTA '!$Y:$Y,'LISTA '!I:I)</f>
        <v>#N/A</v>
      </c>
      <c r="E59" t="str">
        <f t="shared" si="1"/>
        <v/>
      </c>
      <c r="F59" s="79" t="str">
        <f>IF(E59="","",_xlfn.XLOOKUP($E59,'LISTA '!$Z:$Z,'LISTA '!D:D))</f>
        <v/>
      </c>
      <c r="G59" s="79" t="str">
        <f>IF(F59="","",_xlfn.XLOOKUP($E59,'LISTA '!$Z:$Z,'LISTA '!E:E))</f>
        <v/>
      </c>
      <c r="H59" s="131" t="str">
        <f>IF(G59="","",_xlfn.XLOOKUP(F59,'LISTA '!D:D,'LISTA '!W:W))</f>
        <v/>
      </c>
      <c r="I59" s="126"/>
      <c r="L59" s="78">
        <f t="shared" si="2"/>
        <v>57</v>
      </c>
      <c r="M59" s="100">
        <f>IF(L59="","",_xlfn.XLOOKUP($L59,BASE!J:J,BASE!A:A))</f>
        <v>412</v>
      </c>
      <c r="N59" s="79" t="str">
        <f>IF(M59="","",_xlfn.XLOOKUP($L59,BASE!J:J,BASE!B:B))</f>
        <v>FEIJAO AZUKI 25KG</v>
      </c>
      <c r="O59" s="95">
        <f>IF(N59="","",_xlfn.XLOOKUP($L59,BASE!J:J,BASE!G:G))</f>
        <v>9</v>
      </c>
      <c r="P59" s="136" t="str">
        <f>_xlfn.XLOOKUP(M59,[2]Plan1!$A:$A,[2]Plan1!$D:$D,"")</f>
        <v>SÓ VENDE FRACIONADO</v>
      </c>
      <c r="Q59" s="80"/>
    </row>
    <row r="60" spans="1:17" x14ac:dyDescent="0.3">
      <c r="A60">
        <v>58</v>
      </c>
      <c r="B60" s="79" t="e">
        <f>IF(A60="","",_xlfn.XLOOKUP($A60,'LISTA '!$Y:$Y,'LISTA '!D:D))</f>
        <v>#N/A</v>
      </c>
      <c r="C60" s="79" t="e">
        <f>IF(B60="","",_xlfn.XLOOKUP($A60,'LISTA '!$Y:$Y,'LISTA '!E:E))</f>
        <v>#N/A</v>
      </c>
      <c r="D60" s="85" t="e">
        <f>_xlfn.XLOOKUP($A60,'LISTA '!$Y:$Y,'LISTA '!I:I)</f>
        <v>#N/A</v>
      </c>
      <c r="E60" t="str">
        <f t="shared" si="1"/>
        <v/>
      </c>
      <c r="F60" s="79" t="str">
        <f>IF(E60="","",_xlfn.XLOOKUP($E60,'LISTA '!$Z:$Z,'LISTA '!D:D))</f>
        <v/>
      </c>
      <c r="G60" s="79" t="str">
        <f>IF(F60="","",_xlfn.XLOOKUP($E60,'LISTA '!$Z:$Z,'LISTA '!E:E))</f>
        <v/>
      </c>
      <c r="H60" s="131" t="str">
        <f>IF(G60="","",_xlfn.XLOOKUP(F60,'LISTA '!D:D,'LISTA '!W:W))</f>
        <v/>
      </c>
      <c r="I60" s="126"/>
      <c r="L60" s="78">
        <f t="shared" si="2"/>
        <v>58</v>
      </c>
      <c r="M60" s="100">
        <f>IF(L60="","",_xlfn.XLOOKUP($L60,BASE!J:J,BASE!A:A))</f>
        <v>2719</v>
      </c>
      <c r="N60" s="79" t="str">
        <f>IF(M60="","",_xlfn.XLOOKUP($L60,BASE!J:J,BASE!B:B))</f>
        <v>FEIJAO BOLINHA 30KG</v>
      </c>
      <c r="O60" s="95">
        <f>IF(N60="","",_xlfn.XLOOKUP($L60,BASE!J:J,BASE!G:G))</f>
        <v>11</v>
      </c>
      <c r="P60" s="136" t="str">
        <f>_xlfn.XLOOKUP(M60,[2]Plan1!$A:$A,[2]Plan1!$D:$D,"")</f>
        <v>SÓ VENDE FRACIONADO</v>
      </c>
      <c r="Q60" s="80"/>
    </row>
    <row r="61" spans="1:17" x14ac:dyDescent="0.3">
      <c r="A61">
        <v>59</v>
      </c>
      <c r="B61" s="79" t="e">
        <f>IF(A61="","",_xlfn.XLOOKUP($A61,'LISTA '!$Y:$Y,'LISTA '!D:D))</f>
        <v>#N/A</v>
      </c>
      <c r="C61" s="79" t="e">
        <f>IF(B61="","",_xlfn.XLOOKUP($A61,'LISTA '!$Y:$Y,'LISTA '!E:E))</f>
        <v>#N/A</v>
      </c>
      <c r="D61" s="85" t="e">
        <f>_xlfn.XLOOKUP($A61,'LISTA '!$Y:$Y,'LISTA '!I:I)</f>
        <v>#N/A</v>
      </c>
      <c r="E61" t="str">
        <f t="shared" si="1"/>
        <v/>
      </c>
      <c r="F61" s="79" t="str">
        <f>IF(E61="","",_xlfn.XLOOKUP($E61,'LISTA '!$Z:$Z,'LISTA '!D:D))</f>
        <v/>
      </c>
      <c r="G61" s="79" t="str">
        <f>IF(F61="","",_xlfn.XLOOKUP($E61,'LISTA '!$Z:$Z,'LISTA '!E:E))</f>
        <v/>
      </c>
      <c r="H61" s="131" t="str">
        <f>IF(G61="","",_xlfn.XLOOKUP(F61,'LISTA '!D:D,'LISTA '!W:W))</f>
        <v/>
      </c>
      <c r="I61" s="126"/>
      <c r="L61" s="78">
        <f t="shared" si="2"/>
        <v>59</v>
      </c>
      <c r="M61" s="100">
        <f>IF(L61="","",_xlfn.XLOOKUP($L61,BASE!J:J,BASE!A:A))</f>
        <v>20295</v>
      </c>
      <c r="N61" s="79" t="str">
        <f>IF(M61="","",_xlfn.XLOOKUP($L61,BASE!J:J,BASE!B:B))</f>
        <v>FEIJAO BRANCO 25KG</v>
      </c>
      <c r="O61" s="95">
        <f>IF(N61="","",_xlfn.XLOOKUP($L61,BASE!J:J,BASE!G:G))</f>
        <v>20</v>
      </c>
      <c r="P61" s="136" t="s">
        <v>2111</v>
      </c>
      <c r="Q61" s="80"/>
    </row>
    <row r="62" spans="1:17" x14ac:dyDescent="0.3">
      <c r="A62">
        <v>60</v>
      </c>
      <c r="B62" s="79" t="e">
        <f>IF(A62="","",_xlfn.XLOOKUP($A62,'LISTA '!$Y:$Y,'LISTA '!D:D))</f>
        <v>#N/A</v>
      </c>
      <c r="C62" s="79" t="e">
        <f>IF(B62="","",_xlfn.XLOOKUP($A62,'LISTA '!$Y:$Y,'LISTA '!E:E))</f>
        <v>#N/A</v>
      </c>
      <c r="D62" s="85" t="e">
        <f>_xlfn.XLOOKUP($A62,'LISTA '!$Y:$Y,'LISTA '!I:I)</f>
        <v>#N/A</v>
      </c>
      <c r="E62" t="str">
        <f t="shared" si="1"/>
        <v/>
      </c>
      <c r="F62" s="79" t="str">
        <f>IF(E62="","",_xlfn.XLOOKUP($E62,'LISTA '!$Z:$Z,'LISTA '!D:D))</f>
        <v/>
      </c>
      <c r="G62" s="79" t="str">
        <f>IF(F62="","",_xlfn.XLOOKUP($E62,'LISTA '!$Z:$Z,'LISTA '!E:E))</f>
        <v/>
      </c>
      <c r="H62" s="131" t="str">
        <f>IF(G62="","",_xlfn.XLOOKUP(F62,'LISTA '!D:D,'LISTA '!W:W))</f>
        <v/>
      </c>
      <c r="I62" s="126"/>
      <c r="L62" s="78">
        <f t="shared" si="2"/>
        <v>60</v>
      </c>
      <c r="M62" s="100">
        <f>IF(L62="","",_xlfn.XLOOKUP($L62,BASE!J:J,BASE!A:A))</f>
        <v>21586</v>
      </c>
      <c r="N62" s="79" t="str">
        <f>IF(M62="","",_xlfn.XLOOKUP($L62,BASE!J:J,BASE!B:B))</f>
        <v>FEIJAO MANTEIGA 25KG</v>
      </c>
      <c r="O62" s="95">
        <f>IF(N62="","",_xlfn.XLOOKUP($L62,BASE!J:J,BASE!G:G))</f>
        <v>10</v>
      </c>
      <c r="P62" s="136" t="s">
        <v>2107</v>
      </c>
      <c r="Q62" s="80"/>
    </row>
    <row r="63" spans="1:17" x14ac:dyDescent="0.3">
      <c r="A63">
        <v>61</v>
      </c>
      <c r="B63" s="79" t="e">
        <f>IF(A63="","",_xlfn.XLOOKUP($A63,'LISTA '!$Y:$Y,'LISTA '!D:D))</f>
        <v>#N/A</v>
      </c>
      <c r="C63" s="79" t="e">
        <f>IF(B63="","",_xlfn.XLOOKUP($A63,'LISTA '!$Y:$Y,'LISTA '!E:E))</f>
        <v>#N/A</v>
      </c>
      <c r="D63" s="85" t="e">
        <f>_xlfn.XLOOKUP($A63,'LISTA '!$Y:$Y,'LISTA '!I:I)</f>
        <v>#N/A</v>
      </c>
      <c r="E63" t="str">
        <f t="shared" si="1"/>
        <v/>
      </c>
      <c r="F63" s="79" t="str">
        <f>IF(E63="","",_xlfn.XLOOKUP($E63,'LISTA '!$Z:$Z,'LISTA '!D:D))</f>
        <v/>
      </c>
      <c r="G63" s="79" t="str">
        <f>IF(F63="","",_xlfn.XLOOKUP($E63,'LISTA '!$Z:$Z,'LISTA '!E:E))</f>
        <v/>
      </c>
      <c r="H63" s="131" t="str">
        <f>IF(G63="","",_xlfn.XLOOKUP(F63,'LISTA '!D:D,'LISTA '!W:W))</f>
        <v/>
      </c>
      <c r="I63" s="126"/>
      <c r="L63" s="78">
        <f t="shared" si="2"/>
        <v>61</v>
      </c>
      <c r="M63" s="100">
        <f>IF(L63="","",_xlfn.XLOOKUP($L63,BASE!J:J,BASE!A:A))</f>
        <v>2716</v>
      </c>
      <c r="N63" s="79" t="str">
        <f>IF(M63="","",_xlfn.XLOOKUP($L63,BASE!J:J,BASE!B:B))</f>
        <v>FEIJAO ROSINHA 50KG</v>
      </c>
      <c r="O63" s="95">
        <f>IF(N63="","",_xlfn.XLOOKUP($L63,BASE!J:J,BASE!G:G))</f>
        <v>6</v>
      </c>
      <c r="P63" s="136" t="str">
        <f>_xlfn.XLOOKUP(M63,[2]Plan1!$A:$A,[2]Plan1!$D:$D,"")</f>
        <v>SÓ VENDE FRACIONADO</v>
      </c>
      <c r="Q63" s="80"/>
    </row>
    <row r="64" spans="1:17" x14ac:dyDescent="0.3">
      <c r="A64">
        <v>62</v>
      </c>
      <c r="B64" s="79" t="e">
        <f>IF(A64="","",_xlfn.XLOOKUP($A64,'LISTA '!$Y:$Y,'LISTA '!D:D))</f>
        <v>#N/A</v>
      </c>
      <c r="C64" s="79" t="e">
        <f>IF(B64="","",_xlfn.XLOOKUP($A64,'LISTA '!$Y:$Y,'LISTA '!E:E))</f>
        <v>#N/A</v>
      </c>
      <c r="D64" s="85" t="e">
        <f>_xlfn.XLOOKUP($A64,'LISTA '!$Y:$Y,'LISTA '!I:I)</f>
        <v>#N/A</v>
      </c>
      <c r="E64" t="str">
        <f t="shared" si="1"/>
        <v/>
      </c>
      <c r="F64" s="79" t="str">
        <f>IF(E64="","",_xlfn.XLOOKUP($E64,'LISTA '!$Z:$Z,'LISTA '!D:D))</f>
        <v/>
      </c>
      <c r="G64" s="79" t="str">
        <f>IF(F64="","",_xlfn.XLOOKUP($E64,'LISTA '!$Z:$Z,'LISTA '!E:E))</f>
        <v/>
      </c>
      <c r="H64" s="131" t="str">
        <f>IF(G64="","",_xlfn.XLOOKUP(F64,'LISTA '!D:D,'LISTA '!W:W))</f>
        <v/>
      </c>
      <c r="I64" s="126"/>
      <c r="L64" s="78">
        <f t="shared" si="2"/>
        <v>62</v>
      </c>
      <c r="M64" s="100">
        <f>IF(L64="","",_xlfn.XLOOKUP($L64,BASE!J:J,BASE!A:A))</f>
        <v>10100</v>
      </c>
      <c r="N64" s="79" t="str">
        <f>IF(M64="","",_xlfn.XLOOKUP($L64,BASE!J:J,BASE!B:B))</f>
        <v>FENO GREGO EM GRAOS 25KG</v>
      </c>
      <c r="O64" s="95">
        <f>IF(N64="","",_xlfn.XLOOKUP($L64,BASE!J:J,BASE!G:G))</f>
        <v>56</v>
      </c>
      <c r="P64" s="136" t="str">
        <f>_xlfn.XLOOKUP(M64,[2]Plan1!$A:$A,[2]Plan1!$D:$D,"")</f>
        <v>USANDO COD 20895</v>
      </c>
      <c r="Q64" s="80"/>
    </row>
    <row r="65" spans="1:17" x14ac:dyDescent="0.3">
      <c r="A65">
        <v>63</v>
      </c>
      <c r="B65" s="79" t="e">
        <f>IF(A65="","",_xlfn.XLOOKUP($A65,'LISTA '!$Y:$Y,'LISTA '!D:D))</f>
        <v>#N/A</v>
      </c>
      <c r="C65" s="79" t="e">
        <f>IF(B65="","",_xlfn.XLOOKUP($A65,'LISTA '!$Y:$Y,'LISTA '!E:E))</f>
        <v>#N/A</v>
      </c>
      <c r="D65" s="85" t="e">
        <f>_xlfn.XLOOKUP($A65,'LISTA '!$Y:$Y,'LISTA '!I:I)</f>
        <v>#N/A</v>
      </c>
      <c r="E65" t="str">
        <f t="shared" si="1"/>
        <v/>
      </c>
      <c r="F65" s="79" t="str">
        <f>IF(E65="","",_xlfn.XLOOKUP($E65,'LISTA '!$Z:$Z,'LISTA '!D:D))</f>
        <v/>
      </c>
      <c r="G65" s="79" t="str">
        <f>IF(F65="","",_xlfn.XLOOKUP($E65,'LISTA '!$Z:$Z,'LISTA '!E:E))</f>
        <v/>
      </c>
      <c r="H65" s="131" t="str">
        <f>IF(G65="","",_xlfn.XLOOKUP(F65,'LISTA '!D:D,'LISTA '!W:W))</f>
        <v/>
      </c>
      <c r="I65" s="126"/>
      <c r="L65" s="78">
        <f t="shared" si="2"/>
        <v>63</v>
      </c>
      <c r="M65" s="100">
        <f>IF(L65="","",_xlfn.XLOOKUP($L65,BASE!J:J,BASE!A:A))</f>
        <v>2377</v>
      </c>
      <c r="N65" s="79" t="str">
        <f>IF(M65="","",_xlfn.XLOOKUP($L65,BASE!J:J,BASE!B:B))</f>
        <v>FLOR DE SAL 4X5KG (SERTAO)</v>
      </c>
      <c r="O65" s="95">
        <f>IF(N65="","",_xlfn.XLOOKUP($L65,BASE!J:J,BASE!G:G))</f>
        <v>7</v>
      </c>
      <c r="P65" s="136" t="str">
        <f>_xlfn.XLOOKUP(M65,[2]Plan1!$A:$A,[2]Plan1!$D:$D,"")</f>
        <v>VERIFICAR</v>
      </c>
      <c r="Q65" s="80"/>
    </row>
    <row r="66" spans="1:17" x14ac:dyDescent="0.3">
      <c r="A66">
        <v>64</v>
      </c>
      <c r="B66" s="79" t="e">
        <f>IF(A66="","",_xlfn.XLOOKUP($A66,'LISTA '!$Y:$Y,'LISTA '!D:D))</f>
        <v>#N/A</v>
      </c>
      <c r="C66" s="79" t="e">
        <f>IF(B66="","",_xlfn.XLOOKUP($A66,'LISTA '!$Y:$Y,'LISTA '!E:E))</f>
        <v>#N/A</v>
      </c>
      <c r="D66" s="85" t="e">
        <f>_xlfn.XLOOKUP($A66,'LISTA '!$Y:$Y,'LISTA '!I:I)</f>
        <v>#N/A</v>
      </c>
      <c r="E66" t="str">
        <f t="shared" si="1"/>
        <v/>
      </c>
      <c r="F66" s="79" t="str">
        <f>IF(E66="","",_xlfn.XLOOKUP($E66,'LISTA '!$Z:$Z,'LISTA '!D:D))</f>
        <v/>
      </c>
      <c r="G66" s="79" t="str">
        <f>IF(F66="","",_xlfn.XLOOKUP($E66,'LISTA '!$Z:$Z,'LISTA '!E:E))</f>
        <v/>
      </c>
      <c r="H66" s="131" t="str">
        <f>IF(G66="","",_xlfn.XLOOKUP(F66,'LISTA '!D:D,'LISTA '!W:W))</f>
        <v/>
      </c>
      <c r="I66" s="126"/>
      <c r="L66" s="78">
        <f t="shared" si="2"/>
        <v>64</v>
      </c>
      <c r="M66" s="100">
        <f>IF(L66="","",_xlfn.XLOOKUP($L66,BASE!J:J,BASE!A:A))</f>
        <v>50029</v>
      </c>
      <c r="N66" s="79" t="str">
        <f>IF(M66="","",_xlfn.XLOOKUP($L66,BASE!J:J,BASE!B:B))</f>
        <v>FOSFATO TRICALCICO 25KG</v>
      </c>
      <c r="O66" s="95">
        <f>IF(N66="","",_xlfn.XLOOKUP($L66,BASE!J:J,BASE!G:G))</f>
        <v>1</v>
      </c>
      <c r="P66" s="136" t="str">
        <f>_xlfn.XLOOKUP(M66,[2]Plan1!$A:$A,[2]Plan1!$D:$D,"")</f>
        <v>FABRICA</v>
      </c>
      <c r="Q66" s="80"/>
    </row>
    <row r="67" spans="1:17" x14ac:dyDescent="0.3">
      <c r="A67">
        <v>65</v>
      </c>
      <c r="B67" s="79" t="e">
        <f>IF(A67="","",_xlfn.XLOOKUP($A67,'LISTA '!$Y:$Y,'LISTA '!D:D))</f>
        <v>#N/A</v>
      </c>
      <c r="C67" s="79" t="e">
        <f>IF(B67="","",_xlfn.XLOOKUP($A67,'LISTA '!$Y:$Y,'LISTA '!E:E))</f>
        <v>#N/A</v>
      </c>
      <c r="D67" s="85" t="e">
        <f>_xlfn.XLOOKUP($A67,'LISTA '!$Y:$Y,'LISTA '!I:I)</f>
        <v>#N/A</v>
      </c>
      <c r="E67" t="str">
        <f t="shared" si="1"/>
        <v/>
      </c>
      <c r="F67" s="79" t="str">
        <f>IF(E67="","",_xlfn.XLOOKUP($E67,'LISTA '!$Z:$Z,'LISTA '!D:D))</f>
        <v/>
      </c>
      <c r="G67" s="79" t="str">
        <f>IF(F67="","",_xlfn.XLOOKUP($E67,'LISTA '!$Z:$Z,'LISTA '!E:E))</f>
        <v/>
      </c>
      <c r="H67" s="131" t="str">
        <f>IF(G67="","",_xlfn.XLOOKUP(F67,'LISTA '!D:D,'LISTA '!W:W))</f>
        <v/>
      </c>
      <c r="I67" s="126"/>
      <c r="L67" s="78">
        <f t="shared" si="2"/>
        <v>65</v>
      </c>
      <c r="M67" s="100">
        <f>IF(L67="","",_xlfn.XLOOKUP($L67,BASE!J:J,BASE!A:A))</f>
        <v>50028</v>
      </c>
      <c r="N67" s="79" t="str">
        <f>IF(M67="","",_xlfn.XLOOKUP($L67,BASE!J:J,BASE!B:B))</f>
        <v>FUBA MIMOSO 25KG (MILHAO)</v>
      </c>
      <c r="O67" s="95">
        <f>IF(N67="","",_xlfn.XLOOKUP($L67,BASE!J:J,BASE!G:G))</f>
        <v>40</v>
      </c>
      <c r="P67" s="136" t="str">
        <f>_xlfn.XLOOKUP(M67,[2]Plan1!$A:$A,[2]Plan1!$D:$D,"")</f>
        <v/>
      </c>
      <c r="Q67" s="80"/>
    </row>
    <row r="68" spans="1:17" x14ac:dyDescent="0.3">
      <c r="A68">
        <v>66</v>
      </c>
      <c r="B68" s="79" t="e">
        <f>IF(A68="","",_xlfn.XLOOKUP($A68,'LISTA '!$Y:$Y,'LISTA '!D:D))</f>
        <v>#N/A</v>
      </c>
      <c r="C68" s="79" t="e">
        <f>IF(B68="","",_xlfn.XLOOKUP($A68,'LISTA '!$Y:$Y,'LISTA '!E:E))</f>
        <v>#N/A</v>
      </c>
      <c r="D68" s="85" t="e">
        <f>_xlfn.XLOOKUP($A68,'LISTA '!$Y:$Y,'LISTA '!I:I)</f>
        <v>#N/A</v>
      </c>
      <c r="E68" t="str">
        <f t="shared" si="1"/>
        <v/>
      </c>
      <c r="F68" s="79" t="str">
        <f>IF(E68="","",_xlfn.XLOOKUP($E68,'LISTA '!$Z:$Z,'LISTA '!D:D))</f>
        <v/>
      </c>
      <c r="G68" s="79" t="str">
        <f>IF(F68="","",_xlfn.XLOOKUP($E68,'LISTA '!$Z:$Z,'LISTA '!E:E))</f>
        <v/>
      </c>
      <c r="H68" s="131" t="str">
        <f>IF(G68="","",_xlfn.XLOOKUP(F68,'LISTA '!D:D,'LISTA '!W:W))</f>
        <v/>
      </c>
      <c r="I68" s="126"/>
      <c r="L68" s="78">
        <f t="shared" si="2"/>
        <v>66</v>
      </c>
      <c r="M68" s="100">
        <f>IF(L68="","",_xlfn.XLOOKUP($L68,BASE!J:J,BASE!A:A))</f>
        <v>21423</v>
      </c>
      <c r="N68" s="79" t="str">
        <f>IF(M68="","",_xlfn.XLOOKUP($L68,BASE!J:J,BASE!B:B))</f>
        <v>GRAO DE BICO 12MM MEXICANO 2KG</v>
      </c>
      <c r="O68" s="95">
        <f>IF(N68="","",_xlfn.XLOOKUP($L68,BASE!J:J,BASE!G:G))</f>
        <v>3</v>
      </c>
      <c r="P68" s="136" t="s">
        <v>2108</v>
      </c>
      <c r="Q68" s="80"/>
    </row>
    <row r="69" spans="1:17" x14ac:dyDescent="0.3">
      <c r="A69">
        <v>67</v>
      </c>
      <c r="B69" s="79" t="e">
        <f>IF(A69="","",_xlfn.XLOOKUP($A69,'LISTA '!$Y:$Y,'LISTA '!D:D))</f>
        <v>#N/A</v>
      </c>
      <c r="C69" s="79" t="e">
        <f>IF(B69="","",_xlfn.XLOOKUP($A69,'LISTA '!$Y:$Y,'LISTA '!E:E))</f>
        <v>#N/A</v>
      </c>
      <c r="D69" s="85" t="e">
        <f>_xlfn.XLOOKUP($A69,'LISTA '!$Y:$Y,'LISTA '!I:I)</f>
        <v>#N/A</v>
      </c>
      <c r="E69" t="str">
        <f t="shared" si="1"/>
        <v/>
      </c>
      <c r="F69" s="79" t="str">
        <f>IF(E69="","",_xlfn.XLOOKUP($E69,'LISTA '!$Z:$Z,'LISTA '!D:D))</f>
        <v/>
      </c>
      <c r="G69" s="79" t="str">
        <f>IF(F69="","",_xlfn.XLOOKUP($E69,'LISTA '!$Z:$Z,'LISTA '!E:E))</f>
        <v/>
      </c>
      <c r="H69" s="131" t="str">
        <f>IF(G69="","",_xlfn.XLOOKUP(F69,'LISTA '!D:D,'LISTA '!W:W))</f>
        <v/>
      </c>
      <c r="I69" s="126"/>
      <c r="L69" s="78">
        <f t="shared" si="2"/>
        <v>67</v>
      </c>
      <c r="M69" s="100">
        <f>IF(L69="","",_xlfn.XLOOKUP($L69,BASE!J:J,BASE!A:A))</f>
        <v>21734</v>
      </c>
      <c r="N69" s="79" t="str">
        <f>IF(M69="","",_xlfn.XLOOKUP($L69,BASE!J:J,BASE!B:B))</f>
        <v>GRAO DE BICO 7MM ARGENTINO 5KG (VIDA EM GRAOS)</v>
      </c>
      <c r="O69" s="95">
        <f>IF(N69="","",_xlfn.XLOOKUP($L69,BASE!J:J,BASE!G:G))</f>
        <v>10</v>
      </c>
      <c r="P69" s="136" t="s">
        <v>2108</v>
      </c>
      <c r="Q69" s="80"/>
    </row>
    <row r="70" spans="1:17" x14ac:dyDescent="0.3">
      <c r="A70">
        <v>68</v>
      </c>
      <c r="B70" s="79" t="e">
        <f>IF(A70="","",_xlfn.XLOOKUP($A70,'LISTA '!$Y:$Y,'LISTA '!D:D))</f>
        <v>#N/A</v>
      </c>
      <c r="C70" s="79" t="e">
        <f>IF(B70="","",_xlfn.XLOOKUP($A70,'LISTA '!$Y:$Y,'LISTA '!E:E))</f>
        <v>#N/A</v>
      </c>
      <c r="D70" s="85" t="e">
        <f>_xlfn.XLOOKUP($A70,'LISTA '!$Y:$Y,'LISTA '!I:I)</f>
        <v>#N/A</v>
      </c>
      <c r="E70" t="str">
        <f t="shared" si="1"/>
        <v/>
      </c>
      <c r="F70" s="79" t="str">
        <f>IF(E70="","",_xlfn.XLOOKUP($E70,'LISTA '!$Z:$Z,'LISTA '!D:D))</f>
        <v/>
      </c>
      <c r="G70" s="79" t="str">
        <f>IF(F70="","",_xlfn.XLOOKUP($E70,'LISTA '!$Z:$Z,'LISTA '!E:E))</f>
        <v/>
      </c>
      <c r="H70" s="131" t="str">
        <f>IF(G70="","",_xlfn.XLOOKUP(F70,'LISTA '!D:D,'LISTA '!W:W))</f>
        <v/>
      </c>
      <c r="I70" s="126"/>
      <c r="L70" s="78">
        <f t="shared" si="2"/>
        <v>68</v>
      </c>
      <c r="M70" s="100">
        <f>IF(L70="","",_xlfn.XLOOKUP($L70,BASE!J:J,BASE!A:A))</f>
        <v>21174</v>
      </c>
      <c r="N70" s="79" t="str">
        <f>IF(M70="","",_xlfn.XLOOKUP($L70,BASE!J:J,BASE!B:B))</f>
        <v>GRAO DE BICO 8MM ARGENTINO 5KG (VIDA EM GRAOS)</v>
      </c>
      <c r="O70" s="95">
        <f>IF(N70="","",_xlfn.XLOOKUP($L70,BASE!J:J,BASE!G:G))</f>
        <v>1</v>
      </c>
      <c r="P70" s="136" t="str">
        <f>_xlfn.XLOOKUP(M70,[2]Plan1!$A:$A,[2]Plan1!$D:$D,"")</f>
        <v/>
      </c>
      <c r="Q70" s="80"/>
    </row>
    <row r="71" spans="1:17" x14ac:dyDescent="0.3">
      <c r="A71">
        <v>69</v>
      </c>
      <c r="B71" s="79" t="e">
        <f>IF(A71="","",_xlfn.XLOOKUP($A71,'LISTA '!$Y:$Y,'LISTA '!D:D))</f>
        <v>#N/A</v>
      </c>
      <c r="C71" s="79" t="e">
        <f>IF(B71="","",_xlfn.XLOOKUP($A71,'LISTA '!$Y:$Y,'LISTA '!E:E))</f>
        <v>#N/A</v>
      </c>
      <c r="D71" s="85" t="e">
        <f>_xlfn.XLOOKUP($A71,'LISTA '!$Y:$Y,'LISTA '!I:I)</f>
        <v>#N/A</v>
      </c>
      <c r="E71" t="str">
        <f t="shared" si="1"/>
        <v/>
      </c>
      <c r="F71" s="79" t="str">
        <f>IF(E71="","",_xlfn.XLOOKUP($E71,'LISTA '!$Z:$Z,'LISTA '!D:D))</f>
        <v/>
      </c>
      <c r="G71" s="79" t="str">
        <f>IF(F71="","",_xlfn.XLOOKUP($E71,'LISTA '!$Z:$Z,'LISTA '!E:E))</f>
        <v/>
      </c>
      <c r="H71" s="131" t="str">
        <f>IF(G71="","",_xlfn.XLOOKUP(F71,'LISTA '!D:D,'LISTA '!W:W))</f>
        <v/>
      </c>
      <c r="I71" s="126"/>
      <c r="L71" s="78">
        <f t="shared" si="2"/>
        <v>69</v>
      </c>
      <c r="M71" s="100">
        <f>IF(L71="","",_xlfn.XLOOKUP($L71,BASE!J:J,BASE!A:A))</f>
        <v>21710</v>
      </c>
      <c r="N71" s="79" t="str">
        <f>IF(M71="","",_xlfn.XLOOKUP($L71,BASE!J:J,BASE!B:B))</f>
        <v>GRAO DE BICO PARTIDO ARGENTINO 25KG</v>
      </c>
      <c r="O71" s="95">
        <f>IF(N71="","",_xlfn.XLOOKUP($L71,BASE!J:J,BASE!G:G))</f>
        <v>401</v>
      </c>
      <c r="P71" s="136" t="str">
        <f>_xlfn.XLOOKUP(M71,[2]Plan1!$A:$A,[2]Plan1!$D:$D,"")</f>
        <v/>
      </c>
      <c r="Q71" s="80"/>
    </row>
    <row r="72" spans="1:17" x14ac:dyDescent="0.3">
      <c r="A72">
        <v>70</v>
      </c>
      <c r="B72" s="79" t="e">
        <f>IF(A72="","",_xlfn.XLOOKUP($A72,'LISTA '!$Y:$Y,'LISTA '!D:D))</f>
        <v>#N/A</v>
      </c>
      <c r="C72" s="79" t="e">
        <f>IF(B72="","",_xlfn.XLOOKUP($A72,'LISTA '!$Y:$Y,'LISTA '!E:E))</f>
        <v>#N/A</v>
      </c>
      <c r="D72" s="85" t="e">
        <f>_xlfn.XLOOKUP($A72,'LISTA '!$Y:$Y,'LISTA '!I:I)</f>
        <v>#N/A</v>
      </c>
      <c r="E72" t="str">
        <f t="shared" si="1"/>
        <v/>
      </c>
      <c r="F72" s="79" t="str">
        <f>IF(E72="","",_xlfn.XLOOKUP($E72,'LISTA '!$Z:$Z,'LISTA '!D:D))</f>
        <v/>
      </c>
      <c r="G72" s="79" t="str">
        <f>IF(F72="","",_xlfn.XLOOKUP($E72,'LISTA '!$Z:$Z,'LISTA '!E:E))</f>
        <v/>
      </c>
      <c r="H72" s="131" t="str">
        <f>IF(G72="","",_xlfn.XLOOKUP(F72,'LISTA '!D:D,'LISTA '!W:W))</f>
        <v/>
      </c>
      <c r="I72" s="126"/>
      <c r="L72" s="78">
        <f t="shared" si="2"/>
        <v>70</v>
      </c>
      <c r="M72" s="100">
        <f>IF(L72="","",_xlfn.XLOOKUP($L72,BASE!J:J,BASE!A:A))</f>
        <v>1718</v>
      </c>
      <c r="N72" s="79" t="str">
        <f>IF(M72="","",_xlfn.XLOOKUP($L72,BASE!J:J,BASE!B:B))</f>
        <v>KIT BOAS VINDA SACOLA DO BEM</v>
      </c>
      <c r="O72" s="95">
        <f>IF(N72="","",_xlfn.XLOOKUP($L72,BASE!J:J,BASE!G:G))</f>
        <v>7</v>
      </c>
      <c r="P72" s="136" t="str">
        <f>_xlfn.XLOOKUP(M72,[2]Plan1!$A:$A,[2]Plan1!$D:$D,"")</f>
        <v>EMBALAGEM</v>
      </c>
      <c r="Q72" s="80"/>
    </row>
    <row r="73" spans="1:17" x14ac:dyDescent="0.3">
      <c r="A73">
        <v>71</v>
      </c>
      <c r="B73" s="79" t="e">
        <f>IF(A73="","",_xlfn.XLOOKUP($A73,'LISTA '!$Y:$Y,'LISTA '!D:D))</f>
        <v>#N/A</v>
      </c>
      <c r="C73" s="79" t="e">
        <f>IF(B73="","",_xlfn.XLOOKUP($A73,'LISTA '!$Y:$Y,'LISTA '!E:E))</f>
        <v>#N/A</v>
      </c>
      <c r="D73" s="85" t="e">
        <f>_xlfn.XLOOKUP($A73,'LISTA '!$Y:$Y,'LISTA '!I:I)</f>
        <v>#N/A</v>
      </c>
      <c r="E73" t="str">
        <f t="shared" si="1"/>
        <v/>
      </c>
      <c r="F73" s="79" t="str">
        <f>IF(E73="","",_xlfn.XLOOKUP($E73,'LISTA '!$Z:$Z,'LISTA '!D:D))</f>
        <v/>
      </c>
      <c r="G73" s="79" t="str">
        <f>IF(F73="","",_xlfn.XLOOKUP($E73,'LISTA '!$Z:$Z,'LISTA '!E:E))</f>
        <v/>
      </c>
      <c r="H73" s="131" t="str">
        <f>IF(G73="","",_xlfn.XLOOKUP(F73,'LISTA '!D:D,'LISTA '!W:W))</f>
        <v/>
      </c>
      <c r="I73" s="126"/>
      <c r="L73" s="78">
        <f t="shared" si="2"/>
        <v>71</v>
      </c>
      <c r="M73" s="100">
        <f>IF(L73="","",_xlfn.XLOOKUP($L73,BASE!J:J,BASE!A:A))</f>
        <v>2288</v>
      </c>
      <c r="N73" s="79" t="str">
        <f>IF(M73="","",_xlfn.XLOOKUP($L73,BASE!J:J,BASE!B:B))</f>
        <v>LARANJA DESIDRATADA EM CUBOS 21KG (GRAZZIOTIN)</v>
      </c>
      <c r="O73" s="95">
        <f>IF(N73="","",_xlfn.XLOOKUP($L73,BASE!J:J,BASE!G:G))</f>
        <v>5</v>
      </c>
      <c r="P73" s="136" t="str">
        <f>_xlfn.XLOOKUP(M73,[2]Plan1!$A:$A,[2]Plan1!$D:$D,"")</f>
        <v>SÓ VENDE FRACIONADO</v>
      </c>
      <c r="Q73" s="80"/>
    </row>
    <row r="74" spans="1:17" x14ac:dyDescent="0.3">
      <c r="A74">
        <v>72</v>
      </c>
      <c r="B74" s="79" t="e">
        <f>IF(A74="","",_xlfn.XLOOKUP($A74,'LISTA '!$Y:$Y,'LISTA '!D:D))</f>
        <v>#N/A</v>
      </c>
      <c r="C74" s="79" t="e">
        <f>IF(B74="","",_xlfn.XLOOKUP($A74,'LISTA '!$Y:$Y,'LISTA '!E:E))</f>
        <v>#N/A</v>
      </c>
      <c r="D74" s="85" t="e">
        <f>_xlfn.XLOOKUP($A74,'LISTA '!$Y:$Y,'LISTA '!I:I)</f>
        <v>#N/A</v>
      </c>
      <c r="E74" t="str">
        <f t="shared" si="1"/>
        <v/>
      </c>
      <c r="F74" s="79" t="str">
        <f>IF(E74="","",_xlfn.XLOOKUP($E74,'LISTA '!$Z:$Z,'LISTA '!D:D))</f>
        <v/>
      </c>
      <c r="G74" s="79" t="str">
        <f>IF(F74="","",_xlfn.XLOOKUP($E74,'LISTA '!$Z:$Z,'LISTA '!E:E))</f>
        <v/>
      </c>
      <c r="H74" s="131" t="str">
        <f>IF(G74="","",_xlfn.XLOOKUP(F74,'LISTA '!D:D,'LISTA '!W:W))</f>
        <v/>
      </c>
      <c r="I74" s="126"/>
      <c r="L74" s="78">
        <f t="shared" si="2"/>
        <v>72</v>
      </c>
      <c r="M74" s="100">
        <f>IF(L74="","",_xlfn.XLOOKUP($L74,BASE!J:J,BASE!A:A))</f>
        <v>1401</v>
      </c>
      <c r="N74" s="79" t="str">
        <f>IF(M74="","",_xlfn.XLOOKUP($L74,BASE!J:J,BASE!B:B))</f>
        <v>LIMAO EM RODELAS COM CASCA DESIDRATADO 2,5KG (VIDA EM GRAOS)</v>
      </c>
      <c r="O74" s="95">
        <f>IF(N74="","",_xlfn.XLOOKUP($L74,BASE!J:J,BASE!G:G))</f>
        <v>6</v>
      </c>
      <c r="P74" s="136" t="str">
        <f>_xlfn.XLOOKUP(M74,[2]Plan1!$A:$A,[2]Plan1!$D:$D,"")</f>
        <v>PREÇO NO SISTEMA</v>
      </c>
      <c r="Q74" s="80"/>
    </row>
    <row r="75" spans="1:17" x14ac:dyDescent="0.3">
      <c r="A75">
        <v>73</v>
      </c>
      <c r="B75" s="79" t="e">
        <f>IF(A75="","",_xlfn.XLOOKUP($A75,'LISTA '!$Y:$Y,'LISTA '!D:D))</f>
        <v>#N/A</v>
      </c>
      <c r="C75" s="79" t="e">
        <f>IF(B75="","",_xlfn.XLOOKUP($A75,'LISTA '!$Y:$Y,'LISTA '!E:E))</f>
        <v>#N/A</v>
      </c>
      <c r="D75" s="85" t="e">
        <f>_xlfn.XLOOKUP($A75,'LISTA '!$Y:$Y,'LISTA '!I:I)</f>
        <v>#N/A</v>
      </c>
      <c r="E75" t="str">
        <f t="shared" si="1"/>
        <v/>
      </c>
      <c r="F75" s="79" t="str">
        <f>IF(E75="","",_xlfn.XLOOKUP($E75,'LISTA '!$Z:$Z,'LISTA '!D:D))</f>
        <v/>
      </c>
      <c r="G75" s="79" t="str">
        <f>IF(F75="","",_xlfn.XLOOKUP($E75,'LISTA '!$Z:$Z,'LISTA '!E:E))</f>
        <v/>
      </c>
      <c r="H75" s="131" t="str">
        <f>IF(G75="","",_xlfn.XLOOKUP(F75,'LISTA '!D:D,'LISTA '!W:W))</f>
        <v/>
      </c>
      <c r="I75" s="126"/>
      <c r="L75" s="78">
        <f t="shared" si="2"/>
        <v>73</v>
      </c>
      <c r="M75" s="100">
        <f>IF(L75="","",_xlfn.XLOOKUP($L75,BASE!J:J,BASE!A:A))</f>
        <v>2292</v>
      </c>
      <c r="N75" s="79" t="str">
        <f>IF(M75="","",_xlfn.XLOOKUP($L75,BASE!J:J,BASE!B:B))</f>
        <v>LIMAO SICILIANO DESIDRATADO QUEBRADO 15 KG (GRAZZIOTIN)</v>
      </c>
      <c r="O75" s="95">
        <f>IF(N75="","",_xlfn.XLOOKUP($L75,BASE!J:J,BASE!G:G))</f>
        <v>5</v>
      </c>
      <c r="P75" s="136" t="str">
        <f>_xlfn.XLOOKUP(M75,[2]Plan1!$A:$A,[2]Plan1!$D:$D,"")</f>
        <v>SÓ VENDE FRACIONADO</v>
      </c>
      <c r="Q75" s="80"/>
    </row>
    <row r="76" spans="1:17" x14ac:dyDescent="0.3">
      <c r="A76">
        <v>74</v>
      </c>
      <c r="B76" s="79" t="e">
        <f>IF(A76="","",_xlfn.XLOOKUP($A76,'LISTA '!$Y:$Y,'LISTA '!D:D))</f>
        <v>#N/A</v>
      </c>
      <c r="C76" s="79" t="e">
        <f>IF(B76="","",_xlfn.XLOOKUP($A76,'LISTA '!$Y:$Y,'LISTA '!E:E))</f>
        <v>#N/A</v>
      </c>
      <c r="D76" s="85" t="e">
        <f>_xlfn.XLOOKUP($A76,'LISTA '!$Y:$Y,'LISTA '!I:I)</f>
        <v>#N/A</v>
      </c>
      <c r="E76" t="str">
        <f t="shared" si="1"/>
        <v/>
      </c>
      <c r="F76" s="79" t="str">
        <f>IF(E76="","",_xlfn.XLOOKUP($E76,'LISTA '!$Z:$Z,'LISTA '!D:D))</f>
        <v/>
      </c>
      <c r="G76" s="79" t="str">
        <f>IF(F76="","",_xlfn.XLOOKUP($E76,'LISTA '!$Z:$Z,'LISTA '!E:E))</f>
        <v/>
      </c>
      <c r="H76" s="131" t="str">
        <f>IF(G76="","",_xlfn.XLOOKUP(F76,'LISTA '!D:D,'LISTA '!W:W))</f>
        <v/>
      </c>
      <c r="I76" s="126"/>
      <c r="L76" s="78">
        <f t="shared" si="2"/>
        <v>74</v>
      </c>
      <c r="M76" s="100">
        <f>IF(L76="","",_xlfn.XLOOKUP($L76,BASE!J:J,BASE!A:A))</f>
        <v>2290</v>
      </c>
      <c r="N76" s="79" t="str">
        <f>IF(M76="","",_xlfn.XLOOKUP($L76,BASE!J:J,BASE!B:B))</f>
        <v>LIMAO TAHITI DESIDRATADO QUEBRADO 15KG (GRAZZIOTIN)</v>
      </c>
      <c r="O76" s="95">
        <f>IF(N76="","",_xlfn.XLOOKUP($L76,BASE!J:J,BASE!G:G))</f>
        <v>5</v>
      </c>
      <c r="P76" s="136" t="str">
        <f>_xlfn.XLOOKUP(M76,[2]Plan1!$A:$A,[2]Plan1!$D:$D,"")</f>
        <v>SÓ VENDE FRACIONADO</v>
      </c>
      <c r="Q76" s="80"/>
    </row>
    <row r="77" spans="1:17" x14ac:dyDescent="0.3">
      <c r="A77">
        <v>75</v>
      </c>
      <c r="B77" s="79" t="e">
        <f>IF(A77="","",_xlfn.XLOOKUP($A77,'LISTA '!$Y:$Y,'LISTA '!D:D))</f>
        <v>#N/A</v>
      </c>
      <c r="C77" s="79" t="e">
        <f>IF(B77="","",_xlfn.XLOOKUP($A77,'LISTA '!$Y:$Y,'LISTA '!E:E))</f>
        <v>#N/A</v>
      </c>
      <c r="D77" s="85" t="e">
        <f>_xlfn.XLOOKUP($A77,'LISTA '!$Y:$Y,'LISTA '!I:I)</f>
        <v>#N/A</v>
      </c>
      <c r="E77" t="str">
        <f t="shared" si="1"/>
        <v/>
      </c>
      <c r="F77" s="79" t="str">
        <f>IF(E77="","",_xlfn.XLOOKUP($E77,'LISTA '!$Z:$Z,'LISTA '!D:D))</f>
        <v/>
      </c>
      <c r="G77" s="79" t="str">
        <f>IF(F77="","",_xlfn.XLOOKUP($E77,'LISTA '!$Z:$Z,'LISTA '!E:E))</f>
        <v/>
      </c>
      <c r="H77" s="131" t="str">
        <f>IF(G77="","",_xlfn.XLOOKUP(F77,'LISTA '!D:D,'LISTA '!W:W))</f>
        <v/>
      </c>
      <c r="I77" s="126"/>
      <c r="L77" s="78">
        <f t="shared" si="2"/>
        <v>75</v>
      </c>
      <c r="M77" s="100">
        <f>IF(L77="","",_xlfn.XLOOKUP($L77,BASE!J:J,BASE!A:A))</f>
        <v>68</v>
      </c>
      <c r="N77" s="79" t="str">
        <f>IF(M77="","",_xlfn.XLOOKUP($L77,BASE!J:J,BASE!B:B))</f>
        <v>LINHACA DOURADA 25KG</v>
      </c>
      <c r="O77" s="95">
        <f>IF(N77="","",_xlfn.XLOOKUP($L77,BASE!J:J,BASE!G:G))</f>
        <v>623</v>
      </c>
      <c r="P77" s="136" t="str">
        <f>_xlfn.XLOOKUP(M77,[2]Plan1!$A:$A,[2]Plan1!$D:$D,"")</f>
        <v>USANDO COD 02838</v>
      </c>
      <c r="Q77" s="80"/>
    </row>
    <row r="78" spans="1:17" x14ac:dyDescent="0.3">
      <c r="A78">
        <v>76</v>
      </c>
      <c r="B78" s="79" t="e">
        <f>IF(A78="","",_xlfn.XLOOKUP($A78,'LISTA '!$Y:$Y,'LISTA '!D:D))</f>
        <v>#N/A</v>
      </c>
      <c r="C78" s="79" t="e">
        <f>IF(B78="","",_xlfn.XLOOKUP($A78,'LISTA '!$Y:$Y,'LISTA '!E:E))</f>
        <v>#N/A</v>
      </c>
      <c r="D78" s="85" t="e">
        <f>_xlfn.XLOOKUP($A78,'LISTA '!$Y:$Y,'LISTA '!I:I)</f>
        <v>#N/A</v>
      </c>
      <c r="E78" t="str">
        <f t="shared" si="1"/>
        <v/>
      </c>
      <c r="F78" s="79" t="str">
        <f>IF(E78="","",_xlfn.XLOOKUP($E78,'LISTA '!$Z:$Z,'LISTA '!D:D))</f>
        <v/>
      </c>
      <c r="G78" s="79" t="str">
        <f>IF(F78="","",_xlfn.XLOOKUP($E78,'LISTA '!$Z:$Z,'LISTA '!E:E))</f>
        <v/>
      </c>
      <c r="H78" s="131" t="str">
        <f>IF(G78="","",_xlfn.XLOOKUP(F78,'LISTA '!D:D,'LISTA '!W:W))</f>
        <v/>
      </c>
      <c r="I78" s="126"/>
      <c r="L78" s="78">
        <f t="shared" si="2"/>
        <v>76</v>
      </c>
      <c r="M78" s="100">
        <f>IF(L78="","",_xlfn.XLOOKUP($L78,BASE!J:J,BASE!A:A))</f>
        <v>11059</v>
      </c>
      <c r="N78" s="79" t="str">
        <f>IF(M78="","",_xlfn.XLOOKUP($L78,BASE!J:J,BASE!B:B))</f>
        <v>LOURO EM FOLHAS 25KG</v>
      </c>
      <c r="O78" s="95">
        <f>IF(N78="","",_xlfn.XLOOKUP($L78,BASE!J:J,BASE!G:G))</f>
        <v>45</v>
      </c>
      <c r="P78" s="136" t="str">
        <f>_xlfn.XLOOKUP(M78,[2]Plan1!$A:$A,[2]Plan1!$D:$D,"")</f>
        <v>USANDO COD 10071</v>
      </c>
      <c r="Q78" s="80"/>
    </row>
    <row r="79" spans="1:17" x14ac:dyDescent="0.3">
      <c r="A79">
        <v>77</v>
      </c>
      <c r="B79" s="79" t="e">
        <f>IF(A79="","",_xlfn.XLOOKUP($A79,'LISTA '!$Y:$Y,'LISTA '!D:D))</f>
        <v>#N/A</v>
      </c>
      <c r="C79" s="79" t="e">
        <f>IF(B79="","",_xlfn.XLOOKUP($A79,'LISTA '!$Y:$Y,'LISTA '!E:E))</f>
        <v>#N/A</v>
      </c>
      <c r="D79" s="85" t="e">
        <f>_xlfn.XLOOKUP($A79,'LISTA '!$Y:$Y,'LISTA '!I:I)</f>
        <v>#N/A</v>
      </c>
      <c r="E79" t="str">
        <f t="shared" si="1"/>
        <v/>
      </c>
      <c r="F79" s="79" t="str">
        <f>IF(E79="","",_xlfn.XLOOKUP($E79,'LISTA '!$Z:$Z,'LISTA '!D:D))</f>
        <v/>
      </c>
      <c r="G79" s="79" t="str">
        <f>IF(F79="","",_xlfn.XLOOKUP($E79,'LISTA '!$Z:$Z,'LISTA '!E:E))</f>
        <v/>
      </c>
      <c r="H79" s="131" t="str">
        <f>IF(G79="","",_xlfn.XLOOKUP(F79,'LISTA '!D:D,'LISTA '!W:W))</f>
        <v/>
      </c>
      <c r="I79" s="126"/>
      <c r="L79" s="78">
        <f t="shared" si="2"/>
        <v>77</v>
      </c>
      <c r="M79" s="100">
        <f>IF(L79="","",_xlfn.XLOOKUP($L79,BASE!J:J,BASE!A:A))</f>
        <v>1319</v>
      </c>
      <c r="N79" s="79" t="str">
        <f>IF(M79="","",_xlfn.XLOOKUP($L79,BASE!J:J,BASE!B:B))</f>
        <v>MACARRAO DE ARROZ INTEGRAL ESPAGUETE SEM GLUTEN 24X500</v>
      </c>
      <c r="O79" s="95">
        <f>IF(N79="","",_xlfn.XLOOKUP($L79,BASE!J:J,BASE!G:G))</f>
        <v>10</v>
      </c>
      <c r="P79" s="136" t="s">
        <v>2106</v>
      </c>
      <c r="Q79" s="80"/>
    </row>
    <row r="80" spans="1:17" x14ac:dyDescent="0.3">
      <c r="A80">
        <v>78</v>
      </c>
      <c r="B80" s="79" t="e">
        <f>IF(A80="","",_xlfn.XLOOKUP($A80,'LISTA '!$Y:$Y,'LISTA '!D:D))</f>
        <v>#N/A</v>
      </c>
      <c r="C80" s="79" t="e">
        <f>IF(B80="","",_xlfn.XLOOKUP($A80,'LISTA '!$Y:$Y,'LISTA '!E:E))</f>
        <v>#N/A</v>
      </c>
      <c r="D80" s="85" t="e">
        <f>_xlfn.XLOOKUP($A80,'LISTA '!$Y:$Y,'LISTA '!I:I)</f>
        <v>#N/A</v>
      </c>
      <c r="E80" t="str">
        <f t="shared" si="1"/>
        <v/>
      </c>
      <c r="F80" s="79" t="str">
        <f>IF(E80="","",_xlfn.XLOOKUP($E80,'LISTA '!$Z:$Z,'LISTA '!D:D))</f>
        <v/>
      </c>
      <c r="G80" s="79" t="str">
        <f>IF(F80="","",_xlfn.XLOOKUP($E80,'LISTA '!$Z:$Z,'LISTA '!E:E))</f>
        <v/>
      </c>
      <c r="H80" s="131" t="str">
        <f>IF(G80="","",_xlfn.XLOOKUP(F80,'LISTA '!D:D,'LISTA '!W:W))</f>
        <v/>
      </c>
      <c r="I80" s="126"/>
      <c r="L80" s="78">
        <f t="shared" si="2"/>
        <v>78</v>
      </c>
      <c r="M80" s="100">
        <f>IF(L80="","",_xlfn.XLOOKUP($L80,BASE!J:J,BASE!A:A))</f>
        <v>1315</v>
      </c>
      <c r="N80" s="79" t="str">
        <f>IF(M80="","",_xlfn.XLOOKUP($L80,BASE!J:J,BASE!B:B))</f>
        <v>MACARRAO DE ARROZ INTEGRAL PENA SEM GLUTEN 24X500GR</v>
      </c>
      <c r="O80" s="95">
        <f>IF(N80="","",_xlfn.XLOOKUP($L80,BASE!J:J,BASE!G:G))</f>
        <v>5</v>
      </c>
      <c r="P80" s="136" t="str">
        <f>_xlfn.XLOOKUP(M80,[2]Plan1!$A:$A,[2]Plan1!$D:$D,"")</f>
        <v>SÓ VENDE FRACIONADO</v>
      </c>
      <c r="Q80" s="80"/>
    </row>
    <row r="81" spans="1:17" x14ac:dyDescent="0.3">
      <c r="A81">
        <v>79</v>
      </c>
      <c r="B81" s="79" t="e">
        <f>IF(A81="","",_xlfn.XLOOKUP($A81,'LISTA '!$Y:$Y,'LISTA '!D:D))</f>
        <v>#N/A</v>
      </c>
      <c r="C81" s="79" t="e">
        <f>IF(B81="","",_xlfn.XLOOKUP($A81,'LISTA '!$Y:$Y,'LISTA '!E:E))</f>
        <v>#N/A</v>
      </c>
      <c r="D81" s="85" t="e">
        <f>_xlfn.XLOOKUP($A81,'LISTA '!$Y:$Y,'LISTA '!I:I)</f>
        <v>#N/A</v>
      </c>
      <c r="E81" t="str">
        <f t="shared" si="1"/>
        <v/>
      </c>
      <c r="F81" s="79" t="str">
        <f>IF(E81="","",_xlfn.XLOOKUP($E81,'LISTA '!$Z:$Z,'LISTA '!D:D))</f>
        <v/>
      </c>
      <c r="G81" s="79" t="str">
        <f>IF(F81="","",_xlfn.XLOOKUP($E81,'LISTA '!$Z:$Z,'LISTA '!E:E))</f>
        <v/>
      </c>
      <c r="H81" s="131" t="str">
        <f>IF(G81="","",_xlfn.XLOOKUP(F81,'LISTA '!D:D,'LISTA '!W:W))</f>
        <v/>
      </c>
      <c r="I81" s="126"/>
      <c r="L81" s="78">
        <f t="shared" si="2"/>
        <v>79</v>
      </c>
      <c r="M81" s="100">
        <f>IF(L81="","",_xlfn.XLOOKUP($L81,BASE!J:J,BASE!A:A))</f>
        <v>1433</v>
      </c>
      <c r="N81" s="79" t="str">
        <f>IF(M81="","",_xlfn.XLOOKUP($L81,BASE!J:J,BASE!B:B))</f>
        <v>MACARRAO DE ARROZ KIDS FORMATO PERSONAGENS SEM GLUTEN 24X500GR</v>
      </c>
      <c r="O81" s="95">
        <f>IF(N81="","",_xlfn.XLOOKUP($L81,BASE!J:J,BASE!G:G))</f>
        <v>5</v>
      </c>
      <c r="P81" s="136" t="str">
        <f>_xlfn.XLOOKUP(M81,[2]Plan1!$A:$A,[2]Plan1!$D:$D,"")</f>
        <v>SÓ VENDE FRACIONADO</v>
      </c>
      <c r="Q81" s="80"/>
    </row>
    <row r="82" spans="1:17" x14ac:dyDescent="0.3">
      <c r="A82">
        <v>80</v>
      </c>
      <c r="B82" s="79" t="e">
        <f>IF(A82="","",_xlfn.XLOOKUP($A82,'LISTA '!$Y:$Y,'LISTA '!D:D))</f>
        <v>#N/A</v>
      </c>
      <c r="C82" s="79" t="e">
        <f>IF(B82="","",_xlfn.XLOOKUP($A82,'LISTA '!$Y:$Y,'LISTA '!E:E))</f>
        <v>#N/A</v>
      </c>
      <c r="D82" s="85" t="e">
        <f>_xlfn.XLOOKUP($A82,'LISTA '!$Y:$Y,'LISTA '!I:I)</f>
        <v>#N/A</v>
      </c>
      <c r="E82" t="str">
        <f t="shared" si="1"/>
        <v/>
      </c>
      <c r="F82" s="79" t="str">
        <f>IF(E82="","",_xlfn.XLOOKUP($E82,'LISTA '!$Z:$Z,'LISTA '!D:D))</f>
        <v/>
      </c>
      <c r="G82" s="79" t="str">
        <f>IF(F82="","",_xlfn.XLOOKUP($E82,'LISTA '!$Z:$Z,'LISTA '!E:E))</f>
        <v/>
      </c>
      <c r="H82" s="131" t="str">
        <f>IF(G82="","",_xlfn.XLOOKUP(F82,'LISTA '!D:D,'LISTA '!W:W))</f>
        <v/>
      </c>
      <c r="I82" s="126"/>
      <c r="L82" s="78">
        <f t="shared" si="2"/>
        <v>80</v>
      </c>
      <c r="M82" s="100">
        <f>IF(L82="","",_xlfn.XLOOKUP($L82,BASE!J:J,BASE!A:A))</f>
        <v>1316</v>
      </c>
      <c r="N82" s="79" t="str">
        <f>IF(M82="","",_xlfn.XLOOKUP($L82,BASE!J:J,BASE!B:B))</f>
        <v>MACARRAO DE ARROZ TRADICIONAL ESPAGUETE SEM GLUTEN 24X500</v>
      </c>
      <c r="O82" s="95">
        <f>IF(N82="","",_xlfn.XLOOKUP($L82,BASE!J:J,BASE!G:G))</f>
        <v>20</v>
      </c>
      <c r="P82" s="136" t="s">
        <v>2108</v>
      </c>
      <c r="Q82" s="80"/>
    </row>
    <row r="83" spans="1:17" x14ac:dyDescent="0.3">
      <c r="A83">
        <v>81</v>
      </c>
      <c r="B83" s="79" t="e">
        <f>IF(A83="","",_xlfn.XLOOKUP($A83,'LISTA '!$Y:$Y,'LISTA '!D:D))</f>
        <v>#N/A</v>
      </c>
      <c r="C83" s="79" t="e">
        <f>IF(B83="","",_xlfn.XLOOKUP($A83,'LISTA '!$Y:$Y,'LISTA '!E:E))</f>
        <v>#N/A</v>
      </c>
      <c r="D83" s="85" t="e">
        <f>_xlfn.XLOOKUP($A83,'LISTA '!$Y:$Y,'LISTA '!I:I)</f>
        <v>#N/A</v>
      </c>
      <c r="E83" t="str">
        <f t="shared" ref="E83:E132" si="3">IFERROR(IF((E82+1)&gt;$E$2,"",E82+1),"")</f>
        <v/>
      </c>
      <c r="F83" s="79" t="str">
        <f>IF(E83="","",_xlfn.XLOOKUP($E83,'LISTA '!$Z:$Z,'LISTA '!D:D))</f>
        <v/>
      </c>
      <c r="G83" s="79" t="str">
        <f>IF(F83="","",_xlfn.XLOOKUP($E83,'LISTA '!$Z:$Z,'LISTA '!E:E))</f>
        <v/>
      </c>
      <c r="H83" s="131" t="str">
        <f>IF(G83="","",_xlfn.XLOOKUP(F83,'LISTA '!D:D,'LISTA '!W:W))</f>
        <v/>
      </c>
      <c r="I83" s="126"/>
      <c r="L83" s="78">
        <f t="shared" si="2"/>
        <v>81</v>
      </c>
      <c r="M83" s="100">
        <f>IF(L83="","",_xlfn.XLOOKUP($L83,BASE!J:J,BASE!A:A))</f>
        <v>1322</v>
      </c>
      <c r="N83" s="79" t="str">
        <f>IF(M83="","",_xlfn.XLOOKUP($L83,BASE!J:J,BASE!B:B))</f>
        <v>MACARRAO DE ARROZ TRADICIONAL PARAFUSO SEM GLUTEN 24X500GR</v>
      </c>
      <c r="O83" s="95">
        <f>IF(N83="","",_xlfn.XLOOKUP($L83,BASE!J:J,BASE!G:G))</f>
        <v>10</v>
      </c>
      <c r="P83" s="136" t="str">
        <f>_xlfn.XLOOKUP(M83,[2]Plan1!$A:$A,[2]Plan1!$D:$D,"")</f>
        <v>SÓ VENDE FRACIONADO</v>
      </c>
      <c r="Q83" s="80"/>
    </row>
    <row r="84" spans="1:17" x14ac:dyDescent="0.3">
      <c r="A84">
        <v>82</v>
      </c>
      <c r="B84" s="79" t="e">
        <f>IF(A84="","",_xlfn.XLOOKUP($A84,'LISTA '!$Y:$Y,'LISTA '!D:D))</f>
        <v>#N/A</v>
      </c>
      <c r="C84" s="79" t="e">
        <f>IF(B84="","",_xlfn.XLOOKUP($A84,'LISTA '!$Y:$Y,'LISTA '!E:E))</f>
        <v>#N/A</v>
      </c>
      <c r="D84" s="85" t="e">
        <f>_xlfn.XLOOKUP($A84,'LISTA '!$Y:$Y,'LISTA '!I:I)</f>
        <v>#N/A</v>
      </c>
      <c r="E84" t="str">
        <f t="shared" si="3"/>
        <v/>
      </c>
      <c r="F84" s="79" t="str">
        <f>IF(E84="","",_xlfn.XLOOKUP($E84,'LISTA '!$Z:$Z,'LISTA '!D:D))</f>
        <v/>
      </c>
      <c r="G84" s="79" t="str">
        <f>IF(F84="","",_xlfn.XLOOKUP($E84,'LISTA '!$Z:$Z,'LISTA '!E:E))</f>
        <v/>
      </c>
      <c r="H84" s="131" t="str">
        <f>IF(G84="","",_xlfn.XLOOKUP(F84,'LISTA '!D:D,'LISTA '!W:W))</f>
        <v/>
      </c>
      <c r="I84" s="126"/>
      <c r="L84" s="78">
        <f t="shared" si="2"/>
        <v>82</v>
      </c>
      <c r="M84" s="100">
        <f>IF(L84="","",_xlfn.XLOOKUP($L84,BASE!J:J,BASE!A:A))</f>
        <v>1323</v>
      </c>
      <c r="N84" s="79" t="str">
        <f>IF(M84="","",_xlfn.XLOOKUP($L84,BASE!J:J,BASE!B:B))</f>
        <v>MACARRAO DE ARROZ TRADICIONAL PENA SEM GLUTEN 24X500GR</v>
      </c>
      <c r="O84" s="95">
        <f>IF(N84="","",_xlfn.XLOOKUP($L84,BASE!J:J,BASE!G:G))</f>
        <v>15</v>
      </c>
      <c r="P84" s="136" t="s">
        <v>2110</v>
      </c>
      <c r="Q84" s="80"/>
    </row>
    <row r="85" spans="1:17" x14ac:dyDescent="0.3">
      <c r="A85">
        <v>83</v>
      </c>
      <c r="B85" s="79" t="e">
        <f>IF(A85="","",_xlfn.XLOOKUP($A85,'LISTA '!$Y:$Y,'LISTA '!D:D))</f>
        <v>#N/A</v>
      </c>
      <c r="C85" s="79" t="e">
        <f>IF(B85="","",_xlfn.XLOOKUP($A85,'LISTA '!$Y:$Y,'LISTA '!E:E))</f>
        <v>#N/A</v>
      </c>
      <c r="D85" s="85" t="e">
        <f>_xlfn.XLOOKUP($A85,'LISTA '!$Y:$Y,'LISTA '!I:I)</f>
        <v>#N/A</v>
      </c>
      <c r="E85" t="str">
        <f t="shared" si="3"/>
        <v/>
      </c>
      <c r="F85" s="79" t="str">
        <f>IF(E85="","",_xlfn.XLOOKUP($E85,'LISTA '!$Z:$Z,'LISTA '!D:D))</f>
        <v/>
      </c>
      <c r="G85" s="79" t="str">
        <f>IF(F85="","",_xlfn.XLOOKUP($E85,'LISTA '!$Z:$Z,'LISTA '!E:E))</f>
        <v/>
      </c>
      <c r="H85" s="131" t="str">
        <f>IF(G85="","",_xlfn.XLOOKUP(F85,'LISTA '!D:D,'LISTA '!W:W))</f>
        <v/>
      </c>
      <c r="I85" s="126"/>
      <c r="L85" s="78">
        <f t="shared" si="2"/>
        <v>83</v>
      </c>
      <c r="M85" s="100">
        <f>IF(L85="","",_xlfn.XLOOKUP($L85,BASE!J:J,BASE!A:A))</f>
        <v>50030</v>
      </c>
      <c r="N85" s="79" t="str">
        <f>IF(M85="","",_xlfn.XLOOKUP($L85,BASE!J:J,BASE!B:B))</f>
        <v>MALTODEXTRINA 25KG</v>
      </c>
      <c r="O85" s="95">
        <f>IF(N85="","",_xlfn.XLOOKUP($L85,BASE!J:J,BASE!G:G))</f>
        <v>2</v>
      </c>
      <c r="P85" s="136" t="str">
        <f>_xlfn.XLOOKUP(M85,[2]Plan1!$A:$A,[2]Plan1!$D:$D,"")</f>
        <v>FABRICA</v>
      </c>
      <c r="Q85" s="80"/>
    </row>
    <row r="86" spans="1:17" x14ac:dyDescent="0.3">
      <c r="A86">
        <v>84</v>
      </c>
      <c r="B86" s="79" t="e">
        <f>IF(A86="","",_xlfn.XLOOKUP($A86,'LISTA '!$Y:$Y,'LISTA '!D:D))</f>
        <v>#N/A</v>
      </c>
      <c r="C86" s="79" t="e">
        <f>IF(B86="","",_xlfn.XLOOKUP($A86,'LISTA '!$Y:$Y,'LISTA '!E:E))</f>
        <v>#N/A</v>
      </c>
      <c r="D86" s="85" t="e">
        <f>_xlfn.XLOOKUP($A86,'LISTA '!$Y:$Y,'LISTA '!I:I)</f>
        <v>#N/A</v>
      </c>
      <c r="E86" t="str">
        <f t="shared" si="3"/>
        <v/>
      </c>
      <c r="F86" s="79" t="str">
        <f>IF(E86="","",_xlfn.XLOOKUP($E86,'LISTA '!$Z:$Z,'LISTA '!D:D))</f>
        <v/>
      </c>
      <c r="G86" s="79" t="str">
        <f>IF(F86="","",_xlfn.XLOOKUP($E86,'LISTA '!$Z:$Z,'LISTA '!E:E))</f>
        <v/>
      </c>
      <c r="H86" s="131" t="str">
        <f>IF(G86="","",_xlfn.XLOOKUP(F86,'LISTA '!D:D,'LISTA '!W:W))</f>
        <v/>
      </c>
      <c r="I86" s="126"/>
      <c r="L86" s="78">
        <f t="shared" si="2"/>
        <v>84</v>
      </c>
      <c r="M86" s="100">
        <f>IF(L86="","",_xlfn.XLOOKUP($L86,BASE!J:J,BASE!A:A))</f>
        <v>1804</v>
      </c>
      <c r="N86" s="79" t="str">
        <f>IF(M86="","",_xlfn.XLOOKUP($L86,BASE!J:J,BASE!B:B))</f>
        <v>MIX DE FRUTAS DESIDRATADAS 2X5KG</v>
      </c>
      <c r="O86" s="95">
        <f>IF(N86="","",_xlfn.XLOOKUP($L86,BASE!J:J,BASE!G:G))</f>
        <v>100</v>
      </c>
      <c r="P86" s="136" t="str">
        <f>_xlfn.XLOOKUP(M86,[2]Plan1!$A:$A,[2]Plan1!$D:$D,"")</f>
        <v>SÓ VENDE FRACIONADO</v>
      </c>
    </row>
    <row r="87" spans="1:17" x14ac:dyDescent="0.3">
      <c r="A87">
        <v>85</v>
      </c>
      <c r="B87" s="79" t="e">
        <f>IF(A87="","",_xlfn.XLOOKUP($A87,'LISTA '!$Y:$Y,'LISTA '!D:D))</f>
        <v>#N/A</v>
      </c>
      <c r="C87" s="79" t="e">
        <f>IF(B87="","",_xlfn.XLOOKUP($A87,'LISTA '!$Y:$Y,'LISTA '!E:E))</f>
        <v>#N/A</v>
      </c>
      <c r="D87" s="85" t="e">
        <f>_xlfn.XLOOKUP($A87,'LISTA '!$Y:$Y,'LISTA '!I:I)</f>
        <v>#N/A</v>
      </c>
      <c r="E87" t="str">
        <f t="shared" si="3"/>
        <v/>
      </c>
      <c r="F87" s="79" t="str">
        <f>IF(E87="","",_xlfn.XLOOKUP($E87,'LISTA '!$Z:$Z,'LISTA '!D:D))</f>
        <v/>
      </c>
      <c r="G87" s="79" t="str">
        <f>IF(F87="","",_xlfn.XLOOKUP($E87,'LISTA '!$Z:$Z,'LISTA '!E:E))</f>
        <v/>
      </c>
      <c r="H87" s="131" t="str">
        <f>IF(G87="","",_xlfn.XLOOKUP(F87,'LISTA '!D:D,'LISTA '!W:W))</f>
        <v/>
      </c>
      <c r="I87" s="126"/>
      <c r="L87" s="78">
        <f t="shared" si="2"/>
        <v>85</v>
      </c>
      <c r="M87" s="100">
        <f>IF(L87="","",_xlfn.XLOOKUP($L87,BASE!J:J,BASE!A:A))</f>
        <v>2336</v>
      </c>
      <c r="N87" s="79" t="str">
        <f>IF(M87="","",_xlfn.XLOOKUP($L87,BASE!J:J,BASE!B:B))</f>
        <v>MY WHEY PROTEIN MORANGO POTE 2X900G (INTEGRALMEDICA)</v>
      </c>
      <c r="O87" s="95">
        <f>IF(N87="","",_xlfn.XLOOKUP($L87,BASE!J:J,BASE!G:G))</f>
        <v>1</v>
      </c>
      <c r="P87" s="136" t="str">
        <f>_xlfn.XLOOKUP(M87,[2]Plan1!$A:$A,[2]Plan1!$D:$D,"")</f>
        <v/>
      </c>
      <c r="Q87" s="80"/>
    </row>
    <row r="88" spans="1:17" x14ac:dyDescent="0.3">
      <c r="A88">
        <v>86</v>
      </c>
      <c r="B88" s="79" t="e">
        <f>IF(A88="","",_xlfn.XLOOKUP($A88,'LISTA '!$Y:$Y,'LISTA '!D:D))</f>
        <v>#N/A</v>
      </c>
      <c r="C88" s="79" t="e">
        <f>IF(B88="","",_xlfn.XLOOKUP($A88,'LISTA '!$Y:$Y,'LISTA '!E:E))</f>
        <v>#N/A</v>
      </c>
      <c r="D88" s="85" t="e">
        <f>_xlfn.XLOOKUP($A88,'LISTA '!$Y:$Y,'LISTA '!I:I)</f>
        <v>#N/A</v>
      </c>
      <c r="E88" t="str">
        <f t="shared" si="3"/>
        <v/>
      </c>
      <c r="F88" s="79" t="str">
        <f>IF(E88="","",_xlfn.XLOOKUP($E88,'LISTA '!$Z:$Z,'LISTA '!D:D))</f>
        <v/>
      </c>
      <c r="G88" s="79" t="str">
        <f>IF(F88="","",_xlfn.XLOOKUP($E88,'LISTA '!$Z:$Z,'LISTA '!E:E))</f>
        <v/>
      </c>
      <c r="H88" s="131" t="str">
        <f>IF(G88="","",_xlfn.XLOOKUP(F88,'LISTA '!D:D,'LISTA '!W:W))</f>
        <v/>
      </c>
      <c r="I88" s="126"/>
      <c r="L88" s="78">
        <f t="shared" si="2"/>
        <v>86</v>
      </c>
      <c r="M88" s="100">
        <f>IF(L88="","",_xlfn.XLOOKUP($L88,BASE!J:J,BASE!A:A))</f>
        <v>1252</v>
      </c>
      <c r="N88" s="79" t="str">
        <f>IF(M88="","",_xlfn.XLOOKUP($L88,BASE!J:J,BASE!B:B))</f>
        <v>NIBS DE CACAU 10KG</v>
      </c>
      <c r="O88" s="95">
        <f>IF(N88="","",_xlfn.XLOOKUP($L88,BASE!J:J,BASE!G:G))</f>
        <v>27</v>
      </c>
      <c r="P88" s="136" t="str">
        <f>_xlfn.XLOOKUP(M88,[2]Plan1!$A:$A,[2]Plan1!$D:$D,"")</f>
        <v>SÓ VENDE FRACIONADO</v>
      </c>
      <c r="Q88" s="80"/>
    </row>
    <row r="89" spans="1:17" x14ac:dyDescent="0.3">
      <c r="A89">
        <v>87</v>
      </c>
      <c r="B89" s="79" t="e">
        <f>IF(A89="","",_xlfn.XLOOKUP($A89,'LISTA '!$Y:$Y,'LISTA '!D:D))</f>
        <v>#N/A</v>
      </c>
      <c r="C89" s="79" t="e">
        <f>IF(B89="","",_xlfn.XLOOKUP($A89,'LISTA '!$Y:$Y,'LISTA '!E:E))</f>
        <v>#N/A</v>
      </c>
      <c r="D89" s="85" t="e">
        <f>_xlfn.XLOOKUP($A89,'LISTA '!$Y:$Y,'LISTA '!I:I)</f>
        <v>#N/A</v>
      </c>
      <c r="E89" t="str">
        <f t="shared" si="3"/>
        <v/>
      </c>
      <c r="F89" s="79" t="str">
        <f>IF(E89="","",_xlfn.XLOOKUP($E89,'LISTA '!$Z:$Z,'LISTA '!D:D))</f>
        <v/>
      </c>
      <c r="G89" s="79" t="str">
        <f>IF(F89="","",_xlfn.XLOOKUP($E89,'LISTA '!$Z:$Z,'LISTA '!E:E))</f>
        <v/>
      </c>
      <c r="H89" s="131" t="str">
        <f>IF(G89="","",_xlfn.XLOOKUP(F89,'LISTA '!D:D,'LISTA '!W:W))</f>
        <v/>
      </c>
      <c r="I89" s="126"/>
      <c r="L89" s="78">
        <f t="shared" si="2"/>
        <v>87</v>
      </c>
      <c r="M89" s="100">
        <f>IF(L89="","",_xlfn.XLOOKUP($L89,BASE!J:J,BASE!A:A))</f>
        <v>21737</v>
      </c>
      <c r="N89" s="79" t="str">
        <f>IF(M89="","",_xlfn.XLOOKUP($L89,BASE!J:J,BASE!B:B))</f>
        <v>NOZES MARIPOSA 80/20 EXTRA LIGHT CHINESA 10KG</v>
      </c>
      <c r="O89" s="95">
        <f>IF(N89="","",_xlfn.XLOOKUP($L89,BASE!J:J,BASE!G:G))</f>
        <v>2230</v>
      </c>
      <c r="P89" s="136" t="str">
        <f>_xlfn.XLOOKUP(M89,[2]Plan1!$A:$A,[2]Plan1!$D:$D,"")</f>
        <v/>
      </c>
      <c r="Q89" s="80"/>
    </row>
    <row r="90" spans="1:17" x14ac:dyDescent="0.3">
      <c r="A90">
        <v>88</v>
      </c>
      <c r="B90" s="79" t="e">
        <f>IF(A90="","",_xlfn.XLOOKUP($A90,'LISTA '!$Y:$Y,'LISTA '!D:D))</f>
        <v>#N/A</v>
      </c>
      <c r="C90" s="79" t="e">
        <f>IF(B90="","",_xlfn.XLOOKUP($A90,'LISTA '!$Y:$Y,'LISTA '!E:E))</f>
        <v>#N/A</v>
      </c>
      <c r="D90" s="85" t="e">
        <f>_xlfn.XLOOKUP($A90,'LISTA '!$Y:$Y,'LISTA '!I:I)</f>
        <v>#N/A</v>
      </c>
      <c r="E90" t="str">
        <f t="shared" si="3"/>
        <v/>
      </c>
      <c r="F90" s="79" t="str">
        <f>IF(E90="","",_xlfn.XLOOKUP($E90,'LISTA '!$Z:$Z,'LISTA '!D:D))</f>
        <v/>
      </c>
      <c r="G90" s="79" t="str">
        <f>IF(F90="","",_xlfn.XLOOKUP($E90,'LISTA '!$Z:$Z,'LISTA '!E:E))</f>
        <v/>
      </c>
      <c r="H90" s="131" t="str">
        <f>IF(G90="","",_xlfn.XLOOKUP(F90,'LISTA '!D:D,'LISTA '!W:W))</f>
        <v/>
      </c>
      <c r="I90" s="126"/>
      <c r="L90" s="78">
        <f t="shared" si="2"/>
        <v>88</v>
      </c>
      <c r="M90" s="100">
        <f>IF(L90="","",_xlfn.XLOOKUP($L90,BASE!J:J,BASE!A:A))</f>
        <v>21802</v>
      </c>
      <c r="N90" s="79" t="str">
        <f>IF(M90="","",_xlfn.XLOOKUP($L90,BASE!J:J,BASE!B:B))</f>
        <v>NOZES QUARTILHOS EXTRA LIGHT CHILENA 10KG (BAIKA)</v>
      </c>
      <c r="O90" s="95">
        <f>IF(N90="","",_xlfn.XLOOKUP($L90,BASE!J:J,BASE!G:G))</f>
        <v>500</v>
      </c>
      <c r="P90" s="136" t="str">
        <f>_xlfn.XLOOKUP(M90,[2]Plan1!$A:$A,[2]Plan1!$D:$D,"")</f>
        <v>TABELA</v>
      </c>
      <c r="Q90" s="80"/>
    </row>
    <row r="91" spans="1:17" x14ac:dyDescent="0.3">
      <c r="A91">
        <v>89</v>
      </c>
      <c r="B91" s="79" t="e">
        <f>IF(A91="","",_xlfn.XLOOKUP($A91,'LISTA '!$Y:$Y,'LISTA '!D:D))</f>
        <v>#N/A</v>
      </c>
      <c r="C91" s="79" t="e">
        <f>IF(B91="","",_xlfn.XLOOKUP($A91,'LISTA '!$Y:$Y,'LISTA '!E:E))</f>
        <v>#N/A</v>
      </c>
      <c r="D91" s="85" t="e">
        <f>_xlfn.XLOOKUP($A91,'LISTA '!$Y:$Y,'LISTA '!I:I)</f>
        <v>#N/A</v>
      </c>
      <c r="E91" t="str">
        <f t="shared" si="3"/>
        <v/>
      </c>
      <c r="F91" s="79" t="str">
        <f>IF(E91="","",_xlfn.XLOOKUP($E91,'LISTA '!$Z:$Z,'LISTA '!D:D))</f>
        <v/>
      </c>
      <c r="G91" s="79" t="str">
        <f>IF(F91="","",_xlfn.XLOOKUP($E91,'LISTA '!$Z:$Z,'LISTA '!E:E))</f>
        <v/>
      </c>
      <c r="H91" s="131" t="str">
        <f>IF(G91="","",_xlfn.XLOOKUP(F91,'LISTA '!D:D,'LISTA '!W:W))</f>
        <v/>
      </c>
      <c r="I91" s="126"/>
      <c r="L91" s="78">
        <f t="shared" si="2"/>
        <v>89</v>
      </c>
      <c r="M91" s="100">
        <f>IF(L91="","",_xlfn.XLOOKUP($L91,BASE!J:J,BASE!A:A))</f>
        <v>2306</v>
      </c>
      <c r="N91" s="79" t="str">
        <f>IF(M91="","",_xlfn.XLOOKUP($L91,BASE!J:J,BASE!B:B))</f>
        <v>OLEO DE SOJA REFINADO 18L</v>
      </c>
      <c r="O91" s="95">
        <f>IF(N91="","",_xlfn.XLOOKUP($L91,BASE!J:J,BASE!G:G))</f>
        <v>53</v>
      </c>
      <c r="P91" s="136" t="str">
        <f>_xlfn.XLOOKUP(M91,[2]Plan1!$A:$A,[2]Plan1!$D:$D,"")</f>
        <v>FABRICA</v>
      </c>
      <c r="Q91" s="80"/>
    </row>
    <row r="92" spans="1:17" x14ac:dyDescent="0.3">
      <c r="A92">
        <v>90</v>
      </c>
      <c r="B92" s="79" t="e">
        <f>IF(A92="","",_xlfn.XLOOKUP($A92,'LISTA '!$Y:$Y,'LISTA '!D:D))</f>
        <v>#N/A</v>
      </c>
      <c r="C92" s="79" t="e">
        <f>IF(B92="","",_xlfn.XLOOKUP($A92,'LISTA '!$Y:$Y,'LISTA '!E:E))</f>
        <v>#N/A</v>
      </c>
      <c r="D92" s="85" t="e">
        <f>_xlfn.XLOOKUP($A92,'LISTA '!$Y:$Y,'LISTA '!I:I)</f>
        <v>#N/A</v>
      </c>
      <c r="E92" t="str">
        <f t="shared" si="3"/>
        <v/>
      </c>
      <c r="F92" s="79" t="str">
        <f>IF(E92="","",_xlfn.XLOOKUP($E92,'LISTA '!$Z:$Z,'LISTA '!D:D))</f>
        <v/>
      </c>
      <c r="G92" s="79" t="str">
        <f>IF(F92="","",_xlfn.XLOOKUP($E92,'LISTA '!$Z:$Z,'LISTA '!E:E))</f>
        <v/>
      </c>
      <c r="H92" s="131" t="str">
        <f>IF(G92="","",_xlfn.XLOOKUP(F92,'LISTA '!D:D,'LISTA '!W:W))</f>
        <v/>
      </c>
      <c r="I92" s="126"/>
      <c r="L92" s="78">
        <f t="shared" si="2"/>
        <v>90</v>
      </c>
      <c r="M92" s="100">
        <f>IF(L92="","",_xlfn.XLOOKUP($L92,BASE!J:J,BASE!A:A))</f>
        <v>50034</v>
      </c>
      <c r="N92" s="79" t="str">
        <f>IF(M92="","",_xlfn.XLOOKUP($L92,BASE!J:J,BASE!B:B))</f>
        <v>PAPRICA ASTA 120 10KG</v>
      </c>
      <c r="O92" s="95">
        <f>IF(N92="","",_xlfn.XLOOKUP($L92,BASE!J:J,BASE!G:G))</f>
        <v>614</v>
      </c>
      <c r="P92" s="136" t="str">
        <f>_xlfn.XLOOKUP(M92,[2]Plan1!$A:$A,[2]Plan1!$D:$D,"")</f>
        <v>FABRICA</v>
      </c>
      <c r="Q92" s="80"/>
    </row>
    <row r="93" spans="1:17" x14ac:dyDescent="0.3">
      <c r="A93">
        <v>91</v>
      </c>
      <c r="B93" s="79" t="e">
        <f>IF(A93="","",_xlfn.XLOOKUP($A93,'LISTA '!$Y:$Y,'LISTA '!D:D))</f>
        <v>#N/A</v>
      </c>
      <c r="C93" s="79" t="e">
        <f>IF(B93="","",_xlfn.XLOOKUP($A93,'LISTA '!$Y:$Y,'LISTA '!E:E))</f>
        <v>#N/A</v>
      </c>
      <c r="D93" s="85" t="e">
        <f>_xlfn.XLOOKUP($A93,'LISTA '!$Y:$Y,'LISTA '!I:I)</f>
        <v>#N/A</v>
      </c>
      <c r="E93" t="str">
        <f t="shared" si="3"/>
        <v/>
      </c>
      <c r="F93" s="79" t="str">
        <f>IF(E93="","",_xlfn.XLOOKUP($E93,'LISTA '!$Z:$Z,'LISTA '!D:D))</f>
        <v/>
      </c>
      <c r="G93" s="79" t="str">
        <f>IF(F93="","",_xlfn.XLOOKUP($E93,'LISTA '!$Z:$Z,'LISTA '!E:E))</f>
        <v/>
      </c>
      <c r="H93" s="131" t="str">
        <f>IF(G93="","",_xlfn.XLOOKUP(F93,'LISTA '!D:D,'LISTA '!W:W))</f>
        <v/>
      </c>
      <c r="I93" s="126"/>
      <c r="L93" s="78">
        <f t="shared" si="2"/>
        <v>91</v>
      </c>
      <c r="M93" s="100">
        <f>IF(L93="","",_xlfn.XLOOKUP($L93,BASE!J:J,BASE!A:A))</f>
        <v>21505</v>
      </c>
      <c r="N93" s="79" t="str">
        <f>IF(M93="","",_xlfn.XLOOKUP($L93,BASE!J:J,BASE!B:B))</f>
        <v>PEPITA DE GIRASSOL CRUA 2KG (VIDA EM GRAOS)</v>
      </c>
      <c r="O93" s="95">
        <f>IF(N93="","",_xlfn.XLOOKUP($L93,BASE!J:J,BASE!G:G))</f>
        <v>229</v>
      </c>
      <c r="P93" s="136" t="s">
        <v>2106</v>
      </c>
      <c r="Q93" s="80"/>
    </row>
    <row r="94" spans="1:17" x14ac:dyDescent="0.3">
      <c r="A94">
        <v>92</v>
      </c>
      <c r="B94" s="79" t="e">
        <f>IF(A94="","",_xlfn.XLOOKUP($A94,'LISTA '!$Y:$Y,'LISTA '!D:D))</f>
        <v>#N/A</v>
      </c>
      <c r="C94" s="79" t="e">
        <f>IF(B94="","",_xlfn.XLOOKUP($A94,'LISTA '!$Y:$Y,'LISTA '!E:E))</f>
        <v>#N/A</v>
      </c>
      <c r="D94" s="85" t="e">
        <f>_xlfn.XLOOKUP($A94,'LISTA '!$Y:$Y,'LISTA '!I:I)</f>
        <v>#N/A</v>
      </c>
      <c r="E94" t="str">
        <f t="shared" si="3"/>
        <v/>
      </c>
      <c r="F94" s="79" t="str">
        <f>IF(E94="","",_xlfn.XLOOKUP($E94,'LISTA '!$Z:$Z,'LISTA '!D:D))</f>
        <v/>
      </c>
      <c r="G94" s="79" t="str">
        <f>IF(F94="","",_xlfn.XLOOKUP($E94,'LISTA '!$Z:$Z,'LISTA '!E:E))</f>
        <v/>
      </c>
      <c r="H94" s="131" t="str">
        <f>IF(G94="","",_xlfn.XLOOKUP(F94,'LISTA '!D:D,'LISTA '!W:W))</f>
        <v/>
      </c>
      <c r="I94" s="126"/>
      <c r="L94" s="78">
        <f t="shared" si="2"/>
        <v>92</v>
      </c>
      <c r="M94" s="100">
        <f>IF(L94="","",_xlfn.XLOOKUP($L94,BASE!J:J,BASE!A:A))</f>
        <v>21652</v>
      </c>
      <c r="N94" s="79" t="str">
        <f>IF(M94="","",_xlfn.XLOOKUP($L94,BASE!J:J,BASE!B:B))</f>
        <v>PEPITA DE GIRASSOL CRUA 5KG (VIDA EM GRAOS)</v>
      </c>
      <c r="O94" s="95">
        <f>IF(N94="","",_xlfn.XLOOKUP($L94,BASE!J:J,BASE!G:G))</f>
        <v>393</v>
      </c>
      <c r="P94" s="136" t="str">
        <f>_xlfn.XLOOKUP(M94,[2]Plan1!$A:$A,[2]Plan1!$D:$D,"")</f>
        <v>PREÇO NO SISTEMA</v>
      </c>
      <c r="Q94" s="80"/>
    </row>
    <row r="95" spans="1:17" x14ac:dyDescent="0.3">
      <c r="A95">
        <v>93</v>
      </c>
      <c r="B95" s="79" t="e">
        <f>IF(A95="","",_xlfn.XLOOKUP($A95,'LISTA '!$Y:$Y,'LISTA '!D:D))</f>
        <v>#N/A</v>
      </c>
      <c r="C95" s="79" t="e">
        <f>IF(B95="","",_xlfn.XLOOKUP($A95,'LISTA '!$Y:$Y,'LISTA '!E:E))</f>
        <v>#N/A</v>
      </c>
      <c r="D95" s="85" t="e">
        <f>_xlfn.XLOOKUP($A95,'LISTA '!$Y:$Y,'LISTA '!I:I)</f>
        <v>#N/A</v>
      </c>
      <c r="E95" t="str">
        <f t="shared" si="3"/>
        <v/>
      </c>
      <c r="F95" s="79" t="str">
        <f>IF(E95="","",_xlfn.XLOOKUP($E95,'LISTA '!$Z:$Z,'LISTA '!D:D))</f>
        <v/>
      </c>
      <c r="G95" s="79" t="str">
        <f>IF(F95="","",_xlfn.XLOOKUP($E95,'LISTA '!$Z:$Z,'LISTA '!E:E))</f>
        <v/>
      </c>
      <c r="H95" s="131" t="str">
        <f>IF(G95="","",_xlfn.XLOOKUP(F95,'LISTA '!D:D,'LISTA '!W:W))</f>
        <v/>
      </c>
      <c r="I95" s="126"/>
      <c r="L95" s="78">
        <f t="shared" si="2"/>
        <v>93</v>
      </c>
      <c r="M95" s="100">
        <f>IF(L95="","",_xlfn.XLOOKUP($L95,BASE!J:J,BASE!A:A))</f>
        <v>933</v>
      </c>
      <c r="N95" s="79" t="str">
        <f>IF(M95="","",_xlfn.XLOOKUP($L95,BASE!J:J,BASE!B:B))</f>
        <v>PIMENTA BRANCA EM GRAOS 25KG</v>
      </c>
      <c r="O95" s="95">
        <f>IF(N95="","",_xlfn.XLOOKUP($L95,BASE!J:J,BASE!G:G))</f>
        <v>27</v>
      </c>
      <c r="P95" s="136" t="str">
        <f>_xlfn.XLOOKUP(M95,[2]Plan1!$A:$A,[2]Plan1!$D:$D,"")</f>
        <v>SÓ VENDE FRACIONADO</v>
      </c>
      <c r="Q95" s="78"/>
    </row>
    <row r="96" spans="1:17" x14ac:dyDescent="0.3">
      <c r="A96">
        <v>94</v>
      </c>
      <c r="B96" s="79" t="e">
        <f>IF(A96="","",_xlfn.XLOOKUP($A96,'LISTA '!$Y:$Y,'LISTA '!D:D))</f>
        <v>#N/A</v>
      </c>
      <c r="C96" s="79" t="e">
        <f>IF(B96="","",_xlfn.XLOOKUP($A96,'LISTA '!$Y:$Y,'LISTA '!E:E))</f>
        <v>#N/A</v>
      </c>
      <c r="D96" s="85" t="e">
        <f>_xlfn.XLOOKUP($A96,'LISTA '!$Y:$Y,'LISTA '!I:I)</f>
        <v>#N/A</v>
      </c>
      <c r="E96" t="str">
        <f t="shared" si="3"/>
        <v/>
      </c>
      <c r="F96" s="79" t="str">
        <f>IF(E96="","",_xlfn.XLOOKUP($E96,'LISTA '!$Z:$Z,'LISTA '!D:D))</f>
        <v/>
      </c>
      <c r="G96" s="79" t="str">
        <f>IF(F96="","",_xlfn.XLOOKUP($E96,'LISTA '!$Z:$Z,'LISTA '!E:E))</f>
        <v/>
      </c>
      <c r="H96" s="131" t="str">
        <f>IF(G96="","",_xlfn.XLOOKUP(F96,'LISTA '!D:D,'LISTA '!W:W))</f>
        <v/>
      </c>
      <c r="I96" s="126"/>
      <c r="L96" s="78">
        <f t="shared" si="2"/>
        <v>94</v>
      </c>
      <c r="M96" s="100">
        <f>IF(L96="","",_xlfn.XLOOKUP($L96,BASE!J:J,BASE!A:A))</f>
        <v>20180</v>
      </c>
      <c r="N96" s="79" t="str">
        <f>IF(M96="","",_xlfn.XLOOKUP($L96,BASE!J:J,BASE!B:B))</f>
        <v>PIMENTA CALABRESA EM FLOCOS 20KG</v>
      </c>
      <c r="O96" s="95">
        <f>IF(N96="","",_xlfn.XLOOKUP($L96,BASE!J:J,BASE!G:G))</f>
        <v>11</v>
      </c>
      <c r="P96" s="136" t="str">
        <f>_xlfn.XLOOKUP(M96,[2]Plan1!$A:$A,[2]Plan1!$D:$D,"")</f>
        <v>FRACIONAR</v>
      </c>
      <c r="Q96" s="78"/>
    </row>
    <row r="97" spans="1:17" x14ac:dyDescent="0.3">
      <c r="A97">
        <v>95</v>
      </c>
      <c r="B97" s="79" t="e">
        <f>IF(A97="","",_xlfn.XLOOKUP($A97,'LISTA '!$Y:$Y,'LISTA '!D:D))</f>
        <v>#N/A</v>
      </c>
      <c r="C97" s="79" t="e">
        <f>IF(B97="","",_xlfn.XLOOKUP($A97,'LISTA '!$Y:$Y,'LISTA '!E:E))</f>
        <v>#N/A</v>
      </c>
      <c r="D97" s="85" t="e">
        <f>_xlfn.XLOOKUP($A97,'LISTA '!$Y:$Y,'LISTA '!I:I)</f>
        <v>#N/A</v>
      </c>
      <c r="E97" t="str">
        <f t="shared" si="3"/>
        <v/>
      </c>
      <c r="F97" s="79" t="str">
        <f>IF(E97="","",_xlfn.XLOOKUP($E97,'LISTA '!$Z:$Z,'LISTA '!D:D))</f>
        <v/>
      </c>
      <c r="G97" s="79" t="str">
        <f>IF(F97="","",_xlfn.XLOOKUP($E97,'LISTA '!$Z:$Z,'LISTA '!E:E))</f>
        <v/>
      </c>
      <c r="H97" s="131" t="str">
        <f>IF(G97="","",_xlfn.XLOOKUP(F97,'LISTA '!D:D,'LISTA '!W:W))</f>
        <v/>
      </c>
      <c r="I97" s="126"/>
      <c r="L97" s="78">
        <f t="shared" si="2"/>
        <v>95</v>
      </c>
      <c r="M97" s="100">
        <f>IF(L97="","",_xlfn.XLOOKUP($L97,BASE!J:J,BASE!A:A))</f>
        <v>50009</v>
      </c>
      <c r="N97" s="79" t="str">
        <f>IF(M97="","",_xlfn.XLOOKUP($L97,BASE!J:J,BASE!B:B))</f>
        <v>PIMENTA CALABRESA EM FLOCOS 25KG</v>
      </c>
      <c r="O97" s="95">
        <f>IF(N97="","",_xlfn.XLOOKUP($L97,BASE!J:J,BASE!G:G))</f>
        <v>30</v>
      </c>
      <c r="P97" s="136" t="str">
        <f>_xlfn.XLOOKUP(M97,[2]Plan1!$A:$A,[2]Plan1!$D:$D,"")</f>
        <v>FABRICA</v>
      </c>
      <c r="Q97" s="80"/>
    </row>
    <row r="98" spans="1:17" x14ac:dyDescent="0.3">
      <c r="A98">
        <v>96</v>
      </c>
      <c r="B98" s="79" t="e">
        <f>IF(A98="","",_xlfn.XLOOKUP($A98,'LISTA '!$Y:$Y,'LISTA '!D:D))</f>
        <v>#N/A</v>
      </c>
      <c r="C98" s="79" t="e">
        <f>IF(B98="","",_xlfn.XLOOKUP($A98,'LISTA '!$Y:$Y,'LISTA '!E:E))</f>
        <v>#N/A</v>
      </c>
      <c r="D98" s="85" t="e">
        <f>_xlfn.XLOOKUP($A98,'LISTA '!$Y:$Y,'LISTA '!I:I)</f>
        <v>#N/A</v>
      </c>
      <c r="E98" t="str">
        <f t="shared" si="3"/>
        <v/>
      </c>
      <c r="F98" s="79" t="str">
        <f>IF(E98="","",_xlfn.XLOOKUP($E98,'LISTA '!$Z:$Z,'LISTA '!D:D))</f>
        <v/>
      </c>
      <c r="G98" s="79" t="str">
        <f>IF(F98="","",_xlfn.XLOOKUP($E98,'LISTA '!$Z:$Z,'LISTA '!E:E))</f>
        <v/>
      </c>
      <c r="H98" s="131" t="str">
        <f>IF(G98="","",_xlfn.XLOOKUP(F98,'LISTA '!D:D,'LISTA '!W:W))</f>
        <v/>
      </c>
      <c r="I98" s="126"/>
      <c r="L98" s="78">
        <f t="shared" si="2"/>
        <v>96</v>
      </c>
      <c r="M98" s="100">
        <f>IF(L98="","",_xlfn.XLOOKUP($L98,BASE!J:J,BASE!A:A))</f>
        <v>50041</v>
      </c>
      <c r="N98" s="79" t="str">
        <f>IF(M98="","",_xlfn.XLOOKUP($L98,BASE!J:J,BASE!B:B))</f>
        <v>PIMENTA CALABRESA EM PO 25KG</v>
      </c>
      <c r="O98" s="95">
        <f>IF(N98="","",_xlfn.XLOOKUP($L98,BASE!J:J,BASE!G:G))</f>
        <v>13</v>
      </c>
      <c r="P98" s="136" t="str">
        <f>_xlfn.XLOOKUP(M98,[2]Plan1!$A:$A,[2]Plan1!$D:$D,"")</f>
        <v/>
      </c>
      <c r="Q98" s="78"/>
    </row>
    <row r="99" spans="1:17" x14ac:dyDescent="0.3">
      <c r="A99">
        <v>97</v>
      </c>
      <c r="B99" s="79" t="e">
        <f>IF(A99="","",_xlfn.XLOOKUP($A99,'LISTA '!$Y:$Y,'LISTA '!D:D))</f>
        <v>#N/A</v>
      </c>
      <c r="C99" s="79" t="e">
        <f>IF(B99="","",_xlfn.XLOOKUP($A99,'LISTA '!$Y:$Y,'LISTA '!E:E))</f>
        <v>#N/A</v>
      </c>
      <c r="D99" s="85" t="e">
        <f>_xlfn.XLOOKUP($A99,'LISTA '!$Y:$Y,'LISTA '!I:I)</f>
        <v>#N/A</v>
      </c>
      <c r="E99" t="str">
        <f t="shared" si="3"/>
        <v/>
      </c>
      <c r="F99" s="79" t="str">
        <f>IF(E99="","",_xlfn.XLOOKUP($E99,'LISTA '!$Z:$Z,'LISTA '!D:D))</f>
        <v/>
      </c>
      <c r="G99" s="79" t="str">
        <f>IF(F99="","",_xlfn.XLOOKUP($E99,'LISTA '!$Z:$Z,'LISTA '!E:E))</f>
        <v/>
      </c>
      <c r="H99" s="131" t="str">
        <f>IF(G99="","",_xlfn.XLOOKUP(F99,'LISTA '!D:D,'LISTA '!W:W))</f>
        <v/>
      </c>
      <c r="I99" s="126"/>
      <c r="L99" s="78">
        <f t="shared" si="2"/>
        <v>97</v>
      </c>
      <c r="M99" s="100">
        <f>IF(L99="","",_xlfn.XLOOKUP($L99,BASE!J:J,BASE!A:A))</f>
        <v>50003</v>
      </c>
      <c r="N99" s="79" t="str">
        <f>IF(M99="","",_xlfn.XLOOKUP($L99,BASE!J:J,BASE!B:B))</f>
        <v>PIMENTA PRETA EM PO 25KG</v>
      </c>
      <c r="O99" s="95">
        <f>IF(N99="","",_xlfn.XLOOKUP($L99,BASE!J:J,BASE!G:G))</f>
        <v>38</v>
      </c>
      <c r="P99" s="136" t="str">
        <f>_xlfn.XLOOKUP(M99,[2]Plan1!$A:$A,[2]Plan1!$D:$D,"")</f>
        <v>FABRICA</v>
      </c>
      <c r="Q99" s="80"/>
    </row>
    <row r="100" spans="1:17" x14ac:dyDescent="0.3">
      <c r="A100">
        <v>98</v>
      </c>
      <c r="B100" s="79" t="e">
        <f>IF(A100="","",_xlfn.XLOOKUP($A100,'LISTA '!$Y:$Y,'LISTA '!D:D))</f>
        <v>#N/A</v>
      </c>
      <c r="C100" s="79" t="e">
        <f>IF(B100="","",_xlfn.XLOOKUP($A100,'LISTA '!$Y:$Y,'LISTA '!E:E))</f>
        <v>#N/A</v>
      </c>
      <c r="D100" s="85" t="e">
        <f>_xlfn.XLOOKUP($A100,'LISTA '!$Y:$Y,'LISTA '!I:I)</f>
        <v>#N/A</v>
      </c>
      <c r="E100" t="str">
        <f t="shared" si="3"/>
        <v/>
      </c>
      <c r="F100" s="79" t="str">
        <f>IF(E100="","",_xlfn.XLOOKUP($E100,'LISTA '!$Z:$Z,'LISTA '!D:D))</f>
        <v/>
      </c>
      <c r="G100" s="79" t="str">
        <f>IF(F100="","",_xlfn.XLOOKUP($E100,'LISTA '!$Z:$Z,'LISTA '!E:E))</f>
        <v/>
      </c>
      <c r="H100" s="131" t="str">
        <f>IF(G100="","",_xlfn.XLOOKUP(F100,'LISTA '!D:D,'LISTA '!W:W))</f>
        <v/>
      </c>
      <c r="I100" s="126"/>
      <c r="L100" s="78">
        <f t="shared" si="2"/>
        <v>98</v>
      </c>
      <c r="M100" s="100">
        <f>IF(L100="","",_xlfn.XLOOKUP($L100,BASE!J:J,BASE!A:A))</f>
        <v>2390</v>
      </c>
      <c r="N100" s="79" t="str">
        <f>IF(M100="","",_xlfn.XLOOKUP($L100,BASE!J:J,BASE!B:B))</f>
        <v>PIMENTA PRETA TRITURADA 25KG</v>
      </c>
      <c r="O100" s="95">
        <f>IF(N100="","",_xlfn.XLOOKUP($L100,BASE!J:J,BASE!G:G))</f>
        <v>54</v>
      </c>
      <c r="P100" s="136" t="str">
        <f>_xlfn.XLOOKUP(M100,[2]Plan1!$A:$A,[2]Plan1!$D:$D,"")</f>
        <v/>
      </c>
      <c r="Q100" s="80">
        <v>59.4</v>
      </c>
    </row>
    <row r="101" spans="1:17" x14ac:dyDescent="0.3">
      <c r="A101">
        <v>99</v>
      </c>
      <c r="B101" s="79" t="e">
        <f>IF(A101="","",_xlfn.XLOOKUP($A101,'LISTA '!$Y:$Y,'LISTA '!D:D))</f>
        <v>#N/A</v>
      </c>
      <c r="C101" s="79" t="e">
        <f>IF(B101="","",_xlfn.XLOOKUP($A101,'LISTA '!$Y:$Y,'LISTA '!E:E))</f>
        <v>#N/A</v>
      </c>
      <c r="D101" s="85" t="e">
        <f>_xlfn.XLOOKUP($A101,'LISTA '!$Y:$Y,'LISTA '!I:I)</f>
        <v>#N/A</v>
      </c>
      <c r="E101" t="str">
        <f t="shared" si="3"/>
        <v/>
      </c>
      <c r="F101" s="79" t="str">
        <f>IF(E101="","",_xlfn.XLOOKUP($E101,'LISTA '!$Z:$Z,'LISTA '!D:D))</f>
        <v/>
      </c>
      <c r="G101" s="79" t="str">
        <f>IF(F101="","",_xlfn.XLOOKUP($E101,'LISTA '!$Z:$Z,'LISTA '!E:E))</f>
        <v/>
      </c>
      <c r="H101" s="131" t="str">
        <f>IF(G101="","",_xlfn.XLOOKUP(F101,'LISTA '!D:D,'LISTA '!W:W))</f>
        <v/>
      </c>
      <c r="I101" s="126"/>
      <c r="L101" s="78">
        <f t="shared" si="2"/>
        <v>99</v>
      </c>
      <c r="M101" s="100">
        <f>IF(L101="","",_xlfn.XLOOKUP($L101,BASE!J:J,BASE!A:A))</f>
        <v>20389</v>
      </c>
      <c r="N101" s="79" t="str">
        <f>IF(M101="","",_xlfn.XLOOKUP($L101,BASE!J:J,BASE!B:B))</f>
        <v>PIMENTAO VERDE EM FLOCOS 20KG</v>
      </c>
      <c r="O101" s="95">
        <f>IF(N101="","",_xlfn.XLOOKUP($L101,BASE!J:J,BASE!G:G))</f>
        <v>25</v>
      </c>
      <c r="P101" s="136" t="str">
        <f>_xlfn.XLOOKUP(M101,[2]Plan1!$A:$A,[2]Plan1!$D:$D,"")</f>
        <v>FABRICA</v>
      </c>
      <c r="Q101" s="80">
        <v>59.4</v>
      </c>
    </row>
    <row r="102" spans="1:17" x14ac:dyDescent="0.3">
      <c r="A102">
        <v>100</v>
      </c>
      <c r="B102" s="79" t="e">
        <f>IF(A102="","",_xlfn.XLOOKUP($A102,'LISTA '!$Y:$Y,'LISTA '!D:D))</f>
        <v>#N/A</v>
      </c>
      <c r="C102" s="79" t="e">
        <f>IF(B102="","",_xlfn.XLOOKUP($A102,'LISTA '!$Y:$Y,'LISTA '!E:E))</f>
        <v>#N/A</v>
      </c>
      <c r="D102" s="85" t="e">
        <f>_xlfn.XLOOKUP($A102,'LISTA '!$Y:$Y,'LISTA '!I:I)</f>
        <v>#N/A</v>
      </c>
      <c r="E102" t="str">
        <f t="shared" si="3"/>
        <v/>
      </c>
      <c r="F102" s="79" t="str">
        <f>IF(E102="","",_xlfn.XLOOKUP($E102,'LISTA '!$Z:$Z,'LISTA '!D:D))</f>
        <v/>
      </c>
      <c r="G102" s="79" t="str">
        <f>IF(F102="","",_xlfn.XLOOKUP($E102,'LISTA '!$Z:$Z,'LISTA '!E:E))</f>
        <v/>
      </c>
      <c r="H102" s="131" t="str">
        <f>IF(G102="","",_xlfn.XLOOKUP(F102,'LISTA '!D:D,'LISTA '!W:W))</f>
        <v/>
      </c>
      <c r="I102" s="126"/>
      <c r="L102" s="78">
        <f t="shared" si="2"/>
        <v>100</v>
      </c>
      <c r="M102" s="100">
        <f>IF(L102="","",_xlfn.XLOOKUP($L102,BASE!J:J,BASE!A:A))</f>
        <v>50007</v>
      </c>
      <c r="N102" s="79" t="str">
        <f>IF(M102="","",_xlfn.XLOOKUP($L102,BASE!J:J,BASE!B:B))</f>
        <v>PIMENTAO VERMELHO EM FLOCOS 20KG</v>
      </c>
      <c r="O102" s="95">
        <f>IF(N102="","",_xlfn.XLOOKUP($L102,BASE!J:J,BASE!G:G))</f>
        <v>8</v>
      </c>
      <c r="P102" s="136" t="s">
        <v>2112</v>
      </c>
      <c r="Q102" s="78"/>
    </row>
    <row r="103" spans="1:17" x14ac:dyDescent="0.3">
      <c r="A103">
        <v>101</v>
      </c>
      <c r="B103" s="79" t="e">
        <f>IF(A103="","",_xlfn.XLOOKUP($A103,'LISTA '!$Y:$Y,'LISTA '!D:D))</f>
        <v>#N/A</v>
      </c>
      <c r="C103" s="79" t="e">
        <f>IF(B103="","",_xlfn.XLOOKUP($A103,'LISTA '!$Y:$Y,'LISTA '!E:E))</f>
        <v>#N/A</v>
      </c>
      <c r="D103" s="85" t="e">
        <f>_xlfn.XLOOKUP($A103,'LISTA '!$Y:$Y,'LISTA '!I:I)</f>
        <v>#N/A</v>
      </c>
      <c r="E103" t="str">
        <f t="shared" si="3"/>
        <v/>
      </c>
      <c r="F103" s="79" t="str">
        <f>IF(E103="","",_xlfn.XLOOKUP($E103,'LISTA '!$Z:$Z,'LISTA '!D:D))</f>
        <v/>
      </c>
      <c r="G103" s="79" t="str">
        <f>IF(F103="","",_xlfn.XLOOKUP($E103,'LISTA '!$Z:$Z,'LISTA '!E:E))</f>
        <v/>
      </c>
      <c r="H103" s="131" t="str">
        <f>IF(G103="","",_xlfn.XLOOKUP(F103,'LISTA '!D:D,'LISTA '!W:W))</f>
        <v/>
      </c>
      <c r="I103" s="126"/>
      <c r="L103" s="78">
        <f t="shared" si="2"/>
        <v>101</v>
      </c>
      <c r="M103" s="100">
        <f>IF(L103="","",_xlfn.XLOOKUP($L103,BASE!J:J,BASE!A:A))</f>
        <v>20390</v>
      </c>
      <c r="N103" s="79" t="str">
        <f>IF(M103="","",_xlfn.XLOOKUP($L103,BASE!J:J,BASE!B:B))</f>
        <v>PIMENTAO VERMELHO EM FLOCOS 25KG</v>
      </c>
      <c r="O103" s="95">
        <f>IF(N103="","",_xlfn.XLOOKUP($L103,BASE!J:J,BASE!G:G))</f>
        <v>25</v>
      </c>
      <c r="P103" s="136" t="str">
        <f>_xlfn.XLOOKUP(M103,[2]Plan1!$A:$A,[2]Plan1!$D:$D,"")</f>
        <v>FABRICA</v>
      </c>
      <c r="Q103" s="80">
        <v>108.6</v>
      </c>
    </row>
    <row r="104" spans="1:17" x14ac:dyDescent="0.3">
      <c r="A104">
        <v>102</v>
      </c>
      <c r="B104" s="79" t="e">
        <f>IF(A104="","",_xlfn.XLOOKUP($A104,'LISTA '!$Y:$Y,'LISTA '!D:D))</f>
        <v>#N/A</v>
      </c>
      <c r="C104" s="79" t="e">
        <f>IF(B104="","",_xlfn.XLOOKUP($A104,'LISTA '!$Y:$Y,'LISTA '!E:E))</f>
        <v>#N/A</v>
      </c>
      <c r="D104" s="85" t="e">
        <f>_xlfn.XLOOKUP($A104,'LISTA '!$Y:$Y,'LISTA '!I:I)</f>
        <v>#N/A</v>
      </c>
      <c r="E104" t="str">
        <f t="shared" si="3"/>
        <v/>
      </c>
      <c r="F104" s="79" t="str">
        <f>IF(E104="","",_xlfn.XLOOKUP($E104,'LISTA '!$Z:$Z,'LISTA '!D:D))</f>
        <v/>
      </c>
      <c r="G104" s="79" t="str">
        <f>IF(F104="","",_xlfn.XLOOKUP($E104,'LISTA '!$Z:$Z,'LISTA '!E:E))</f>
        <v/>
      </c>
      <c r="H104" s="131" t="str">
        <f>IF(G104="","",_xlfn.XLOOKUP(F104,'LISTA '!D:D,'LISTA '!W:W))</f>
        <v/>
      </c>
      <c r="I104" s="126"/>
      <c r="L104" s="78">
        <f t="shared" si="2"/>
        <v>102</v>
      </c>
      <c r="M104" s="100">
        <f>IF(L104="","",_xlfn.XLOOKUP($L104,BASE!J:J,BASE!A:A))</f>
        <v>21474</v>
      </c>
      <c r="N104" s="79" t="str">
        <f>IF(M104="","",_xlfn.XLOOKUP($L104,BASE!J:J,BASE!B:B))</f>
        <v>PISTACHE SEM CASCA CRU 2KG (VIDA EM GRAOS)</v>
      </c>
      <c r="O104" s="95">
        <f>IF(N104="","",_xlfn.XLOOKUP($L104,BASE!J:J,BASE!G:G))</f>
        <v>57</v>
      </c>
      <c r="P104" s="136" t="str">
        <f>_xlfn.XLOOKUP(M104,[2]Plan1!$A:$A,[2]Plan1!$D:$D,"")</f>
        <v>USANDO COD 21375</v>
      </c>
      <c r="Q104" s="80"/>
    </row>
    <row r="105" spans="1:17" x14ac:dyDescent="0.3">
      <c r="A105">
        <v>103</v>
      </c>
      <c r="B105" s="79" t="e">
        <f>IF(A105="","",_xlfn.XLOOKUP($A105,'LISTA '!$Y:$Y,'LISTA '!D:D))</f>
        <v>#N/A</v>
      </c>
      <c r="C105" s="79" t="e">
        <f>IF(B105="","",_xlfn.XLOOKUP($A105,'LISTA '!$Y:$Y,'LISTA '!E:E))</f>
        <v>#N/A</v>
      </c>
      <c r="D105" s="85" t="e">
        <f>_xlfn.XLOOKUP($A105,'LISTA '!$Y:$Y,'LISTA '!I:I)</f>
        <v>#N/A</v>
      </c>
      <c r="E105" t="str">
        <f t="shared" si="3"/>
        <v/>
      </c>
      <c r="F105" s="79" t="str">
        <f>IF(E105="","",_xlfn.XLOOKUP($E105,'LISTA '!$Z:$Z,'LISTA '!D:D))</f>
        <v/>
      </c>
      <c r="G105" s="79" t="str">
        <f>IF(F105="","",_xlfn.XLOOKUP($E105,'LISTA '!$Z:$Z,'LISTA '!E:E))</f>
        <v/>
      </c>
      <c r="H105" s="131" t="str">
        <f>IF(G105="","",_xlfn.XLOOKUP(F105,'LISTA '!D:D,'LISTA '!W:W))</f>
        <v/>
      </c>
      <c r="I105" s="126"/>
      <c r="L105" s="78">
        <f t="shared" si="2"/>
        <v>103</v>
      </c>
      <c r="M105" s="100">
        <f>IF(L105="","",_xlfn.XLOOKUP($L105,BASE!J:J,BASE!A:A))</f>
        <v>21823</v>
      </c>
      <c r="N105" s="79" t="str">
        <f>IF(M105="","",_xlfn.XLOOKUP($L105,BASE!J:J,BASE!B:B))</f>
        <v>PSYLLIUM HUSK 50% 5KG (CASCA)</v>
      </c>
      <c r="O105" s="95">
        <f>IF(N105="","",_xlfn.XLOOKUP($L105,BASE!J:J,BASE!G:G))</f>
        <v>150</v>
      </c>
      <c r="P105" s="136" t="str">
        <f>_xlfn.XLOOKUP(M105,[2]Plan1!$A:$A,[2]Plan1!$D:$D,"")</f>
        <v>USANDO COD 21585</v>
      </c>
      <c r="Q105" s="80"/>
    </row>
    <row r="106" spans="1:17" x14ac:dyDescent="0.3">
      <c r="A106">
        <v>104</v>
      </c>
      <c r="B106" s="79" t="e">
        <f>IF(A106="","",_xlfn.XLOOKUP($A106,'LISTA '!$Y:$Y,'LISTA '!D:D))</f>
        <v>#N/A</v>
      </c>
      <c r="C106" s="79" t="e">
        <f>IF(B106="","",_xlfn.XLOOKUP($A106,'LISTA '!$Y:$Y,'LISTA '!E:E))</f>
        <v>#N/A</v>
      </c>
      <c r="D106" s="85" t="e">
        <f>_xlfn.XLOOKUP($A106,'LISTA '!$Y:$Y,'LISTA '!I:I)</f>
        <v>#N/A</v>
      </c>
      <c r="E106" t="str">
        <f t="shared" si="3"/>
        <v/>
      </c>
      <c r="F106" s="79" t="str">
        <f>IF(E106="","",_xlfn.XLOOKUP($E106,'LISTA '!$Z:$Z,'LISTA '!D:D))</f>
        <v/>
      </c>
      <c r="G106" s="79" t="str">
        <f>IF(F106="","",_xlfn.XLOOKUP($E106,'LISTA '!$Z:$Z,'LISTA '!E:E))</f>
        <v/>
      </c>
      <c r="H106" s="131" t="str">
        <f>IF(G106="","",_xlfn.XLOOKUP(F106,'LISTA '!D:D,'LISTA '!W:W))</f>
        <v/>
      </c>
      <c r="I106" s="126"/>
      <c r="L106" s="78">
        <f t="shared" si="2"/>
        <v>104</v>
      </c>
      <c r="M106" s="100">
        <f>IF(L106="","",_xlfn.XLOOKUP($L106,BASE!J:J,BASE!A:A))</f>
        <v>21550</v>
      </c>
      <c r="N106" s="79" t="str">
        <f>IF(M106="","",_xlfn.XLOOKUP($L106,BASE!J:J,BASE!B:B))</f>
        <v>PSYLLIUM HUSK 60% 5KG (CASCA) (VIDA EM GRAOS)</v>
      </c>
      <c r="O106" s="95">
        <f>IF(N106="","",_xlfn.XLOOKUP($L106,BASE!J:J,BASE!G:G))</f>
        <v>65</v>
      </c>
      <c r="P106" s="136" t="str">
        <f>_xlfn.XLOOKUP(M106,[2]Plan1!$A:$A,[2]Plan1!$D:$D,"")</f>
        <v/>
      </c>
      <c r="Q106" s="78"/>
    </row>
    <row r="107" spans="1:17" x14ac:dyDescent="0.3">
      <c r="A107">
        <v>105</v>
      </c>
      <c r="B107" s="79" t="e">
        <f>IF(A107="","",_xlfn.XLOOKUP($A107,'LISTA '!$Y:$Y,'LISTA '!D:D))</f>
        <v>#N/A</v>
      </c>
      <c r="C107" s="79" t="e">
        <f>IF(B107="","",_xlfn.XLOOKUP($A107,'LISTA '!$Y:$Y,'LISTA '!E:E))</f>
        <v>#N/A</v>
      </c>
      <c r="D107" s="85" t="e">
        <f>_xlfn.XLOOKUP($A107,'LISTA '!$Y:$Y,'LISTA '!I:I)</f>
        <v>#N/A</v>
      </c>
      <c r="E107" t="str">
        <f t="shared" si="3"/>
        <v/>
      </c>
      <c r="F107" s="79" t="str">
        <f>IF(E107="","",_xlfn.XLOOKUP($E107,'LISTA '!$Z:$Z,'LISTA '!D:D))</f>
        <v/>
      </c>
      <c r="G107" s="79" t="str">
        <f>IF(F107="","",_xlfn.XLOOKUP($E107,'LISTA '!$Z:$Z,'LISTA '!E:E))</f>
        <v/>
      </c>
      <c r="H107" s="131" t="str">
        <f>IF(G107="","",_xlfn.XLOOKUP(F107,'LISTA '!D:D,'LISTA '!W:W))</f>
        <v/>
      </c>
      <c r="I107" s="126"/>
      <c r="L107" s="78">
        <f t="shared" si="2"/>
        <v>105</v>
      </c>
      <c r="M107" s="100">
        <f>IF(L107="","",_xlfn.XLOOKUP($L107,BASE!J:J,BASE!A:A))</f>
        <v>21554</v>
      </c>
      <c r="N107" s="79" t="str">
        <f>IF(M107="","",_xlfn.XLOOKUP($L107,BASE!J:J,BASE!B:B))</f>
        <v>PSYLLIUM HUSK 80% 5KG (CASCA)</v>
      </c>
      <c r="O107" s="95">
        <f>IF(N107="","",_xlfn.XLOOKUP($L107,BASE!J:J,BASE!G:G))</f>
        <v>310</v>
      </c>
      <c r="P107" s="136" t="str">
        <f>_xlfn.XLOOKUP(M107,[2]Plan1!$A:$A,[2]Plan1!$D:$D,"")</f>
        <v/>
      </c>
      <c r="Q107" s="78"/>
    </row>
    <row r="108" spans="1:17" x14ac:dyDescent="0.3">
      <c r="A108">
        <v>106</v>
      </c>
      <c r="B108" s="79" t="e">
        <f>IF(A108="","",_xlfn.XLOOKUP($A108,'LISTA '!$Y:$Y,'LISTA '!D:D))</f>
        <v>#N/A</v>
      </c>
      <c r="C108" s="79" t="e">
        <f>IF(B108="","",_xlfn.XLOOKUP($A108,'LISTA '!$Y:$Y,'LISTA '!E:E))</f>
        <v>#N/A</v>
      </c>
      <c r="D108" s="85" t="e">
        <f>_xlfn.XLOOKUP($A108,'LISTA '!$Y:$Y,'LISTA '!I:I)</f>
        <v>#N/A</v>
      </c>
      <c r="E108" t="str">
        <f t="shared" si="3"/>
        <v/>
      </c>
      <c r="F108" s="79" t="str">
        <f>IF(E108="","",_xlfn.XLOOKUP($E108,'LISTA '!$Z:$Z,'LISTA '!D:D))</f>
        <v/>
      </c>
      <c r="G108" s="79" t="str">
        <f>IF(F108="","",_xlfn.XLOOKUP($E108,'LISTA '!$Z:$Z,'LISTA '!E:E))</f>
        <v/>
      </c>
      <c r="H108" s="131" t="str">
        <f>IF(G108="","",_xlfn.XLOOKUP(F108,'LISTA '!D:D,'LISTA '!W:W))</f>
        <v/>
      </c>
      <c r="I108" s="126"/>
      <c r="L108" s="78">
        <f t="shared" si="2"/>
        <v>106</v>
      </c>
      <c r="M108" s="100">
        <f>IF(L108="","",_xlfn.XLOOKUP($L108,BASE!J:J,BASE!A:A))</f>
        <v>20938</v>
      </c>
      <c r="N108" s="79" t="str">
        <f>IF(M108="","",_xlfn.XLOOKUP($L108,BASE!J:J,BASE!B:B))</f>
        <v>QUINUA EM GRAOS BRANCA PERUANA 5KG (VIDA EM GRAOS)</v>
      </c>
      <c r="O108" s="95">
        <f>IF(N108="","",_xlfn.XLOOKUP($L108,BASE!J:J,BASE!G:G))</f>
        <v>29</v>
      </c>
      <c r="P108" s="136" t="str">
        <f>_xlfn.XLOOKUP(M108,[2]Plan1!$A:$A,[2]Plan1!$D:$D,"")</f>
        <v/>
      </c>
      <c r="Q108" s="80"/>
    </row>
    <row r="109" spans="1:17" x14ac:dyDescent="0.3">
      <c r="A109">
        <v>107</v>
      </c>
      <c r="B109" s="79" t="e">
        <f>IF(A109="","",_xlfn.XLOOKUP($A109,'LISTA '!$Y:$Y,'LISTA '!D:D))</f>
        <v>#N/A</v>
      </c>
      <c r="C109" s="79" t="e">
        <f>IF(B109="","",_xlfn.XLOOKUP($A109,'LISTA '!$Y:$Y,'LISTA '!E:E))</f>
        <v>#N/A</v>
      </c>
      <c r="D109" s="85" t="e">
        <f>_xlfn.XLOOKUP($A109,'LISTA '!$Y:$Y,'LISTA '!I:I)</f>
        <v>#N/A</v>
      </c>
      <c r="E109" t="str">
        <f t="shared" si="3"/>
        <v/>
      </c>
      <c r="F109" s="79" t="str">
        <f>IF(E109="","",_xlfn.XLOOKUP($E109,'LISTA '!$Z:$Z,'LISTA '!D:D))</f>
        <v/>
      </c>
      <c r="G109" s="79" t="str">
        <f>IF(F109="","",_xlfn.XLOOKUP($E109,'LISTA '!$Z:$Z,'LISTA '!E:E))</f>
        <v/>
      </c>
      <c r="H109" s="131" t="str">
        <f>IF(G109="","",_xlfn.XLOOKUP(F109,'LISTA '!D:D,'LISTA '!W:W))</f>
        <v/>
      </c>
      <c r="I109" s="126"/>
      <c r="L109" s="78">
        <f t="shared" si="2"/>
        <v>107</v>
      </c>
      <c r="M109" s="100">
        <f>IF(L109="","",_xlfn.XLOOKUP($L109,BASE!J:J,BASE!A:A))</f>
        <v>50046</v>
      </c>
      <c r="N109" s="79" t="str">
        <f>IF(M109="","",_xlfn.XLOOKUP($L109,BASE!J:J,BASE!B:B))</f>
        <v>SACO BIODEGRADAVEL VERDE Nº0 30X40</v>
      </c>
      <c r="O109" s="95">
        <f>IF(N109="","",_xlfn.XLOOKUP($L109,BASE!J:J,BASE!G:G))</f>
        <v>5000</v>
      </c>
      <c r="P109" s="136" t="s">
        <v>2113</v>
      </c>
      <c r="Q109" s="78"/>
    </row>
    <row r="110" spans="1:17" x14ac:dyDescent="0.3">
      <c r="A110">
        <v>108</v>
      </c>
      <c r="B110" s="79" t="e">
        <f>IF(A110="","",_xlfn.XLOOKUP($A110,'LISTA '!$Y:$Y,'LISTA '!D:D))</f>
        <v>#N/A</v>
      </c>
      <c r="C110" s="79" t="e">
        <f>IF(B110="","",_xlfn.XLOOKUP($A110,'LISTA '!$Y:$Y,'LISTA '!E:E))</f>
        <v>#N/A</v>
      </c>
      <c r="D110" s="85" t="e">
        <f>_xlfn.XLOOKUP($A110,'LISTA '!$Y:$Y,'LISTA '!I:I)</f>
        <v>#N/A</v>
      </c>
      <c r="E110" t="str">
        <f t="shared" si="3"/>
        <v/>
      </c>
      <c r="F110" s="79" t="str">
        <f>IF(E110="","",_xlfn.XLOOKUP($E110,'LISTA '!$Z:$Z,'LISTA '!D:D))</f>
        <v/>
      </c>
      <c r="G110" s="79" t="str">
        <f>IF(F110="","",_xlfn.XLOOKUP($E110,'LISTA '!$Z:$Z,'LISTA '!E:E))</f>
        <v/>
      </c>
      <c r="H110" s="131" t="str">
        <f>IF(G110="","",_xlfn.XLOOKUP(F110,'LISTA '!D:D,'LISTA '!W:W))</f>
        <v/>
      </c>
      <c r="I110" s="126"/>
      <c r="L110" s="78">
        <f t="shared" si="2"/>
        <v>108</v>
      </c>
      <c r="M110" s="100">
        <f>IF(L110="","",_xlfn.XLOOKUP($L110,BASE!J:J,BASE!A:A))</f>
        <v>50047</v>
      </c>
      <c r="N110" s="79" t="str">
        <f>IF(M110="","",_xlfn.XLOOKUP($L110,BASE!J:J,BASE!B:B))</f>
        <v>SACO BIODEGRADAVEL VERDE Nº1 35X50</v>
      </c>
      <c r="O110" s="95">
        <f>IF(N110="","",_xlfn.XLOOKUP($L110,BASE!J:J,BASE!G:G))</f>
        <v>22900</v>
      </c>
      <c r="P110" s="136" t="s">
        <v>2114</v>
      </c>
      <c r="Q110" s="78"/>
    </row>
    <row r="111" spans="1:17" x14ac:dyDescent="0.3">
      <c r="A111">
        <v>109</v>
      </c>
      <c r="B111" s="79" t="e">
        <f>IF(A111="","",_xlfn.XLOOKUP($A111,'LISTA '!$Y:$Y,'LISTA '!D:D))</f>
        <v>#N/A</v>
      </c>
      <c r="C111" s="79" t="e">
        <f>IF(B111="","",_xlfn.XLOOKUP($A111,'LISTA '!$Y:$Y,'LISTA '!E:E))</f>
        <v>#N/A</v>
      </c>
      <c r="D111" s="85" t="e">
        <f>_xlfn.XLOOKUP($A111,'LISTA '!$Y:$Y,'LISTA '!I:I)</f>
        <v>#N/A</v>
      </c>
      <c r="E111" t="str">
        <f t="shared" si="3"/>
        <v/>
      </c>
      <c r="F111" s="79" t="str">
        <f>IF(E111="","",_xlfn.XLOOKUP($E111,'LISTA '!$Z:$Z,'LISTA '!D:D))</f>
        <v/>
      </c>
      <c r="G111" s="79" t="str">
        <f>IF(F111="","",_xlfn.XLOOKUP($E111,'LISTA '!$Z:$Z,'LISTA '!E:E))</f>
        <v/>
      </c>
      <c r="H111" s="131" t="str">
        <f>IF(G111="","",_xlfn.XLOOKUP(F111,'LISTA '!D:D,'LISTA '!W:W))</f>
        <v/>
      </c>
      <c r="I111" s="126"/>
      <c r="L111" s="78">
        <f t="shared" si="2"/>
        <v>109</v>
      </c>
      <c r="M111" s="100">
        <f>IF(L111="","",_xlfn.XLOOKUP($L111,BASE!J:J,BASE!A:A))</f>
        <v>50048</v>
      </c>
      <c r="N111" s="79" t="str">
        <f>IF(M111="","",_xlfn.XLOOKUP($L111,BASE!J:J,BASE!B:B))</f>
        <v>SACO BIODEGRADAVEL VERDE Nº2 40X60</v>
      </c>
      <c r="O111" s="95">
        <f>IF(N111="","",_xlfn.XLOOKUP($L111,BASE!J:J,BASE!G:G))</f>
        <v>7800</v>
      </c>
      <c r="P111" s="136" t="str">
        <f>_xlfn.XLOOKUP(M111,[2]Plan1!$A:$A,[2]Plan1!$D:$D,"")</f>
        <v>EMBALAGEM</v>
      </c>
      <c r="Q111" s="78"/>
    </row>
    <row r="112" spans="1:17" x14ac:dyDescent="0.3">
      <c r="A112">
        <v>110</v>
      </c>
      <c r="B112" s="79" t="e">
        <f>IF(A112="","",_xlfn.XLOOKUP($A112,'LISTA '!$Y:$Y,'LISTA '!D:D))</f>
        <v>#N/A</v>
      </c>
      <c r="C112" s="79" t="e">
        <f>IF(B112="","",_xlfn.XLOOKUP($A112,'LISTA '!$Y:$Y,'LISTA '!E:E))</f>
        <v>#N/A</v>
      </c>
      <c r="D112" s="85" t="e">
        <f>_xlfn.XLOOKUP($A112,'LISTA '!$Y:$Y,'LISTA '!I:I)</f>
        <v>#N/A</v>
      </c>
      <c r="E112" t="str">
        <f t="shared" si="3"/>
        <v/>
      </c>
      <c r="F112" s="79" t="str">
        <f>IF(E112="","",_xlfn.XLOOKUP($E112,'LISTA '!$Z:$Z,'LISTA '!D:D))</f>
        <v/>
      </c>
      <c r="G112" s="79" t="str">
        <f>IF(F112="","",_xlfn.XLOOKUP($E112,'LISTA '!$Z:$Z,'LISTA '!E:E))</f>
        <v/>
      </c>
      <c r="H112" s="131" t="str">
        <f>IF(G112="","",_xlfn.XLOOKUP(F112,'LISTA '!D:D,'LISTA '!W:W))</f>
        <v/>
      </c>
      <c r="I112" s="126"/>
      <c r="L112" s="78">
        <f t="shared" si="2"/>
        <v>110</v>
      </c>
      <c r="M112" s="100">
        <f>IF(L112="","",_xlfn.XLOOKUP($L112,BASE!J:J,BASE!A:A))</f>
        <v>50049</v>
      </c>
      <c r="N112" s="79" t="str">
        <f>IF(M112="","",_xlfn.XLOOKUP($L112,BASE!J:J,BASE!B:B))</f>
        <v>SACO BIODEGRADAVEL VERDE Nº3 45X70</v>
      </c>
      <c r="O112" s="95">
        <f>IF(N112="","",_xlfn.XLOOKUP($L112,BASE!J:J,BASE!G:G))</f>
        <v>2000</v>
      </c>
      <c r="P112" s="136" t="str">
        <f>_xlfn.XLOOKUP(M112,[2]Plan1!$A:$A,[2]Plan1!$D:$D,"")</f>
        <v>EMBALAGEM</v>
      </c>
      <c r="Q112" s="78"/>
    </row>
    <row r="113" spans="1:17" x14ac:dyDescent="0.3">
      <c r="A113">
        <v>111</v>
      </c>
      <c r="B113" s="79" t="e">
        <f>IF(A113="","",_xlfn.XLOOKUP($A113,'LISTA '!$Y:$Y,'LISTA '!D:D))</f>
        <v>#N/A</v>
      </c>
      <c r="C113" s="79" t="e">
        <f>IF(B113="","",_xlfn.XLOOKUP($A113,'LISTA '!$Y:$Y,'LISTA '!E:E))</f>
        <v>#N/A</v>
      </c>
      <c r="D113" s="85" t="e">
        <f>_xlfn.XLOOKUP($A113,'LISTA '!$Y:$Y,'LISTA '!I:I)</f>
        <v>#N/A</v>
      </c>
      <c r="E113" t="str">
        <f t="shared" si="3"/>
        <v/>
      </c>
      <c r="F113" s="79" t="str">
        <f>IF(E113="","",_xlfn.XLOOKUP($E113,'LISTA '!$Z:$Z,'LISTA '!D:D))</f>
        <v/>
      </c>
      <c r="G113" s="79" t="str">
        <f>IF(F113="","",_xlfn.XLOOKUP($E113,'LISTA '!$Z:$Z,'LISTA '!E:E))</f>
        <v/>
      </c>
      <c r="H113" s="131" t="str">
        <f>IF(G113="","",_xlfn.XLOOKUP(F113,'LISTA '!D:D,'LISTA '!W:W))</f>
        <v/>
      </c>
      <c r="I113" s="126"/>
      <c r="L113" s="78">
        <f t="shared" si="2"/>
        <v>111</v>
      </c>
      <c r="M113" s="100">
        <f>IF(L113="","",_xlfn.XLOOKUP($L113,BASE!J:J,BASE!A:A))</f>
        <v>50067</v>
      </c>
      <c r="N113" s="79" t="str">
        <f>IF(M113="","",_xlfn.XLOOKUP($L113,BASE!J:J,BASE!B:B))</f>
        <v>SACO DE RAFIA 50X80</v>
      </c>
      <c r="O113" s="95">
        <f>IF(N113="","",_xlfn.XLOOKUP($L113,BASE!J:J,BASE!G:G))</f>
        <v>1400</v>
      </c>
      <c r="P113" s="136" t="str">
        <f>_xlfn.XLOOKUP(M113,[2]Plan1!$A:$A,[2]Plan1!$D:$D,"")</f>
        <v/>
      </c>
      <c r="Q113" s="78"/>
    </row>
    <row r="114" spans="1:17" x14ac:dyDescent="0.3">
      <c r="A114">
        <v>112</v>
      </c>
      <c r="B114" s="79" t="e">
        <f>IF(A114="","",_xlfn.XLOOKUP($A114,'LISTA '!$Y:$Y,'LISTA '!D:D))</f>
        <v>#N/A</v>
      </c>
      <c r="C114" s="79" t="e">
        <f>IF(B114="","",_xlfn.XLOOKUP($A114,'LISTA '!$Y:$Y,'LISTA '!E:E))</f>
        <v>#N/A</v>
      </c>
      <c r="D114" s="85" t="e">
        <f>_xlfn.XLOOKUP($A114,'LISTA '!$Y:$Y,'LISTA '!I:I)</f>
        <v>#N/A</v>
      </c>
      <c r="E114" t="str">
        <f t="shared" si="3"/>
        <v/>
      </c>
      <c r="F114" s="79" t="str">
        <f>IF(E114="","",_xlfn.XLOOKUP($E114,'LISTA '!$Z:$Z,'LISTA '!D:D))</f>
        <v/>
      </c>
      <c r="G114" s="79" t="str">
        <f>IF(F114="","",_xlfn.XLOOKUP($E114,'LISTA '!$Z:$Z,'LISTA '!E:E))</f>
        <v/>
      </c>
      <c r="H114" s="131" t="str">
        <f>IF(G114="","",_xlfn.XLOOKUP(F114,'LISTA '!D:D,'LISTA '!W:W))</f>
        <v/>
      </c>
      <c r="I114" s="126"/>
      <c r="L114" s="78">
        <f t="shared" si="2"/>
        <v>112</v>
      </c>
      <c r="M114" s="100">
        <f>IF(L114="","",_xlfn.XLOOKUP($L114,BASE!J:J,BASE!A:A))</f>
        <v>50068</v>
      </c>
      <c r="N114" s="79" t="str">
        <f>IF(M114="","",_xlfn.XLOOKUP($L114,BASE!J:J,BASE!B:B))</f>
        <v>SACO DE RAFIA 80X120</v>
      </c>
      <c r="O114" s="95">
        <f>IF(N114="","",_xlfn.XLOOKUP($L114,BASE!J:J,BASE!G:G))</f>
        <v>1700</v>
      </c>
      <c r="P114" s="136" t="s">
        <v>2107</v>
      </c>
      <c r="Q114" s="78"/>
    </row>
    <row r="115" spans="1:17" x14ac:dyDescent="0.3">
      <c r="A115">
        <v>113</v>
      </c>
      <c r="B115" s="79" t="e">
        <f>IF(A115="","",_xlfn.XLOOKUP($A115,'LISTA '!$Y:$Y,'LISTA '!D:D))</f>
        <v>#N/A</v>
      </c>
      <c r="C115" s="79" t="e">
        <f>IF(B115="","",_xlfn.XLOOKUP($A115,'LISTA '!$Y:$Y,'LISTA '!E:E))</f>
        <v>#N/A</v>
      </c>
      <c r="D115" s="85" t="e">
        <f>_xlfn.XLOOKUP($A115,'LISTA '!$Y:$Y,'LISTA '!I:I)</f>
        <v>#N/A</v>
      </c>
      <c r="E115" t="str">
        <f t="shared" si="3"/>
        <v/>
      </c>
      <c r="F115" s="79" t="str">
        <f>IF(E115="","",_xlfn.XLOOKUP($E115,'LISTA '!$Z:$Z,'LISTA '!D:D))</f>
        <v/>
      </c>
      <c r="G115" s="79" t="str">
        <f>IF(F115="","",_xlfn.XLOOKUP($E115,'LISTA '!$Z:$Z,'LISTA '!E:E))</f>
        <v/>
      </c>
      <c r="H115" s="131" t="str">
        <f>IF(G115="","",_xlfn.XLOOKUP(F115,'LISTA '!D:D,'LISTA '!W:W))</f>
        <v/>
      </c>
      <c r="I115" s="126"/>
      <c r="L115" s="78">
        <f t="shared" si="2"/>
        <v>113</v>
      </c>
      <c r="M115" s="100">
        <f>IF(L115="","",_xlfn.XLOOKUP($L115,BASE!J:J,BASE!A:A))</f>
        <v>50061</v>
      </c>
      <c r="N115" s="79" t="str">
        <f>IF(M115="","",_xlfn.XLOOKUP($L115,BASE!J:J,BASE!B:B))</f>
        <v>SACO DE VACUO 30X40</v>
      </c>
      <c r="O115" s="95">
        <f>IF(N115="","",_xlfn.XLOOKUP($L115,BASE!J:J,BASE!G:G))</f>
        <v>1500</v>
      </c>
      <c r="P115" s="136" t="str">
        <f>_xlfn.XLOOKUP(M115,[2]Plan1!$A:$A,[2]Plan1!$D:$D,"")</f>
        <v/>
      </c>
      <c r="Q115" s="78"/>
    </row>
    <row r="116" spans="1:17" x14ac:dyDescent="0.3">
      <c r="A116">
        <v>114</v>
      </c>
      <c r="B116" s="79" t="e">
        <f>IF(A116="","",_xlfn.XLOOKUP($A116,'LISTA '!$Y:$Y,'LISTA '!D:D))</f>
        <v>#N/A</v>
      </c>
      <c r="C116" s="79" t="e">
        <f>IF(B116="","",_xlfn.XLOOKUP($A116,'LISTA '!$Y:$Y,'LISTA '!E:E))</f>
        <v>#N/A</v>
      </c>
      <c r="D116" s="85" t="e">
        <f>_xlfn.XLOOKUP($A116,'LISTA '!$Y:$Y,'LISTA '!I:I)</f>
        <v>#N/A</v>
      </c>
      <c r="E116" t="str">
        <f t="shared" si="3"/>
        <v/>
      </c>
      <c r="F116" s="79" t="str">
        <f>IF(E116="","",_xlfn.XLOOKUP($E116,'LISTA '!$Z:$Z,'LISTA '!D:D))</f>
        <v/>
      </c>
      <c r="G116" s="79" t="str">
        <f>IF(F116="","",_xlfn.XLOOKUP($E116,'LISTA '!$Z:$Z,'LISTA '!E:E))</f>
        <v/>
      </c>
      <c r="H116" s="131" t="str">
        <f>IF(G116="","",_xlfn.XLOOKUP(F116,'LISTA '!D:D,'LISTA '!W:W))</f>
        <v/>
      </c>
      <c r="I116" s="126"/>
      <c r="L116" s="78">
        <f t="shared" si="2"/>
        <v>114</v>
      </c>
      <c r="M116" s="100">
        <f>IF(L116="","",_xlfn.XLOOKUP($L116,BASE!J:J,BASE!A:A))</f>
        <v>50062</v>
      </c>
      <c r="N116" s="79" t="str">
        <f>IF(M116="","",_xlfn.XLOOKUP($L116,BASE!J:J,BASE!B:B))</f>
        <v>SACO DE VACUO 40X60</v>
      </c>
      <c r="O116" s="95">
        <f>IF(N116="","",_xlfn.XLOOKUP($L116,BASE!J:J,BASE!G:G))</f>
        <v>16500</v>
      </c>
      <c r="P116" s="136" t="s">
        <v>2107</v>
      </c>
      <c r="Q116" s="78"/>
    </row>
    <row r="117" spans="1:17" x14ac:dyDescent="0.3">
      <c r="A117">
        <v>115</v>
      </c>
      <c r="B117" s="79" t="e">
        <f>IF(A117="","",_xlfn.XLOOKUP($A117,'LISTA '!$Y:$Y,'LISTA '!D:D))</f>
        <v>#N/A</v>
      </c>
      <c r="C117" s="79" t="e">
        <f>IF(B117="","",_xlfn.XLOOKUP($A117,'LISTA '!$Y:$Y,'LISTA '!E:E))</f>
        <v>#N/A</v>
      </c>
      <c r="D117" s="85" t="e">
        <f>_xlfn.XLOOKUP($A117,'LISTA '!$Y:$Y,'LISTA '!I:I)</f>
        <v>#N/A</v>
      </c>
      <c r="E117" t="str">
        <f t="shared" si="3"/>
        <v/>
      </c>
      <c r="F117" s="79" t="str">
        <f>IF(E117="","",_xlfn.XLOOKUP($E117,'LISTA '!$Z:$Z,'LISTA '!D:D))</f>
        <v/>
      </c>
      <c r="G117" s="79" t="str">
        <f>IF(F117="","",_xlfn.XLOOKUP($E117,'LISTA '!$Z:$Z,'LISTA '!E:E))</f>
        <v/>
      </c>
      <c r="H117" s="131" t="str">
        <f>IF(G117="","",_xlfn.XLOOKUP(F117,'LISTA '!D:D,'LISTA '!W:W))</f>
        <v/>
      </c>
      <c r="I117" s="126"/>
      <c r="L117" s="78">
        <f t="shared" si="2"/>
        <v>115</v>
      </c>
      <c r="M117" s="100">
        <f>IF(L117="","",_xlfn.XLOOKUP($L117,BASE!J:J,BASE!A:A))</f>
        <v>50050</v>
      </c>
      <c r="N117" s="79" t="str">
        <f>IF(M117="","",_xlfn.XLOOKUP($L117,BASE!J:J,BASE!B:B))</f>
        <v>SACO PAPEL KRAFT Nº 0 65x49</v>
      </c>
      <c r="O117" s="95">
        <f>IF(N117="","",_xlfn.XLOOKUP($L117,BASE!J:J,BASE!G:G))</f>
        <v>13150</v>
      </c>
      <c r="P117" s="136" t="str">
        <f>_xlfn.XLOOKUP(M117,[2]Plan1!$A:$A,[2]Plan1!$D:$D,"")</f>
        <v>EMBALAGEM</v>
      </c>
      <c r="Q117" s="78"/>
    </row>
    <row r="118" spans="1:17" x14ac:dyDescent="0.3">
      <c r="A118">
        <v>116</v>
      </c>
      <c r="B118" s="79" t="e">
        <f>IF(A118="","",_xlfn.XLOOKUP($A118,'LISTA '!$Y:$Y,'LISTA '!D:D))</f>
        <v>#N/A</v>
      </c>
      <c r="C118" s="79" t="e">
        <f>IF(B118="","",_xlfn.XLOOKUP($A118,'LISTA '!$Y:$Y,'LISTA '!E:E))</f>
        <v>#N/A</v>
      </c>
      <c r="D118" s="85" t="e">
        <f>_xlfn.XLOOKUP($A118,'LISTA '!$Y:$Y,'LISTA '!I:I)</f>
        <v>#N/A</v>
      </c>
      <c r="E118" t="str">
        <f t="shared" si="3"/>
        <v/>
      </c>
      <c r="F118" s="79" t="str">
        <f>IF(E118="","",_xlfn.XLOOKUP($E118,'LISTA '!$Z:$Z,'LISTA '!D:D))</f>
        <v/>
      </c>
      <c r="G118" s="79" t="str">
        <f>IF(F118="","",_xlfn.XLOOKUP($E118,'LISTA '!$Z:$Z,'LISTA '!E:E))</f>
        <v/>
      </c>
      <c r="H118" s="131" t="str">
        <f>IF(G118="","",_xlfn.XLOOKUP(F118,'LISTA '!D:D,'LISTA '!W:W))</f>
        <v/>
      </c>
      <c r="I118" s="126"/>
      <c r="L118" s="78">
        <f t="shared" ref="L118:L181" si="4">IFERROR(IF((L117+1)&gt;$L$2,"",L117+1),"")</f>
        <v>116</v>
      </c>
      <c r="M118" s="100">
        <f>IF(L118="","",_xlfn.XLOOKUP($L118,BASE!J:J,BASE!A:A))</f>
        <v>50051</v>
      </c>
      <c r="N118" s="79" t="str">
        <f>IF(M118="","",_xlfn.XLOOKUP($L118,BASE!J:J,BASE!B:B))</f>
        <v>SACO PAPEL KRAFT Nº 1 69x52</v>
      </c>
      <c r="O118" s="95">
        <f>IF(N118="","",_xlfn.XLOOKUP($L118,BASE!J:J,BASE!G:G))</f>
        <v>184111</v>
      </c>
      <c r="P118" s="136" t="s">
        <v>2107</v>
      </c>
      <c r="Q118" s="78"/>
    </row>
    <row r="119" spans="1:17" x14ac:dyDescent="0.3">
      <c r="A119">
        <v>117</v>
      </c>
      <c r="B119" s="79" t="e">
        <f>IF(A119="","",_xlfn.XLOOKUP($A119,'LISTA '!$Y:$Y,'LISTA '!D:D))</f>
        <v>#N/A</v>
      </c>
      <c r="C119" s="79" t="e">
        <f>IF(B119="","",_xlfn.XLOOKUP($A119,'LISTA '!$Y:$Y,'LISTA '!E:E))</f>
        <v>#N/A</v>
      </c>
      <c r="D119" s="85" t="e">
        <f>_xlfn.XLOOKUP($A119,'LISTA '!$Y:$Y,'LISTA '!I:I)</f>
        <v>#N/A</v>
      </c>
      <c r="E119" t="str">
        <f t="shared" si="3"/>
        <v/>
      </c>
      <c r="F119" s="79" t="str">
        <f>IF(E119="","",_xlfn.XLOOKUP($E119,'LISTA '!$Z:$Z,'LISTA '!D:D))</f>
        <v/>
      </c>
      <c r="G119" s="79" t="str">
        <f>IF(F119="","",_xlfn.XLOOKUP($E119,'LISTA '!$Z:$Z,'LISTA '!E:E))</f>
        <v/>
      </c>
      <c r="H119" s="131" t="str">
        <f>IF(G119="","",_xlfn.XLOOKUP(F119,'LISTA '!D:D,'LISTA '!W:W))</f>
        <v/>
      </c>
      <c r="I119" s="126"/>
      <c r="L119" s="78">
        <f t="shared" si="4"/>
        <v>117</v>
      </c>
      <c r="M119" s="100">
        <f>IF(L119="","",_xlfn.XLOOKUP($L119,BASE!J:J,BASE!A:A))</f>
        <v>50052</v>
      </c>
      <c r="N119" s="79" t="str">
        <f>IF(M119="","",_xlfn.XLOOKUP($L119,BASE!J:J,BASE!B:B))</f>
        <v>SACO PAPEL KRAFT Nº 2 80x64</v>
      </c>
      <c r="O119" s="95">
        <f>IF(N119="","",_xlfn.XLOOKUP($L119,BASE!J:J,BASE!G:G))</f>
        <v>65456</v>
      </c>
      <c r="P119" s="136" t="s">
        <v>2107</v>
      </c>
      <c r="Q119" s="78"/>
    </row>
    <row r="120" spans="1:17" x14ac:dyDescent="0.3">
      <c r="A120">
        <v>118</v>
      </c>
      <c r="B120" s="79" t="e">
        <f>IF(A120="","",_xlfn.XLOOKUP($A120,'LISTA '!$Y:$Y,'LISTA '!D:D))</f>
        <v>#N/A</v>
      </c>
      <c r="C120" s="79" t="e">
        <f>IF(B120="","",_xlfn.XLOOKUP($A120,'LISTA '!$Y:$Y,'LISTA '!E:E))</f>
        <v>#N/A</v>
      </c>
      <c r="D120" s="85" t="e">
        <f>_xlfn.XLOOKUP($A120,'LISTA '!$Y:$Y,'LISTA '!I:I)</f>
        <v>#N/A</v>
      </c>
      <c r="E120" t="str">
        <f t="shared" si="3"/>
        <v/>
      </c>
      <c r="F120" s="79" t="str">
        <f>IF(E120="","",_xlfn.XLOOKUP($E120,'LISTA '!$Z:$Z,'LISTA '!D:D))</f>
        <v/>
      </c>
      <c r="G120" s="79" t="str">
        <f>IF(F120="","",_xlfn.XLOOKUP($E120,'LISTA '!$Z:$Z,'LISTA '!E:E))</f>
        <v/>
      </c>
      <c r="H120" s="131" t="str">
        <f>IF(G120="","",_xlfn.XLOOKUP(F120,'LISTA '!D:D,'LISTA '!W:W))</f>
        <v/>
      </c>
      <c r="I120" s="126"/>
      <c r="L120" s="78">
        <f t="shared" si="4"/>
        <v>118</v>
      </c>
      <c r="M120" s="100">
        <f>IF(L120="","",_xlfn.XLOOKUP($L120,BASE!J:J,BASE!A:A))</f>
        <v>50053</v>
      </c>
      <c r="N120" s="79" t="str">
        <f>IF(M120="","",_xlfn.XLOOKUP($L120,BASE!J:J,BASE!B:B))</f>
        <v>SACO PAPEL KRAFT Nº 3 96X74</v>
      </c>
      <c r="O120" s="95">
        <f>IF(N120="","",_xlfn.XLOOKUP($L120,BASE!J:J,BASE!G:G))</f>
        <v>3500</v>
      </c>
      <c r="P120" s="136" t="str">
        <f>_xlfn.XLOOKUP(M120,[2]Plan1!$A:$A,[2]Plan1!$D:$D,"")</f>
        <v>EMBALAGEM</v>
      </c>
      <c r="Q120" s="78"/>
    </row>
    <row r="121" spans="1:17" x14ac:dyDescent="0.3">
      <c r="A121">
        <v>119</v>
      </c>
      <c r="B121" s="79" t="e">
        <f>IF(A121="","",_xlfn.XLOOKUP($A121,'LISTA '!$Y:$Y,'LISTA '!D:D))</f>
        <v>#N/A</v>
      </c>
      <c r="C121" s="79" t="e">
        <f>IF(B121="","",_xlfn.XLOOKUP($A121,'LISTA '!$Y:$Y,'LISTA '!E:E))</f>
        <v>#N/A</v>
      </c>
      <c r="D121" s="85" t="e">
        <f>_xlfn.XLOOKUP($A121,'LISTA '!$Y:$Y,'LISTA '!I:I)</f>
        <v>#N/A</v>
      </c>
      <c r="E121" t="str">
        <f t="shared" si="3"/>
        <v/>
      </c>
      <c r="F121" s="79" t="str">
        <f>IF(E121="","",_xlfn.XLOOKUP($E121,'LISTA '!$Z:$Z,'LISTA '!D:D))</f>
        <v/>
      </c>
      <c r="G121" s="79" t="str">
        <f>IF(F121="","",_xlfn.XLOOKUP($E121,'LISTA '!$Z:$Z,'LISTA '!E:E))</f>
        <v/>
      </c>
      <c r="H121" s="131" t="str">
        <f>IF(G121="","",_xlfn.XLOOKUP(F121,'LISTA '!D:D,'LISTA '!W:W))</f>
        <v/>
      </c>
      <c r="I121" s="126"/>
      <c r="L121" s="78">
        <f t="shared" si="4"/>
        <v>119</v>
      </c>
      <c r="M121" s="100">
        <f>IF(L121="","",_xlfn.XLOOKUP($L121,BASE!J:J,BASE!A:A))</f>
        <v>50065</v>
      </c>
      <c r="N121" s="79" t="str">
        <f>IF(M121="","",_xlfn.XLOOKUP($L121,BASE!J:J,BASE!B:B))</f>
        <v>SACO PARA COCO N°1</v>
      </c>
      <c r="O121" s="95">
        <f>IF(N121="","",_xlfn.XLOOKUP($L121,BASE!J:J,BASE!G:G))</f>
        <v>1300</v>
      </c>
      <c r="P121" s="136" t="str">
        <f>_xlfn.XLOOKUP(M121,[2]Plan1!$A:$A,[2]Plan1!$D:$D,"")</f>
        <v>EMBALAGEM</v>
      </c>
      <c r="Q121" s="78"/>
    </row>
    <row r="122" spans="1:17" x14ac:dyDescent="0.3">
      <c r="A122">
        <v>120</v>
      </c>
      <c r="B122" s="79" t="e">
        <f>IF(A122="","",_xlfn.XLOOKUP($A122,'LISTA '!$Y:$Y,'LISTA '!D:D))</f>
        <v>#N/A</v>
      </c>
      <c r="C122" s="79" t="e">
        <f>IF(B122="","",_xlfn.XLOOKUP($A122,'LISTA '!$Y:$Y,'LISTA '!E:E))</f>
        <v>#N/A</v>
      </c>
      <c r="D122" s="85" t="e">
        <f>_xlfn.XLOOKUP($A122,'LISTA '!$Y:$Y,'LISTA '!I:I)</f>
        <v>#N/A</v>
      </c>
      <c r="E122" t="str">
        <f t="shared" si="3"/>
        <v/>
      </c>
      <c r="F122" s="79" t="str">
        <f>IF(E122="","",_xlfn.XLOOKUP($E122,'LISTA '!$Z:$Z,'LISTA '!D:D))</f>
        <v/>
      </c>
      <c r="G122" s="79" t="str">
        <f>IF(F122="","",_xlfn.XLOOKUP($E122,'LISTA '!$Z:$Z,'LISTA '!E:E))</f>
        <v/>
      </c>
      <c r="H122" s="131" t="str">
        <f>IF(G122="","",_xlfn.XLOOKUP(F122,'LISTA '!D:D,'LISTA '!W:W))</f>
        <v/>
      </c>
      <c r="I122" s="126"/>
      <c r="L122" s="78">
        <f t="shared" si="4"/>
        <v>120</v>
      </c>
      <c r="M122" s="100">
        <f>IF(L122="","",_xlfn.XLOOKUP($L122,BASE!J:J,BASE!A:A))</f>
        <v>50043</v>
      </c>
      <c r="N122" s="79" t="str">
        <f>IF(M122="","",_xlfn.XLOOKUP($L122,BASE!J:J,BASE!B:B))</f>
        <v>SACO TRANSPARENTE 30X40</v>
      </c>
      <c r="O122" s="95">
        <f>IF(N122="","",_xlfn.XLOOKUP($L122,BASE!J:J,BASE!G:G))</f>
        <v>3000</v>
      </c>
      <c r="P122" s="136" t="str">
        <f>_xlfn.XLOOKUP(M122,[2]Plan1!$A:$A,[2]Plan1!$D:$D,"")</f>
        <v>EMBALAGEM</v>
      </c>
      <c r="Q122" s="78"/>
    </row>
    <row r="123" spans="1:17" x14ac:dyDescent="0.3">
      <c r="A123">
        <v>121</v>
      </c>
      <c r="B123" s="79" t="e">
        <f>IF(A123="","",_xlfn.XLOOKUP($A123,'LISTA '!$Y:$Y,'LISTA '!D:D))</f>
        <v>#N/A</v>
      </c>
      <c r="C123" s="79" t="e">
        <f>IF(B123="","",_xlfn.XLOOKUP($A123,'LISTA '!$Y:$Y,'LISTA '!E:E))</f>
        <v>#N/A</v>
      </c>
      <c r="D123" s="85" t="e">
        <f>_xlfn.XLOOKUP($A123,'LISTA '!$Y:$Y,'LISTA '!I:I)</f>
        <v>#N/A</v>
      </c>
      <c r="E123" t="str">
        <f t="shared" si="3"/>
        <v/>
      </c>
      <c r="F123" s="79" t="str">
        <f>IF(E123="","",_xlfn.XLOOKUP($E123,'LISTA '!$Z:$Z,'LISTA '!D:D))</f>
        <v/>
      </c>
      <c r="G123" s="79" t="str">
        <f>IF(F123="","",_xlfn.XLOOKUP($E123,'LISTA '!$Z:$Z,'LISTA '!E:E))</f>
        <v/>
      </c>
      <c r="H123" s="131" t="str">
        <f>IF(G123="","",_xlfn.XLOOKUP(F123,'LISTA '!D:D,'LISTA '!W:W))</f>
        <v/>
      </c>
      <c r="I123" s="126"/>
      <c r="L123" s="78">
        <f t="shared" si="4"/>
        <v>121</v>
      </c>
      <c r="M123" s="100">
        <f>IF(L123="","",_xlfn.XLOOKUP($L123,BASE!J:J,BASE!A:A))</f>
        <v>50044</v>
      </c>
      <c r="N123" s="79" t="str">
        <f>IF(M123="","",_xlfn.XLOOKUP($L123,BASE!J:J,BASE!B:B))</f>
        <v>SACO TRANSPARENTE 35X50</v>
      </c>
      <c r="O123" s="95">
        <f>IF(N123="","",_xlfn.XLOOKUP($L123,BASE!J:J,BASE!G:G))</f>
        <v>1000</v>
      </c>
      <c r="P123" s="136" t="s">
        <v>2111</v>
      </c>
      <c r="Q123" s="78"/>
    </row>
    <row r="124" spans="1:17" x14ac:dyDescent="0.3">
      <c r="A124">
        <v>122</v>
      </c>
      <c r="B124" s="79" t="e">
        <f>IF(A124="","",_xlfn.XLOOKUP($A124,'LISTA '!$Y:$Y,'LISTA '!D:D))</f>
        <v>#N/A</v>
      </c>
      <c r="C124" s="79" t="e">
        <f>IF(B124="","",_xlfn.XLOOKUP($A124,'LISTA '!$Y:$Y,'LISTA '!E:E))</f>
        <v>#N/A</v>
      </c>
      <c r="D124" s="85" t="e">
        <f>_xlfn.XLOOKUP($A124,'LISTA '!$Y:$Y,'LISTA '!I:I)</f>
        <v>#N/A</v>
      </c>
      <c r="E124" t="str">
        <f t="shared" si="3"/>
        <v/>
      </c>
      <c r="F124" s="79" t="str">
        <f>IF(E124="","",_xlfn.XLOOKUP($E124,'LISTA '!$Z:$Z,'LISTA '!D:D))</f>
        <v/>
      </c>
      <c r="G124" s="79" t="str">
        <f>IF(F124="","",_xlfn.XLOOKUP($E124,'LISTA '!$Z:$Z,'LISTA '!E:E))</f>
        <v/>
      </c>
      <c r="H124" s="131" t="str">
        <f>IF(G124="","",_xlfn.XLOOKUP(F124,'LISTA '!D:D,'LISTA '!W:W))</f>
        <v/>
      </c>
      <c r="I124" s="126"/>
      <c r="L124" s="78">
        <f t="shared" si="4"/>
        <v>122</v>
      </c>
      <c r="M124" s="100">
        <f>IF(L124="","",_xlfn.XLOOKUP($L124,BASE!J:J,BASE!A:A))</f>
        <v>50045</v>
      </c>
      <c r="N124" s="79" t="str">
        <f>IF(M124="","",_xlfn.XLOOKUP($L124,BASE!J:J,BASE!B:B))</f>
        <v>SACO TRANSPARENTE 40X60</v>
      </c>
      <c r="O124" s="95">
        <f>IF(N124="","",_xlfn.XLOOKUP($L124,BASE!J:J,BASE!G:G))</f>
        <v>10000</v>
      </c>
      <c r="P124" s="136" t="s">
        <v>2111</v>
      </c>
      <c r="Q124" s="78"/>
    </row>
    <row r="125" spans="1:17" x14ac:dyDescent="0.3">
      <c r="A125">
        <v>123</v>
      </c>
      <c r="B125" s="79" t="e">
        <f>IF(A125="","",_xlfn.XLOOKUP($A125,'LISTA '!$Y:$Y,'LISTA '!D:D))</f>
        <v>#N/A</v>
      </c>
      <c r="C125" s="79" t="e">
        <f>IF(B125="","",_xlfn.XLOOKUP($A125,'LISTA '!$Y:$Y,'LISTA '!E:E))</f>
        <v>#N/A</v>
      </c>
      <c r="D125" s="85" t="e">
        <f>_xlfn.XLOOKUP($A125,'LISTA '!$Y:$Y,'LISTA '!I:I)</f>
        <v>#N/A</v>
      </c>
      <c r="E125" t="str">
        <f t="shared" si="3"/>
        <v/>
      </c>
      <c r="F125" s="79" t="str">
        <f>IF(E125="","",_xlfn.XLOOKUP($E125,'LISTA '!$Z:$Z,'LISTA '!D:D))</f>
        <v/>
      </c>
      <c r="G125" s="79" t="str">
        <f>IF(F125="","",_xlfn.XLOOKUP($E125,'LISTA '!$Z:$Z,'LISTA '!E:E))</f>
        <v/>
      </c>
      <c r="H125" s="131" t="str">
        <f>IF(G125="","",_xlfn.XLOOKUP(F125,'LISTA '!D:D,'LISTA '!W:W))</f>
        <v/>
      </c>
      <c r="I125" s="126"/>
      <c r="L125" s="78">
        <f t="shared" si="4"/>
        <v>123</v>
      </c>
      <c r="M125" s="100">
        <f>IF(L125="","",_xlfn.XLOOKUP($L125,BASE!J:J,BASE!A:A))</f>
        <v>50035</v>
      </c>
      <c r="N125" s="79" t="str">
        <f>IF(M125="","",_xlfn.XLOOKUP($L125,BASE!J:J,BASE!B:B))</f>
        <v>SAL REFINADO 25KG</v>
      </c>
      <c r="O125" s="95">
        <f>IF(N125="","",_xlfn.XLOOKUP($L125,BASE!J:J,BASE!G:G))</f>
        <v>544</v>
      </c>
      <c r="P125" s="136" t="s">
        <v>2111</v>
      </c>
      <c r="Q125" s="78"/>
    </row>
    <row r="126" spans="1:17" x14ac:dyDescent="0.3">
      <c r="A126">
        <v>124</v>
      </c>
      <c r="B126" s="79" t="e">
        <f>IF(A126="","",_xlfn.XLOOKUP($A126,'LISTA '!$Y:$Y,'LISTA '!D:D))</f>
        <v>#N/A</v>
      </c>
      <c r="C126" s="79" t="e">
        <f>IF(B126="","",_xlfn.XLOOKUP($A126,'LISTA '!$Y:$Y,'LISTA '!E:E))</f>
        <v>#N/A</v>
      </c>
      <c r="D126" s="85" t="e">
        <f>_xlfn.XLOOKUP($A126,'LISTA '!$Y:$Y,'LISTA '!I:I)</f>
        <v>#N/A</v>
      </c>
      <c r="E126" t="str">
        <f t="shared" si="3"/>
        <v/>
      </c>
      <c r="F126" s="79" t="str">
        <f>IF(E126="","",_xlfn.XLOOKUP($E126,'LISTA '!$Z:$Z,'LISTA '!D:D))</f>
        <v/>
      </c>
      <c r="G126" s="79" t="str">
        <f>IF(F126="","",_xlfn.XLOOKUP($E126,'LISTA '!$Z:$Z,'LISTA '!E:E))</f>
        <v/>
      </c>
      <c r="H126" s="131" t="str">
        <f>IF(G126="","",_xlfn.XLOOKUP(F126,'LISTA '!D:D,'LISTA '!W:W))</f>
        <v/>
      </c>
      <c r="I126" s="126"/>
      <c r="L126" s="78">
        <f t="shared" si="4"/>
        <v>124</v>
      </c>
      <c r="M126" s="100">
        <f>IF(L126="","",_xlfn.XLOOKUP($L126,BASE!J:J,BASE!A:A))</f>
        <v>50004</v>
      </c>
      <c r="N126" s="79" t="str">
        <f>IF(M126="","",_xlfn.XLOOKUP($L126,BASE!J:J,BASE!B:B))</f>
        <v>SALSA DESIDRATADA 10KG</v>
      </c>
      <c r="O126" s="95">
        <f>IF(N126="","",_xlfn.XLOOKUP($L126,BASE!J:J,BASE!G:G))</f>
        <v>107</v>
      </c>
      <c r="P126" s="136" t="s">
        <v>2111</v>
      </c>
      <c r="Q126" s="78"/>
    </row>
    <row r="127" spans="1:17" x14ac:dyDescent="0.3">
      <c r="A127">
        <v>125</v>
      </c>
      <c r="B127" s="79" t="e">
        <f>IF(A127="","",_xlfn.XLOOKUP($A127,'LISTA '!$Y:$Y,'LISTA '!D:D))</f>
        <v>#N/A</v>
      </c>
      <c r="C127" s="79" t="e">
        <f>IF(B127="","",_xlfn.XLOOKUP($A127,'LISTA '!$Y:$Y,'LISTA '!E:E))</f>
        <v>#N/A</v>
      </c>
      <c r="D127" s="85" t="e">
        <f>_xlfn.XLOOKUP($A127,'LISTA '!$Y:$Y,'LISTA '!I:I)</f>
        <v>#N/A</v>
      </c>
      <c r="E127" t="str">
        <f t="shared" si="3"/>
        <v/>
      </c>
      <c r="F127" s="79" t="str">
        <f>IF(E127="","",_xlfn.XLOOKUP($E127,'LISTA '!$Z:$Z,'LISTA '!D:D))</f>
        <v/>
      </c>
      <c r="G127" s="79" t="str">
        <f>IF(F127="","",_xlfn.XLOOKUP($E127,'LISTA '!$Z:$Z,'LISTA '!E:E))</f>
        <v/>
      </c>
      <c r="H127" s="131" t="str">
        <f>IF(G127="","",_xlfn.XLOOKUP(F127,'LISTA '!D:D,'LISTA '!W:W))</f>
        <v/>
      </c>
      <c r="I127" s="126"/>
      <c r="L127" s="78">
        <f t="shared" si="4"/>
        <v>125</v>
      </c>
      <c r="M127" s="100">
        <f>IF(L127="","",_xlfn.XLOOKUP($L127,BASE!J:J,BASE!A:A))</f>
        <v>50005</v>
      </c>
      <c r="N127" s="79" t="str">
        <f>IF(M127="","",_xlfn.XLOOKUP($L127,BASE!J:J,BASE!B:B))</f>
        <v>SALSA EM PO 10KG</v>
      </c>
      <c r="O127" s="95">
        <f>IF(N127="","",_xlfn.XLOOKUP($L127,BASE!J:J,BASE!G:G))</f>
        <v>45</v>
      </c>
      <c r="P127" s="136" t="s">
        <v>2111</v>
      </c>
      <c r="Q127" s="78"/>
    </row>
    <row r="128" spans="1:17" x14ac:dyDescent="0.3">
      <c r="A128">
        <v>126</v>
      </c>
      <c r="B128" s="79" t="e">
        <f>IF(A128="","",_xlfn.XLOOKUP($A128,'LISTA '!$Y:$Y,'LISTA '!D:D))</f>
        <v>#N/A</v>
      </c>
      <c r="C128" s="79" t="e">
        <f>IF(B128="","",_xlfn.XLOOKUP($A128,'LISTA '!$Y:$Y,'LISTA '!E:E))</f>
        <v>#N/A</v>
      </c>
      <c r="D128" s="85" t="e">
        <f>_xlfn.XLOOKUP($A128,'LISTA '!$Y:$Y,'LISTA '!I:I)</f>
        <v>#N/A</v>
      </c>
      <c r="E128" t="str">
        <f t="shared" si="3"/>
        <v/>
      </c>
      <c r="F128" s="79" t="str">
        <f>IF(E128="","",_xlfn.XLOOKUP($E128,'LISTA '!$Z:$Z,'LISTA '!D:D))</f>
        <v/>
      </c>
      <c r="G128" s="79" t="str">
        <f>IF(F128="","",_xlfn.XLOOKUP($E128,'LISTA '!$Z:$Z,'LISTA '!E:E))</f>
        <v/>
      </c>
      <c r="H128" s="131" t="str">
        <f>IF(G128="","",_xlfn.XLOOKUP(F128,'LISTA '!D:D,'LISTA '!W:W))</f>
        <v/>
      </c>
      <c r="I128" s="126"/>
      <c r="L128" s="78">
        <f t="shared" si="4"/>
        <v>126</v>
      </c>
      <c r="M128" s="100">
        <f>IF(L128="","",_xlfn.XLOOKUP($L128,BASE!J:J,BASE!A:A))</f>
        <v>20146</v>
      </c>
      <c r="N128" s="79" t="str">
        <f>IF(M128="","",_xlfn.XLOOKUP($L128,BASE!J:J,BASE!B:B))</f>
        <v>SEMENTE DE ABOBORA COM CASCA TORRADA 5KG</v>
      </c>
      <c r="O128" s="95">
        <f>IF(N128="","",_xlfn.XLOOKUP($L128,BASE!J:J,BASE!G:G))</f>
        <v>28</v>
      </c>
      <c r="P128" s="136" t="s">
        <v>2111</v>
      </c>
      <c r="Q128" s="78"/>
    </row>
    <row r="129" spans="1:17" x14ac:dyDescent="0.3">
      <c r="A129">
        <v>127</v>
      </c>
      <c r="B129" s="79" t="e">
        <f>IF(A129="","",_xlfn.XLOOKUP($A129,'LISTA '!$Y:$Y,'LISTA '!D:D))</f>
        <v>#N/A</v>
      </c>
      <c r="C129" s="79" t="e">
        <f>IF(B129="","",_xlfn.XLOOKUP($A129,'LISTA '!$Y:$Y,'LISTA '!E:E))</f>
        <v>#N/A</v>
      </c>
      <c r="D129" s="85" t="e">
        <f>_xlfn.XLOOKUP($A129,'LISTA '!$Y:$Y,'LISTA '!I:I)</f>
        <v>#N/A</v>
      </c>
      <c r="E129" t="str">
        <f t="shared" si="3"/>
        <v/>
      </c>
      <c r="F129" s="79" t="str">
        <f>IF(E129="","",_xlfn.XLOOKUP($E129,'LISTA '!$Z:$Z,'LISTA '!D:D))</f>
        <v/>
      </c>
      <c r="G129" s="79" t="str">
        <f>IF(F129="","",_xlfn.XLOOKUP($E129,'LISTA '!$Z:$Z,'LISTA '!E:E))</f>
        <v/>
      </c>
      <c r="H129" s="131" t="str">
        <f>IF(G129="","",_xlfn.XLOOKUP(F129,'LISTA '!D:D,'LISTA '!W:W))</f>
        <v/>
      </c>
      <c r="I129" s="126"/>
      <c r="L129" s="78">
        <f t="shared" si="4"/>
        <v>127</v>
      </c>
      <c r="M129" s="100">
        <f>IF(L129="","",_xlfn.XLOOKUP($L129,BASE!J:J,BASE!A:A))</f>
        <v>11072</v>
      </c>
      <c r="N129" s="79" t="str">
        <f>IF(M129="","",_xlfn.XLOOKUP($L129,BASE!J:J,BASE!B:B))</f>
        <v>SENE EM FOLHAS 25KG</v>
      </c>
      <c r="O129" s="95">
        <f>IF(N129="","",_xlfn.XLOOKUP($L129,BASE!J:J,BASE!G:G))</f>
        <v>49</v>
      </c>
      <c r="P129" s="136" t="str">
        <f>_xlfn.XLOOKUP(M129,[2]Plan1!$A:$A,[2]Plan1!$D:$D,"")</f>
        <v>SO FRACIONADO</v>
      </c>
      <c r="Q129" s="78"/>
    </row>
    <row r="130" spans="1:17" x14ac:dyDescent="0.3">
      <c r="A130">
        <v>128</v>
      </c>
      <c r="B130" s="79" t="e">
        <f>IF(A130="","",_xlfn.XLOOKUP($A130,'LISTA '!$Y:$Y,'LISTA '!D:D))</f>
        <v>#N/A</v>
      </c>
      <c r="C130" s="79" t="e">
        <f>IF(B130="","",_xlfn.XLOOKUP($A130,'LISTA '!$Y:$Y,'LISTA '!E:E))</f>
        <v>#N/A</v>
      </c>
      <c r="D130" s="85" t="e">
        <f>_xlfn.XLOOKUP($A130,'LISTA '!$Y:$Y,'LISTA '!I:I)</f>
        <v>#N/A</v>
      </c>
      <c r="E130" t="str">
        <f t="shared" si="3"/>
        <v/>
      </c>
      <c r="F130" s="79" t="str">
        <f>IF(E130="","",_xlfn.XLOOKUP($E130,'LISTA '!$Z:$Z,'LISTA '!D:D))</f>
        <v/>
      </c>
      <c r="G130" s="79" t="str">
        <f>IF(F130="","",_xlfn.XLOOKUP($E130,'LISTA '!$Z:$Z,'LISTA '!E:E))</f>
        <v/>
      </c>
      <c r="H130" s="131" t="str">
        <f>IF(G130="","",_xlfn.XLOOKUP(F130,'LISTA '!D:D,'LISTA '!W:W))</f>
        <v/>
      </c>
      <c r="I130" s="126"/>
      <c r="L130" s="78">
        <f t="shared" si="4"/>
        <v>128</v>
      </c>
      <c r="M130" s="100">
        <f>IF(L130="","",_xlfn.XLOOKUP($L130,BASE!J:J,BASE!A:A))</f>
        <v>2374</v>
      </c>
      <c r="N130" s="79" t="str">
        <f>IF(M130="","",_xlfn.XLOOKUP($L130,BASE!J:J,BASE!B:B))</f>
        <v>SPRAY MEL E PROPOLIS E ROMA 6X35ML (ABV)</v>
      </c>
      <c r="O130" s="95">
        <f>IF(N130="","",_xlfn.XLOOKUP($L130,BASE!J:J,BASE!G:G))</f>
        <v>1</v>
      </c>
      <c r="P130" s="136" t="str">
        <f>_xlfn.XLOOKUP(M130,[2]Plan1!$A:$A,[2]Plan1!$D:$D,"")</f>
        <v>PREÇO NO SISTEMA</v>
      </c>
      <c r="Q130" s="78"/>
    </row>
    <row r="131" spans="1:17" x14ac:dyDescent="0.3">
      <c r="A131">
        <v>129</v>
      </c>
      <c r="B131" s="79" t="e">
        <f>IF(A131="","",_xlfn.XLOOKUP($A131,'LISTA '!$Y:$Y,'LISTA '!D:D))</f>
        <v>#N/A</v>
      </c>
      <c r="C131" s="79" t="e">
        <f>IF(B131="","",_xlfn.XLOOKUP($A131,'LISTA '!$Y:$Y,'LISTA '!E:E))</f>
        <v>#N/A</v>
      </c>
      <c r="D131" s="85" t="e">
        <f>_xlfn.XLOOKUP($A131,'LISTA '!$Y:$Y,'LISTA '!I:I)</f>
        <v>#N/A</v>
      </c>
      <c r="E131" t="str">
        <f t="shared" si="3"/>
        <v/>
      </c>
      <c r="F131" s="79" t="str">
        <f>IF(E131="","",_xlfn.XLOOKUP($E131,'LISTA '!$Z:$Z,'LISTA '!D:D))</f>
        <v/>
      </c>
      <c r="G131" s="79" t="str">
        <f>IF(F131="","",_xlfn.XLOOKUP($E131,'LISTA '!$Z:$Z,'LISTA '!E:E))</f>
        <v/>
      </c>
      <c r="H131" s="131" t="str">
        <f>IF(G131="","",_xlfn.XLOOKUP(F131,'LISTA '!D:D,'LISTA '!W:W))</f>
        <v/>
      </c>
      <c r="I131" s="126"/>
      <c r="L131" s="78">
        <f t="shared" si="4"/>
        <v>129</v>
      </c>
      <c r="M131" s="100">
        <f>IF(L131="","",_xlfn.XLOOKUP($L131,BASE!J:J,BASE!A:A))</f>
        <v>1736</v>
      </c>
      <c r="N131" s="79" t="str">
        <f>IF(M131="","",_xlfn.XLOOKUP($L131,BASE!J:J,BASE!B:B))</f>
        <v>SPRAY MEL PROPOLIS,ROMA,GENG,HORT 6X35ML (ABV)</v>
      </c>
      <c r="O131" s="95">
        <f>IF(N131="","",_xlfn.XLOOKUP($L131,BASE!J:J,BASE!G:G))</f>
        <v>9</v>
      </c>
      <c r="P131" s="136" t="str">
        <f>_xlfn.XLOOKUP(M131,[2]Plan1!$A:$A,[2]Plan1!$D:$D,"")</f>
        <v>USANDO COD 02670</v>
      </c>
      <c r="Q131" s="78"/>
    </row>
    <row r="132" spans="1:17" x14ac:dyDescent="0.3">
      <c r="A132">
        <v>130</v>
      </c>
      <c r="B132" s="79" t="e">
        <f>IF(A132="","",_xlfn.XLOOKUP($A132,'LISTA '!$Y:$Y,'LISTA '!D:D))</f>
        <v>#N/A</v>
      </c>
      <c r="C132" s="79" t="e">
        <f>IF(B132="","",_xlfn.XLOOKUP($A132,'LISTA '!$Y:$Y,'LISTA '!E:E))</f>
        <v>#N/A</v>
      </c>
      <c r="D132" s="85" t="e">
        <f>_xlfn.XLOOKUP($A132,'LISTA '!$Y:$Y,'LISTA '!I:I)</f>
        <v>#N/A</v>
      </c>
      <c r="E132" t="str">
        <f t="shared" si="3"/>
        <v/>
      </c>
      <c r="F132" s="79" t="str">
        <f>IF(E132="","",_xlfn.XLOOKUP($E132,'LISTA '!$Z:$Z,'LISTA '!D:D))</f>
        <v/>
      </c>
      <c r="G132" s="79" t="str">
        <f>IF(F132="","",_xlfn.XLOOKUP($E132,'LISTA '!$Z:$Z,'LISTA '!E:E))</f>
        <v/>
      </c>
      <c r="H132" s="131" t="str">
        <f>IF(G132="","",_xlfn.XLOOKUP(F132,'LISTA '!D:D,'LISTA '!W:W))</f>
        <v/>
      </c>
      <c r="I132" s="126"/>
      <c r="L132" s="78">
        <f t="shared" si="4"/>
        <v>130</v>
      </c>
      <c r="M132" s="100">
        <f>IF(L132="","",_xlfn.XLOOKUP($L132,BASE!J:J,BASE!A:A))</f>
        <v>21796</v>
      </c>
      <c r="N132" s="79" t="str">
        <f>IF(M132="","",_xlfn.XLOOKUP($L132,BASE!J:J,BASE!B:B))</f>
        <v>STEVIA 20KG</v>
      </c>
      <c r="O132" s="95">
        <f>IF(N132="","",_xlfn.XLOOKUP($L132,BASE!J:J,BASE!G:G))</f>
        <v>27</v>
      </c>
      <c r="P132" s="136" t="str">
        <f>_xlfn.XLOOKUP(M132,[2]Plan1!$A:$A,[2]Plan1!$D:$D,"")</f>
        <v>SO FRACIONADO</v>
      </c>
      <c r="Q132" s="78"/>
    </row>
    <row r="133" spans="1:17" x14ac:dyDescent="0.3">
      <c r="A133">
        <v>131</v>
      </c>
      <c r="B133" s="79" t="e">
        <f>IF(A133="","",_xlfn.XLOOKUP($A133,'LISTA '!$Y:$Y,'LISTA '!D:D))</f>
        <v>#N/A</v>
      </c>
      <c r="C133" s="79" t="e">
        <f>IF(B133="","",_xlfn.XLOOKUP($A133,'LISTA '!$Y:$Y,'LISTA '!E:E))</f>
        <v>#N/A</v>
      </c>
      <c r="D133" s="85" t="e">
        <f>_xlfn.XLOOKUP($A133,'LISTA '!$Y:$Y,'LISTA '!I:I)</f>
        <v>#N/A</v>
      </c>
      <c r="I133" s="126"/>
      <c r="L133" s="78">
        <f t="shared" si="4"/>
        <v>131</v>
      </c>
      <c r="M133" s="100">
        <f>IF(L133="","",_xlfn.XLOOKUP($L133,BASE!J:J,BASE!A:A))</f>
        <v>2385</v>
      </c>
      <c r="N133" s="79" t="str">
        <f>IF(M133="","",_xlfn.XLOOKUP($L133,BASE!J:J,BASE!B:B))</f>
        <v>SUCRALOSE 20KG</v>
      </c>
      <c r="O133" s="95">
        <f>IF(N133="","",_xlfn.XLOOKUP($L133,BASE!J:J,BASE!G:G))</f>
        <v>25</v>
      </c>
      <c r="P133" s="136" t="str">
        <f>_xlfn.XLOOKUP(M133,[2]Plan1!$A:$A,[2]Plan1!$D:$D,"")</f>
        <v>SO FRACIONADO</v>
      </c>
      <c r="Q133" s="78"/>
    </row>
    <row r="134" spans="1:17" x14ac:dyDescent="0.3">
      <c r="A134">
        <v>132</v>
      </c>
      <c r="B134" s="79" t="e">
        <f>IF(A134="","",_xlfn.XLOOKUP($A134,'LISTA '!$Y:$Y,'LISTA '!D:D))</f>
        <v>#N/A</v>
      </c>
      <c r="C134" s="79" t="e">
        <f>IF(B134="","",_xlfn.XLOOKUP($A134,'LISTA '!$Y:$Y,'LISTA '!E:E))</f>
        <v>#N/A</v>
      </c>
      <c r="D134" s="85" t="e">
        <f>_xlfn.XLOOKUP($A134,'LISTA '!$Y:$Y,'LISTA '!I:I)</f>
        <v>#N/A</v>
      </c>
      <c r="I134" s="126"/>
      <c r="L134" s="78">
        <f t="shared" si="4"/>
        <v>132</v>
      </c>
      <c r="M134" s="100">
        <f>IF(L134="","",_xlfn.XLOOKUP($L134,BASE!J:J,BASE!A:A))</f>
        <v>50036</v>
      </c>
      <c r="N134" s="79" t="str">
        <f>IF(M134="","",_xlfn.XLOOKUP($L134,BASE!J:J,BASE!B:B))</f>
        <v>URUCUM EM GRÃO 25KG</v>
      </c>
      <c r="O134" s="95">
        <f>IF(N134="","",_xlfn.XLOOKUP($L134,BASE!J:J,BASE!G:G))</f>
        <v>1</v>
      </c>
      <c r="P134" s="136" t="str">
        <f>_xlfn.XLOOKUP(M134,[2]Plan1!$A:$A,[2]Plan1!$D:$D,"")</f>
        <v>SILVIA</v>
      </c>
      <c r="Q134" s="78"/>
    </row>
    <row r="135" spans="1:17" x14ac:dyDescent="0.3">
      <c r="A135">
        <v>133</v>
      </c>
      <c r="B135" s="79" t="e">
        <f>IF(A135="","",_xlfn.XLOOKUP($A135,'LISTA '!$Y:$Y,'LISTA '!D:D))</f>
        <v>#N/A</v>
      </c>
      <c r="C135" s="79" t="e">
        <f>IF(B135="","",_xlfn.XLOOKUP($A135,'LISTA '!$Y:$Y,'LISTA '!E:E))</f>
        <v>#N/A</v>
      </c>
      <c r="D135" s="85" t="e">
        <f>_xlfn.XLOOKUP($A135,'LISTA '!$Y:$Y,'LISTA '!I:I)</f>
        <v>#N/A</v>
      </c>
      <c r="I135" s="126"/>
      <c r="L135" s="78">
        <f t="shared" si="4"/>
        <v>133</v>
      </c>
      <c r="M135" s="100">
        <f>IF(L135="","",_xlfn.XLOOKUP($L135,BASE!J:J,BASE!A:A))</f>
        <v>50042</v>
      </c>
      <c r="N135" s="79" t="str">
        <f>IF(M135="","",_xlfn.XLOOKUP($L135,BASE!J:J,BASE!B:B))</f>
        <v>URUCUM EM PO 20KG</v>
      </c>
      <c r="O135" s="95">
        <f>IF(N135="","",_xlfn.XLOOKUP($L135,BASE!J:J,BASE!G:G))</f>
        <v>343</v>
      </c>
      <c r="P135" s="136" t="str">
        <f>_xlfn.XLOOKUP(M135,[2]Plan1!$A:$A,[2]Plan1!$D:$D,"")</f>
        <v>FABRICA</v>
      </c>
      <c r="Q135" s="78"/>
    </row>
    <row r="136" spans="1:17" x14ac:dyDescent="0.3">
      <c r="A136">
        <v>134</v>
      </c>
      <c r="B136" s="79" t="e">
        <f>IF(A136="","",_xlfn.XLOOKUP($A136,'LISTA '!$Y:$Y,'LISTA '!D:D))</f>
        <v>#N/A</v>
      </c>
      <c r="C136" s="79" t="e">
        <f>IF(B136="","",_xlfn.XLOOKUP($A136,'LISTA '!$Y:$Y,'LISTA '!E:E))</f>
        <v>#N/A</v>
      </c>
      <c r="D136" s="85" t="e">
        <f>_xlfn.XLOOKUP($A136,'LISTA '!$Y:$Y,'LISTA '!I:I)</f>
        <v>#N/A</v>
      </c>
      <c r="I136" s="126"/>
      <c r="L136" s="78">
        <f t="shared" si="4"/>
        <v>134</v>
      </c>
      <c r="M136" s="100">
        <f>IF(L136="","",_xlfn.XLOOKUP($L136,BASE!J:J,BASE!A:A))</f>
        <v>11082</v>
      </c>
      <c r="N136" s="79" t="str">
        <f>IF(M136="","",_xlfn.XLOOKUP($L136,BASE!J:J,BASE!B:B))</f>
        <v>UVA PASSA PRETA UZBEQUISTAO 10KG</v>
      </c>
      <c r="O136" s="95">
        <f>IF(N136="","",_xlfn.XLOOKUP($L136,BASE!J:J,BASE!G:G))</f>
        <v>195</v>
      </c>
      <c r="P136" s="136" t="str">
        <f>_xlfn.XLOOKUP(M136,[2]Plan1!$A:$A,[2]Plan1!$D:$D,"")</f>
        <v/>
      </c>
      <c r="Q136" s="78"/>
    </row>
    <row r="137" spans="1:17" x14ac:dyDescent="0.3">
      <c r="A137">
        <v>135</v>
      </c>
      <c r="B137" s="79" t="e">
        <f>IF(A137="","",_xlfn.XLOOKUP($A137,'LISTA '!$Y:$Y,'LISTA '!D:D))</f>
        <v>#N/A</v>
      </c>
      <c r="C137" s="79" t="e">
        <f>IF(B137="","",_xlfn.XLOOKUP($A137,'LISTA '!$Y:$Y,'LISTA '!E:E))</f>
        <v>#N/A</v>
      </c>
      <c r="D137" s="85" t="e">
        <f>_xlfn.XLOOKUP($A137,'LISTA '!$Y:$Y,'LISTA '!I:I)</f>
        <v>#N/A</v>
      </c>
      <c r="I137" s="126"/>
      <c r="L137" s="78">
        <f t="shared" si="4"/>
        <v>135</v>
      </c>
      <c r="M137" s="100">
        <f>IF(L137="","",_xlfn.XLOOKUP($L137,BASE!J:J,BASE!A:A))</f>
        <v>2203</v>
      </c>
      <c r="N137" s="79" t="str">
        <f>IF(M137="","",_xlfn.XLOOKUP($L137,BASE!J:J,BASE!B:B))</f>
        <v>VINAGRE DE CEREAL - ARROZ 12X400 ML ALMAROMI</v>
      </c>
      <c r="O137" s="95">
        <f>IF(N137="","",_xlfn.XLOOKUP($L137,BASE!J:J,BASE!G:G))</f>
        <v>1</v>
      </c>
      <c r="P137" s="136" t="str">
        <f>_xlfn.XLOOKUP(M137,[2]Plan1!$A:$A,[2]Plan1!$D:$D,"")</f>
        <v/>
      </c>
      <c r="Q137" s="78"/>
    </row>
    <row r="138" spans="1:17" x14ac:dyDescent="0.3">
      <c r="A138">
        <v>136</v>
      </c>
      <c r="B138" s="79" t="e">
        <f>IF(A138="","",_xlfn.XLOOKUP($A138,'LISTA '!$Y:$Y,'LISTA '!D:D))</f>
        <v>#N/A</v>
      </c>
      <c r="C138" s="79" t="e">
        <f>IF(B138="","",_xlfn.XLOOKUP($A138,'LISTA '!$Y:$Y,'LISTA '!E:E))</f>
        <v>#N/A</v>
      </c>
      <c r="D138" s="85" t="e">
        <f>_xlfn.XLOOKUP($A138,'LISTA '!$Y:$Y,'LISTA '!I:I)</f>
        <v>#N/A</v>
      </c>
      <c r="I138" s="126"/>
      <c r="L138" s="78">
        <f t="shared" si="4"/>
        <v>136</v>
      </c>
      <c r="M138" s="100">
        <f>IF(L138="","",_xlfn.XLOOKUP($L138,BASE!J:J,BASE!A:A))</f>
        <v>2193</v>
      </c>
      <c r="N138" s="79" t="str">
        <f>IF(M138="","",_xlfn.XLOOKUP($L138,BASE!J:J,BASE!B:B))</f>
        <v>VINAGRE DE MEL ORGANICO 12X250 MLSENHOR VICCINO</v>
      </c>
      <c r="O138" s="95">
        <f>IF(N138="","",_xlfn.XLOOKUP($L138,BASE!J:J,BASE!G:G))</f>
        <v>1</v>
      </c>
      <c r="P138" s="136" t="str">
        <f>_xlfn.XLOOKUP(M138,[2]Plan1!$A:$A,[2]Plan1!$D:$D,"")</f>
        <v/>
      </c>
      <c r="Q138" s="78"/>
    </row>
    <row r="139" spans="1:17" x14ac:dyDescent="0.3">
      <c r="A139">
        <v>137</v>
      </c>
      <c r="B139" s="79" t="e">
        <f>IF(A139="","",_xlfn.XLOOKUP($A139,'LISTA '!$Y:$Y,'LISTA '!D:D))</f>
        <v>#N/A</v>
      </c>
      <c r="C139" s="79" t="e">
        <f>IF(B139="","",_xlfn.XLOOKUP($A139,'LISTA '!$Y:$Y,'LISTA '!E:E))</f>
        <v>#N/A</v>
      </c>
      <c r="D139" s="85" t="e">
        <f>_xlfn.XLOOKUP($A139,'LISTA '!$Y:$Y,'LISTA '!I:I)</f>
        <v>#N/A</v>
      </c>
      <c r="I139" s="126"/>
      <c r="L139" s="78">
        <f t="shared" si="4"/>
        <v>137</v>
      </c>
      <c r="M139" s="100">
        <f>IF(L139="","",_xlfn.XLOOKUP($L139,BASE!J:J,BASE!A:A))</f>
        <v>2191</v>
      </c>
      <c r="N139" s="79" t="str">
        <f>IF(M139="","",_xlfn.XLOOKUP($L139,BASE!J:J,BASE!B:B))</f>
        <v>VINAGRE DE VINHO ORGANICO 12X250ML - SENHOR VICCINO</v>
      </c>
      <c r="O139" s="95">
        <f>IF(N139="","",_xlfn.XLOOKUP($L139,BASE!J:J,BASE!G:G))</f>
        <v>1</v>
      </c>
      <c r="P139" s="136" t="str">
        <f>_xlfn.XLOOKUP(M139,[2]Plan1!$A:$A,[2]Plan1!$D:$D,"")</f>
        <v/>
      </c>
      <c r="Q139" s="78"/>
    </row>
    <row r="140" spans="1:17" x14ac:dyDescent="0.3">
      <c r="A140">
        <v>138</v>
      </c>
      <c r="B140" s="79" t="e">
        <f>IF(A140="","",_xlfn.XLOOKUP($A140,'LISTA '!$Y:$Y,'LISTA '!D:D))</f>
        <v>#N/A</v>
      </c>
      <c r="C140" s="79" t="e">
        <f>IF(B140="","",_xlfn.XLOOKUP($A140,'LISTA '!$Y:$Y,'LISTA '!E:E))</f>
        <v>#N/A</v>
      </c>
      <c r="D140" s="85" t="e">
        <f>_xlfn.XLOOKUP($A140,'LISTA '!$Y:$Y,'LISTA '!I:I)</f>
        <v>#N/A</v>
      </c>
      <c r="I140" s="126"/>
      <c r="L140" s="78" t="str">
        <f t="shared" si="4"/>
        <v/>
      </c>
      <c r="M140" s="100" t="str">
        <f>IF(L140="","",_xlfn.XLOOKUP($L140,BASE!J:J,BASE!A:A))</f>
        <v/>
      </c>
      <c r="N140" s="79" t="str">
        <f>IF(M140="","",_xlfn.XLOOKUP($L140,BASE!J:J,BASE!B:B))</f>
        <v/>
      </c>
      <c r="O140" s="95" t="str">
        <f>IF(N140="","",_xlfn.XLOOKUP($L140,BASE!J:J,BASE!G:G))</f>
        <v/>
      </c>
      <c r="P140" s="136" t="str">
        <f>_xlfn.XLOOKUP(M140,[2]Plan1!$A:$A,[2]Plan1!$D:$D,"")</f>
        <v/>
      </c>
      <c r="Q140" s="78"/>
    </row>
    <row r="141" spans="1:17" x14ac:dyDescent="0.3">
      <c r="A141">
        <v>139</v>
      </c>
      <c r="B141" s="79" t="e">
        <f>IF(A141="","",_xlfn.XLOOKUP($A141,'LISTA '!$Y:$Y,'LISTA '!D:D))</f>
        <v>#N/A</v>
      </c>
      <c r="C141" s="79" t="e">
        <f>IF(B141="","",_xlfn.XLOOKUP($A141,'LISTA '!$Y:$Y,'LISTA '!E:E))</f>
        <v>#N/A</v>
      </c>
      <c r="D141" s="85" t="e">
        <f>_xlfn.XLOOKUP($A141,'LISTA '!$Y:$Y,'LISTA '!I:I)</f>
        <v>#N/A</v>
      </c>
      <c r="I141" s="126"/>
      <c r="L141" s="78" t="str">
        <f t="shared" si="4"/>
        <v/>
      </c>
      <c r="M141" s="100" t="str">
        <f>IF(L141="","",_xlfn.XLOOKUP($L141,BASE!J:J,BASE!A:A))</f>
        <v/>
      </c>
      <c r="N141" s="79" t="str">
        <f>IF(M141="","",_xlfn.XLOOKUP($L141,BASE!J:J,BASE!B:B))</f>
        <v/>
      </c>
      <c r="O141" s="95" t="str">
        <f>IF(N141="","",_xlfn.XLOOKUP($L141,BASE!J:J,BASE!G:G))</f>
        <v/>
      </c>
      <c r="P141" s="136" t="str">
        <f>_xlfn.XLOOKUP(M141,[2]Plan1!$A:$A,[2]Plan1!$D:$D,"")</f>
        <v/>
      </c>
      <c r="Q141" s="78"/>
    </row>
    <row r="142" spans="1:17" x14ac:dyDescent="0.3">
      <c r="A142">
        <v>140</v>
      </c>
      <c r="B142" s="79" t="e">
        <f>IF(A142="","",_xlfn.XLOOKUP($A142,'LISTA '!$Y:$Y,'LISTA '!D:D))</f>
        <v>#N/A</v>
      </c>
      <c r="C142" s="79" t="e">
        <f>IF(B142="","",_xlfn.XLOOKUP($A142,'LISTA '!$Y:$Y,'LISTA '!E:E))</f>
        <v>#N/A</v>
      </c>
      <c r="D142" s="85" t="e">
        <f>_xlfn.XLOOKUP($A142,'LISTA '!$Y:$Y,'LISTA '!I:I)</f>
        <v>#N/A</v>
      </c>
      <c r="I142" s="126"/>
      <c r="L142" s="78" t="str">
        <f t="shared" si="4"/>
        <v/>
      </c>
      <c r="M142" s="100" t="str">
        <f>IF(L142="","",_xlfn.XLOOKUP($L142,BASE!J:J,BASE!A:A))</f>
        <v/>
      </c>
      <c r="N142" s="79" t="str">
        <f>IF(M142="","",_xlfn.XLOOKUP($L142,BASE!J:J,BASE!B:B))</f>
        <v/>
      </c>
      <c r="O142" s="95" t="str">
        <f>IF(N142="","",_xlfn.XLOOKUP($L142,BASE!J:J,BASE!G:G))</f>
        <v/>
      </c>
      <c r="P142" s="136" t="str">
        <f>_xlfn.XLOOKUP(M142,[2]Plan1!$A:$A,[2]Plan1!$D:$D,"")</f>
        <v/>
      </c>
      <c r="Q142" s="78"/>
    </row>
    <row r="143" spans="1:17" x14ac:dyDescent="0.3">
      <c r="A143">
        <v>141</v>
      </c>
      <c r="B143" s="79" t="e">
        <f>IF(A143="","",_xlfn.XLOOKUP($A143,'LISTA '!$Y:$Y,'LISTA '!D:D))</f>
        <v>#N/A</v>
      </c>
      <c r="C143" s="79" t="e">
        <f>IF(B143="","",_xlfn.XLOOKUP($A143,'LISTA '!$Y:$Y,'LISTA '!E:E))</f>
        <v>#N/A</v>
      </c>
      <c r="D143" s="85" t="e">
        <f>_xlfn.XLOOKUP($A143,'LISTA '!$Y:$Y,'LISTA '!I:I)</f>
        <v>#N/A</v>
      </c>
      <c r="I143" s="126"/>
      <c r="L143" s="78" t="str">
        <f t="shared" si="4"/>
        <v/>
      </c>
      <c r="M143" s="100" t="str">
        <f>IF(L143="","",_xlfn.XLOOKUP($L143,BASE!J:J,BASE!A:A))</f>
        <v/>
      </c>
      <c r="N143" s="79" t="str">
        <f>IF(M143="","",_xlfn.XLOOKUP($L143,BASE!J:J,BASE!B:B))</f>
        <v/>
      </c>
      <c r="O143" s="95" t="str">
        <f>IF(N143="","",_xlfn.XLOOKUP($L143,BASE!J:J,BASE!G:G))</f>
        <v/>
      </c>
      <c r="P143" s="136" t="str">
        <f>_xlfn.XLOOKUP(M143,[2]Plan1!$A:$A,[2]Plan1!$D:$D,"")</f>
        <v/>
      </c>
      <c r="Q143" s="78"/>
    </row>
    <row r="144" spans="1:17" x14ac:dyDescent="0.3">
      <c r="A144">
        <v>142</v>
      </c>
      <c r="B144" s="79" t="e">
        <f>IF(A144="","",_xlfn.XLOOKUP($A144,'LISTA '!$Y:$Y,'LISTA '!D:D))</f>
        <v>#N/A</v>
      </c>
      <c r="C144" s="79" t="e">
        <f>IF(B144="","",_xlfn.XLOOKUP($A144,'LISTA '!$Y:$Y,'LISTA '!E:E))</f>
        <v>#N/A</v>
      </c>
      <c r="D144" s="85" t="e">
        <f>_xlfn.XLOOKUP($A144,'LISTA '!$Y:$Y,'LISTA '!I:I)</f>
        <v>#N/A</v>
      </c>
      <c r="I144" s="126"/>
      <c r="L144" s="78" t="str">
        <f t="shared" si="4"/>
        <v/>
      </c>
      <c r="M144" s="100" t="str">
        <f>IF(L144="","",_xlfn.XLOOKUP($L144,BASE!J:J,BASE!A:A))</f>
        <v/>
      </c>
      <c r="N144" s="79" t="str">
        <f>IF(M144="","",_xlfn.XLOOKUP($L144,BASE!J:J,BASE!B:B))</f>
        <v/>
      </c>
      <c r="O144" s="95" t="str">
        <f>IF(N144="","",_xlfn.XLOOKUP($L144,BASE!J:J,BASE!G:G))</f>
        <v/>
      </c>
      <c r="P144" s="136" t="str">
        <f>_xlfn.XLOOKUP(M144,[2]Plan1!$A:$A,[2]Plan1!$D:$D,"")</f>
        <v/>
      </c>
      <c r="Q144" s="78"/>
    </row>
    <row r="145" spans="1:17" x14ac:dyDescent="0.3">
      <c r="A145">
        <v>143</v>
      </c>
      <c r="B145" s="79" t="e">
        <f>IF(A145="","",_xlfn.XLOOKUP($A145,'LISTA '!$Y:$Y,'LISTA '!D:D))</f>
        <v>#N/A</v>
      </c>
      <c r="C145" s="79" t="e">
        <f>IF(B145="","",_xlfn.XLOOKUP($A145,'LISTA '!$Y:$Y,'LISTA '!E:E))</f>
        <v>#N/A</v>
      </c>
      <c r="D145" s="85" t="e">
        <f>_xlfn.XLOOKUP($A145,'LISTA '!$Y:$Y,'LISTA '!I:I)</f>
        <v>#N/A</v>
      </c>
      <c r="I145" s="126"/>
      <c r="L145" s="78" t="str">
        <f t="shared" si="4"/>
        <v/>
      </c>
      <c r="M145" s="100" t="str">
        <f>IF(L145="","",_xlfn.XLOOKUP($L145,BASE!J:J,BASE!A:A))</f>
        <v/>
      </c>
      <c r="N145" s="79" t="str">
        <f>IF(M145="","",_xlfn.XLOOKUP($L145,BASE!J:J,BASE!B:B))</f>
        <v/>
      </c>
      <c r="O145" s="95" t="str">
        <f>IF(N145="","",_xlfn.XLOOKUP($L145,BASE!J:J,BASE!G:G))</f>
        <v/>
      </c>
      <c r="P145" s="136" t="str">
        <f>_xlfn.XLOOKUP(M145,[2]Plan1!$A:$A,[2]Plan1!$D:$D,"")</f>
        <v/>
      </c>
      <c r="Q145" s="78"/>
    </row>
    <row r="146" spans="1:17" x14ac:dyDescent="0.3">
      <c r="A146">
        <v>144</v>
      </c>
      <c r="B146" s="79" t="e">
        <f>IF(A146="","",_xlfn.XLOOKUP($A146,'LISTA '!$Y:$Y,'LISTA '!D:D))</f>
        <v>#N/A</v>
      </c>
      <c r="C146" s="79" t="e">
        <f>IF(B146="","",_xlfn.XLOOKUP($A146,'LISTA '!$Y:$Y,'LISTA '!E:E))</f>
        <v>#N/A</v>
      </c>
      <c r="D146" s="85" t="e">
        <f>_xlfn.XLOOKUP($A146,'LISTA '!$Y:$Y,'LISTA '!I:I)</f>
        <v>#N/A</v>
      </c>
      <c r="I146" s="126"/>
      <c r="L146" s="78" t="str">
        <f t="shared" si="4"/>
        <v/>
      </c>
      <c r="M146" s="100" t="str">
        <f>IF(L146="","",_xlfn.XLOOKUP($L146,BASE!J:J,BASE!A:A))</f>
        <v/>
      </c>
      <c r="N146" s="79" t="str">
        <f>IF(M146="","",_xlfn.XLOOKUP($L146,BASE!J:J,BASE!B:B))</f>
        <v/>
      </c>
      <c r="O146" s="95" t="str">
        <f>IF(N146="","",_xlfn.XLOOKUP($L146,BASE!J:J,BASE!G:G))</f>
        <v/>
      </c>
      <c r="P146" s="136" t="str">
        <f>_xlfn.XLOOKUP(M146,[2]Plan1!$A:$A,[2]Plan1!$D:$D,"")</f>
        <v/>
      </c>
      <c r="Q146" s="78"/>
    </row>
    <row r="147" spans="1:17" x14ac:dyDescent="0.3">
      <c r="A147">
        <v>145</v>
      </c>
      <c r="B147" s="79" t="e">
        <f>IF(A147="","",_xlfn.XLOOKUP($A147,'LISTA '!$Y:$Y,'LISTA '!D:D))</f>
        <v>#N/A</v>
      </c>
      <c r="C147" s="79" t="e">
        <f>IF(B147="","",_xlfn.XLOOKUP($A147,'LISTA '!$Y:$Y,'LISTA '!E:E))</f>
        <v>#N/A</v>
      </c>
      <c r="D147" s="85" t="e">
        <f>_xlfn.XLOOKUP($A147,'LISTA '!$Y:$Y,'LISTA '!I:I)</f>
        <v>#N/A</v>
      </c>
      <c r="I147" s="126"/>
      <c r="L147" s="78" t="str">
        <f t="shared" si="4"/>
        <v/>
      </c>
      <c r="M147" s="100" t="str">
        <f>IF(L147="","",_xlfn.XLOOKUP($L147,BASE!J:J,BASE!A:A))</f>
        <v/>
      </c>
      <c r="N147" s="79" t="str">
        <f>IF(M147="","",_xlfn.XLOOKUP($L147,BASE!J:J,BASE!B:B))</f>
        <v/>
      </c>
      <c r="O147" s="95" t="str">
        <f>IF(N147="","",_xlfn.XLOOKUP($L147,BASE!J:J,BASE!G:G))</f>
        <v/>
      </c>
      <c r="P147" s="136" t="str">
        <f>_xlfn.XLOOKUP(M147,[2]Plan1!$A:$A,[2]Plan1!$D:$D,"")</f>
        <v/>
      </c>
      <c r="Q147" s="78"/>
    </row>
    <row r="148" spans="1:17" x14ac:dyDescent="0.3">
      <c r="A148">
        <v>146</v>
      </c>
      <c r="B148" s="79" t="e">
        <f>IF(A148="","",_xlfn.XLOOKUP($A148,'LISTA '!$Y:$Y,'LISTA '!D:D))</f>
        <v>#N/A</v>
      </c>
      <c r="C148" s="79" t="e">
        <f>IF(B148="","",_xlfn.XLOOKUP($A148,'LISTA '!$Y:$Y,'LISTA '!E:E))</f>
        <v>#N/A</v>
      </c>
      <c r="D148" s="85" t="e">
        <f>_xlfn.XLOOKUP($A148,'LISTA '!$Y:$Y,'LISTA '!I:I)</f>
        <v>#N/A</v>
      </c>
      <c r="I148" s="126"/>
      <c r="L148" s="78" t="str">
        <f t="shared" si="4"/>
        <v/>
      </c>
      <c r="M148" s="100" t="str">
        <f>IF(L148="","",_xlfn.XLOOKUP($L148,BASE!J:J,BASE!A:A))</f>
        <v/>
      </c>
      <c r="N148" s="79" t="str">
        <f>IF(M148="","",_xlfn.XLOOKUP($L148,BASE!J:J,BASE!B:B))</f>
        <v/>
      </c>
      <c r="O148" s="95" t="str">
        <f>IF(N148="","",_xlfn.XLOOKUP($L148,BASE!J:J,BASE!G:G))</f>
        <v/>
      </c>
      <c r="P148" s="136" t="str">
        <f>_xlfn.XLOOKUP(M148,[2]Plan1!$A:$A,[2]Plan1!$D:$D,"")</f>
        <v/>
      </c>
      <c r="Q148" s="78"/>
    </row>
    <row r="149" spans="1:17" x14ac:dyDescent="0.3">
      <c r="A149">
        <v>147</v>
      </c>
      <c r="B149" s="79" t="e">
        <f>IF(A149="","",_xlfn.XLOOKUP($A149,'LISTA '!$Y:$Y,'LISTA '!D:D))</f>
        <v>#N/A</v>
      </c>
      <c r="C149" s="79" t="e">
        <f>IF(B149="","",_xlfn.XLOOKUP($A149,'LISTA '!$Y:$Y,'LISTA '!E:E))</f>
        <v>#N/A</v>
      </c>
      <c r="D149" s="85" t="e">
        <f>_xlfn.XLOOKUP($A149,'LISTA '!$Y:$Y,'LISTA '!I:I)</f>
        <v>#N/A</v>
      </c>
      <c r="I149" s="126"/>
      <c r="L149" s="78" t="str">
        <f t="shared" si="4"/>
        <v/>
      </c>
      <c r="M149" s="100" t="str">
        <f>IF(L149="","",_xlfn.XLOOKUP($L149,BASE!J:J,BASE!A:A))</f>
        <v/>
      </c>
      <c r="N149" s="79" t="str">
        <f>IF(M149="","",_xlfn.XLOOKUP($L149,BASE!J:J,BASE!B:B))</f>
        <v/>
      </c>
      <c r="O149" s="95" t="str">
        <f>IF(N149="","",_xlfn.XLOOKUP($L149,BASE!J:J,BASE!G:G))</f>
        <v/>
      </c>
      <c r="P149" s="136" t="str">
        <f>_xlfn.XLOOKUP(M149,[2]Plan1!$A:$A,[2]Plan1!$D:$D,"")</f>
        <v/>
      </c>
      <c r="Q149" s="78"/>
    </row>
    <row r="150" spans="1:17" x14ac:dyDescent="0.3">
      <c r="A150">
        <v>148</v>
      </c>
      <c r="B150" s="79" t="e">
        <f>IF(A150="","",_xlfn.XLOOKUP($A150,'LISTA '!$Y:$Y,'LISTA '!D:D))</f>
        <v>#N/A</v>
      </c>
      <c r="C150" s="79" t="e">
        <f>IF(B150="","",_xlfn.XLOOKUP($A150,'LISTA '!$Y:$Y,'LISTA '!E:E))</f>
        <v>#N/A</v>
      </c>
      <c r="D150" s="85" t="e">
        <f>_xlfn.XLOOKUP($A150,'LISTA '!$Y:$Y,'LISTA '!I:I)</f>
        <v>#N/A</v>
      </c>
      <c r="I150" s="126"/>
      <c r="L150" s="78" t="str">
        <f t="shared" si="4"/>
        <v/>
      </c>
      <c r="M150" s="100" t="str">
        <f>IF(L150="","",_xlfn.XLOOKUP($L150,BASE!J:J,BASE!A:A))</f>
        <v/>
      </c>
      <c r="N150" s="79" t="str">
        <f>IF(M150="","",_xlfn.XLOOKUP($L150,BASE!J:J,BASE!B:B))</f>
        <v/>
      </c>
      <c r="O150" s="95" t="str">
        <f>IF(N150="","",_xlfn.XLOOKUP($L150,BASE!J:J,BASE!G:G))</f>
        <v/>
      </c>
      <c r="P150" s="136" t="str">
        <f>_xlfn.XLOOKUP(M150,[2]Plan1!$A:$A,[2]Plan1!$D:$D,"")</f>
        <v/>
      </c>
      <c r="Q150" s="78"/>
    </row>
    <row r="151" spans="1:17" x14ac:dyDescent="0.3">
      <c r="A151">
        <v>149</v>
      </c>
      <c r="B151" s="79" t="e">
        <f>IF(A151="","",_xlfn.XLOOKUP($A151,'LISTA '!$Y:$Y,'LISTA '!D:D))</f>
        <v>#N/A</v>
      </c>
      <c r="C151" s="79" t="e">
        <f>IF(B151="","",_xlfn.XLOOKUP($A151,'LISTA '!$Y:$Y,'LISTA '!E:E))</f>
        <v>#N/A</v>
      </c>
      <c r="D151" s="85" t="e">
        <f>_xlfn.XLOOKUP($A151,'LISTA '!$Y:$Y,'LISTA '!I:I)</f>
        <v>#N/A</v>
      </c>
      <c r="I151" s="126"/>
      <c r="L151" s="78" t="str">
        <f t="shared" si="4"/>
        <v/>
      </c>
      <c r="M151" s="100" t="str">
        <f>IF(L151="","",_xlfn.XLOOKUP($L151,BASE!J:J,BASE!A:A))</f>
        <v/>
      </c>
      <c r="N151" s="79" t="str">
        <f>IF(M151="","",_xlfn.XLOOKUP($L151,BASE!J:J,BASE!B:B))</f>
        <v/>
      </c>
      <c r="O151" s="95" t="str">
        <f>IF(N151="","",_xlfn.XLOOKUP($L151,BASE!J:J,BASE!G:G))</f>
        <v/>
      </c>
      <c r="P151" s="136" t="str">
        <f>_xlfn.XLOOKUP(M151,[2]Plan1!$A:$A,[2]Plan1!$D:$D,"")</f>
        <v/>
      </c>
      <c r="Q151" s="78"/>
    </row>
    <row r="152" spans="1:17" x14ac:dyDescent="0.3">
      <c r="A152">
        <v>150</v>
      </c>
      <c r="B152" s="79" t="e">
        <f>IF(A152="","",_xlfn.XLOOKUP($A152,'LISTA '!$Y:$Y,'LISTA '!D:D))</f>
        <v>#N/A</v>
      </c>
      <c r="C152" s="79" t="e">
        <f>IF(B152="","",_xlfn.XLOOKUP($A152,'LISTA '!$Y:$Y,'LISTA '!E:E))</f>
        <v>#N/A</v>
      </c>
      <c r="D152" s="85" t="e">
        <f>_xlfn.XLOOKUP($A152,'LISTA '!$Y:$Y,'LISTA '!I:I)</f>
        <v>#N/A</v>
      </c>
      <c r="I152" s="126"/>
      <c r="L152" s="78" t="str">
        <f t="shared" si="4"/>
        <v/>
      </c>
      <c r="M152" s="100" t="str">
        <f>IF(L152="","",_xlfn.XLOOKUP($L152,BASE!J:J,BASE!A:A))</f>
        <v/>
      </c>
      <c r="N152" s="79" t="str">
        <f>IF(M152="","",_xlfn.XLOOKUP($L152,BASE!J:J,BASE!B:B))</f>
        <v/>
      </c>
      <c r="O152" s="95" t="str">
        <f>IF(N152="","",_xlfn.XLOOKUP($L152,BASE!J:J,BASE!G:G))</f>
        <v/>
      </c>
      <c r="P152" s="136" t="str">
        <f>_xlfn.XLOOKUP(M152,[2]Plan1!$A:$A,[2]Plan1!$D:$D,"")</f>
        <v/>
      </c>
      <c r="Q152" s="78"/>
    </row>
    <row r="153" spans="1:17" x14ac:dyDescent="0.3">
      <c r="A153">
        <v>151</v>
      </c>
      <c r="B153" s="79" t="e">
        <f>IF(A153="","",_xlfn.XLOOKUP($A153,'LISTA '!$Y:$Y,'LISTA '!D:D))</f>
        <v>#N/A</v>
      </c>
      <c r="C153" s="79" t="e">
        <f>IF(B153="","",_xlfn.XLOOKUP($A153,'LISTA '!$Y:$Y,'LISTA '!E:E))</f>
        <v>#N/A</v>
      </c>
      <c r="D153" s="85" t="e">
        <f>_xlfn.XLOOKUP($A153,'LISTA '!$Y:$Y,'LISTA '!I:I)</f>
        <v>#N/A</v>
      </c>
      <c r="I153" s="126"/>
      <c r="L153" s="78" t="str">
        <f t="shared" si="4"/>
        <v/>
      </c>
      <c r="M153" s="100" t="str">
        <f>IF(L153="","",_xlfn.XLOOKUP($L153,BASE!J:J,BASE!A:A))</f>
        <v/>
      </c>
      <c r="N153" s="79" t="str">
        <f>IF(M153="","",_xlfn.XLOOKUP($L153,BASE!J:J,BASE!B:B))</f>
        <v/>
      </c>
      <c r="O153" s="95" t="str">
        <f>IF(N153="","",_xlfn.XLOOKUP($L153,BASE!J:J,BASE!G:G))</f>
        <v/>
      </c>
      <c r="P153" s="136" t="str">
        <f>_xlfn.XLOOKUP(M153,[2]Plan1!$A:$A,[2]Plan1!$D:$D,"")</f>
        <v/>
      </c>
      <c r="Q153" s="78"/>
    </row>
    <row r="154" spans="1:17" x14ac:dyDescent="0.3">
      <c r="A154">
        <v>152</v>
      </c>
      <c r="B154" s="79" t="e">
        <f>IF(A154="","",_xlfn.XLOOKUP($A154,'LISTA '!$Y:$Y,'LISTA '!D:D))</f>
        <v>#N/A</v>
      </c>
      <c r="C154" s="79" t="e">
        <f>IF(B154="","",_xlfn.XLOOKUP($A154,'LISTA '!$Y:$Y,'LISTA '!E:E))</f>
        <v>#N/A</v>
      </c>
      <c r="D154" s="85" t="e">
        <f>_xlfn.XLOOKUP($A154,'LISTA '!$Y:$Y,'LISTA '!I:I)</f>
        <v>#N/A</v>
      </c>
      <c r="I154" s="126"/>
      <c r="L154" s="78" t="str">
        <f t="shared" si="4"/>
        <v/>
      </c>
      <c r="M154" s="100" t="str">
        <f>IF(L154="","",_xlfn.XLOOKUP($L154,BASE!J:J,BASE!A:A))</f>
        <v/>
      </c>
      <c r="N154" s="79" t="str">
        <f>IF(M154="","",_xlfn.XLOOKUP($L154,BASE!J:J,BASE!B:B))</f>
        <v/>
      </c>
      <c r="O154" s="95" t="str">
        <f>IF(N154="","",_xlfn.XLOOKUP($L154,BASE!J:J,BASE!G:G))</f>
        <v/>
      </c>
      <c r="P154" s="136" t="str">
        <f>_xlfn.XLOOKUP(M154,[2]Plan1!$A:$A,[2]Plan1!$D:$D,"")</f>
        <v/>
      </c>
      <c r="Q154" s="78"/>
    </row>
    <row r="155" spans="1:17" x14ac:dyDescent="0.3">
      <c r="A155">
        <v>153</v>
      </c>
      <c r="B155" s="79" t="e">
        <f>IF(A155="","",_xlfn.XLOOKUP($A155,'LISTA '!$Y:$Y,'LISTA '!D:D))</f>
        <v>#N/A</v>
      </c>
      <c r="C155" s="79" t="e">
        <f>IF(B155="","",_xlfn.XLOOKUP($A155,'LISTA '!$Y:$Y,'LISTA '!E:E))</f>
        <v>#N/A</v>
      </c>
      <c r="D155" s="85" t="e">
        <f>_xlfn.XLOOKUP($A155,'LISTA '!$Y:$Y,'LISTA '!I:I)</f>
        <v>#N/A</v>
      </c>
      <c r="I155" s="126"/>
      <c r="L155" s="78" t="str">
        <f t="shared" si="4"/>
        <v/>
      </c>
      <c r="M155" s="100" t="str">
        <f>IF(L155="","",_xlfn.XLOOKUP($L155,BASE!J:J,BASE!A:A))</f>
        <v/>
      </c>
      <c r="N155" s="79" t="str">
        <f>IF(M155="","",_xlfn.XLOOKUP($L155,BASE!J:J,BASE!B:B))</f>
        <v/>
      </c>
      <c r="O155" s="95" t="str">
        <f>IF(N155="","",_xlfn.XLOOKUP($L155,BASE!J:J,BASE!G:G))</f>
        <v/>
      </c>
      <c r="P155" s="136" t="str">
        <f>_xlfn.XLOOKUP(M155,[2]Plan1!$A:$A,[2]Plan1!$D:$D,"")</f>
        <v/>
      </c>
      <c r="Q155" s="78"/>
    </row>
    <row r="156" spans="1:17" x14ac:dyDescent="0.3">
      <c r="A156">
        <v>154</v>
      </c>
      <c r="B156" s="79" t="e">
        <f>IF(A156="","",_xlfn.XLOOKUP($A156,'LISTA '!$Y:$Y,'LISTA '!D:D))</f>
        <v>#N/A</v>
      </c>
      <c r="C156" s="79" t="e">
        <f>IF(B156="","",_xlfn.XLOOKUP($A156,'LISTA '!$Y:$Y,'LISTA '!E:E))</f>
        <v>#N/A</v>
      </c>
      <c r="D156" s="85" t="e">
        <f>_xlfn.XLOOKUP($A156,'LISTA '!$Y:$Y,'LISTA '!I:I)</f>
        <v>#N/A</v>
      </c>
      <c r="I156" s="126"/>
      <c r="L156" s="78" t="str">
        <f t="shared" si="4"/>
        <v/>
      </c>
      <c r="M156" s="100" t="str">
        <f>IF(L156="","",_xlfn.XLOOKUP($L156,BASE!J:J,BASE!A:A))</f>
        <v/>
      </c>
      <c r="N156" s="79" t="str">
        <f>IF(M156="","",_xlfn.XLOOKUP($L156,BASE!J:J,BASE!B:B))</f>
        <v/>
      </c>
      <c r="O156" s="95" t="str">
        <f>IF(N156="","",_xlfn.XLOOKUP($L156,BASE!J:J,BASE!G:G))</f>
        <v/>
      </c>
      <c r="P156" s="136" t="str">
        <f>_xlfn.XLOOKUP(M156,[2]Plan1!$A:$A,[2]Plan1!$D:$D,"")</f>
        <v/>
      </c>
      <c r="Q156" s="78"/>
    </row>
    <row r="157" spans="1:17" x14ac:dyDescent="0.3">
      <c r="A157">
        <v>155</v>
      </c>
      <c r="B157" s="79" t="e">
        <f>IF(A157="","",_xlfn.XLOOKUP($A157,'LISTA '!$Y:$Y,'LISTA '!D:D))</f>
        <v>#N/A</v>
      </c>
      <c r="C157" s="79" t="e">
        <f>IF(B157="","",_xlfn.XLOOKUP($A157,'LISTA '!$Y:$Y,'LISTA '!E:E))</f>
        <v>#N/A</v>
      </c>
      <c r="D157" s="85" t="e">
        <f>_xlfn.XLOOKUP($A157,'LISTA '!$Y:$Y,'LISTA '!I:I)</f>
        <v>#N/A</v>
      </c>
      <c r="I157" s="126"/>
      <c r="L157" s="78" t="str">
        <f t="shared" si="4"/>
        <v/>
      </c>
      <c r="M157" s="100" t="str">
        <f>IF(L157="","",_xlfn.XLOOKUP($L157,BASE!J:J,BASE!A:A))</f>
        <v/>
      </c>
      <c r="N157" s="79" t="str">
        <f>IF(M157="","",_xlfn.XLOOKUP($L157,BASE!J:J,BASE!B:B))</f>
        <v/>
      </c>
      <c r="O157" s="95" t="str">
        <f>IF(N157="","",_xlfn.XLOOKUP($L157,BASE!J:J,BASE!G:G))</f>
        <v/>
      </c>
      <c r="P157" s="136" t="s">
        <v>2115</v>
      </c>
      <c r="Q157" s="78"/>
    </row>
    <row r="158" spans="1:17" x14ac:dyDescent="0.3">
      <c r="A158">
        <v>156</v>
      </c>
      <c r="B158" s="79" t="e">
        <f>IF(A158="","",_xlfn.XLOOKUP($A158,'LISTA '!$Y:$Y,'LISTA '!D:D))</f>
        <v>#N/A</v>
      </c>
      <c r="C158" s="79" t="e">
        <f>IF(B158="","",_xlfn.XLOOKUP($A158,'LISTA '!$Y:$Y,'LISTA '!E:E))</f>
        <v>#N/A</v>
      </c>
      <c r="D158" s="85" t="e">
        <f>_xlfn.XLOOKUP($A158,'LISTA '!$Y:$Y,'LISTA '!I:I)</f>
        <v>#N/A</v>
      </c>
      <c r="I158" s="126"/>
      <c r="L158" s="78" t="str">
        <f t="shared" si="4"/>
        <v/>
      </c>
      <c r="M158" s="100" t="str">
        <f>IF(L158="","",_xlfn.XLOOKUP($L158,BASE!J:J,BASE!A:A))</f>
        <v/>
      </c>
      <c r="N158" s="79" t="str">
        <f>IF(M158="","",_xlfn.XLOOKUP($L158,BASE!J:J,BASE!B:B))</f>
        <v/>
      </c>
      <c r="O158" s="95" t="str">
        <f>IF(N158="","",_xlfn.XLOOKUP($L158,BASE!J:J,BASE!G:G))</f>
        <v/>
      </c>
      <c r="P158" s="136" t="str">
        <f>_xlfn.XLOOKUP(M158,[2]Plan1!$A:$A,[2]Plan1!$D:$D,"")</f>
        <v/>
      </c>
      <c r="Q158" s="78"/>
    </row>
    <row r="159" spans="1:17" x14ac:dyDescent="0.3">
      <c r="A159">
        <v>157</v>
      </c>
      <c r="B159" s="79" t="e">
        <f>IF(A159="","",_xlfn.XLOOKUP($A159,'LISTA '!$Y:$Y,'LISTA '!D:D))</f>
        <v>#N/A</v>
      </c>
      <c r="C159" s="79" t="e">
        <f>IF(B159="","",_xlfn.XLOOKUP($A159,'LISTA '!$Y:$Y,'LISTA '!E:E))</f>
        <v>#N/A</v>
      </c>
      <c r="D159" s="85" t="e">
        <f>_xlfn.XLOOKUP($A159,'LISTA '!$Y:$Y,'LISTA '!I:I)</f>
        <v>#N/A</v>
      </c>
      <c r="I159" s="126"/>
      <c r="L159" s="78" t="str">
        <f t="shared" si="4"/>
        <v/>
      </c>
      <c r="M159" s="100" t="str">
        <f>IF(L159="","",_xlfn.XLOOKUP($L159,BASE!J:J,BASE!A:A))</f>
        <v/>
      </c>
      <c r="N159" s="79" t="str">
        <f>IF(M159="","",_xlfn.XLOOKUP($L159,BASE!J:J,BASE!B:B))</f>
        <v/>
      </c>
      <c r="O159" s="95" t="str">
        <f>IF(N159="","",_xlfn.XLOOKUP($L159,BASE!J:J,BASE!G:G))</f>
        <v/>
      </c>
      <c r="P159" s="136" t="str">
        <f>_xlfn.XLOOKUP(M159,[2]Plan1!$A:$A,[2]Plan1!$D:$D,"")</f>
        <v/>
      </c>
      <c r="Q159" s="78"/>
    </row>
    <row r="160" spans="1:17" x14ac:dyDescent="0.3">
      <c r="A160">
        <v>158</v>
      </c>
      <c r="B160" s="79" t="e">
        <f>IF(A160="","",_xlfn.XLOOKUP($A160,'LISTA '!$Y:$Y,'LISTA '!D:D))</f>
        <v>#N/A</v>
      </c>
      <c r="C160" s="79" t="e">
        <f>IF(B160="","",_xlfn.XLOOKUP($A160,'LISTA '!$Y:$Y,'LISTA '!E:E))</f>
        <v>#N/A</v>
      </c>
      <c r="D160" s="85" t="e">
        <f>_xlfn.XLOOKUP($A160,'LISTA '!$Y:$Y,'LISTA '!I:I)</f>
        <v>#N/A</v>
      </c>
      <c r="I160" s="126"/>
      <c r="L160" s="78" t="str">
        <f t="shared" si="4"/>
        <v/>
      </c>
      <c r="M160" s="100" t="str">
        <f>IF(L160="","",_xlfn.XLOOKUP($L160,BASE!J:J,BASE!A:A))</f>
        <v/>
      </c>
      <c r="N160" s="79" t="str">
        <f>IF(M160="","",_xlfn.XLOOKUP($L160,BASE!J:J,BASE!B:B))</f>
        <v/>
      </c>
      <c r="O160" s="95" t="str">
        <f>IF(N160="","",_xlfn.XLOOKUP($L160,BASE!J:J,BASE!G:G))</f>
        <v/>
      </c>
      <c r="P160" s="136" t="str">
        <f>_xlfn.XLOOKUP(M160,[2]Plan1!$A:$A,[2]Plan1!$D:$D,"")</f>
        <v/>
      </c>
      <c r="Q160" s="78"/>
    </row>
    <row r="161" spans="1:17" x14ac:dyDescent="0.3">
      <c r="A161">
        <v>159</v>
      </c>
      <c r="B161" s="79" t="e">
        <f>IF(A161="","",_xlfn.XLOOKUP($A161,'LISTA '!$Y:$Y,'LISTA '!D:D))</f>
        <v>#N/A</v>
      </c>
      <c r="C161" s="79" t="e">
        <f>IF(B161="","",_xlfn.XLOOKUP($A161,'LISTA '!$Y:$Y,'LISTA '!E:E))</f>
        <v>#N/A</v>
      </c>
      <c r="D161" s="85" t="e">
        <f>_xlfn.XLOOKUP($A161,'LISTA '!$Y:$Y,'LISTA '!I:I)</f>
        <v>#N/A</v>
      </c>
      <c r="I161" s="126"/>
      <c r="L161" s="78" t="str">
        <f t="shared" si="4"/>
        <v/>
      </c>
      <c r="M161" s="100" t="str">
        <f>IF(L161="","",_xlfn.XLOOKUP($L161,BASE!J:J,BASE!A:A))</f>
        <v/>
      </c>
      <c r="N161" s="79" t="str">
        <f>IF(M161="","",_xlfn.XLOOKUP($L161,BASE!J:J,BASE!B:B))</f>
        <v/>
      </c>
      <c r="O161" s="95" t="str">
        <f>IF(N161="","",_xlfn.XLOOKUP($L161,BASE!J:J,BASE!G:G))</f>
        <v/>
      </c>
      <c r="P161" s="136" t="str">
        <f>_xlfn.XLOOKUP(M161,[2]Plan1!$A:$A,[2]Plan1!$D:$D,"")</f>
        <v/>
      </c>
      <c r="Q161" s="78"/>
    </row>
    <row r="162" spans="1:17" x14ac:dyDescent="0.3">
      <c r="A162">
        <v>160</v>
      </c>
      <c r="B162" s="79" t="e">
        <f>IF(A162="","",_xlfn.XLOOKUP($A162,'LISTA '!$Y:$Y,'LISTA '!D:D))</f>
        <v>#N/A</v>
      </c>
      <c r="C162" s="79" t="e">
        <f>IF(B162="","",_xlfn.XLOOKUP($A162,'LISTA '!$Y:$Y,'LISTA '!E:E))</f>
        <v>#N/A</v>
      </c>
      <c r="D162" s="85" t="e">
        <f>_xlfn.XLOOKUP($A162,'LISTA '!$Y:$Y,'LISTA '!I:I)</f>
        <v>#N/A</v>
      </c>
      <c r="I162" s="126"/>
      <c r="L162" s="78" t="str">
        <f t="shared" si="4"/>
        <v/>
      </c>
      <c r="M162" s="100" t="str">
        <f>IF(L162="","",_xlfn.XLOOKUP($L162,BASE!J:J,BASE!A:A))</f>
        <v/>
      </c>
      <c r="N162" s="79" t="str">
        <f>IF(M162="","",_xlfn.XLOOKUP($L162,BASE!J:J,BASE!B:B))</f>
        <v/>
      </c>
      <c r="O162" s="95" t="str">
        <f>IF(N162="","",_xlfn.XLOOKUP($L162,BASE!J:J,BASE!G:G))</f>
        <v/>
      </c>
      <c r="P162" s="136" t="str">
        <f>_xlfn.XLOOKUP(M162,[2]Plan1!$A:$A,[2]Plan1!$D:$D,"")</f>
        <v/>
      </c>
      <c r="Q162" s="78"/>
    </row>
    <row r="163" spans="1:17" x14ac:dyDescent="0.3">
      <c r="A163">
        <v>161</v>
      </c>
      <c r="B163" s="79" t="e">
        <f>IF(A163="","",_xlfn.XLOOKUP($A163,'LISTA '!$Y:$Y,'LISTA '!D:D))</f>
        <v>#N/A</v>
      </c>
      <c r="C163" s="79" t="e">
        <f>IF(B163="","",_xlfn.XLOOKUP($A163,'LISTA '!$Y:$Y,'LISTA '!E:E))</f>
        <v>#N/A</v>
      </c>
      <c r="D163" s="85" t="e">
        <f>_xlfn.XLOOKUP($A163,'LISTA '!$Y:$Y,'LISTA '!I:I)</f>
        <v>#N/A</v>
      </c>
      <c r="I163" s="126"/>
      <c r="L163" s="78" t="str">
        <f t="shared" si="4"/>
        <v/>
      </c>
      <c r="M163" s="100" t="str">
        <f>IF(L163="","",_xlfn.XLOOKUP($L163,BASE!J:J,BASE!A:A))</f>
        <v/>
      </c>
      <c r="N163" s="79" t="str">
        <f>IF(M163="","",_xlfn.XLOOKUP($L163,BASE!J:J,BASE!B:B))</f>
        <v/>
      </c>
      <c r="O163" s="95" t="str">
        <f>IF(N163="","",_xlfn.XLOOKUP($L163,BASE!J:J,BASE!G:G))</f>
        <v/>
      </c>
      <c r="P163" s="136" t="str">
        <f>_xlfn.XLOOKUP(M163,[2]Plan1!$A:$A,[2]Plan1!$D:$D,"")</f>
        <v/>
      </c>
      <c r="Q163" s="78"/>
    </row>
    <row r="164" spans="1:17" x14ac:dyDescent="0.3">
      <c r="A164">
        <v>162</v>
      </c>
      <c r="B164" s="79" t="e">
        <f>IF(A164="","",_xlfn.XLOOKUP($A164,'LISTA '!$Y:$Y,'LISTA '!D:D))</f>
        <v>#N/A</v>
      </c>
      <c r="C164" s="79" t="e">
        <f>IF(B164="","",_xlfn.XLOOKUP($A164,'LISTA '!$Y:$Y,'LISTA '!E:E))</f>
        <v>#N/A</v>
      </c>
      <c r="D164" s="85" t="e">
        <f>_xlfn.XLOOKUP($A164,'LISTA '!$Y:$Y,'LISTA '!I:I)</f>
        <v>#N/A</v>
      </c>
      <c r="I164" s="126"/>
      <c r="L164" s="78" t="str">
        <f t="shared" si="4"/>
        <v/>
      </c>
      <c r="M164" s="100" t="str">
        <f>IF(L164="","",_xlfn.XLOOKUP($L164,BASE!J:J,BASE!A:A))</f>
        <v/>
      </c>
      <c r="N164" s="79" t="str">
        <f>IF(M164="","",_xlfn.XLOOKUP($L164,BASE!J:J,BASE!B:B))</f>
        <v/>
      </c>
      <c r="O164" s="95" t="str">
        <f>IF(N164="","",_xlfn.XLOOKUP($L164,BASE!J:J,BASE!G:G))</f>
        <v/>
      </c>
      <c r="P164" s="136" t="str">
        <f>_xlfn.XLOOKUP(M164,[2]Plan1!$A:$A,[2]Plan1!$D:$D,"")</f>
        <v/>
      </c>
      <c r="Q164" s="78"/>
    </row>
    <row r="165" spans="1:17" x14ac:dyDescent="0.3">
      <c r="A165">
        <v>163</v>
      </c>
      <c r="B165" s="79" t="e">
        <f>IF(A165="","",_xlfn.XLOOKUP($A165,'LISTA '!$Y:$Y,'LISTA '!D:D))</f>
        <v>#N/A</v>
      </c>
      <c r="C165" s="79" t="e">
        <f>IF(B165="","",_xlfn.XLOOKUP($A165,'LISTA '!$Y:$Y,'LISTA '!E:E))</f>
        <v>#N/A</v>
      </c>
      <c r="D165" s="85" t="e">
        <f>_xlfn.XLOOKUP($A165,'LISTA '!$Y:$Y,'LISTA '!I:I)</f>
        <v>#N/A</v>
      </c>
      <c r="I165" s="126"/>
      <c r="L165" s="78" t="str">
        <f t="shared" si="4"/>
        <v/>
      </c>
      <c r="M165" s="100" t="str">
        <f>IF(L165="","",_xlfn.XLOOKUP($L165,BASE!J:J,BASE!A:A))</f>
        <v/>
      </c>
      <c r="N165" s="79" t="str">
        <f>IF(M165="","",_xlfn.XLOOKUP($L165,BASE!J:J,BASE!B:B))</f>
        <v/>
      </c>
      <c r="O165" s="95" t="str">
        <f>IF(N165="","",_xlfn.XLOOKUP($L165,BASE!J:J,BASE!G:G))</f>
        <v/>
      </c>
      <c r="P165" s="136" t="str">
        <f>_xlfn.XLOOKUP(M165,[2]Plan1!$A:$A,[2]Plan1!$D:$D,"")</f>
        <v/>
      </c>
      <c r="Q165" s="78"/>
    </row>
    <row r="166" spans="1:17" x14ac:dyDescent="0.3">
      <c r="A166">
        <v>164</v>
      </c>
      <c r="B166" s="79" t="e">
        <f>IF(A166="","",_xlfn.XLOOKUP($A166,'LISTA '!$Y:$Y,'LISTA '!D:D))</f>
        <v>#N/A</v>
      </c>
      <c r="C166" s="79" t="e">
        <f>IF(B166="","",_xlfn.XLOOKUP($A166,'LISTA '!$Y:$Y,'LISTA '!E:E))</f>
        <v>#N/A</v>
      </c>
      <c r="D166" s="85" t="e">
        <f>_xlfn.XLOOKUP($A166,'LISTA '!$Y:$Y,'LISTA '!I:I)</f>
        <v>#N/A</v>
      </c>
      <c r="I166" s="126"/>
      <c r="L166" s="78" t="str">
        <f t="shared" si="4"/>
        <v/>
      </c>
      <c r="M166" s="100" t="str">
        <f>IF(L166="","",_xlfn.XLOOKUP($L166,BASE!J:J,BASE!A:A))</f>
        <v/>
      </c>
      <c r="N166" s="79" t="str">
        <f>IF(M166="","",_xlfn.XLOOKUP($L166,BASE!J:J,BASE!B:B))</f>
        <v/>
      </c>
      <c r="O166" s="95" t="str">
        <f>IF(N166="","",_xlfn.XLOOKUP($L166,BASE!J:J,BASE!G:G))</f>
        <v/>
      </c>
      <c r="P166" s="136" t="str">
        <f>_xlfn.XLOOKUP(M166,[2]Plan1!$A:$A,[2]Plan1!$D:$D,"")</f>
        <v/>
      </c>
      <c r="Q166" s="78"/>
    </row>
    <row r="167" spans="1:17" x14ac:dyDescent="0.3">
      <c r="A167">
        <v>165</v>
      </c>
      <c r="B167" s="79" t="e">
        <f>IF(A167="","",_xlfn.XLOOKUP($A167,'LISTA '!$Y:$Y,'LISTA '!D:D))</f>
        <v>#N/A</v>
      </c>
      <c r="C167" s="79" t="e">
        <f>IF(B167="","",_xlfn.XLOOKUP($A167,'LISTA '!$Y:$Y,'LISTA '!E:E))</f>
        <v>#N/A</v>
      </c>
      <c r="D167" s="85" t="e">
        <f>_xlfn.XLOOKUP($A167,'LISTA '!$Y:$Y,'LISTA '!I:I)</f>
        <v>#N/A</v>
      </c>
      <c r="I167" s="126"/>
      <c r="L167" s="78" t="str">
        <f t="shared" si="4"/>
        <v/>
      </c>
      <c r="M167" s="100" t="str">
        <f>IF(L167="","",_xlfn.XLOOKUP($L167,BASE!J:J,BASE!A:A))</f>
        <v/>
      </c>
      <c r="N167" s="79" t="str">
        <f>IF(M167="","",_xlfn.XLOOKUP($L167,BASE!J:J,BASE!B:B))</f>
        <v/>
      </c>
      <c r="O167" s="95" t="str">
        <f>IF(N167="","",_xlfn.XLOOKUP($L167,BASE!J:J,BASE!G:G))</f>
        <v/>
      </c>
      <c r="P167" s="136" t="str">
        <f>_xlfn.XLOOKUP(M167,[2]Plan1!$A:$A,[2]Plan1!$D:$D,"")</f>
        <v/>
      </c>
      <c r="Q167" s="78"/>
    </row>
    <row r="168" spans="1:17" x14ac:dyDescent="0.3">
      <c r="A168">
        <v>166</v>
      </c>
      <c r="B168" s="79" t="e">
        <f>IF(A168="","",_xlfn.XLOOKUP($A168,'LISTA '!$Y:$Y,'LISTA '!D:D))</f>
        <v>#N/A</v>
      </c>
      <c r="C168" s="79" t="e">
        <f>IF(B168="","",_xlfn.XLOOKUP($A168,'LISTA '!$Y:$Y,'LISTA '!E:E))</f>
        <v>#N/A</v>
      </c>
      <c r="D168" s="85" t="e">
        <f>_xlfn.XLOOKUP($A168,'LISTA '!$Y:$Y,'LISTA '!I:I)</f>
        <v>#N/A</v>
      </c>
      <c r="I168" s="126"/>
      <c r="L168" s="78" t="str">
        <f t="shared" si="4"/>
        <v/>
      </c>
      <c r="M168" s="100" t="str">
        <f>IF(L168="","",_xlfn.XLOOKUP($L168,BASE!J:J,BASE!A:A))</f>
        <v/>
      </c>
      <c r="N168" s="79" t="str">
        <f>IF(M168="","",_xlfn.XLOOKUP($L168,BASE!J:J,BASE!B:B))</f>
        <v/>
      </c>
      <c r="O168" s="95" t="str">
        <f>IF(N168="","",_xlfn.XLOOKUP($L168,BASE!J:J,BASE!G:G))</f>
        <v/>
      </c>
      <c r="P168" s="136" t="str">
        <f>_xlfn.XLOOKUP(M168,[2]Plan1!$A:$A,[2]Plan1!$D:$D,"")</f>
        <v/>
      </c>
      <c r="Q168" s="78"/>
    </row>
    <row r="169" spans="1:17" x14ac:dyDescent="0.3">
      <c r="A169">
        <v>167</v>
      </c>
      <c r="B169" s="79" t="e">
        <f>IF(A169="","",_xlfn.XLOOKUP($A169,'LISTA '!$Y:$Y,'LISTA '!D:D))</f>
        <v>#N/A</v>
      </c>
      <c r="C169" s="79" t="e">
        <f>IF(B169="","",_xlfn.XLOOKUP($A169,'LISTA '!$Y:$Y,'LISTA '!E:E))</f>
        <v>#N/A</v>
      </c>
      <c r="D169" s="85" t="e">
        <f>_xlfn.XLOOKUP($A169,'LISTA '!$Y:$Y,'LISTA '!I:I)</f>
        <v>#N/A</v>
      </c>
      <c r="I169" s="126"/>
      <c r="L169" s="78" t="str">
        <f t="shared" si="4"/>
        <v/>
      </c>
      <c r="M169" s="100" t="str">
        <f>IF(L169="","",_xlfn.XLOOKUP($L169,BASE!J:J,BASE!A:A))</f>
        <v/>
      </c>
      <c r="N169" s="79" t="str">
        <f>IF(M169="","",_xlfn.XLOOKUP($L169,BASE!J:J,BASE!B:B))</f>
        <v/>
      </c>
      <c r="O169" s="95" t="str">
        <f>IF(N169="","",_xlfn.XLOOKUP($L169,BASE!J:J,BASE!G:G))</f>
        <v/>
      </c>
      <c r="P169" s="136" t="str">
        <f>_xlfn.XLOOKUP(M169,[2]Plan1!$A:$A,[2]Plan1!$D:$D,"")</f>
        <v/>
      </c>
      <c r="Q169" s="78"/>
    </row>
    <row r="170" spans="1:17" x14ac:dyDescent="0.3">
      <c r="A170">
        <v>168</v>
      </c>
      <c r="B170" s="79" t="e">
        <f>IF(A170="","",_xlfn.XLOOKUP($A170,'LISTA '!$Y:$Y,'LISTA '!D:D))</f>
        <v>#N/A</v>
      </c>
      <c r="C170" s="79" t="e">
        <f>IF(B170="","",_xlfn.XLOOKUP($A170,'LISTA '!$Y:$Y,'LISTA '!E:E))</f>
        <v>#N/A</v>
      </c>
      <c r="D170" s="85" t="e">
        <f>_xlfn.XLOOKUP($A170,'LISTA '!$Y:$Y,'LISTA '!I:I)</f>
        <v>#N/A</v>
      </c>
      <c r="I170" s="126"/>
      <c r="L170" s="78" t="str">
        <f t="shared" si="4"/>
        <v/>
      </c>
      <c r="M170" s="100" t="str">
        <f>IF(L170="","",_xlfn.XLOOKUP($L170,BASE!J:J,BASE!A:A))</f>
        <v/>
      </c>
      <c r="N170" s="79" t="str">
        <f>IF(M170="","",_xlfn.XLOOKUP($L170,BASE!J:J,BASE!B:B))</f>
        <v/>
      </c>
      <c r="O170" s="95" t="str">
        <f>IF(N170="","",_xlfn.XLOOKUP($L170,BASE!J:J,BASE!G:G))</f>
        <v/>
      </c>
      <c r="P170" s="136" t="str">
        <f>_xlfn.XLOOKUP(M170,[2]Plan1!$A:$A,[2]Plan1!$D:$D,"")</f>
        <v/>
      </c>
      <c r="Q170" s="78"/>
    </row>
    <row r="171" spans="1:17" x14ac:dyDescent="0.3">
      <c r="A171">
        <v>169</v>
      </c>
      <c r="B171" s="79" t="e">
        <f>IF(A171="","",_xlfn.XLOOKUP($A171,'LISTA '!$Y:$Y,'LISTA '!D:D))</f>
        <v>#N/A</v>
      </c>
      <c r="C171" s="79" t="e">
        <f>IF(B171="","",_xlfn.XLOOKUP($A171,'LISTA '!$Y:$Y,'LISTA '!E:E))</f>
        <v>#N/A</v>
      </c>
      <c r="D171" s="85" t="e">
        <f>_xlfn.XLOOKUP($A171,'LISTA '!$Y:$Y,'LISTA '!I:I)</f>
        <v>#N/A</v>
      </c>
      <c r="I171" s="126"/>
      <c r="L171" s="78" t="str">
        <f t="shared" si="4"/>
        <v/>
      </c>
      <c r="M171" s="100" t="str">
        <f>IF(L171="","",_xlfn.XLOOKUP($L171,BASE!J:J,BASE!A:A))</f>
        <v/>
      </c>
      <c r="N171" s="79" t="str">
        <f>IF(M171="","",_xlfn.XLOOKUP($L171,BASE!J:J,BASE!B:B))</f>
        <v/>
      </c>
      <c r="O171" s="95" t="str">
        <f>IF(N171="","",_xlfn.XLOOKUP($L171,BASE!J:J,BASE!G:G))</f>
        <v/>
      </c>
      <c r="P171" s="136" t="str">
        <f>_xlfn.XLOOKUP(M171,[2]Plan1!$A:$A,[2]Plan1!$D:$D,"")</f>
        <v/>
      </c>
      <c r="Q171" s="78"/>
    </row>
    <row r="172" spans="1:17" x14ac:dyDescent="0.3">
      <c r="A172">
        <v>170</v>
      </c>
      <c r="B172" s="79" t="e">
        <f>IF(A172="","",_xlfn.XLOOKUP($A172,'LISTA '!$Y:$Y,'LISTA '!D:D))</f>
        <v>#N/A</v>
      </c>
      <c r="C172" s="79" t="e">
        <f>IF(B172="","",_xlfn.XLOOKUP($A172,'LISTA '!$Y:$Y,'LISTA '!E:E))</f>
        <v>#N/A</v>
      </c>
      <c r="D172" s="85" t="e">
        <f>_xlfn.XLOOKUP($A172,'LISTA '!$Y:$Y,'LISTA '!I:I)</f>
        <v>#N/A</v>
      </c>
      <c r="I172" s="126"/>
      <c r="L172" s="78" t="str">
        <f t="shared" si="4"/>
        <v/>
      </c>
      <c r="M172" s="100" t="str">
        <f>IF(L172="","",_xlfn.XLOOKUP($L172,BASE!J:J,BASE!A:A))</f>
        <v/>
      </c>
      <c r="N172" s="79" t="str">
        <f>IF(M172="","",_xlfn.XLOOKUP($L172,BASE!J:J,BASE!B:B))</f>
        <v/>
      </c>
      <c r="O172" s="95" t="str">
        <f>IF(N172="","",_xlfn.XLOOKUP($L172,BASE!J:J,BASE!G:G))</f>
        <v/>
      </c>
      <c r="P172" s="136" t="str">
        <f>_xlfn.XLOOKUP(M172,[2]Plan1!$A:$A,[2]Plan1!$D:$D,"")</f>
        <v/>
      </c>
      <c r="Q172" s="78"/>
    </row>
    <row r="173" spans="1:17" x14ac:dyDescent="0.3">
      <c r="A173">
        <v>171</v>
      </c>
      <c r="B173" s="79" t="e">
        <f>IF(A173="","",_xlfn.XLOOKUP($A173,'LISTA '!$Y:$Y,'LISTA '!D:D))</f>
        <v>#N/A</v>
      </c>
      <c r="C173" s="79" t="e">
        <f>IF(B173="","",_xlfn.XLOOKUP($A173,'LISTA '!$Y:$Y,'LISTA '!E:E))</f>
        <v>#N/A</v>
      </c>
      <c r="D173" s="85" t="e">
        <f>_xlfn.XLOOKUP($A173,'LISTA '!$Y:$Y,'LISTA '!I:I)</f>
        <v>#N/A</v>
      </c>
      <c r="I173" s="126"/>
      <c r="L173" s="78" t="str">
        <f t="shared" si="4"/>
        <v/>
      </c>
      <c r="M173" s="100" t="str">
        <f>IF(L173="","",_xlfn.XLOOKUP($L173,BASE!J:J,BASE!A:A))</f>
        <v/>
      </c>
      <c r="N173" s="79" t="str">
        <f>IF(M173="","",_xlfn.XLOOKUP($L173,BASE!J:J,BASE!B:B))</f>
        <v/>
      </c>
      <c r="O173" s="95" t="str">
        <f>IF(N173="","",_xlfn.XLOOKUP($L173,BASE!J:J,BASE!G:G))</f>
        <v/>
      </c>
      <c r="P173" s="136" t="str">
        <f>_xlfn.XLOOKUP(M173,[2]Plan1!$A:$A,[2]Plan1!$D:$D,"")</f>
        <v/>
      </c>
      <c r="Q173" s="78"/>
    </row>
    <row r="174" spans="1:17" x14ac:dyDescent="0.3">
      <c r="A174">
        <v>172</v>
      </c>
      <c r="B174" s="79" t="e">
        <f>IF(A174="","",_xlfn.XLOOKUP($A174,'LISTA '!$Y:$Y,'LISTA '!D:D))</f>
        <v>#N/A</v>
      </c>
      <c r="C174" s="79" t="e">
        <f>IF(B174="","",_xlfn.XLOOKUP($A174,'LISTA '!$Y:$Y,'LISTA '!E:E))</f>
        <v>#N/A</v>
      </c>
      <c r="D174" s="85" t="e">
        <f>_xlfn.XLOOKUP($A174,'LISTA '!$Y:$Y,'LISTA '!I:I)</f>
        <v>#N/A</v>
      </c>
      <c r="I174" s="126"/>
      <c r="L174" s="78" t="str">
        <f t="shared" si="4"/>
        <v/>
      </c>
      <c r="M174" s="100" t="str">
        <f>IF(L174="","",_xlfn.XLOOKUP($L174,BASE!J:J,BASE!A:A))</f>
        <v/>
      </c>
      <c r="N174" s="79" t="str">
        <f>IF(M174="","",_xlfn.XLOOKUP($L174,BASE!J:J,BASE!B:B))</f>
        <v/>
      </c>
      <c r="O174" s="95" t="str">
        <f>IF(N174="","",_xlfn.XLOOKUP($L174,BASE!J:J,BASE!G:G))</f>
        <v/>
      </c>
      <c r="P174" s="136" t="str">
        <f>_xlfn.XLOOKUP(M174,[2]Plan1!$A:$A,[2]Plan1!$D:$D,"")</f>
        <v/>
      </c>
      <c r="Q174" s="78"/>
    </row>
    <row r="175" spans="1:17" x14ac:dyDescent="0.3">
      <c r="A175">
        <v>173</v>
      </c>
      <c r="B175" s="79" t="e">
        <f>IF(A175="","",_xlfn.XLOOKUP($A175,'LISTA '!$Y:$Y,'LISTA '!D:D))</f>
        <v>#N/A</v>
      </c>
      <c r="C175" s="79" t="e">
        <f>IF(B175="","",_xlfn.XLOOKUP($A175,'LISTA '!$Y:$Y,'LISTA '!E:E))</f>
        <v>#N/A</v>
      </c>
      <c r="D175" s="85" t="e">
        <f>_xlfn.XLOOKUP($A175,'LISTA '!$Y:$Y,'LISTA '!I:I)</f>
        <v>#N/A</v>
      </c>
      <c r="I175" s="126"/>
      <c r="L175" s="78" t="str">
        <f t="shared" si="4"/>
        <v/>
      </c>
      <c r="M175" s="100" t="str">
        <f>IF(L175="","",_xlfn.XLOOKUP($L175,BASE!J:J,BASE!A:A))</f>
        <v/>
      </c>
      <c r="N175" s="79" t="str">
        <f>IF(M175="","",_xlfn.XLOOKUP($L175,BASE!J:J,BASE!B:B))</f>
        <v/>
      </c>
      <c r="O175" s="95" t="str">
        <f>IF(N175="","",_xlfn.XLOOKUP($L175,BASE!J:J,BASE!G:G))</f>
        <v/>
      </c>
      <c r="P175" s="136" t="str">
        <f>_xlfn.XLOOKUP(M175,[2]Plan1!$A:$A,[2]Plan1!$D:$D,"")</f>
        <v/>
      </c>
      <c r="Q175" s="78"/>
    </row>
    <row r="176" spans="1:17" x14ac:dyDescent="0.3">
      <c r="A176">
        <v>174</v>
      </c>
      <c r="B176" s="79" t="e">
        <f>IF(A176="","",_xlfn.XLOOKUP($A176,'LISTA '!$Y:$Y,'LISTA '!D:D))</f>
        <v>#N/A</v>
      </c>
      <c r="C176" s="79" t="e">
        <f>IF(B176="","",_xlfn.XLOOKUP($A176,'LISTA '!$Y:$Y,'LISTA '!E:E))</f>
        <v>#N/A</v>
      </c>
      <c r="D176" s="85" t="e">
        <f>_xlfn.XLOOKUP($A176,'LISTA '!$Y:$Y,'LISTA '!I:I)</f>
        <v>#N/A</v>
      </c>
      <c r="I176" s="126"/>
      <c r="L176" s="78" t="str">
        <f t="shared" si="4"/>
        <v/>
      </c>
      <c r="M176" s="100" t="str">
        <f>IF(L176="","",_xlfn.XLOOKUP($L176,BASE!J:J,BASE!A:A))</f>
        <v/>
      </c>
      <c r="N176" s="79" t="str">
        <f>IF(M176="","",_xlfn.XLOOKUP($L176,BASE!J:J,BASE!B:B))</f>
        <v/>
      </c>
      <c r="O176" s="95" t="str">
        <f>IF(N176="","",_xlfn.XLOOKUP($L176,BASE!J:J,BASE!G:G))</f>
        <v/>
      </c>
      <c r="P176" s="136" t="str">
        <f>_xlfn.XLOOKUP(M176,[2]Plan1!$A:$A,[2]Plan1!$D:$D,"")</f>
        <v/>
      </c>
      <c r="Q176" s="78"/>
    </row>
    <row r="177" spans="1:17" x14ac:dyDescent="0.3">
      <c r="A177">
        <v>175</v>
      </c>
      <c r="B177" s="79" t="e">
        <f>IF(A177="","",_xlfn.XLOOKUP($A177,'LISTA '!$Y:$Y,'LISTA '!D:D))</f>
        <v>#N/A</v>
      </c>
      <c r="C177" s="79" t="e">
        <f>IF(B177="","",_xlfn.XLOOKUP($A177,'LISTA '!$Y:$Y,'LISTA '!E:E))</f>
        <v>#N/A</v>
      </c>
      <c r="D177" s="85" t="e">
        <f>_xlfn.XLOOKUP($A177,'LISTA '!$Y:$Y,'LISTA '!I:I)</f>
        <v>#N/A</v>
      </c>
      <c r="I177" s="126"/>
      <c r="L177" s="78" t="str">
        <f t="shared" si="4"/>
        <v/>
      </c>
      <c r="M177" s="100" t="str">
        <f>IF(L177="","",_xlfn.XLOOKUP($L177,BASE!J:J,BASE!A:A))</f>
        <v/>
      </c>
      <c r="N177" s="79" t="str">
        <f>IF(M177="","",_xlfn.XLOOKUP($L177,BASE!J:J,BASE!B:B))</f>
        <v/>
      </c>
      <c r="O177" s="95" t="str">
        <f>IF(N177="","",_xlfn.XLOOKUP($L177,BASE!J:J,BASE!G:G))</f>
        <v/>
      </c>
      <c r="P177" s="136" t="str">
        <f>_xlfn.XLOOKUP(M177,[2]Plan1!$A:$A,[2]Plan1!$D:$D,"")</f>
        <v/>
      </c>
      <c r="Q177" s="78"/>
    </row>
    <row r="178" spans="1:17" x14ac:dyDescent="0.3">
      <c r="A178">
        <v>176</v>
      </c>
      <c r="B178" s="79" t="e">
        <f>IF(A178="","",_xlfn.XLOOKUP($A178,'LISTA '!$Y:$Y,'LISTA '!D:D))</f>
        <v>#N/A</v>
      </c>
      <c r="C178" s="79" t="e">
        <f>IF(B178="","",_xlfn.XLOOKUP($A178,'LISTA '!$Y:$Y,'LISTA '!E:E))</f>
        <v>#N/A</v>
      </c>
      <c r="D178" s="85" t="e">
        <f>_xlfn.XLOOKUP($A178,'LISTA '!$Y:$Y,'LISTA '!I:I)</f>
        <v>#N/A</v>
      </c>
      <c r="I178" s="126"/>
      <c r="L178" s="78" t="str">
        <f t="shared" si="4"/>
        <v/>
      </c>
      <c r="M178" s="100" t="str">
        <f>IF(L178="","",_xlfn.XLOOKUP($L178,BASE!J:J,BASE!A:A))</f>
        <v/>
      </c>
      <c r="N178" s="79" t="str">
        <f>IF(M178="","",_xlfn.XLOOKUP($L178,BASE!J:J,BASE!B:B))</f>
        <v/>
      </c>
      <c r="O178" s="95" t="str">
        <f>IF(N178="","",_xlfn.XLOOKUP($L178,BASE!J:J,BASE!G:G))</f>
        <v/>
      </c>
      <c r="P178" s="136" t="str">
        <f>_xlfn.XLOOKUP(M178,[2]Plan1!$A:$A,[2]Plan1!$D:$D,"")</f>
        <v/>
      </c>
      <c r="Q178" s="78"/>
    </row>
    <row r="179" spans="1:17" x14ac:dyDescent="0.3">
      <c r="A179">
        <v>177</v>
      </c>
      <c r="B179" s="79" t="e">
        <f>IF(A179="","",_xlfn.XLOOKUP($A179,'LISTA '!$Y:$Y,'LISTA '!D:D))</f>
        <v>#N/A</v>
      </c>
      <c r="C179" s="79" t="e">
        <f>IF(B179="","",_xlfn.XLOOKUP($A179,'LISTA '!$Y:$Y,'LISTA '!E:E))</f>
        <v>#N/A</v>
      </c>
      <c r="D179" s="85" t="e">
        <f>_xlfn.XLOOKUP($A179,'LISTA '!$Y:$Y,'LISTA '!I:I)</f>
        <v>#N/A</v>
      </c>
      <c r="I179" s="126"/>
      <c r="L179" s="78" t="str">
        <f t="shared" si="4"/>
        <v/>
      </c>
      <c r="M179" s="100" t="str">
        <f>IF(L179="","",_xlfn.XLOOKUP($L179,BASE!J:J,BASE!A:A))</f>
        <v/>
      </c>
      <c r="N179" s="79" t="str">
        <f>IF(M179="","",_xlfn.XLOOKUP($L179,BASE!J:J,BASE!B:B))</f>
        <v/>
      </c>
      <c r="O179" s="95" t="str">
        <f>IF(N179="","",_xlfn.XLOOKUP($L179,BASE!J:J,BASE!G:G))</f>
        <v/>
      </c>
      <c r="P179" s="136" t="str">
        <f>_xlfn.XLOOKUP(M179,[2]Plan1!$A:$A,[2]Plan1!$D:$D,"")</f>
        <v/>
      </c>
      <c r="Q179" s="78"/>
    </row>
    <row r="180" spans="1:17" x14ac:dyDescent="0.3">
      <c r="A180">
        <v>178</v>
      </c>
      <c r="B180" s="79" t="e">
        <f>IF(A180="","",_xlfn.XLOOKUP($A180,'LISTA '!$Y:$Y,'LISTA '!D:D))</f>
        <v>#N/A</v>
      </c>
      <c r="C180" s="79" t="e">
        <f>IF(B180="","",_xlfn.XLOOKUP($A180,'LISTA '!$Y:$Y,'LISTA '!E:E))</f>
        <v>#N/A</v>
      </c>
      <c r="D180" s="85" t="e">
        <f>_xlfn.XLOOKUP($A180,'LISTA '!$Y:$Y,'LISTA '!I:I)</f>
        <v>#N/A</v>
      </c>
      <c r="I180" s="126"/>
      <c r="L180" s="78" t="str">
        <f t="shared" si="4"/>
        <v/>
      </c>
      <c r="M180" s="100" t="str">
        <f>IF(L180="","",_xlfn.XLOOKUP($L180,BASE!J:J,BASE!A:A))</f>
        <v/>
      </c>
      <c r="N180" s="79" t="str">
        <f>IF(M180="","",_xlfn.XLOOKUP($L180,BASE!J:J,BASE!B:B))</f>
        <v/>
      </c>
      <c r="O180" s="95" t="str">
        <f>IF(N180="","",_xlfn.XLOOKUP($L180,BASE!J:J,BASE!G:G))</f>
        <v/>
      </c>
      <c r="P180" s="136" t="str">
        <f>_xlfn.XLOOKUP(M180,[2]Plan1!$A:$A,[2]Plan1!$D:$D,"")</f>
        <v/>
      </c>
      <c r="Q180" s="78"/>
    </row>
    <row r="181" spans="1:17" x14ac:dyDescent="0.3">
      <c r="A181">
        <v>179</v>
      </c>
      <c r="B181" s="79" t="e">
        <f>IF(A181="","",_xlfn.XLOOKUP($A181,'LISTA '!$Y:$Y,'LISTA '!D:D))</f>
        <v>#N/A</v>
      </c>
      <c r="C181" s="79" t="e">
        <f>IF(B181="","",_xlfn.XLOOKUP($A181,'LISTA '!$Y:$Y,'LISTA '!E:E))</f>
        <v>#N/A</v>
      </c>
      <c r="D181" s="85" t="e">
        <f>_xlfn.XLOOKUP($A181,'LISTA '!$Y:$Y,'LISTA '!I:I)</f>
        <v>#N/A</v>
      </c>
      <c r="I181" s="126"/>
      <c r="L181" s="78" t="str">
        <f t="shared" si="4"/>
        <v/>
      </c>
      <c r="M181" s="100" t="str">
        <f>IF(L181="","",_xlfn.XLOOKUP($L181,BASE!J:J,BASE!A:A))</f>
        <v/>
      </c>
      <c r="N181" s="79" t="str">
        <f>IF(M181="","",_xlfn.XLOOKUP($L181,BASE!J:J,BASE!B:B))</f>
        <v/>
      </c>
      <c r="O181" s="95" t="str">
        <f>IF(N181="","",_xlfn.XLOOKUP($L181,BASE!J:J,BASE!G:G))</f>
        <v/>
      </c>
      <c r="P181" s="136" t="str">
        <f>_xlfn.XLOOKUP(M181,[2]Plan1!$A:$A,[2]Plan1!$D:$D,"")</f>
        <v/>
      </c>
      <c r="Q181" s="78"/>
    </row>
    <row r="182" spans="1:17" x14ac:dyDescent="0.3">
      <c r="A182">
        <v>180</v>
      </c>
      <c r="B182" s="79" t="e">
        <f>IF(A182="","",_xlfn.XLOOKUP($A182,'LISTA '!$Y:$Y,'LISTA '!D:D))</f>
        <v>#N/A</v>
      </c>
      <c r="C182" s="79" t="e">
        <f>IF(B182="","",_xlfn.XLOOKUP($A182,'LISTA '!$Y:$Y,'LISTA '!E:E))</f>
        <v>#N/A</v>
      </c>
      <c r="D182" s="85" t="e">
        <f>_xlfn.XLOOKUP($A182,'LISTA '!$Y:$Y,'LISTA '!I:I)</f>
        <v>#N/A</v>
      </c>
      <c r="I182" s="126"/>
      <c r="L182" s="78" t="str">
        <f t="shared" ref="L182" si="5">IFERROR(IF((L181+1)&gt;$L$2,"",L181+1),"")</f>
        <v/>
      </c>
      <c r="M182" s="100" t="str">
        <f>IF(L182="","",_xlfn.XLOOKUP($L182,BASE!J:J,BASE!A:A))</f>
        <v/>
      </c>
      <c r="N182" s="79" t="str">
        <f>IF(M182="","",_xlfn.XLOOKUP($L182,BASE!J:J,BASE!B:B))</f>
        <v/>
      </c>
      <c r="O182" s="95" t="str">
        <f>IF(N182="","",_xlfn.XLOOKUP($L182,BASE!J:J,BASE!G:G))</f>
        <v/>
      </c>
      <c r="P182" s="136" t="str">
        <f>_xlfn.XLOOKUP(M182,[2]Plan1!$A:$A,[2]Plan1!$D:$D,"")</f>
        <v/>
      </c>
      <c r="Q182" s="78"/>
    </row>
    <row r="183" spans="1:17" x14ac:dyDescent="0.3">
      <c r="A183">
        <v>181</v>
      </c>
      <c r="B183" s="79" t="e">
        <f>IF(A183="","",_xlfn.XLOOKUP($A183,'LISTA '!$Y:$Y,'LISTA '!D:D))</f>
        <v>#N/A</v>
      </c>
      <c r="C183" s="79" t="e">
        <f>IF(B183="","",_xlfn.XLOOKUP($A183,'LISTA '!$Y:$Y,'LISTA '!E:E))</f>
        <v>#N/A</v>
      </c>
      <c r="D183" s="85" t="e">
        <f>_xlfn.XLOOKUP($A183,'LISTA '!$Y:$Y,'LISTA '!I:I)</f>
        <v>#N/A</v>
      </c>
      <c r="I183" s="126"/>
      <c r="L183" s="78" t="str">
        <f t="shared" ref="L183:L232" si="6">IFERROR(IF((L182+1)&gt;$L$2,"",L182+1),"")</f>
        <v/>
      </c>
      <c r="M183" s="100" t="str">
        <f>IF(L183="","",_xlfn.XLOOKUP($L183,BASE!J:J,BASE!A:A))</f>
        <v/>
      </c>
      <c r="N183" s="79" t="str">
        <f>IF(M183="","",_xlfn.XLOOKUP($L183,BASE!J:J,BASE!B:B))</f>
        <v/>
      </c>
      <c r="O183" s="95" t="str">
        <f>IF(N183="","",_xlfn.XLOOKUP($L183,BASE!J:J,BASE!G:G))</f>
        <v/>
      </c>
      <c r="P183" s="136" t="str">
        <f>_xlfn.XLOOKUP(M183,[2]Plan1!$A:$A,[2]Plan1!$D:$D,"")</f>
        <v/>
      </c>
      <c r="Q183" s="78"/>
    </row>
    <row r="184" spans="1:17" x14ac:dyDescent="0.3">
      <c r="A184">
        <v>182</v>
      </c>
      <c r="B184" s="79" t="e">
        <f>IF(A184="","",_xlfn.XLOOKUP($A184,'LISTA '!$Y:$Y,'LISTA '!D:D))</f>
        <v>#N/A</v>
      </c>
      <c r="C184" s="79" t="e">
        <f>IF(B184="","",_xlfn.XLOOKUP($A184,'LISTA '!$Y:$Y,'LISTA '!E:E))</f>
        <v>#N/A</v>
      </c>
      <c r="D184" s="85" t="e">
        <f>_xlfn.XLOOKUP($A184,'LISTA '!$Y:$Y,'LISTA '!I:I)</f>
        <v>#N/A</v>
      </c>
      <c r="I184" s="126"/>
      <c r="L184" s="78" t="str">
        <f t="shared" si="6"/>
        <v/>
      </c>
      <c r="M184" s="100" t="str">
        <f>IF(L184="","",_xlfn.XLOOKUP($L184,BASE!J:J,BASE!A:A))</f>
        <v/>
      </c>
      <c r="N184" s="79" t="str">
        <f>IF(M184="","",_xlfn.XLOOKUP($L184,BASE!J:J,BASE!B:B))</f>
        <v/>
      </c>
      <c r="O184" s="95" t="str">
        <f>IF(N184="","",_xlfn.XLOOKUP($L184,BASE!J:J,BASE!G:G))</f>
        <v/>
      </c>
      <c r="P184" s="136" t="str">
        <f>_xlfn.XLOOKUP(M184,[2]Plan1!$A:$A,[2]Plan1!$D:$D,"")</f>
        <v/>
      </c>
      <c r="Q184" s="78"/>
    </row>
    <row r="185" spans="1:17" x14ac:dyDescent="0.3">
      <c r="A185">
        <v>183</v>
      </c>
      <c r="B185" s="79" t="e">
        <f>IF(A185="","",_xlfn.XLOOKUP($A185,'LISTA '!$Y:$Y,'LISTA '!D:D))</f>
        <v>#N/A</v>
      </c>
      <c r="C185" s="79" t="e">
        <f>IF(B185="","",_xlfn.XLOOKUP($A185,'LISTA '!$Y:$Y,'LISTA '!E:E))</f>
        <v>#N/A</v>
      </c>
      <c r="D185" s="85" t="e">
        <f>_xlfn.XLOOKUP($A185,'LISTA '!$Y:$Y,'LISTA '!I:I)</f>
        <v>#N/A</v>
      </c>
      <c r="I185" s="126"/>
      <c r="L185" s="78" t="str">
        <f t="shared" si="6"/>
        <v/>
      </c>
      <c r="M185" s="100" t="str">
        <f>IF(L185="","",_xlfn.XLOOKUP($L185,BASE!J:J,BASE!A:A))</f>
        <v/>
      </c>
      <c r="N185" s="79" t="str">
        <f>IF(M185="","",_xlfn.XLOOKUP($L185,BASE!J:J,BASE!B:B))</f>
        <v/>
      </c>
      <c r="O185" s="95" t="str">
        <f>IF(N185="","",_xlfn.XLOOKUP($L185,BASE!J:J,BASE!G:G))</f>
        <v/>
      </c>
      <c r="P185" s="136" t="str">
        <f>_xlfn.XLOOKUP(M185,[2]Plan1!$A:$A,[2]Plan1!$D:$D,"")</f>
        <v/>
      </c>
      <c r="Q185" s="78"/>
    </row>
    <row r="186" spans="1:17" x14ac:dyDescent="0.3">
      <c r="A186">
        <v>184</v>
      </c>
      <c r="B186" s="79" t="e">
        <f>IF(A186="","",_xlfn.XLOOKUP($A186,'LISTA '!$Y:$Y,'LISTA '!D:D))</f>
        <v>#N/A</v>
      </c>
      <c r="C186" s="79" t="e">
        <f>IF(B186="","",_xlfn.XLOOKUP($A186,'LISTA '!$Y:$Y,'LISTA '!E:E))</f>
        <v>#N/A</v>
      </c>
      <c r="D186" s="85" t="e">
        <f>_xlfn.XLOOKUP($A186,'LISTA '!$Y:$Y,'LISTA '!I:I)</f>
        <v>#N/A</v>
      </c>
      <c r="I186" s="126"/>
      <c r="L186" s="78" t="str">
        <f t="shared" si="6"/>
        <v/>
      </c>
      <c r="M186" s="100" t="str">
        <f>IF(L186="","",_xlfn.XLOOKUP($L186,BASE!J:J,BASE!A:A))</f>
        <v/>
      </c>
      <c r="N186" s="79" t="str">
        <f>IF(M186="","",_xlfn.XLOOKUP($L186,BASE!J:J,BASE!B:B))</f>
        <v/>
      </c>
      <c r="O186" s="95" t="str">
        <f>IF(N186="","",_xlfn.XLOOKUP($L186,BASE!J:J,BASE!G:G))</f>
        <v/>
      </c>
      <c r="P186" s="136" t="str">
        <f>_xlfn.XLOOKUP(M186,[2]Plan1!$A:$A,[2]Plan1!$D:$D,"")</f>
        <v/>
      </c>
      <c r="Q186" s="78"/>
    </row>
    <row r="187" spans="1:17" x14ac:dyDescent="0.3">
      <c r="A187">
        <v>185</v>
      </c>
      <c r="B187" s="79" t="e">
        <f>IF(A187="","",_xlfn.XLOOKUP($A187,'LISTA '!$Y:$Y,'LISTA '!D:D))</f>
        <v>#N/A</v>
      </c>
      <c r="C187" s="79" t="e">
        <f>IF(B187="","",_xlfn.XLOOKUP($A187,'LISTA '!$Y:$Y,'LISTA '!E:E))</f>
        <v>#N/A</v>
      </c>
      <c r="D187" s="85" t="e">
        <f>_xlfn.XLOOKUP($A187,'LISTA '!$Y:$Y,'LISTA '!I:I)</f>
        <v>#N/A</v>
      </c>
      <c r="I187" s="126"/>
      <c r="L187" s="78" t="str">
        <f t="shared" si="6"/>
        <v/>
      </c>
      <c r="M187" s="100" t="str">
        <f>IF(L187="","",_xlfn.XLOOKUP($L187,BASE!J:J,BASE!A:A))</f>
        <v/>
      </c>
      <c r="N187" s="79" t="str">
        <f>IF(M187="","",_xlfn.XLOOKUP($L187,BASE!J:J,BASE!B:B))</f>
        <v/>
      </c>
      <c r="O187" s="95" t="str">
        <f>IF(N187="","",_xlfn.XLOOKUP($L187,BASE!J:J,BASE!G:G))</f>
        <v/>
      </c>
      <c r="P187" s="136" t="str">
        <f>_xlfn.XLOOKUP(M187,[2]Plan1!$A:$A,[2]Plan1!$D:$D,"")</f>
        <v/>
      </c>
      <c r="Q187" s="78"/>
    </row>
    <row r="188" spans="1:17" x14ac:dyDescent="0.3">
      <c r="A188">
        <v>186</v>
      </c>
      <c r="B188" s="79" t="e">
        <f>IF(A188="","",_xlfn.XLOOKUP($A188,'LISTA '!$Y:$Y,'LISTA '!D:D))</f>
        <v>#N/A</v>
      </c>
      <c r="C188" s="79" t="e">
        <f>IF(B188="","",_xlfn.XLOOKUP($A188,'LISTA '!$Y:$Y,'LISTA '!E:E))</f>
        <v>#N/A</v>
      </c>
      <c r="D188" s="85" t="e">
        <f>_xlfn.XLOOKUP($A188,'LISTA '!$Y:$Y,'LISTA '!I:I)</f>
        <v>#N/A</v>
      </c>
      <c r="I188" s="126"/>
      <c r="L188" s="78" t="str">
        <f t="shared" si="6"/>
        <v/>
      </c>
      <c r="M188" s="100" t="str">
        <f>IF(L188="","",_xlfn.XLOOKUP($L188,BASE!J:J,BASE!A:A))</f>
        <v/>
      </c>
      <c r="N188" s="79" t="str">
        <f>IF(M188="","",_xlfn.XLOOKUP($L188,BASE!J:J,BASE!B:B))</f>
        <v/>
      </c>
      <c r="O188" s="95" t="str">
        <f>IF(N188="","",_xlfn.XLOOKUP($L188,BASE!J:J,BASE!G:G))</f>
        <v/>
      </c>
      <c r="P188" s="136" t="str">
        <f>_xlfn.XLOOKUP(M188,[2]Plan1!$A:$A,[2]Plan1!$D:$D,"")</f>
        <v/>
      </c>
      <c r="Q188" s="78"/>
    </row>
    <row r="189" spans="1:17" x14ac:dyDescent="0.3">
      <c r="A189">
        <v>187</v>
      </c>
      <c r="B189" s="79" t="e">
        <f>IF(A189="","",_xlfn.XLOOKUP($A189,'LISTA '!$Y:$Y,'LISTA '!D:D))</f>
        <v>#N/A</v>
      </c>
      <c r="C189" s="79" t="e">
        <f>IF(B189="","",_xlfn.XLOOKUP($A189,'LISTA '!$Y:$Y,'LISTA '!E:E))</f>
        <v>#N/A</v>
      </c>
      <c r="D189" s="85" t="e">
        <f>_xlfn.XLOOKUP($A189,'LISTA '!$Y:$Y,'LISTA '!I:I)</f>
        <v>#N/A</v>
      </c>
      <c r="I189" s="126"/>
      <c r="L189" s="78" t="str">
        <f t="shared" si="6"/>
        <v/>
      </c>
      <c r="M189" s="100" t="str">
        <f>IF(L189="","",_xlfn.XLOOKUP($L189,BASE!J:J,BASE!A:A))</f>
        <v/>
      </c>
      <c r="N189" s="79" t="str">
        <f>IF(M189="","",_xlfn.XLOOKUP($L189,BASE!J:J,BASE!B:B))</f>
        <v/>
      </c>
      <c r="O189" s="95" t="str">
        <f>IF(N189="","",_xlfn.XLOOKUP($L189,BASE!J:J,BASE!G:G))</f>
        <v/>
      </c>
      <c r="P189" s="136" t="str">
        <f>_xlfn.XLOOKUP(M189,[2]Plan1!$A:$A,[2]Plan1!$D:$D,"")</f>
        <v/>
      </c>
      <c r="Q189" s="78"/>
    </row>
    <row r="190" spans="1:17" x14ac:dyDescent="0.3">
      <c r="A190">
        <v>188</v>
      </c>
      <c r="B190" s="79" t="e">
        <f>IF(A190="","",_xlfn.XLOOKUP($A190,'LISTA '!$Y:$Y,'LISTA '!D:D))</f>
        <v>#N/A</v>
      </c>
      <c r="C190" s="79" t="e">
        <f>IF(B190="","",_xlfn.XLOOKUP($A190,'LISTA '!$Y:$Y,'LISTA '!E:E))</f>
        <v>#N/A</v>
      </c>
      <c r="D190" s="85" t="e">
        <f>_xlfn.XLOOKUP($A190,'LISTA '!$Y:$Y,'LISTA '!I:I)</f>
        <v>#N/A</v>
      </c>
      <c r="I190" s="126"/>
      <c r="L190" s="78" t="str">
        <f t="shared" si="6"/>
        <v/>
      </c>
      <c r="M190" s="100" t="str">
        <f>IF(L190="","",_xlfn.XLOOKUP($L190,BASE!J:J,BASE!A:A))</f>
        <v/>
      </c>
      <c r="N190" s="79" t="str">
        <f>IF(M190="","",_xlfn.XLOOKUP($L190,BASE!J:J,BASE!B:B))</f>
        <v/>
      </c>
      <c r="O190" s="95" t="str">
        <f>IF(N190="","",_xlfn.XLOOKUP($L190,BASE!J:J,BASE!G:G))</f>
        <v/>
      </c>
      <c r="P190" s="136" t="str">
        <f>_xlfn.XLOOKUP(M190,[2]Plan1!$A:$A,[2]Plan1!$D:$D,"")</f>
        <v/>
      </c>
      <c r="Q190" s="78"/>
    </row>
    <row r="191" spans="1:17" x14ac:dyDescent="0.3">
      <c r="A191">
        <v>189</v>
      </c>
      <c r="B191" s="79" t="e">
        <f>IF(A191="","",_xlfn.XLOOKUP($A191,'LISTA '!$Y:$Y,'LISTA '!D:D))</f>
        <v>#N/A</v>
      </c>
      <c r="C191" s="79" t="e">
        <f>IF(B191="","",_xlfn.XLOOKUP($A191,'LISTA '!$Y:$Y,'LISTA '!E:E))</f>
        <v>#N/A</v>
      </c>
      <c r="D191" s="85" t="e">
        <f>_xlfn.XLOOKUP($A191,'LISTA '!$Y:$Y,'LISTA '!I:I)</f>
        <v>#N/A</v>
      </c>
      <c r="I191" s="126"/>
      <c r="L191" s="78" t="str">
        <f t="shared" si="6"/>
        <v/>
      </c>
      <c r="M191" s="100" t="str">
        <f>IF(L191="","",_xlfn.XLOOKUP($L191,BASE!J:J,BASE!A:A))</f>
        <v/>
      </c>
      <c r="N191" s="79" t="str">
        <f>IF(M191="","",_xlfn.XLOOKUP($L191,BASE!J:J,BASE!B:B))</f>
        <v/>
      </c>
      <c r="O191" s="95" t="str">
        <f>IF(N191="","",_xlfn.XLOOKUP($L191,BASE!J:J,BASE!G:G))</f>
        <v/>
      </c>
      <c r="P191" s="136" t="str">
        <f>_xlfn.XLOOKUP(M191,[2]Plan1!$A:$A,[2]Plan1!$D:$D,"")</f>
        <v/>
      </c>
      <c r="Q191" s="78"/>
    </row>
    <row r="192" spans="1:17" x14ac:dyDescent="0.3">
      <c r="A192">
        <v>190</v>
      </c>
      <c r="B192" s="79" t="e">
        <f>IF(A192="","",_xlfn.XLOOKUP($A192,'LISTA '!$Y:$Y,'LISTA '!D:D))</f>
        <v>#N/A</v>
      </c>
      <c r="C192" s="79" t="e">
        <f>IF(B192="","",_xlfn.XLOOKUP($A192,'LISTA '!$Y:$Y,'LISTA '!E:E))</f>
        <v>#N/A</v>
      </c>
      <c r="D192" s="85" t="e">
        <f>_xlfn.XLOOKUP($A192,'LISTA '!$Y:$Y,'LISTA '!I:I)</f>
        <v>#N/A</v>
      </c>
      <c r="I192" s="126"/>
      <c r="L192" s="78" t="str">
        <f t="shared" si="6"/>
        <v/>
      </c>
      <c r="M192" s="100" t="str">
        <f>IF(L192="","",_xlfn.XLOOKUP($L192,BASE!J:J,BASE!A:A))</f>
        <v/>
      </c>
      <c r="N192" s="79" t="str">
        <f>IF(M192="","",_xlfn.XLOOKUP($L192,BASE!J:J,BASE!B:B))</f>
        <v/>
      </c>
      <c r="O192" s="95" t="str">
        <f>IF(N192="","",_xlfn.XLOOKUP($L192,BASE!J:J,BASE!G:G))</f>
        <v/>
      </c>
      <c r="P192" s="136" t="str">
        <f>_xlfn.XLOOKUP(M192,[2]Plan1!$A:$A,[2]Plan1!$D:$D,"")</f>
        <v/>
      </c>
      <c r="Q192" s="78"/>
    </row>
    <row r="193" spans="1:17" x14ac:dyDescent="0.3">
      <c r="A193">
        <v>191</v>
      </c>
      <c r="B193" s="79" t="e">
        <f>IF(A193="","",_xlfn.XLOOKUP($A193,'LISTA '!$Y:$Y,'LISTA '!D:D))</f>
        <v>#N/A</v>
      </c>
      <c r="C193" s="79" t="e">
        <f>IF(B193="","",_xlfn.XLOOKUP($A193,'LISTA '!$Y:$Y,'LISTA '!E:E))</f>
        <v>#N/A</v>
      </c>
      <c r="D193" s="85" t="e">
        <f>_xlfn.XLOOKUP($A193,'LISTA '!$Y:$Y,'LISTA '!I:I)</f>
        <v>#N/A</v>
      </c>
      <c r="I193" s="126"/>
      <c r="L193" s="78" t="str">
        <f t="shared" si="6"/>
        <v/>
      </c>
      <c r="M193" s="100" t="str">
        <f>IF(L193="","",_xlfn.XLOOKUP($L193,BASE!J:J,BASE!A:A))</f>
        <v/>
      </c>
      <c r="N193" s="79" t="str">
        <f>IF(M193="","",_xlfn.XLOOKUP($L193,BASE!J:J,BASE!B:B))</f>
        <v/>
      </c>
      <c r="O193" s="95" t="str">
        <f>IF(N193="","",_xlfn.XLOOKUP($L193,BASE!J:J,BASE!G:G))</f>
        <v/>
      </c>
      <c r="P193" s="136" t="str">
        <f>_xlfn.XLOOKUP(M193,[2]Plan1!$A:$A,[2]Plan1!$D:$D,"")</f>
        <v/>
      </c>
      <c r="Q193" s="78"/>
    </row>
    <row r="194" spans="1:17" x14ac:dyDescent="0.3">
      <c r="A194">
        <v>192</v>
      </c>
      <c r="B194" s="79" t="e">
        <f>IF(A194="","",_xlfn.XLOOKUP($A194,'LISTA '!$Y:$Y,'LISTA '!D:D))</f>
        <v>#N/A</v>
      </c>
      <c r="C194" s="79" t="e">
        <f>IF(B194="","",_xlfn.XLOOKUP($A194,'LISTA '!$Y:$Y,'LISTA '!E:E))</f>
        <v>#N/A</v>
      </c>
      <c r="D194" s="85" t="e">
        <f>_xlfn.XLOOKUP($A194,'LISTA '!$Y:$Y,'LISTA '!I:I)</f>
        <v>#N/A</v>
      </c>
      <c r="I194" s="126"/>
      <c r="L194" s="78" t="str">
        <f t="shared" si="6"/>
        <v/>
      </c>
      <c r="M194" s="100" t="str">
        <f>IF(L194="","",_xlfn.XLOOKUP($L194,BASE!J:J,BASE!A:A))</f>
        <v/>
      </c>
      <c r="N194" s="79" t="str">
        <f>IF(M194="","",_xlfn.XLOOKUP($L194,BASE!J:J,BASE!B:B))</f>
        <v/>
      </c>
      <c r="O194" s="95" t="str">
        <f>IF(N194="","",_xlfn.XLOOKUP($L194,BASE!J:J,BASE!G:G))</f>
        <v/>
      </c>
      <c r="P194" s="136" t="str">
        <f>_xlfn.XLOOKUP(M194,[2]Plan1!$A:$A,[2]Plan1!$D:$D,"")</f>
        <v/>
      </c>
      <c r="Q194" s="78"/>
    </row>
    <row r="195" spans="1:17" x14ac:dyDescent="0.3">
      <c r="A195">
        <v>193</v>
      </c>
      <c r="B195" s="79" t="e">
        <f>IF(A195="","",_xlfn.XLOOKUP($A195,'LISTA '!$Y:$Y,'LISTA '!D:D))</f>
        <v>#N/A</v>
      </c>
      <c r="C195" s="79" t="e">
        <f>IF(B195="","",_xlfn.XLOOKUP($A195,'LISTA '!$Y:$Y,'LISTA '!E:E))</f>
        <v>#N/A</v>
      </c>
      <c r="D195" s="85" t="e">
        <f>_xlfn.XLOOKUP($A195,'LISTA '!$Y:$Y,'LISTA '!I:I)</f>
        <v>#N/A</v>
      </c>
      <c r="I195" s="126"/>
      <c r="L195" s="78" t="str">
        <f t="shared" si="6"/>
        <v/>
      </c>
      <c r="M195" s="100" t="str">
        <f>IF(L195="","",_xlfn.XLOOKUP($L195,BASE!J:J,BASE!A:A))</f>
        <v/>
      </c>
      <c r="N195" s="79" t="str">
        <f>IF(M195="","",_xlfn.XLOOKUP($L195,BASE!J:J,BASE!B:B))</f>
        <v/>
      </c>
      <c r="O195" s="95" t="str">
        <f>IF(N195="","",_xlfn.XLOOKUP($L195,BASE!J:J,BASE!G:G))</f>
        <v/>
      </c>
      <c r="P195" s="136" t="str">
        <f>_xlfn.XLOOKUP(M195,[2]Plan1!$A:$A,[2]Plan1!$D:$D,"")</f>
        <v/>
      </c>
      <c r="Q195" s="78"/>
    </row>
    <row r="196" spans="1:17" x14ac:dyDescent="0.3">
      <c r="A196">
        <v>194</v>
      </c>
      <c r="B196" s="79" t="e">
        <f>IF(A196="","",_xlfn.XLOOKUP($A196,'LISTA '!$Y:$Y,'LISTA '!D:D))</f>
        <v>#N/A</v>
      </c>
      <c r="C196" s="79" t="e">
        <f>IF(B196="","",_xlfn.XLOOKUP($A196,'LISTA '!$Y:$Y,'LISTA '!E:E))</f>
        <v>#N/A</v>
      </c>
      <c r="D196" s="85" t="e">
        <f>_xlfn.XLOOKUP($A196,'LISTA '!$Y:$Y,'LISTA '!I:I)</f>
        <v>#N/A</v>
      </c>
      <c r="I196" s="126"/>
      <c r="L196" s="78" t="str">
        <f t="shared" si="6"/>
        <v/>
      </c>
      <c r="M196" s="100" t="str">
        <f>IF(L196="","",_xlfn.XLOOKUP($L196,BASE!J:J,BASE!A:A))</f>
        <v/>
      </c>
      <c r="N196" s="79" t="str">
        <f>IF(M196="","",_xlfn.XLOOKUP($L196,BASE!J:J,BASE!B:B))</f>
        <v/>
      </c>
      <c r="O196" s="95" t="str">
        <f>IF(N196="","",_xlfn.XLOOKUP($L196,BASE!J:J,BASE!G:G))</f>
        <v/>
      </c>
      <c r="P196" s="136" t="str">
        <f>_xlfn.XLOOKUP(M196,[2]Plan1!$A:$A,[2]Plan1!$D:$D,"")</f>
        <v/>
      </c>
      <c r="Q196" s="78"/>
    </row>
    <row r="197" spans="1:17" x14ac:dyDescent="0.3">
      <c r="A197">
        <v>195</v>
      </c>
      <c r="B197" s="79" t="e">
        <f>IF(A197="","",_xlfn.XLOOKUP($A197,'LISTA '!$Y:$Y,'LISTA '!D:D))</f>
        <v>#N/A</v>
      </c>
      <c r="C197" s="79" t="e">
        <f>IF(B197="","",_xlfn.XLOOKUP($A197,'LISTA '!$Y:$Y,'LISTA '!E:E))</f>
        <v>#N/A</v>
      </c>
      <c r="D197" s="85" t="e">
        <f>_xlfn.XLOOKUP($A197,'LISTA '!$Y:$Y,'LISTA '!I:I)</f>
        <v>#N/A</v>
      </c>
      <c r="I197" s="126"/>
      <c r="L197" s="78" t="str">
        <f t="shared" si="6"/>
        <v/>
      </c>
      <c r="M197" s="100" t="str">
        <f>IF(L197="","",_xlfn.XLOOKUP($L197,BASE!J:J,BASE!A:A))</f>
        <v/>
      </c>
      <c r="N197" s="79" t="str">
        <f>IF(M197="","",_xlfn.XLOOKUP($L197,BASE!J:J,BASE!B:B))</f>
        <v/>
      </c>
      <c r="O197" s="95" t="str">
        <f>IF(N197="","",_xlfn.XLOOKUP($L197,BASE!J:J,BASE!G:G))</f>
        <v/>
      </c>
      <c r="P197" s="136" t="str">
        <f>_xlfn.XLOOKUP(M197,[2]Plan1!$A:$A,[2]Plan1!$D:$D,"")</f>
        <v/>
      </c>
      <c r="Q197" s="78"/>
    </row>
    <row r="198" spans="1:17" x14ac:dyDescent="0.3">
      <c r="A198">
        <v>196</v>
      </c>
      <c r="B198" s="79" t="e">
        <f>IF(A198="","",_xlfn.XLOOKUP($A198,'LISTA '!$Y:$Y,'LISTA '!D:D))</f>
        <v>#N/A</v>
      </c>
      <c r="C198" s="79" t="e">
        <f>IF(B198="","",_xlfn.XLOOKUP($A198,'LISTA '!$Y:$Y,'LISTA '!E:E))</f>
        <v>#N/A</v>
      </c>
      <c r="D198" s="85" t="e">
        <f>_xlfn.XLOOKUP($A198,'LISTA '!$Y:$Y,'LISTA '!I:I)</f>
        <v>#N/A</v>
      </c>
      <c r="I198" s="126"/>
      <c r="L198" s="78" t="str">
        <f t="shared" si="6"/>
        <v/>
      </c>
      <c r="M198" s="100" t="str">
        <f>IF(L198="","",_xlfn.XLOOKUP($L198,BASE!J:J,BASE!A:A))</f>
        <v/>
      </c>
      <c r="N198" s="79" t="str">
        <f>IF(M198="","",_xlfn.XLOOKUP($L198,BASE!J:J,BASE!B:B))</f>
        <v/>
      </c>
      <c r="O198" s="95" t="str">
        <f>IF(N198="","",_xlfn.XLOOKUP($L198,BASE!J:J,BASE!G:G))</f>
        <v/>
      </c>
      <c r="P198" s="136" t="str">
        <f>_xlfn.XLOOKUP(M198,[2]Plan1!$A:$A,[2]Plan1!$D:$D,"")</f>
        <v/>
      </c>
      <c r="Q198" s="78"/>
    </row>
    <row r="199" spans="1:17" x14ac:dyDescent="0.3">
      <c r="A199">
        <v>197</v>
      </c>
      <c r="B199" s="79" t="e">
        <f>IF(A199="","",_xlfn.XLOOKUP($A199,'LISTA '!$Y:$Y,'LISTA '!D:D))</f>
        <v>#N/A</v>
      </c>
      <c r="C199" s="79" t="e">
        <f>IF(B199="","",_xlfn.XLOOKUP($A199,'LISTA '!$Y:$Y,'LISTA '!E:E))</f>
        <v>#N/A</v>
      </c>
      <c r="D199" s="85" t="e">
        <f>_xlfn.XLOOKUP($A199,'LISTA '!$Y:$Y,'LISTA '!I:I)</f>
        <v>#N/A</v>
      </c>
      <c r="I199" s="126"/>
      <c r="L199" s="78" t="str">
        <f t="shared" si="6"/>
        <v/>
      </c>
      <c r="M199" s="100" t="str">
        <f>IF(L199="","",_xlfn.XLOOKUP($L199,BASE!J:J,BASE!A:A))</f>
        <v/>
      </c>
      <c r="N199" s="79" t="str">
        <f>IF(M199="","",_xlfn.XLOOKUP($L199,BASE!J:J,BASE!B:B))</f>
        <v/>
      </c>
      <c r="O199" s="95" t="str">
        <f>IF(N199="","",_xlfn.XLOOKUP($L199,BASE!J:J,BASE!G:G))</f>
        <v/>
      </c>
      <c r="P199" s="136" t="str">
        <f>_xlfn.XLOOKUP(M199,[2]Plan1!$A:$A,[2]Plan1!$D:$D,"")</f>
        <v/>
      </c>
      <c r="Q199" s="78"/>
    </row>
    <row r="200" spans="1:17" x14ac:dyDescent="0.3">
      <c r="A200">
        <v>198</v>
      </c>
      <c r="B200" s="79" t="e">
        <f>IF(A200="","",_xlfn.XLOOKUP($A200,'LISTA '!$Y:$Y,'LISTA '!D:D))</f>
        <v>#N/A</v>
      </c>
      <c r="C200" s="79" t="e">
        <f>IF(B200="","",_xlfn.XLOOKUP($A200,'LISTA '!$Y:$Y,'LISTA '!E:E))</f>
        <v>#N/A</v>
      </c>
      <c r="D200" s="85" t="e">
        <f>_xlfn.XLOOKUP($A200,'LISTA '!$Y:$Y,'LISTA '!I:I)</f>
        <v>#N/A</v>
      </c>
      <c r="I200" s="126"/>
      <c r="L200" s="78" t="str">
        <f t="shared" si="6"/>
        <v/>
      </c>
      <c r="M200" s="100" t="str">
        <f>IF(L200="","",_xlfn.XLOOKUP($L200,BASE!J:J,BASE!A:A))</f>
        <v/>
      </c>
      <c r="N200" s="79" t="str">
        <f>IF(M200="","",_xlfn.XLOOKUP($L200,BASE!J:J,BASE!B:B))</f>
        <v/>
      </c>
      <c r="O200" s="95" t="str">
        <f>IF(N200="","",_xlfn.XLOOKUP($L200,BASE!J:J,BASE!G:G))</f>
        <v/>
      </c>
      <c r="P200" s="136" t="str">
        <f>_xlfn.XLOOKUP(M200,[2]Plan1!$A:$A,[2]Plan1!$D:$D,"")</f>
        <v/>
      </c>
      <c r="Q200" s="78"/>
    </row>
    <row r="201" spans="1:17" x14ac:dyDescent="0.3">
      <c r="A201">
        <v>199</v>
      </c>
      <c r="B201" s="79" t="e">
        <f>IF(A201="","",_xlfn.XLOOKUP($A201,'LISTA '!$Y:$Y,'LISTA '!D:D))</f>
        <v>#N/A</v>
      </c>
      <c r="C201" s="79" t="e">
        <f>IF(B201="","",_xlfn.XLOOKUP($A201,'LISTA '!$Y:$Y,'LISTA '!E:E))</f>
        <v>#N/A</v>
      </c>
      <c r="D201" s="85" t="e">
        <f>_xlfn.XLOOKUP($A201,'LISTA '!$Y:$Y,'LISTA '!I:I)</f>
        <v>#N/A</v>
      </c>
      <c r="I201" s="126"/>
      <c r="L201" s="78" t="str">
        <f t="shared" si="6"/>
        <v/>
      </c>
      <c r="M201" s="100" t="str">
        <f>IF(L201="","",_xlfn.XLOOKUP($L201,BASE!J:J,BASE!A:A))</f>
        <v/>
      </c>
      <c r="N201" s="79" t="str">
        <f>IF(M201="","",_xlfn.XLOOKUP($L201,BASE!J:J,BASE!B:B))</f>
        <v/>
      </c>
      <c r="O201" s="95" t="str">
        <f>IF(N201="","",_xlfn.XLOOKUP($L201,BASE!J:J,BASE!G:G))</f>
        <v/>
      </c>
      <c r="P201" s="136" t="str">
        <f>_xlfn.XLOOKUP(M201,[2]Plan1!$A:$A,[2]Plan1!$D:$D,"")</f>
        <v/>
      </c>
      <c r="Q201" s="78"/>
    </row>
    <row r="202" spans="1:17" x14ac:dyDescent="0.3">
      <c r="A202">
        <v>200</v>
      </c>
      <c r="B202" s="79" t="e">
        <f>IF(A202="","",_xlfn.XLOOKUP($A202,'LISTA '!$Y:$Y,'LISTA '!D:D))</f>
        <v>#N/A</v>
      </c>
      <c r="C202" s="79" t="e">
        <f>IF(B202="","",_xlfn.XLOOKUP($A202,'LISTA '!$Y:$Y,'LISTA '!E:E))</f>
        <v>#N/A</v>
      </c>
      <c r="D202" s="85" t="e">
        <f>_xlfn.XLOOKUP($A202,'LISTA '!$Y:$Y,'LISTA '!I:I)</f>
        <v>#N/A</v>
      </c>
      <c r="I202" s="126"/>
      <c r="L202" s="78" t="str">
        <f t="shared" si="6"/>
        <v/>
      </c>
      <c r="M202" s="100" t="str">
        <f>IF(L202="","",_xlfn.XLOOKUP($L202,BASE!J:J,BASE!A:A))</f>
        <v/>
      </c>
      <c r="N202" s="79" t="str">
        <f>IF(M202="","",_xlfn.XLOOKUP($L202,BASE!J:J,BASE!B:B))</f>
        <v/>
      </c>
      <c r="O202" s="95" t="str">
        <f>IF(N202="","",_xlfn.XLOOKUP($L202,BASE!J:J,BASE!G:G))</f>
        <v/>
      </c>
      <c r="P202" s="136" t="str">
        <f>_xlfn.XLOOKUP(M202,[2]Plan1!$A:$A,[2]Plan1!$D:$D,"")</f>
        <v/>
      </c>
      <c r="Q202" s="78"/>
    </row>
    <row r="203" spans="1:17" x14ac:dyDescent="0.3">
      <c r="A203">
        <v>201</v>
      </c>
      <c r="B203" s="79" t="e">
        <f>IF(A203="","",_xlfn.XLOOKUP($A203,'LISTA '!$Y:$Y,'LISTA '!D:D))</f>
        <v>#N/A</v>
      </c>
      <c r="C203" s="79" t="e">
        <f>IF(B203="","",_xlfn.XLOOKUP($A203,'LISTA '!$Y:$Y,'LISTA '!E:E))</f>
        <v>#N/A</v>
      </c>
      <c r="D203" s="85" t="e">
        <f>_xlfn.XLOOKUP($A203,'LISTA '!$Y:$Y,'LISTA '!I:I)</f>
        <v>#N/A</v>
      </c>
      <c r="I203" s="126"/>
      <c r="L203" s="78" t="str">
        <f t="shared" si="6"/>
        <v/>
      </c>
      <c r="M203" s="100" t="str">
        <f>IF(L203="","",_xlfn.XLOOKUP($L203,BASE!J:J,BASE!A:A))</f>
        <v/>
      </c>
      <c r="N203" s="79" t="str">
        <f>IF(M203="","",_xlfn.XLOOKUP($L203,BASE!J:J,BASE!B:B))</f>
        <v/>
      </c>
      <c r="O203" s="95" t="str">
        <f>IF(N203="","",_xlfn.XLOOKUP($L203,BASE!J:J,BASE!G:G))</f>
        <v/>
      </c>
      <c r="P203" s="136" t="str">
        <f>_xlfn.XLOOKUP(M203,[2]Plan1!$A:$A,[2]Plan1!$D:$D,"")</f>
        <v/>
      </c>
      <c r="Q203" s="78"/>
    </row>
    <row r="204" spans="1:17" x14ac:dyDescent="0.3">
      <c r="A204">
        <v>202</v>
      </c>
      <c r="B204" s="79" t="e">
        <f>IF(A204="","",_xlfn.XLOOKUP($A204,'LISTA '!$Y:$Y,'LISTA '!D:D))</f>
        <v>#N/A</v>
      </c>
      <c r="C204" s="79" t="e">
        <f>IF(B204="","",_xlfn.XLOOKUP($A204,'LISTA '!$Y:$Y,'LISTA '!E:E))</f>
        <v>#N/A</v>
      </c>
      <c r="D204" s="85" t="e">
        <f>_xlfn.XLOOKUP($A204,'LISTA '!$Y:$Y,'LISTA '!I:I)</f>
        <v>#N/A</v>
      </c>
      <c r="I204" s="126"/>
      <c r="L204" s="78" t="str">
        <f t="shared" si="6"/>
        <v/>
      </c>
      <c r="M204" s="100" t="str">
        <f>IF(L204="","",_xlfn.XLOOKUP($L204,BASE!J:J,BASE!A:A))</f>
        <v/>
      </c>
      <c r="N204" s="79" t="str">
        <f>IF(M204="","",_xlfn.XLOOKUP($L204,BASE!J:J,BASE!B:B))</f>
        <v/>
      </c>
      <c r="O204" s="95" t="str">
        <f>IF(N204="","",_xlfn.XLOOKUP($L204,BASE!J:J,BASE!G:G))</f>
        <v/>
      </c>
      <c r="P204" s="136" t="str">
        <f>_xlfn.XLOOKUP(M204,[2]Plan1!$A:$A,[2]Plan1!$D:$D,"")</f>
        <v/>
      </c>
      <c r="Q204" s="78"/>
    </row>
    <row r="205" spans="1:17" x14ac:dyDescent="0.3">
      <c r="A205">
        <v>203</v>
      </c>
      <c r="B205" s="79" t="e">
        <f>IF(A205="","",_xlfn.XLOOKUP($A205,'LISTA '!$Y:$Y,'LISTA '!D:D))</f>
        <v>#N/A</v>
      </c>
      <c r="C205" s="79" t="e">
        <f>IF(B205="","",_xlfn.XLOOKUP($A205,'LISTA '!$Y:$Y,'LISTA '!E:E))</f>
        <v>#N/A</v>
      </c>
      <c r="D205" s="85" t="e">
        <f>_xlfn.XLOOKUP($A205,'LISTA '!$Y:$Y,'LISTA '!I:I)</f>
        <v>#N/A</v>
      </c>
      <c r="I205" s="126"/>
      <c r="L205" s="78" t="str">
        <f t="shared" si="6"/>
        <v/>
      </c>
      <c r="M205" s="100" t="str">
        <f>IF(L205="","",_xlfn.XLOOKUP($L205,BASE!J:J,BASE!A:A))</f>
        <v/>
      </c>
      <c r="N205" s="79" t="str">
        <f>IF(M205="","",_xlfn.XLOOKUP($L205,BASE!J:J,BASE!B:B))</f>
        <v/>
      </c>
      <c r="O205" s="95" t="str">
        <f>IF(N205="","",_xlfn.XLOOKUP($L205,BASE!J:J,BASE!G:G))</f>
        <v/>
      </c>
      <c r="P205" s="136" t="str">
        <f>_xlfn.XLOOKUP(M205,[2]Plan1!$A:$A,[2]Plan1!$D:$D,"")</f>
        <v/>
      </c>
      <c r="Q205" s="78"/>
    </row>
    <row r="206" spans="1:17" x14ac:dyDescent="0.3">
      <c r="A206">
        <v>204</v>
      </c>
      <c r="B206" s="79" t="e">
        <f>IF(A206="","",_xlfn.XLOOKUP($A206,'LISTA '!$Y:$Y,'LISTA '!D:D))</f>
        <v>#N/A</v>
      </c>
      <c r="C206" s="79" t="e">
        <f>IF(B206="","",_xlfn.XLOOKUP($A206,'LISTA '!$Y:$Y,'LISTA '!E:E))</f>
        <v>#N/A</v>
      </c>
      <c r="D206" s="85" t="e">
        <f>_xlfn.XLOOKUP($A206,'LISTA '!$Y:$Y,'LISTA '!I:I)</f>
        <v>#N/A</v>
      </c>
      <c r="I206" s="126"/>
      <c r="L206" s="78" t="str">
        <f t="shared" si="6"/>
        <v/>
      </c>
      <c r="M206" s="100" t="str">
        <f>IF(L206="","",_xlfn.XLOOKUP($L206,BASE!J:J,BASE!A:A))</f>
        <v/>
      </c>
      <c r="N206" s="79" t="str">
        <f>IF(M206="","",_xlfn.XLOOKUP($L206,BASE!J:J,BASE!B:B))</f>
        <v/>
      </c>
      <c r="O206" s="95" t="str">
        <f>IF(N206="","",_xlfn.XLOOKUP($L206,BASE!J:J,BASE!G:G))</f>
        <v/>
      </c>
      <c r="P206" s="136" t="str">
        <f>_xlfn.XLOOKUP(M206,[2]Plan1!$A:$A,[2]Plan1!$D:$D,"")</f>
        <v/>
      </c>
      <c r="Q206" s="78"/>
    </row>
    <row r="207" spans="1:17" x14ac:dyDescent="0.3">
      <c r="A207">
        <v>205</v>
      </c>
      <c r="B207" s="79" t="e">
        <f>IF(A207="","",_xlfn.XLOOKUP($A207,'LISTA '!$Y:$Y,'LISTA '!D:D))</f>
        <v>#N/A</v>
      </c>
      <c r="C207" s="79" t="e">
        <f>IF(B207="","",_xlfn.XLOOKUP($A207,'LISTA '!$Y:$Y,'LISTA '!E:E))</f>
        <v>#N/A</v>
      </c>
      <c r="D207" s="85" t="e">
        <f>_xlfn.XLOOKUP($A207,'LISTA '!$Y:$Y,'LISTA '!I:I)</f>
        <v>#N/A</v>
      </c>
      <c r="I207" s="126"/>
      <c r="L207" s="78" t="str">
        <f t="shared" si="6"/>
        <v/>
      </c>
      <c r="M207" s="100" t="str">
        <f>IF(L207="","",_xlfn.XLOOKUP($L207,BASE!J:J,BASE!A:A))</f>
        <v/>
      </c>
      <c r="N207" s="79" t="str">
        <f>IF(M207="","",_xlfn.XLOOKUP($L207,BASE!J:J,BASE!B:B))</f>
        <v/>
      </c>
      <c r="O207" s="95" t="str">
        <f>IF(N207="","",_xlfn.XLOOKUP($L207,BASE!J:J,BASE!G:G))</f>
        <v/>
      </c>
      <c r="P207" s="136" t="str">
        <f>_xlfn.XLOOKUP(M207,[2]Plan1!$A:$A,[2]Plan1!$D:$D,"")</f>
        <v/>
      </c>
      <c r="Q207" s="78"/>
    </row>
    <row r="208" spans="1:17" x14ac:dyDescent="0.3">
      <c r="A208">
        <v>206</v>
      </c>
      <c r="B208" s="79" t="e">
        <f>IF(A208="","",_xlfn.XLOOKUP($A208,'LISTA '!$Y:$Y,'LISTA '!D:D))</f>
        <v>#N/A</v>
      </c>
      <c r="C208" s="79" t="e">
        <f>IF(B208="","",_xlfn.XLOOKUP($A208,'LISTA '!$Y:$Y,'LISTA '!E:E))</f>
        <v>#N/A</v>
      </c>
      <c r="D208" s="85" t="e">
        <f>_xlfn.XLOOKUP($A208,'LISTA '!$Y:$Y,'LISTA '!I:I)</f>
        <v>#N/A</v>
      </c>
      <c r="I208" s="126"/>
      <c r="L208" s="78" t="str">
        <f t="shared" si="6"/>
        <v/>
      </c>
      <c r="M208" s="100" t="str">
        <f>IF(L208="","",_xlfn.XLOOKUP($L208,BASE!J:J,BASE!A:A))</f>
        <v/>
      </c>
      <c r="N208" s="79" t="str">
        <f>IF(M208="","",_xlfn.XLOOKUP($L208,BASE!J:J,BASE!B:B))</f>
        <v/>
      </c>
      <c r="O208" s="95" t="str">
        <f>IF(N208="","",_xlfn.XLOOKUP($L208,BASE!J:J,BASE!G:G))</f>
        <v/>
      </c>
      <c r="P208" s="136" t="str">
        <f>_xlfn.XLOOKUP(M208,[2]Plan1!$A:$A,[2]Plan1!$D:$D,"")</f>
        <v/>
      </c>
      <c r="Q208" s="78"/>
    </row>
    <row r="209" spans="1:17" x14ac:dyDescent="0.3">
      <c r="A209">
        <v>207</v>
      </c>
      <c r="B209" s="79" t="e">
        <f>IF(A209="","",_xlfn.XLOOKUP($A209,'LISTA '!$Y:$Y,'LISTA '!D:D))</f>
        <v>#N/A</v>
      </c>
      <c r="C209" s="79" t="e">
        <f>IF(B209="","",_xlfn.XLOOKUP($A209,'LISTA '!$Y:$Y,'LISTA '!E:E))</f>
        <v>#N/A</v>
      </c>
      <c r="D209" s="85" t="e">
        <f>_xlfn.XLOOKUP($A209,'LISTA '!$Y:$Y,'LISTA '!I:I)</f>
        <v>#N/A</v>
      </c>
      <c r="I209" s="126"/>
      <c r="L209" s="78" t="str">
        <f t="shared" si="6"/>
        <v/>
      </c>
      <c r="M209" s="100" t="str">
        <f>IF(L209="","",_xlfn.XLOOKUP($L209,BASE!J:J,BASE!A:A))</f>
        <v/>
      </c>
      <c r="N209" s="79" t="str">
        <f>IF(M209="","",_xlfn.XLOOKUP($L209,BASE!J:J,BASE!B:B))</f>
        <v/>
      </c>
      <c r="O209" s="95" t="str">
        <f>IF(N209="","",_xlfn.XLOOKUP($L209,BASE!J:J,BASE!G:G))</f>
        <v/>
      </c>
      <c r="P209" s="136" t="str">
        <f>_xlfn.XLOOKUP(M209,[2]Plan1!$A:$A,[2]Plan1!$D:$D,"")</f>
        <v/>
      </c>
      <c r="Q209" s="78"/>
    </row>
    <row r="210" spans="1:17" x14ac:dyDescent="0.3">
      <c r="A210">
        <v>208</v>
      </c>
      <c r="B210" s="79" t="e">
        <f>IF(A210="","",_xlfn.XLOOKUP($A210,'LISTA '!$Y:$Y,'LISTA '!D:D))</f>
        <v>#N/A</v>
      </c>
      <c r="C210" s="79" t="e">
        <f>IF(B210="","",_xlfn.XLOOKUP($A210,'LISTA '!$Y:$Y,'LISTA '!E:E))</f>
        <v>#N/A</v>
      </c>
      <c r="D210" s="85" t="e">
        <f>_xlfn.XLOOKUP($A210,'LISTA '!$Y:$Y,'LISTA '!I:I)</f>
        <v>#N/A</v>
      </c>
      <c r="I210" s="126"/>
      <c r="L210" s="78" t="str">
        <f t="shared" si="6"/>
        <v/>
      </c>
      <c r="M210" s="100" t="str">
        <f>IF(L210="","",_xlfn.XLOOKUP($L210,BASE!J:J,BASE!A:A))</f>
        <v/>
      </c>
      <c r="N210" s="79" t="str">
        <f>IF(M210="","",_xlfn.XLOOKUP($L210,BASE!J:J,BASE!B:B))</f>
        <v/>
      </c>
      <c r="O210" s="95" t="str">
        <f>IF(N210="","",_xlfn.XLOOKUP($L210,BASE!J:J,BASE!G:G))</f>
        <v/>
      </c>
      <c r="P210" s="136" t="str">
        <f>_xlfn.XLOOKUP(M210,[2]Plan1!$A:$A,[2]Plan1!$D:$D,"")</f>
        <v/>
      </c>
      <c r="Q210" s="78"/>
    </row>
    <row r="211" spans="1:17" x14ac:dyDescent="0.3">
      <c r="A211">
        <v>209</v>
      </c>
      <c r="B211" s="79" t="e">
        <f>IF(A211="","",_xlfn.XLOOKUP($A211,'LISTA '!$Y:$Y,'LISTA '!D:D))</f>
        <v>#N/A</v>
      </c>
      <c r="C211" s="79" t="e">
        <f>IF(B211="","",_xlfn.XLOOKUP($A211,'LISTA '!$Y:$Y,'LISTA '!E:E))</f>
        <v>#N/A</v>
      </c>
      <c r="D211" s="85" t="e">
        <f>_xlfn.XLOOKUP($A211,'LISTA '!$Y:$Y,'LISTA '!I:I)</f>
        <v>#N/A</v>
      </c>
      <c r="I211" s="126"/>
      <c r="L211" s="78" t="str">
        <f t="shared" si="6"/>
        <v/>
      </c>
      <c r="M211" s="100" t="str">
        <f>IF(L211="","",_xlfn.XLOOKUP($L211,BASE!J:J,BASE!A:A))</f>
        <v/>
      </c>
      <c r="N211" s="79" t="str">
        <f>IF(M211="","",_xlfn.XLOOKUP($L211,BASE!J:J,BASE!B:B))</f>
        <v/>
      </c>
      <c r="O211" s="95" t="str">
        <f>IF(N211="","",_xlfn.XLOOKUP($L211,BASE!J:J,BASE!G:G))</f>
        <v/>
      </c>
      <c r="P211" s="136" t="str">
        <f>_xlfn.XLOOKUP(M211,[2]Plan1!$A:$A,[2]Plan1!$D:$D,"")</f>
        <v/>
      </c>
      <c r="Q211" s="78"/>
    </row>
    <row r="212" spans="1:17" x14ac:dyDescent="0.3">
      <c r="A212">
        <v>210</v>
      </c>
      <c r="B212" s="79" t="e">
        <f>IF(A212="","",_xlfn.XLOOKUP($A212,'LISTA '!$Y:$Y,'LISTA '!D:D))</f>
        <v>#N/A</v>
      </c>
      <c r="C212" s="79" t="e">
        <f>IF(B212="","",_xlfn.XLOOKUP($A212,'LISTA '!$Y:$Y,'LISTA '!E:E))</f>
        <v>#N/A</v>
      </c>
      <c r="D212" s="85" t="e">
        <f>_xlfn.XLOOKUP($A212,'LISTA '!$Y:$Y,'LISTA '!I:I)</f>
        <v>#N/A</v>
      </c>
      <c r="I212" s="126"/>
      <c r="L212" s="78" t="str">
        <f t="shared" si="6"/>
        <v/>
      </c>
      <c r="M212" s="100" t="str">
        <f>IF(L212="","",_xlfn.XLOOKUP($L212,BASE!J:J,BASE!A:A))</f>
        <v/>
      </c>
      <c r="N212" s="79" t="str">
        <f>IF(M212="","",_xlfn.XLOOKUP($L212,BASE!J:J,BASE!B:B))</f>
        <v/>
      </c>
      <c r="O212" s="95" t="str">
        <f>IF(N212="","",_xlfn.XLOOKUP($L212,BASE!J:J,BASE!G:G))</f>
        <v/>
      </c>
      <c r="P212" s="136" t="str">
        <f>_xlfn.XLOOKUP(M212,[2]Plan1!$A:$A,[2]Plan1!$D:$D,"")</f>
        <v/>
      </c>
      <c r="Q212" s="78"/>
    </row>
    <row r="213" spans="1:17" x14ac:dyDescent="0.3">
      <c r="A213">
        <v>211</v>
      </c>
      <c r="B213" s="79" t="e">
        <f>IF(A213="","",_xlfn.XLOOKUP($A213,'LISTA '!$Y:$Y,'LISTA '!D:D))</f>
        <v>#N/A</v>
      </c>
      <c r="C213" s="79" t="e">
        <f>IF(B213="","",_xlfn.XLOOKUP($A213,'LISTA '!$Y:$Y,'LISTA '!E:E))</f>
        <v>#N/A</v>
      </c>
      <c r="D213" s="85" t="e">
        <f>_xlfn.XLOOKUP($A213,'LISTA '!$Y:$Y,'LISTA '!I:I)</f>
        <v>#N/A</v>
      </c>
      <c r="I213" s="126"/>
      <c r="L213" s="78" t="str">
        <f t="shared" si="6"/>
        <v/>
      </c>
      <c r="M213" s="100" t="str">
        <f>IF(L213="","",_xlfn.XLOOKUP($L213,BASE!J:J,BASE!A:A))</f>
        <v/>
      </c>
      <c r="N213" s="79" t="str">
        <f>IF(M213="","",_xlfn.XLOOKUP($L213,BASE!J:J,BASE!B:B))</f>
        <v/>
      </c>
      <c r="O213" s="95" t="str">
        <f>IF(N213="","",_xlfn.XLOOKUP($L213,BASE!J:J,BASE!G:G))</f>
        <v/>
      </c>
      <c r="P213" s="136" t="str">
        <f>_xlfn.XLOOKUP(M213,[2]Plan1!$A:$A,[2]Plan1!$D:$D,"")</f>
        <v/>
      </c>
      <c r="Q213" s="78"/>
    </row>
    <row r="214" spans="1:17" x14ac:dyDescent="0.3">
      <c r="A214">
        <v>212</v>
      </c>
      <c r="B214" s="79" t="e">
        <f>IF(A214="","",_xlfn.XLOOKUP($A214,'LISTA '!$Y:$Y,'LISTA '!D:D))</f>
        <v>#N/A</v>
      </c>
      <c r="C214" s="79" t="e">
        <f>IF(B214="","",_xlfn.XLOOKUP($A214,'LISTA '!$Y:$Y,'LISTA '!E:E))</f>
        <v>#N/A</v>
      </c>
      <c r="D214" s="85" t="e">
        <f>_xlfn.XLOOKUP($A214,'LISTA '!$Y:$Y,'LISTA '!I:I)</f>
        <v>#N/A</v>
      </c>
      <c r="I214" s="126"/>
      <c r="L214" s="78" t="str">
        <f t="shared" si="6"/>
        <v/>
      </c>
      <c r="M214" s="100" t="str">
        <f>IF(L214="","",_xlfn.XLOOKUP($L214,BASE!J:J,BASE!A:A))</f>
        <v/>
      </c>
      <c r="N214" s="79" t="str">
        <f>IF(M214="","",_xlfn.XLOOKUP($L214,BASE!J:J,BASE!B:B))</f>
        <v/>
      </c>
      <c r="O214" s="95" t="str">
        <f>IF(N214="","",_xlfn.XLOOKUP($L214,BASE!J:J,BASE!G:G))</f>
        <v/>
      </c>
      <c r="P214" s="136" t="str">
        <f>_xlfn.XLOOKUP(M214,[2]Plan1!$A:$A,[2]Plan1!$D:$D,"")</f>
        <v/>
      </c>
      <c r="Q214" s="78"/>
    </row>
    <row r="215" spans="1:17" x14ac:dyDescent="0.3">
      <c r="A215">
        <v>213</v>
      </c>
      <c r="B215" s="79" t="e">
        <f>IF(A215="","",_xlfn.XLOOKUP($A215,'LISTA '!$Y:$Y,'LISTA '!D:D))</f>
        <v>#N/A</v>
      </c>
      <c r="C215" s="79" t="e">
        <f>IF(B215="","",_xlfn.XLOOKUP($A215,'LISTA '!$Y:$Y,'LISTA '!E:E))</f>
        <v>#N/A</v>
      </c>
      <c r="D215" s="85" t="e">
        <f>_xlfn.XLOOKUP($A215,'LISTA '!$Y:$Y,'LISTA '!I:I)</f>
        <v>#N/A</v>
      </c>
      <c r="I215" s="126"/>
      <c r="L215" s="78" t="str">
        <f t="shared" si="6"/>
        <v/>
      </c>
      <c r="M215" s="100" t="str">
        <f>IF(L215="","",_xlfn.XLOOKUP($L215,BASE!J:J,BASE!A:A))</f>
        <v/>
      </c>
      <c r="N215" s="79" t="str">
        <f>IF(M215="","",_xlfn.XLOOKUP($L215,BASE!J:J,BASE!B:B))</f>
        <v/>
      </c>
      <c r="O215" s="95" t="str">
        <f>IF(N215="","",_xlfn.XLOOKUP($L215,BASE!J:J,BASE!G:G))</f>
        <v/>
      </c>
      <c r="P215" s="136" t="str">
        <f>_xlfn.XLOOKUP(M215,[2]Plan1!$A:$A,[2]Plan1!$D:$D,"")</f>
        <v/>
      </c>
      <c r="Q215" s="78"/>
    </row>
    <row r="216" spans="1:17" x14ac:dyDescent="0.3">
      <c r="A216">
        <v>214</v>
      </c>
      <c r="B216" s="79" t="e">
        <f>IF(A216="","",_xlfn.XLOOKUP($A216,'LISTA '!$Y:$Y,'LISTA '!D:D))</f>
        <v>#N/A</v>
      </c>
      <c r="C216" s="79" t="e">
        <f>IF(B216="","",_xlfn.XLOOKUP($A216,'LISTA '!$Y:$Y,'LISTA '!E:E))</f>
        <v>#N/A</v>
      </c>
      <c r="D216" s="85" t="e">
        <f>_xlfn.XLOOKUP($A216,'LISTA '!$Y:$Y,'LISTA '!I:I)</f>
        <v>#N/A</v>
      </c>
      <c r="I216" s="126"/>
      <c r="L216" s="78" t="str">
        <f t="shared" si="6"/>
        <v/>
      </c>
      <c r="M216" s="100" t="str">
        <f>IF(L216="","",_xlfn.XLOOKUP($L216,BASE!J:J,BASE!A:A))</f>
        <v/>
      </c>
      <c r="N216" s="79" t="str">
        <f>IF(M216="","",_xlfn.XLOOKUP($L216,BASE!J:J,BASE!B:B))</f>
        <v/>
      </c>
      <c r="O216" s="95" t="str">
        <f>IF(N216="","",_xlfn.XLOOKUP($L216,BASE!J:J,BASE!G:G))</f>
        <v/>
      </c>
      <c r="P216" s="136" t="str">
        <f>_xlfn.XLOOKUP(M216,[2]Plan1!$A:$A,[2]Plan1!$D:$D,"")</f>
        <v/>
      </c>
      <c r="Q216" s="78"/>
    </row>
    <row r="217" spans="1:17" x14ac:dyDescent="0.3">
      <c r="A217">
        <v>215</v>
      </c>
      <c r="B217" s="79" t="e">
        <f>IF(A217="","",_xlfn.XLOOKUP($A217,'LISTA '!$Y:$Y,'LISTA '!D:D))</f>
        <v>#N/A</v>
      </c>
      <c r="C217" s="79" t="e">
        <f>IF(B217="","",_xlfn.XLOOKUP($A217,'LISTA '!$Y:$Y,'LISTA '!E:E))</f>
        <v>#N/A</v>
      </c>
      <c r="D217" s="85" t="e">
        <f>_xlfn.XLOOKUP($A217,'LISTA '!$Y:$Y,'LISTA '!I:I)</f>
        <v>#N/A</v>
      </c>
      <c r="I217" s="126"/>
      <c r="L217" s="78" t="str">
        <f t="shared" si="6"/>
        <v/>
      </c>
      <c r="M217" s="100" t="str">
        <f>IF(L217="","",_xlfn.XLOOKUP($L217,BASE!J:J,BASE!A:A))</f>
        <v/>
      </c>
      <c r="N217" s="79" t="str">
        <f>IF(M217="","",_xlfn.XLOOKUP($L217,BASE!J:J,BASE!B:B))</f>
        <v/>
      </c>
      <c r="O217" s="95" t="str">
        <f>IF(N217="","",_xlfn.XLOOKUP($L217,BASE!J:J,BASE!G:G))</f>
        <v/>
      </c>
      <c r="P217" s="136" t="str">
        <f>_xlfn.XLOOKUP(M217,[2]Plan1!$A:$A,[2]Plan1!$D:$D,"")</f>
        <v/>
      </c>
      <c r="Q217" s="78"/>
    </row>
    <row r="218" spans="1:17" x14ac:dyDescent="0.3">
      <c r="A218">
        <v>216</v>
      </c>
      <c r="B218" s="79" t="e">
        <f>IF(A218="","",_xlfn.XLOOKUP($A218,'LISTA '!$Y:$Y,'LISTA '!D:D))</f>
        <v>#N/A</v>
      </c>
      <c r="C218" s="79" t="e">
        <f>IF(B218="","",_xlfn.XLOOKUP($A218,'LISTA '!$Y:$Y,'LISTA '!E:E))</f>
        <v>#N/A</v>
      </c>
      <c r="D218" s="85" t="e">
        <f>_xlfn.XLOOKUP($A218,'LISTA '!$Y:$Y,'LISTA '!I:I)</f>
        <v>#N/A</v>
      </c>
      <c r="I218" s="126"/>
      <c r="L218" s="78" t="str">
        <f t="shared" si="6"/>
        <v/>
      </c>
      <c r="M218" s="100" t="str">
        <f>IF(L218="","",_xlfn.XLOOKUP($L218,BASE!J:J,BASE!A:A))</f>
        <v/>
      </c>
      <c r="N218" s="79" t="str">
        <f>IF(M218="","",_xlfn.XLOOKUP($L218,BASE!J:J,BASE!B:B))</f>
        <v/>
      </c>
      <c r="O218" s="95" t="str">
        <f>IF(N218="","",_xlfn.XLOOKUP($L218,BASE!J:J,BASE!G:G))</f>
        <v/>
      </c>
      <c r="P218" s="136" t="str">
        <f>_xlfn.XLOOKUP(M218,[2]Plan1!$A:$A,[2]Plan1!$D:$D,"")</f>
        <v/>
      </c>
      <c r="Q218" s="78"/>
    </row>
    <row r="219" spans="1:17" x14ac:dyDescent="0.3">
      <c r="A219">
        <v>217</v>
      </c>
      <c r="B219" s="79" t="e">
        <f>IF(A219="","",_xlfn.XLOOKUP($A219,'LISTA '!$Y:$Y,'LISTA '!D:D))</f>
        <v>#N/A</v>
      </c>
      <c r="C219" s="79" t="e">
        <f>IF(B219="","",_xlfn.XLOOKUP($A219,'LISTA '!$Y:$Y,'LISTA '!E:E))</f>
        <v>#N/A</v>
      </c>
      <c r="D219" s="85" t="e">
        <f>_xlfn.XLOOKUP($A219,'LISTA '!$Y:$Y,'LISTA '!I:I)</f>
        <v>#N/A</v>
      </c>
      <c r="I219" s="126"/>
      <c r="L219" s="78" t="str">
        <f t="shared" si="6"/>
        <v/>
      </c>
      <c r="M219" s="100" t="str">
        <f>IF(L219="","",_xlfn.XLOOKUP($L219,BASE!J:J,BASE!A:A))</f>
        <v/>
      </c>
      <c r="N219" s="79" t="str">
        <f>IF(M219="","",_xlfn.XLOOKUP($L219,BASE!J:J,BASE!B:B))</f>
        <v/>
      </c>
      <c r="O219" s="95" t="str">
        <f>IF(N219="","",_xlfn.XLOOKUP($L219,BASE!J:J,BASE!G:G))</f>
        <v/>
      </c>
      <c r="P219" s="136" t="str">
        <f>_xlfn.XLOOKUP(M219,[2]Plan1!$A:$A,[2]Plan1!$D:$D,"")</f>
        <v/>
      </c>
      <c r="Q219" s="78"/>
    </row>
    <row r="220" spans="1:17" x14ac:dyDescent="0.3">
      <c r="A220">
        <v>218</v>
      </c>
      <c r="B220" s="79" t="e">
        <f>IF(A220="","",_xlfn.XLOOKUP($A220,'LISTA '!$Y:$Y,'LISTA '!D:D))</f>
        <v>#N/A</v>
      </c>
      <c r="C220" s="79" t="e">
        <f>IF(B220="","",_xlfn.XLOOKUP($A220,'LISTA '!$Y:$Y,'LISTA '!E:E))</f>
        <v>#N/A</v>
      </c>
      <c r="D220" s="85" t="e">
        <f>_xlfn.XLOOKUP($A220,'LISTA '!$Y:$Y,'LISTA '!I:I)</f>
        <v>#N/A</v>
      </c>
      <c r="I220" s="126"/>
      <c r="L220" s="78" t="str">
        <f t="shared" si="6"/>
        <v/>
      </c>
      <c r="M220" s="100" t="str">
        <f>IF(L220="","",_xlfn.XLOOKUP($L220,BASE!J:J,BASE!A:A))</f>
        <v/>
      </c>
      <c r="N220" s="79" t="str">
        <f>IF(M220="","",_xlfn.XLOOKUP($L220,BASE!J:J,BASE!B:B))</f>
        <v/>
      </c>
      <c r="O220" s="95" t="str">
        <f>IF(N220="","",_xlfn.XLOOKUP($L220,BASE!J:J,BASE!G:G))</f>
        <v/>
      </c>
      <c r="P220" s="136" t="str">
        <f>_xlfn.XLOOKUP(M220,[2]Plan1!$A:$A,[2]Plan1!$D:$D,"")</f>
        <v/>
      </c>
      <c r="Q220" s="78"/>
    </row>
    <row r="221" spans="1:17" x14ac:dyDescent="0.3">
      <c r="A221">
        <v>219</v>
      </c>
      <c r="B221" s="79" t="e">
        <f>IF(A221="","",_xlfn.XLOOKUP($A221,'LISTA '!$Y:$Y,'LISTA '!D:D))</f>
        <v>#N/A</v>
      </c>
      <c r="C221" s="79" t="e">
        <f>IF(B221="","",_xlfn.XLOOKUP($A221,'LISTA '!$Y:$Y,'LISTA '!E:E))</f>
        <v>#N/A</v>
      </c>
      <c r="D221" s="85" t="e">
        <f>_xlfn.XLOOKUP($A221,'LISTA '!$Y:$Y,'LISTA '!I:I)</f>
        <v>#N/A</v>
      </c>
      <c r="I221" s="126"/>
      <c r="L221" s="78" t="str">
        <f t="shared" si="6"/>
        <v/>
      </c>
      <c r="M221" s="100" t="str">
        <f>IF(L221="","",_xlfn.XLOOKUP($L221,BASE!J:J,BASE!A:A))</f>
        <v/>
      </c>
      <c r="N221" s="79" t="str">
        <f>IF(M221="","",_xlfn.XLOOKUP($L221,BASE!J:J,BASE!B:B))</f>
        <v/>
      </c>
      <c r="O221" s="95" t="str">
        <f>IF(N221="","",_xlfn.XLOOKUP($L221,BASE!J:J,BASE!G:G))</f>
        <v/>
      </c>
      <c r="P221" s="136" t="str">
        <f>_xlfn.XLOOKUP(M221,[2]Plan1!$A:$A,[2]Plan1!$D:$D,"")</f>
        <v/>
      </c>
      <c r="Q221" s="78"/>
    </row>
    <row r="222" spans="1:17" x14ac:dyDescent="0.3">
      <c r="A222">
        <v>220</v>
      </c>
      <c r="B222" s="79" t="e">
        <f>IF(A222="","",_xlfn.XLOOKUP($A222,'LISTA '!$Y:$Y,'LISTA '!D:D))</f>
        <v>#N/A</v>
      </c>
      <c r="C222" s="79" t="e">
        <f>IF(B222="","",_xlfn.XLOOKUP($A222,'LISTA '!$Y:$Y,'LISTA '!E:E))</f>
        <v>#N/A</v>
      </c>
      <c r="D222" s="85" t="e">
        <f>_xlfn.XLOOKUP($A222,'LISTA '!$Y:$Y,'LISTA '!I:I)</f>
        <v>#N/A</v>
      </c>
      <c r="I222" s="126"/>
      <c r="L222" s="78" t="str">
        <f t="shared" si="6"/>
        <v/>
      </c>
      <c r="M222" s="100" t="str">
        <f>IF(L222="","",_xlfn.XLOOKUP($L222,BASE!J:J,BASE!A:A))</f>
        <v/>
      </c>
      <c r="N222" s="79" t="str">
        <f>IF(M222="","",_xlfn.XLOOKUP($L222,BASE!J:J,BASE!B:B))</f>
        <v/>
      </c>
      <c r="O222" s="95" t="str">
        <f>IF(N222="","",_xlfn.XLOOKUP($L222,BASE!J:J,BASE!G:G))</f>
        <v/>
      </c>
      <c r="P222" s="136" t="str">
        <f>_xlfn.XLOOKUP(M222,[2]Plan1!$A:$A,[2]Plan1!$D:$D,"")</f>
        <v/>
      </c>
      <c r="Q222" s="78"/>
    </row>
    <row r="223" spans="1:17" x14ac:dyDescent="0.3">
      <c r="A223">
        <v>221</v>
      </c>
      <c r="B223" s="79" t="e">
        <f>IF(A223="","",_xlfn.XLOOKUP($A223,'LISTA '!$Y:$Y,'LISTA '!D:D))</f>
        <v>#N/A</v>
      </c>
      <c r="C223" s="79" t="e">
        <f>IF(B223="","",_xlfn.XLOOKUP($A223,'LISTA '!$Y:$Y,'LISTA '!E:E))</f>
        <v>#N/A</v>
      </c>
      <c r="D223" s="85" t="e">
        <f>_xlfn.XLOOKUP($A223,'LISTA '!$Y:$Y,'LISTA '!I:I)</f>
        <v>#N/A</v>
      </c>
      <c r="I223" s="126"/>
      <c r="L223" s="78" t="str">
        <f t="shared" si="6"/>
        <v/>
      </c>
      <c r="M223" s="100" t="str">
        <f>IF(L223="","",_xlfn.XLOOKUP($L223,BASE!J:J,BASE!A:A))</f>
        <v/>
      </c>
      <c r="N223" s="79" t="str">
        <f>IF(M223="","",_xlfn.XLOOKUP($L223,BASE!J:J,BASE!B:B))</f>
        <v/>
      </c>
      <c r="O223" s="95" t="str">
        <f>IF(N223="","",_xlfn.XLOOKUP($L223,BASE!J:J,BASE!G:G))</f>
        <v/>
      </c>
      <c r="P223" s="136" t="str">
        <f>_xlfn.XLOOKUP(M223,[2]Plan1!$A:$A,[2]Plan1!$D:$D,"")</f>
        <v/>
      </c>
      <c r="Q223" s="78"/>
    </row>
    <row r="224" spans="1:17" x14ac:dyDescent="0.3">
      <c r="A224">
        <v>222</v>
      </c>
      <c r="B224" s="79" t="e">
        <f>IF(A224="","",_xlfn.XLOOKUP($A224,'LISTA '!$Y:$Y,'LISTA '!D:D))</f>
        <v>#N/A</v>
      </c>
      <c r="C224" s="79" t="e">
        <f>IF(B224="","",_xlfn.XLOOKUP($A224,'LISTA '!$Y:$Y,'LISTA '!E:E))</f>
        <v>#N/A</v>
      </c>
      <c r="D224" s="85" t="e">
        <f>_xlfn.XLOOKUP($A224,'LISTA '!$Y:$Y,'LISTA '!I:I)</f>
        <v>#N/A</v>
      </c>
      <c r="I224" s="126"/>
      <c r="L224" s="78" t="str">
        <f t="shared" si="6"/>
        <v/>
      </c>
      <c r="M224" s="100" t="str">
        <f>IF(L224="","",_xlfn.XLOOKUP($L224,BASE!J:J,BASE!A:A))</f>
        <v/>
      </c>
      <c r="N224" s="79" t="str">
        <f>IF(M224="","",_xlfn.XLOOKUP($L224,BASE!J:J,BASE!B:B))</f>
        <v/>
      </c>
      <c r="O224" s="95" t="str">
        <f>IF(N224="","",_xlfn.XLOOKUP($L224,BASE!J:J,BASE!G:G))</f>
        <v/>
      </c>
      <c r="P224" s="136" t="str">
        <f>_xlfn.XLOOKUP(M224,[2]Plan1!$A:$A,[2]Plan1!$D:$D,"")</f>
        <v/>
      </c>
      <c r="Q224" s="78"/>
    </row>
    <row r="225" spans="1:17" x14ac:dyDescent="0.3">
      <c r="A225">
        <v>223</v>
      </c>
      <c r="B225" s="79" t="e">
        <f>IF(A225="","",_xlfn.XLOOKUP($A225,'LISTA '!$Y:$Y,'LISTA '!D:D))</f>
        <v>#N/A</v>
      </c>
      <c r="C225" s="79" t="e">
        <f>IF(B225="","",_xlfn.XLOOKUP($A225,'LISTA '!$Y:$Y,'LISTA '!E:E))</f>
        <v>#N/A</v>
      </c>
      <c r="D225" s="85" t="e">
        <f>_xlfn.XLOOKUP($A225,'LISTA '!$Y:$Y,'LISTA '!I:I)</f>
        <v>#N/A</v>
      </c>
      <c r="I225" s="126"/>
      <c r="L225" s="78" t="str">
        <f t="shared" si="6"/>
        <v/>
      </c>
      <c r="M225" s="100" t="str">
        <f>IF(L225="","",_xlfn.XLOOKUP($L225,BASE!J:J,BASE!A:A))</f>
        <v/>
      </c>
      <c r="N225" s="79" t="str">
        <f>IF(M225="","",_xlfn.XLOOKUP($L225,BASE!J:J,BASE!B:B))</f>
        <v/>
      </c>
      <c r="O225" s="95" t="str">
        <f>IF(N225="","",_xlfn.XLOOKUP($L225,BASE!J:J,BASE!G:G))</f>
        <v/>
      </c>
      <c r="P225" s="136" t="str">
        <f>_xlfn.XLOOKUP(M225,[2]Plan1!$A:$A,[2]Plan1!$D:$D,"")</f>
        <v/>
      </c>
      <c r="Q225" s="78"/>
    </row>
    <row r="226" spans="1:17" x14ac:dyDescent="0.3">
      <c r="A226">
        <v>224</v>
      </c>
      <c r="B226" s="79" t="e">
        <f>IF(A226="","",_xlfn.XLOOKUP($A226,'LISTA '!$Y:$Y,'LISTA '!D:D))</f>
        <v>#N/A</v>
      </c>
      <c r="C226" s="79" t="e">
        <f>IF(B226="","",_xlfn.XLOOKUP($A226,'LISTA '!$Y:$Y,'LISTA '!E:E))</f>
        <v>#N/A</v>
      </c>
      <c r="D226" s="85" t="e">
        <f>_xlfn.XLOOKUP($A226,'LISTA '!$Y:$Y,'LISTA '!I:I)</f>
        <v>#N/A</v>
      </c>
      <c r="I226" s="126"/>
      <c r="L226" s="78" t="str">
        <f t="shared" si="6"/>
        <v/>
      </c>
      <c r="M226" s="100" t="str">
        <f>IF(L226="","",_xlfn.XLOOKUP($L226,BASE!J:J,BASE!A:A))</f>
        <v/>
      </c>
      <c r="N226" s="79" t="str">
        <f>IF(M226="","",_xlfn.XLOOKUP($L226,BASE!J:J,BASE!B:B))</f>
        <v/>
      </c>
      <c r="O226" s="95" t="str">
        <f>IF(N226="","",_xlfn.XLOOKUP($L226,BASE!J:J,BASE!G:G))</f>
        <v/>
      </c>
      <c r="P226" s="136" t="str">
        <f>_xlfn.XLOOKUP(M226,[2]Plan1!$A:$A,[2]Plan1!$D:$D,"")</f>
        <v/>
      </c>
      <c r="Q226" s="78"/>
    </row>
    <row r="227" spans="1:17" x14ac:dyDescent="0.3">
      <c r="A227">
        <v>225</v>
      </c>
      <c r="B227" s="79" t="e">
        <f>IF(A227="","",_xlfn.XLOOKUP($A227,'LISTA '!$Y:$Y,'LISTA '!D:D))</f>
        <v>#N/A</v>
      </c>
      <c r="C227" s="79" t="e">
        <f>IF(B227="","",_xlfn.XLOOKUP($A227,'LISTA '!$Y:$Y,'LISTA '!E:E))</f>
        <v>#N/A</v>
      </c>
      <c r="D227" s="85" t="e">
        <f>_xlfn.XLOOKUP($A227,'LISTA '!$Y:$Y,'LISTA '!I:I)</f>
        <v>#N/A</v>
      </c>
      <c r="I227" s="126"/>
      <c r="L227" s="78" t="str">
        <f t="shared" si="6"/>
        <v/>
      </c>
      <c r="M227" s="100" t="str">
        <f>IF(L227="","",_xlfn.XLOOKUP($L227,BASE!J:J,BASE!A:A))</f>
        <v/>
      </c>
      <c r="N227" s="79" t="str">
        <f>IF(M227="","",_xlfn.XLOOKUP($L227,BASE!J:J,BASE!B:B))</f>
        <v/>
      </c>
      <c r="O227" s="95" t="str">
        <f>IF(N227="","",_xlfn.XLOOKUP($L227,BASE!J:J,BASE!G:G))</f>
        <v/>
      </c>
      <c r="P227" s="136" t="str">
        <f>_xlfn.XLOOKUP(M227,[2]Plan1!$A:$A,[2]Plan1!$D:$D,"")</f>
        <v/>
      </c>
      <c r="Q227" s="78"/>
    </row>
    <row r="228" spans="1:17" x14ac:dyDescent="0.3">
      <c r="A228">
        <v>226</v>
      </c>
      <c r="B228" s="79" t="e">
        <f>IF(A228="","",_xlfn.XLOOKUP($A228,'LISTA '!$Y:$Y,'LISTA '!D:D))</f>
        <v>#N/A</v>
      </c>
      <c r="C228" s="79" t="e">
        <f>IF(B228="","",_xlfn.XLOOKUP($A228,'LISTA '!$Y:$Y,'LISTA '!E:E))</f>
        <v>#N/A</v>
      </c>
      <c r="D228" s="85" t="e">
        <f>_xlfn.XLOOKUP($A228,'LISTA '!$Y:$Y,'LISTA '!I:I)</f>
        <v>#N/A</v>
      </c>
      <c r="I228" s="126"/>
      <c r="L228" s="78" t="str">
        <f t="shared" si="6"/>
        <v/>
      </c>
      <c r="M228" s="100" t="str">
        <f>IF(L228="","",_xlfn.XLOOKUP($L228,BASE!J:J,BASE!A:A))</f>
        <v/>
      </c>
      <c r="N228" s="79" t="str">
        <f>IF(M228="","",_xlfn.XLOOKUP($L228,BASE!J:J,BASE!B:B))</f>
        <v/>
      </c>
      <c r="O228" s="95" t="str">
        <f>IF(N228="","",_xlfn.XLOOKUP($L228,BASE!J:J,BASE!G:G))</f>
        <v/>
      </c>
      <c r="P228" s="136" t="str">
        <f>_xlfn.XLOOKUP(M228,[2]Plan1!$A:$A,[2]Plan1!$D:$D,"")</f>
        <v/>
      </c>
      <c r="Q228" s="78"/>
    </row>
    <row r="229" spans="1:17" x14ac:dyDescent="0.3">
      <c r="A229">
        <v>227</v>
      </c>
      <c r="B229" s="79" t="e">
        <f>IF(A229="","",_xlfn.XLOOKUP($A229,'LISTA '!$Y:$Y,'LISTA '!D:D))</f>
        <v>#N/A</v>
      </c>
      <c r="C229" s="79" t="e">
        <f>IF(B229="","",_xlfn.XLOOKUP($A229,'LISTA '!$Y:$Y,'LISTA '!E:E))</f>
        <v>#N/A</v>
      </c>
      <c r="D229" s="85" t="e">
        <f>_xlfn.XLOOKUP($A229,'LISTA '!$Y:$Y,'LISTA '!I:I)</f>
        <v>#N/A</v>
      </c>
      <c r="I229" s="126"/>
      <c r="L229" s="78" t="str">
        <f t="shared" si="6"/>
        <v/>
      </c>
      <c r="M229" s="100" t="str">
        <f>IF(L229="","",_xlfn.XLOOKUP($L229,BASE!J:J,BASE!A:A))</f>
        <v/>
      </c>
      <c r="N229" s="79" t="str">
        <f>IF(M229="","",_xlfn.XLOOKUP($L229,BASE!J:J,BASE!B:B))</f>
        <v/>
      </c>
      <c r="O229" s="95" t="str">
        <f>IF(N229="","",_xlfn.XLOOKUP($L229,BASE!J:J,BASE!G:G))</f>
        <v/>
      </c>
      <c r="P229" s="136" t="str">
        <f>_xlfn.XLOOKUP(M229,[2]Plan1!$A:$A,[2]Plan1!$D:$D,"")</f>
        <v/>
      </c>
      <c r="Q229" s="78"/>
    </row>
    <row r="230" spans="1:17" x14ac:dyDescent="0.3">
      <c r="A230">
        <v>228</v>
      </c>
      <c r="B230" s="79" t="e">
        <f>IF(A230="","",_xlfn.XLOOKUP($A230,'LISTA '!$Y:$Y,'LISTA '!D:D))</f>
        <v>#N/A</v>
      </c>
      <c r="C230" s="79" t="e">
        <f>IF(B230="","",_xlfn.XLOOKUP($A230,'LISTA '!$Y:$Y,'LISTA '!E:E))</f>
        <v>#N/A</v>
      </c>
      <c r="D230" s="85" t="e">
        <f>_xlfn.XLOOKUP($A230,'LISTA '!$Y:$Y,'LISTA '!I:I)</f>
        <v>#N/A</v>
      </c>
      <c r="I230" s="126"/>
      <c r="L230" s="78" t="str">
        <f t="shared" si="6"/>
        <v/>
      </c>
      <c r="M230" s="100" t="str">
        <f>IF(L230="","",_xlfn.XLOOKUP($L230,BASE!J:J,BASE!A:A))</f>
        <v/>
      </c>
      <c r="N230" s="79" t="str">
        <f>IF(M230="","",_xlfn.XLOOKUP($L230,BASE!J:J,BASE!B:B))</f>
        <v/>
      </c>
      <c r="O230" s="95" t="str">
        <f>IF(N230="","",_xlfn.XLOOKUP($L230,BASE!J:J,BASE!G:G))</f>
        <v/>
      </c>
      <c r="P230" s="136" t="str">
        <f>_xlfn.XLOOKUP(M230,[2]Plan1!$A:$A,[2]Plan1!$D:$D,"")</f>
        <v/>
      </c>
      <c r="Q230" s="78"/>
    </row>
    <row r="231" spans="1:17" x14ac:dyDescent="0.3">
      <c r="A231">
        <v>229</v>
      </c>
      <c r="B231" s="79" t="e">
        <f>IF(A231="","",_xlfn.XLOOKUP($A231,'LISTA '!$Y:$Y,'LISTA '!D:D))</f>
        <v>#N/A</v>
      </c>
      <c r="C231" s="79" t="e">
        <f>IF(B231="","",_xlfn.XLOOKUP($A231,'LISTA '!$Y:$Y,'LISTA '!E:E))</f>
        <v>#N/A</v>
      </c>
      <c r="D231" s="85" t="e">
        <f>_xlfn.XLOOKUP($A231,'LISTA '!$Y:$Y,'LISTA '!I:I)</f>
        <v>#N/A</v>
      </c>
      <c r="I231" s="126"/>
      <c r="L231" s="78" t="str">
        <f t="shared" si="6"/>
        <v/>
      </c>
      <c r="M231" s="100" t="str">
        <f>IF(L231="","",_xlfn.XLOOKUP($L231,BASE!J:J,BASE!A:A))</f>
        <v/>
      </c>
      <c r="N231" s="79" t="str">
        <f>IF(M231="","",_xlfn.XLOOKUP($L231,BASE!J:J,BASE!B:B))</f>
        <v/>
      </c>
      <c r="O231" s="95" t="str">
        <f>IF(N231="","",_xlfn.XLOOKUP($L231,BASE!J:J,BASE!G:G))</f>
        <v/>
      </c>
      <c r="P231" s="136" t="str">
        <f>_xlfn.XLOOKUP(M231,[2]Plan1!$A:$A,[2]Plan1!$D:$D,"")</f>
        <v/>
      </c>
      <c r="Q231" s="78"/>
    </row>
    <row r="232" spans="1:17" x14ac:dyDescent="0.3">
      <c r="A232">
        <v>230</v>
      </c>
      <c r="B232" s="79" t="e">
        <f>IF(A232="","",_xlfn.XLOOKUP($A232,'LISTA '!$Y:$Y,'LISTA '!D:D))</f>
        <v>#N/A</v>
      </c>
      <c r="C232" s="79" t="e">
        <f>IF(B232="","",_xlfn.XLOOKUP($A232,'LISTA '!$Y:$Y,'LISTA '!E:E))</f>
        <v>#N/A</v>
      </c>
      <c r="D232" s="85" t="e">
        <f>_xlfn.XLOOKUP($A232,'LISTA '!$Y:$Y,'LISTA '!I:I)</f>
        <v>#N/A</v>
      </c>
      <c r="I232" s="126"/>
      <c r="L232" s="78" t="str">
        <f t="shared" si="6"/>
        <v/>
      </c>
      <c r="M232" s="100" t="str">
        <f>IF(L232="","",_xlfn.XLOOKUP($L232,BASE!J:J,BASE!A:A))</f>
        <v/>
      </c>
      <c r="N232" s="79" t="str">
        <f>IF(M232="","",_xlfn.XLOOKUP($L232,BASE!J:J,BASE!B:B))</f>
        <v/>
      </c>
      <c r="O232" s="95" t="str">
        <f>IF(N232="","",_xlfn.XLOOKUP($L232,BASE!J:J,BASE!G:G))</f>
        <v/>
      </c>
      <c r="P232" s="136" t="str">
        <f>_xlfn.XLOOKUP(M232,[2]Plan1!$A:$A,[2]Plan1!$D:$D,"")</f>
        <v/>
      </c>
      <c r="Q232" s="78"/>
    </row>
    <row r="233" spans="1:17" x14ac:dyDescent="0.3">
      <c r="A233">
        <v>231</v>
      </c>
      <c r="B233" s="79" t="e">
        <f>IF(A233="","",_xlfn.XLOOKUP($A233,'LISTA '!$Y:$Y,'LISTA '!D:D))</f>
        <v>#N/A</v>
      </c>
      <c r="C233" s="79" t="e">
        <f>IF(B233="","",_xlfn.XLOOKUP($A233,'LISTA '!$Y:$Y,'LISTA '!E:E))</f>
        <v>#N/A</v>
      </c>
      <c r="D233" s="85" t="e">
        <f>_xlfn.XLOOKUP($A233,'LISTA '!$Y:$Y,'LISTA '!I:I)</f>
        <v>#N/A</v>
      </c>
      <c r="I233" s="126"/>
    </row>
    <row r="234" spans="1:17" x14ac:dyDescent="0.3">
      <c r="A234">
        <v>232</v>
      </c>
      <c r="B234" s="79" t="e">
        <f>IF(A234="","",_xlfn.XLOOKUP($A234,'LISTA '!$Y:$Y,'LISTA '!D:D))</f>
        <v>#N/A</v>
      </c>
      <c r="C234" s="79" t="e">
        <f>IF(B234="","",_xlfn.XLOOKUP($A234,'LISTA '!$Y:$Y,'LISTA '!E:E))</f>
        <v>#N/A</v>
      </c>
      <c r="D234" s="85" t="e">
        <f>_xlfn.XLOOKUP($A234,'LISTA '!$Y:$Y,'LISTA '!I:I)</f>
        <v>#N/A</v>
      </c>
      <c r="I234" s="126"/>
    </row>
    <row r="235" spans="1:17" x14ac:dyDescent="0.3">
      <c r="A235">
        <v>233</v>
      </c>
      <c r="B235" s="79" t="e">
        <f>IF(A235="","",_xlfn.XLOOKUP($A235,'LISTA '!$Y:$Y,'LISTA '!D:D))</f>
        <v>#N/A</v>
      </c>
      <c r="C235" s="79" t="e">
        <f>IF(B235="","",_xlfn.XLOOKUP($A235,'LISTA '!$Y:$Y,'LISTA '!E:E))</f>
        <v>#N/A</v>
      </c>
      <c r="D235" s="85" t="e">
        <f>_xlfn.XLOOKUP($A235,'LISTA '!$Y:$Y,'LISTA '!I:I)</f>
        <v>#N/A</v>
      </c>
      <c r="I235" s="126"/>
    </row>
    <row r="236" spans="1:17" x14ac:dyDescent="0.3">
      <c r="A236">
        <v>234</v>
      </c>
      <c r="B236" s="79" t="e">
        <f>IF(A236="","",_xlfn.XLOOKUP($A236,'LISTA '!$Y:$Y,'LISTA '!D:D))</f>
        <v>#N/A</v>
      </c>
      <c r="C236" s="79" t="e">
        <f>IF(B236="","",_xlfn.XLOOKUP($A236,'LISTA '!$Y:$Y,'LISTA '!E:E))</f>
        <v>#N/A</v>
      </c>
      <c r="D236" s="85" t="e">
        <f>_xlfn.XLOOKUP($A236,'LISTA '!$Y:$Y,'LISTA '!I:I)</f>
        <v>#N/A</v>
      </c>
      <c r="I236" s="126"/>
    </row>
    <row r="237" spans="1:17" x14ac:dyDescent="0.3">
      <c r="A237">
        <v>235</v>
      </c>
      <c r="B237" s="79" t="e">
        <f>IF(A237="","",_xlfn.XLOOKUP($A237,'LISTA '!$Y:$Y,'LISTA '!D:D))</f>
        <v>#N/A</v>
      </c>
      <c r="C237" s="79" t="e">
        <f>IF(B237="","",_xlfn.XLOOKUP($A237,'LISTA '!$Y:$Y,'LISTA '!E:E))</f>
        <v>#N/A</v>
      </c>
      <c r="D237" s="85" t="e">
        <f>_xlfn.XLOOKUP($A237,'LISTA '!$Y:$Y,'LISTA '!I:I)</f>
        <v>#N/A</v>
      </c>
      <c r="I237" s="126"/>
    </row>
    <row r="238" spans="1:17" x14ac:dyDescent="0.3">
      <c r="A238">
        <v>236</v>
      </c>
      <c r="B238" s="79" t="e">
        <f>IF(A238="","",_xlfn.XLOOKUP($A238,'LISTA '!$Y:$Y,'LISTA '!D:D))</f>
        <v>#N/A</v>
      </c>
      <c r="C238" s="79" t="e">
        <f>IF(B238="","",_xlfn.XLOOKUP($A238,'LISTA '!$Y:$Y,'LISTA '!E:E))</f>
        <v>#N/A</v>
      </c>
      <c r="D238" s="85" t="e">
        <f>_xlfn.XLOOKUP($A238,'LISTA '!$Y:$Y,'LISTA '!I:I)</f>
        <v>#N/A</v>
      </c>
      <c r="I238" s="126"/>
    </row>
    <row r="239" spans="1:17" x14ac:dyDescent="0.3">
      <c r="A239">
        <v>237</v>
      </c>
      <c r="B239" s="79" t="e">
        <f>IF(A239="","",_xlfn.XLOOKUP($A239,'LISTA '!$Y:$Y,'LISTA '!D:D))</f>
        <v>#N/A</v>
      </c>
      <c r="C239" s="79" t="e">
        <f>IF(B239="","",_xlfn.XLOOKUP($A239,'LISTA '!$Y:$Y,'LISTA '!E:E))</f>
        <v>#N/A</v>
      </c>
      <c r="D239" s="85" t="e">
        <f>_xlfn.XLOOKUP($A239,'LISTA '!$Y:$Y,'LISTA '!I:I)</f>
        <v>#N/A</v>
      </c>
      <c r="I239" s="126"/>
    </row>
    <row r="240" spans="1:17" x14ac:dyDescent="0.3">
      <c r="A240">
        <v>238</v>
      </c>
      <c r="B240" s="79" t="e">
        <f>IF(A240="","",_xlfn.XLOOKUP($A240,'LISTA '!$Y:$Y,'LISTA '!D:D))</f>
        <v>#N/A</v>
      </c>
      <c r="C240" s="79" t="e">
        <f>IF(B240="","",_xlfn.XLOOKUP($A240,'LISTA '!$Y:$Y,'LISTA '!E:E))</f>
        <v>#N/A</v>
      </c>
      <c r="D240" s="85" t="e">
        <f>_xlfn.XLOOKUP($A240,'LISTA '!$Y:$Y,'LISTA '!I:I)</f>
        <v>#N/A</v>
      </c>
      <c r="I240" s="126"/>
    </row>
    <row r="241" spans="1:9" x14ac:dyDescent="0.3">
      <c r="A241">
        <v>239</v>
      </c>
      <c r="B241" s="79" t="e">
        <f>IF(A241="","",_xlfn.XLOOKUP($A241,'LISTA '!$Y:$Y,'LISTA '!D:D))</f>
        <v>#N/A</v>
      </c>
      <c r="C241" s="79" t="e">
        <f>IF(B241="","",_xlfn.XLOOKUP($A241,'LISTA '!$Y:$Y,'LISTA '!E:E))</f>
        <v>#N/A</v>
      </c>
      <c r="D241" s="85" t="e">
        <f>_xlfn.XLOOKUP($A241,'LISTA '!$Y:$Y,'LISTA '!I:I)</f>
        <v>#N/A</v>
      </c>
      <c r="I241" s="126"/>
    </row>
    <row r="242" spans="1:9" x14ac:dyDescent="0.3">
      <c r="A242">
        <v>240</v>
      </c>
      <c r="B242" s="79" t="e">
        <f>IF(A242="","",_xlfn.XLOOKUP($A242,'LISTA '!$Y:$Y,'LISTA '!D:D))</f>
        <v>#N/A</v>
      </c>
      <c r="C242" s="79" t="e">
        <f>IF(B242="","",_xlfn.XLOOKUP($A242,'LISTA '!$Y:$Y,'LISTA '!E:E))</f>
        <v>#N/A</v>
      </c>
      <c r="D242" s="85" t="e">
        <f>_xlfn.XLOOKUP($A242,'LISTA '!$Y:$Y,'LISTA '!I:I)</f>
        <v>#N/A</v>
      </c>
      <c r="I242" s="126"/>
    </row>
    <row r="243" spans="1:9" x14ac:dyDescent="0.3">
      <c r="A243">
        <v>241</v>
      </c>
      <c r="B243" s="79" t="e">
        <f>IF(A243="","",_xlfn.XLOOKUP($A243,'LISTA '!$Y:$Y,'LISTA '!D:D))</f>
        <v>#N/A</v>
      </c>
      <c r="C243" s="79" t="e">
        <f>IF(B243="","",_xlfn.XLOOKUP($A243,'LISTA '!$Y:$Y,'LISTA '!E:E))</f>
        <v>#N/A</v>
      </c>
      <c r="D243" s="85" t="e">
        <f>_xlfn.XLOOKUP($A243,'LISTA '!$Y:$Y,'LISTA '!I:I)</f>
        <v>#N/A</v>
      </c>
      <c r="I243" s="126"/>
    </row>
    <row r="244" spans="1:9" x14ac:dyDescent="0.3">
      <c r="A244">
        <v>242</v>
      </c>
      <c r="B244" s="79" t="e">
        <f>IF(A244="","",_xlfn.XLOOKUP($A244,'LISTA '!$Y:$Y,'LISTA '!D:D))</f>
        <v>#N/A</v>
      </c>
      <c r="C244" s="79" t="e">
        <f>IF(B244="","",_xlfn.XLOOKUP($A244,'LISTA '!$Y:$Y,'LISTA '!E:E))</f>
        <v>#N/A</v>
      </c>
      <c r="D244" s="85" t="e">
        <f>_xlfn.XLOOKUP($A244,'LISTA '!$Y:$Y,'LISTA '!I:I)</f>
        <v>#N/A</v>
      </c>
      <c r="I244" s="126"/>
    </row>
    <row r="245" spans="1:9" x14ac:dyDescent="0.3">
      <c r="A245">
        <v>243</v>
      </c>
      <c r="B245" s="79" t="e">
        <f>IF(A245="","",_xlfn.XLOOKUP($A245,'LISTA '!$Y:$Y,'LISTA '!D:D))</f>
        <v>#N/A</v>
      </c>
      <c r="C245" s="79" t="e">
        <f>IF(B245="","",_xlfn.XLOOKUP($A245,'LISTA '!$Y:$Y,'LISTA '!E:E))</f>
        <v>#N/A</v>
      </c>
      <c r="D245" s="85" t="e">
        <f>_xlfn.XLOOKUP($A245,'LISTA '!$Y:$Y,'LISTA '!I:I)</f>
        <v>#N/A</v>
      </c>
      <c r="I245" s="126"/>
    </row>
    <row r="246" spans="1:9" x14ac:dyDescent="0.3">
      <c r="A246">
        <v>244</v>
      </c>
      <c r="B246" s="79" t="e">
        <f>IF(A246="","",_xlfn.XLOOKUP($A246,'LISTA '!$Y:$Y,'LISTA '!D:D))</f>
        <v>#N/A</v>
      </c>
      <c r="C246" s="79" t="e">
        <f>IF(B246="","",_xlfn.XLOOKUP($A246,'LISTA '!$Y:$Y,'LISTA '!E:E))</f>
        <v>#N/A</v>
      </c>
      <c r="D246" s="85" t="e">
        <f>_xlfn.XLOOKUP($A246,'LISTA '!$Y:$Y,'LISTA '!I:I)</f>
        <v>#N/A</v>
      </c>
      <c r="I246" s="126"/>
    </row>
    <row r="247" spans="1:9" x14ac:dyDescent="0.3">
      <c r="A247">
        <v>245</v>
      </c>
      <c r="B247" s="79" t="e">
        <f>IF(A247="","",_xlfn.XLOOKUP($A247,'LISTA '!$Y:$Y,'LISTA '!D:D))</f>
        <v>#N/A</v>
      </c>
      <c r="C247" s="79" t="e">
        <f>IF(B247="","",_xlfn.XLOOKUP($A247,'LISTA '!$Y:$Y,'LISTA '!E:E))</f>
        <v>#N/A</v>
      </c>
      <c r="D247" s="85" t="e">
        <f>_xlfn.XLOOKUP($A247,'LISTA '!$Y:$Y,'LISTA '!I:I)</f>
        <v>#N/A</v>
      </c>
      <c r="I247" s="126"/>
    </row>
    <row r="248" spans="1:9" x14ac:dyDescent="0.3">
      <c r="A248">
        <v>246</v>
      </c>
      <c r="B248" s="79" t="e">
        <f>IF(A248="","",_xlfn.XLOOKUP($A248,'LISTA '!$Y:$Y,'LISTA '!D:D))</f>
        <v>#N/A</v>
      </c>
      <c r="C248" s="79" t="e">
        <f>IF(B248="","",_xlfn.XLOOKUP($A248,'LISTA '!$Y:$Y,'LISTA '!E:E))</f>
        <v>#N/A</v>
      </c>
      <c r="D248" s="85" t="e">
        <f>_xlfn.XLOOKUP($A248,'LISTA '!$Y:$Y,'LISTA '!I:I)</f>
        <v>#N/A</v>
      </c>
      <c r="I248" s="126"/>
    </row>
    <row r="249" spans="1:9" x14ac:dyDescent="0.3">
      <c r="A249">
        <v>247</v>
      </c>
      <c r="B249" s="79" t="e">
        <f>IF(A249="","",_xlfn.XLOOKUP($A249,'LISTA '!$Y:$Y,'LISTA '!D:D))</f>
        <v>#N/A</v>
      </c>
      <c r="C249" s="79" t="e">
        <f>IF(B249="","",_xlfn.XLOOKUP($A249,'LISTA '!$Y:$Y,'LISTA '!E:E))</f>
        <v>#N/A</v>
      </c>
      <c r="D249" s="85" t="e">
        <f>_xlfn.XLOOKUP($A249,'LISTA '!$Y:$Y,'LISTA '!I:I)</f>
        <v>#N/A</v>
      </c>
      <c r="I249" s="126"/>
    </row>
    <row r="250" spans="1:9" x14ac:dyDescent="0.3">
      <c r="A250">
        <v>248</v>
      </c>
      <c r="B250" s="79" t="e">
        <f>IF(A250="","",_xlfn.XLOOKUP($A250,'LISTA '!$Y:$Y,'LISTA '!D:D))</f>
        <v>#N/A</v>
      </c>
      <c r="C250" s="79" t="e">
        <f>IF(B250="","",_xlfn.XLOOKUP($A250,'LISTA '!$Y:$Y,'LISTA '!E:E))</f>
        <v>#N/A</v>
      </c>
      <c r="D250" s="85" t="e">
        <f>_xlfn.XLOOKUP($A250,'LISTA '!$Y:$Y,'LISTA '!I:I)</f>
        <v>#N/A</v>
      </c>
      <c r="I250" s="126"/>
    </row>
    <row r="251" spans="1:9" x14ac:dyDescent="0.3">
      <c r="A251">
        <v>249</v>
      </c>
      <c r="B251" s="79" t="e">
        <f>IF(A251="","",_xlfn.XLOOKUP($A251,'LISTA '!$Y:$Y,'LISTA '!D:D))</f>
        <v>#N/A</v>
      </c>
      <c r="C251" s="79" t="e">
        <f>IF(B251="","",_xlfn.XLOOKUP($A251,'LISTA '!$Y:$Y,'LISTA '!E:E))</f>
        <v>#N/A</v>
      </c>
      <c r="D251" s="85" t="e">
        <f>_xlfn.XLOOKUP($A251,'LISTA '!$Y:$Y,'LISTA '!I:I)</f>
        <v>#N/A</v>
      </c>
      <c r="I251" s="126"/>
    </row>
    <row r="252" spans="1:9" x14ac:dyDescent="0.3">
      <c r="A252">
        <v>250</v>
      </c>
      <c r="B252" s="79" t="e">
        <f>IF(A252="","",_xlfn.XLOOKUP($A252,'LISTA '!$Y:$Y,'LISTA '!D:D))</f>
        <v>#N/A</v>
      </c>
      <c r="C252" s="79" t="e">
        <f>IF(B252="","",_xlfn.XLOOKUP($A252,'LISTA '!$Y:$Y,'LISTA '!E:E))</f>
        <v>#N/A</v>
      </c>
      <c r="D252" s="85" t="e">
        <f>_xlfn.XLOOKUP($A252,'LISTA '!$Y:$Y,'LISTA '!I:I)</f>
        <v>#N/A</v>
      </c>
      <c r="I252" s="126"/>
    </row>
    <row r="253" spans="1:9" x14ac:dyDescent="0.3">
      <c r="A253">
        <v>251</v>
      </c>
      <c r="B253" s="79" t="e">
        <f>IF(A253="","",_xlfn.XLOOKUP($A253,'LISTA '!$Y:$Y,'LISTA '!D:D))</f>
        <v>#N/A</v>
      </c>
      <c r="C253" s="79" t="e">
        <f>IF(B253="","",_xlfn.XLOOKUP($A253,'LISTA '!$Y:$Y,'LISTA '!E:E))</f>
        <v>#N/A</v>
      </c>
      <c r="D253" s="85" t="e">
        <f>_xlfn.XLOOKUP($A253,'LISTA '!$Y:$Y,'LISTA '!I:I)</f>
        <v>#N/A</v>
      </c>
      <c r="I253" s="126"/>
    </row>
    <row r="254" spans="1:9" x14ac:dyDescent="0.3">
      <c r="A254">
        <v>252</v>
      </c>
      <c r="B254" s="79" t="e">
        <f>IF(A254="","",_xlfn.XLOOKUP($A254,'LISTA '!$Y:$Y,'LISTA '!D:D))</f>
        <v>#N/A</v>
      </c>
      <c r="C254" s="79" t="e">
        <f>IF(B254="","",_xlfn.XLOOKUP($A254,'LISTA '!$Y:$Y,'LISTA '!E:E))</f>
        <v>#N/A</v>
      </c>
      <c r="D254" s="85" t="e">
        <f>_xlfn.XLOOKUP($A254,'LISTA '!$Y:$Y,'LISTA '!I:I)</f>
        <v>#N/A</v>
      </c>
      <c r="I254" s="126"/>
    </row>
    <row r="255" spans="1:9" x14ac:dyDescent="0.3">
      <c r="A255">
        <v>253</v>
      </c>
      <c r="B255" s="79" t="e">
        <f>IF(A255="","",_xlfn.XLOOKUP($A255,'LISTA '!$Y:$Y,'LISTA '!D:D))</f>
        <v>#N/A</v>
      </c>
      <c r="C255" s="79" t="e">
        <f>IF(B255="","",_xlfn.XLOOKUP($A255,'LISTA '!$Y:$Y,'LISTA '!E:E))</f>
        <v>#N/A</v>
      </c>
      <c r="D255" s="85" t="e">
        <f>_xlfn.XLOOKUP($A255,'LISTA '!$Y:$Y,'LISTA '!I:I)</f>
        <v>#N/A</v>
      </c>
      <c r="I255" s="126"/>
    </row>
    <row r="256" spans="1:9" x14ac:dyDescent="0.3">
      <c r="A256">
        <v>254</v>
      </c>
      <c r="B256" s="79" t="e">
        <f>IF(A256="","",_xlfn.XLOOKUP($A256,'LISTA '!$Y:$Y,'LISTA '!D:D))</f>
        <v>#N/A</v>
      </c>
      <c r="C256" s="79" t="e">
        <f>IF(B256="","",_xlfn.XLOOKUP($A256,'LISTA '!$Y:$Y,'LISTA '!E:E))</f>
        <v>#N/A</v>
      </c>
      <c r="D256" s="85" t="e">
        <f>_xlfn.XLOOKUP($A256,'LISTA '!$Y:$Y,'LISTA '!I:I)</f>
        <v>#N/A</v>
      </c>
      <c r="I256" s="126"/>
    </row>
    <row r="257" spans="1:9" x14ac:dyDescent="0.3">
      <c r="A257">
        <v>255</v>
      </c>
      <c r="B257" s="79" t="e">
        <f>IF(A257="","",_xlfn.XLOOKUP($A257,'LISTA '!$Y:$Y,'LISTA '!D:D))</f>
        <v>#N/A</v>
      </c>
      <c r="C257" s="79" t="e">
        <f>IF(B257="","",_xlfn.XLOOKUP($A257,'LISTA '!$Y:$Y,'LISTA '!E:E))</f>
        <v>#N/A</v>
      </c>
      <c r="D257" s="85" t="e">
        <f>_xlfn.XLOOKUP($A257,'LISTA '!$Y:$Y,'LISTA '!I:I)</f>
        <v>#N/A</v>
      </c>
      <c r="I257" s="126"/>
    </row>
    <row r="258" spans="1:9" x14ac:dyDescent="0.3">
      <c r="A258">
        <v>256</v>
      </c>
      <c r="B258" s="79" t="e">
        <f>IF(A258="","",_xlfn.XLOOKUP($A258,'LISTA '!$Y:$Y,'LISTA '!D:D))</f>
        <v>#N/A</v>
      </c>
      <c r="C258" s="79" t="e">
        <f>IF(B258="","",_xlfn.XLOOKUP($A258,'LISTA '!$Y:$Y,'LISTA '!E:E))</f>
        <v>#N/A</v>
      </c>
      <c r="D258" s="85" t="e">
        <f>_xlfn.XLOOKUP($A258,'LISTA '!$Y:$Y,'LISTA '!I:I)</f>
        <v>#N/A</v>
      </c>
      <c r="I258" s="126"/>
    </row>
    <row r="259" spans="1:9" x14ac:dyDescent="0.3">
      <c r="A259">
        <v>257</v>
      </c>
      <c r="B259" s="79" t="e">
        <f>IF(A259="","",_xlfn.XLOOKUP($A259,'LISTA '!$Y:$Y,'LISTA '!D:D))</f>
        <v>#N/A</v>
      </c>
      <c r="C259" s="79" t="e">
        <f>IF(B259="","",_xlfn.XLOOKUP($A259,'LISTA '!$Y:$Y,'LISTA '!E:E))</f>
        <v>#N/A</v>
      </c>
      <c r="D259" s="85" t="e">
        <f>_xlfn.XLOOKUP($A259,'LISTA '!$Y:$Y,'LISTA '!I:I)</f>
        <v>#N/A</v>
      </c>
      <c r="I259" s="126"/>
    </row>
    <row r="260" spans="1:9" x14ac:dyDescent="0.3">
      <c r="A260">
        <v>258</v>
      </c>
      <c r="B260" s="79" t="e">
        <f>IF(A260="","",_xlfn.XLOOKUP($A260,'LISTA '!$Y:$Y,'LISTA '!D:D))</f>
        <v>#N/A</v>
      </c>
      <c r="C260" s="79" t="e">
        <f>IF(B260="","",_xlfn.XLOOKUP($A260,'LISTA '!$Y:$Y,'LISTA '!E:E))</f>
        <v>#N/A</v>
      </c>
      <c r="D260" s="85" t="e">
        <f>_xlfn.XLOOKUP($A260,'LISTA '!$Y:$Y,'LISTA '!I:I)</f>
        <v>#N/A</v>
      </c>
      <c r="I260" s="126"/>
    </row>
    <row r="261" spans="1:9" x14ac:dyDescent="0.3">
      <c r="A261">
        <v>259</v>
      </c>
      <c r="B261" s="79" t="e">
        <f>IF(A261="","",_xlfn.XLOOKUP($A261,'LISTA '!$Y:$Y,'LISTA '!D:D))</f>
        <v>#N/A</v>
      </c>
      <c r="C261" s="79" t="e">
        <f>IF(B261="","",_xlfn.XLOOKUP($A261,'LISTA '!$Y:$Y,'LISTA '!E:E))</f>
        <v>#N/A</v>
      </c>
      <c r="D261" s="85" t="e">
        <f>_xlfn.XLOOKUP($A261,'LISTA '!$Y:$Y,'LISTA '!I:I)</f>
        <v>#N/A</v>
      </c>
      <c r="I261" s="126"/>
    </row>
    <row r="262" spans="1:9" x14ac:dyDescent="0.3">
      <c r="A262">
        <v>260</v>
      </c>
      <c r="B262" s="79" t="e">
        <f>IF(A262="","",_xlfn.XLOOKUP($A262,'LISTA '!$Y:$Y,'LISTA '!D:D))</f>
        <v>#N/A</v>
      </c>
      <c r="C262" s="79" t="e">
        <f>IF(B262="","",_xlfn.XLOOKUP($A262,'LISTA '!$Y:$Y,'LISTA '!E:E))</f>
        <v>#N/A</v>
      </c>
      <c r="D262" s="85" t="e">
        <f>_xlfn.XLOOKUP($A262,'LISTA '!$Y:$Y,'LISTA '!I:I)</f>
        <v>#N/A</v>
      </c>
      <c r="I262" s="126"/>
    </row>
    <row r="263" spans="1:9" x14ac:dyDescent="0.3">
      <c r="A263">
        <v>261</v>
      </c>
      <c r="B263" s="79" t="e">
        <f>IF(A263="","",_xlfn.XLOOKUP($A263,'LISTA '!$Y:$Y,'LISTA '!D:D))</f>
        <v>#N/A</v>
      </c>
      <c r="C263" s="79" t="e">
        <f>IF(B263="","",_xlfn.XLOOKUP($A263,'LISTA '!$Y:$Y,'LISTA '!E:E))</f>
        <v>#N/A</v>
      </c>
      <c r="D263" s="85" t="e">
        <f>_xlfn.XLOOKUP($A263,'LISTA '!$Y:$Y,'LISTA '!I:I)</f>
        <v>#N/A</v>
      </c>
      <c r="I263" s="126"/>
    </row>
    <row r="264" spans="1:9" x14ac:dyDescent="0.3">
      <c r="A264">
        <v>262</v>
      </c>
      <c r="B264" s="79" t="e">
        <f>IF(A264="","",_xlfn.XLOOKUP($A264,'LISTA '!$Y:$Y,'LISTA '!D:D))</f>
        <v>#N/A</v>
      </c>
      <c r="C264" s="79" t="e">
        <f>IF(B264="","",_xlfn.XLOOKUP($A264,'LISTA '!$Y:$Y,'LISTA '!E:E))</f>
        <v>#N/A</v>
      </c>
      <c r="D264" s="85" t="e">
        <f>_xlfn.XLOOKUP($A264,'LISTA '!$Y:$Y,'LISTA '!I:I)</f>
        <v>#N/A</v>
      </c>
      <c r="I264" s="126"/>
    </row>
    <row r="265" spans="1:9" x14ac:dyDescent="0.3">
      <c r="A265">
        <v>263</v>
      </c>
      <c r="B265" s="79" t="e">
        <f>IF(A265="","",_xlfn.XLOOKUP($A265,'LISTA '!$Y:$Y,'LISTA '!D:D))</f>
        <v>#N/A</v>
      </c>
      <c r="C265" s="79" t="e">
        <f>IF(B265="","",_xlfn.XLOOKUP($A265,'LISTA '!$Y:$Y,'LISTA '!E:E))</f>
        <v>#N/A</v>
      </c>
      <c r="D265" s="85" t="e">
        <f>_xlfn.XLOOKUP($A265,'LISTA '!$Y:$Y,'LISTA '!I:I)</f>
        <v>#N/A</v>
      </c>
      <c r="I265" s="126"/>
    </row>
    <row r="266" spans="1:9" x14ac:dyDescent="0.3">
      <c r="A266">
        <v>264</v>
      </c>
      <c r="B266" s="79" t="e">
        <f>IF(A266="","",_xlfn.XLOOKUP($A266,'LISTA '!$Y:$Y,'LISTA '!D:D))</f>
        <v>#N/A</v>
      </c>
      <c r="C266" s="79" t="e">
        <f>IF(B266="","",_xlfn.XLOOKUP($A266,'LISTA '!$Y:$Y,'LISTA '!E:E))</f>
        <v>#N/A</v>
      </c>
      <c r="D266" s="85" t="e">
        <f>_xlfn.XLOOKUP($A266,'LISTA '!$Y:$Y,'LISTA '!I:I)</f>
        <v>#N/A</v>
      </c>
      <c r="I266" s="126"/>
    </row>
    <row r="267" spans="1:9" x14ac:dyDescent="0.3">
      <c r="A267">
        <v>265</v>
      </c>
      <c r="B267" s="79" t="e">
        <f>IF(A267="","",_xlfn.XLOOKUP($A267,'LISTA '!$Y:$Y,'LISTA '!D:D))</f>
        <v>#N/A</v>
      </c>
      <c r="C267" s="79" t="e">
        <f>IF(B267="","",_xlfn.XLOOKUP($A267,'LISTA '!$Y:$Y,'LISTA '!E:E))</f>
        <v>#N/A</v>
      </c>
      <c r="D267" s="85" t="e">
        <f>_xlfn.XLOOKUP($A267,'LISTA '!$Y:$Y,'LISTA '!I:I)</f>
        <v>#N/A</v>
      </c>
      <c r="I267" s="126"/>
    </row>
    <row r="268" spans="1:9" x14ac:dyDescent="0.3">
      <c r="A268">
        <v>266</v>
      </c>
      <c r="B268" s="79" t="e">
        <f>IF(A268="","",_xlfn.XLOOKUP($A268,'LISTA '!$Y:$Y,'LISTA '!D:D))</f>
        <v>#N/A</v>
      </c>
      <c r="C268" s="79" t="e">
        <f>IF(B268="","",_xlfn.XLOOKUP($A268,'LISTA '!$Y:$Y,'LISTA '!E:E))</f>
        <v>#N/A</v>
      </c>
      <c r="D268" s="85" t="e">
        <f>_xlfn.XLOOKUP($A268,'LISTA '!$Y:$Y,'LISTA '!I:I)</f>
        <v>#N/A</v>
      </c>
      <c r="I268" s="126"/>
    </row>
    <row r="269" spans="1:9" x14ac:dyDescent="0.3">
      <c r="A269">
        <v>267</v>
      </c>
      <c r="B269" s="79" t="e">
        <f>IF(A269="","",_xlfn.XLOOKUP($A269,'LISTA '!$Y:$Y,'LISTA '!D:D))</f>
        <v>#N/A</v>
      </c>
      <c r="C269" s="79" t="e">
        <f>IF(B269="","",_xlfn.XLOOKUP($A269,'LISTA '!$Y:$Y,'LISTA '!E:E))</f>
        <v>#N/A</v>
      </c>
      <c r="D269" s="85" t="e">
        <f>_xlfn.XLOOKUP($A269,'LISTA '!$Y:$Y,'LISTA '!I:I)</f>
        <v>#N/A</v>
      </c>
      <c r="I269" s="126"/>
    </row>
    <row r="270" spans="1:9" x14ac:dyDescent="0.3">
      <c r="A270">
        <v>268</v>
      </c>
      <c r="B270" s="79" t="e">
        <f>IF(A270="","",_xlfn.XLOOKUP($A270,'LISTA '!$Y:$Y,'LISTA '!D:D))</f>
        <v>#N/A</v>
      </c>
      <c r="C270" s="79" t="e">
        <f>IF(B270="","",_xlfn.XLOOKUP($A270,'LISTA '!$Y:$Y,'LISTA '!E:E))</f>
        <v>#N/A</v>
      </c>
      <c r="D270" s="85" t="e">
        <f>_xlfn.XLOOKUP($A270,'LISTA '!$Y:$Y,'LISTA '!I:I)</f>
        <v>#N/A</v>
      </c>
      <c r="I270" s="126"/>
    </row>
    <row r="271" spans="1:9" x14ac:dyDescent="0.3">
      <c r="A271">
        <v>269</v>
      </c>
      <c r="B271" s="79" t="e">
        <f>IF(A271="","",_xlfn.XLOOKUP($A271,'LISTA '!$Y:$Y,'LISTA '!D:D))</f>
        <v>#N/A</v>
      </c>
      <c r="C271" s="79" t="e">
        <f>IF(B271="","",_xlfn.XLOOKUP($A271,'LISTA '!$Y:$Y,'LISTA '!E:E))</f>
        <v>#N/A</v>
      </c>
      <c r="D271" s="85" t="e">
        <f>_xlfn.XLOOKUP($A271,'LISTA '!$Y:$Y,'LISTA '!I:I)</f>
        <v>#N/A</v>
      </c>
      <c r="I271" s="126"/>
    </row>
    <row r="272" spans="1:9" x14ac:dyDescent="0.3">
      <c r="A272">
        <v>270</v>
      </c>
      <c r="B272" s="79" t="e">
        <f>IF(A272="","",_xlfn.XLOOKUP($A272,'LISTA '!$Y:$Y,'LISTA '!D:D))</f>
        <v>#N/A</v>
      </c>
      <c r="C272" s="79" t="e">
        <f>IF(B272="","",_xlfn.XLOOKUP($A272,'LISTA '!$Y:$Y,'LISTA '!E:E))</f>
        <v>#N/A</v>
      </c>
      <c r="D272" s="85" t="e">
        <f>_xlfn.XLOOKUP($A272,'LISTA '!$Y:$Y,'LISTA '!I:I)</f>
        <v>#N/A</v>
      </c>
      <c r="I272" s="126"/>
    </row>
    <row r="273" spans="1:9" x14ac:dyDescent="0.3">
      <c r="A273">
        <v>271</v>
      </c>
      <c r="B273" s="79" t="e">
        <f>IF(A273="","",_xlfn.XLOOKUP($A273,'LISTA '!$Y:$Y,'LISTA '!D:D))</f>
        <v>#N/A</v>
      </c>
      <c r="C273" s="79" t="e">
        <f>IF(B273="","",_xlfn.XLOOKUP($A273,'LISTA '!$Y:$Y,'LISTA '!E:E))</f>
        <v>#N/A</v>
      </c>
      <c r="D273" s="85" t="e">
        <f>_xlfn.XLOOKUP($A273,'LISTA '!$Y:$Y,'LISTA '!I:I)</f>
        <v>#N/A</v>
      </c>
      <c r="I273" s="126"/>
    </row>
    <row r="274" spans="1:9" x14ac:dyDescent="0.3">
      <c r="A274">
        <v>272</v>
      </c>
      <c r="B274" s="79" t="e">
        <f>IF(A274="","",_xlfn.XLOOKUP($A274,'LISTA '!$Y:$Y,'LISTA '!D:D))</f>
        <v>#N/A</v>
      </c>
      <c r="C274" s="79" t="e">
        <f>IF(B274="","",_xlfn.XLOOKUP($A274,'LISTA '!$Y:$Y,'LISTA '!E:E))</f>
        <v>#N/A</v>
      </c>
      <c r="D274" s="85" t="e">
        <f>_xlfn.XLOOKUP($A274,'LISTA '!$Y:$Y,'LISTA '!I:I)</f>
        <v>#N/A</v>
      </c>
      <c r="I274" s="126"/>
    </row>
    <row r="275" spans="1:9" x14ac:dyDescent="0.3">
      <c r="A275">
        <v>273</v>
      </c>
      <c r="B275" s="79" t="e">
        <f>IF(A275="","",_xlfn.XLOOKUP($A275,'LISTA '!$Y:$Y,'LISTA '!D:D))</f>
        <v>#N/A</v>
      </c>
      <c r="C275" s="79" t="e">
        <f>IF(B275="","",_xlfn.XLOOKUP($A275,'LISTA '!$Y:$Y,'LISTA '!E:E))</f>
        <v>#N/A</v>
      </c>
      <c r="D275" s="85" t="e">
        <f>_xlfn.XLOOKUP($A275,'LISTA '!$Y:$Y,'LISTA '!I:I)</f>
        <v>#N/A</v>
      </c>
      <c r="I275" s="126"/>
    </row>
    <row r="276" spans="1:9" x14ac:dyDescent="0.3">
      <c r="A276">
        <v>274</v>
      </c>
      <c r="B276" s="79" t="e">
        <f>IF(A276="","",_xlfn.XLOOKUP($A276,'LISTA '!$Y:$Y,'LISTA '!D:D))</f>
        <v>#N/A</v>
      </c>
      <c r="C276" s="79" t="e">
        <f>IF(B276="","",_xlfn.XLOOKUP($A276,'LISTA '!$Y:$Y,'LISTA '!E:E))</f>
        <v>#N/A</v>
      </c>
      <c r="D276" s="85" t="e">
        <f>_xlfn.XLOOKUP($A276,'LISTA '!$Y:$Y,'LISTA '!I:I)</f>
        <v>#N/A</v>
      </c>
      <c r="I276" s="126"/>
    </row>
    <row r="277" spans="1:9" x14ac:dyDescent="0.3">
      <c r="A277">
        <v>275</v>
      </c>
      <c r="B277" s="79" t="e">
        <f>IF(A277="","",_xlfn.XLOOKUP($A277,'LISTA '!$Y:$Y,'LISTA '!D:D))</f>
        <v>#N/A</v>
      </c>
      <c r="C277" s="79" t="e">
        <f>IF(B277="","",_xlfn.XLOOKUP($A277,'LISTA '!$Y:$Y,'LISTA '!E:E))</f>
        <v>#N/A</v>
      </c>
      <c r="D277" s="85" t="e">
        <f>_xlfn.XLOOKUP($A277,'LISTA '!$Y:$Y,'LISTA '!I:I)</f>
        <v>#N/A</v>
      </c>
      <c r="I277" s="126"/>
    </row>
    <row r="278" spans="1:9" x14ac:dyDescent="0.3">
      <c r="A278">
        <v>276</v>
      </c>
      <c r="B278" s="79" t="e">
        <f>IF(A278="","",_xlfn.XLOOKUP($A278,'LISTA '!$Y:$Y,'LISTA '!D:D))</f>
        <v>#N/A</v>
      </c>
      <c r="C278" s="79" t="e">
        <f>IF(B278="","",_xlfn.XLOOKUP($A278,'LISTA '!$Y:$Y,'LISTA '!E:E))</f>
        <v>#N/A</v>
      </c>
      <c r="D278" s="85" t="e">
        <f>_xlfn.XLOOKUP($A278,'LISTA '!$Y:$Y,'LISTA '!I:I)</f>
        <v>#N/A</v>
      </c>
      <c r="I278" s="126"/>
    </row>
    <row r="279" spans="1:9" x14ac:dyDescent="0.3">
      <c r="A279">
        <v>277</v>
      </c>
      <c r="B279" s="79" t="e">
        <f>IF(A279="","",_xlfn.XLOOKUP($A279,'LISTA '!$Y:$Y,'LISTA '!D:D))</f>
        <v>#N/A</v>
      </c>
      <c r="C279" s="79" t="e">
        <f>IF(B279="","",_xlfn.XLOOKUP($A279,'LISTA '!$Y:$Y,'LISTA '!E:E))</f>
        <v>#N/A</v>
      </c>
      <c r="D279" s="85" t="e">
        <f>_xlfn.XLOOKUP($A279,'LISTA '!$Y:$Y,'LISTA '!I:I)</f>
        <v>#N/A</v>
      </c>
      <c r="I279" s="126"/>
    </row>
    <row r="280" spans="1:9" x14ac:dyDescent="0.3">
      <c r="A280">
        <v>278</v>
      </c>
      <c r="B280" s="79" t="e">
        <f>IF(A280="","",_xlfn.XLOOKUP($A280,'LISTA '!$Y:$Y,'LISTA '!D:D))</f>
        <v>#N/A</v>
      </c>
      <c r="C280" s="79" t="e">
        <f>IF(B280="","",_xlfn.XLOOKUP($A280,'LISTA '!$Y:$Y,'LISTA '!E:E))</f>
        <v>#N/A</v>
      </c>
      <c r="D280" s="85" t="e">
        <f>_xlfn.XLOOKUP($A280,'LISTA '!$Y:$Y,'LISTA '!I:I)</f>
        <v>#N/A</v>
      </c>
      <c r="I280" s="126"/>
    </row>
    <row r="281" spans="1:9" x14ac:dyDescent="0.3">
      <c r="A281">
        <v>279</v>
      </c>
      <c r="B281" s="79" t="e">
        <f>IF(A281="","",_xlfn.XLOOKUP($A281,'LISTA '!$Y:$Y,'LISTA '!D:D))</f>
        <v>#N/A</v>
      </c>
      <c r="C281" s="79" t="e">
        <f>IF(B281="","",_xlfn.XLOOKUP($A281,'LISTA '!$Y:$Y,'LISTA '!E:E))</f>
        <v>#N/A</v>
      </c>
      <c r="D281" s="85" t="e">
        <f>_xlfn.XLOOKUP($A281,'LISTA '!$Y:$Y,'LISTA '!I:I)</f>
        <v>#N/A</v>
      </c>
      <c r="I281" s="126"/>
    </row>
    <row r="282" spans="1:9" x14ac:dyDescent="0.3">
      <c r="A282">
        <v>280</v>
      </c>
      <c r="B282" s="79" t="e">
        <f>IF(A282="","",_xlfn.XLOOKUP($A282,'LISTA '!$Y:$Y,'LISTA '!D:D))</f>
        <v>#N/A</v>
      </c>
      <c r="C282" s="79" t="e">
        <f>IF(B282="","",_xlfn.XLOOKUP($A282,'LISTA '!$Y:$Y,'LISTA '!E:E))</f>
        <v>#N/A</v>
      </c>
      <c r="D282" s="85" t="e">
        <f>_xlfn.XLOOKUP($A282,'LISTA '!$Y:$Y,'LISTA '!I:I)</f>
        <v>#N/A</v>
      </c>
      <c r="I282" s="126"/>
    </row>
    <row r="283" spans="1:9" x14ac:dyDescent="0.3">
      <c r="A283">
        <v>281</v>
      </c>
      <c r="B283" s="79" t="e">
        <f>IF(A283="","",_xlfn.XLOOKUP($A283,'LISTA '!$Y:$Y,'LISTA '!D:D))</f>
        <v>#N/A</v>
      </c>
      <c r="C283" s="79" t="e">
        <f>IF(B283="","",_xlfn.XLOOKUP($A283,'LISTA '!$Y:$Y,'LISTA '!E:E))</f>
        <v>#N/A</v>
      </c>
      <c r="D283" s="85" t="e">
        <f>_xlfn.XLOOKUP($A283,'LISTA '!$Y:$Y,'LISTA '!I:I)</f>
        <v>#N/A</v>
      </c>
      <c r="I283" s="126"/>
    </row>
    <row r="284" spans="1:9" x14ac:dyDescent="0.3">
      <c r="A284">
        <v>282</v>
      </c>
      <c r="B284" s="79" t="e">
        <f>IF(A284="","",_xlfn.XLOOKUP($A284,'LISTA '!$Y:$Y,'LISTA '!D:D))</f>
        <v>#N/A</v>
      </c>
      <c r="C284" s="79" t="e">
        <f>IF(B284="","",_xlfn.XLOOKUP($A284,'LISTA '!$Y:$Y,'LISTA '!E:E))</f>
        <v>#N/A</v>
      </c>
      <c r="D284" s="85" t="e">
        <f>_xlfn.XLOOKUP($A284,'LISTA '!$Y:$Y,'LISTA '!I:I)</f>
        <v>#N/A</v>
      </c>
      <c r="I284" s="126"/>
    </row>
    <row r="285" spans="1:9" x14ac:dyDescent="0.3">
      <c r="A285">
        <v>283</v>
      </c>
      <c r="B285" s="79" t="e">
        <f>IF(A285="","",_xlfn.XLOOKUP($A285,'LISTA '!$Y:$Y,'LISTA '!D:D))</f>
        <v>#N/A</v>
      </c>
      <c r="C285" s="79" t="e">
        <f>IF(B285="","",_xlfn.XLOOKUP($A285,'LISTA '!$Y:$Y,'LISTA '!E:E))</f>
        <v>#N/A</v>
      </c>
      <c r="D285" s="85" t="e">
        <f>_xlfn.XLOOKUP($A285,'LISTA '!$Y:$Y,'LISTA '!I:I)</f>
        <v>#N/A</v>
      </c>
      <c r="I285" s="126"/>
    </row>
    <row r="286" spans="1:9" x14ac:dyDescent="0.3">
      <c r="A286">
        <v>284</v>
      </c>
      <c r="B286" s="79" t="e">
        <f>IF(A286="","",_xlfn.XLOOKUP($A286,'LISTA '!$Y:$Y,'LISTA '!D:D))</f>
        <v>#N/A</v>
      </c>
      <c r="C286" s="79" t="e">
        <f>IF(B286="","",_xlfn.XLOOKUP($A286,'LISTA '!$Y:$Y,'LISTA '!E:E))</f>
        <v>#N/A</v>
      </c>
      <c r="D286" s="85" t="e">
        <f>_xlfn.XLOOKUP($A286,'LISTA '!$Y:$Y,'LISTA '!I:I)</f>
        <v>#N/A</v>
      </c>
      <c r="I286" s="126"/>
    </row>
    <row r="287" spans="1:9" x14ac:dyDescent="0.3">
      <c r="A287">
        <v>285</v>
      </c>
      <c r="B287" s="79" t="e">
        <f>IF(A287="","",_xlfn.XLOOKUP($A287,'LISTA '!$Y:$Y,'LISTA '!D:D))</f>
        <v>#N/A</v>
      </c>
      <c r="C287" s="79" t="e">
        <f>IF(B287="","",_xlfn.XLOOKUP($A287,'LISTA '!$Y:$Y,'LISTA '!E:E))</f>
        <v>#N/A</v>
      </c>
      <c r="D287" s="85" t="e">
        <f>_xlfn.XLOOKUP($A287,'LISTA '!$Y:$Y,'LISTA '!I:I)</f>
        <v>#N/A</v>
      </c>
      <c r="I287" s="126"/>
    </row>
    <row r="288" spans="1:9" x14ac:dyDescent="0.3">
      <c r="A288">
        <v>286</v>
      </c>
      <c r="B288" s="79" t="e">
        <f>IF(A288="","",_xlfn.XLOOKUP($A288,'LISTA '!$Y:$Y,'LISTA '!D:D))</f>
        <v>#N/A</v>
      </c>
      <c r="C288" s="79" t="e">
        <f>IF(B288="","",_xlfn.XLOOKUP($A288,'LISTA '!$Y:$Y,'LISTA '!E:E))</f>
        <v>#N/A</v>
      </c>
      <c r="D288" s="85" t="e">
        <f>_xlfn.XLOOKUP($A288,'LISTA '!$Y:$Y,'LISTA '!I:I)</f>
        <v>#N/A</v>
      </c>
      <c r="I288" s="126"/>
    </row>
    <row r="289" spans="1:9" x14ac:dyDescent="0.3">
      <c r="A289">
        <v>287</v>
      </c>
      <c r="B289" s="79" t="e">
        <f>IF(A289="","",_xlfn.XLOOKUP($A289,'LISTA '!$Y:$Y,'LISTA '!D:D))</f>
        <v>#N/A</v>
      </c>
      <c r="C289" s="79" t="e">
        <f>IF(B289="","",_xlfn.XLOOKUP($A289,'LISTA '!$Y:$Y,'LISTA '!E:E))</f>
        <v>#N/A</v>
      </c>
      <c r="D289" s="85" t="e">
        <f>_xlfn.XLOOKUP($A289,'LISTA '!$Y:$Y,'LISTA '!I:I)</f>
        <v>#N/A</v>
      </c>
      <c r="I289" s="126"/>
    </row>
    <row r="290" spans="1:9" x14ac:dyDescent="0.3">
      <c r="A290">
        <v>288</v>
      </c>
      <c r="B290" s="79" t="e">
        <f>IF(A290="","",_xlfn.XLOOKUP($A290,'LISTA '!$Y:$Y,'LISTA '!D:D))</f>
        <v>#N/A</v>
      </c>
      <c r="C290" s="79" t="e">
        <f>IF(B290="","",_xlfn.XLOOKUP($A290,'LISTA '!$Y:$Y,'LISTA '!E:E))</f>
        <v>#N/A</v>
      </c>
      <c r="D290" s="85" t="e">
        <f>_xlfn.XLOOKUP($A290,'LISTA '!$Y:$Y,'LISTA '!I:I)</f>
        <v>#N/A</v>
      </c>
      <c r="I290" s="126"/>
    </row>
    <row r="291" spans="1:9" x14ac:dyDescent="0.3">
      <c r="A291">
        <v>289</v>
      </c>
      <c r="B291" s="79" t="e">
        <f>IF(A291="","",_xlfn.XLOOKUP($A291,'LISTA '!$Y:$Y,'LISTA '!D:D))</f>
        <v>#N/A</v>
      </c>
      <c r="C291" s="79" t="e">
        <f>IF(B291="","",_xlfn.XLOOKUP($A291,'LISTA '!$Y:$Y,'LISTA '!E:E))</f>
        <v>#N/A</v>
      </c>
      <c r="D291" s="85" t="e">
        <f>_xlfn.XLOOKUP($A291,'LISTA '!$Y:$Y,'LISTA '!I:I)</f>
        <v>#N/A</v>
      </c>
      <c r="I291" s="126"/>
    </row>
    <row r="292" spans="1:9" x14ac:dyDescent="0.3">
      <c r="A292">
        <v>290</v>
      </c>
      <c r="B292" s="79" t="e">
        <f>IF(A292="","",_xlfn.XLOOKUP($A292,'LISTA '!$Y:$Y,'LISTA '!D:D))</f>
        <v>#N/A</v>
      </c>
      <c r="C292" s="79" t="e">
        <f>IF(B292="","",_xlfn.XLOOKUP($A292,'LISTA '!$Y:$Y,'LISTA '!E:E))</f>
        <v>#N/A</v>
      </c>
      <c r="D292" s="85" t="e">
        <f>_xlfn.XLOOKUP($A292,'LISTA '!$Y:$Y,'LISTA '!I:I)</f>
        <v>#N/A</v>
      </c>
      <c r="I292" s="126"/>
    </row>
    <row r="293" spans="1:9" x14ac:dyDescent="0.3">
      <c r="A293">
        <v>291</v>
      </c>
      <c r="B293" s="79" t="e">
        <f>IF(A293="","",_xlfn.XLOOKUP($A293,'LISTA '!$Y:$Y,'LISTA '!D:D))</f>
        <v>#N/A</v>
      </c>
      <c r="C293" s="79" t="e">
        <f>IF(B293="","",_xlfn.XLOOKUP($A293,'LISTA '!$Y:$Y,'LISTA '!E:E))</f>
        <v>#N/A</v>
      </c>
      <c r="D293" s="85" t="e">
        <f>_xlfn.XLOOKUP($A293,'LISTA '!$Y:$Y,'LISTA '!I:I)</f>
        <v>#N/A</v>
      </c>
      <c r="I293" s="126"/>
    </row>
    <row r="294" spans="1:9" x14ac:dyDescent="0.3">
      <c r="A294">
        <v>292</v>
      </c>
      <c r="B294" s="79" t="e">
        <f>IF(A294="","",_xlfn.XLOOKUP($A294,'LISTA '!$Y:$Y,'LISTA '!D:D))</f>
        <v>#N/A</v>
      </c>
      <c r="C294" s="79" t="e">
        <f>IF(B294="","",_xlfn.XLOOKUP($A294,'LISTA '!$Y:$Y,'LISTA '!E:E))</f>
        <v>#N/A</v>
      </c>
      <c r="D294" s="85" t="e">
        <f>_xlfn.XLOOKUP($A294,'LISTA '!$Y:$Y,'LISTA '!I:I)</f>
        <v>#N/A</v>
      </c>
      <c r="I294" s="126"/>
    </row>
    <row r="295" spans="1:9" x14ac:dyDescent="0.3">
      <c r="A295">
        <v>293</v>
      </c>
      <c r="B295" s="79" t="e">
        <f>IF(A295="","",_xlfn.XLOOKUP($A295,'LISTA '!$Y:$Y,'LISTA '!D:D))</f>
        <v>#N/A</v>
      </c>
      <c r="C295" s="79" t="e">
        <f>IF(B295="","",_xlfn.XLOOKUP($A295,'LISTA '!$Y:$Y,'LISTA '!E:E))</f>
        <v>#N/A</v>
      </c>
      <c r="D295" s="85" t="e">
        <f>_xlfn.XLOOKUP($A295,'LISTA '!$Y:$Y,'LISTA '!I:I)</f>
        <v>#N/A</v>
      </c>
      <c r="I295" s="126"/>
    </row>
    <row r="296" spans="1:9" x14ac:dyDescent="0.3">
      <c r="A296">
        <v>294</v>
      </c>
      <c r="B296" s="79" t="e">
        <f>IF(A296="","",_xlfn.XLOOKUP($A296,'LISTA '!$Y:$Y,'LISTA '!D:D))</f>
        <v>#N/A</v>
      </c>
      <c r="C296" s="79" t="e">
        <f>IF(B296="","",_xlfn.XLOOKUP($A296,'LISTA '!$Y:$Y,'LISTA '!E:E))</f>
        <v>#N/A</v>
      </c>
      <c r="D296" s="85" t="e">
        <f>_xlfn.XLOOKUP($A296,'LISTA '!$Y:$Y,'LISTA '!I:I)</f>
        <v>#N/A</v>
      </c>
      <c r="I296" s="126"/>
    </row>
    <row r="297" spans="1:9" x14ac:dyDescent="0.3">
      <c r="A297">
        <v>295</v>
      </c>
      <c r="B297" s="79" t="e">
        <f>IF(A297="","",_xlfn.XLOOKUP($A297,'LISTA '!$Y:$Y,'LISTA '!D:D))</f>
        <v>#N/A</v>
      </c>
      <c r="C297" s="79" t="e">
        <f>IF(B297="","",_xlfn.XLOOKUP($A297,'LISTA '!$Y:$Y,'LISTA '!E:E))</f>
        <v>#N/A</v>
      </c>
      <c r="D297" s="85" t="e">
        <f>_xlfn.XLOOKUP($A297,'LISTA '!$Y:$Y,'LISTA '!I:I)</f>
        <v>#N/A</v>
      </c>
      <c r="I297" s="126"/>
    </row>
    <row r="298" spans="1:9" x14ac:dyDescent="0.3">
      <c r="A298">
        <v>296</v>
      </c>
      <c r="B298" s="79" t="e">
        <f>IF(A298="","",_xlfn.XLOOKUP($A298,'LISTA '!$Y:$Y,'LISTA '!D:D))</f>
        <v>#N/A</v>
      </c>
      <c r="C298" s="79" t="e">
        <f>IF(B298="","",_xlfn.XLOOKUP($A298,'LISTA '!$Y:$Y,'LISTA '!E:E))</f>
        <v>#N/A</v>
      </c>
      <c r="D298" s="85" t="e">
        <f>_xlfn.XLOOKUP($A298,'LISTA '!$Y:$Y,'LISTA '!I:I)</f>
        <v>#N/A</v>
      </c>
      <c r="I298" s="126"/>
    </row>
    <row r="299" spans="1:9" x14ac:dyDescent="0.3">
      <c r="A299">
        <v>297</v>
      </c>
      <c r="B299" s="79" t="e">
        <f>IF(A299="","",_xlfn.XLOOKUP($A299,'LISTA '!$Y:$Y,'LISTA '!D:D))</f>
        <v>#N/A</v>
      </c>
      <c r="C299" s="79" t="e">
        <f>IF(B299="","",_xlfn.XLOOKUP($A299,'LISTA '!$Y:$Y,'LISTA '!E:E))</f>
        <v>#N/A</v>
      </c>
      <c r="D299" s="85" t="e">
        <f>_xlfn.XLOOKUP($A299,'LISTA '!$Y:$Y,'LISTA '!I:I)</f>
        <v>#N/A</v>
      </c>
      <c r="I299" s="126"/>
    </row>
    <row r="300" spans="1:9" x14ac:dyDescent="0.3">
      <c r="A300">
        <v>298</v>
      </c>
      <c r="B300" s="79" t="e">
        <f>IF(A300="","",_xlfn.XLOOKUP($A300,'LISTA '!$Y:$Y,'LISTA '!D:D))</f>
        <v>#N/A</v>
      </c>
      <c r="C300" s="79" t="e">
        <f>IF(B300="","",_xlfn.XLOOKUP($A300,'LISTA '!$Y:$Y,'LISTA '!E:E))</f>
        <v>#N/A</v>
      </c>
      <c r="D300" s="85" t="e">
        <f>_xlfn.XLOOKUP($A300,'LISTA '!$Y:$Y,'LISTA '!I:I)</f>
        <v>#N/A</v>
      </c>
      <c r="I300" s="126"/>
    </row>
    <row r="301" spans="1:9" x14ac:dyDescent="0.3">
      <c r="A301">
        <v>299</v>
      </c>
      <c r="B301" s="79" t="e">
        <f>IF(A301="","",_xlfn.XLOOKUP($A301,'LISTA '!$Y:$Y,'LISTA '!D:D))</f>
        <v>#N/A</v>
      </c>
      <c r="C301" s="79" t="e">
        <f>IF(B301="","",_xlfn.XLOOKUP($A301,'LISTA '!$Y:$Y,'LISTA '!E:E))</f>
        <v>#N/A</v>
      </c>
      <c r="D301" s="85" t="e">
        <f>_xlfn.XLOOKUP($A301,'LISTA '!$Y:$Y,'LISTA '!I:I)</f>
        <v>#N/A</v>
      </c>
      <c r="I301" s="126"/>
    </row>
    <row r="302" spans="1:9" x14ac:dyDescent="0.3">
      <c r="A302">
        <v>300</v>
      </c>
      <c r="B302" s="79" t="e">
        <f>IF(A302="","",_xlfn.XLOOKUP($A302,'LISTA '!$Y:$Y,'LISTA '!D:D))</f>
        <v>#N/A</v>
      </c>
      <c r="C302" s="79" t="e">
        <f>IF(B302="","",_xlfn.XLOOKUP($A302,'LISTA '!$Y:$Y,'LISTA '!E:E))</f>
        <v>#N/A</v>
      </c>
      <c r="D302" s="85" t="e">
        <f>_xlfn.XLOOKUP($A302,'LISTA '!$Y:$Y,'LISTA '!I:I)</f>
        <v>#N/A</v>
      </c>
      <c r="I302" s="126"/>
    </row>
    <row r="303" spans="1:9" x14ac:dyDescent="0.3">
      <c r="A303">
        <v>301</v>
      </c>
      <c r="B303" s="79" t="e">
        <f>IF(A303="","",_xlfn.XLOOKUP($A303,'LISTA '!$Y:$Y,'LISTA '!D:D))</f>
        <v>#N/A</v>
      </c>
      <c r="C303" s="79" t="e">
        <f>IF(B303="","",_xlfn.XLOOKUP($A303,'LISTA '!$Y:$Y,'LISTA '!E:E))</f>
        <v>#N/A</v>
      </c>
      <c r="D303" s="85" t="e">
        <f>_xlfn.XLOOKUP($A303,'LISTA '!$Y:$Y,'LISTA '!I:I)</f>
        <v>#N/A</v>
      </c>
      <c r="I303" s="126"/>
    </row>
    <row r="304" spans="1:9" x14ac:dyDescent="0.3">
      <c r="A304">
        <v>302</v>
      </c>
      <c r="B304" s="79" t="e">
        <f>IF(A304="","",_xlfn.XLOOKUP($A304,'LISTA '!$Y:$Y,'LISTA '!D:D))</f>
        <v>#N/A</v>
      </c>
      <c r="C304" s="79" t="e">
        <f>IF(B304="","",_xlfn.XLOOKUP($A304,'LISTA '!$Y:$Y,'LISTA '!E:E))</f>
        <v>#N/A</v>
      </c>
      <c r="D304" s="85" t="e">
        <f>_xlfn.XLOOKUP($A304,'LISTA '!$Y:$Y,'LISTA '!I:I)</f>
        <v>#N/A</v>
      </c>
      <c r="I304" s="126"/>
    </row>
    <row r="305" spans="1:9" x14ac:dyDescent="0.3">
      <c r="A305">
        <v>303</v>
      </c>
      <c r="B305" s="79" t="e">
        <f>IF(A305="","",_xlfn.XLOOKUP($A305,'LISTA '!$Y:$Y,'LISTA '!D:D))</f>
        <v>#N/A</v>
      </c>
      <c r="C305" s="79" t="e">
        <f>IF(B305="","",_xlfn.XLOOKUP($A305,'LISTA '!$Y:$Y,'LISTA '!E:E))</f>
        <v>#N/A</v>
      </c>
      <c r="D305" s="85" t="e">
        <f>_xlfn.XLOOKUP($A305,'LISTA '!$Y:$Y,'LISTA '!I:I)</f>
        <v>#N/A</v>
      </c>
      <c r="I305" s="126"/>
    </row>
    <row r="306" spans="1:9" x14ac:dyDescent="0.3">
      <c r="A306">
        <v>304</v>
      </c>
      <c r="B306" s="79" t="e">
        <f>IF(A306="","",_xlfn.XLOOKUP($A306,'LISTA '!$Y:$Y,'LISTA '!D:D))</f>
        <v>#N/A</v>
      </c>
      <c r="C306" s="79" t="e">
        <f>IF(B306="","",_xlfn.XLOOKUP($A306,'LISTA '!$Y:$Y,'LISTA '!E:E))</f>
        <v>#N/A</v>
      </c>
      <c r="D306" s="85" t="e">
        <f>_xlfn.XLOOKUP($A306,'LISTA '!$Y:$Y,'LISTA '!I:I)</f>
        <v>#N/A</v>
      </c>
      <c r="I306" s="126"/>
    </row>
    <row r="307" spans="1:9" x14ac:dyDescent="0.3">
      <c r="A307">
        <v>305</v>
      </c>
      <c r="B307" s="79" t="e">
        <f>IF(A307="","",_xlfn.XLOOKUP($A307,'LISTA '!$Y:$Y,'LISTA '!D:D))</f>
        <v>#N/A</v>
      </c>
      <c r="C307" s="79" t="e">
        <f>IF(B307="","",_xlfn.XLOOKUP($A307,'LISTA '!$Y:$Y,'LISTA '!E:E))</f>
        <v>#N/A</v>
      </c>
      <c r="D307" s="85" t="e">
        <f>_xlfn.XLOOKUP($A307,'LISTA '!$Y:$Y,'LISTA '!I:I)</f>
        <v>#N/A</v>
      </c>
      <c r="I307" s="126"/>
    </row>
    <row r="308" spans="1:9" x14ac:dyDescent="0.3">
      <c r="A308">
        <v>306</v>
      </c>
      <c r="B308" s="79" t="e">
        <f>IF(A308="","",_xlfn.XLOOKUP($A308,'LISTA '!$Y:$Y,'LISTA '!D:D))</f>
        <v>#N/A</v>
      </c>
      <c r="C308" s="79" t="e">
        <f>IF(B308="","",_xlfn.XLOOKUP($A308,'LISTA '!$Y:$Y,'LISTA '!E:E))</f>
        <v>#N/A</v>
      </c>
      <c r="D308" s="85" t="e">
        <f>_xlfn.XLOOKUP($A308,'LISTA '!$Y:$Y,'LISTA '!I:I)</f>
        <v>#N/A</v>
      </c>
      <c r="I308" s="126"/>
    </row>
    <row r="309" spans="1:9" x14ac:dyDescent="0.3">
      <c r="A309">
        <v>307</v>
      </c>
      <c r="B309" s="79" t="e">
        <f>IF(A309="","",_xlfn.XLOOKUP($A309,'LISTA '!$Y:$Y,'LISTA '!D:D))</f>
        <v>#N/A</v>
      </c>
      <c r="C309" s="79" t="e">
        <f>IF(B309="","",_xlfn.XLOOKUP($A309,'LISTA '!$Y:$Y,'LISTA '!E:E))</f>
        <v>#N/A</v>
      </c>
      <c r="D309" s="85" t="e">
        <f>_xlfn.XLOOKUP($A309,'LISTA '!$Y:$Y,'LISTA '!I:I)</f>
        <v>#N/A</v>
      </c>
      <c r="I309" s="126"/>
    </row>
    <row r="310" spans="1:9" x14ac:dyDescent="0.3">
      <c r="A310">
        <v>308</v>
      </c>
      <c r="B310" s="79" t="e">
        <f>IF(A310="","",_xlfn.XLOOKUP($A310,'LISTA '!$Y:$Y,'LISTA '!D:D))</f>
        <v>#N/A</v>
      </c>
      <c r="C310" s="79" t="e">
        <f>IF(B310="","",_xlfn.XLOOKUP($A310,'LISTA '!$Y:$Y,'LISTA '!E:E))</f>
        <v>#N/A</v>
      </c>
      <c r="D310" s="85" t="e">
        <f>_xlfn.XLOOKUP($A310,'LISTA '!$Y:$Y,'LISTA '!I:I)</f>
        <v>#N/A</v>
      </c>
      <c r="I310" s="126"/>
    </row>
    <row r="311" spans="1:9" x14ac:dyDescent="0.3">
      <c r="A311">
        <v>309</v>
      </c>
      <c r="B311" s="79" t="e">
        <f>IF(A311="","",_xlfn.XLOOKUP($A311,'LISTA '!$Y:$Y,'LISTA '!D:D))</f>
        <v>#N/A</v>
      </c>
      <c r="C311" s="79" t="e">
        <f>IF(B311="","",_xlfn.XLOOKUP($A311,'LISTA '!$Y:$Y,'LISTA '!E:E))</f>
        <v>#N/A</v>
      </c>
      <c r="D311" s="85" t="e">
        <f>_xlfn.XLOOKUP($A311,'LISTA '!$Y:$Y,'LISTA '!I:I)</f>
        <v>#N/A</v>
      </c>
      <c r="I311" s="126"/>
    </row>
    <row r="312" spans="1:9" x14ac:dyDescent="0.3">
      <c r="A312">
        <v>310</v>
      </c>
      <c r="B312" s="79" t="e">
        <f>IF(A312="","",_xlfn.XLOOKUP($A312,'LISTA '!$Y:$Y,'LISTA '!D:D))</f>
        <v>#N/A</v>
      </c>
      <c r="C312" s="79" t="e">
        <f>IF(B312="","",_xlfn.XLOOKUP($A312,'LISTA '!$Y:$Y,'LISTA '!E:E))</f>
        <v>#N/A</v>
      </c>
      <c r="D312" s="85" t="e">
        <f>_xlfn.XLOOKUP($A312,'LISTA '!$Y:$Y,'LISTA '!I:I)</f>
        <v>#N/A</v>
      </c>
      <c r="I312" s="126"/>
    </row>
    <row r="313" spans="1:9" x14ac:dyDescent="0.3">
      <c r="A313">
        <v>311</v>
      </c>
      <c r="B313" s="79" t="e">
        <f>IF(A313="","",_xlfn.XLOOKUP($A313,'LISTA '!$Y:$Y,'LISTA '!D:D))</f>
        <v>#N/A</v>
      </c>
      <c r="C313" s="79" t="e">
        <f>IF(B313="","",_xlfn.XLOOKUP($A313,'LISTA '!$Y:$Y,'LISTA '!E:E))</f>
        <v>#N/A</v>
      </c>
      <c r="D313" s="85" t="e">
        <f>_xlfn.XLOOKUP($A313,'LISTA '!$Y:$Y,'LISTA '!I:I)</f>
        <v>#N/A</v>
      </c>
      <c r="I313" s="126"/>
    </row>
    <row r="314" spans="1:9" x14ac:dyDescent="0.3">
      <c r="A314">
        <v>312</v>
      </c>
      <c r="B314" s="79" t="e">
        <f>IF(A314="","",_xlfn.XLOOKUP($A314,'LISTA '!$Y:$Y,'LISTA '!D:D))</f>
        <v>#N/A</v>
      </c>
      <c r="C314" s="79" t="e">
        <f>IF(B314="","",_xlfn.XLOOKUP($A314,'LISTA '!$Y:$Y,'LISTA '!E:E))</f>
        <v>#N/A</v>
      </c>
      <c r="D314" s="85" t="e">
        <f>_xlfn.XLOOKUP($A314,'LISTA '!$Y:$Y,'LISTA '!I:I)</f>
        <v>#N/A</v>
      </c>
      <c r="I314" s="126"/>
    </row>
  </sheetData>
  <phoneticPr fontId="18" type="noConversion"/>
  <pageMargins left="0.23622047244094491" right="0.23622047244094491" top="0.74803149606299213" bottom="0.74803149606299213" header="0.31496062992125984" footer="0.31496062992125984"/>
  <pageSetup paperSize="9" scale="65" orientation="landscape" r:id="rId1"/>
  <colBreaks count="1" manualBreakCount="1">
    <brk id="10" max="1048575" man="1"/>
  </colBreaks>
  <ignoredErrors>
    <ignoredError sqref="E2" evalError="1"/>
  </ignoredErrors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Planilha8"/>
  <dimension ref="A1:Q1835"/>
  <sheetViews>
    <sheetView topLeftCell="A1819" zoomScaleNormal="100" workbookViewId="0">
      <selection activeCell="I1827" sqref="I1827"/>
    </sheetView>
  </sheetViews>
  <sheetFormatPr defaultRowHeight="14.4" x14ac:dyDescent="0.3"/>
  <cols>
    <col min="1" max="1" width="13.6640625" style="74" bestFit="1" customWidth="1"/>
    <col min="2" max="4" width="9" bestFit="1" customWidth="1"/>
    <col min="5" max="7" width="8" bestFit="1" customWidth="1"/>
    <col min="8" max="8" width="21.5546875" bestFit="1" customWidth="1"/>
    <col min="9" max="9" width="17.5546875" bestFit="1" customWidth="1"/>
    <col min="10" max="10" width="15.5546875" bestFit="1" customWidth="1"/>
    <col min="11" max="11" width="5" bestFit="1" customWidth="1"/>
    <col min="12" max="12" width="12.6640625" style="101" bestFit="1" customWidth="1"/>
    <col min="13" max="13" width="12.6640625" style="101" customWidth="1"/>
    <col min="14" max="14" width="11.6640625" style="101" bestFit="1" customWidth="1"/>
    <col min="17" max="17" width="10.33203125" bestFit="1" customWidth="1"/>
  </cols>
  <sheetData>
    <row r="1" spans="1:14" ht="21.75" customHeight="1" x14ac:dyDescent="0.3">
      <c r="A1" s="187" t="s">
        <v>40</v>
      </c>
      <c r="B1" s="221" t="s">
        <v>50</v>
      </c>
      <c r="C1" s="221" t="s">
        <v>63</v>
      </c>
      <c r="D1" s="221" t="s">
        <v>113</v>
      </c>
      <c r="E1" s="221" t="s">
        <v>114</v>
      </c>
      <c r="F1" s="221" t="s">
        <v>115</v>
      </c>
      <c r="G1" s="221" t="s">
        <v>116</v>
      </c>
      <c r="H1" s="78" t="s">
        <v>117</v>
      </c>
      <c r="I1" s="221" t="s">
        <v>118</v>
      </c>
      <c r="J1" s="221" t="s">
        <v>119</v>
      </c>
      <c r="K1" s="221" t="s">
        <v>62</v>
      </c>
      <c r="L1" s="234" t="s">
        <v>123</v>
      </c>
      <c r="M1" s="3" t="s">
        <v>124</v>
      </c>
      <c r="N1" s="3" t="s">
        <v>125</v>
      </c>
    </row>
    <row r="2" spans="1:14" x14ac:dyDescent="0.3">
      <c r="A2" s="187">
        <v>1699</v>
      </c>
      <c r="B2" s="221">
        <v>156</v>
      </c>
      <c r="C2" s="221">
        <v>156</v>
      </c>
      <c r="D2" s="221">
        <v>156</v>
      </c>
      <c r="E2" s="221">
        <v>0</v>
      </c>
      <c r="F2" s="221">
        <v>0</v>
      </c>
      <c r="G2" s="221">
        <v>0</v>
      </c>
      <c r="H2" s="221">
        <v>0</v>
      </c>
      <c r="I2" s="221">
        <v>0</v>
      </c>
      <c r="J2" s="224">
        <v>46006.336041666669</v>
      </c>
      <c r="K2" s="221">
        <v>2958</v>
      </c>
      <c r="L2" s="235">
        <f>IFERROR(_xlfn.XLOOKUP($A2,'LISTA '!$D:$D,'LISTA '!$S:$S),"999999,9")</f>
        <v>156</v>
      </c>
      <c r="M2" s="2">
        <f>IFERROR(_xlfn.XLOOKUP($A2,'LISTA '!$D:$D,'LISTA '!$S:$S),"999999,9")</f>
        <v>156</v>
      </c>
      <c r="N2" s="2">
        <f>IFERROR(_xlfn.XLOOKUP($A2,'LISTA '!$D:$D,'LISTA '!$S:$S),"999999,9")</f>
        <v>156</v>
      </c>
    </row>
    <row r="3" spans="1:14" x14ac:dyDescent="0.3">
      <c r="A3" s="187">
        <v>21488</v>
      </c>
      <c r="B3" s="221">
        <v>700</v>
      </c>
      <c r="C3" s="221">
        <v>700</v>
      </c>
      <c r="D3" s="221">
        <v>700</v>
      </c>
      <c r="E3" s="221">
        <v>0</v>
      </c>
      <c r="F3" s="221">
        <v>0</v>
      </c>
      <c r="G3" s="221">
        <v>0</v>
      </c>
      <c r="H3" s="221">
        <v>0</v>
      </c>
      <c r="I3" s="221">
        <v>0</v>
      </c>
      <c r="J3" s="224">
        <v>46006.336041666669</v>
      </c>
      <c r="K3" s="221">
        <v>3115</v>
      </c>
      <c r="L3" s="235">
        <f>IFERROR(_xlfn.XLOOKUP($A3,'LISTA '!$D:$D,'LISTA '!$S:$S),"999999,9")</f>
        <v>700</v>
      </c>
      <c r="M3" s="2">
        <f>IFERROR(_xlfn.XLOOKUP($A3,'LISTA '!$D:$D,'LISTA '!$S:$S),"999999,9")</f>
        <v>700</v>
      </c>
      <c r="N3" s="2">
        <f>IFERROR(_xlfn.XLOOKUP($A3,'LISTA '!$D:$D,'LISTA '!$S:$S),"999999,9")</f>
        <v>700</v>
      </c>
    </row>
    <row r="4" spans="1:14" x14ac:dyDescent="0.3">
      <c r="A4" s="187">
        <v>21515</v>
      </c>
      <c r="B4" s="221">
        <v>999999.9</v>
      </c>
      <c r="C4" s="221">
        <v>999999.9</v>
      </c>
      <c r="D4" s="221">
        <v>999999.9</v>
      </c>
      <c r="E4" s="221">
        <v>0</v>
      </c>
      <c r="F4" s="221">
        <v>0</v>
      </c>
      <c r="G4" s="221">
        <v>0</v>
      </c>
      <c r="H4" s="221">
        <v>0</v>
      </c>
      <c r="I4" s="221">
        <v>0</v>
      </c>
      <c r="J4" s="224">
        <v>46006.336041666669</v>
      </c>
      <c r="K4" s="221">
        <v>3212</v>
      </c>
      <c r="L4" s="235" t="str">
        <f>IFERROR(_xlfn.XLOOKUP($A4,'LISTA '!$D:$D,'LISTA '!$S:$S),"999999,9")</f>
        <v>999999,9</v>
      </c>
      <c r="M4" s="2" t="str">
        <f>IFERROR(_xlfn.XLOOKUP($A4,'LISTA '!$D:$D,'LISTA '!$S:$S),"999999,9")</f>
        <v>999999,9</v>
      </c>
      <c r="N4" s="2" t="str">
        <f>IFERROR(_xlfn.XLOOKUP($A4,'LISTA '!$D:$D,'LISTA '!$S:$S),"999999,9")</f>
        <v>999999,9</v>
      </c>
    </row>
    <row r="5" spans="1:14" x14ac:dyDescent="0.3">
      <c r="A5" s="187">
        <v>21497</v>
      </c>
      <c r="B5" s="221">
        <v>151</v>
      </c>
      <c r="C5" s="221">
        <v>151</v>
      </c>
      <c r="D5" s="221">
        <v>151</v>
      </c>
      <c r="E5" s="221">
        <v>0</v>
      </c>
      <c r="F5" s="221">
        <v>0</v>
      </c>
      <c r="G5" s="221">
        <v>0</v>
      </c>
      <c r="H5" s="221">
        <v>0</v>
      </c>
      <c r="I5" s="221">
        <v>0</v>
      </c>
      <c r="J5" s="224">
        <v>46006.336041666669</v>
      </c>
      <c r="K5" s="221">
        <v>3152</v>
      </c>
      <c r="L5" s="235">
        <f>IFERROR(_xlfn.XLOOKUP($A5,'LISTA '!$D:$D,'LISTA '!$S:$S),"999999,9")</f>
        <v>151</v>
      </c>
      <c r="M5" s="2">
        <f>IFERROR(_xlfn.XLOOKUP($A5,'LISTA '!$D:$D,'LISTA '!$S:$S),"999999,9")</f>
        <v>151</v>
      </c>
      <c r="N5" s="2">
        <f>IFERROR(_xlfn.XLOOKUP($A5,'LISTA '!$D:$D,'LISTA '!$S:$S),"999999,9")</f>
        <v>151</v>
      </c>
    </row>
    <row r="6" spans="1:14" x14ac:dyDescent="0.3">
      <c r="A6" s="187">
        <v>21498</v>
      </c>
      <c r="B6" s="221">
        <v>63.2</v>
      </c>
      <c r="C6" s="221">
        <v>63.2</v>
      </c>
      <c r="D6" s="221">
        <v>63.2</v>
      </c>
      <c r="E6" s="221">
        <v>0</v>
      </c>
      <c r="F6" s="221">
        <v>0</v>
      </c>
      <c r="G6" s="221">
        <v>0</v>
      </c>
      <c r="H6" s="221">
        <v>0</v>
      </c>
      <c r="I6" s="221">
        <v>0</v>
      </c>
      <c r="J6" s="224">
        <v>46006.336041666669</v>
      </c>
      <c r="K6" s="221">
        <v>3153</v>
      </c>
      <c r="L6" s="235">
        <f>IFERROR(_xlfn.XLOOKUP($A6,'LISTA '!$D:$D,'LISTA '!$S:$S),"999999,9")</f>
        <v>63.2</v>
      </c>
      <c r="M6" s="2">
        <f>IFERROR(_xlfn.XLOOKUP($A6,'LISTA '!$D:$D,'LISTA '!$S:$S),"999999,9")</f>
        <v>63.2</v>
      </c>
      <c r="N6" s="2">
        <f>IFERROR(_xlfn.XLOOKUP($A6,'LISTA '!$D:$D,'LISTA '!$S:$S),"999999,9")</f>
        <v>63.2</v>
      </c>
    </row>
    <row r="7" spans="1:14" x14ac:dyDescent="0.3">
      <c r="A7" s="187">
        <v>1886</v>
      </c>
      <c r="B7" s="221">
        <v>140.39999999999998</v>
      </c>
      <c r="C7" s="221">
        <v>140.39999999999998</v>
      </c>
      <c r="D7" s="221">
        <v>140.39999999999998</v>
      </c>
      <c r="E7" s="221">
        <v>0</v>
      </c>
      <c r="F7" s="221">
        <v>0</v>
      </c>
      <c r="G7" s="221">
        <v>0</v>
      </c>
      <c r="H7" s="221">
        <v>0</v>
      </c>
      <c r="I7" s="221">
        <v>0</v>
      </c>
      <c r="J7" s="224">
        <v>46006.336041666669</v>
      </c>
      <c r="K7" s="221">
        <v>3247</v>
      </c>
      <c r="L7" s="235">
        <f>IFERROR(_xlfn.XLOOKUP($A7,'LISTA '!$D:$D,'LISTA '!$S:$S),"999999,9")</f>
        <v>140.39999999999998</v>
      </c>
      <c r="M7" s="2">
        <f>IFERROR(_xlfn.XLOOKUP($A7,'LISTA '!$D:$D,'LISTA '!$S:$S),"999999,9")</f>
        <v>140.39999999999998</v>
      </c>
      <c r="N7" s="2">
        <f>IFERROR(_xlfn.XLOOKUP($A7,'LISTA '!$D:$D,'LISTA '!$S:$S),"999999,9")</f>
        <v>140.39999999999998</v>
      </c>
    </row>
    <row r="8" spans="1:14" x14ac:dyDescent="0.3">
      <c r="A8" s="187">
        <v>1801</v>
      </c>
      <c r="B8" s="221">
        <v>286.79999999999995</v>
      </c>
      <c r="C8" s="221">
        <v>286.79999999999995</v>
      </c>
      <c r="D8" s="221">
        <v>286.79999999999995</v>
      </c>
      <c r="E8" s="221">
        <v>0</v>
      </c>
      <c r="F8" s="221">
        <v>0</v>
      </c>
      <c r="G8" s="221">
        <v>0</v>
      </c>
      <c r="H8" s="221">
        <v>0</v>
      </c>
      <c r="I8" s="221">
        <v>0</v>
      </c>
      <c r="J8" s="224">
        <v>46006.336041666669</v>
      </c>
      <c r="K8" s="221">
        <v>3104</v>
      </c>
      <c r="L8" s="235">
        <f>IFERROR(_xlfn.XLOOKUP($A8,'LISTA '!$D:$D,'LISTA '!$S:$S),"999999,9")</f>
        <v>286.79999999999995</v>
      </c>
      <c r="M8" s="2">
        <f>IFERROR(_xlfn.XLOOKUP($A8,'LISTA '!$D:$D,'LISTA '!$S:$S),"999999,9")</f>
        <v>286.79999999999995</v>
      </c>
      <c r="N8" s="2">
        <f>IFERROR(_xlfn.XLOOKUP($A8,'LISTA '!$D:$D,'LISTA '!$S:$S),"999999,9")</f>
        <v>286.79999999999995</v>
      </c>
    </row>
    <row r="9" spans="1:14" x14ac:dyDescent="0.3">
      <c r="A9" s="187">
        <v>1253</v>
      </c>
      <c r="B9" s="221">
        <v>153.60000000000002</v>
      </c>
      <c r="C9" s="221">
        <v>153.60000000000002</v>
      </c>
      <c r="D9" s="221">
        <v>153.60000000000002</v>
      </c>
      <c r="E9" s="221">
        <v>0</v>
      </c>
      <c r="F9" s="221">
        <v>0</v>
      </c>
      <c r="G9" s="221">
        <v>0</v>
      </c>
      <c r="H9" s="221">
        <v>0</v>
      </c>
      <c r="I9" s="221">
        <v>0</v>
      </c>
      <c r="J9" s="224">
        <v>46006.336041666669</v>
      </c>
      <c r="K9" s="221">
        <v>2261</v>
      </c>
      <c r="L9" s="235">
        <f>IFERROR(_xlfn.XLOOKUP($A9,'LISTA '!$D:$D,'LISTA '!$S:$S),"999999,9")</f>
        <v>153.60000000000002</v>
      </c>
      <c r="M9" s="2">
        <f>IFERROR(_xlfn.XLOOKUP($A9,'LISTA '!$D:$D,'LISTA '!$S:$S),"999999,9")</f>
        <v>153.60000000000002</v>
      </c>
      <c r="N9" s="2">
        <f>IFERROR(_xlfn.XLOOKUP($A9,'LISTA '!$D:$D,'LISTA '!$S:$S),"999999,9")</f>
        <v>153.60000000000002</v>
      </c>
    </row>
    <row r="10" spans="1:14" x14ac:dyDescent="0.3">
      <c r="A10" s="187">
        <v>1425</v>
      </c>
      <c r="B10" s="221">
        <v>72</v>
      </c>
      <c r="C10" s="221">
        <v>72</v>
      </c>
      <c r="D10" s="221">
        <v>72</v>
      </c>
      <c r="E10" s="221">
        <v>0</v>
      </c>
      <c r="F10" s="221">
        <v>0</v>
      </c>
      <c r="G10" s="221">
        <v>0</v>
      </c>
      <c r="H10" s="221">
        <v>0</v>
      </c>
      <c r="I10" s="221">
        <v>0</v>
      </c>
      <c r="J10" s="224">
        <v>46006.336041666669</v>
      </c>
      <c r="K10" s="221">
        <v>2558</v>
      </c>
      <c r="L10" s="235">
        <f>IFERROR(_xlfn.XLOOKUP($A10,'LISTA '!$D:$D,'LISTA '!$S:$S),"999999,9")</f>
        <v>72</v>
      </c>
      <c r="M10" s="2">
        <f>IFERROR(_xlfn.XLOOKUP($A10,'LISTA '!$D:$D,'LISTA '!$S:$S),"999999,9")</f>
        <v>72</v>
      </c>
      <c r="N10" s="2">
        <f>IFERROR(_xlfn.XLOOKUP($A10,'LISTA '!$D:$D,'LISTA '!$S:$S),"999999,9")</f>
        <v>72</v>
      </c>
    </row>
    <row r="11" spans="1:14" x14ac:dyDescent="0.3">
      <c r="A11" s="187">
        <v>1427</v>
      </c>
      <c r="B11" s="221">
        <v>174</v>
      </c>
      <c r="C11" s="221">
        <v>174</v>
      </c>
      <c r="D11" s="221">
        <v>174</v>
      </c>
      <c r="E11" s="221">
        <v>0</v>
      </c>
      <c r="F11" s="221">
        <v>0</v>
      </c>
      <c r="G11" s="221">
        <v>0</v>
      </c>
      <c r="H11" s="221">
        <v>0</v>
      </c>
      <c r="I11" s="221">
        <v>0</v>
      </c>
      <c r="J11" s="224">
        <v>46006.336041666669</v>
      </c>
      <c r="K11" s="221">
        <v>2560</v>
      </c>
      <c r="L11" s="235">
        <f>IFERROR(_xlfn.XLOOKUP($A11,'LISTA '!$D:$D,'LISTA '!$S:$S),"999999,9")</f>
        <v>174</v>
      </c>
      <c r="M11" s="2">
        <f>IFERROR(_xlfn.XLOOKUP($A11,'LISTA '!$D:$D,'LISTA '!$S:$S),"999999,9")</f>
        <v>174</v>
      </c>
      <c r="N11" s="2">
        <f>IFERROR(_xlfn.XLOOKUP($A11,'LISTA '!$D:$D,'LISTA '!$S:$S),"999999,9")</f>
        <v>174</v>
      </c>
    </row>
    <row r="12" spans="1:14" x14ac:dyDescent="0.3">
      <c r="A12" s="187">
        <v>1428</v>
      </c>
      <c r="B12" s="221">
        <v>396</v>
      </c>
      <c r="C12" s="221">
        <v>396</v>
      </c>
      <c r="D12" s="221">
        <v>396</v>
      </c>
      <c r="E12" s="221">
        <v>0</v>
      </c>
      <c r="F12" s="221">
        <v>0</v>
      </c>
      <c r="G12" s="221">
        <v>0</v>
      </c>
      <c r="H12" s="221">
        <v>0</v>
      </c>
      <c r="I12" s="221">
        <v>0</v>
      </c>
      <c r="J12" s="224">
        <v>46006.336041666669</v>
      </c>
      <c r="K12" s="221">
        <v>2561</v>
      </c>
      <c r="L12" s="235">
        <f>IFERROR(_xlfn.XLOOKUP($A12,'LISTA '!$D:$D,'LISTA '!$S:$S),"999999,9")</f>
        <v>396</v>
      </c>
      <c r="M12" s="2">
        <f>IFERROR(_xlfn.XLOOKUP($A12,'LISTA '!$D:$D,'LISTA '!$S:$S),"999999,9")</f>
        <v>396</v>
      </c>
      <c r="N12" s="2">
        <f>IFERROR(_xlfn.XLOOKUP($A12,'LISTA '!$D:$D,'LISTA '!$S:$S),"999999,9")</f>
        <v>396</v>
      </c>
    </row>
    <row r="13" spans="1:14" x14ac:dyDescent="0.3">
      <c r="A13" s="187">
        <v>1429</v>
      </c>
      <c r="B13" s="221">
        <v>162</v>
      </c>
      <c r="C13" s="221">
        <v>162</v>
      </c>
      <c r="D13" s="221">
        <v>162</v>
      </c>
      <c r="E13" s="221">
        <v>0</v>
      </c>
      <c r="F13" s="221">
        <v>0</v>
      </c>
      <c r="G13" s="221">
        <v>0</v>
      </c>
      <c r="H13" s="221">
        <v>0</v>
      </c>
      <c r="I13" s="221">
        <v>0</v>
      </c>
      <c r="J13" s="224">
        <v>46006.336041666669</v>
      </c>
      <c r="K13" s="221">
        <v>2562</v>
      </c>
      <c r="L13" s="235">
        <f>IFERROR(_xlfn.XLOOKUP($A13,'LISTA '!$D:$D,'LISTA '!$S:$S),"999999,9")</f>
        <v>162</v>
      </c>
      <c r="M13" s="2">
        <f>IFERROR(_xlfn.XLOOKUP($A13,'LISTA '!$D:$D,'LISTA '!$S:$S),"999999,9")</f>
        <v>162</v>
      </c>
      <c r="N13" s="2">
        <f>IFERROR(_xlfn.XLOOKUP($A13,'LISTA '!$D:$D,'LISTA '!$S:$S),"999999,9")</f>
        <v>162</v>
      </c>
    </row>
    <row r="14" spans="1:14" x14ac:dyDescent="0.3">
      <c r="A14" s="187">
        <v>1430</v>
      </c>
      <c r="B14" s="221">
        <v>328.79999999999995</v>
      </c>
      <c r="C14" s="221">
        <v>328.79999999999995</v>
      </c>
      <c r="D14" s="221">
        <v>328.79999999999995</v>
      </c>
      <c r="E14" s="221">
        <v>0</v>
      </c>
      <c r="F14" s="221">
        <v>0</v>
      </c>
      <c r="G14" s="221">
        <v>0</v>
      </c>
      <c r="H14" s="221">
        <v>0</v>
      </c>
      <c r="I14" s="221">
        <v>0</v>
      </c>
      <c r="J14" s="224">
        <v>46006.336041666669</v>
      </c>
      <c r="K14" s="221">
        <v>2563</v>
      </c>
      <c r="L14" s="235">
        <f>IFERROR(_xlfn.XLOOKUP($A14,'LISTA '!$D:$D,'LISTA '!$S:$S),"999999,9")</f>
        <v>328.79999999999995</v>
      </c>
      <c r="M14" s="2">
        <f>IFERROR(_xlfn.XLOOKUP($A14,'LISTA '!$D:$D,'LISTA '!$S:$S),"999999,9")</f>
        <v>328.79999999999995</v>
      </c>
      <c r="N14" s="2">
        <f>IFERROR(_xlfn.XLOOKUP($A14,'LISTA '!$D:$D,'LISTA '!$S:$S),"999999,9")</f>
        <v>328.79999999999995</v>
      </c>
    </row>
    <row r="15" spans="1:14" x14ac:dyDescent="0.3">
      <c r="A15" s="187">
        <v>8</v>
      </c>
      <c r="B15" s="221">
        <v>103.19999999999999</v>
      </c>
      <c r="C15" s="221">
        <v>103.19999999999999</v>
      </c>
      <c r="D15" s="221">
        <v>103.19999999999999</v>
      </c>
      <c r="E15" s="221">
        <v>0</v>
      </c>
      <c r="F15" s="221">
        <v>0</v>
      </c>
      <c r="G15" s="221">
        <v>0</v>
      </c>
      <c r="H15" s="221">
        <v>0</v>
      </c>
      <c r="I15" s="221">
        <v>0</v>
      </c>
      <c r="J15" s="224">
        <v>46006.336041666669</v>
      </c>
      <c r="K15" s="221">
        <v>403</v>
      </c>
      <c r="L15" s="235">
        <f>IFERROR(_xlfn.XLOOKUP($A15,'LISTA '!$D:$D,'LISTA '!$S:$S),"999999,9")</f>
        <v>103.19999999999999</v>
      </c>
      <c r="M15" s="2">
        <f>IFERROR(_xlfn.XLOOKUP($A15,'LISTA '!$D:$D,'LISTA '!$S:$S),"999999,9")</f>
        <v>103.19999999999999</v>
      </c>
      <c r="N15" s="2">
        <f>IFERROR(_xlfn.XLOOKUP($A15,'LISTA '!$D:$D,'LISTA '!$S:$S),"999999,9")</f>
        <v>103.19999999999999</v>
      </c>
    </row>
    <row r="16" spans="1:14" x14ac:dyDescent="0.3">
      <c r="A16" s="187">
        <v>9</v>
      </c>
      <c r="B16" s="221">
        <v>188.39999999999998</v>
      </c>
      <c r="C16" s="221">
        <v>188.39999999999998</v>
      </c>
      <c r="D16" s="221">
        <v>188.39999999999998</v>
      </c>
      <c r="E16" s="221">
        <v>0</v>
      </c>
      <c r="F16" s="221">
        <v>0</v>
      </c>
      <c r="G16" s="221">
        <v>0</v>
      </c>
      <c r="H16" s="221">
        <v>0</v>
      </c>
      <c r="I16" s="221">
        <v>0</v>
      </c>
      <c r="J16" s="224">
        <v>46006.336041666669</v>
      </c>
      <c r="K16" s="221">
        <v>404</v>
      </c>
      <c r="L16" s="235">
        <f>IFERROR(_xlfn.XLOOKUP($A16,'LISTA '!$D:$D,'LISTA '!$S:$S),"999999,9")</f>
        <v>188.39999999999998</v>
      </c>
      <c r="M16" s="2">
        <f>IFERROR(_xlfn.XLOOKUP($A16,'LISTA '!$D:$D,'LISTA '!$S:$S),"999999,9")</f>
        <v>188.39999999999998</v>
      </c>
      <c r="N16" s="2">
        <f>IFERROR(_xlfn.XLOOKUP($A16,'LISTA '!$D:$D,'LISTA '!$S:$S),"999999,9")</f>
        <v>188.39999999999998</v>
      </c>
    </row>
    <row r="17" spans="1:14" x14ac:dyDescent="0.3">
      <c r="A17" s="187">
        <v>493</v>
      </c>
      <c r="B17" s="221">
        <v>222</v>
      </c>
      <c r="C17" s="221">
        <v>222</v>
      </c>
      <c r="D17" s="221">
        <v>222</v>
      </c>
      <c r="E17" s="221">
        <v>0</v>
      </c>
      <c r="F17" s="221">
        <v>0</v>
      </c>
      <c r="G17" s="221">
        <v>0</v>
      </c>
      <c r="H17" s="221">
        <v>0</v>
      </c>
      <c r="I17" s="221">
        <v>0</v>
      </c>
      <c r="J17" s="224">
        <v>46006.336041666669</v>
      </c>
      <c r="K17" s="221">
        <v>903</v>
      </c>
      <c r="L17" s="235">
        <f>IFERROR(_xlfn.XLOOKUP($A17,'LISTA '!$D:$D,'LISTA '!$S:$S),"999999,9")</f>
        <v>222</v>
      </c>
      <c r="M17" s="2">
        <f>IFERROR(_xlfn.XLOOKUP($A17,'LISTA '!$D:$D,'LISTA '!$S:$S),"999999,9")</f>
        <v>222</v>
      </c>
      <c r="N17" s="2">
        <f>IFERROR(_xlfn.XLOOKUP($A17,'LISTA '!$D:$D,'LISTA '!$S:$S),"999999,9")</f>
        <v>222</v>
      </c>
    </row>
    <row r="18" spans="1:14" x14ac:dyDescent="0.3">
      <c r="A18" s="187">
        <v>502</v>
      </c>
      <c r="B18" s="221">
        <v>532.79999999999995</v>
      </c>
      <c r="C18" s="221">
        <v>532.79999999999995</v>
      </c>
      <c r="D18" s="221">
        <v>532.79999999999995</v>
      </c>
      <c r="E18" s="221">
        <v>0</v>
      </c>
      <c r="F18" s="221">
        <v>0</v>
      </c>
      <c r="G18" s="221">
        <v>0</v>
      </c>
      <c r="H18" s="221">
        <v>0</v>
      </c>
      <c r="I18" s="221">
        <v>0</v>
      </c>
      <c r="J18" s="224">
        <v>46006.336041666669</v>
      </c>
      <c r="K18" s="221">
        <v>919</v>
      </c>
      <c r="L18" s="235">
        <f>IFERROR(_xlfn.XLOOKUP($A18,'LISTA '!$D:$D,'LISTA '!$S:$S),"999999,9")</f>
        <v>532.79999999999995</v>
      </c>
      <c r="M18" s="2">
        <f>IFERROR(_xlfn.XLOOKUP($A18,'LISTA '!$D:$D,'LISTA '!$S:$S),"999999,9")</f>
        <v>532.79999999999995</v>
      </c>
      <c r="N18" s="2">
        <f>IFERROR(_xlfn.XLOOKUP($A18,'LISTA '!$D:$D,'LISTA '!$S:$S),"999999,9")</f>
        <v>532.79999999999995</v>
      </c>
    </row>
    <row r="19" spans="1:14" x14ac:dyDescent="0.3">
      <c r="A19" s="187">
        <v>635</v>
      </c>
      <c r="B19" s="221">
        <v>194.39999999999998</v>
      </c>
      <c r="C19" s="221">
        <v>194.39999999999998</v>
      </c>
      <c r="D19" s="221">
        <v>194.39999999999998</v>
      </c>
      <c r="E19" s="221">
        <v>0</v>
      </c>
      <c r="F19" s="221">
        <v>0</v>
      </c>
      <c r="G19" s="221">
        <v>0</v>
      </c>
      <c r="H19" s="221">
        <v>0</v>
      </c>
      <c r="I19" s="221">
        <v>0</v>
      </c>
      <c r="J19" s="224">
        <v>46006.336041666669</v>
      </c>
      <c r="K19" s="221">
        <v>1157</v>
      </c>
      <c r="L19" s="235">
        <f>IFERROR(_xlfn.XLOOKUP($A19,'LISTA '!$D:$D,'LISTA '!$S:$S),"999999,9")</f>
        <v>194.39999999999998</v>
      </c>
      <c r="M19" s="2">
        <f>IFERROR(_xlfn.XLOOKUP($A19,'LISTA '!$D:$D,'LISTA '!$S:$S),"999999,9")</f>
        <v>194.39999999999998</v>
      </c>
      <c r="N19" s="2">
        <f>IFERROR(_xlfn.XLOOKUP($A19,'LISTA '!$D:$D,'LISTA '!$S:$S),"999999,9")</f>
        <v>194.39999999999998</v>
      </c>
    </row>
    <row r="20" spans="1:14" x14ac:dyDescent="0.3">
      <c r="A20" s="187">
        <v>149</v>
      </c>
      <c r="B20" s="221">
        <v>162</v>
      </c>
      <c r="C20" s="221">
        <v>162</v>
      </c>
      <c r="D20" s="221">
        <v>162</v>
      </c>
      <c r="E20" s="221">
        <v>0</v>
      </c>
      <c r="F20" s="221">
        <v>0</v>
      </c>
      <c r="G20" s="221">
        <v>0</v>
      </c>
      <c r="H20" s="221">
        <v>0</v>
      </c>
      <c r="I20" s="221">
        <v>0</v>
      </c>
      <c r="J20" s="224">
        <v>46006.336041666669</v>
      </c>
      <c r="K20" s="221">
        <v>186</v>
      </c>
      <c r="L20" s="235">
        <f>IFERROR(_xlfn.XLOOKUP($A20,'LISTA '!$D:$D,'LISTA '!$S:$S),"999999,9")</f>
        <v>162</v>
      </c>
      <c r="M20" s="2">
        <f>IFERROR(_xlfn.XLOOKUP($A20,'LISTA '!$D:$D,'LISTA '!$S:$S),"999999,9")</f>
        <v>162</v>
      </c>
      <c r="N20" s="2">
        <f>IFERROR(_xlfn.XLOOKUP($A20,'LISTA '!$D:$D,'LISTA '!$S:$S),"999999,9")</f>
        <v>162</v>
      </c>
    </row>
    <row r="21" spans="1:14" x14ac:dyDescent="0.3">
      <c r="A21" s="187">
        <v>29</v>
      </c>
      <c r="B21" s="221">
        <v>137.5</v>
      </c>
      <c r="C21" s="221">
        <v>137.5</v>
      </c>
      <c r="D21" s="221">
        <v>137.5</v>
      </c>
      <c r="E21" s="221">
        <v>0</v>
      </c>
      <c r="F21" s="221">
        <v>0</v>
      </c>
      <c r="G21" s="221">
        <v>0</v>
      </c>
      <c r="H21" s="221">
        <v>0</v>
      </c>
      <c r="I21" s="221">
        <v>0</v>
      </c>
      <c r="J21" s="224">
        <v>46006.336041666669</v>
      </c>
      <c r="K21" s="221">
        <v>190</v>
      </c>
      <c r="L21" s="235">
        <f>IFERROR(_xlfn.XLOOKUP($A21,'LISTA '!$D:$D,'LISTA '!$S:$S),"999999,9")</f>
        <v>137.5</v>
      </c>
      <c r="M21" s="2">
        <f>IFERROR(_xlfn.XLOOKUP($A21,'LISTA '!$D:$D,'LISTA '!$S:$S),"999999,9")</f>
        <v>137.5</v>
      </c>
      <c r="N21" s="2">
        <f>IFERROR(_xlfn.XLOOKUP($A21,'LISTA '!$D:$D,'LISTA '!$S:$S),"999999,9")</f>
        <v>137.5</v>
      </c>
    </row>
    <row r="22" spans="1:14" x14ac:dyDescent="0.3">
      <c r="A22" s="187">
        <v>267</v>
      </c>
      <c r="B22" s="221">
        <v>999999.9</v>
      </c>
      <c r="C22" s="221">
        <v>999999.9</v>
      </c>
      <c r="D22" s="221">
        <v>999999.9</v>
      </c>
      <c r="E22" s="221">
        <v>0</v>
      </c>
      <c r="F22" s="221">
        <v>0</v>
      </c>
      <c r="G22" s="221">
        <v>0</v>
      </c>
      <c r="H22" s="221">
        <v>0</v>
      </c>
      <c r="I22" s="221">
        <v>0</v>
      </c>
      <c r="J22" s="224">
        <v>46006.336041666669</v>
      </c>
      <c r="K22" s="221">
        <v>222</v>
      </c>
      <c r="L22" s="235">
        <v>999999.9</v>
      </c>
      <c r="M22" s="2">
        <v>999999.9</v>
      </c>
      <c r="N22" s="2">
        <v>999999.9</v>
      </c>
    </row>
    <row r="23" spans="1:14" x14ac:dyDescent="0.3">
      <c r="A23" s="187">
        <v>20094</v>
      </c>
      <c r="B23" s="221">
        <v>999999.9</v>
      </c>
      <c r="C23" s="221">
        <v>999999.9</v>
      </c>
      <c r="D23" s="221">
        <v>999999.9</v>
      </c>
      <c r="E23" s="221">
        <v>0</v>
      </c>
      <c r="F23" s="221">
        <v>0</v>
      </c>
      <c r="G23" s="221">
        <v>0</v>
      </c>
      <c r="H23" s="221">
        <v>0</v>
      </c>
      <c r="I23" s="221">
        <v>0</v>
      </c>
      <c r="J23" s="224">
        <v>46006.336041666669</v>
      </c>
      <c r="K23" s="221">
        <v>274</v>
      </c>
      <c r="L23" s="235">
        <v>999999.9</v>
      </c>
      <c r="M23" s="2">
        <v>999999.9</v>
      </c>
      <c r="N23" s="2">
        <v>999999.9</v>
      </c>
    </row>
    <row r="24" spans="1:14" x14ac:dyDescent="0.3">
      <c r="A24" s="187">
        <v>2184</v>
      </c>
      <c r="B24" s="221">
        <v>999999.9</v>
      </c>
      <c r="C24" s="221">
        <v>999999.9</v>
      </c>
      <c r="D24" s="221">
        <v>999999.9</v>
      </c>
      <c r="E24" s="221">
        <v>0</v>
      </c>
      <c r="F24" s="221">
        <v>0</v>
      </c>
      <c r="G24" s="221">
        <v>0</v>
      </c>
      <c r="H24" s="221">
        <v>0</v>
      </c>
      <c r="I24" s="221">
        <v>0</v>
      </c>
      <c r="J24" s="224">
        <v>46006.336041666669</v>
      </c>
      <c r="K24" s="221">
        <v>3770</v>
      </c>
      <c r="L24" s="235" t="str">
        <f>IFERROR(_xlfn.XLOOKUP($A24,'LISTA '!$D:$D,'LISTA '!$S:$S),"999999,9")</f>
        <v>999999,9</v>
      </c>
      <c r="M24" s="2" t="str">
        <f>IFERROR(_xlfn.XLOOKUP($A24,'LISTA '!$D:$D,'LISTA '!$S:$S),"999999,9")</f>
        <v>999999,9</v>
      </c>
      <c r="N24" s="2" t="str">
        <f>IFERROR(_xlfn.XLOOKUP($A24,'LISTA '!$D:$D,'LISTA '!$S:$S),"999999,9")</f>
        <v>999999,9</v>
      </c>
    </row>
    <row r="25" spans="1:14" x14ac:dyDescent="0.3">
      <c r="A25" s="187">
        <v>2185</v>
      </c>
      <c r="B25" s="221">
        <v>126</v>
      </c>
      <c r="C25" s="221">
        <v>126</v>
      </c>
      <c r="D25" s="221">
        <v>126</v>
      </c>
      <c r="E25" s="221">
        <v>0</v>
      </c>
      <c r="F25" s="221">
        <v>0</v>
      </c>
      <c r="G25" s="221">
        <v>0</v>
      </c>
      <c r="H25" s="221">
        <v>0</v>
      </c>
      <c r="I25" s="221">
        <v>0</v>
      </c>
      <c r="J25" s="224">
        <v>46006.336041666669</v>
      </c>
      <c r="K25" s="221">
        <v>3771</v>
      </c>
      <c r="L25" s="235">
        <f>IFERROR(_xlfn.XLOOKUP($A25,'LISTA '!$D:$D,'LISTA '!$S:$S),"999999,9")</f>
        <v>126</v>
      </c>
      <c r="M25" s="2">
        <f>IFERROR(_xlfn.XLOOKUP($A25,'LISTA '!$D:$D,'LISTA '!$S:$S),"999999,9")</f>
        <v>126</v>
      </c>
      <c r="N25" s="2">
        <f>IFERROR(_xlfn.XLOOKUP($A25,'LISTA '!$D:$D,'LISTA '!$S:$S),"999999,9")</f>
        <v>126</v>
      </c>
    </row>
    <row r="26" spans="1:14" x14ac:dyDescent="0.3">
      <c r="A26" s="187">
        <v>2187</v>
      </c>
      <c r="B26" s="221">
        <v>126</v>
      </c>
      <c r="C26" s="221">
        <v>126</v>
      </c>
      <c r="D26" s="221">
        <v>126</v>
      </c>
      <c r="E26" s="221">
        <v>0</v>
      </c>
      <c r="F26" s="221">
        <v>0</v>
      </c>
      <c r="G26" s="221">
        <v>0</v>
      </c>
      <c r="H26" s="221">
        <v>0</v>
      </c>
      <c r="I26" s="221">
        <v>0</v>
      </c>
      <c r="J26" s="224">
        <v>46006.336041666669</v>
      </c>
      <c r="K26" s="221">
        <v>3773</v>
      </c>
      <c r="L26" s="235">
        <f>IFERROR(_xlfn.XLOOKUP($A26,'LISTA '!$D:$D,'LISTA '!$S:$S),"999999,9")</f>
        <v>126</v>
      </c>
      <c r="M26" s="2">
        <f>IFERROR(_xlfn.XLOOKUP($A26,'LISTA '!$D:$D,'LISTA '!$S:$S),"999999,9")</f>
        <v>126</v>
      </c>
      <c r="N26" s="2">
        <f>IFERROR(_xlfn.XLOOKUP($A26,'LISTA '!$D:$D,'LISTA '!$S:$S),"999999,9")</f>
        <v>126</v>
      </c>
    </row>
    <row r="27" spans="1:14" x14ac:dyDescent="0.3">
      <c r="A27" s="187">
        <v>2188</v>
      </c>
      <c r="B27" s="221">
        <v>999999.9</v>
      </c>
      <c r="C27" s="221">
        <v>999999.9</v>
      </c>
      <c r="D27" s="221">
        <v>999999.9</v>
      </c>
      <c r="E27" s="221">
        <v>0</v>
      </c>
      <c r="F27" s="221">
        <v>0</v>
      </c>
      <c r="G27" s="221">
        <v>0</v>
      </c>
      <c r="H27" s="221">
        <v>0</v>
      </c>
      <c r="I27" s="221">
        <v>0</v>
      </c>
      <c r="J27" s="224">
        <v>46006.336041666669</v>
      </c>
      <c r="K27" s="221">
        <v>3774</v>
      </c>
      <c r="L27" s="235" t="str">
        <f>IFERROR(_xlfn.XLOOKUP($A27,'LISTA '!$D:$D,'LISTA '!$S:$S),"999999,9")</f>
        <v>999999,9</v>
      </c>
      <c r="M27" s="2" t="str">
        <f>IFERROR(_xlfn.XLOOKUP($A27,'LISTA '!$D:$D,'LISTA '!$S:$S),"999999,9")</f>
        <v>999999,9</v>
      </c>
      <c r="N27" s="2" t="str">
        <f>IFERROR(_xlfn.XLOOKUP($A27,'LISTA '!$D:$D,'LISTA '!$S:$S),"999999,9")</f>
        <v>999999,9</v>
      </c>
    </row>
    <row r="28" spans="1:14" x14ac:dyDescent="0.3">
      <c r="A28" s="187">
        <v>2189</v>
      </c>
      <c r="B28" s="221">
        <v>168</v>
      </c>
      <c r="C28" s="221">
        <v>168</v>
      </c>
      <c r="D28" s="221">
        <v>168</v>
      </c>
      <c r="E28" s="221">
        <v>0</v>
      </c>
      <c r="F28" s="221">
        <v>0</v>
      </c>
      <c r="G28" s="221">
        <v>0</v>
      </c>
      <c r="H28" s="221">
        <v>0</v>
      </c>
      <c r="I28" s="221">
        <v>0</v>
      </c>
      <c r="J28" s="224">
        <v>46006.336041666669</v>
      </c>
      <c r="K28" s="221">
        <v>3775</v>
      </c>
      <c r="L28" s="235">
        <f>IFERROR(_xlfn.XLOOKUP($A28,'LISTA '!$D:$D,'LISTA '!$S:$S),"999999,9")</f>
        <v>168</v>
      </c>
      <c r="M28" s="2">
        <f>IFERROR(_xlfn.XLOOKUP($A28,'LISTA '!$D:$D,'LISTA '!$S:$S),"999999,9")</f>
        <v>168</v>
      </c>
      <c r="N28" s="2">
        <f>IFERROR(_xlfn.XLOOKUP($A28,'LISTA '!$D:$D,'LISTA '!$S:$S),"999999,9")</f>
        <v>168</v>
      </c>
    </row>
    <row r="29" spans="1:14" x14ac:dyDescent="0.3">
      <c r="A29" s="187">
        <v>2191</v>
      </c>
      <c r="B29" s="221">
        <v>999999.9</v>
      </c>
      <c r="C29" s="221">
        <v>999999.9</v>
      </c>
      <c r="D29" s="221">
        <v>999999.9</v>
      </c>
      <c r="E29" s="221">
        <v>0</v>
      </c>
      <c r="F29" s="221">
        <v>0</v>
      </c>
      <c r="G29" s="221">
        <v>0</v>
      </c>
      <c r="H29" s="221">
        <v>0</v>
      </c>
      <c r="I29" s="221">
        <v>0</v>
      </c>
      <c r="J29" s="224">
        <v>46006.336041666669</v>
      </c>
      <c r="K29" s="221">
        <v>3777</v>
      </c>
      <c r="L29" s="235" t="str">
        <f>IFERROR(_xlfn.XLOOKUP($A29,'LISTA '!$D:$D,'LISTA '!$S:$S),"999999,9")</f>
        <v>999999,9</v>
      </c>
      <c r="M29" s="2" t="str">
        <f>IFERROR(_xlfn.XLOOKUP($A29,'LISTA '!$D:$D,'LISTA '!$S:$S),"999999,9")</f>
        <v>999999,9</v>
      </c>
      <c r="N29" s="2" t="str">
        <f>IFERROR(_xlfn.XLOOKUP($A29,'LISTA '!$D:$D,'LISTA '!$S:$S),"999999,9")</f>
        <v>999999,9</v>
      </c>
    </row>
    <row r="30" spans="1:14" x14ac:dyDescent="0.3">
      <c r="A30" s="187">
        <v>2192</v>
      </c>
      <c r="B30" s="221">
        <v>999999.9</v>
      </c>
      <c r="C30" s="221">
        <v>999999.9</v>
      </c>
      <c r="D30" s="221">
        <v>999999.9</v>
      </c>
      <c r="E30" s="221">
        <v>0</v>
      </c>
      <c r="F30" s="221">
        <v>0</v>
      </c>
      <c r="G30" s="221">
        <v>0</v>
      </c>
      <c r="H30" s="221">
        <v>0</v>
      </c>
      <c r="I30" s="221">
        <v>0</v>
      </c>
      <c r="J30" s="224">
        <v>46006.336041666669</v>
      </c>
      <c r="K30" s="221">
        <v>3778</v>
      </c>
      <c r="L30" s="235" t="str">
        <f>IFERROR(_xlfn.XLOOKUP($A30,'LISTA '!$D:$D,'LISTA '!$S:$S),"999999,9")</f>
        <v>999999,9</v>
      </c>
      <c r="M30" s="2" t="str">
        <f>IFERROR(_xlfn.XLOOKUP($A30,'LISTA '!$D:$D,'LISTA '!$S:$S),"999999,9")</f>
        <v>999999,9</v>
      </c>
      <c r="N30" s="2" t="str">
        <f>IFERROR(_xlfn.XLOOKUP($A30,'LISTA '!$D:$D,'LISTA '!$S:$S),"999999,9")</f>
        <v>999999,9</v>
      </c>
    </row>
    <row r="31" spans="1:14" x14ac:dyDescent="0.3">
      <c r="A31" s="187">
        <v>2193</v>
      </c>
      <c r="B31" s="221">
        <v>999999.9</v>
      </c>
      <c r="C31" s="221">
        <v>999999.9</v>
      </c>
      <c r="D31" s="221">
        <v>999999.9</v>
      </c>
      <c r="E31" s="221">
        <v>0</v>
      </c>
      <c r="F31" s="221">
        <v>0</v>
      </c>
      <c r="G31" s="221">
        <v>0</v>
      </c>
      <c r="H31" s="221">
        <v>0</v>
      </c>
      <c r="I31" s="221">
        <v>0</v>
      </c>
      <c r="J31" s="224">
        <v>46006.336041666669</v>
      </c>
      <c r="K31" s="221">
        <v>3779</v>
      </c>
      <c r="L31" s="235" t="str">
        <f>IFERROR(_xlfn.XLOOKUP($A31,'LISTA '!$D:$D,'LISTA '!$S:$S),"999999,9")</f>
        <v>999999,9</v>
      </c>
      <c r="M31" s="2" t="str">
        <f>IFERROR(_xlfn.XLOOKUP($A31,'LISTA '!$D:$D,'LISTA '!$S:$S),"999999,9")</f>
        <v>999999,9</v>
      </c>
      <c r="N31" s="2" t="str">
        <f>IFERROR(_xlfn.XLOOKUP($A31,'LISTA '!$D:$D,'LISTA '!$S:$S),"999999,9")</f>
        <v>999999,9</v>
      </c>
    </row>
    <row r="32" spans="1:14" x14ac:dyDescent="0.3">
      <c r="A32" s="187">
        <v>2194</v>
      </c>
      <c r="B32" s="221">
        <v>56.400000000000006</v>
      </c>
      <c r="C32" s="221">
        <v>56.400000000000006</v>
      </c>
      <c r="D32" s="221">
        <v>56.400000000000006</v>
      </c>
      <c r="E32" s="221">
        <v>0</v>
      </c>
      <c r="F32" s="221">
        <v>0</v>
      </c>
      <c r="G32" s="221">
        <v>0</v>
      </c>
      <c r="H32" s="221">
        <v>0</v>
      </c>
      <c r="I32" s="221">
        <v>0</v>
      </c>
      <c r="J32" s="224">
        <v>46006.336041666669</v>
      </c>
      <c r="K32" s="221">
        <v>3780</v>
      </c>
      <c r="L32" s="235">
        <f>IFERROR(_xlfn.XLOOKUP($A32,'LISTA '!$D:$D,'LISTA '!$S:$S),"999999,9")</f>
        <v>56.400000000000006</v>
      </c>
      <c r="M32" s="2">
        <f>IFERROR(_xlfn.XLOOKUP($A32,'LISTA '!$D:$D,'LISTA '!$S:$S),"999999,9")</f>
        <v>56.400000000000006</v>
      </c>
      <c r="N32" s="2">
        <f>IFERROR(_xlfn.XLOOKUP($A32,'LISTA '!$D:$D,'LISTA '!$S:$S),"999999,9")</f>
        <v>56.400000000000006</v>
      </c>
    </row>
    <row r="33" spans="1:14" x14ac:dyDescent="0.3">
      <c r="A33" s="187">
        <v>2195</v>
      </c>
      <c r="B33" s="221">
        <v>177.60000000000002</v>
      </c>
      <c r="C33" s="221">
        <v>177.60000000000002</v>
      </c>
      <c r="D33" s="221">
        <v>177.60000000000002</v>
      </c>
      <c r="E33" s="221">
        <v>0</v>
      </c>
      <c r="F33" s="221">
        <v>0</v>
      </c>
      <c r="G33" s="221">
        <v>0</v>
      </c>
      <c r="H33" s="221">
        <v>0</v>
      </c>
      <c r="I33" s="221">
        <v>0</v>
      </c>
      <c r="J33" s="224">
        <v>46006.336041666669</v>
      </c>
      <c r="K33" s="221">
        <v>3781</v>
      </c>
      <c r="L33" s="235">
        <f>IFERROR(_xlfn.XLOOKUP($A33,'LISTA '!$D:$D,'LISTA '!$S:$S),"999999,9")</f>
        <v>177.60000000000002</v>
      </c>
      <c r="M33" s="2">
        <f>IFERROR(_xlfn.XLOOKUP($A33,'LISTA '!$D:$D,'LISTA '!$S:$S),"999999,9")</f>
        <v>177.60000000000002</v>
      </c>
      <c r="N33" s="2">
        <f>IFERROR(_xlfn.XLOOKUP($A33,'LISTA '!$D:$D,'LISTA '!$S:$S),"999999,9")</f>
        <v>177.60000000000002</v>
      </c>
    </row>
    <row r="34" spans="1:14" x14ac:dyDescent="0.3">
      <c r="A34" s="187">
        <v>2196</v>
      </c>
      <c r="B34" s="221">
        <v>271.20000000000005</v>
      </c>
      <c r="C34" s="221">
        <v>271.20000000000005</v>
      </c>
      <c r="D34" s="221">
        <v>271.20000000000005</v>
      </c>
      <c r="E34" s="221">
        <v>0</v>
      </c>
      <c r="F34" s="221">
        <v>0</v>
      </c>
      <c r="G34" s="221">
        <v>0</v>
      </c>
      <c r="H34" s="221">
        <v>0</v>
      </c>
      <c r="I34" s="221">
        <v>0</v>
      </c>
      <c r="J34" s="224">
        <v>46006.336041666669</v>
      </c>
      <c r="K34" s="221">
        <v>3782</v>
      </c>
      <c r="L34" s="235">
        <f>IFERROR(_xlfn.XLOOKUP($A34,'LISTA '!$D:$D,'LISTA '!$S:$S),"999999,9")</f>
        <v>271.20000000000005</v>
      </c>
      <c r="M34" s="2">
        <f>IFERROR(_xlfn.XLOOKUP($A34,'LISTA '!$D:$D,'LISTA '!$S:$S),"999999,9")</f>
        <v>271.20000000000005</v>
      </c>
      <c r="N34" s="2">
        <f>IFERROR(_xlfn.XLOOKUP($A34,'LISTA '!$D:$D,'LISTA '!$S:$S),"999999,9")</f>
        <v>271.20000000000005</v>
      </c>
    </row>
    <row r="35" spans="1:14" x14ac:dyDescent="0.3">
      <c r="A35" s="187">
        <v>2200</v>
      </c>
      <c r="B35" s="221">
        <v>999999.9</v>
      </c>
      <c r="C35" s="221">
        <v>999999.9</v>
      </c>
      <c r="D35" s="221">
        <v>999999.9</v>
      </c>
      <c r="E35" s="221">
        <v>0</v>
      </c>
      <c r="F35" s="221">
        <v>0</v>
      </c>
      <c r="G35" s="221">
        <v>0</v>
      </c>
      <c r="H35" s="221">
        <v>0</v>
      </c>
      <c r="I35" s="221">
        <v>0</v>
      </c>
      <c r="J35" s="224">
        <v>46006.336041666669</v>
      </c>
      <c r="K35" s="221">
        <v>3786</v>
      </c>
      <c r="L35" s="235" t="str">
        <f>IFERROR(_xlfn.XLOOKUP($A35,'LISTA '!$D:$D,'LISTA '!$S:$S),"999999,9")</f>
        <v>999999,9</v>
      </c>
      <c r="M35" s="2" t="str">
        <f>IFERROR(_xlfn.XLOOKUP($A35,'LISTA '!$D:$D,'LISTA '!$S:$S),"999999,9")</f>
        <v>999999,9</v>
      </c>
      <c r="N35" s="2" t="str">
        <f>IFERROR(_xlfn.XLOOKUP($A35,'LISTA '!$D:$D,'LISTA '!$S:$S),"999999,9")</f>
        <v>999999,9</v>
      </c>
    </row>
    <row r="36" spans="1:14" x14ac:dyDescent="0.3">
      <c r="A36" s="187">
        <v>2201</v>
      </c>
      <c r="B36" s="221">
        <v>999999.9</v>
      </c>
      <c r="C36" s="221">
        <v>999999.9</v>
      </c>
      <c r="D36" s="221">
        <v>999999.9</v>
      </c>
      <c r="E36" s="221">
        <v>0</v>
      </c>
      <c r="F36" s="221">
        <v>0</v>
      </c>
      <c r="G36" s="221">
        <v>0</v>
      </c>
      <c r="H36" s="221">
        <v>0</v>
      </c>
      <c r="I36" s="221">
        <v>0</v>
      </c>
      <c r="J36" s="224">
        <v>46006.336041666669</v>
      </c>
      <c r="K36" s="221">
        <v>3787</v>
      </c>
      <c r="L36" s="235" t="str">
        <f>IFERROR(_xlfn.XLOOKUP($A36,'LISTA '!$D:$D,'LISTA '!$S:$S),"999999,9")</f>
        <v>999999,9</v>
      </c>
      <c r="M36" s="2" t="str">
        <f>IFERROR(_xlfn.XLOOKUP($A36,'LISTA '!$D:$D,'LISTA '!$S:$S),"999999,9")</f>
        <v>999999,9</v>
      </c>
      <c r="N36" s="2" t="str">
        <f>IFERROR(_xlfn.XLOOKUP($A36,'LISTA '!$D:$D,'LISTA '!$S:$S),"999999,9")</f>
        <v>999999,9</v>
      </c>
    </row>
    <row r="37" spans="1:14" x14ac:dyDescent="0.3">
      <c r="A37" s="187">
        <v>2203</v>
      </c>
      <c r="B37" s="221">
        <v>999999.9</v>
      </c>
      <c r="C37" s="221">
        <v>999999.9</v>
      </c>
      <c r="D37" s="221">
        <v>999999.9</v>
      </c>
      <c r="E37" s="221">
        <v>0</v>
      </c>
      <c r="F37" s="221">
        <v>0</v>
      </c>
      <c r="G37" s="221">
        <v>0</v>
      </c>
      <c r="H37" s="221">
        <v>0</v>
      </c>
      <c r="I37" s="221">
        <v>0</v>
      </c>
      <c r="J37" s="224">
        <v>46006.336041666669</v>
      </c>
      <c r="K37" s="221">
        <v>3789</v>
      </c>
      <c r="L37" s="235" t="str">
        <f>IFERROR(_xlfn.XLOOKUP($A37,'LISTA '!$D:$D,'LISTA '!$S:$S),"999999,9")</f>
        <v>999999,9</v>
      </c>
      <c r="M37" s="2" t="str">
        <f>IFERROR(_xlfn.XLOOKUP($A37,'LISTA '!$D:$D,'LISTA '!$S:$S),"999999,9")</f>
        <v>999999,9</v>
      </c>
      <c r="N37" s="2" t="str">
        <f>IFERROR(_xlfn.XLOOKUP($A37,'LISTA '!$D:$D,'LISTA '!$S:$S),"999999,9")</f>
        <v>999999,9</v>
      </c>
    </row>
    <row r="38" spans="1:14" x14ac:dyDescent="0.3">
      <c r="A38" s="187">
        <v>21784</v>
      </c>
      <c r="B38" s="221">
        <v>999999.9</v>
      </c>
      <c r="C38" s="221">
        <v>999999.9</v>
      </c>
      <c r="D38" s="221">
        <v>999999.9</v>
      </c>
      <c r="E38" s="221">
        <v>0</v>
      </c>
      <c r="F38" s="221">
        <v>0</v>
      </c>
      <c r="G38" s="221">
        <v>0</v>
      </c>
      <c r="H38" s="221">
        <v>0</v>
      </c>
      <c r="I38" s="221">
        <v>0</v>
      </c>
      <c r="J38" s="224">
        <v>46006.336041666669</v>
      </c>
      <c r="K38" s="221">
        <v>4131</v>
      </c>
      <c r="L38" s="235" t="str">
        <f>IFERROR(_xlfn.XLOOKUP($A38,'LISTA '!$D:$D,'LISTA '!$S:$S),"999999,9")</f>
        <v>999999,9</v>
      </c>
      <c r="M38" s="2" t="str">
        <f>IFERROR(_xlfn.XLOOKUP($A38,'LISTA '!$D:$D,'LISTA '!$S:$S),"999999,9")</f>
        <v>999999,9</v>
      </c>
      <c r="N38" s="2" t="str">
        <f>IFERROR(_xlfn.XLOOKUP($A38,'LISTA '!$D:$D,'LISTA '!$S:$S),"999999,9")</f>
        <v>999999,9</v>
      </c>
    </row>
    <row r="39" spans="1:14" x14ac:dyDescent="0.3">
      <c r="A39" s="187">
        <v>21785</v>
      </c>
      <c r="B39" s="221">
        <v>999999.9</v>
      </c>
      <c r="C39" s="221">
        <v>999999.9</v>
      </c>
      <c r="D39" s="221">
        <v>999999.9</v>
      </c>
      <c r="E39" s="221">
        <v>0</v>
      </c>
      <c r="F39" s="221">
        <v>0</v>
      </c>
      <c r="G39" s="221">
        <v>0</v>
      </c>
      <c r="H39" s="221">
        <v>0</v>
      </c>
      <c r="I39" s="221">
        <v>0</v>
      </c>
      <c r="J39" s="224">
        <v>46006.336041666669</v>
      </c>
      <c r="K39" s="221">
        <v>4132</v>
      </c>
      <c r="L39" s="235" t="str">
        <f>IFERROR(_xlfn.XLOOKUP($A39,'LISTA '!$D:$D,'LISTA '!$S:$S),"999999,9")</f>
        <v>999999,9</v>
      </c>
      <c r="M39" s="2" t="str">
        <f>IFERROR(_xlfn.XLOOKUP($A39,'LISTA '!$D:$D,'LISTA '!$S:$S),"999999,9")</f>
        <v>999999,9</v>
      </c>
      <c r="N39" s="2" t="str">
        <f>IFERROR(_xlfn.XLOOKUP($A39,'LISTA '!$D:$D,'LISTA '!$S:$S),"999999,9")</f>
        <v>999999,9</v>
      </c>
    </row>
    <row r="40" spans="1:14" x14ac:dyDescent="0.3">
      <c r="A40" s="187">
        <v>2341</v>
      </c>
      <c r="B40" s="221">
        <v>999999.9</v>
      </c>
      <c r="C40" s="221">
        <v>999999.9</v>
      </c>
      <c r="D40" s="221">
        <v>999999.9</v>
      </c>
      <c r="E40" s="221">
        <v>0</v>
      </c>
      <c r="F40" s="221">
        <v>0</v>
      </c>
      <c r="G40" s="221">
        <v>0</v>
      </c>
      <c r="H40" s="221">
        <v>0</v>
      </c>
      <c r="I40" s="221">
        <v>0</v>
      </c>
      <c r="J40" s="224">
        <v>46006.336041666669</v>
      </c>
      <c r="K40" s="221">
        <v>4138</v>
      </c>
      <c r="L40" s="235" t="str">
        <f>IFERROR(_xlfn.XLOOKUP($A40,'LISTA '!$D:$D,'LISTA '!$S:$S),"999999,9")</f>
        <v>999999,9</v>
      </c>
      <c r="M40" s="2" t="str">
        <f>IFERROR(_xlfn.XLOOKUP($A40,'LISTA '!$D:$D,'LISTA '!$S:$S),"999999,9")</f>
        <v>999999,9</v>
      </c>
      <c r="N40" s="2" t="str">
        <f>IFERROR(_xlfn.XLOOKUP($A40,'LISTA '!$D:$D,'LISTA '!$S:$S),"999999,9")</f>
        <v>999999,9</v>
      </c>
    </row>
    <row r="41" spans="1:14" x14ac:dyDescent="0.3">
      <c r="A41" s="187">
        <v>50010</v>
      </c>
      <c r="B41" s="221">
        <v>999999.9</v>
      </c>
      <c r="C41" s="221">
        <v>999999.9</v>
      </c>
      <c r="D41" s="221">
        <v>999999.9</v>
      </c>
      <c r="E41" s="221">
        <v>0</v>
      </c>
      <c r="F41" s="221">
        <v>0</v>
      </c>
      <c r="G41" s="221">
        <v>0</v>
      </c>
      <c r="H41" s="221">
        <v>0</v>
      </c>
      <c r="I41" s="221">
        <v>0</v>
      </c>
      <c r="J41" s="224">
        <v>46006.336041666669</v>
      </c>
      <c r="K41" s="221">
        <v>4156</v>
      </c>
      <c r="L41" s="235" t="str">
        <f>IFERROR(_xlfn.XLOOKUP($A41,'LISTA '!$D:$D,'LISTA '!$S:$S),"999999,9")</f>
        <v>999999,9</v>
      </c>
      <c r="M41" s="2" t="str">
        <f>IFERROR(_xlfn.XLOOKUP($A41,'LISTA '!$D:$D,'LISTA '!$S:$S),"999999,9")</f>
        <v>999999,9</v>
      </c>
      <c r="N41" s="2" t="str">
        <f>IFERROR(_xlfn.XLOOKUP($A41,'LISTA '!$D:$D,'LISTA '!$S:$S),"999999,9")</f>
        <v>999999,9</v>
      </c>
    </row>
    <row r="42" spans="1:14" x14ac:dyDescent="0.3">
      <c r="A42" s="187">
        <v>50014</v>
      </c>
      <c r="B42" s="221">
        <v>999999.9</v>
      </c>
      <c r="C42" s="221">
        <v>999999.9</v>
      </c>
      <c r="D42" s="221">
        <v>999999.9</v>
      </c>
      <c r="E42" s="221">
        <v>0</v>
      </c>
      <c r="F42" s="221">
        <v>0</v>
      </c>
      <c r="G42" s="221">
        <v>0</v>
      </c>
      <c r="H42" s="221">
        <v>0</v>
      </c>
      <c r="I42" s="221">
        <v>0</v>
      </c>
      <c r="J42" s="224">
        <v>46006.336041666669</v>
      </c>
      <c r="K42" s="221">
        <v>4160</v>
      </c>
      <c r="L42" s="235" t="str">
        <f>IFERROR(_xlfn.XLOOKUP($A42,'LISTA '!$D:$D,'LISTA '!$S:$S),"999999,9")</f>
        <v>999999,9</v>
      </c>
      <c r="M42" s="2" t="str">
        <f>IFERROR(_xlfn.XLOOKUP($A42,'LISTA '!$D:$D,'LISTA '!$S:$S),"999999,9")</f>
        <v>999999,9</v>
      </c>
      <c r="N42" s="2" t="str">
        <f>IFERROR(_xlfn.XLOOKUP($A42,'LISTA '!$D:$D,'LISTA '!$S:$S),"999999,9")</f>
        <v>999999,9</v>
      </c>
    </row>
    <row r="43" spans="1:14" x14ac:dyDescent="0.3">
      <c r="A43" s="187">
        <v>50015</v>
      </c>
      <c r="B43" s="221">
        <v>999999.9</v>
      </c>
      <c r="C43" s="221">
        <v>999999.9</v>
      </c>
      <c r="D43" s="221">
        <v>999999.9</v>
      </c>
      <c r="E43" s="221">
        <v>0</v>
      </c>
      <c r="F43" s="221">
        <v>0</v>
      </c>
      <c r="G43" s="221">
        <v>0</v>
      </c>
      <c r="H43" s="221">
        <v>0</v>
      </c>
      <c r="I43" s="221">
        <v>0</v>
      </c>
      <c r="J43" s="224">
        <v>46006.336041666669</v>
      </c>
      <c r="K43" s="221">
        <v>4161</v>
      </c>
      <c r="L43" s="235" t="str">
        <f>IFERROR(_xlfn.XLOOKUP($A43,'LISTA '!$D:$D,'LISTA '!$S:$S),"999999,9")</f>
        <v>999999,9</v>
      </c>
      <c r="M43" s="2" t="str">
        <f>IFERROR(_xlfn.XLOOKUP($A43,'LISTA '!$D:$D,'LISTA '!$S:$S),"999999,9")</f>
        <v>999999,9</v>
      </c>
      <c r="N43" s="2" t="str">
        <f>IFERROR(_xlfn.XLOOKUP($A43,'LISTA '!$D:$D,'LISTA '!$S:$S),"999999,9")</f>
        <v>999999,9</v>
      </c>
    </row>
    <row r="44" spans="1:14" x14ac:dyDescent="0.3">
      <c r="A44" s="187">
        <v>50016</v>
      </c>
      <c r="B44" s="221">
        <v>999999.9</v>
      </c>
      <c r="C44" s="221">
        <v>999999.9</v>
      </c>
      <c r="D44" s="221">
        <v>999999.9</v>
      </c>
      <c r="E44" s="221">
        <v>0</v>
      </c>
      <c r="F44" s="221">
        <v>0</v>
      </c>
      <c r="G44" s="221">
        <v>0</v>
      </c>
      <c r="H44" s="221">
        <v>0</v>
      </c>
      <c r="I44" s="221">
        <v>0</v>
      </c>
      <c r="J44" s="224">
        <v>46006.336041666669</v>
      </c>
      <c r="K44" s="221">
        <v>4162</v>
      </c>
      <c r="L44" s="235" t="str">
        <f>IFERROR(_xlfn.XLOOKUP($A44,'LISTA '!$D:$D,'LISTA '!$S:$S),"999999,9")</f>
        <v>999999,9</v>
      </c>
      <c r="M44" s="2" t="str">
        <f>IFERROR(_xlfn.XLOOKUP($A44,'LISTA '!$D:$D,'LISTA '!$S:$S),"999999,9")</f>
        <v>999999,9</v>
      </c>
      <c r="N44" s="2" t="str">
        <f>IFERROR(_xlfn.XLOOKUP($A44,'LISTA '!$D:$D,'LISTA '!$S:$S),"999999,9")</f>
        <v>999999,9</v>
      </c>
    </row>
    <row r="45" spans="1:14" x14ac:dyDescent="0.3">
      <c r="A45" s="187">
        <v>50017</v>
      </c>
      <c r="B45" s="221">
        <v>999999.9</v>
      </c>
      <c r="C45" s="221">
        <v>999999.9</v>
      </c>
      <c r="D45" s="221">
        <v>999999.9</v>
      </c>
      <c r="E45" s="221">
        <v>0</v>
      </c>
      <c r="F45" s="221">
        <v>0</v>
      </c>
      <c r="G45" s="221">
        <v>0</v>
      </c>
      <c r="H45" s="221">
        <v>0</v>
      </c>
      <c r="I45" s="221">
        <v>0</v>
      </c>
      <c r="J45" s="224">
        <v>46006.336041666669</v>
      </c>
      <c r="K45" s="221">
        <v>4163</v>
      </c>
      <c r="L45" s="235" t="str">
        <f>IFERROR(_xlfn.XLOOKUP($A45,'LISTA '!$D:$D,'LISTA '!$S:$S),"999999,9")</f>
        <v>999999,9</v>
      </c>
      <c r="M45" s="2" t="str">
        <f>IFERROR(_xlfn.XLOOKUP($A45,'LISTA '!$D:$D,'LISTA '!$S:$S),"999999,9")</f>
        <v>999999,9</v>
      </c>
      <c r="N45" s="2" t="str">
        <f>IFERROR(_xlfn.XLOOKUP($A45,'LISTA '!$D:$D,'LISTA '!$S:$S),"999999,9")</f>
        <v>999999,9</v>
      </c>
    </row>
    <row r="46" spans="1:14" x14ac:dyDescent="0.3">
      <c r="A46" s="187">
        <v>50018</v>
      </c>
      <c r="B46" s="221">
        <v>999999.9</v>
      </c>
      <c r="C46" s="221">
        <v>999999.9</v>
      </c>
      <c r="D46" s="221">
        <v>999999.9</v>
      </c>
      <c r="E46" s="221">
        <v>0</v>
      </c>
      <c r="F46" s="221">
        <v>0</v>
      </c>
      <c r="G46" s="221">
        <v>0</v>
      </c>
      <c r="H46" s="221">
        <v>0</v>
      </c>
      <c r="I46" s="221">
        <v>0</v>
      </c>
      <c r="J46" s="224">
        <v>46006.336041666669</v>
      </c>
      <c r="K46" s="221">
        <v>4164</v>
      </c>
      <c r="L46" s="235" t="str">
        <f>IFERROR(_xlfn.XLOOKUP($A46,'LISTA '!$D:$D,'LISTA '!$S:$S),"999999,9")</f>
        <v>999999,9</v>
      </c>
      <c r="M46" s="2" t="str">
        <f>IFERROR(_xlfn.XLOOKUP($A46,'LISTA '!$D:$D,'LISTA '!$S:$S),"999999,9")</f>
        <v>999999,9</v>
      </c>
      <c r="N46" s="2" t="str">
        <f>IFERROR(_xlfn.XLOOKUP($A46,'LISTA '!$D:$D,'LISTA '!$S:$S),"999999,9")</f>
        <v>999999,9</v>
      </c>
    </row>
    <row r="47" spans="1:14" x14ac:dyDescent="0.3">
      <c r="A47" s="187">
        <v>50039</v>
      </c>
      <c r="B47" s="221">
        <v>999999.9</v>
      </c>
      <c r="C47" s="221">
        <v>999999.9</v>
      </c>
      <c r="D47" s="221">
        <v>999999.9</v>
      </c>
      <c r="E47" s="221">
        <v>0</v>
      </c>
      <c r="F47" s="221">
        <v>0</v>
      </c>
      <c r="G47" s="221">
        <v>0</v>
      </c>
      <c r="H47" s="221">
        <v>0</v>
      </c>
      <c r="I47" s="221">
        <v>0</v>
      </c>
      <c r="J47" s="224">
        <v>46006.336041666669</v>
      </c>
      <c r="K47" s="221">
        <v>4212</v>
      </c>
      <c r="L47" s="235" t="str">
        <f>IFERROR(_xlfn.XLOOKUP($A47,'LISTA '!$D:$D,'LISTA '!$S:$S),"999999,9")</f>
        <v>999999,9</v>
      </c>
      <c r="M47" s="2" t="str">
        <f>IFERROR(_xlfn.XLOOKUP($A47,'LISTA '!$D:$D,'LISTA '!$S:$S),"999999,9")</f>
        <v>999999,9</v>
      </c>
      <c r="N47" s="2" t="str">
        <f>IFERROR(_xlfn.XLOOKUP($A47,'LISTA '!$D:$D,'LISTA '!$S:$S),"999999,9")</f>
        <v>999999,9</v>
      </c>
    </row>
    <row r="48" spans="1:14" x14ac:dyDescent="0.3">
      <c r="A48" s="187">
        <v>50040</v>
      </c>
      <c r="B48" s="221">
        <v>999999.9</v>
      </c>
      <c r="C48" s="221">
        <v>999999.9</v>
      </c>
      <c r="D48" s="221">
        <v>999999.9</v>
      </c>
      <c r="E48" s="221">
        <v>0</v>
      </c>
      <c r="F48" s="221">
        <v>0</v>
      </c>
      <c r="G48" s="221">
        <v>0</v>
      </c>
      <c r="H48" s="221">
        <v>0</v>
      </c>
      <c r="I48" s="221">
        <v>0</v>
      </c>
      <c r="J48" s="224">
        <v>46006.336041666669</v>
      </c>
      <c r="K48" s="221">
        <v>4213</v>
      </c>
      <c r="L48" s="235" t="str">
        <f>IFERROR(_xlfn.XLOOKUP($A48,'LISTA '!$D:$D,'LISTA '!$S:$S),"999999,9")</f>
        <v>999999,9</v>
      </c>
      <c r="M48" s="2" t="str">
        <f>IFERROR(_xlfn.XLOOKUP($A48,'LISTA '!$D:$D,'LISTA '!$S:$S),"999999,9")</f>
        <v>999999,9</v>
      </c>
      <c r="N48" s="2" t="str">
        <f>IFERROR(_xlfn.XLOOKUP($A48,'LISTA '!$D:$D,'LISTA '!$S:$S),"999999,9")</f>
        <v>999999,9</v>
      </c>
    </row>
    <row r="49" spans="1:14" x14ac:dyDescent="0.3">
      <c r="A49" s="187">
        <v>50041</v>
      </c>
      <c r="B49" s="221">
        <v>999999.9</v>
      </c>
      <c r="C49" s="221">
        <v>999999.9</v>
      </c>
      <c r="D49" s="221">
        <v>999999.9</v>
      </c>
      <c r="E49" s="221">
        <v>0</v>
      </c>
      <c r="F49" s="221">
        <v>0</v>
      </c>
      <c r="G49" s="221">
        <v>0</v>
      </c>
      <c r="H49" s="221">
        <v>0</v>
      </c>
      <c r="I49" s="221">
        <v>0</v>
      </c>
      <c r="J49" s="224">
        <v>46006.336041666669</v>
      </c>
      <c r="K49" s="221">
        <v>4216</v>
      </c>
      <c r="L49" s="235" t="str">
        <f>IFERROR(_xlfn.XLOOKUP($A49,'LISTA '!$D:$D,'LISTA '!$S:$S),"999999,9")</f>
        <v>999999,9</v>
      </c>
      <c r="M49" s="2" t="str">
        <f>IFERROR(_xlfn.XLOOKUP($A49,'LISTA '!$D:$D,'LISTA '!$S:$S),"999999,9")</f>
        <v>999999,9</v>
      </c>
      <c r="N49" s="2" t="str">
        <f>IFERROR(_xlfn.XLOOKUP($A49,'LISTA '!$D:$D,'LISTA '!$S:$S),"999999,9")</f>
        <v>999999,9</v>
      </c>
    </row>
    <row r="50" spans="1:14" x14ac:dyDescent="0.3">
      <c r="A50" s="187">
        <v>2309</v>
      </c>
      <c r="B50" s="221">
        <v>999999.9</v>
      </c>
      <c r="C50" s="221">
        <v>999999.9</v>
      </c>
      <c r="D50" s="221">
        <v>999999.9</v>
      </c>
      <c r="E50" s="221">
        <v>0</v>
      </c>
      <c r="F50" s="221">
        <v>0</v>
      </c>
      <c r="G50" s="221">
        <v>0</v>
      </c>
      <c r="H50" s="221">
        <v>0</v>
      </c>
      <c r="I50" s="221">
        <v>0</v>
      </c>
      <c r="J50" s="224">
        <v>46006.336041666669</v>
      </c>
      <c r="K50" s="221">
        <v>4100</v>
      </c>
      <c r="L50" s="235" t="str">
        <f>IFERROR(_xlfn.XLOOKUP($A50,'LISTA '!$D:$D,'LISTA '!$S:$S),"999999,9")</f>
        <v>999999,9</v>
      </c>
      <c r="M50" s="2" t="str">
        <f>IFERROR(_xlfn.XLOOKUP($A50,'LISTA '!$D:$D,'LISTA '!$S:$S),"999999,9")</f>
        <v>999999,9</v>
      </c>
      <c r="N50" s="2" t="str">
        <f>IFERROR(_xlfn.XLOOKUP($A50,'LISTA '!$D:$D,'LISTA '!$S:$S),"999999,9")</f>
        <v>999999,9</v>
      </c>
    </row>
    <row r="51" spans="1:14" x14ac:dyDescent="0.3">
      <c r="A51" s="187">
        <v>2310</v>
      </c>
      <c r="B51" s="221">
        <v>999999.9</v>
      </c>
      <c r="C51" s="221">
        <v>999999.9</v>
      </c>
      <c r="D51" s="221">
        <v>999999.9</v>
      </c>
      <c r="E51" s="221">
        <v>0</v>
      </c>
      <c r="F51" s="221">
        <v>0</v>
      </c>
      <c r="G51" s="221">
        <v>0</v>
      </c>
      <c r="H51" s="221">
        <v>0</v>
      </c>
      <c r="I51" s="221">
        <v>0</v>
      </c>
      <c r="J51" s="224">
        <v>46006.336041666669</v>
      </c>
      <c r="K51" s="221">
        <v>4101</v>
      </c>
      <c r="L51" s="235" t="str">
        <f>IFERROR(_xlfn.XLOOKUP($A51,'LISTA '!$D:$D,'LISTA '!$S:$S),"999999,9")</f>
        <v>999999,9</v>
      </c>
      <c r="M51" s="2" t="str">
        <f>IFERROR(_xlfn.XLOOKUP($A51,'LISTA '!$D:$D,'LISTA '!$S:$S),"999999,9")</f>
        <v>999999,9</v>
      </c>
      <c r="N51" s="2" t="str">
        <f>IFERROR(_xlfn.XLOOKUP($A51,'LISTA '!$D:$D,'LISTA '!$S:$S),"999999,9")</f>
        <v>999999,9</v>
      </c>
    </row>
    <row r="52" spans="1:14" x14ac:dyDescent="0.3">
      <c r="A52" s="187">
        <v>2311</v>
      </c>
      <c r="B52" s="221">
        <v>999999.9</v>
      </c>
      <c r="C52" s="221">
        <v>999999.9</v>
      </c>
      <c r="D52" s="221">
        <v>999999.9</v>
      </c>
      <c r="E52" s="221">
        <v>0</v>
      </c>
      <c r="F52" s="221">
        <v>0</v>
      </c>
      <c r="G52" s="221">
        <v>0</v>
      </c>
      <c r="H52" s="221">
        <v>0</v>
      </c>
      <c r="I52" s="221">
        <v>0</v>
      </c>
      <c r="J52" s="224">
        <v>46006.336041666669</v>
      </c>
      <c r="K52" s="221">
        <v>4102</v>
      </c>
      <c r="L52" s="235" t="str">
        <f>IFERROR(_xlfn.XLOOKUP($A52,'LISTA '!$D:$D,'LISTA '!$S:$S),"999999,9")</f>
        <v>999999,9</v>
      </c>
      <c r="M52" s="2" t="str">
        <f>IFERROR(_xlfn.XLOOKUP($A52,'LISTA '!$D:$D,'LISTA '!$S:$S),"999999,9")</f>
        <v>999999,9</v>
      </c>
      <c r="N52" s="2" t="str">
        <f>IFERROR(_xlfn.XLOOKUP($A52,'LISTA '!$D:$D,'LISTA '!$S:$S),"999999,9")</f>
        <v>999999,9</v>
      </c>
    </row>
    <row r="53" spans="1:14" x14ac:dyDescent="0.3">
      <c r="A53" s="187">
        <v>2312</v>
      </c>
      <c r="B53" s="221">
        <v>999999.9</v>
      </c>
      <c r="C53" s="221">
        <v>999999.9</v>
      </c>
      <c r="D53" s="221">
        <v>999999.9</v>
      </c>
      <c r="E53" s="221">
        <v>0</v>
      </c>
      <c r="F53" s="221">
        <v>0</v>
      </c>
      <c r="G53" s="221">
        <v>0</v>
      </c>
      <c r="H53" s="221">
        <v>0</v>
      </c>
      <c r="I53" s="221">
        <v>0</v>
      </c>
      <c r="J53" s="224">
        <v>46006.336041666669</v>
      </c>
      <c r="K53" s="221">
        <v>4103</v>
      </c>
      <c r="L53" s="235" t="str">
        <f>IFERROR(_xlfn.XLOOKUP($A53,'LISTA '!$D:$D,'LISTA '!$S:$S),"999999,9")</f>
        <v>999999,9</v>
      </c>
      <c r="M53" s="2" t="str">
        <f>IFERROR(_xlfn.XLOOKUP($A53,'LISTA '!$D:$D,'LISTA '!$S:$S),"999999,9")</f>
        <v>999999,9</v>
      </c>
      <c r="N53" s="2" t="str">
        <f>IFERROR(_xlfn.XLOOKUP($A53,'LISTA '!$D:$D,'LISTA '!$S:$S),"999999,9")</f>
        <v>999999,9</v>
      </c>
    </row>
    <row r="54" spans="1:14" x14ac:dyDescent="0.3">
      <c r="A54" s="187">
        <v>2313</v>
      </c>
      <c r="B54" s="221">
        <v>999999.9</v>
      </c>
      <c r="C54" s="221">
        <v>999999.9</v>
      </c>
      <c r="D54" s="221">
        <v>999999.9</v>
      </c>
      <c r="E54" s="221">
        <v>0</v>
      </c>
      <c r="F54" s="221">
        <v>0</v>
      </c>
      <c r="G54" s="221">
        <v>0</v>
      </c>
      <c r="H54" s="221">
        <v>0</v>
      </c>
      <c r="I54" s="221">
        <v>0</v>
      </c>
      <c r="J54" s="224">
        <v>46006.336041666669</v>
      </c>
      <c r="K54" s="221">
        <v>4104</v>
      </c>
      <c r="L54" s="235" t="str">
        <f>IFERROR(_xlfn.XLOOKUP($A54,'LISTA '!$D:$D,'LISTA '!$S:$S),"999999,9")</f>
        <v>999999,9</v>
      </c>
      <c r="M54" s="2" t="str">
        <f>IFERROR(_xlfn.XLOOKUP($A54,'LISTA '!$D:$D,'LISTA '!$S:$S),"999999,9")</f>
        <v>999999,9</v>
      </c>
      <c r="N54" s="2" t="str">
        <f>IFERROR(_xlfn.XLOOKUP($A54,'LISTA '!$D:$D,'LISTA '!$S:$S),"999999,9")</f>
        <v>999999,9</v>
      </c>
    </row>
    <row r="55" spans="1:14" x14ac:dyDescent="0.3">
      <c r="A55" s="187">
        <v>21786</v>
      </c>
      <c r="B55" s="221">
        <v>999999.9</v>
      </c>
      <c r="C55" s="221">
        <v>999999.9</v>
      </c>
      <c r="D55" s="221">
        <v>999999.9</v>
      </c>
      <c r="E55" s="221">
        <v>0</v>
      </c>
      <c r="F55" s="221">
        <v>0</v>
      </c>
      <c r="G55" s="221">
        <v>0</v>
      </c>
      <c r="H55" s="221">
        <v>0</v>
      </c>
      <c r="I55" s="221">
        <v>0</v>
      </c>
      <c r="J55" s="224">
        <v>46006.336041666669</v>
      </c>
      <c r="K55" s="221">
        <v>4133</v>
      </c>
      <c r="L55" s="235" t="str">
        <f>IFERROR(_xlfn.XLOOKUP($A55,'LISTA '!$D:$D,'LISTA '!$S:$S),"999999,9")</f>
        <v>999999,9</v>
      </c>
      <c r="M55" s="2" t="str">
        <f>IFERROR(_xlfn.XLOOKUP($A55,'LISTA '!$D:$D,'LISTA '!$S:$S),"999999,9")</f>
        <v>999999,9</v>
      </c>
      <c r="N55" s="2" t="str">
        <f>IFERROR(_xlfn.XLOOKUP($A55,'LISTA '!$D:$D,'LISTA '!$S:$S),"999999,9")</f>
        <v>999999,9</v>
      </c>
    </row>
    <row r="56" spans="1:14" x14ac:dyDescent="0.3">
      <c r="A56" s="187">
        <v>50026</v>
      </c>
      <c r="B56" s="221">
        <v>999999.9</v>
      </c>
      <c r="C56" s="221">
        <v>999999.9</v>
      </c>
      <c r="D56" s="221">
        <v>999999.9</v>
      </c>
      <c r="E56" s="221">
        <v>0</v>
      </c>
      <c r="F56" s="221">
        <v>0</v>
      </c>
      <c r="G56" s="221">
        <v>0</v>
      </c>
      <c r="H56" s="221">
        <v>0</v>
      </c>
      <c r="I56" s="221">
        <v>0</v>
      </c>
      <c r="J56" s="224">
        <v>46006.336041666669</v>
      </c>
      <c r="K56" s="221">
        <v>4172</v>
      </c>
      <c r="L56" s="235" t="str">
        <f>IFERROR(_xlfn.XLOOKUP($A56,'LISTA '!$D:$D,'LISTA '!$S:$S),"999999,9")</f>
        <v>999999,9</v>
      </c>
      <c r="M56" s="2" t="str">
        <f>IFERROR(_xlfn.XLOOKUP($A56,'LISTA '!$D:$D,'LISTA '!$S:$S),"999999,9")</f>
        <v>999999,9</v>
      </c>
      <c r="N56" s="2" t="str">
        <f>IFERROR(_xlfn.XLOOKUP($A56,'LISTA '!$D:$D,'LISTA '!$S:$S),"999999,9")</f>
        <v>999999,9</v>
      </c>
    </row>
    <row r="57" spans="1:14" x14ac:dyDescent="0.3">
      <c r="A57" s="187">
        <v>50029</v>
      </c>
      <c r="B57" s="221">
        <v>999999.9</v>
      </c>
      <c r="C57" s="221">
        <v>999999.9</v>
      </c>
      <c r="D57" s="221">
        <v>999999.9</v>
      </c>
      <c r="E57" s="221">
        <v>0</v>
      </c>
      <c r="F57" s="221">
        <v>0</v>
      </c>
      <c r="G57" s="221">
        <v>0</v>
      </c>
      <c r="H57" s="221">
        <v>0</v>
      </c>
      <c r="I57" s="221">
        <v>0</v>
      </c>
      <c r="J57" s="224">
        <v>46006.336041666669</v>
      </c>
      <c r="K57" s="221">
        <v>4175</v>
      </c>
      <c r="L57" s="235" t="str">
        <f>IFERROR(_xlfn.XLOOKUP($A57,'LISTA '!$D:$D,'LISTA '!$S:$S),"999999,9")</f>
        <v>999999,9</v>
      </c>
      <c r="M57" s="2" t="str">
        <f>IFERROR(_xlfn.XLOOKUP($A57,'LISTA '!$D:$D,'LISTA '!$S:$S),"999999,9")</f>
        <v>999999,9</v>
      </c>
      <c r="N57" s="2" t="str">
        <f>IFERROR(_xlfn.XLOOKUP($A57,'LISTA '!$D:$D,'LISTA '!$S:$S),"999999,9")</f>
        <v>999999,9</v>
      </c>
    </row>
    <row r="58" spans="1:14" x14ac:dyDescent="0.3">
      <c r="A58" s="187">
        <v>50030</v>
      </c>
      <c r="B58" s="221">
        <v>999999.9</v>
      </c>
      <c r="C58" s="221">
        <v>999999.9</v>
      </c>
      <c r="D58" s="221">
        <v>999999.9</v>
      </c>
      <c r="E58" s="221">
        <v>0</v>
      </c>
      <c r="F58" s="221">
        <v>0</v>
      </c>
      <c r="G58" s="221">
        <v>0</v>
      </c>
      <c r="H58" s="221">
        <v>0</v>
      </c>
      <c r="I58" s="221">
        <v>0</v>
      </c>
      <c r="J58" s="224">
        <v>46006.336041666669</v>
      </c>
      <c r="K58" s="221">
        <v>4176</v>
      </c>
      <c r="L58" s="235" t="str">
        <f>IFERROR(_xlfn.XLOOKUP($A58,'LISTA '!$D:$D,'LISTA '!$S:$S),"999999,9")</f>
        <v>999999,9</v>
      </c>
      <c r="M58" s="2" t="str">
        <f>IFERROR(_xlfn.XLOOKUP($A58,'LISTA '!$D:$D,'LISTA '!$S:$S),"999999,9")</f>
        <v>999999,9</v>
      </c>
      <c r="N58" s="2" t="str">
        <f>IFERROR(_xlfn.XLOOKUP($A58,'LISTA '!$D:$D,'LISTA '!$S:$S),"999999,9")</f>
        <v>999999,9</v>
      </c>
    </row>
    <row r="59" spans="1:14" x14ac:dyDescent="0.3">
      <c r="A59" s="187">
        <v>21374</v>
      </c>
      <c r="B59" s="221">
        <v>999999.9</v>
      </c>
      <c r="C59" s="221">
        <v>999999.9</v>
      </c>
      <c r="D59" s="221">
        <v>999999.9</v>
      </c>
      <c r="E59" s="221">
        <v>0</v>
      </c>
      <c r="F59" s="221">
        <v>0</v>
      </c>
      <c r="G59" s="221">
        <v>0</v>
      </c>
      <c r="H59" s="221">
        <v>0</v>
      </c>
      <c r="I59" s="221">
        <v>0</v>
      </c>
      <c r="J59" s="224">
        <v>46006.336041666669</v>
      </c>
      <c r="K59" s="221">
        <v>2734</v>
      </c>
      <c r="L59" s="235">
        <v>999999.9</v>
      </c>
      <c r="M59" s="2">
        <v>999999.9</v>
      </c>
      <c r="N59" s="2">
        <v>999999.9</v>
      </c>
    </row>
    <row r="60" spans="1:14" x14ac:dyDescent="0.3">
      <c r="A60" s="187">
        <v>1090</v>
      </c>
      <c r="B60" s="221">
        <v>272.5</v>
      </c>
      <c r="C60" s="221">
        <v>272.5</v>
      </c>
      <c r="D60" s="221">
        <v>272.5</v>
      </c>
      <c r="E60" s="221">
        <v>0</v>
      </c>
      <c r="F60" s="221">
        <v>0</v>
      </c>
      <c r="G60" s="221">
        <v>0</v>
      </c>
      <c r="H60" s="221">
        <v>0</v>
      </c>
      <c r="I60" s="221">
        <v>0</v>
      </c>
      <c r="J60" s="224">
        <v>46006.336041666669</v>
      </c>
      <c r="K60" s="221">
        <v>1955</v>
      </c>
      <c r="L60" s="235">
        <f>IFERROR(_xlfn.XLOOKUP($A60,'LISTA '!$D:$D,'LISTA '!$S:$S),"999999,9")</f>
        <v>272.5</v>
      </c>
      <c r="M60" s="2">
        <f>IFERROR(_xlfn.XLOOKUP($A60,'LISTA '!$D:$D,'LISTA '!$S:$S),"999999,9")</f>
        <v>272.5</v>
      </c>
      <c r="N60" s="2">
        <f>IFERROR(_xlfn.XLOOKUP($A60,'LISTA '!$D:$D,'LISTA '!$S:$S),"999999,9")</f>
        <v>272.5</v>
      </c>
    </row>
    <row r="61" spans="1:14" x14ac:dyDescent="0.3">
      <c r="A61" s="187">
        <v>20423</v>
      </c>
      <c r="B61" s="221">
        <v>225.5</v>
      </c>
      <c r="C61" s="221">
        <v>225.5</v>
      </c>
      <c r="D61" s="221">
        <v>225.5</v>
      </c>
      <c r="E61" s="221">
        <v>0</v>
      </c>
      <c r="F61" s="221">
        <v>0</v>
      </c>
      <c r="G61" s="221">
        <v>0</v>
      </c>
      <c r="H61" s="221">
        <v>0</v>
      </c>
      <c r="I61" s="221">
        <v>0</v>
      </c>
      <c r="J61" s="224">
        <v>46006.336041666669</v>
      </c>
      <c r="K61" s="221">
        <v>1152</v>
      </c>
      <c r="L61" s="235">
        <f>IFERROR(_xlfn.XLOOKUP($A61,'LISTA '!$D:$D,'LISTA '!$S:$S),"999999,9")</f>
        <v>225.5</v>
      </c>
      <c r="M61" s="2">
        <f>IFERROR(_xlfn.XLOOKUP($A61,'LISTA '!$D:$D,'LISTA '!$S:$S),"999999,9")</f>
        <v>225.5</v>
      </c>
      <c r="N61" s="2">
        <f>IFERROR(_xlfn.XLOOKUP($A61,'LISTA '!$D:$D,'LISTA '!$S:$S),"999999,9")</f>
        <v>225.5</v>
      </c>
    </row>
    <row r="62" spans="1:14" x14ac:dyDescent="0.3">
      <c r="A62" s="187">
        <v>948</v>
      </c>
      <c r="B62" s="221">
        <v>33.5</v>
      </c>
      <c r="C62" s="221">
        <v>33.5</v>
      </c>
      <c r="D62" s="221">
        <v>33.5</v>
      </c>
      <c r="E62" s="221">
        <v>0</v>
      </c>
      <c r="F62" s="221">
        <v>0</v>
      </c>
      <c r="G62" s="221">
        <v>0</v>
      </c>
      <c r="H62" s="221">
        <v>0</v>
      </c>
      <c r="I62" s="221">
        <v>0</v>
      </c>
      <c r="J62" s="224">
        <v>46006.336041666669</v>
      </c>
      <c r="K62" s="221">
        <v>1630</v>
      </c>
      <c r="L62" s="235">
        <f>IFERROR(_xlfn.XLOOKUP($A62,'LISTA '!$D:$D,'LISTA '!$S:$S),"999999,9")</f>
        <v>33.5</v>
      </c>
      <c r="M62" s="2">
        <f>IFERROR(_xlfn.XLOOKUP($A62,'LISTA '!$D:$D,'LISTA '!$S:$S),"999999,9")</f>
        <v>33.5</v>
      </c>
      <c r="N62" s="2">
        <f>IFERROR(_xlfn.XLOOKUP($A62,'LISTA '!$D:$D,'LISTA '!$S:$S),"999999,9")</f>
        <v>33.5</v>
      </c>
    </row>
    <row r="63" spans="1:14" x14ac:dyDescent="0.3">
      <c r="A63" s="187">
        <v>1731</v>
      </c>
      <c r="B63" s="221">
        <v>81</v>
      </c>
      <c r="C63" s="221">
        <v>81</v>
      </c>
      <c r="D63" s="221">
        <v>81</v>
      </c>
      <c r="E63" s="221">
        <v>0</v>
      </c>
      <c r="F63" s="221">
        <v>0</v>
      </c>
      <c r="G63" s="221">
        <v>0</v>
      </c>
      <c r="H63" s="221">
        <v>0</v>
      </c>
      <c r="I63" s="221">
        <v>0</v>
      </c>
      <c r="J63" s="224">
        <v>46006.336041666669</v>
      </c>
      <c r="K63" s="221">
        <v>3005</v>
      </c>
      <c r="L63" s="235">
        <f>IFERROR(_xlfn.XLOOKUP($A63,'LISTA '!$D:$D,'LISTA '!$S:$S),"999999,9")</f>
        <v>81</v>
      </c>
      <c r="M63" s="2">
        <f>IFERROR(_xlfn.XLOOKUP($A63,'LISTA '!$D:$D,'LISTA '!$S:$S),"999999,9")</f>
        <v>81</v>
      </c>
      <c r="N63" s="2">
        <f>IFERROR(_xlfn.XLOOKUP($A63,'LISTA '!$D:$D,'LISTA '!$S:$S),"999999,9")</f>
        <v>81</v>
      </c>
    </row>
    <row r="64" spans="1:14" x14ac:dyDescent="0.3">
      <c r="A64" s="187">
        <v>21251</v>
      </c>
      <c r="B64" s="221">
        <v>999999.9</v>
      </c>
      <c r="C64" s="221">
        <v>999999.9</v>
      </c>
      <c r="D64" s="221">
        <v>999999.9</v>
      </c>
      <c r="E64" s="221">
        <v>0</v>
      </c>
      <c r="F64" s="221">
        <v>0</v>
      </c>
      <c r="G64" s="221">
        <v>0</v>
      </c>
      <c r="H64" s="221">
        <v>0</v>
      </c>
      <c r="I64" s="221">
        <v>0</v>
      </c>
      <c r="J64" s="224">
        <v>46006.336041666669</v>
      </c>
      <c r="K64" s="221">
        <v>2301</v>
      </c>
      <c r="L64" s="235" t="str">
        <f>IFERROR(_xlfn.XLOOKUP($A64,'LISTA '!$D:$D,'LISTA '!$S:$S),"999999,9")</f>
        <v>999999,9</v>
      </c>
      <c r="M64" s="2" t="str">
        <f>IFERROR(_xlfn.XLOOKUP($A64,'LISTA '!$D:$D,'LISTA '!$S:$S),"999999,9")</f>
        <v>999999,9</v>
      </c>
      <c r="N64" s="2" t="str">
        <f>IFERROR(_xlfn.XLOOKUP($A64,'LISTA '!$D:$D,'LISTA '!$S:$S),"999999,9")</f>
        <v>999999,9</v>
      </c>
    </row>
    <row r="65" spans="1:14" x14ac:dyDescent="0.3">
      <c r="A65" s="187">
        <v>21285</v>
      </c>
      <c r="B65" s="221">
        <v>999999.9</v>
      </c>
      <c r="C65" s="221">
        <v>999999.9</v>
      </c>
      <c r="D65" s="221">
        <v>999999.9</v>
      </c>
      <c r="E65" s="221">
        <v>0</v>
      </c>
      <c r="F65" s="221">
        <v>0</v>
      </c>
      <c r="G65" s="221">
        <v>0</v>
      </c>
      <c r="H65" s="221">
        <v>0</v>
      </c>
      <c r="I65" s="221">
        <v>0</v>
      </c>
      <c r="J65" s="224">
        <v>46006.336041666669</v>
      </c>
      <c r="K65" s="221">
        <v>2368</v>
      </c>
      <c r="L65" s="235" t="str">
        <f>IFERROR(_xlfn.XLOOKUP($A65,'LISTA '!$D:$D,'LISTA '!$S:$S),"999999,9")</f>
        <v>999999,9</v>
      </c>
      <c r="M65" s="2" t="str">
        <f>IFERROR(_xlfn.XLOOKUP($A65,'LISTA '!$D:$D,'LISTA '!$S:$S),"999999,9")</f>
        <v>999999,9</v>
      </c>
      <c r="N65" s="2" t="str">
        <f>IFERROR(_xlfn.XLOOKUP($A65,'LISTA '!$D:$D,'LISTA '!$S:$S),"999999,9")</f>
        <v>999999,9</v>
      </c>
    </row>
    <row r="66" spans="1:14" x14ac:dyDescent="0.3">
      <c r="A66" s="187">
        <v>21300</v>
      </c>
      <c r="B66" s="221">
        <v>650</v>
      </c>
      <c r="C66" s="221">
        <v>650</v>
      </c>
      <c r="D66" s="221">
        <v>650</v>
      </c>
      <c r="E66" s="221">
        <v>0</v>
      </c>
      <c r="F66" s="221">
        <v>0</v>
      </c>
      <c r="G66" s="221">
        <v>0</v>
      </c>
      <c r="H66" s="221">
        <v>0</v>
      </c>
      <c r="I66" s="221">
        <v>0</v>
      </c>
      <c r="J66" s="224">
        <v>46006.336041666669</v>
      </c>
      <c r="K66" s="221">
        <v>2404</v>
      </c>
      <c r="L66" s="235">
        <f>IFERROR(_xlfn.XLOOKUP($A66,'LISTA '!$D:$D,'LISTA '!$S:$S),"999999,9")</f>
        <v>650</v>
      </c>
      <c r="M66" s="2">
        <f>IFERROR(_xlfn.XLOOKUP($A66,'LISTA '!$D:$D,'LISTA '!$S:$S),"999999,9")</f>
        <v>650</v>
      </c>
      <c r="N66" s="2">
        <f>IFERROR(_xlfn.XLOOKUP($A66,'LISTA '!$D:$D,'LISTA '!$S:$S),"999999,9")</f>
        <v>650</v>
      </c>
    </row>
    <row r="67" spans="1:14" x14ac:dyDescent="0.3">
      <c r="A67" s="187">
        <v>20431</v>
      </c>
      <c r="B67" s="221">
        <v>375</v>
      </c>
      <c r="C67" s="221">
        <v>375</v>
      </c>
      <c r="D67" s="221">
        <v>375</v>
      </c>
      <c r="E67" s="221">
        <v>0</v>
      </c>
      <c r="F67" s="221">
        <v>0</v>
      </c>
      <c r="G67" s="221">
        <v>0</v>
      </c>
      <c r="H67" s="221">
        <v>0</v>
      </c>
      <c r="I67" s="221">
        <v>0</v>
      </c>
      <c r="J67" s="224">
        <v>46006.336041666669</v>
      </c>
      <c r="K67" s="221">
        <v>1166</v>
      </c>
      <c r="L67" s="235">
        <f>IFERROR(_xlfn.XLOOKUP($A67,'LISTA '!$D:$D,'LISTA '!$S:$S),"999999,9")</f>
        <v>375</v>
      </c>
      <c r="M67" s="2">
        <f>IFERROR(_xlfn.XLOOKUP($A67,'LISTA '!$D:$D,'LISTA '!$S:$S),"999999,9")</f>
        <v>375</v>
      </c>
      <c r="N67" s="2">
        <f>IFERROR(_xlfn.XLOOKUP($A67,'LISTA '!$D:$D,'LISTA '!$S:$S),"999999,9")</f>
        <v>375</v>
      </c>
    </row>
    <row r="68" spans="1:14" x14ac:dyDescent="0.3">
      <c r="A68" s="187">
        <v>20294</v>
      </c>
      <c r="B68" s="221">
        <v>215</v>
      </c>
      <c r="C68" s="221">
        <v>215</v>
      </c>
      <c r="D68" s="221">
        <v>215</v>
      </c>
      <c r="E68" s="221">
        <v>0</v>
      </c>
      <c r="F68" s="221">
        <v>0</v>
      </c>
      <c r="G68" s="221">
        <v>0</v>
      </c>
      <c r="H68" s="221">
        <v>0</v>
      </c>
      <c r="I68" s="221">
        <v>0</v>
      </c>
      <c r="J68" s="224">
        <v>46006.336041666669</v>
      </c>
      <c r="K68" s="221">
        <v>818</v>
      </c>
      <c r="L68" s="235">
        <f>IFERROR(_xlfn.XLOOKUP($A68,'LISTA '!$D:$D,'LISTA '!$S:$S),"999999,9")</f>
        <v>215</v>
      </c>
      <c r="M68" s="2">
        <f>IFERROR(_xlfn.XLOOKUP($A68,'LISTA '!$D:$D,'LISTA '!$S:$S),"999999,9")</f>
        <v>215</v>
      </c>
      <c r="N68" s="2">
        <f>IFERROR(_xlfn.XLOOKUP($A68,'LISTA '!$D:$D,'LISTA '!$S:$S),"999999,9")</f>
        <v>215</v>
      </c>
    </row>
    <row r="69" spans="1:14" x14ac:dyDescent="0.3">
      <c r="A69" s="187">
        <v>2385</v>
      </c>
      <c r="B69" s="221">
        <v>999999.9</v>
      </c>
      <c r="C69" s="221">
        <v>999999.9</v>
      </c>
      <c r="D69" s="221">
        <v>999999.9</v>
      </c>
      <c r="E69" s="221">
        <v>0</v>
      </c>
      <c r="F69" s="221">
        <v>0</v>
      </c>
      <c r="G69" s="221">
        <v>0</v>
      </c>
      <c r="H69" s="221">
        <v>0</v>
      </c>
      <c r="I69" s="221">
        <v>0</v>
      </c>
      <c r="J69" s="224">
        <v>46006.336041666669</v>
      </c>
      <c r="K69" s="221">
        <v>4243</v>
      </c>
      <c r="L69" s="235" t="str">
        <f>IFERROR(_xlfn.XLOOKUP($A69,'LISTA '!$D:$D,'LISTA '!$S:$S),"999999,9")</f>
        <v>999999,9</v>
      </c>
      <c r="M69" s="2" t="str">
        <f>IFERROR(_xlfn.XLOOKUP($A69,'LISTA '!$D:$D,'LISTA '!$S:$S),"999999,9")</f>
        <v>999999,9</v>
      </c>
      <c r="N69" s="2" t="str">
        <f>IFERROR(_xlfn.XLOOKUP($A69,'LISTA '!$D:$D,'LISTA '!$S:$S),"999999,9")</f>
        <v>999999,9</v>
      </c>
    </row>
    <row r="70" spans="1:14" x14ac:dyDescent="0.3">
      <c r="A70" s="187">
        <v>283</v>
      </c>
      <c r="B70" s="221">
        <v>999999.9</v>
      </c>
      <c r="C70" s="221">
        <v>999999.9</v>
      </c>
      <c r="D70" s="221">
        <v>999999.9</v>
      </c>
      <c r="E70" s="221">
        <v>0</v>
      </c>
      <c r="F70" s="221">
        <v>0</v>
      </c>
      <c r="G70" s="221">
        <v>0</v>
      </c>
      <c r="H70" s="221">
        <v>0</v>
      </c>
      <c r="I70" s="221">
        <v>0</v>
      </c>
      <c r="J70" s="224">
        <v>46006.336041666669</v>
      </c>
      <c r="K70" s="221">
        <v>333</v>
      </c>
      <c r="L70" s="235" t="str">
        <f>IFERROR(_xlfn.XLOOKUP($A70,'LISTA '!$D:$D,'LISTA '!$S:$S),"999999,9")</f>
        <v>999999,9</v>
      </c>
      <c r="M70" s="2" t="str">
        <f>IFERROR(_xlfn.XLOOKUP($A70,'LISTA '!$D:$D,'LISTA '!$S:$S),"999999,9")</f>
        <v>999999,9</v>
      </c>
      <c r="N70" s="2" t="str">
        <f>IFERROR(_xlfn.XLOOKUP($A70,'LISTA '!$D:$D,'LISTA '!$S:$S),"999999,9")</f>
        <v>999999,9</v>
      </c>
    </row>
    <row r="71" spans="1:14" x14ac:dyDescent="0.3">
      <c r="A71" s="187">
        <v>64</v>
      </c>
      <c r="B71" s="221">
        <v>99.600000000000009</v>
      </c>
      <c r="C71" s="221">
        <v>99.600000000000009</v>
      </c>
      <c r="D71" s="221">
        <v>99.600000000000009</v>
      </c>
      <c r="E71" s="221">
        <v>0</v>
      </c>
      <c r="F71" s="221">
        <v>0</v>
      </c>
      <c r="G71" s="221">
        <v>0</v>
      </c>
      <c r="H71" s="221">
        <v>0</v>
      </c>
      <c r="I71" s="221">
        <v>0</v>
      </c>
      <c r="J71" s="224">
        <v>46006.336041666669</v>
      </c>
      <c r="K71" s="221">
        <v>351</v>
      </c>
      <c r="L71" s="235">
        <f>IFERROR(_xlfn.XLOOKUP($A71,'LISTA '!$D:$D,'LISTA '!$S:$S),"999999,9")</f>
        <v>99.600000000000009</v>
      </c>
      <c r="M71" s="2">
        <f>IFERROR(_xlfn.XLOOKUP($A71,'LISTA '!$D:$D,'LISTA '!$S:$S),"999999,9")</f>
        <v>99.600000000000009</v>
      </c>
      <c r="N71" s="2">
        <f>IFERROR(_xlfn.XLOOKUP($A71,'LISTA '!$D:$D,'LISTA '!$S:$S),"999999,9")</f>
        <v>99.600000000000009</v>
      </c>
    </row>
    <row r="72" spans="1:14" x14ac:dyDescent="0.3">
      <c r="A72" s="187">
        <v>2262</v>
      </c>
      <c r="B72" s="221">
        <v>999999.9</v>
      </c>
      <c r="C72" s="221">
        <v>999999.9</v>
      </c>
      <c r="D72" s="221">
        <v>999999.9</v>
      </c>
      <c r="E72" s="221">
        <v>0</v>
      </c>
      <c r="F72" s="221">
        <v>0</v>
      </c>
      <c r="G72" s="221">
        <v>0</v>
      </c>
      <c r="H72" s="221">
        <v>0</v>
      </c>
      <c r="I72" s="221">
        <v>0</v>
      </c>
      <c r="J72" s="224">
        <v>46006.336041666669</v>
      </c>
      <c r="K72" s="221">
        <v>3903</v>
      </c>
      <c r="L72" s="235" t="str">
        <f>IFERROR(_xlfn.XLOOKUP($A72,'LISTA '!$D:$D,'LISTA '!$S:$S),"999999,9")</f>
        <v>999999,9</v>
      </c>
      <c r="M72" s="2" t="str">
        <f>IFERROR(_xlfn.XLOOKUP($A72,'LISTA '!$D:$D,'LISTA '!$S:$S),"999999,9")</f>
        <v>999999,9</v>
      </c>
      <c r="N72" s="2" t="str">
        <f>IFERROR(_xlfn.XLOOKUP($A72,'LISTA '!$D:$D,'LISTA '!$S:$S),"999999,9")</f>
        <v>999999,9</v>
      </c>
    </row>
    <row r="73" spans="1:14" x14ac:dyDescent="0.3">
      <c r="A73" s="187">
        <v>2823</v>
      </c>
      <c r="B73" s="221">
        <v>234</v>
      </c>
      <c r="C73" s="221">
        <v>234</v>
      </c>
      <c r="D73" s="221">
        <v>234</v>
      </c>
      <c r="E73" s="221">
        <v>0</v>
      </c>
      <c r="F73" s="221">
        <v>0</v>
      </c>
      <c r="G73" s="221">
        <v>0</v>
      </c>
      <c r="H73" s="221">
        <v>0</v>
      </c>
      <c r="I73" s="221">
        <v>0</v>
      </c>
      <c r="J73" s="224">
        <v>46006.336041666669</v>
      </c>
      <c r="K73" s="221">
        <v>3957</v>
      </c>
      <c r="L73" s="235">
        <f>IFERROR(_xlfn.XLOOKUP($A73,'LISTA '!$D:$D,'LISTA '!$S:$S),"999999,9")</f>
        <v>234</v>
      </c>
      <c r="M73" s="2">
        <f>IFERROR(_xlfn.XLOOKUP($A73,'LISTA '!$D:$D,'LISTA '!$S:$S),"999999,9")</f>
        <v>234</v>
      </c>
      <c r="N73" s="2">
        <f>IFERROR(_xlfn.XLOOKUP($A73,'LISTA '!$D:$D,'LISTA '!$S:$S),"999999,9")</f>
        <v>234</v>
      </c>
    </row>
    <row r="74" spans="1:14" x14ac:dyDescent="0.3">
      <c r="A74" s="187">
        <v>2284</v>
      </c>
      <c r="B74" s="221">
        <v>999999.9</v>
      </c>
      <c r="C74" s="221">
        <v>999999.9</v>
      </c>
      <c r="D74" s="221">
        <v>999999.9</v>
      </c>
      <c r="E74" s="221">
        <v>0</v>
      </c>
      <c r="F74" s="221">
        <v>0</v>
      </c>
      <c r="G74" s="221">
        <v>0</v>
      </c>
      <c r="H74" s="221">
        <v>0</v>
      </c>
      <c r="I74" s="221">
        <v>0</v>
      </c>
      <c r="J74" s="224">
        <v>46006.336041666669</v>
      </c>
      <c r="K74" s="221">
        <v>4028</v>
      </c>
      <c r="L74" s="235" t="str">
        <f>IFERROR(_xlfn.XLOOKUP($A74,'LISTA '!$D:$D,'LISTA '!$S:$S),"999999,9")</f>
        <v>999999,9</v>
      </c>
      <c r="M74" s="2" t="str">
        <f>IFERROR(_xlfn.XLOOKUP($A74,'LISTA '!$D:$D,'LISTA '!$S:$S),"999999,9")</f>
        <v>999999,9</v>
      </c>
      <c r="N74" s="2" t="str">
        <f>IFERROR(_xlfn.XLOOKUP($A74,'LISTA '!$D:$D,'LISTA '!$S:$S),"999999,9")</f>
        <v>999999,9</v>
      </c>
    </row>
    <row r="75" spans="1:14" x14ac:dyDescent="0.3">
      <c r="A75" s="187">
        <v>2285</v>
      </c>
      <c r="B75" s="221">
        <v>999999.9</v>
      </c>
      <c r="C75" s="221">
        <v>999999.9</v>
      </c>
      <c r="D75" s="221">
        <v>999999.9</v>
      </c>
      <c r="E75" s="221">
        <v>0</v>
      </c>
      <c r="F75" s="221">
        <v>0</v>
      </c>
      <c r="G75" s="221">
        <v>0</v>
      </c>
      <c r="H75" s="221">
        <v>0</v>
      </c>
      <c r="I75" s="221">
        <v>0</v>
      </c>
      <c r="J75" s="224">
        <v>46006.336041666669</v>
      </c>
      <c r="K75" s="221">
        <v>4029</v>
      </c>
      <c r="L75" s="235" t="str">
        <f>IFERROR(_xlfn.XLOOKUP($A75,'LISTA '!$D:$D,'LISTA '!$S:$S),"999999,9")</f>
        <v>999999,9</v>
      </c>
      <c r="M75" s="2" t="str">
        <f>IFERROR(_xlfn.XLOOKUP($A75,'LISTA '!$D:$D,'LISTA '!$S:$S),"999999,9")</f>
        <v>999999,9</v>
      </c>
      <c r="N75" s="2" t="str">
        <f>IFERROR(_xlfn.XLOOKUP($A75,'LISTA '!$D:$D,'LISTA '!$S:$S),"999999,9")</f>
        <v>999999,9</v>
      </c>
    </row>
    <row r="76" spans="1:14" x14ac:dyDescent="0.3">
      <c r="A76" s="187">
        <v>21795</v>
      </c>
      <c r="B76" s="221">
        <v>999999.9</v>
      </c>
      <c r="C76" s="221">
        <v>999999.9</v>
      </c>
      <c r="D76" s="221">
        <v>999999.9</v>
      </c>
      <c r="E76" s="221">
        <v>0</v>
      </c>
      <c r="F76" s="221">
        <v>0</v>
      </c>
      <c r="G76" s="221">
        <v>0</v>
      </c>
      <c r="H76" s="221">
        <v>0</v>
      </c>
      <c r="I76" s="221">
        <v>0</v>
      </c>
      <c r="J76" s="224">
        <v>46006.336041666669</v>
      </c>
      <c r="K76" s="221">
        <v>4222</v>
      </c>
      <c r="L76" s="235" t="str">
        <f>IFERROR(_xlfn.XLOOKUP($A76,'LISTA '!$D:$D,'LISTA '!$S:$S),"999999,9")</f>
        <v>999999,9</v>
      </c>
      <c r="M76" s="2" t="str">
        <f>IFERROR(_xlfn.XLOOKUP($A76,'LISTA '!$D:$D,'LISTA '!$S:$S),"999999,9")</f>
        <v>999999,9</v>
      </c>
      <c r="N76" s="2" t="str">
        <f>IFERROR(_xlfn.XLOOKUP($A76,'LISTA '!$D:$D,'LISTA '!$S:$S),"999999,9")</f>
        <v>999999,9</v>
      </c>
    </row>
    <row r="77" spans="1:14" x14ac:dyDescent="0.3">
      <c r="A77" s="187">
        <v>2286</v>
      </c>
      <c r="B77" s="221">
        <v>471.5</v>
      </c>
      <c r="C77" s="221">
        <v>471.5</v>
      </c>
      <c r="D77" s="221">
        <v>471.5</v>
      </c>
      <c r="E77" s="221">
        <v>0</v>
      </c>
      <c r="F77" s="221">
        <v>0</v>
      </c>
      <c r="G77" s="221">
        <v>0</v>
      </c>
      <c r="H77" s="221">
        <v>0</v>
      </c>
      <c r="I77" s="221">
        <v>0</v>
      </c>
      <c r="J77" s="224">
        <v>46006.336041666669</v>
      </c>
      <c r="K77" s="221">
        <v>4032</v>
      </c>
      <c r="L77" s="235">
        <f>IFERROR(_xlfn.XLOOKUP($A77,'LISTA '!$D:$D,'LISTA '!$S:$S),"999999,9")</f>
        <v>471.5</v>
      </c>
      <c r="M77" s="2">
        <f>IFERROR(_xlfn.XLOOKUP($A77,'LISTA '!$D:$D,'LISTA '!$S:$S),"999999,9")</f>
        <v>471.5</v>
      </c>
      <c r="N77" s="2">
        <f>IFERROR(_xlfn.XLOOKUP($A77,'LISTA '!$D:$D,'LISTA '!$S:$S),"999999,9")</f>
        <v>471.5</v>
      </c>
    </row>
    <row r="78" spans="1:14" x14ac:dyDescent="0.3">
      <c r="A78" s="187">
        <v>2287</v>
      </c>
      <c r="B78" s="221">
        <v>361</v>
      </c>
      <c r="C78" s="221">
        <v>361</v>
      </c>
      <c r="D78" s="221">
        <v>361</v>
      </c>
      <c r="E78" s="221">
        <v>0</v>
      </c>
      <c r="F78" s="221">
        <v>0</v>
      </c>
      <c r="G78" s="221">
        <v>0</v>
      </c>
      <c r="H78" s="221">
        <v>0</v>
      </c>
      <c r="I78" s="221">
        <v>0</v>
      </c>
      <c r="J78" s="224">
        <v>46006.336041666669</v>
      </c>
      <c r="K78" s="221">
        <v>4033</v>
      </c>
      <c r="L78" s="235">
        <f>IFERROR(_xlfn.XLOOKUP($A78,'LISTA '!$D:$D,'LISTA '!$S:$S),"999999,9")</f>
        <v>361</v>
      </c>
      <c r="M78" s="2">
        <f>IFERROR(_xlfn.XLOOKUP($A78,'LISTA '!$D:$D,'LISTA '!$S:$S),"999999,9")</f>
        <v>361</v>
      </c>
      <c r="N78" s="2">
        <f>IFERROR(_xlfn.XLOOKUP($A78,'LISTA '!$D:$D,'LISTA '!$S:$S),"999999,9")</f>
        <v>361</v>
      </c>
    </row>
    <row r="79" spans="1:14" x14ac:dyDescent="0.3">
      <c r="A79" s="187">
        <v>21783</v>
      </c>
      <c r="B79" s="221">
        <v>999999.9</v>
      </c>
      <c r="C79" s="221">
        <v>999999.9</v>
      </c>
      <c r="D79" s="221">
        <v>999999.9</v>
      </c>
      <c r="E79" s="221">
        <v>0</v>
      </c>
      <c r="F79" s="221">
        <v>0</v>
      </c>
      <c r="G79" s="221">
        <v>0</v>
      </c>
      <c r="H79" s="221">
        <v>0</v>
      </c>
      <c r="I79" s="221">
        <v>0</v>
      </c>
      <c r="J79" s="224">
        <v>46006.336041666669</v>
      </c>
      <c r="K79" s="221">
        <v>4095</v>
      </c>
      <c r="L79" s="235" t="str">
        <f>IFERROR(_xlfn.XLOOKUP($A79,'LISTA '!$D:$D,'LISTA '!$S:$S),"999999,9")</f>
        <v>999999,9</v>
      </c>
      <c r="M79" s="2" t="str">
        <f>IFERROR(_xlfn.XLOOKUP($A79,'LISTA '!$D:$D,'LISTA '!$S:$S),"999999,9")</f>
        <v>999999,9</v>
      </c>
      <c r="N79" s="2" t="str">
        <f>IFERROR(_xlfn.XLOOKUP($A79,'LISTA '!$D:$D,'LISTA '!$S:$S),"999999,9")</f>
        <v>999999,9</v>
      </c>
    </row>
    <row r="80" spans="1:14" x14ac:dyDescent="0.3">
      <c r="A80" s="187">
        <v>21796</v>
      </c>
      <c r="B80" s="221">
        <v>999999.9</v>
      </c>
      <c r="C80" s="221">
        <v>999999.9</v>
      </c>
      <c r="D80" s="221">
        <v>999999.9</v>
      </c>
      <c r="E80" s="221">
        <v>0</v>
      </c>
      <c r="F80" s="221">
        <v>0</v>
      </c>
      <c r="G80" s="221">
        <v>0</v>
      </c>
      <c r="H80" s="221">
        <v>0</v>
      </c>
      <c r="I80" s="221">
        <v>0</v>
      </c>
      <c r="J80" s="224">
        <v>46006.336041666669</v>
      </c>
      <c r="K80" s="221">
        <v>4223</v>
      </c>
      <c r="L80" s="235" t="str">
        <f>IFERROR(_xlfn.XLOOKUP($A80,'LISTA '!$D:$D,'LISTA '!$S:$S),"999999,9")</f>
        <v>999999,9</v>
      </c>
      <c r="M80" s="2" t="str">
        <f>IFERROR(_xlfn.XLOOKUP($A80,'LISTA '!$D:$D,'LISTA '!$S:$S),"999999,9")</f>
        <v>999999,9</v>
      </c>
      <c r="N80" s="2" t="str">
        <f>IFERROR(_xlfn.XLOOKUP($A80,'LISTA '!$D:$D,'LISTA '!$S:$S),"999999,9")</f>
        <v>999999,9</v>
      </c>
    </row>
    <row r="81" spans="1:14" x14ac:dyDescent="0.3">
      <c r="A81" s="187">
        <v>2387</v>
      </c>
      <c r="B81" s="221">
        <v>88.5</v>
      </c>
      <c r="C81" s="221">
        <v>88.5</v>
      </c>
      <c r="D81" s="221">
        <v>88.5</v>
      </c>
      <c r="E81" s="221">
        <v>0</v>
      </c>
      <c r="F81" s="221">
        <v>0</v>
      </c>
      <c r="G81" s="221">
        <v>0</v>
      </c>
      <c r="H81" s="221">
        <v>0</v>
      </c>
      <c r="I81" s="221">
        <v>0</v>
      </c>
      <c r="J81" s="224">
        <v>46006.336041666669</v>
      </c>
      <c r="K81" s="221">
        <v>4252</v>
      </c>
      <c r="L81" s="235">
        <f>IFERROR(_xlfn.XLOOKUP($A81,'LISTA '!$D:$D,'LISTA '!$S:$S),"999999,9")</f>
        <v>88.5</v>
      </c>
      <c r="M81" s="2">
        <f>IFERROR(_xlfn.XLOOKUP($A81,'LISTA '!$D:$D,'LISTA '!$S:$S),"999999,9")</f>
        <v>88.5</v>
      </c>
      <c r="N81" s="2">
        <f>IFERROR(_xlfn.XLOOKUP($A81,'LISTA '!$D:$D,'LISTA '!$S:$S),"999999,9")</f>
        <v>88.5</v>
      </c>
    </row>
    <row r="82" spans="1:14" x14ac:dyDescent="0.3">
      <c r="A82" s="187">
        <v>2388</v>
      </c>
      <c r="B82" s="221">
        <v>168</v>
      </c>
      <c r="C82" s="221">
        <v>168</v>
      </c>
      <c r="D82" s="221">
        <v>168</v>
      </c>
      <c r="E82" s="221">
        <v>0</v>
      </c>
      <c r="F82" s="221">
        <v>0</v>
      </c>
      <c r="G82" s="221">
        <v>0</v>
      </c>
      <c r="H82" s="221">
        <v>0</v>
      </c>
      <c r="I82" s="221">
        <v>0</v>
      </c>
      <c r="J82" s="224">
        <v>46006.336041666669</v>
      </c>
      <c r="K82" s="221">
        <v>4253</v>
      </c>
      <c r="L82" s="235">
        <f>IFERROR(_xlfn.XLOOKUP($A82,'LISTA '!$D:$D,'LISTA '!$S:$S),"999999,9")</f>
        <v>168</v>
      </c>
      <c r="M82" s="2">
        <f>IFERROR(_xlfn.XLOOKUP($A82,'LISTA '!$D:$D,'LISTA '!$S:$S),"999999,9")</f>
        <v>168</v>
      </c>
      <c r="N82" s="2">
        <f>IFERROR(_xlfn.XLOOKUP($A82,'LISTA '!$D:$D,'LISTA '!$S:$S),"999999,9")</f>
        <v>168</v>
      </c>
    </row>
    <row r="83" spans="1:14" x14ac:dyDescent="0.3">
      <c r="A83" s="187">
        <v>21454</v>
      </c>
      <c r="B83" s="221">
        <v>48.8</v>
      </c>
      <c r="C83" s="221">
        <v>48.8</v>
      </c>
      <c r="D83" s="221">
        <v>48.8</v>
      </c>
      <c r="E83" s="221">
        <v>0</v>
      </c>
      <c r="F83" s="221">
        <v>0</v>
      </c>
      <c r="G83" s="221">
        <v>0</v>
      </c>
      <c r="H83" s="221">
        <v>0</v>
      </c>
      <c r="I83" s="221">
        <v>0</v>
      </c>
      <c r="J83" s="224">
        <v>46006.336041666669</v>
      </c>
      <c r="K83" s="221">
        <v>3035</v>
      </c>
      <c r="L83" s="235">
        <f>IFERROR(_xlfn.XLOOKUP($A83,'LISTA '!$D:$D,'LISTA '!$S:$S),"999999,9")</f>
        <v>48.8</v>
      </c>
      <c r="M83" s="2">
        <f>IFERROR(_xlfn.XLOOKUP($A83,'LISTA '!$D:$D,'LISTA '!$S:$S),"999999,9")</f>
        <v>48.8</v>
      </c>
      <c r="N83" s="2">
        <f>IFERROR(_xlfn.XLOOKUP($A83,'LISTA '!$D:$D,'LISTA '!$S:$S),"999999,9")</f>
        <v>48.8</v>
      </c>
    </row>
    <row r="84" spans="1:14" x14ac:dyDescent="0.3">
      <c r="A84" s="187">
        <v>21432</v>
      </c>
      <c r="B84" s="221">
        <v>58.8</v>
      </c>
      <c r="C84" s="221">
        <v>58.8</v>
      </c>
      <c r="D84" s="221">
        <v>58.8</v>
      </c>
      <c r="E84" s="221">
        <v>0</v>
      </c>
      <c r="F84" s="221">
        <v>0</v>
      </c>
      <c r="G84" s="221">
        <v>0</v>
      </c>
      <c r="H84" s="221">
        <v>0</v>
      </c>
      <c r="I84" s="221">
        <v>0</v>
      </c>
      <c r="J84" s="224">
        <v>46006.336041666669</v>
      </c>
      <c r="K84" s="221">
        <v>2911</v>
      </c>
      <c r="L84" s="235">
        <f>IFERROR(_xlfn.XLOOKUP($A84,'LISTA '!$D:$D,'LISTA '!$S:$S),"999999,9")</f>
        <v>58.8</v>
      </c>
      <c r="M84" s="2">
        <f>IFERROR(_xlfn.XLOOKUP($A84,'LISTA '!$D:$D,'LISTA '!$S:$S),"999999,9")</f>
        <v>58.8</v>
      </c>
      <c r="N84" s="2">
        <f>IFERROR(_xlfn.XLOOKUP($A84,'LISTA '!$D:$D,'LISTA '!$S:$S),"999999,9")</f>
        <v>58.8</v>
      </c>
    </row>
    <row r="85" spans="1:14" x14ac:dyDescent="0.3">
      <c r="A85" s="187">
        <v>1032</v>
      </c>
      <c r="B85" s="221">
        <v>46.5</v>
      </c>
      <c r="C85" s="221">
        <v>46.5</v>
      </c>
      <c r="D85" s="221">
        <v>46.5</v>
      </c>
      <c r="E85" s="221">
        <v>0</v>
      </c>
      <c r="F85" s="221">
        <v>0</v>
      </c>
      <c r="G85" s="221">
        <v>0</v>
      </c>
      <c r="H85" s="221">
        <v>0</v>
      </c>
      <c r="I85" s="221">
        <v>0</v>
      </c>
      <c r="J85" s="224">
        <v>46006.336041666669</v>
      </c>
      <c r="K85" s="221">
        <v>1811</v>
      </c>
      <c r="L85" s="235">
        <f>IFERROR(_xlfn.XLOOKUP($A85,'LISTA '!$D:$D,'LISTA '!$S:$S),"999999,9")</f>
        <v>46.5</v>
      </c>
      <c r="M85" s="2">
        <f>IFERROR(_xlfn.XLOOKUP($A85,'LISTA '!$D:$D,'LISTA '!$S:$S),"999999,9")</f>
        <v>46.5</v>
      </c>
      <c r="N85" s="2">
        <f>IFERROR(_xlfn.XLOOKUP($A85,'LISTA '!$D:$D,'LISTA '!$S:$S),"999999,9")</f>
        <v>46.5</v>
      </c>
    </row>
    <row r="86" spans="1:14" x14ac:dyDescent="0.3">
      <c r="A86" s="187">
        <v>20346</v>
      </c>
      <c r="B86" s="221">
        <v>140.5</v>
      </c>
      <c r="C86" s="221">
        <v>140.5</v>
      </c>
      <c r="D86" s="221">
        <v>140.5</v>
      </c>
      <c r="E86" s="221">
        <v>0</v>
      </c>
      <c r="F86" s="221">
        <v>0</v>
      </c>
      <c r="G86" s="221">
        <v>0</v>
      </c>
      <c r="H86" s="221">
        <v>0</v>
      </c>
      <c r="I86" s="221">
        <v>0</v>
      </c>
      <c r="J86" s="224">
        <v>46006.336041666669</v>
      </c>
      <c r="K86" s="221">
        <v>972</v>
      </c>
      <c r="L86" s="235">
        <f>IFERROR(_xlfn.XLOOKUP($A86,'LISTA '!$D:$D,'LISTA '!$S:$S),"999999,9")</f>
        <v>140.5</v>
      </c>
      <c r="M86" s="2">
        <f>IFERROR(_xlfn.XLOOKUP($A86,'LISTA '!$D:$D,'LISTA '!$S:$S),"999999,9")</f>
        <v>140.5</v>
      </c>
      <c r="N86" s="2">
        <f>IFERROR(_xlfn.XLOOKUP($A86,'LISTA '!$D:$D,'LISTA '!$S:$S),"999999,9")</f>
        <v>140.5</v>
      </c>
    </row>
    <row r="87" spans="1:14" x14ac:dyDescent="0.3">
      <c r="A87" s="187">
        <v>20550</v>
      </c>
      <c r="B87" s="221">
        <v>87</v>
      </c>
      <c r="C87" s="221">
        <v>87</v>
      </c>
      <c r="D87" s="221">
        <v>87</v>
      </c>
      <c r="E87" s="221">
        <v>0</v>
      </c>
      <c r="F87" s="221">
        <v>0</v>
      </c>
      <c r="G87" s="221">
        <v>0</v>
      </c>
      <c r="H87" s="221">
        <v>0</v>
      </c>
      <c r="I87" s="221">
        <v>0</v>
      </c>
      <c r="J87" s="224">
        <v>46006.336041666669</v>
      </c>
      <c r="K87" s="221">
        <v>1357</v>
      </c>
      <c r="L87" s="235">
        <f>IFERROR(_xlfn.XLOOKUP($A87,'LISTA '!$D:$D,'LISTA '!$S:$S),"999999,9")</f>
        <v>87</v>
      </c>
      <c r="M87" s="2">
        <f>IFERROR(_xlfn.XLOOKUP($A87,'LISTA '!$D:$D,'LISTA '!$S:$S),"999999,9")</f>
        <v>87</v>
      </c>
      <c r="N87" s="2">
        <f>IFERROR(_xlfn.XLOOKUP($A87,'LISTA '!$D:$D,'LISTA '!$S:$S),"999999,9")</f>
        <v>87</v>
      </c>
    </row>
    <row r="88" spans="1:14" x14ac:dyDescent="0.3">
      <c r="A88" s="187">
        <v>20125</v>
      </c>
      <c r="B88" s="221">
        <v>116.5</v>
      </c>
      <c r="C88" s="221">
        <v>116.5</v>
      </c>
      <c r="D88" s="221">
        <v>116.5</v>
      </c>
      <c r="E88" s="221">
        <v>0</v>
      </c>
      <c r="F88" s="221">
        <v>0</v>
      </c>
      <c r="G88" s="221">
        <v>0</v>
      </c>
      <c r="H88" s="221">
        <v>0</v>
      </c>
      <c r="I88" s="221">
        <v>0</v>
      </c>
      <c r="J88" s="224">
        <v>46006.336041666669</v>
      </c>
      <c r="K88" s="221">
        <v>473</v>
      </c>
      <c r="L88" s="235">
        <f>IFERROR(_xlfn.XLOOKUP($A88,'LISTA '!$D:$D,'LISTA '!$S:$S),"999999,9")</f>
        <v>116.5</v>
      </c>
      <c r="M88" s="2">
        <f>IFERROR(_xlfn.XLOOKUP($A88,'LISTA '!$D:$D,'LISTA '!$S:$S),"999999,9")</f>
        <v>116.5</v>
      </c>
      <c r="N88" s="2">
        <f>IFERROR(_xlfn.XLOOKUP($A88,'LISTA '!$D:$D,'LISTA '!$S:$S),"999999,9")</f>
        <v>116.5</v>
      </c>
    </row>
    <row r="89" spans="1:14" x14ac:dyDescent="0.3">
      <c r="A89" s="187">
        <v>2672</v>
      </c>
      <c r="B89" s="221">
        <v>999999.9</v>
      </c>
      <c r="C89" s="221">
        <v>999999.9</v>
      </c>
      <c r="D89" s="221">
        <v>999999.9</v>
      </c>
      <c r="E89" s="221">
        <v>0</v>
      </c>
      <c r="F89" s="221">
        <v>0</v>
      </c>
      <c r="G89" s="221">
        <v>0</v>
      </c>
      <c r="H89" s="221">
        <v>0</v>
      </c>
      <c r="I89" s="221">
        <v>0</v>
      </c>
      <c r="J89" s="224">
        <v>46006.336041666669</v>
      </c>
      <c r="K89" s="221">
        <v>3385</v>
      </c>
      <c r="L89" s="235" t="str">
        <f>IFERROR(_xlfn.XLOOKUP($A89,'LISTA '!$D:$D,'LISTA '!$S:$S),"999999,9")</f>
        <v>999999,9</v>
      </c>
      <c r="M89" s="2" t="str">
        <f>IFERROR(_xlfn.XLOOKUP($A89,'LISTA '!$D:$D,'LISTA '!$S:$S),"999999,9")</f>
        <v>999999,9</v>
      </c>
      <c r="N89" s="2" t="str">
        <f>IFERROR(_xlfn.XLOOKUP($A89,'LISTA '!$D:$D,'LISTA '!$S:$S),"999999,9")</f>
        <v>999999,9</v>
      </c>
    </row>
    <row r="90" spans="1:14" x14ac:dyDescent="0.3">
      <c r="A90" s="187">
        <v>1189</v>
      </c>
      <c r="B90" s="221">
        <v>39.5</v>
      </c>
      <c r="C90" s="221">
        <v>39.5</v>
      </c>
      <c r="D90" s="221">
        <v>39.5</v>
      </c>
      <c r="E90" s="221">
        <v>0</v>
      </c>
      <c r="F90" s="221">
        <v>0</v>
      </c>
      <c r="G90" s="221">
        <v>0</v>
      </c>
      <c r="H90" s="221">
        <v>0</v>
      </c>
      <c r="I90" s="221">
        <v>0</v>
      </c>
      <c r="J90" s="224">
        <v>46006.336041666669</v>
      </c>
      <c r="K90" s="221">
        <v>2138</v>
      </c>
      <c r="L90" s="235">
        <f>IFERROR(_xlfn.XLOOKUP($A90,'LISTA '!$D:$D,'LISTA '!$S:$S),"999999,9")</f>
        <v>39.5</v>
      </c>
      <c r="M90" s="2">
        <f>IFERROR(_xlfn.XLOOKUP($A90,'LISTA '!$D:$D,'LISTA '!$S:$S),"999999,9")</f>
        <v>39.5</v>
      </c>
      <c r="N90" s="2">
        <f>IFERROR(_xlfn.XLOOKUP($A90,'LISTA '!$D:$D,'LISTA '!$S:$S),"999999,9")</f>
        <v>39.5</v>
      </c>
    </row>
    <row r="91" spans="1:14" x14ac:dyDescent="0.3">
      <c r="A91" s="187">
        <v>1293</v>
      </c>
      <c r="B91" s="221">
        <v>999999.9</v>
      </c>
      <c r="C91" s="221">
        <v>999999.9</v>
      </c>
      <c r="D91" s="221">
        <v>999999.9</v>
      </c>
      <c r="E91" s="221">
        <v>0</v>
      </c>
      <c r="F91" s="221">
        <v>0</v>
      </c>
      <c r="G91" s="221">
        <v>0</v>
      </c>
      <c r="H91" s="221">
        <v>0</v>
      </c>
      <c r="I91" s="221">
        <v>0</v>
      </c>
      <c r="J91" s="224">
        <v>46006.336041666669</v>
      </c>
      <c r="K91" s="221">
        <v>2363</v>
      </c>
      <c r="L91" s="235" t="str">
        <f>IFERROR(_xlfn.XLOOKUP($A91,'LISTA '!$D:$D,'LISTA '!$S:$S),"999999,9")</f>
        <v>999999,9</v>
      </c>
      <c r="M91" s="2" t="str">
        <f>IFERROR(_xlfn.XLOOKUP($A91,'LISTA '!$D:$D,'LISTA '!$S:$S),"999999,9")</f>
        <v>999999,9</v>
      </c>
      <c r="N91" s="2" t="str">
        <f>IFERROR(_xlfn.XLOOKUP($A91,'LISTA '!$D:$D,'LISTA '!$S:$S),"999999,9")</f>
        <v>999999,9</v>
      </c>
    </row>
    <row r="92" spans="1:14" x14ac:dyDescent="0.3">
      <c r="A92" s="187">
        <v>65</v>
      </c>
      <c r="B92" s="221">
        <v>130</v>
      </c>
      <c r="C92" s="221">
        <v>130</v>
      </c>
      <c r="D92" s="221">
        <v>130</v>
      </c>
      <c r="E92" s="221">
        <v>0</v>
      </c>
      <c r="F92" s="221">
        <v>0</v>
      </c>
      <c r="G92" s="221">
        <v>0</v>
      </c>
      <c r="H92" s="221">
        <v>0</v>
      </c>
      <c r="I92" s="221">
        <v>0</v>
      </c>
      <c r="J92" s="224">
        <v>46006.336053240739</v>
      </c>
      <c r="K92" s="221">
        <v>346</v>
      </c>
      <c r="L92" s="235">
        <f>IFERROR(_xlfn.XLOOKUP($A92,'LISTA '!$D:$D,'LISTA '!$S:$S),"999999,9")</f>
        <v>130</v>
      </c>
      <c r="M92" s="2">
        <f>IFERROR(_xlfn.XLOOKUP($A92,'LISTA '!$D:$D,'LISTA '!$S:$S),"999999,9")</f>
        <v>130</v>
      </c>
      <c r="N92" s="2">
        <f>IFERROR(_xlfn.XLOOKUP($A92,'LISTA '!$D:$D,'LISTA '!$S:$S),"999999,9")</f>
        <v>130</v>
      </c>
    </row>
    <row r="93" spans="1:14" x14ac:dyDescent="0.3">
      <c r="A93" s="187">
        <v>1718</v>
      </c>
      <c r="B93" s="221">
        <v>999999.9</v>
      </c>
      <c r="C93" s="221">
        <v>999999.9</v>
      </c>
      <c r="D93" s="221">
        <v>999999.9</v>
      </c>
      <c r="E93" s="221">
        <v>0</v>
      </c>
      <c r="F93" s="221">
        <v>0</v>
      </c>
      <c r="G93" s="221">
        <v>0</v>
      </c>
      <c r="H93" s="221">
        <v>0</v>
      </c>
      <c r="I93" s="221">
        <v>0</v>
      </c>
      <c r="J93" s="224">
        <v>46006.336053240739</v>
      </c>
      <c r="K93" s="221">
        <v>2570</v>
      </c>
      <c r="L93" s="235" t="str">
        <f>IFERROR(_xlfn.XLOOKUP($A93,'LISTA '!$D:$D,'LISTA '!$S:$S),"999999,9")</f>
        <v>999999,9</v>
      </c>
      <c r="M93" s="2" t="str">
        <f>IFERROR(_xlfn.XLOOKUP($A93,'LISTA '!$D:$D,'LISTA '!$S:$S),"999999,9")</f>
        <v>999999,9</v>
      </c>
      <c r="N93" s="2" t="str">
        <f>IFERROR(_xlfn.XLOOKUP($A93,'LISTA '!$D:$D,'LISTA '!$S:$S),"999999,9")</f>
        <v>999999,9</v>
      </c>
    </row>
    <row r="94" spans="1:14" x14ac:dyDescent="0.3">
      <c r="A94" s="187">
        <v>21516</v>
      </c>
      <c r="B94" s="221">
        <v>524</v>
      </c>
      <c r="C94" s="221">
        <v>524</v>
      </c>
      <c r="D94" s="221">
        <v>524</v>
      </c>
      <c r="E94" s="221">
        <v>0</v>
      </c>
      <c r="F94" s="221">
        <v>0</v>
      </c>
      <c r="G94" s="221">
        <v>0</v>
      </c>
      <c r="H94" s="221">
        <v>0</v>
      </c>
      <c r="I94" s="221">
        <v>0</v>
      </c>
      <c r="J94" s="224">
        <v>46006.336053240739</v>
      </c>
      <c r="K94" s="221">
        <v>3213</v>
      </c>
      <c r="L94" s="235">
        <f>IFERROR(_xlfn.XLOOKUP($A94,'LISTA '!$D:$D,'LISTA '!$S:$S),"999999,9")</f>
        <v>524</v>
      </c>
      <c r="M94" s="2">
        <f>IFERROR(_xlfn.XLOOKUP($A94,'LISTA '!$D:$D,'LISTA '!$S:$S),"999999,9")</f>
        <v>524</v>
      </c>
      <c r="N94" s="2">
        <f>IFERROR(_xlfn.XLOOKUP($A94,'LISTA '!$D:$D,'LISTA '!$S:$S),"999999,9")</f>
        <v>524</v>
      </c>
    </row>
    <row r="95" spans="1:14" x14ac:dyDescent="0.3">
      <c r="A95" s="187">
        <v>21557</v>
      </c>
      <c r="B95" s="221">
        <v>999999.9</v>
      </c>
      <c r="C95" s="221">
        <v>999999.9</v>
      </c>
      <c r="D95" s="221">
        <v>999999.9</v>
      </c>
      <c r="E95" s="221">
        <v>0</v>
      </c>
      <c r="F95" s="221">
        <v>0</v>
      </c>
      <c r="G95" s="221">
        <v>0</v>
      </c>
      <c r="H95" s="221">
        <v>200</v>
      </c>
      <c r="I95" s="221">
        <v>0</v>
      </c>
      <c r="J95" s="224">
        <v>46006.336053240739</v>
      </c>
      <c r="K95" s="221">
        <v>3390</v>
      </c>
      <c r="L95" s="235" t="str">
        <f>IFERROR(_xlfn.XLOOKUP($A95,'LISTA '!$D:$D,'LISTA '!$S:$S),"999999,9")</f>
        <v>999999,9</v>
      </c>
      <c r="M95" s="2" t="str">
        <f>IFERROR(_xlfn.XLOOKUP($A95,'LISTA '!$D:$D,'LISTA '!$S:$S),"999999,9")</f>
        <v>999999,9</v>
      </c>
      <c r="N95" s="2" t="str">
        <f>IFERROR(_xlfn.XLOOKUP($A95,'LISTA '!$D:$D,'LISTA '!$S:$S),"999999,9")</f>
        <v>999999,9</v>
      </c>
    </row>
    <row r="96" spans="1:14" x14ac:dyDescent="0.3">
      <c r="A96" s="187">
        <v>21558</v>
      </c>
      <c r="B96" s="221">
        <v>999999.9</v>
      </c>
      <c r="C96" s="221">
        <v>999999.9</v>
      </c>
      <c r="D96" s="221">
        <v>999999.9</v>
      </c>
      <c r="E96" s="221">
        <v>0</v>
      </c>
      <c r="F96" s="221">
        <v>0</v>
      </c>
      <c r="G96" s="221">
        <v>0</v>
      </c>
      <c r="H96" s="221">
        <v>200</v>
      </c>
      <c r="I96" s="221">
        <v>0</v>
      </c>
      <c r="J96" s="224">
        <v>46006.336053240739</v>
      </c>
      <c r="K96" s="221">
        <v>3391</v>
      </c>
      <c r="L96" s="235" t="str">
        <f>IFERROR(_xlfn.XLOOKUP($A96,'LISTA '!$D:$D,'LISTA '!$S:$S),"999999,9")</f>
        <v>999999,9</v>
      </c>
      <c r="M96" s="2" t="str">
        <f>IFERROR(_xlfn.XLOOKUP($A96,'LISTA '!$D:$D,'LISTA '!$S:$S),"999999,9")</f>
        <v>999999,9</v>
      </c>
      <c r="N96" s="2" t="str">
        <f>IFERROR(_xlfn.XLOOKUP($A96,'LISTA '!$D:$D,'LISTA '!$S:$S),"999999,9")</f>
        <v>999999,9</v>
      </c>
    </row>
    <row r="97" spans="1:14" x14ac:dyDescent="0.3">
      <c r="A97" s="187">
        <v>21567</v>
      </c>
      <c r="B97" s="221">
        <v>999999.9</v>
      </c>
      <c r="C97" s="221">
        <v>999999.9</v>
      </c>
      <c r="D97" s="221">
        <v>999999.9</v>
      </c>
      <c r="E97" s="221">
        <v>0</v>
      </c>
      <c r="F97" s="221">
        <v>0</v>
      </c>
      <c r="G97" s="221">
        <v>0</v>
      </c>
      <c r="H97" s="221">
        <v>200</v>
      </c>
      <c r="I97" s="221">
        <v>0</v>
      </c>
      <c r="J97" s="224">
        <v>46006.336053240739</v>
      </c>
      <c r="K97" s="221">
        <v>3516</v>
      </c>
      <c r="L97" s="235" t="str">
        <f>IFERROR(_xlfn.XLOOKUP($A97,'LISTA '!$D:$D,'LISTA '!$S:$S),"999999,9")</f>
        <v>999999,9</v>
      </c>
      <c r="M97" s="2" t="str">
        <f>IFERROR(_xlfn.XLOOKUP($A97,'LISTA '!$D:$D,'LISTA '!$S:$S),"999999,9")</f>
        <v>999999,9</v>
      </c>
      <c r="N97" s="2" t="str">
        <f>IFERROR(_xlfn.XLOOKUP($A97,'LISTA '!$D:$D,'LISTA '!$S:$S),"999999,9")</f>
        <v>999999,9</v>
      </c>
    </row>
    <row r="98" spans="1:14" x14ac:dyDescent="0.3">
      <c r="A98" s="187">
        <v>21582</v>
      </c>
      <c r="B98" s="221">
        <v>77</v>
      </c>
      <c r="C98" s="221">
        <v>77</v>
      </c>
      <c r="D98" s="221">
        <v>77</v>
      </c>
      <c r="E98" s="221">
        <v>0</v>
      </c>
      <c r="F98" s="221">
        <v>0</v>
      </c>
      <c r="G98" s="221">
        <v>0</v>
      </c>
      <c r="H98" s="221">
        <v>200</v>
      </c>
      <c r="I98" s="221">
        <v>0</v>
      </c>
      <c r="J98" s="224">
        <v>46006.336053240739</v>
      </c>
      <c r="K98" s="221">
        <v>3572</v>
      </c>
      <c r="L98" s="235">
        <f>IFERROR(_xlfn.XLOOKUP($A98,'LISTA '!$D:$D,'LISTA '!$S:$S),"999999,9")</f>
        <v>77</v>
      </c>
      <c r="M98" s="2">
        <f>IFERROR(_xlfn.XLOOKUP($A98,'LISTA '!$D:$D,'LISTA '!$S:$S),"999999,9")</f>
        <v>77</v>
      </c>
      <c r="N98" s="2">
        <f>IFERROR(_xlfn.XLOOKUP($A98,'LISTA '!$D:$D,'LISTA '!$S:$S),"999999,9")</f>
        <v>77</v>
      </c>
    </row>
    <row r="99" spans="1:14" x14ac:dyDescent="0.3">
      <c r="A99" s="187">
        <v>21623</v>
      </c>
      <c r="B99" s="221">
        <v>999999.9</v>
      </c>
      <c r="C99" s="221">
        <v>999999.9</v>
      </c>
      <c r="D99" s="221">
        <v>999999.9</v>
      </c>
      <c r="E99" s="221">
        <v>0</v>
      </c>
      <c r="F99" s="221">
        <v>0</v>
      </c>
      <c r="G99" s="221">
        <v>0</v>
      </c>
      <c r="H99" s="221">
        <v>0</v>
      </c>
      <c r="I99" s="221">
        <v>0</v>
      </c>
      <c r="J99" s="224">
        <v>46006.336053240739</v>
      </c>
      <c r="K99" s="221">
        <v>3754</v>
      </c>
      <c r="L99" s="235" t="str">
        <f>IFERROR(_xlfn.XLOOKUP($A99,'LISTA '!$D:$D,'LISTA '!$S:$S),"999999,9")</f>
        <v>999999,9</v>
      </c>
      <c r="M99" s="2" t="str">
        <f>IFERROR(_xlfn.XLOOKUP($A99,'LISTA '!$D:$D,'LISTA '!$S:$S),"999999,9")</f>
        <v>999999,9</v>
      </c>
      <c r="N99" s="2" t="str">
        <f>IFERROR(_xlfn.XLOOKUP($A99,'LISTA '!$D:$D,'LISTA '!$S:$S),"999999,9")</f>
        <v>999999,9</v>
      </c>
    </row>
    <row r="100" spans="1:14" x14ac:dyDescent="0.3">
      <c r="A100" s="187">
        <v>21835</v>
      </c>
      <c r="B100" s="221">
        <v>351</v>
      </c>
      <c r="C100" s="221">
        <v>351</v>
      </c>
      <c r="D100" s="221">
        <v>351</v>
      </c>
      <c r="E100" s="221">
        <v>0</v>
      </c>
      <c r="F100" s="221">
        <v>0</v>
      </c>
      <c r="G100" s="221">
        <v>0</v>
      </c>
      <c r="H100" s="221">
        <v>0</v>
      </c>
      <c r="I100" s="221">
        <v>0</v>
      </c>
      <c r="J100" s="224">
        <v>46006.336053240739</v>
      </c>
      <c r="K100" s="221">
        <v>4291</v>
      </c>
      <c r="L100" s="235">
        <f>IFERROR(_xlfn.XLOOKUP($A100,'LISTA '!$D:$D,'LISTA '!$S:$S),"999999,9")</f>
        <v>351</v>
      </c>
      <c r="M100" s="2">
        <f>IFERROR(_xlfn.XLOOKUP($A100,'LISTA '!$D:$D,'LISTA '!$S:$S),"999999,9")</f>
        <v>351</v>
      </c>
      <c r="N100" s="2">
        <f>IFERROR(_xlfn.XLOOKUP($A100,'LISTA '!$D:$D,'LISTA '!$S:$S),"999999,9")</f>
        <v>351</v>
      </c>
    </row>
    <row r="101" spans="1:14" x14ac:dyDescent="0.3">
      <c r="A101" s="187">
        <v>1594</v>
      </c>
      <c r="B101" s="221">
        <v>114</v>
      </c>
      <c r="C101" s="221">
        <v>114</v>
      </c>
      <c r="D101" s="221">
        <v>114</v>
      </c>
      <c r="E101" s="221">
        <v>0</v>
      </c>
      <c r="F101" s="221">
        <v>0</v>
      </c>
      <c r="G101" s="221">
        <v>0</v>
      </c>
      <c r="H101" s="221">
        <v>0</v>
      </c>
      <c r="I101" s="221">
        <v>0</v>
      </c>
      <c r="J101" s="224">
        <v>46006.336053240739</v>
      </c>
      <c r="K101" s="221">
        <v>2821</v>
      </c>
      <c r="L101" s="235">
        <f>IFERROR(_xlfn.XLOOKUP($A101,'LISTA '!$D:$D,'LISTA '!$S:$S),"999999,9")</f>
        <v>114</v>
      </c>
      <c r="M101" s="2">
        <f>IFERROR(_xlfn.XLOOKUP($A101,'LISTA '!$D:$D,'LISTA '!$S:$S),"999999,9")</f>
        <v>114</v>
      </c>
      <c r="N101" s="2">
        <f>IFERROR(_xlfn.XLOOKUP($A101,'LISTA '!$D:$D,'LISTA '!$S:$S),"999999,9")</f>
        <v>114</v>
      </c>
    </row>
    <row r="102" spans="1:14" x14ac:dyDescent="0.3">
      <c r="A102" s="187">
        <v>1603</v>
      </c>
      <c r="B102" s="221">
        <v>999999.9</v>
      </c>
      <c r="C102" s="221">
        <v>999999.9</v>
      </c>
      <c r="D102" s="221">
        <v>999999.9</v>
      </c>
      <c r="E102" s="221">
        <v>0</v>
      </c>
      <c r="F102" s="221">
        <v>0</v>
      </c>
      <c r="G102" s="221">
        <v>0</v>
      </c>
      <c r="H102" s="221">
        <v>0</v>
      </c>
      <c r="I102" s="221">
        <v>0</v>
      </c>
      <c r="J102" s="224">
        <v>46006.336053240739</v>
      </c>
      <c r="K102" s="221">
        <v>2835</v>
      </c>
      <c r="L102" s="235" t="str">
        <f>IFERROR(_xlfn.XLOOKUP($A102,'LISTA '!$D:$D,'LISTA '!$S:$S),"999999,9")</f>
        <v>999999,9</v>
      </c>
      <c r="M102" s="2" t="str">
        <f>IFERROR(_xlfn.XLOOKUP($A102,'LISTA '!$D:$D,'LISTA '!$S:$S),"999999,9")</f>
        <v>999999,9</v>
      </c>
      <c r="N102" s="2" t="str">
        <f>IFERROR(_xlfn.XLOOKUP($A102,'LISTA '!$D:$D,'LISTA '!$S:$S),"999999,9")</f>
        <v>999999,9</v>
      </c>
    </row>
    <row r="103" spans="1:14" x14ac:dyDescent="0.3">
      <c r="A103" s="187">
        <v>21442</v>
      </c>
      <c r="B103" s="221">
        <v>999999.9</v>
      </c>
      <c r="C103" s="221">
        <v>999999.9</v>
      </c>
      <c r="D103" s="221">
        <v>999999.9</v>
      </c>
      <c r="E103" s="221">
        <v>0</v>
      </c>
      <c r="F103" s="221">
        <v>0</v>
      </c>
      <c r="G103" s="221">
        <v>0</v>
      </c>
      <c r="H103" s="221">
        <v>0</v>
      </c>
      <c r="I103" s="221">
        <v>0</v>
      </c>
      <c r="J103" s="224">
        <v>46006.336053240739</v>
      </c>
      <c r="K103" s="221">
        <v>2976</v>
      </c>
      <c r="L103" s="235">
        <v>999999.9</v>
      </c>
      <c r="M103" s="2">
        <v>999999.9</v>
      </c>
      <c r="N103" s="2">
        <v>999999.9</v>
      </c>
    </row>
    <row r="104" spans="1:14" x14ac:dyDescent="0.3">
      <c r="A104" s="187">
        <v>21443</v>
      </c>
      <c r="B104" s="221">
        <v>999999.9</v>
      </c>
      <c r="C104" s="221">
        <v>999999.9</v>
      </c>
      <c r="D104" s="221">
        <v>999999.9</v>
      </c>
      <c r="E104" s="221">
        <v>0</v>
      </c>
      <c r="F104" s="221">
        <v>0</v>
      </c>
      <c r="G104" s="221">
        <v>0</v>
      </c>
      <c r="H104" s="221">
        <v>0</v>
      </c>
      <c r="I104" s="221">
        <v>0</v>
      </c>
      <c r="J104" s="224">
        <v>46006.336053240739</v>
      </c>
      <c r="K104" s="221">
        <v>2977</v>
      </c>
      <c r="L104" s="235">
        <v>999999.9</v>
      </c>
      <c r="M104" s="2">
        <v>999999.9</v>
      </c>
      <c r="N104" s="2">
        <v>999999.9</v>
      </c>
    </row>
    <row r="105" spans="1:14" x14ac:dyDescent="0.3">
      <c r="A105" s="187">
        <v>21552</v>
      </c>
      <c r="B105" s="221">
        <v>118.2</v>
      </c>
      <c r="C105" s="221">
        <v>118.2</v>
      </c>
      <c r="D105" s="221">
        <v>118.2</v>
      </c>
      <c r="E105" s="221">
        <v>0</v>
      </c>
      <c r="F105" s="221">
        <v>0</v>
      </c>
      <c r="G105" s="221">
        <v>0</v>
      </c>
      <c r="H105" s="221">
        <v>0</v>
      </c>
      <c r="I105" s="221">
        <v>0</v>
      </c>
      <c r="J105" s="224">
        <v>46006.336053240739</v>
      </c>
      <c r="K105" s="221">
        <v>3382</v>
      </c>
      <c r="L105" s="235">
        <f>IFERROR(_xlfn.XLOOKUP($A105,'LISTA '!$D:$D,'LISTA '!$S:$S),"999999,9")</f>
        <v>118.2</v>
      </c>
      <c r="M105" s="2">
        <f>IFERROR(_xlfn.XLOOKUP($A105,'LISTA '!$D:$D,'LISTA '!$S:$S),"999999,9")</f>
        <v>118.2</v>
      </c>
      <c r="N105" s="2">
        <f>IFERROR(_xlfn.XLOOKUP($A105,'LISTA '!$D:$D,'LISTA '!$S:$S),"999999,9")</f>
        <v>118.2</v>
      </c>
    </row>
    <row r="106" spans="1:14" x14ac:dyDescent="0.3">
      <c r="A106" s="187">
        <v>1469</v>
      </c>
      <c r="B106" s="221">
        <v>999999.9</v>
      </c>
      <c r="C106" s="221">
        <v>999999.9</v>
      </c>
      <c r="D106" s="221">
        <v>999999.9</v>
      </c>
      <c r="E106" s="221">
        <v>0</v>
      </c>
      <c r="F106" s="221">
        <v>0</v>
      </c>
      <c r="G106" s="221">
        <v>0</v>
      </c>
      <c r="H106" s="221">
        <v>0</v>
      </c>
      <c r="I106" s="221">
        <v>0</v>
      </c>
      <c r="J106" s="224">
        <v>46006.336053240739</v>
      </c>
      <c r="K106" s="221">
        <v>2632</v>
      </c>
      <c r="L106" s="235" t="str">
        <f>IFERROR(_xlfn.XLOOKUP($A106,'LISTA '!$D:$D,'LISTA '!$S:$S),"999999,9")</f>
        <v>999999,9</v>
      </c>
      <c r="M106" s="2" t="str">
        <f>IFERROR(_xlfn.XLOOKUP($A106,'LISTA '!$D:$D,'LISTA '!$S:$S),"999999,9")</f>
        <v>999999,9</v>
      </c>
      <c r="N106" s="2" t="str">
        <f>IFERROR(_xlfn.XLOOKUP($A106,'LISTA '!$D:$D,'LISTA '!$S:$S),"999999,9")</f>
        <v>999999,9</v>
      </c>
    </row>
    <row r="107" spans="1:14" x14ac:dyDescent="0.3">
      <c r="A107" s="187">
        <v>1626</v>
      </c>
      <c r="B107" s="221">
        <v>45.8</v>
      </c>
      <c r="C107" s="221">
        <v>45.8</v>
      </c>
      <c r="D107" s="221">
        <v>45.8</v>
      </c>
      <c r="E107" s="221">
        <v>0</v>
      </c>
      <c r="F107" s="221">
        <v>0</v>
      </c>
      <c r="G107" s="221">
        <v>0</v>
      </c>
      <c r="H107" s="221">
        <v>0</v>
      </c>
      <c r="I107" s="221">
        <v>0</v>
      </c>
      <c r="J107" s="224">
        <v>46006.336053240739</v>
      </c>
      <c r="K107" s="221">
        <v>2858</v>
      </c>
      <c r="L107" s="235">
        <f>IFERROR(_xlfn.XLOOKUP($A107,'LISTA '!$D:$D,'LISTA '!$S:$S),"999999,9")</f>
        <v>45.8</v>
      </c>
      <c r="M107" s="2">
        <f>IFERROR(_xlfn.XLOOKUP($A107,'LISTA '!$D:$D,'LISTA '!$S:$S),"999999,9")</f>
        <v>45.8</v>
      </c>
      <c r="N107" s="2">
        <f>IFERROR(_xlfn.XLOOKUP($A107,'LISTA '!$D:$D,'LISTA '!$S:$S),"999999,9")</f>
        <v>45.8</v>
      </c>
    </row>
    <row r="108" spans="1:14" x14ac:dyDescent="0.3">
      <c r="A108" s="187">
        <v>2702</v>
      </c>
      <c r="B108" s="221">
        <v>999999.9</v>
      </c>
      <c r="C108" s="221">
        <v>999999.9</v>
      </c>
      <c r="D108" s="221">
        <v>999999.9</v>
      </c>
      <c r="E108" s="221">
        <v>0</v>
      </c>
      <c r="F108" s="221">
        <v>0</v>
      </c>
      <c r="G108" s="221">
        <v>0</v>
      </c>
      <c r="H108" s="221">
        <v>0</v>
      </c>
      <c r="I108" s="221">
        <v>0</v>
      </c>
      <c r="J108" s="224">
        <v>46006.336053240739</v>
      </c>
      <c r="K108" s="221">
        <v>3537</v>
      </c>
      <c r="L108" s="235" t="str">
        <f>IFERROR(_xlfn.XLOOKUP($A108,'LISTA '!$D:$D,'LISTA '!$S:$S),"999999,9")</f>
        <v>999999,9</v>
      </c>
      <c r="M108" s="2" t="str">
        <f>IFERROR(_xlfn.XLOOKUP($A108,'LISTA '!$D:$D,'LISTA '!$S:$S),"999999,9")</f>
        <v>999999,9</v>
      </c>
      <c r="N108" s="2" t="str">
        <f>IFERROR(_xlfn.XLOOKUP($A108,'LISTA '!$D:$D,'LISTA '!$S:$S),"999999,9")</f>
        <v>999999,9</v>
      </c>
    </row>
    <row r="109" spans="1:14" x14ac:dyDescent="0.3">
      <c r="A109" s="187">
        <v>21829</v>
      </c>
      <c r="B109" s="221">
        <v>999999.9</v>
      </c>
      <c r="C109" s="221">
        <v>999999.9</v>
      </c>
      <c r="D109" s="221">
        <v>999999.9</v>
      </c>
      <c r="E109" s="221">
        <v>0</v>
      </c>
      <c r="F109" s="221">
        <v>0</v>
      </c>
      <c r="G109" s="221">
        <v>0</v>
      </c>
      <c r="H109" s="221">
        <v>0</v>
      </c>
      <c r="I109" s="221">
        <v>0</v>
      </c>
      <c r="J109" s="224">
        <v>46006.336053240739</v>
      </c>
      <c r="K109" s="221">
        <v>4271</v>
      </c>
      <c r="L109" s="235" t="str">
        <f>IFERROR(_xlfn.XLOOKUP($A109,'LISTA '!$D:$D,'LISTA '!$S:$S),"999999,9")</f>
        <v>999999,9</v>
      </c>
      <c r="M109" s="2" t="str">
        <f>IFERROR(_xlfn.XLOOKUP($A109,'LISTA '!$D:$D,'LISTA '!$S:$S),"999999,9")</f>
        <v>999999,9</v>
      </c>
      <c r="N109" s="2" t="str">
        <f>IFERROR(_xlfn.XLOOKUP($A109,'LISTA '!$D:$D,'LISTA '!$S:$S),"999999,9")</f>
        <v>999999,9</v>
      </c>
    </row>
    <row r="110" spans="1:14" x14ac:dyDescent="0.3">
      <c r="A110" s="187">
        <v>21210</v>
      </c>
      <c r="B110" s="221">
        <v>482.30000000000007</v>
      </c>
      <c r="C110" s="221">
        <v>482.30000000000007</v>
      </c>
      <c r="D110" s="221">
        <v>482.30000000000007</v>
      </c>
      <c r="E110" s="221">
        <v>0</v>
      </c>
      <c r="F110" s="221">
        <v>0</v>
      </c>
      <c r="G110" s="221">
        <v>0</v>
      </c>
      <c r="H110" s="221">
        <v>0</v>
      </c>
      <c r="I110" s="221">
        <v>0</v>
      </c>
      <c r="J110" s="224">
        <v>46006.336053240739</v>
      </c>
      <c r="K110" s="221">
        <v>2191</v>
      </c>
      <c r="L110" s="235">
        <f>IFERROR(_xlfn.XLOOKUP($A110,'LISTA '!$D:$D,'LISTA '!$S:$S),"999999,9")</f>
        <v>482.30000000000007</v>
      </c>
      <c r="M110" s="2">
        <f>IFERROR(_xlfn.XLOOKUP($A110,'LISTA '!$D:$D,'LISTA '!$S:$S),"999999,9")</f>
        <v>482.30000000000007</v>
      </c>
      <c r="N110" s="2">
        <f>IFERROR(_xlfn.XLOOKUP($A110,'LISTA '!$D:$D,'LISTA '!$S:$S),"999999,9")</f>
        <v>482.30000000000007</v>
      </c>
    </row>
    <row r="111" spans="1:14" x14ac:dyDescent="0.3">
      <c r="A111" s="187">
        <v>1262</v>
      </c>
      <c r="B111" s="221">
        <v>210</v>
      </c>
      <c r="C111" s="221">
        <v>210</v>
      </c>
      <c r="D111" s="221">
        <v>210</v>
      </c>
      <c r="E111" s="221">
        <v>0</v>
      </c>
      <c r="F111" s="221">
        <v>0</v>
      </c>
      <c r="G111" s="221">
        <v>0</v>
      </c>
      <c r="H111" s="221">
        <v>0</v>
      </c>
      <c r="I111" s="221">
        <v>0</v>
      </c>
      <c r="J111" s="224">
        <v>46006.336053240739</v>
      </c>
      <c r="K111" s="221">
        <v>2291</v>
      </c>
      <c r="L111" s="235">
        <f>IFERROR(_xlfn.XLOOKUP($A111,'LISTA '!$D:$D,'LISTA '!$S:$S),"999999,9")</f>
        <v>210</v>
      </c>
      <c r="M111" s="2">
        <f>IFERROR(_xlfn.XLOOKUP($A111,'LISTA '!$D:$D,'LISTA '!$S:$S),"999999,9")</f>
        <v>210</v>
      </c>
      <c r="N111" s="2">
        <f>IFERROR(_xlfn.XLOOKUP($A111,'LISTA '!$D:$D,'LISTA '!$S:$S),"999999,9")</f>
        <v>210</v>
      </c>
    </row>
    <row r="112" spans="1:14" x14ac:dyDescent="0.3">
      <c r="A112" s="187">
        <v>1263</v>
      </c>
      <c r="B112" s="221">
        <v>114</v>
      </c>
      <c r="C112" s="221">
        <v>114</v>
      </c>
      <c r="D112" s="221">
        <v>114</v>
      </c>
      <c r="E112" s="221">
        <v>0</v>
      </c>
      <c r="F112" s="221">
        <v>0</v>
      </c>
      <c r="G112" s="221">
        <v>0</v>
      </c>
      <c r="H112" s="221">
        <v>0</v>
      </c>
      <c r="I112" s="221">
        <v>0</v>
      </c>
      <c r="J112" s="224">
        <v>46006.336053240739</v>
      </c>
      <c r="K112" s="221">
        <v>2292</v>
      </c>
      <c r="L112" s="235">
        <f>IFERROR(_xlfn.XLOOKUP($A112,'LISTA '!$D:$D,'LISTA '!$S:$S),"999999,9")</f>
        <v>114</v>
      </c>
      <c r="M112" s="2">
        <f>IFERROR(_xlfn.XLOOKUP($A112,'LISTA '!$D:$D,'LISTA '!$S:$S),"999999,9")</f>
        <v>114</v>
      </c>
      <c r="N112" s="2">
        <f>IFERROR(_xlfn.XLOOKUP($A112,'LISTA '!$D:$D,'LISTA '!$S:$S),"999999,9")</f>
        <v>114</v>
      </c>
    </row>
    <row r="113" spans="1:14" x14ac:dyDescent="0.3">
      <c r="A113" s="187">
        <v>21281</v>
      </c>
      <c r="B113" s="221">
        <v>999999.9</v>
      </c>
      <c r="C113" s="221">
        <v>999999.9</v>
      </c>
      <c r="D113" s="221">
        <v>999999.9</v>
      </c>
      <c r="E113" s="221">
        <v>0</v>
      </c>
      <c r="F113" s="221">
        <v>0</v>
      </c>
      <c r="G113" s="221">
        <v>0</v>
      </c>
      <c r="H113" s="221">
        <v>0</v>
      </c>
      <c r="I113" s="221">
        <v>0</v>
      </c>
      <c r="J113" s="224">
        <v>46006.336053240739</v>
      </c>
      <c r="K113" s="221">
        <v>2364</v>
      </c>
      <c r="L113" s="235" t="str">
        <f>IFERROR(_xlfn.XLOOKUP($A113,'LISTA '!$D:$D,'LISTA '!$S:$S),"999999,9")</f>
        <v>999999,9</v>
      </c>
      <c r="M113" s="2" t="str">
        <f>IFERROR(_xlfn.XLOOKUP($A113,'LISTA '!$D:$D,'LISTA '!$S:$S),"999999,9")</f>
        <v>999999,9</v>
      </c>
      <c r="N113" s="2" t="str">
        <f>IFERROR(_xlfn.XLOOKUP($A113,'LISTA '!$D:$D,'LISTA '!$S:$S),"999999,9")</f>
        <v>999999,9</v>
      </c>
    </row>
    <row r="114" spans="1:14" x14ac:dyDescent="0.3">
      <c r="A114" s="187">
        <v>21282</v>
      </c>
      <c r="B114" s="221">
        <v>72.75</v>
      </c>
      <c r="C114" s="221">
        <v>72.75</v>
      </c>
      <c r="D114" s="221">
        <v>72.75</v>
      </c>
      <c r="E114" s="221">
        <v>0</v>
      </c>
      <c r="F114" s="221">
        <v>0</v>
      </c>
      <c r="G114" s="221">
        <v>0</v>
      </c>
      <c r="H114" s="221">
        <v>0</v>
      </c>
      <c r="I114" s="221">
        <v>0</v>
      </c>
      <c r="J114" s="224">
        <v>46006.336053240739</v>
      </c>
      <c r="K114" s="221">
        <v>2365</v>
      </c>
      <c r="L114" s="235">
        <f>IFERROR(_xlfn.XLOOKUP($A114,'LISTA '!$D:$D,'LISTA '!$S:$S),"999999,9")</f>
        <v>0</v>
      </c>
      <c r="M114" s="2">
        <f>IFERROR(_xlfn.XLOOKUP($A114,'LISTA '!$D:$D,'LISTA '!$S:$S),"999999,9")</f>
        <v>0</v>
      </c>
      <c r="N114" s="2">
        <f>IFERROR(_xlfn.XLOOKUP($A114,'LISTA '!$D:$D,'LISTA '!$S:$S),"999999,9")</f>
        <v>0</v>
      </c>
    </row>
    <row r="115" spans="1:14" x14ac:dyDescent="0.3">
      <c r="A115" s="187">
        <v>1305</v>
      </c>
      <c r="B115" s="221">
        <v>143</v>
      </c>
      <c r="C115" s="221">
        <v>143</v>
      </c>
      <c r="D115" s="221">
        <v>143</v>
      </c>
      <c r="E115" s="221">
        <v>0</v>
      </c>
      <c r="F115" s="221">
        <v>0</v>
      </c>
      <c r="G115" s="221">
        <v>0</v>
      </c>
      <c r="H115" s="221">
        <v>0</v>
      </c>
      <c r="I115" s="221">
        <v>0</v>
      </c>
      <c r="J115" s="224">
        <v>46006.336053240739</v>
      </c>
      <c r="K115" s="221">
        <v>2389</v>
      </c>
      <c r="L115" s="235">
        <f>IFERROR(_xlfn.XLOOKUP($A115,'LISTA '!$D:$D,'LISTA '!$S:$S),"999999,9")</f>
        <v>0</v>
      </c>
      <c r="M115" s="2">
        <f>IFERROR(_xlfn.XLOOKUP($A115,'LISTA '!$D:$D,'LISTA '!$S:$S),"999999,9")</f>
        <v>0</v>
      </c>
      <c r="N115" s="2">
        <f>IFERROR(_xlfn.XLOOKUP($A115,'LISTA '!$D:$D,'LISTA '!$S:$S),"999999,9")</f>
        <v>0</v>
      </c>
    </row>
    <row r="116" spans="1:14" x14ac:dyDescent="0.3">
      <c r="A116" s="187">
        <v>1306</v>
      </c>
      <c r="B116" s="221">
        <v>83.5</v>
      </c>
      <c r="C116" s="221">
        <v>83.5</v>
      </c>
      <c r="D116" s="221">
        <v>83.5</v>
      </c>
      <c r="E116" s="221">
        <v>0</v>
      </c>
      <c r="F116" s="221">
        <v>0</v>
      </c>
      <c r="G116" s="221">
        <v>0</v>
      </c>
      <c r="H116" s="221">
        <v>0</v>
      </c>
      <c r="I116" s="221">
        <v>0</v>
      </c>
      <c r="J116" s="224">
        <v>46006.336053240739</v>
      </c>
      <c r="K116" s="221">
        <v>2390</v>
      </c>
      <c r="L116" s="235">
        <f>IFERROR(_xlfn.XLOOKUP($A116,'LISTA '!$D:$D,'LISTA '!$S:$S),"999999,9")</f>
        <v>83.5</v>
      </c>
      <c r="M116" s="2">
        <f>IFERROR(_xlfn.XLOOKUP($A116,'LISTA '!$D:$D,'LISTA '!$S:$S),"999999,9")</f>
        <v>83.5</v>
      </c>
      <c r="N116" s="2">
        <f>IFERROR(_xlfn.XLOOKUP($A116,'LISTA '!$D:$D,'LISTA '!$S:$S),"999999,9")</f>
        <v>83.5</v>
      </c>
    </row>
    <row r="117" spans="1:14" x14ac:dyDescent="0.3">
      <c r="A117" s="187">
        <v>21741</v>
      </c>
      <c r="B117" s="221">
        <v>127</v>
      </c>
      <c r="C117" s="221">
        <v>127</v>
      </c>
      <c r="D117" s="221">
        <v>127</v>
      </c>
      <c r="E117" s="221">
        <v>0</v>
      </c>
      <c r="F117" s="221">
        <v>0</v>
      </c>
      <c r="G117" s="221">
        <v>0</v>
      </c>
      <c r="H117" s="221">
        <v>0</v>
      </c>
      <c r="I117" s="221">
        <v>0</v>
      </c>
      <c r="J117" s="224">
        <v>46006.336053240739</v>
      </c>
      <c r="K117" s="221">
        <v>4001</v>
      </c>
      <c r="L117" s="235">
        <f>IFERROR(_xlfn.XLOOKUP($A117,'LISTA '!$D:$D,'LISTA '!$S:$S),"999999,9")</f>
        <v>95</v>
      </c>
      <c r="M117" s="2">
        <f>IFERROR(_xlfn.XLOOKUP($A117,'LISTA '!$D:$D,'LISTA '!$S:$S),"999999,9")</f>
        <v>95</v>
      </c>
      <c r="N117" s="2">
        <f>IFERROR(_xlfn.XLOOKUP($A117,'LISTA '!$D:$D,'LISTA '!$S:$S),"999999,9")</f>
        <v>95</v>
      </c>
    </row>
    <row r="118" spans="1:14" x14ac:dyDescent="0.3">
      <c r="A118" s="187">
        <v>21816</v>
      </c>
      <c r="B118" s="221">
        <v>999999.9</v>
      </c>
      <c r="C118" s="221">
        <v>999999.9</v>
      </c>
      <c r="D118" s="221">
        <v>999999.9</v>
      </c>
      <c r="E118" s="221">
        <v>0</v>
      </c>
      <c r="F118" s="221">
        <v>0</v>
      </c>
      <c r="G118" s="221">
        <v>0</v>
      </c>
      <c r="H118" s="221">
        <v>0</v>
      </c>
      <c r="I118" s="221">
        <v>0</v>
      </c>
      <c r="J118" s="224">
        <v>46006.336053240739</v>
      </c>
      <c r="K118" s="221">
        <v>4256</v>
      </c>
      <c r="L118" s="235" t="str">
        <f>IFERROR(_xlfn.XLOOKUP($A118,'LISTA '!$D:$D,'LISTA '!$S:$S),"999999,9")</f>
        <v>999999,9</v>
      </c>
      <c r="M118" s="2" t="str">
        <f>IFERROR(_xlfn.XLOOKUP($A118,'LISTA '!$D:$D,'LISTA '!$S:$S),"999999,9")</f>
        <v>999999,9</v>
      </c>
      <c r="N118" s="2" t="str">
        <f>IFERROR(_xlfn.XLOOKUP($A118,'LISTA '!$D:$D,'LISTA '!$S:$S),"999999,9")</f>
        <v>999999,9</v>
      </c>
    </row>
    <row r="119" spans="1:14" x14ac:dyDescent="0.3">
      <c r="A119" s="187">
        <v>20958</v>
      </c>
      <c r="B119" s="221">
        <v>999999.9</v>
      </c>
      <c r="C119" s="221">
        <v>999999.9</v>
      </c>
      <c r="D119" s="221">
        <v>999999.9</v>
      </c>
      <c r="E119" s="221">
        <v>0</v>
      </c>
      <c r="F119" s="221">
        <v>0</v>
      </c>
      <c r="G119" s="221">
        <v>0</v>
      </c>
      <c r="H119" s="221">
        <v>200</v>
      </c>
      <c r="I119" s="221">
        <v>0</v>
      </c>
      <c r="J119" s="224">
        <v>46006.336053240739</v>
      </c>
      <c r="K119" s="221">
        <v>1670</v>
      </c>
      <c r="L119" s="235" t="str">
        <f>IFERROR(_xlfn.XLOOKUP($A119,'LISTA '!$D:$D,'LISTA '!$S:$S),"999999,9")</f>
        <v>999999,9</v>
      </c>
      <c r="M119" s="2" t="str">
        <f>IFERROR(_xlfn.XLOOKUP($A119,'LISTA '!$D:$D,'LISTA '!$S:$S),"999999,9")</f>
        <v>999999,9</v>
      </c>
      <c r="N119" s="2" t="str">
        <f>IFERROR(_xlfn.XLOOKUP($A119,'LISTA '!$D:$D,'LISTA '!$S:$S),"999999,9")</f>
        <v>999999,9</v>
      </c>
    </row>
    <row r="120" spans="1:14" x14ac:dyDescent="0.3">
      <c r="A120" s="187">
        <v>20999</v>
      </c>
      <c r="B120" s="221">
        <v>999999.9</v>
      </c>
      <c r="C120" s="221">
        <v>999999.9</v>
      </c>
      <c r="D120" s="221">
        <v>999999.9</v>
      </c>
      <c r="E120" s="221">
        <v>0</v>
      </c>
      <c r="F120" s="221">
        <v>0</v>
      </c>
      <c r="G120" s="221">
        <v>0</v>
      </c>
      <c r="H120" s="221">
        <v>200</v>
      </c>
      <c r="I120" s="221">
        <v>0</v>
      </c>
      <c r="J120" s="224">
        <v>46006.336053240739</v>
      </c>
      <c r="K120" s="221">
        <v>1741</v>
      </c>
      <c r="L120" s="235" t="str">
        <f>IFERROR(_xlfn.XLOOKUP($A120,'LISTA '!$D:$D,'LISTA '!$S:$S),"999999,9")</f>
        <v>999999,9</v>
      </c>
      <c r="M120" s="2" t="str">
        <f>IFERROR(_xlfn.XLOOKUP($A120,'LISTA '!$D:$D,'LISTA '!$S:$S),"999999,9")</f>
        <v>999999,9</v>
      </c>
      <c r="N120" s="2" t="str">
        <f>IFERROR(_xlfn.XLOOKUP($A120,'LISTA '!$D:$D,'LISTA '!$S:$S),"999999,9")</f>
        <v>999999,9</v>
      </c>
    </row>
    <row r="121" spans="1:14" x14ac:dyDescent="0.3">
      <c r="A121" s="187">
        <v>21128</v>
      </c>
      <c r="B121" s="221">
        <v>127</v>
      </c>
      <c r="C121" s="221">
        <v>127</v>
      </c>
      <c r="D121" s="221">
        <v>127</v>
      </c>
      <c r="E121" s="221">
        <v>0</v>
      </c>
      <c r="F121" s="221">
        <v>0</v>
      </c>
      <c r="G121" s="221">
        <v>0</v>
      </c>
      <c r="H121" s="221">
        <v>0</v>
      </c>
      <c r="I121" s="221">
        <v>0</v>
      </c>
      <c r="J121" s="224">
        <v>46006.336053240739</v>
      </c>
      <c r="K121" s="221">
        <v>2042</v>
      </c>
      <c r="L121" s="235">
        <f>IFERROR(_xlfn.XLOOKUP($A121,'LISTA '!$D:$D,'LISTA '!$S:$S),"999999,9")</f>
        <v>0</v>
      </c>
      <c r="M121" s="2">
        <f>IFERROR(_xlfn.XLOOKUP($A121,'LISTA '!$D:$D,'LISTA '!$S:$S),"999999,9")</f>
        <v>0</v>
      </c>
      <c r="N121" s="2">
        <f>IFERROR(_xlfn.XLOOKUP($A121,'LISTA '!$D:$D,'LISTA '!$S:$S),"999999,9")</f>
        <v>0</v>
      </c>
    </row>
    <row r="122" spans="1:14" x14ac:dyDescent="0.3">
      <c r="A122" s="187">
        <v>21140</v>
      </c>
      <c r="B122" s="221">
        <v>999999.9</v>
      </c>
      <c r="C122" s="221">
        <v>999999.9</v>
      </c>
      <c r="D122" s="221">
        <v>999999.9</v>
      </c>
      <c r="E122" s="221">
        <v>0</v>
      </c>
      <c r="F122" s="221">
        <v>0</v>
      </c>
      <c r="G122" s="221">
        <v>0</v>
      </c>
      <c r="H122" s="221">
        <v>0</v>
      </c>
      <c r="I122" s="221">
        <v>0</v>
      </c>
      <c r="J122" s="224">
        <v>46006.336053240739</v>
      </c>
      <c r="K122" s="221">
        <v>2079</v>
      </c>
      <c r="L122" s="235">
        <v>999999.9</v>
      </c>
      <c r="M122" s="2">
        <v>999999.9</v>
      </c>
      <c r="N122" s="2">
        <v>999999.9</v>
      </c>
    </row>
    <row r="123" spans="1:14" x14ac:dyDescent="0.3">
      <c r="A123" s="187">
        <v>21142</v>
      </c>
      <c r="B123" s="221">
        <v>999999.9</v>
      </c>
      <c r="C123" s="221">
        <v>999999.9</v>
      </c>
      <c r="D123" s="221">
        <v>999999.9</v>
      </c>
      <c r="E123" s="221">
        <v>0</v>
      </c>
      <c r="F123" s="221">
        <v>0</v>
      </c>
      <c r="G123" s="221">
        <v>0</v>
      </c>
      <c r="H123" s="221">
        <v>0</v>
      </c>
      <c r="I123" s="221">
        <v>0</v>
      </c>
      <c r="J123" s="224">
        <v>46006.336053240739</v>
      </c>
      <c r="K123" s="221">
        <v>2082</v>
      </c>
      <c r="L123" s="235" t="str">
        <f>IFERROR(_xlfn.XLOOKUP($A123,'LISTA '!$D:$D,'LISTA '!$S:$S),"999999,9")</f>
        <v>999999,9</v>
      </c>
      <c r="M123" s="2" t="str">
        <f>IFERROR(_xlfn.XLOOKUP($A123,'LISTA '!$D:$D,'LISTA '!$S:$S),"999999,9")</f>
        <v>999999,9</v>
      </c>
      <c r="N123" s="2" t="str">
        <f>IFERROR(_xlfn.XLOOKUP($A123,'LISTA '!$D:$D,'LISTA '!$S:$S),"999999,9")</f>
        <v>999999,9</v>
      </c>
    </row>
    <row r="124" spans="1:14" x14ac:dyDescent="0.3">
      <c r="A124" s="187">
        <v>21149</v>
      </c>
      <c r="B124" s="221">
        <v>999999.9</v>
      </c>
      <c r="C124" s="221">
        <v>999999.9</v>
      </c>
      <c r="D124" s="221">
        <v>999999.9</v>
      </c>
      <c r="E124" s="221">
        <v>0</v>
      </c>
      <c r="F124" s="221">
        <v>0</v>
      </c>
      <c r="G124" s="221">
        <v>0</v>
      </c>
      <c r="H124" s="221">
        <v>0</v>
      </c>
      <c r="I124" s="221">
        <v>0</v>
      </c>
      <c r="J124" s="224">
        <v>46006.336053240739</v>
      </c>
      <c r="K124" s="221">
        <v>2089</v>
      </c>
      <c r="L124" s="235">
        <v>999999.9</v>
      </c>
      <c r="M124" s="2">
        <v>999999.9</v>
      </c>
      <c r="N124" s="2">
        <v>999999.9</v>
      </c>
    </row>
    <row r="125" spans="1:14" x14ac:dyDescent="0.3">
      <c r="A125" s="187">
        <v>21151</v>
      </c>
      <c r="B125" s="221">
        <v>240</v>
      </c>
      <c r="C125" s="221">
        <v>240</v>
      </c>
      <c r="D125" s="221">
        <v>240</v>
      </c>
      <c r="E125" s="221">
        <v>0</v>
      </c>
      <c r="F125" s="221">
        <v>0</v>
      </c>
      <c r="G125" s="221">
        <v>0</v>
      </c>
      <c r="H125" s="221">
        <v>0</v>
      </c>
      <c r="I125" s="221">
        <v>0</v>
      </c>
      <c r="J125" s="224">
        <v>46006.336053240739</v>
      </c>
      <c r="K125" s="221">
        <v>2093</v>
      </c>
      <c r="L125" s="235">
        <f>IFERROR(_xlfn.XLOOKUP($A125,'LISTA '!$D:$D,'LISTA '!$S:$S),"999999,9")</f>
        <v>220</v>
      </c>
      <c r="M125" s="2">
        <f>IFERROR(_xlfn.XLOOKUP($A125,'LISTA '!$D:$D,'LISTA '!$S:$S),"999999,9")</f>
        <v>220</v>
      </c>
      <c r="N125" s="2">
        <f>IFERROR(_xlfn.XLOOKUP($A125,'LISTA '!$D:$D,'LISTA '!$S:$S),"999999,9")</f>
        <v>220</v>
      </c>
    </row>
    <row r="126" spans="1:14" x14ac:dyDescent="0.3">
      <c r="A126" s="187">
        <v>21169</v>
      </c>
      <c r="B126" s="221">
        <v>74.25</v>
      </c>
      <c r="C126" s="221">
        <v>74.25</v>
      </c>
      <c r="D126" s="221">
        <v>74.25</v>
      </c>
      <c r="E126" s="221">
        <v>0</v>
      </c>
      <c r="F126" s="221">
        <v>0</v>
      </c>
      <c r="G126" s="221">
        <v>0</v>
      </c>
      <c r="H126" s="221">
        <v>0</v>
      </c>
      <c r="I126" s="221">
        <v>0</v>
      </c>
      <c r="J126" s="224">
        <v>46006.336053240739</v>
      </c>
      <c r="K126" s="221">
        <v>2129</v>
      </c>
      <c r="L126" s="235">
        <f>IFERROR(_xlfn.XLOOKUP($A126,'LISTA '!$D:$D,'LISTA '!$S:$S),"999999,9")</f>
        <v>74.25</v>
      </c>
      <c r="M126" s="2">
        <f>IFERROR(_xlfn.XLOOKUP($A126,'LISTA '!$D:$D,'LISTA '!$S:$S),"999999,9")</f>
        <v>74.25</v>
      </c>
      <c r="N126" s="2">
        <f>IFERROR(_xlfn.XLOOKUP($A126,'LISTA '!$D:$D,'LISTA '!$S:$S),"999999,9")</f>
        <v>74.25</v>
      </c>
    </row>
    <row r="127" spans="1:14" x14ac:dyDescent="0.3">
      <c r="A127" s="187">
        <v>21171</v>
      </c>
      <c r="B127" s="221">
        <v>999999.9</v>
      </c>
      <c r="C127" s="221">
        <v>999999.9</v>
      </c>
      <c r="D127" s="221">
        <v>999999.9</v>
      </c>
      <c r="E127" s="221">
        <v>3</v>
      </c>
      <c r="F127" s="221">
        <v>0</v>
      </c>
      <c r="G127" s="221">
        <v>0</v>
      </c>
      <c r="H127" s="221">
        <v>0</v>
      </c>
      <c r="I127" s="221">
        <v>0</v>
      </c>
      <c r="J127" s="224">
        <v>46006.336053240739</v>
      </c>
      <c r="K127" s="221">
        <v>2131</v>
      </c>
      <c r="L127" s="235">
        <v>999999.9</v>
      </c>
      <c r="M127" s="2">
        <v>999999.9</v>
      </c>
      <c r="N127" s="2">
        <v>999999.9</v>
      </c>
    </row>
    <row r="128" spans="1:14" x14ac:dyDescent="0.3">
      <c r="A128" s="187">
        <v>21176</v>
      </c>
      <c r="B128" s="221">
        <v>135</v>
      </c>
      <c r="C128" s="221">
        <v>135</v>
      </c>
      <c r="D128" s="221">
        <v>135</v>
      </c>
      <c r="E128" s="221">
        <v>0</v>
      </c>
      <c r="F128" s="221">
        <v>0</v>
      </c>
      <c r="G128" s="221">
        <v>0</v>
      </c>
      <c r="H128" s="221">
        <v>0</v>
      </c>
      <c r="I128" s="221">
        <v>0</v>
      </c>
      <c r="J128" s="224">
        <v>46006.336053240739</v>
      </c>
      <c r="K128" s="221">
        <v>2137</v>
      </c>
      <c r="L128" s="235">
        <f>IFERROR(_xlfn.XLOOKUP($A128,'LISTA '!$D:$D,'LISTA '!$S:$S),"999999,9")</f>
        <v>124</v>
      </c>
      <c r="M128" s="2">
        <f>IFERROR(_xlfn.XLOOKUP($A128,'LISTA '!$D:$D,'LISTA '!$S:$S),"999999,9")</f>
        <v>124</v>
      </c>
      <c r="N128" s="2">
        <f>IFERROR(_xlfn.XLOOKUP($A128,'LISTA '!$D:$D,'LISTA '!$S:$S),"999999,9")</f>
        <v>124</v>
      </c>
    </row>
    <row r="129" spans="1:14" x14ac:dyDescent="0.3">
      <c r="A129" s="187">
        <v>21212</v>
      </c>
      <c r="B129" s="221">
        <v>78.7</v>
      </c>
      <c r="C129" s="221">
        <v>78.7</v>
      </c>
      <c r="D129" s="221">
        <v>78.7</v>
      </c>
      <c r="E129" s="221">
        <v>0</v>
      </c>
      <c r="F129" s="221">
        <v>0</v>
      </c>
      <c r="G129" s="221">
        <v>0</v>
      </c>
      <c r="H129" s="221">
        <v>0</v>
      </c>
      <c r="I129" s="221">
        <v>0</v>
      </c>
      <c r="J129" s="224">
        <v>46006.336053240739</v>
      </c>
      <c r="K129" s="221">
        <v>2196</v>
      </c>
      <c r="L129" s="235">
        <f>IFERROR(_xlfn.XLOOKUP($A129,'LISTA '!$D:$D,'LISTA '!$S:$S),"999999,9")</f>
        <v>78.7</v>
      </c>
      <c r="M129" s="2">
        <f>IFERROR(_xlfn.XLOOKUP($A129,'LISTA '!$D:$D,'LISTA '!$S:$S),"999999,9")</f>
        <v>78.7</v>
      </c>
      <c r="N129" s="2">
        <f>IFERROR(_xlfn.XLOOKUP($A129,'LISTA '!$D:$D,'LISTA '!$S:$S),"999999,9")</f>
        <v>78.7</v>
      </c>
    </row>
    <row r="130" spans="1:14" x14ac:dyDescent="0.3">
      <c r="A130" s="187">
        <v>2386</v>
      </c>
      <c r="B130" s="221">
        <v>999999.9</v>
      </c>
      <c r="C130" s="221">
        <v>999999.9</v>
      </c>
      <c r="D130" s="221">
        <v>999999.9</v>
      </c>
      <c r="E130" s="221">
        <v>0</v>
      </c>
      <c r="F130" s="221">
        <v>0</v>
      </c>
      <c r="G130" s="221">
        <v>0</v>
      </c>
      <c r="H130" s="221">
        <v>0</v>
      </c>
      <c r="I130" s="221">
        <v>0</v>
      </c>
      <c r="J130" s="224">
        <v>46006.336053240739</v>
      </c>
      <c r="K130" s="221">
        <v>4246</v>
      </c>
      <c r="L130" s="235" t="str">
        <f>IFERROR(_xlfn.XLOOKUP($A130,'LISTA '!$D:$D,'LISTA '!$S:$S),"999999,9")</f>
        <v>999999,9</v>
      </c>
      <c r="M130" s="2" t="str">
        <f>IFERROR(_xlfn.XLOOKUP($A130,'LISTA '!$D:$D,'LISTA '!$S:$S),"999999,9")</f>
        <v>999999,9</v>
      </c>
      <c r="N130" s="2" t="str">
        <f>IFERROR(_xlfn.XLOOKUP($A130,'LISTA '!$D:$D,'LISTA '!$S:$S),"999999,9")</f>
        <v>999999,9</v>
      </c>
    </row>
    <row r="131" spans="1:14" x14ac:dyDescent="0.3">
      <c r="A131" s="187">
        <v>21814</v>
      </c>
      <c r="B131" s="221">
        <v>556.19999999999993</v>
      </c>
      <c r="C131" s="221">
        <v>556.19999999999993</v>
      </c>
      <c r="D131" s="221">
        <v>556.19999999999993</v>
      </c>
      <c r="E131" s="221">
        <v>0</v>
      </c>
      <c r="F131" s="221">
        <v>0</v>
      </c>
      <c r="G131" s="221">
        <v>0</v>
      </c>
      <c r="H131" s="221">
        <v>0</v>
      </c>
      <c r="I131" s="221">
        <v>0</v>
      </c>
      <c r="J131" s="224">
        <v>46006.336053240739</v>
      </c>
      <c r="K131" s="221">
        <v>4254</v>
      </c>
      <c r="L131" s="235" t="str">
        <f>IFERROR(_xlfn.XLOOKUP($A131,'LISTA '!$D:$D,'LISTA '!$S:$S),"999999,9")</f>
        <v>999999,9</v>
      </c>
      <c r="M131" s="2" t="str">
        <f>IFERROR(_xlfn.XLOOKUP($A131,'LISTA '!$D:$D,'LISTA '!$S:$S),"999999,9")</f>
        <v>999999,9</v>
      </c>
      <c r="N131" s="2" t="str">
        <f>IFERROR(_xlfn.XLOOKUP($A131,'LISTA '!$D:$D,'LISTA '!$S:$S),"999999,9")</f>
        <v>999999,9</v>
      </c>
    </row>
    <row r="132" spans="1:14" x14ac:dyDescent="0.3">
      <c r="A132" s="187">
        <v>21815</v>
      </c>
      <c r="B132" s="221">
        <v>594</v>
      </c>
      <c r="C132" s="221">
        <v>594</v>
      </c>
      <c r="D132" s="221">
        <v>594</v>
      </c>
      <c r="E132" s="221">
        <v>0</v>
      </c>
      <c r="F132" s="221">
        <v>0</v>
      </c>
      <c r="G132" s="221">
        <v>0</v>
      </c>
      <c r="H132" s="221">
        <v>0</v>
      </c>
      <c r="I132" s="221">
        <v>0</v>
      </c>
      <c r="J132" s="224">
        <v>46006.336053240739</v>
      </c>
      <c r="K132" s="221">
        <v>4255</v>
      </c>
      <c r="L132" s="235">
        <f>IFERROR(_xlfn.XLOOKUP($A132,'LISTA '!$D:$D,'LISTA '!$S:$S),"999999,9")</f>
        <v>594</v>
      </c>
      <c r="M132" s="2">
        <f>IFERROR(_xlfn.XLOOKUP($A132,'LISTA '!$D:$D,'LISTA '!$S:$S),"999999,9")</f>
        <v>594</v>
      </c>
      <c r="N132" s="2">
        <f>IFERROR(_xlfn.XLOOKUP($A132,'LISTA '!$D:$D,'LISTA '!$S:$S),"999999,9")</f>
        <v>594</v>
      </c>
    </row>
    <row r="133" spans="1:14" x14ac:dyDescent="0.3">
      <c r="A133" s="187">
        <v>20501</v>
      </c>
      <c r="B133" s="221">
        <v>999999.9</v>
      </c>
      <c r="C133" s="221">
        <v>999999.9</v>
      </c>
      <c r="D133" s="221">
        <v>999999.9</v>
      </c>
      <c r="E133" s="221">
        <v>0</v>
      </c>
      <c r="F133" s="221">
        <v>0</v>
      </c>
      <c r="G133" s="221">
        <v>0</v>
      </c>
      <c r="H133" s="221">
        <v>200</v>
      </c>
      <c r="I133" s="221">
        <v>0</v>
      </c>
      <c r="J133" s="224">
        <v>46006.336053240739</v>
      </c>
      <c r="K133" s="221">
        <v>1276</v>
      </c>
      <c r="L133" s="235" t="str">
        <f>IFERROR(_xlfn.XLOOKUP($A133,'LISTA '!$D:$D,'LISTA '!$S:$S),"999999,9")</f>
        <v>999999,9</v>
      </c>
      <c r="M133" s="2" t="str">
        <f>IFERROR(_xlfn.XLOOKUP($A133,'LISTA '!$D:$D,'LISTA '!$S:$S),"999999,9")</f>
        <v>999999,9</v>
      </c>
      <c r="N133" s="2" t="str">
        <f>IFERROR(_xlfn.XLOOKUP($A133,'LISTA '!$D:$D,'LISTA '!$S:$S),"999999,9")</f>
        <v>999999,9</v>
      </c>
    </row>
    <row r="134" spans="1:14" x14ac:dyDescent="0.3">
      <c r="A134" s="187">
        <v>20557</v>
      </c>
      <c r="B134" s="221">
        <v>999999.9</v>
      </c>
      <c r="C134" s="221">
        <v>999999.9</v>
      </c>
      <c r="D134" s="221">
        <v>999999.9</v>
      </c>
      <c r="E134" s="221">
        <v>0</v>
      </c>
      <c r="F134" s="221">
        <v>0</v>
      </c>
      <c r="G134" s="221">
        <v>0</v>
      </c>
      <c r="H134" s="221">
        <v>200</v>
      </c>
      <c r="I134" s="221">
        <v>0</v>
      </c>
      <c r="J134" s="224">
        <v>46006.336053240739</v>
      </c>
      <c r="K134" s="221">
        <v>1385</v>
      </c>
      <c r="L134" s="235" t="str">
        <f>IFERROR(_xlfn.XLOOKUP($A134,'LISTA '!$D:$D,'LISTA '!$S:$S),"999999,9")</f>
        <v>999999,9</v>
      </c>
      <c r="M134" s="2" t="str">
        <f>IFERROR(_xlfn.XLOOKUP($A134,'LISTA '!$D:$D,'LISTA '!$S:$S),"999999,9")</f>
        <v>999999,9</v>
      </c>
      <c r="N134" s="2" t="str">
        <f>IFERROR(_xlfn.XLOOKUP($A134,'LISTA '!$D:$D,'LISTA '!$S:$S),"999999,9")</f>
        <v>999999,9</v>
      </c>
    </row>
    <row r="135" spans="1:14" x14ac:dyDescent="0.3">
      <c r="A135" s="187">
        <v>20661</v>
      </c>
      <c r="B135" s="221">
        <v>999999.9</v>
      </c>
      <c r="C135" s="221">
        <v>999999.9</v>
      </c>
      <c r="D135" s="221">
        <v>999999.9</v>
      </c>
      <c r="E135" s="221">
        <v>0</v>
      </c>
      <c r="F135" s="221">
        <v>0</v>
      </c>
      <c r="G135" s="221">
        <v>0</v>
      </c>
      <c r="H135" s="221">
        <v>0</v>
      </c>
      <c r="I135" s="221">
        <v>0</v>
      </c>
      <c r="J135" s="224">
        <v>46006.336053240739</v>
      </c>
      <c r="K135" s="221">
        <v>1389</v>
      </c>
      <c r="L135" s="235">
        <v>999999.9</v>
      </c>
      <c r="M135" s="2">
        <v>999999.9</v>
      </c>
      <c r="N135" s="2">
        <v>999999.9</v>
      </c>
    </row>
    <row r="136" spans="1:14" x14ac:dyDescent="0.3">
      <c r="A136" s="187">
        <v>113</v>
      </c>
      <c r="B136" s="221">
        <v>143</v>
      </c>
      <c r="C136" s="221">
        <v>143</v>
      </c>
      <c r="D136" s="221">
        <v>143</v>
      </c>
      <c r="E136" s="221">
        <v>0</v>
      </c>
      <c r="F136" s="221">
        <v>0</v>
      </c>
      <c r="G136" s="221">
        <v>0</v>
      </c>
      <c r="H136" s="221">
        <v>0</v>
      </c>
      <c r="I136" s="221">
        <v>0</v>
      </c>
      <c r="J136" s="224">
        <v>46006.336053240739</v>
      </c>
      <c r="K136" s="221">
        <v>459</v>
      </c>
      <c r="L136" s="235">
        <f>IFERROR(_xlfn.XLOOKUP($A136,'LISTA '!$D:$D,'LISTA '!$S:$S),"999999,9")</f>
        <v>0</v>
      </c>
      <c r="M136" s="2">
        <f>IFERROR(_xlfn.XLOOKUP($A136,'LISTA '!$D:$D,'LISTA '!$S:$S),"999999,9")</f>
        <v>0</v>
      </c>
      <c r="N136" s="2">
        <f>IFERROR(_xlfn.XLOOKUP($A136,'LISTA '!$D:$D,'LISTA '!$S:$S),"999999,9")</f>
        <v>0</v>
      </c>
    </row>
    <row r="137" spans="1:14" x14ac:dyDescent="0.3">
      <c r="A137" s="187">
        <v>21807</v>
      </c>
      <c r="B137" s="221">
        <v>999999.9</v>
      </c>
      <c r="C137" s="221">
        <v>999999.9</v>
      </c>
      <c r="D137" s="221">
        <v>999999.9</v>
      </c>
      <c r="E137" s="221">
        <v>0</v>
      </c>
      <c r="F137" s="221">
        <v>0</v>
      </c>
      <c r="G137" s="221">
        <v>0</v>
      </c>
      <c r="H137" s="221">
        <v>0</v>
      </c>
      <c r="I137" s="221">
        <v>0</v>
      </c>
      <c r="J137" s="224">
        <v>46006.336053240739</v>
      </c>
      <c r="K137" s="221">
        <v>4244</v>
      </c>
      <c r="L137" s="235" t="str">
        <f>IFERROR(_xlfn.XLOOKUP($A137,'LISTA '!$D:$D,'LISTA '!$S:$S),"999999,9")</f>
        <v>999999,9</v>
      </c>
      <c r="M137" s="2" t="str">
        <f>IFERROR(_xlfn.XLOOKUP($A137,'LISTA '!$D:$D,'LISTA '!$S:$S),"999999,9")</f>
        <v>999999,9</v>
      </c>
      <c r="N137" s="2" t="str">
        <f>IFERROR(_xlfn.XLOOKUP($A137,'LISTA '!$D:$D,'LISTA '!$S:$S),"999999,9")</f>
        <v>999999,9</v>
      </c>
    </row>
    <row r="138" spans="1:14" x14ac:dyDescent="0.3">
      <c r="A138" s="187">
        <v>21808</v>
      </c>
      <c r="B138" s="221">
        <v>999999.9</v>
      </c>
      <c r="C138" s="221">
        <v>999999.9</v>
      </c>
      <c r="D138" s="221">
        <v>999999.9</v>
      </c>
      <c r="E138" s="221">
        <v>0</v>
      </c>
      <c r="F138" s="221">
        <v>0</v>
      </c>
      <c r="G138" s="221">
        <v>0</v>
      </c>
      <c r="H138" s="221">
        <v>0</v>
      </c>
      <c r="I138" s="221">
        <v>0</v>
      </c>
      <c r="J138" s="224">
        <v>46006.336053240739</v>
      </c>
      <c r="K138" s="221">
        <v>4245</v>
      </c>
      <c r="L138" s="235" t="str">
        <f>IFERROR(_xlfn.XLOOKUP($A138,'LISTA '!$D:$D,'LISTA '!$S:$S),"999999,9")</f>
        <v>999999,9</v>
      </c>
      <c r="M138" s="2" t="str">
        <f>IFERROR(_xlfn.XLOOKUP($A138,'LISTA '!$D:$D,'LISTA '!$S:$S),"999999,9")</f>
        <v>999999,9</v>
      </c>
      <c r="N138" s="2" t="str">
        <f>IFERROR(_xlfn.XLOOKUP($A138,'LISTA '!$D:$D,'LISTA '!$S:$S),"999999,9")</f>
        <v>999999,9</v>
      </c>
    </row>
    <row r="139" spans="1:14" x14ac:dyDescent="0.3">
      <c r="A139" s="187">
        <v>2395</v>
      </c>
      <c r="B139" s="221">
        <v>999999.9</v>
      </c>
      <c r="C139" s="221">
        <v>999999.9</v>
      </c>
      <c r="D139" s="221">
        <v>999999.9</v>
      </c>
      <c r="E139" s="221">
        <v>0</v>
      </c>
      <c r="F139" s="221">
        <v>0</v>
      </c>
      <c r="G139" s="221">
        <v>0</v>
      </c>
      <c r="H139" s="221">
        <v>0</v>
      </c>
      <c r="I139" s="221">
        <v>0</v>
      </c>
      <c r="J139" s="224">
        <v>46006.336053240739</v>
      </c>
      <c r="K139" s="221">
        <v>4281</v>
      </c>
      <c r="L139" s="235" t="str">
        <f>IFERROR(_xlfn.XLOOKUP($A139,'LISTA '!$D:$D,'LISTA '!$S:$S),"999999,9")</f>
        <v>999999,9</v>
      </c>
      <c r="M139" s="2" t="str">
        <f>IFERROR(_xlfn.XLOOKUP($A139,'LISTA '!$D:$D,'LISTA '!$S:$S),"999999,9")</f>
        <v>999999,9</v>
      </c>
      <c r="N139" s="2" t="str">
        <f>IFERROR(_xlfn.XLOOKUP($A139,'LISTA '!$D:$D,'LISTA '!$S:$S),"999999,9")</f>
        <v>999999,9</v>
      </c>
    </row>
    <row r="140" spans="1:14" x14ac:dyDescent="0.3">
      <c r="A140" s="187">
        <v>121</v>
      </c>
      <c r="B140" s="221">
        <v>999999.9</v>
      </c>
      <c r="C140" s="221">
        <v>999999.9</v>
      </c>
      <c r="D140" s="221">
        <v>999999.9</v>
      </c>
      <c r="E140" s="221">
        <v>0</v>
      </c>
      <c r="F140" s="221">
        <v>0</v>
      </c>
      <c r="G140" s="221">
        <v>0</v>
      </c>
      <c r="H140" s="221">
        <v>0</v>
      </c>
      <c r="I140" s="221">
        <v>0</v>
      </c>
      <c r="J140" s="224">
        <v>46006.336053240739</v>
      </c>
      <c r="K140" s="221">
        <v>100</v>
      </c>
      <c r="L140" s="235" t="str">
        <f>IFERROR(_xlfn.XLOOKUP($A140,'LISTA '!$D:$D,'LISTA '!$S:$S),"999999,9")</f>
        <v>999999,9</v>
      </c>
      <c r="M140" s="2" t="str">
        <f>IFERROR(_xlfn.XLOOKUP($A140,'LISTA '!$D:$D,'LISTA '!$S:$S),"999999,9")</f>
        <v>999999,9</v>
      </c>
      <c r="N140" s="2" t="str">
        <f>IFERROR(_xlfn.XLOOKUP($A140,'LISTA '!$D:$D,'LISTA '!$S:$S),"999999,9")</f>
        <v>999999,9</v>
      </c>
    </row>
    <row r="141" spans="1:14" x14ac:dyDescent="0.3">
      <c r="A141" s="187">
        <v>122</v>
      </c>
      <c r="B141" s="221">
        <v>143</v>
      </c>
      <c r="C141" s="221">
        <v>143</v>
      </c>
      <c r="D141" s="221">
        <v>143</v>
      </c>
      <c r="E141" s="221">
        <v>0</v>
      </c>
      <c r="F141" s="221">
        <v>0</v>
      </c>
      <c r="G141" s="221">
        <v>0</v>
      </c>
      <c r="H141" s="221">
        <v>0</v>
      </c>
      <c r="I141" s="221">
        <v>0</v>
      </c>
      <c r="J141" s="224">
        <v>46006.336053240739</v>
      </c>
      <c r="K141" s="221">
        <v>101</v>
      </c>
      <c r="L141" s="235">
        <f>IFERROR(_xlfn.XLOOKUP($A141,'LISTA '!$D:$D,'LISTA '!$S:$S),"999999,9")</f>
        <v>143</v>
      </c>
      <c r="M141" s="2">
        <f>IFERROR(_xlfn.XLOOKUP($A141,'LISTA '!$D:$D,'LISTA '!$S:$S),"999999,9")</f>
        <v>143</v>
      </c>
      <c r="N141" s="2">
        <f>IFERROR(_xlfn.XLOOKUP($A141,'LISTA '!$D:$D,'LISTA '!$S:$S),"999999,9")</f>
        <v>143</v>
      </c>
    </row>
    <row r="142" spans="1:14" x14ac:dyDescent="0.3">
      <c r="A142" s="187">
        <v>115</v>
      </c>
      <c r="B142" s="221">
        <v>143</v>
      </c>
      <c r="C142" s="221">
        <v>143</v>
      </c>
      <c r="D142" s="221">
        <v>143</v>
      </c>
      <c r="E142" s="221">
        <v>0</v>
      </c>
      <c r="F142" s="221">
        <v>0</v>
      </c>
      <c r="G142" s="221">
        <v>0</v>
      </c>
      <c r="H142" s="221">
        <v>0</v>
      </c>
      <c r="I142" s="221">
        <v>0</v>
      </c>
      <c r="J142" s="224">
        <v>46006.336053240739</v>
      </c>
      <c r="K142" s="221">
        <v>103</v>
      </c>
      <c r="L142" s="235">
        <f>IFERROR(_xlfn.XLOOKUP($A142,'LISTA '!$D:$D,'LISTA '!$S:$S),"999999,9")</f>
        <v>143</v>
      </c>
      <c r="M142" s="2">
        <f>IFERROR(_xlfn.XLOOKUP($A142,'LISTA '!$D:$D,'LISTA '!$S:$S),"999999,9")</f>
        <v>143</v>
      </c>
      <c r="N142" s="2">
        <f>IFERROR(_xlfn.XLOOKUP($A142,'LISTA '!$D:$D,'LISTA '!$S:$S),"999999,9")</f>
        <v>143</v>
      </c>
    </row>
    <row r="143" spans="1:14" x14ac:dyDescent="0.3">
      <c r="A143" s="187">
        <v>116</v>
      </c>
      <c r="B143" s="221">
        <v>143</v>
      </c>
      <c r="C143" s="221">
        <v>143</v>
      </c>
      <c r="D143" s="221">
        <v>143</v>
      </c>
      <c r="E143" s="221">
        <v>0</v>
      </c>
      <c r="F143" s="221">
        <v>0</v>
      </c>
      <c r="G143" s="221">
        <v>0</v>
      </c>
      <c r="H143" s="221">
        <v>0</v>
      </c>
      <c r="I143" s="221">
        <v>0</v>
      </c>
      <c r="J143" s="224">
        <v>46006.336053240739</v>
      </c>
      <c r="K143" s="221">
        <v>105</v>
      </c>
      <c r="L143" s="235">
        <f>IFERROR(_xlfn.XLOOKUP($A143,'LISTA '!$D:$D,'LISTA '!$S:$S),"999999,9")</f>
        <v>143</v>
      </c>
      <c r="M143" s="2">
        <f>IFERROR(_xlfn.XLOOKUP($A143,'LISTA '!$D:$D,'LISTA '!$S:$S),"999999,9")</f>
        <v>143</v>
      </c>
      <c r="N143" s="2">
        <f>IFERROR(_xlfn.XLOOKUP($A143,'LISTA '!$D:$D,'LISTA '!$S:$S),"999999,9")</f>
        <v>143</v>
      </c>
    </row>
    <row r="144" spans="1:14" x14ac:dyDescent="0.3">
      <c r="A144" s="187">
        <v>114</v>
      </c>
      <c r="B144" s="221">
        <v>143</v>
      </c>
      <c r="C144" s="221">
        <v>143</v>
      </c>
      <c r="D144" s="221">
        <v>143</v>
      </c>
      <c r="E144" s="221">
        <v>0</v>
      </c>
      <c r="F144" s="221">
        <v>0</v>
      </c>
      <c r="G144" s="221">
        <v>0</v>
      </c>
      <c r="H144" s="221">
        <v>0</v>
      </c>
      <c r="I144" s="221">
        <v>0</v>
      </c>
      <c r="J144" s="224">
        <v>46006.336053240739</v>
      </c>
      <c r="K144" s="221">
        <v>106</v>
      </c>
      <c r="L144" s="235">
        <f>IFERROR(_xlfn.XLOOKUP($A144,'LISTA '!$D:$D,'LISTA '!$S:$S),"999999,9")</f>
        <v>143</v>
      </c>
      <c r="M144" s="2">
        <f>IFERROR(_xlfn.XLOOKUP($A144,'LISTA '!$D:$D,'LISTA '!$S:$S),"999999,9")</f>
        <v>143</v>
      </c>
      <c r="N144" s="2">
        <f>IFERROR(_xlfn.XLOOKUP($A144,'LISTA '!$D:$D,'LISTA '!$S:$S),"999999,9")</f>
        <v>143</v>
      </c>
    </row>
    <row r="145" spans="1:14" x14ac:dyDescent="0.3">
      <c r="A145" s="187">
        <v>118</v>
      </c>
      <c r="B145" s="221">
        <v>999999.9</v>
      </c>
      <c r="C145" s="221">
        <v>999999.9</v>
      </c>
      <c r="D145" s="221">
        <v>999999.9</v>
      </c>
      <c r="E145" s="221">
        <v>0</v>
      </c>
      <c r="F145" s="221">
        <v>0</v>
      </c>
      <c r="G145" s="221">
        <v>0</v>
      </c>
      <c r="H145" s="221">
        <v>0</v>
      </c>
      <c r="I145" s="221">
        <v>0</v>
      </c>
      <c r="J145" s="224">
        <v>46006.336053240739</v>
      </c>
      <c r="K145" s="221">
        <v>108</v>
      </c>
      <c r="L145" s="235" t="str">
        <f>IFERROR(_xlfn.XLOOKUP($A145,'LISTA '!$D:$D,'LISTA '!$S:$S),"999999,9")</f>
        <v>999999,9</v>
      </c>
      <c r="M145" s="2" t="str">
        <f>IFERROR(_xlfn.XLOOKUP($A145,'LISTA '!$D:$D,'LISTA '!$S:$S),"999999,9")</f>
        <v>999999,9</v>
      </c>
      <c r="N145" s="2" t="str">
        <f>IFERROR(_xlfn.XLOOKUP($A145,'LISTA '!$D:$D,'LISTA '!$S:$S),"999999,9")</f>
        <v>999999,9</v>
      </c>
    </row>
    <row r="146" spans="1:14" x14ac:dyDescent="0.3">
      <c r="A146" s="187">
        <v>120</v>
      </c>
      <c r="B146" s="221">
        <v>999999.9</v>
      </c>
      <c r="C146" s="221">
        <v>999999.9</v>
      </c>
      <c r="D146" s="221">
        <v>999999.9</v>
      </c>
      <c r="E146" s="221">
        <v>0</v>
      </c>
      <c r="F146" s="221">
        <v>0</v>
      </c>
      <c r="G146" s="221">
        <v>0</v>
      </c>
      <c r="H146" s="221">
        <v>0</v>
      </c>
      <c r="I146" s="221">
        <v>0</v>
      </c>
      <c r="J146" s="224">
        <v>46006.336053240739</v>
      </c>
      <c r="K146" s="221">
        <v>109</v>
      </c>
      <c r="L146" s="235" t="str">
        <f>IFERROR(_xlfn.XLOOKUP($A146,'LISTA '!$D:$D,'LISTA '!$S:$S),"999999,9")</f>
        <v>999999,9</v>
      </c>
      <c r="M146" s="2" t="str">
        <f>IFERROR(_xlfn.XLOOKUP($A146,'LISTA '!$D:$D,'LISTA '!$S:$S),"999999,9")</f>
        <v>999999,9</v>
      </c>
      <c r="N146" s="2" t="str">
        <f>IFERROR(_xlfn.XLOOKUP($A146,'LISTA '!$D:$D,'LISTA '!$S:$S),"999999,9")</f>
        <v>999999,9</v>
      </c>
    </row>
    <row r="147" spans="1:14" x14ac:dyDescent="0.3">
      <c r="A147" s="187">
        <v>2376</v>
      </c>
      <c r="B147" s="221">
        <v>999999.9</v>
      </c>
      <c r="C147" s="221">
        <v>999999.9</v>
      </c>
      <c r="D147" s="221">
        <v>999999.9</v>
      </c>
      <c r="E147" s="221">
        <v>0</v>
      </c>
      <c r="F147" s="221">
        <v>0</v>
      </c>
      <c r="G147" s="221">
        <v>0</v>
      </c>
      <c r="H147" s="221">
        <v>0</v>
      </c>
      <c r="I147" s="221">
        <v>0</v>
      </c>
      <c r="J147" s="224">
        <v>46006.336053240739</v>
      </c>
      <c r="K147" s="221">
        <v>4224</v>
      </c>
      <c r="L147" s="235">
        <v>999999.9</v>
      </c>
      <c r="M147" s="2">
        <v>999999.9</v>
      </c>
      <c r="N147" s="2">
        <v>999999.9</v>
      </c>
    </row>
    <row r="148" spans="1:14" x14ac:dyDescent="0.3">
      <c r="A148" s="187">
        <v>2384</v>
      </c>
      <c r="B148" s="221">
        <v>999999.9</v>
      </c>
      <c r="C148" s="221">
        <v>999999.9</v>
      </c>
      <c r="D148" s="221">
        <v>999999.9</v>
      </c>
      <c r="E148" s="221">
        <v>0</v>
      </c>
      <c r="F148" s="221">
        <v>0</v>
      </c>
      <c r="G148" s="221">
        <v>0</v>
      </c>
      <c r="H148" s="221">
        <v>0</v>
      </c>
      <c r="I148" s="221">
        <v>0</v>
      </c>
      <c r="J148" s="224">
        <v>46006.336053240739</v>
      </c>
      <c r="K148" s="221">
        <v>4242</v>
      </c>
      <c r="L148" s="235" t="str">
        <f>IFERROR(_xlfn.XLOOKUP($A148,'LISTA '!$D:$D,'LISTA '!$S:$S),"999999,9")</f>
        <v>999999,9</v>
      </c>
      <c r="M148" s="2" t="str">
        <f>IFERROR(_xlfn.XLOOKUP($A148,'LISTA '!$D:$D,'LISTA '!$S:$S),"999999,9")</f>
        <v>999999,9</v>
      </c>
      <c r="N148" s="2" t="str">
        <f>IFERROR(_xlfn.XLOOKUP($A148,'LISTA '!$D:$D,'LISTA '!$S:$S),"999999,9")</f>
        <v>999999,9</v>
      </c>
    </row>
    <row r="149" spans="1:14" x14ac:dyDescent="0.3">
      <c r="A149" s="187">
        <v>2391</v>
      </c>
      <c r="B149" s="221">
        <v>999999.9</v>
      </c>
      <c r="C149" s="221">
        <v>999999.9</v>
      </c>
      <c r="D149" s="221">
        <v>999999.9</v>
      </c>
      <c r="E149" s="221">
        <v>0</v>
      </c>
      <c r="F149" s="221">
        <v>0</v>
      </c>
      <c r="G149" s="221">
        <v>0</v>
      </c>
      <c r="H149" s="221">
        <v>0</v>
      </c>
      <c r="I149" s="221">
        <v>0</v>
      </c>
      <c r="J149" s="224">
        <v>46006.336053240739</v>
      </c>
      <c r="K149" s="221">
        <v>4277</v>
      </c>
      <c r="L149" s="235" t="str">
        <f>IFERROR(_xlfn.XLOOKUP($A149,'LISTA '!$D:$D,'LISTA '!$S:$S),"999999,9")</f>
        <v>999999,9</v>
      </c>
      <c r="M149" s="2" t="str">
        <f>IFERROR(_xlfn.XLOOKUP($A149,'LISTA '!$D:$D,'LISTA '!$S:$S),"999999,9")</f>
        <v>999999,9</v>
      </c>
      <c r="N149" s="2" t="str">
        <f>IFERROR(_xlfn.XLOOKUP($A149,'LISTA '!$D:$D,'LISTA '!$S:$S),"999999,9")</f>
        <v>999999,9</v>
      </c>
    </row>
    <row r="150" spans="1:14" x14ac:dyDescent="0.3">
      <c r="A150" s="187">
        <v>2392</v>
      </c>
      <c r="B150" s="221">
        <v>999999.9</v>
      </c>
      <c r="C150" s="221">
        <v>999999.9</v>
      </c>
      <c r="D150" s="221">
        <v>999999.9</v>
      </c>
      <c r="E150" s="221">
        <v>0</v>
      </c>
      <c r="F150" s="221">
        <v>0</v>
      </c>
      <c r="G150" s="221">
        <v>0</v>
      </c>
      <c r="H150" s="221">
        <v>0</v>
      </c>
      <c r="I150" s="221">
        <v>0</v>
      </c>
      <c r="J150" s="224">
        <v>46006.336053240739</v>
      </c>
      <c r="K150" s="221">
        <v>4278</v>
      </c>
      <c r="L150" s="235" t="str">
        <f>IFERROR(_xlfn.XLOOKUP($A150,'LISTA '!$D:$D,'LISTA '!$S:$S),"999999,9")</f>
        <v>999999,9</v>
      </c>
      <c r="M150" s="2" t="str">
        <f>IFERROR(_xlfn.XLOOKUP($A150,'LISTA '!$D:$D,'LISTA '!$S:$S),"999999,9")</f>
        <v>999999,9</v>
      </c>
      <c r="N150" s="2" t="str">
        <f>IFERROR(_xlfn.XLOOKUP($A150,'LISTA '!$D:$D,'LISTA '!$S:$S),"999999,9")</f>
        <v>999999,9</v>
      </c>
    </row>
    <row r="151" spans="1:14" x14ac:dyDescent="0.3">
      <c r="A151" s="187">
        <v>2393</v>
      </c>
      <c r="B151" s="221">
        <v>999999.9</v>
      </c>
      <c r="C151" s="221">
        <v>999999.9</v>
      </c>
      <c r="D151" s="221">
        <v>999999.9</v>
      </c>
      <c r="E151" s="221">
        <v>0</v>
      </c>
      <c r="F151" s="221">
        <v>0</v>
      </c>
      <c r="G151" s="221">
        <v>0</v>
      </c>
      <c r="H151" s="221">
        <v>0</v>
      </c>
      <c r="I151" s="221">
        <v>0</v>
      </c>
      <c r="J151" s="224">
        <v>46006.336053240739</v>
      </c>
      <c r="K151" s="221">
        <v>4279</v>
      </c>
      <c r="L151" s="235" t="str">
        <f>IFERROR(_xlfn.XLOOKUP($A151,'LISTA '!$D:$D,'LISTA '!$S:$S),"999999,9")</f>
        <v>999999,9</v>
      </c>
      <c r="M151" s="2" t="str">
        <f>IFERROR(_xlfn.XLOOKUP($A151,'LISTA '!$D:$D,'LISTA '!$S:$S),"999999,9")</f>
        <v>999999,9</v>
      </c>
      <c r="N151" s="2" t="str">
        <f>IFERROR(_xlfn.XLOOKUP($A151,'LISTA '!$D:$D,'LISTA '!$S:$S),"999999,9")</f>
        <v>999999,9</v>
      </c>
    </row>
    <row r="152" spans="1:14" x14ac:dyDescent="0.3">
      <c r="A152" s="187">
        <v>2394</v>
      </c>
      <c r="B152" s="221">
        <v>999999.9</v>
      </c>
      <c r="C152" s="221">
        <v>999999.9</v>
      </c>
      <c r="D152" s="221">
        <v>999999.9</v>
      </c>
      <c r="E152" s="221">
        <v>0</v>
      </c>
      <c r="F152" s="221">
        <v>0</v>
      </c>
      <c r="G152" s="221">
        <v>0</v>
      </c>
      <c r="H152" s="221">
        <v>0</v>
      </c>
      <c r="I152" s="221">
        <v>0</v>
      </c>
      <c r="J152" s="224">
        <v>46006.336053240739</v>
      </c>
      <c r="K152" s="221">
        <v>4280</v>
      </c>
      <c r="L152" s="235" t="str">
        <f>IFERROR(_xlfn.XLOOKUP($A152,'LISTA '!$D:$D,'LISTA '!$S:$S),"999999,9")</f>
        <v>999999,9</v>
      </c>
      <c r="M152" s="2" t="str">
        <f>IFERROR(_xlfn.XLOOKUP($A152,'LISTA '!$D:$D,'LISTA '!$S:$S),"999999,9")</f>
        <v>999999,9</v>
      </c>
      <c r="N152" s="2" t="str">
        <f>IFERROR(_xlfn.XLOOKUP($A152,'LISTA '!$D:$D,'LISTA '!$S:$S),"999999,9")</f>
        <v>999999,9</v>
      </c>
    </row>
    <row r="153" spans="1:14" x14ac:dyDescent="0.3">
      <c r="A153" s="187">
        <v>2801</v>
      </c>
      <c r="B153" s="221">
        <v>300</v>
      </c>
      <c r="C153" s="221">
        <v>300</v>
      </c>
      <c r="D153" s="221">
        <v>300</v>
      </c>
      <c r="E153" s="221">
        <v>0</v>
      </c>
      <c r="F153" s="221">
        <v>0</v>
      </c>
      <c r="G153" s="221">
        <v>0</v>
      </c>
      <c r="H153" s="221">
        <v>0</v>
      </c>
      <c r="I153" s="221">
        <v>0</v>
      </c>
      <c r="J153" s="224">
        <v>46006.336053240739</v>
      </c>
      <c r="K153" s="221">
        <v>3750</v>
      </c>
      <c r="L153" s="235">
        <f>IFERROR(_xlfn.XLOOKUP($A153,'LISTA '!$D:$D,'LISTA '!$S:$S),"999999,9")</f>
        <v>300</v>
      </c>
      <c r="M153" s="2">
        <f>IFERROR(_xlfn.XLOOKUP($A153,'LISTA '!$D:$D,'LISTA '!$S:$S),"999999,9")</f>
        <v>300</v>
      </c>
      <c r="N153" s="2">
        <f>IFERROR(_xlfn.XLOOKUP($A153,'LISTA '!$D:$D,'LISTA '!$S:$S),"999999,9")</f>
        <v>300</v>
      </c>
    </row>
    <row r="154" spans="1:14" x14ac:dyDescent="0.3">
      <c r="A154" s="187">
        <v>2802</v>
      </c>
      <c r="B154" s="221">
        <v>312.5</v>
      </c>
      <c r="C154" s="221">
        <v>312.5</v>
      </c>
      <c r="D154" s="221">
        <v>312.5</v>
      </c>
      <c r="E154" s="221">
        <v>0</v>
      </c>
      <c r="F154" s="221">
        <v>0</v>
      </c>
      <c r="G154" s="221">
        <v>0</v>
      </c>
      <c r="H154" s="221">
        <v>0</v>
      </c>
      <c r="I154" s="221">
        <v>0</v>
      </c>
      <c r="J154" s="224">
        <v>46006.336053240739</v>
      </c>
      <c r="K154" s="221">
        <v>3751</v>
      </c>
      <c r="L154" s="235">
        <f>IFERROR(_xlfn.XLOOKUP($A154,'LISTA '!$D:$D,'LISTA '!$S:$S),"999999,9")</f>
        <v>312.5</v>
      </c>
      <c r="M154" s="2">
        <f>IFERROR(_xlfn.XLOOKUP($A154,'LISTA '!$D:$D,'LISTA '!$S:$S),"999999,9")</f>
        <v>312.5</v>
      </c>
      <c r="N154" s="2">
        <f>IFERROR(_xlfn.XLOOKUP($A154,'LISTA '!$D:$D,'LISTA '!$S:$S),"999999,9")</f>
        <v>312.5</v>
      </c>
    </row>
    <row r="155" spans="1:14" x14ac:dyDescent="0.3">
      <c r="A155" s="187">
        <v>21624</v>
      </c>
      <c r="B155" s="221">
        <v>999999.9</v>
      </c>
      <c r="C155" s="221">
        <v>999999.9</v>
      </c>
      <c r="D155" s="221">
        <v>999999.9</v>
      </c>
      <c r="E155" s="221">
        <v>0</v>
      </c>
      <c r="F155" s="221">
        <v>0</v>
      </c>
      <c r="G155" s="221">
        <v>0</v>
      </c>
      <c r="H155" s="221">
        <v>0</v>
      </c>
      <c r="I155" s="221">
        <v>0</v>
      </c>
      <c r="J155" s="224">
        <v>46006.336053240739</v>
      </c>
      <c r="K155" s="221">
        <v>3755</v>
      </c>
      <c r="L155" s="235" t="str">
        <f>IFERROR(_xlfn.XLOOKUP($A155,'LISTA '!$D:$D,'LISTA '!$S:$S),"999999,9")</f>
        <v>999999,9</v>
      </c>
      <c r="M155" s="2" t="str">
        <f>IFERROR(_xlfn.XLOOKUP($A155,'LISTA '!$D:$D,'LISTA '!$S:$S),"999999,9")</f>
        <v>999999,9</v>
      </c>
      <c r="N155" s="2" t="str">
        <f>IFERROR(_xlfn.XLOOKUP($A155,'LISTA '!$D:$D,'LISTA '!$S:$S),"999999,9")</f>
        <v>999999,9</v>
      </c>
    </row>
    <row r="156" spans="1:14" x14ac:dyDescent="0.3">
      <c r="A156" s="187">
        <v>21625</v>
      </c>
      <c r="B156" s="221">
        <v>999999.9</v>
      </c>
      <c r="C156" s="221">
        <v>999999.9</v>
      </c>
      <c r="D156" s="221">
        <v>999999.9</v>
      </c>
      <c r="E156" s="221">
        <v>0</v>
      </c>
      <c r="F156" s="221">
        <v>0</v>
      </c>
      <c r="G156" s="221">
        <v>0</v>
      </c>
      <c r="H156" s="221">
        <v>0</v>
      </c>
      <c r="I156" s="221">
        <v>0</v>
      </c>
      <c r="J156" s="224">
        <v>46006.336053240739</v>
      </c>
      <c r="K156" s="221">
        <v>3756</v>
      </c>
      <c r="L156" s="235" t="str">
        <f>IFERROR(_xlfn.XLOOKUP($A156,'LISTA '!$D:$D,'LISTA '!$S:$S),"999999,9")</f>
        <v>999999,9</v>
      </c>
      <c r="M156" s="2" t="str">
        <f>IFERROR(_xlfn.XLOOKUP($A156,'LISTA '!$D:$D,'LISTA '!$S:$S),"999999,9")</f>
        <v>999999,9</v>
      </c>
      <c r="N156" s="2" t="str">
        <f>IFERROR(_xlfn.XLOOKUP($A156,'LISTA '!$D:$D,'LISTA '!$S:$S),"999999,9")</f>
        <v>999999,9</v>
      </c>
    </row>
    <row r="157" spans="1:14" x14ac:dyDescent="0.3">
      <c r="A157" s="187">
        <v>21626</v>
      </c>
      <c r="B157" s="221">
        <v>999999.9</v>
      </c>
      <c r="C157" s="221">
        <v>999999.9</v>
      </c>
      <c r="D157" s="221">
        <v>999999.9</v>
      </c>
      <c r="E157" s="221">
        <v>0</v>
      </c>
      <c r="F157" s="221">
        <v>0</v>
      </c>
      <c r="G157" s="221">
        <v>0</v>
      </c>
      <c r="H157" s="221">
        <v>0</v>
      </c>
      <c r="I157" s="221">
        <v>0</v>
      </c>
      <c r="J157" s="224">
        <v>46006.336053240739</v>
      </c>
      <c r="K157" s="221">
        <v>3757</v>
      </c>
      <c r="L157" s="235" t="str">
        <f>IFERROR(_xlfn.XLOOKUP($A157,'LISTA '!$D:$D,'LISTA '!$S:$S),"999999,9")</f>
        <v>999999,9</v>
      </c>
      <c r="M157" s="2" t="str">
        <f>IFERROR(_xlfn.XLOOKUP($A157,'LISTA '!$D:$D,'LISTA '!$S:$S),"999999,9")</f>
        <v>999999,9</v>
      </c>
      <c r="N157" s="2" t="str">
        <f>IFERROR(_xlfn.XLOOKUP($A157,'LISTA '!$D:$D,'LISTA '!$S:$S),"999999,9")</f>
        <v>999999,9</v>
      </c>
    </row>
    <row r="158" spans="1:14" x14ac:dyDescent="0.3">
      <c r="A158" s="187">
        <v>21656</v>
      </c>
      <c r="B158" s="221">
        <v>147</v>
      </c>
      <c r="C158" s="221">
        <v>147</v>
      </c>
      <c r="D158" s="221">
        <v>147</v>
      </c>
      <c r="E158" s="221">
        <v>0</v>
      </c>
      <c r="F158" s="221">
        <v>0</v>
      </c>
      <c r="G158" s="221">
        <v>0</v>
      </c>
      <c r="H158" s="221">
        <v>200</v>
      </c>
      <c r="I158" s="221">
        <v>0</v>
      </c>
      <c r="J158" s="224">
        <v>46006.336053240739</v>
      </c>
      <c r="K158" s="221">
        <v>3854</v>
      </c>
      <c r="L158" s="235">
        <f>IFERROR(_xlfn.XLOOKUP($A158,'LISTA '!$D:$D,'LISTA '!$S:$S),"999999,9")</f>
        <v>147</v>
      </c>
      <c r="M158" s="2">
        <f>IFERROR(_xlfn.XLOOKUP($A158,'LISTA '!$D:$D,'LISTA '!$S:$S),"999999,9")</f>
        <v>147</v>
      </c>
      <c r="N158" s="2">
        <f>IFERROR(_xlfn.XLOOKUP($A158,'LISTA '!$D:$D,'LISTA '!$S:$S),"999999,9")</f>
        <v>147</v>
      </c>
    </row>
    <row r="159" spans="1:14" x14ac:dyDescent="0.3">
      <c r="A159" s="187">
        <v>2234</v>
      </c>
      <c r="B159" s="221">
        <v>325</v>
      </c>
      <c r="C159" s="221">
        <v>325</v>
      </c>
      <c r="D159" s="221">
        <v>325</v>
      </c>
      <c r="E159" s="221">
        <v>0</v>
      </c>
      <c r="F159" s="221">
        <v>0</v>
      </c>
      <c r="G159" s="221">
        <v>0</v>
      </c>
      <c r="H159" s="221">
        <v>0</v>
      </c>
      <c r="I159" s="221">
        <v>0</v>
      </c>
      <c r="J159" s="224">
        <v>46006.336053240739</v>
      </c>
      <c r="K159" s="221">
        <v>3865</v>
      </c>
      <c r="L159" s="235">
        <f>IFERROR(_xlfn.XLOOKUP($A159,'LISTA '!$D:$D,'LISTA '!$S:$S),"999999,9")</f>
        <v>325</v>
      </c>
      <c r="M159" s="2">
        <f>IFERROR(_xlfn.XLOOKUP($A159,'LISTA '!$D:$D,'LISTA '!$S:$S),"999999,9")</f>
        <v>325</v>
      </c>
      <c r="N159" s="2">
        <f>IFERROR(_xlfn.XLOOKUP($A159,'LISTA '!$D:$D,'LISTA '!$S:$S),"999999,9")</f>
        <v>325</v>
      </c>
    </row>
    <row r="160" spans="1:14" x14ac:dyDescent="0.3">
      <c r="A160" s="187">
        <v>2235</v>
      </c>
      <c r="B160" s="221">
        <v>325</v>
      </c>
      <c r="C160" s="221">
        <v>325</v>
      </c>
      <c r="D160" s="221">
        <v>325</v>
      </c>
      <c r="E160" s="221">
        <v>0</v>
      </c>
      <c r="F160" s="221">
        <v>0</v>
      </c>
      <c r="G160" s="221">
        <v>0</v>
      </c>
      <c r="H160" s="221">
        <v>0</v>
      </c>
      <c r="I160" s="221">
        <v>0</v>
      </c>
      <c r="J160" s="224">
        <v>46006.336053240739</v>
      </c>
      <c r="K160" s="221">
        <v>3866</v>
      </c>
      <c r="L160" s="235">
        <f>IFERROR(_xlfn.XLOOKUP($A160,'LISTA '!$D:$D,'LISTA '!$S:$S),"999999,9")</f>
        <v>325</v>
      </c>
      <c r="M160" s="2">
        <f>IFERROR(_xlfn.XLOOKUP($A160,'LISTA '!$D:$D,'LISTA '!$S:$S),"999999,9")</f>
        <v>325</v>
      </c>
      <c r="N160" s="2">
        <f>IFERROR(_xlfn.XLOOKUP($A160,'LISTA '!$D:$D,'LISTA '!$S:$S),"999999,9")</f>
        <v>325</v>
      </c>
    </row>
    <row r="161" spans="1:14" x14ac:dyDescent="0.3">
      <c r="A161" s="187">
        <v>2236</v>
      </c>
      <c r="B161" s="221">
        <v>199</v>
      </c>
      <c r="C161" s="221">
        <v>199</v>
      </c>
      <c r="D161" s="221">
        <v>199</v>
      </c>
      <c r="E161" s="221">
        <v>0</v>
      </c>
      <c r="F161" s="221">
        <v>0</v>
      </c>
      <c r="G161" s="221">
        <v>0</v>
      </c>
      <c r="H161" s="221">
        <v>0</v>
      </c>
      <c r="I161" s="221">
        <v>0</v>
      </c>
      <c r="J161" s="224">
        <v>46006.336053240739</v>
      </c>
      <c r="K161" s="221">
        <v>3867</v>
      </c>
      <c r="L161" s="235">
        <f>IFERROR(_xlfn.XLOOKUP($A161,'LISTA '!$D:$D,'LISTA '!$S:$S),"999999,9")</f>
        <v>199</v>
      </c>
      <c r="M161" s="2">
        <f>IFERROR(_xlfn.XLOOKUP($A161,'LISTA '!$D:$D,'LISTA '!$S:$S),"999999,9")</f>
        <v>199</v>
      </c>
      <c r="N161" s="2">
        <f>IFERROR(_xlfn.XLOOKUP($A161,'LISTA '!$D:$D,'LISTA '!$S:$S),"999999,9")</f>
        <v>199</v>
      </c>
    </row>
    <row r="162" spans="1:14" x14ac:dyDescent="0.3">
      <c r="A162" s="187">
        <v>2237</v>
      </c>
      <c r="B162" s="221">
        <v>199</v>
      </c>
      <c r="C162" s="221">
        <v>199</v>
      </c>
      <c r="D162" s="221">
        <v>199</v>
      </c>
      <c r="E162" s="221">
        <v>0</v>
      </c>
      <c r="F162" s="221">
        <v>0</v>
      </c>
      <c r="G162" s="221">
        <v>0</v>
      </c>
      <c r="H162" s="221">
        <v>0</v>
      </c>
      <c r="I162" s="221">
        <v>0</v>
      </c>
      <c r="J162" s="224">
        <v>46006.336053240739</v>
      </c>
      <c r="K162" s="221">
        <v>3868</v>
      </c>
      <c r="L162" s="235">
        <f>IFERROR(_xlfn.XLOOKUP($A162,'LISTA '!$D:$D,'LISTA '!$S:$S),"999999,9")</f>
        <v>199</v>
      </c>
      <c r="M162" s="2">
        <f>IFERROR(_xlfn.XLOOKUP($A162,'LISTA '!$D:$D,'LISTA '!$S:$S),"999999,9")</f>
        <v>199</v>
      </c>
      <c r="N162" s="2">
        <f>IFERROR(_xlfn.XLOOKUP($A162,'LISTA '!$D:$D,'LISTA '!$S:$S),"999999,9")</f>
        <v>199</v>
      </c>
    </row>
    <row r="163" spans="1:14" x14ac:dyDescent="0.3">
      <c r="A163" s="187">
        <v>2238</v>
      </c>
      <c r="B163" s="221">
        <v>199</v>
      </c>
      <c r="C163" s="221">
        <v>199</v>
      </c>
      <c r="D163" s="221">
        <v>199</v>
      </c>
      <c r="E163" s="221">
        <v>0</v>
      </c>
      <c r="F163" s="221">
        <v>0</v>
      </c>
      <c r="G163" s="221">
        <v>0</v>
      </c>
      <c r="H163" s="221">
        <v>0</v>
      </c>
      <c r="I163" s="221">
        <v>0</v>
      </c>
      <c r="J163" s="224">
        <v>46006.336053240739</v>
      </c>
      <c r="K163" s="221">
        <v>3869</v>
      </c>
      <c r="L163" s="235">
        <f>IFERROR(_xlfn.XLOOKUP($A163,'LISTA '!$D:$D,'LISTA '!$S:$S),"999999,9")</f>
        <v>199</v>
      </c>
      <c r="M163" s="2">
        <f>IFERROR(_xlfn.XLOOKUP($A163,'LISTA '!$D:$D,'LISTA '!$S:$S),"999999,9")</f>
        <v>199</v>
      </c>
      <c r="N163" s="2">
        <f>IFERROR(_xlfn.XLOOKUP($A163,'LISTA '!$D:$D,'LISTA '!$S:$S),"999999,9")</f>
        <v>199</v>
      </c>
    </row>
    <row r="164" spans="1:14" x14ac:dyDescent="0.3">
      <c r="A164" s="187">
        <v>2239</v>
      </c>
      <c r="B164" s="221">
        <v>243.75</v>
      </c>
      <c r="C164" s="221">
        <v>243.75</v>
      </c>
      <c r="D164" s="221">
        <v>243.75</v>
      </c>
      <c r="E164" s="221">
        <v>0</v>
      </c>
      <c r="F164" s="221">
        <v>0</v>
      </c>
      <c r="G164" s="221">
        <v>0</v>
      </c>
      <c r="H164" s="221">
        <v>0</v>
      </c>
      <c r="I164" s="221">
        <v>0</v>
      </c>
      <c r="J164" s="224">
        <v>46006.336053240739</v>
      </c>
      <c r="K164" s="221">
        <v>3870</v>
      </c>
      <c r="L164" s="235">
        <f>IFERROR(_xlfn.XLOOKUP($A164,'LISTA '!$D:$D,'LISTA '!$S:$S),"999999,9")</f>
        <v>243.75</v>
      </c>
      <c r="M164" s="2">
        <f>IFERROR(_xlfn.XLOOKUP($A164,'LISTA '!$D:$D,'LISTA '!$S:$S),"999999,9")</f>
        <v>243.75</v>
      </c>
      <c r="N164" s="2">
        <f>IFERROR(_xlfn.XLOOKUP($A164,'LISTA '!$D:$D,'LISTA '!$S:$S),"999999,9")</f>
        <v>243.75</v>
      </c>
    </row>
    <row r="165" spans="1:14" x14ac:dyDescent="0.3">
      <c r="A165" s="187">
        <v>2240</v>
      </c>
      <c r="B165" s="221">
        <v>242.5</v>
      </c>
      <c r="C165" s="221">
        <v>242.5</v>
      </c>
      <c r="D165" s="221">
        <v>242.5</v>
      </c>
      <c r="E165" s="221">
        <v>0</v>
      </c>
      <c r="F165" s="221">
        <v>0</v>
      </c>
      <c r="G165" s="221">
        <v>0</v>
      </c>
      <c r="H165" s="221">
        <v>0</v>
      </c>
      <c r="I165" s="221">
        <v>0</v>
      </c>
      <c r="J165" s="224">
        <v>46006.336053240739</v>
      </c>
      <c r="K165" s="221">
        <v>3871</v>
      </c>
      <c r="L165" s="235">
        <f>IFERROR(_xlfn.XLOOKUP($A165,'LISTA '!$D:$D,'LISTA '!$S:$S),"999999,9")</f>
        <v>242.5</v>
      </c>
      <c r="M165" s="2">
        <f>IFERROR(_xlfn.XLOOKUP($A165,'LISTA '!$D:$D,'LISTA '!$S:$S),"999999,9")</f>
        <v>242.5</v>
      </c>
      <c r="N165" s="2">
        <f>IFERROR(_xlfn.XLOOKUP($A165,'LISTA '!$D:$D,'LISTA '!$S:$S),"999999,9")</f>
        <v>242.5</v>
      </c>
    </row>
    <row r="166" spans="1:14" x14ac:dyDescent="0.3">
      <c r="A166" s="187">
        <v>2241</v>
      </c>
      <c r="B166" s="221">
        <v>245</v>
      </c>
      <c r="C166" s="221">
        <v>245</v>
      </c>
      <c r="D166" s="221">
        <v>245</v>
      </c>
      <c r="E166" s="221">
        <v>0</v>
      </c>
      <c r="F166" s="221">
        <v>0</v>
      </c>
      <c r="G166" s="221">
        <v>0</v>
      </c>
      <c r="H166" s="221">
        <v>0</v>
      </c>
      <c r="I166" s="221">
        <v>0</v>
      </c>
      <c r="J166" s="224">
        <v>46006.336053240739</v>
      </c>
      <c r="K166" s="221">
        <v>3872</v>
      </c>
      <c r="L166" s="235">
        <f>IFERROR(_xlfn.XLOOKUP($A166,'LISTA '!$D:$D,'LISTA '!$S:$S),"999999,9")</f>
        <v>245</v>
      </c>
      <c r="M166" s="2">
        <f>IFERROR(_xlfn.XLOOKUP($A166,'LISTA '!$D:$D,'LISTA '!$S:$S),"999999,9")</f>
        <v>245</v>
      </c>
      <c r="N166" s="2">
        <f>IFERROR(_xlfn.XLOOKUP($A166,'LISTA '!$D:$D,'LISTA '!$S:$S),"999999,9")</f>
        <v>245</v>
      </c>
    </row>
    <row r="167" spans="1:14" x14ac:dyDescent="0.3">
      <c r="A167" s="187">
        <v>2242</v>
      </c>
      <c r="B167" s="221">
        <v>216.5</v>
      </c>
      <c r="C167" s="221">
        <v>216.5</v>
      </c>
      <c r="D167" s="221">
        <v>216.5</v>
      </c>
      <c r="E167" s="221">
        <v>0</v>
      </c>
      <c r="F167" s="221">
        <v>0</v>
      </c>
      <c r="G167" s="221">
        <v>0</v>
      </c>
      <c r="H167" s="221">
        <v>0</v>
      </c>
      <c r="I167" s="221">
        <v>0</v>
      </c>
      <c r="J167" s="224">
        <v>46006.336053240739</v>
      </c>
      <c r="K167" s="221">
        <v>3873</v>
      </c>
      <c r="L167" s="235">
        <f>IFERROR(_xlfn.XLOOKUP($A167,'LISTA '!$D:$D,'LISTA '!$S:$S),"999999,9")</f>
        <v>216.5</v>
      </c>
      <c r="M167" s="2">
        <f>IFERROR(_xlfn.XLOOKUP($A167,'LISTA '!$D:$D,'LISTA '!$S:$S),"999999,9")</f>
        <v>216.5</v>
      </c>
      <c r="N167" s="2">
        <f>IFERROR(_xlfn.XLOOKUP($A167,'LISTA '!$D:$D,'LISTA '!$S:$S),"999999,9")</f>
        <v>216.5</v>
      </c>
    </row>
    <row r="168" spans="1:14" x14ac:dyDescent="0.3">
      <c r="A168" s="187">
        <v>2243</v>
      </c>
      <c r="B168" s="221">
        <v>216.5</v>
      </c>
      <c r="C168" s="221">
        <v>216.5</v>
      </c>
      <c r="D168" s="221">
        <v>216.5</v>
      </c>
      <c r="E168" s="221">
        <v>0</v>
      </c>
      <c r="F168" s="221">
        <v>0</v>
      </c>
      <c r="G168" s="221">
        <v>0</v>
      </c>
      <c r="H168" s="221">
        <v>0</v>
      </c>
      <c r="I168" s="221">
        <v>0</v>
      </c>
      <c r="J168" s="224">
        <v>46006.336053240739</v>
      </c>
      <c r="K168" s="221">
        <v>3874</v>
      </c>
      <c r="L168" s="235">
        <f>IFERROR(_xlfn.XLOOKUP($A168,'LISTA '!$D:$D,'LISTA '!$S:$S),"999999,9")</f>
        <v>216.5</v>
      </c>
      <c r="M168" s="2">
        <f>IFERROR(_xlfn.XLOOKUP($A168,'LISTA '!$D:$D,'LISTA '!$S:$S),"999999,9")</f>
        <v>216.5</v>
      </c>
      <c r="N168" s="2">
        <f>IFERROR(_xlfn.XLOOKUP($A168,'LISTA '!$D:$D,'LISTA '!$S:$S),"999999,9")</f>
        <v>216.5</v>
      </c>
    </row>
    <row r="169" spans="1:14" x14ac:dyDescent="0.3">
      <c r="A169" s="187">
        <v>21742</v>
      </c>
      <c r="B169" s="221">
        <v>74.25</v>
      </c>
      <c r="C169" s="221">
        <v>74.25</v>
      </c>
      <c r="D169" s="221">
        <v>74.25</v>
      </c>
      <c r="E169" s="221">
        <v>0</v>
      </c>
      <c r="F169" s="221">
        <v>0</v>
      </c>
      <c r="G169" s="221">
        <v>0</v>
      </c>
      <c r="H169" s="221">
        <v>0</v>
      </c>
      <c r="I169" s="221">
        <v>0</v>
      </c>
      <c r="J169" s="224">
        <v>46006.336053240739</v>
      </c>
      <c r="K169" s="221">
        <v>4000</v>
      </c>
      <c r="L169" s="235">
        <f>IFERROR(_xlfn.XLOOKUP($A169,'LISTA '!$D:$D,'LISTA '!$S:$S),"999999,9")</f>
        <v>52.5</v>
      </c>
      <c r="M169" s="2">
        <f>IFERROR(_xlfn.XLOOKUP($A169,'LISTA '!$D:$D,'LISTA '!$S:$S),"999999,9")</f>
        <v>52.5</v>
      </c>
      <c r="N169" s="2">
        <f>IFERROR(_xlfn.XLOOKUP($A169,'LISTA '!$D:$D,'LISTA '!$S:$S),"999999,9")</f>
        <v>52.5</v>
      </c>
    </row>
    <row r="170" spans="1:14" x14ac:dyDescent="0.3">
      <c r="A170" s="187">
        <v>21773</v>
      </c>
      <c r="B170" s="221">
        <v>140.5</v>
      </c>
      <c r="C170" s="221">
        <v>140.5</v>
      </c>
      <c r="D170" s="221">
        <v>140.5</v>
      </c>
      <c r="E170" s="221">
        <v>0</v>
      </c>
      <c r="F170" s="221">
        <v>0</v>
      </c>
      <c r="G170" s="221">
        <v>0</v>
      </c>
      <c r="H170" s="221">
        <v>0</v>
      </c>
      <c r="I170" s="221">
        <v>0</v>
      </c>
      <c r="J170" s="224">
        <v>46006.336053240739</v>
      </c>
      <c r="K170" s="221">
        <v>4079</v>
      </c>
      <c r="L170" s="235">
        <f>IFERROR(_xlfn.XLOOKUP($A170,'LISTA '!$D:$D,'LISTA '!$S:$S),"999999,9")</f>
        <v>140.5</v>
      </c>
      <c r="M170" s="2">
        <f>IFERROR(_xlfn.XLOOKUP($A170,'LISTA '!$D:$D,'LISTA '!$S:$S),"999999,9")</f>
        <v>140.5</v>
      </c>
      <c r="N170" s="2">
        <f>IFERROR(_xlfn.XLOOKUP($A170,'LISTA '!$D:$D,'LISTA '!$S:$S),"999999,9")</f>
        <v>140.5</v>
      </c>
    </row>
    <row r="171" spans="1:14" x14ac:dyDescent="0.3">
      <c r="A171" s="187">
        <v>21774</v>
      </c>
      <c r="B171" s="221">
        <v>999999.9</v>
      </c>
      <c r="C171" s="221">
        <v>999999.9</v>
      </c>
      <c r="D171" s="221">
        <v>999999.9</v>
      </c>
      <c r="E171" s="221">
        <v>0</v>
      </c>
      <c r="F171" s="221">
        <v>0</v>
      </c>
      <c r="G171" s="221">
        <v>0</v>
      </c>
      <c r="H171" s="221">
        <v>0</v>
      </c>
      <c r="I171" s="221">
        <v>0</v>
      </c>
      <c r="J171" s="224">
        <v>46006.336053240739</v>
      </c>
      <c r="K171" s="221">
        <v>4080</v>
      </c>
      <c r="L171" s="235" t="str">
        <f>IFERROR(_xlfn.XLOOKUP($A171,'LISTA '!$D:$D,'LISTA '!$S:$S),"999999,9")</f>
        <v>999999,9</v>
      </c>
      <c r="M171" s="2" t="str">
        <f>IFERROR(_xlfn.XLOOKUP($A171,'LISTA '!$D:$D,'LISTA '!$S:$S),"999999,9")</f>
        <v>999999,9</v>
      </c>
      <c r="N171" s="2" t="str">
        <f>IFERROR(_xlfn.XLOOKUP($A171,'LISTA '!$D:$D,'LISTA '!$S:$S),"999999,9")</f>
        <v>999999,9</v>
      </c>
    </row>
    <row r="172" spans="1:14" x14ac:dyDescent="0.3">
      <c r="A172" s="187">
        <v>21793</v>
      </c>
      <c r="B172" s="221">
        <v>280.5</v>
      </c>
      <c r="C172" s="221">
        <v>280.5</v>
      </c>
      <c r="D172" s="221">
        <v>280.5</v>
      </c>
      <c r="E172" s="221">
        <v>0</v>
      </c>
      <c r="F172" s="221">
        <v>0</v>
      </c>
      <c r="G172" s="221">
        <v>0</v>
      </c>
      <c r="H172" s="221">
        <v>0</v>
      </c>
      <c r="I172" s="221">
        <v>0</v>
      </c>
      <c r="J172" s="224">
        <v>46006.336053240739</v>
      </c>
      <c r="K172" s="221">
        <v>4214</v>
      </c>
      <c r="L172" s="235">
        <f>IFERROR(_xlfn.XLOOKUP($A172,'LISTA '!$D:$D,'LISTA '!$S:$S),"999999,9")</f>
        <v>280.5</v>
      </c>
      <c r="M172" s="2">
        <f>IFERROR(_xlfn.XLOOKUP($A172,'LISTA '!$D:$D,'LISTA '!$S:$S),"999999,9")</f>
        <v>280.5</v>
      </c>
      <c r="N172" s="2">
        <f>IFERROR(_xlfn.XLOOKUP($A172,'LISTA '!$D:$D,'LISTA '!$S:$S),"999999,9")</f>
        <v>280.5</v>
      </c>
    </row>
    <row r="173" spans="1:14" x14ac:dyDescent="0.3">
      <c r="A173" s="187">
        <v>2375</v>
      </c>
      <c r="B173" s="221">
        <v>37.4</v>
      </c>
      <c r="C173" s="221">
        <v>37.4</v>
      </c>
      <c r="D173" s="221">
        <v>37.4</v>
      </c>
      <c r="E173" s="221">
        <v>0</v>
      </c>
      <c r="F173" s="221">
        <v>0</v>
      </c>
      <c r="G173" s="221">
        <v>0</v>
      </c>
      <c r="H173" s="221">
        <v>0</v>
      </c>
      <c r="I173" s="221">
        <v>0</v>
      </c>
      <c r="J173" s="224">
        <v>46006.336053240739</v>
      </c>
      <c r="K173" s="221">
        <v>4221</v>
      </c>
      <c r="L173" s="235">
        <f>IFERROR(_xlfn.XLOOKUP($A173,'LISTA '!$D:$D,'LISTA '!$S:$S),"999999,9")</f>
        <v>37.4</v>
      </c>
      <c r="M173" s="2">
        <f>IFERROR(_xlfn.XLOOKUP($A173,'LISTA '!$D:$D,'LISTA '!$S:$S),"999999,9")</f>
        <v>37.4</v>
      </c>
      <c r="N173" s="2">
        <f>IFERROR(_xlfn.XLOOKUP($A173,'LISTA '!$D:$D,'LISTA '!$S:$S),"999999,9")</f>
        <v>37.4</v>
      </c>
    </row>
    <row r="174" spans="1:14" x14ac:dyDescent="0.3">
      <c r="A174" s="187">
        <v>2273</v>
      </c>
      <c r="B174" s="221">
        <v>999999.9</v>
      </c>
      <c r="C174" s="221">
        <v>999999.9</v>
      </c>
      <c r="D174" s="221">
        <v>999999.9</v>
      </c>
      <c r="E174" s="221">
        <v>0</v>
      </c>
      <c r="F174" s="221">
        <v>0</v>
      </c>
      <c r="G174" s="221">
        <v>0</v>
      </c>
      <c r="H174" s="221">
        <v>0</v>
      </c>
      <c r="I174" s="221">
        <v>0</v>
      </c>
      <c r="J174" s="224">
        <v>46006.336053240739</v>
      </c>
      <c r="K174" s="221">
        <v>3969</v>
      </c>
      <c r="L174" s="235">
        <v>999999.9</v>
      </c>
      <c r="M174" s="2">
        <v>999999.9</v>
      </c>
      <c r="N174" s="2">
        <v>999999.9</v>
      </c>
    </row>
    <row r="175" spans="1:14" x14ac:dyDescent="0.3">
      <c r="A175" s="187">
        <v>21759</v>
      </c>
      <c r="B175" s="221">
        <v>270</v>
      </c>
      <c r="C175" s="221">
        <v>270</v>
      </c>
      <c r="D175" s="221">
        <v>270</v>
      </c>
      <c r="E175" s="221">
        <v>0</v>
      </c>
      <c r="F175" s="221">
        <v>0</v>
      </c>
      <c r="G175" s="221">
        <v>0</v>
      </c>
      <c r="H175" s="221">
        <v>0</v>
      </c>
      <c r="I175" s="221">
        <v>0</v>
      </c>
      <c r="J175" s="224">
        <v>46006.336053240739</v>
      </c>
      <c r="K175" s="221">
        <v>4024</v>
      </c>
      <c r="L175" s="235">
        <f>IFERROR(_xlfn.XLOOKUP($A175,'LISTA '!$D:$D,'LISTA '!$S:$S),"999999,9")</f>
        <v>270</v>
      </c>
      <c r="M175" s="2">
        <f>IFERROR(_xlfn.XLOOKUP($A175,'LISTA '!$D:$D,'LISTA '!$S:$S),"999999,9")</f>
        <v>270</v>
      </c>
      <c r="N175" s="2">
        <f>IFERROR(_xlfn.XLOOKUP($A175,'LISTA '!$D:$D,'LISTA '!$S:$S),"999999,9")</f>
        <v>270</v>
      </c>
    </row>
    <row r="176" spans="1:14" x14ac:dyDescent="0.3">
      <c r="A176" s="187">
        <v>21768</v>
      </c>
      <c r="B176" s="221">
        <v>999999.9</v>
      </c>
      <c r="C176" s="221">
        <v>999999.9</v>
      </c>
      <c r="D176" s="221">
        <v>999999.9</v>
      </c>
      <c r="E176" s="221">
        <v>0</v>
      </c>
      <c r="F176" s="221">
        <v>0</v>
      </c>
      <c r="G176" s="221">
        <v>0</v>
      </c>
      <c r="H176" s="221">
        <v>0</v>
      </c>
      <c r="I176" s="221">
        <v>0</v>
      </c>
      <c r="J176" s="224">
        <v>46006.336053240739</v>
      </c>
      <c r="K176" s="221">
        <v>4055</v>
      </c>
      <c r="L176" s="235" t="str">
        <f>IFERROR(_xlfn.XLOOKUP($A176,'LISTA '!$D:$D,'LISTA '!$S:$S),"999999,9")</f>
        <v>999999,9</v>
      </c>
      <c r="M176" s="2" t="str">
        <f>IFERROR(_xlfn.XLOOKUP($A176,'LISTA '!$D:$D,'LISTA '!$S:$S),"999999,9")</f>
        <v>999999,9</v>
      </c>
      <c r="N176" s="2" t="str">
        <f>IFERROR(_xlfn.XLOOKUP($A176,'LISTA '!$D:$D,'LISTA '!$S:$S),"999999,9")</f>
        <v>999999,9</v>
      </c>
    </row>
    <row r="177" spans="1:14" x14ac:dyDescent="0.3">
      <c r="A177" s="187">
        <v>21779</v>
      </c>
      <c r="B177" s="221">
        <v>999999.9</v>
      </c>
      <c r="C177" s="221">
        <v>999999.9</v>
      </c>
      <c r="D177" s="221">
        <v>999999.9</v>
      </c>
      <c r="E177" s="221">
        <v>0</v>
      </c>
      <c r="F177" s="221">
        <v>0</v>
      </c>
      <c r="G177" s="221">
        <v>0</v>
      </c>
      <c r="H177" s="221">
        <v>0</v>
      </c>
      <c r="I177" s="221">
        <v>0</v>
      </c>
      <c r="J177" s="224">
        <v>46006.336053240739</v>
      </c>
      <c r="K177" s="221">
        <v>4088</v>
      </c>
      <c r="L177" s="235" t="str">
        <f>IFERROR(_xlfn.XLOOKUP($A177,'LISTA '!$D:$D,'LISTA '!$S:$S),"999999,9")</f>
        <v>999999,9</v>
      </c>
      <c r="M177" s="2" t="str">
        <f>IFERROR(_xlfn.XLOOKUP($A177,'LISTA '!$D:$D,'LISTA '!$S:$S),"999999,9")</f>
        <v>999999,9</v>
      </c>
      <c r="N177" s="2" t="str">
        <f>IFERROR(_xlfn.XLOOKUP($A177,'LISTA '!$D:$D,'LISTA '!$S:$S),"999999,9")</f>
        <v>999999,9</v>
      </c>
    </row>
    <row r="178" spans="1:14" x14ac:dyDescent="0.3">
      <c r="A178" s="187">
        <v>2379</v>
      </c>
      <c r="B178" s="221">
        <v>38.6</v>
      </c>
      <c r="C178" s="221">
        <v>38.6</v>
      </c>
      <c r="D178" s="221">
        <v>38.6</v>
      </c>
      <c r="E178" s="221">
        <v>0</v>
      </c>
      <c r="F178" s="221">
        <v>0</v>
      </c>
      <c r="G178" s="221">
        <v>0</v>
      </c>
      <c r="H178" s="221">
        <v>0</v>
      </c>
      <c r="I178" s="221">
        <v>0</v>
      </c>
      <c r="J178" s="224">
        <v>46006.336053240739</v>
      </c>
      <c r="K178" s="221">
        <v>4235</v>
      </c>
      <c r="L178" s="235">
        <f>IFERROR(_xlfn.XLOOKUP($A178,'LISTA '!$D:$D,'LISTA '!$S:$S),"999999,9")</f>
        <v>38.6</v>
      </c>
      <c r="M178" s="2">
        <f>IFERROR(_xlfn.XLOOKUP($A178,'LISTA '!$D:$D,'LISTA '!$S:$S),"999999,9")</f>
        <v>38.6</v>
      </c>
      <c r="N178" s="2">
        <f>IFERROR(_xlfn.XLOOKUP($A178,'LISTA '!$D:$D,'LISTA '!$S:$S),"999999,9")</f>
        <v>38.6</v>
      </c>
    </row>
    <row r="179" spans="1:14" x14ac:dyDescent="0.3">
      <c r="A179" s="187">
        <v>2382</v>
      </c>
      <c r="B179" s="221">
        <v>999999.9</v>
      </c>
      <c r="C179" s="221">
        <v>999999.9</v>
      </c>
      <c r="D179" s="221">
        <v>999999.9</v>
      </c>
      <c r="E179" s="221">
        <v>0</v>
      </c>
      <c r="F179" s="221">
        <v>0</v>
      </c>
      <c r="G179" s="221">
        <v>0</v>
      </c>
      <c r="H179" s="221">
        <v>0</v>
      </c>
      <c r="I179" s="221">
        <v>0</v>
      </c>
      <c r="J179" s="224">
        <v>46006.336053240739</v>
      </c>
      <c r="K179" s="221">
        <v>4238</v>
      </c>
      <c r="L179" s="235" t="str">
        <f>IFERROR(_xlfn.XLOOKUP($A179,'LISTA '!$D:$D,'LISTA '!$S:$S),"999999,9")</f>
        <v>999999,9</v>
      </c>
      <c r="M179" s="2" t="str">
        <f>IFERROR(_xlfn.XLOOKUP($A179,'LISTA '!$D:$D,'LISTA '!$S:$S),"999999,9")</f>
        <v>999999,9</v>
      </c>
      <c r="N179" s="2" t="str">
        <f>IFERROR(_xlfn.XLOOKUP($A179,'LISTA '!$D:$D,'LISTA '!$S:$S),"999999,9")</f>
        <v>999999,9</v>
      </c>
    </row>
    <row r="180" spans="1:14" x14ac:dyDescent="0.3">
      <c r="A180" s="187">
        <v>21806</v>
      </c>
      <c r="B180" s="221">
        <v>432.5</v>
      </c>
      <c r="C180" s="221">
        <v>432.5</v>
      </c>
      <c r="D180" s="221">
        <v>432.5</v>
      </c>
      <c r="E180" s="221">
        <v>0</v>
      </c>
      <c r="F180" s="221">
        <v>0</v>
      </c>
      <c r="G180" s="221">
        <v>0</v>
      </c>
      <c r="H180" s="221">
        <v>0</v>
      </c>
      <c r="I180" s="221">
        <v>0</v>
      </c>
      <c r="J180" s="224">
        <v>46006.336053240739</v>
      </c>
      <c r="K180" s="221">
        <v>4241</v>
      </c>
      <c r="L180" s="235">
        <f>IFERROR(_xlfn.XLOOKUP($A180,'LISTA '!$D:$D,'LISTA '!$S:$S),"999999,9")</f>
        <v>432.5</v>
      </c>
      <c r="M180" s="2">
        <f>IFERROR(_xlfn.XLOOKUP($A180,'LISTA '!$D:$D,'LISTA '!$S:$S),"999999,9")</f>
        <v>432.5</v>
      </c>
      <c r="N180" s="2">
        <f>IFERROR(_xlfn.XLOOKUP($A180,'LISTA '!$D:$D,'LISTA '!$S:$S),"999999,9")</f>
        <v>432.5</v>
      </c>
    </row>
    <row r="181" spans="1:14" x14ac:dyDescent="0.3">
      <c r="A181" s="187">
        <v>21809</v>
      </c>
      <c r="B181" s="221">
        <v>999999.9</v>
      </c>
      <c r="C181" s="221">
        <v>999999.9</v>
      </c>
      <c r="D181" s="221">
        <v>999999.9</v>
      </c>
      <c r="E181" s="221">
        <v>0</v>
      </c>
      <c r="F181" s="221">
        <v>0</v>
      </c>
      <c r="G181" s="221">
        <v>0</v>
      </c>
      <c r="H181" s="221">
        <v>0</v>
      </c>
      <c r="I181" s="221">
        <v>0</v>
      </c>
      <c r="J181" s="224">
        <v>46006.336053240739</v>
      </c>
      <c r="K181" s="221">
        <v>4247</v>
      </c>
      <c r="L181" s="235">
        <v>999999.9</v>
      </c>
      <c r="M181" s="2">
        <v>999999.9</v>
      </c>
      <c r="N181" s="2">
        <v>999999.9</v>
      </c>
    </row>
    <row r="182" spans="1:14" x14ac:dyDescent="0.3">
      <c r="A182" s="187">
        <v>21810</v>
      </c>
      <c r="B182" s="221">
        <v>576</v>
      </c>
      <c r="C182" s="221">
        <v>576</v>
      </c>
      <c r="D182" s="221">
        <v>576</v>
      </c>
      <c r="E182" s="221">
        <v>0</v>
      </c>
      <c r="F182" s="221">
        <v>0</v>
      </c>
      <c r="G182" s="221">
        <v>0</v>
      </c>
      <c r="H182" s="221">
        <v>0</v>
      </c>
      <c r="I182" s="221">
        <v>0</v>
      </c>
      <c r="J182" s="224">
        <v>46006.336053240739</v>
      </c>
      <c r="K182" s="221">
        <v>4248</v>
      </c>
      <c r="L182" s="235">
        <f>IFERROR(_xlfn.XLOOKUP($A182,'LISTA '!$D:$D,'LISTA '!$S:$S),"999999,9")</f>
        <v>576</v>
      </c>
      <c r="M182" s="2">
        <f>IFERROR(_xlfn.XLOOKUP($A182,'LISTA '!$D:$D,'LISTA '!$S:$S),"999999,9")</f>
        <v>576</v>
      </c>
      <c r="N182" s="2">
        <f>IFERROR(_xlfn.XLOOKUP($A182,'LISTA '!$D:$D,'LISTA '!$S:$S),"999999,9")</f>
        <v>576</v>
      </c>
    </row>
    <row r="183" spans="1:14" x14ac:dyDescent="0.3">
      <c r="A183" s="187">
        <v>21811</v>
      </c>
      <c r="B183" s="221">
        <v>610</v>
      </c>
      <c r="C183" s="221">
        <v>610</v>
      </c>
      <c r="D183" s="221">
        <v>610</v>
      </c>
      <c r="E183" s="221">
        <v>0</v>
      </c>
      <c r="F183" s="221">
        <v>0</v>
      </c>
      <c r="G183" s="221">
        <v>0</v>
      </c>
      <c r="H183" s="221">
        <v>0</v>
      </c>
      <c r="I183" s="221">
        <v>0</v>
      </c>
      <c r="J183" s="224">
        <v>46006.336053240739</v>
      </c>
      <c r="K183" s="221">
        <v>4249</v>
      </c>
      <c r="L183" s="235">
        <f>IFERROR(_xlfn.XLOOKUP($A183,'LISTA '!$D:$D,'LISTA '!$S:$S),"999999,9")</f>
        <v>610</v>
      </c>
      <c r="M183" s="2">
        <f>IFERROR(_xlfn.XLOOKUP($A183,'LISTA '!$D:$D,'LISTA '!$S:$S),"999999,9")</f>
        <v>610</v>
      </c>
      <c r="N183" s="2">
        <f>IFERROR(_xlfn.XLOOKUP($A183,'LISTA '!$D:$D,'LISTA '!$S:$S),"999999,9")</f>
        <v>610</v>
      </c>
    </row>
    <row r="184" spans="1:14" x14ac:dyDescent="0.3">
      <c r="A184" s="187">
        <v>21812</v>
      </c>
      <c r="B184" s="221">
        <v>999999.9</v>
      </c>
      <c r="C184" s="221">
        <v>999999.9</v>
      </c>
      <c r="D184" s="221">
        <v>999999.9</v>
      </c>
      <c r="E184" s="221">
        <v>0</v>
      </c>
      <c r="F184" s="221">
        <v>0</v>
      </c>
      <c r="G184" s="221">
        <v>0</v>
      </c>
      <c r="H184" s="221">
        <v>0</v>
      </c>
      <c r="I184" s="221">
        <v>0</v>
      </c>
      <c r="J184" s="224">
        <v>46006.336053240739</v>
      </c>
      <c r="K184" s="221">
        <v>4250</v>
      </c>
      <c r="L184" s="235" t="str">
        <f>IFERROR(_xlfn.XLOOKUP($A184,'LISTA '!$D:$D,'LISTA '!$S:$S),"999999,9")</f>
        <v>999999,9</v>
      </c>
      <c r="M184" s="2" t="str">
        <f>IFERROR(_xlfn.XLOOKUP($A184,'LISTA '!$D:$D,'LISTA '!$S:$S),"999999,9")</f>
        <v>999999,9</v>
      </c>
      <c r="N184" s="2" t="str">
        <f>IFERROR(_xlfn.XLOOKUP($A184,'LISTA '!$D:$D,'LISTA '!$S:$S),"999999,9")</f>
        <v>999999,9</v>
      </c>
    </row>
    <row r="185" spans="1:14" x14ac:dyDescent="0.3">
      <c r="A185" s="187">
        <v>21813</v>
      </c>
      <c r="B185" s="221">
        <v>999999.9</v>
      </c>
      <c r="C185" s="221">
        <v>999999.9</v>
      </c>
      <c r="D185" s="221">
        <v>999999.9</v>
      </c>
      <c r="E185" s="221">
        <v>0</v>
      </c>
      <c r="F185" s="221">
        <v>0</v>
      </c>
      <c r="G185" s="221">
        <v>0</v>
      </c>
      <c r="H185" s="221">
        <v>0</v>
      </c>
      <c r="I185" s="221">
        <v>0</v>
      </c>
      <c r="J185" s="224">
        <v>46006.336053240739</v>
      </c>
      <c r="K185" s="221">
        <v>4251</v>
      </c>
      <c r="L185" s="235" t="str">
        <f>IFERROR(_xlfn.XLOOKUP($A185,'LISTA '!$D:$D,'LISTA '!$S:$S),"999999,9")</f>
        <v>999999,9</v>
      </c>
      <c r="M185" s="2" t="str">
        <f>IFERROR(_xlfn.XLOOKUP($A185,'LISTA '!$D:$D,'LISTA '!$S:$S),"999999,9")</f>
        <v>999999,9</v>
      </c>
      <c r="N185" s="2" t="str">
        <f>IFERROR(_xlfn.XLOOKUP($A185,'LISTA '!$D:$D,'LISTA '!$S:$S),"999999,9")</f>
        <v>999999,9</v>
      </c>
    </row>
    <row r="186" spans="1:14" x14ac:dyDescent="0.3">
      <c r="A186" s="187">
        <v>21817</v>
      </c>
      <c r="B186" s="221">
        <v>206.70000000000002</v>
      </c>
      <c r="C186" s="221">
        <v>206.70000000000002</v>
      </c>
      <c r="D186" s="221">
        <v>206.70000000000002</v>
      </c>
      <c r="E186" s="221">
        <v>0</v>
      </c>
      <c r="F186" s="221">
        <v>0</v>
      </c>
      <c r="G186" s="221">
        <v>0</v>
      </c>
      <c r="H186" s="221">
        <v>0</v>
      </c>
      <c r="I186" s="221">
        <v>0</v>
      </c>
      <c r="J186" s="224">
        <v>46006.336053240739</v>
      </c>
      <c r="K186" s="221">
        <v>4258</v>
      </c>
      <c r="L186" s="235">
        <f>IFERROR(_xlfn.XLOOKUP($A186,'LISTA '!$D:$D,'LISTA '!$S:$S),"999999,9")</f>
        <v>0</v>
      </c>
      <c r="M186" s="2">
        <f>IFERROR(_xlfn.XLOOKUP($A186,'LISTA '!$D:$D,'LISTA '!$S:$S),"999999,9")</f>
        <v>0</v>
      </c>
      <c r="N186" s="2">
        <f>IFERROR(_xlfn.XLOOKUP($A186,'LISTA '!$D:$D,'LISTA '!$S:$S),"999999,9")</f>
        <v>0</v>
      </c>
    </row>
    <row r="187" spans="1:14" x14ac:dyDescent="0.3">
      <c r="A187" s="187">
        <v>21818</v>
      </c>
      <c r="B187" s="221">
        <v>220.5</v>
      </c>
      <c r="C187" s="221">
        <v>220.5</v>
      </c>
      <c r="D187" s="221">
        <v>220.5</v>
      </c>
      <c r="E187" s="221">
        <v>0</v>
      </c>
      <c r="F187" s="221">
        <v>0</v>
      </c>
      <c r="G187" s="221">
        <v>0</v>
      </c>
      <c r="H187" s="221">
        <v>0</v>
      </c>
      <c r="I187" s="221">
        <v>0</v>
      </c>
      <c r="J187" s="224">
        <v>46006.336053240739</v>
      </c>
      <c r="K187" s="221">
        <v>4259</v>
      </c>
      <c r="L187" s="235">
        <f>IFERROR(_xlfn.XLOOKUP($A187,'LISTA '!$D:$D,'LISTA '!$S:$S),"999999,9")</f>
        <v>220.5</v>
      </c>
      <c r="M187" s="2">
        <f>IFERROR(_xlfn.XLOOKUP($A187,'LISTA '!$D:$D,'LISTA '!$S:$S),"999999,9")</f>
        <v>220.5</v>
      </c>
      <c r="N187" s="2">
        <f>IFERROR(_xlfn.XLOOKUP($A187,'LISTA '!$D:$D,'LISTA '!$S:$S),"999999,9")</f>
        <v>220.5</v>
      </c>
    </row>
    <row r="188" spans="1:14" x14ac:dyDescent="0.3">
      <c r="A188" s="187">
        <v>21819</v>
      </c>
      <c r="B188" s="221">
        <v>999999.9</v>
      </c>
      <c r="C188" s="221">
        <v>999999.9</v>
      </c>
      <c r="D188" s="221">
        <v>999999.9</v>
      </c>
      <c r="E188" s="221">
        <v>0</v>
      </c>
      <c r="F188" s="221">
        <v>0</v>
      </c>
      <c r="G188" s="221">
        <v>0</v>
      </c>
      <c r="H188" s="221">
        <v>0</v>
      </c>
      <c r="I188" s="221">
        <v>0</v>
      </c>
      <c r="J188" s="224">
        <v>46006.336053240739</v>
      </c>
      <c r="K188" s="221">
        <v>4260</v>
      </c>
      <c r="L188" s="235">
        <v>999999.9</v>
      </c>
      <c r="M188" s="2">
        <v>999999.9</v>
      </c>
      <c r="N188" s="2">
        <v>999999.9</v>
      </c>
    </row>
    <row r="189" spans="1:14" x14ac:dyDescent="0.3">
      <c r="A189" s="187">
        <v>21820</v>
      </c>
      <c r="B189" s="221">
        <v>192.89999999999998</v>
      </c>
      <c r="C189" s="221">
        <v>192.89999999999998</v>
      </c>
      <c r="D189" s="221">
        <v>192.89999999999998</v>
      </c>
      <c r="E189" s="221">
        <v>0</v>
      </c>
      <c r="F189" s="221">
        <v>0</v>
      </c>
      <c r="G189" s="221">
        <v>0</v>
      </c>
      <c r="H189" s="221">
        <v>0</v>
      </c>
      <c r="I189" s="221">
        <v>0</v>
      </c>
      <c r="J189" s="224">
        <v>46006.336053240739</v>
      </c>
      <c r="K189" s="221">
        <v>4261</v>
      </c>
      <c r="L189" s="235">
        <f>IFERROR(_xlfn.XLOOKUP($A189,'LISTA '!$D:$D,'LISTA '!$S:$S),"999999,9")</f>
        <v>192.89999999999998</v>
      </c>
      <c r="M189" s="2">
        <f>IFERROR(_xlfn.XLOOKUP($A189,'LISTA '!$D:$D,'LISTA '!$S:$S),"999999,9")</f>
        <v>192.89999999999998</v>
      </c>
      <c r="N189" s="2">
        <f>IFERROR(_xlfn.XLOOKUP($A189,'LISTA '!$D:$D,'LISTA '!$S:$S),"999999,9")</f>
        <v>192.89999999999998</v>
      </c>
    </row>
    <row r="190" spans="1:14" x14ac:dyDescent="0.3">
      <c r="A190" s="187">
        <v>21821</v>
      </c>
      <c r="B190" s="221">
        <v>204</v>
      </c>
      <c r="C190" s="221">
        <v>204</v>
      </c>
      <c r="D190" s="221">
        <v>204</v>
      </c>
      <c r="E190" s="221">
        <v>0</v>
      </c>
      <c r="F190" s="221">
        <v>0</v>
      </c>
      <c r="G190" s="221">
        <v>0</v>
      </c>
      <c r="H190" s="221">
        <v>0</v>
      </c>
      <c r="I190" s="221">
        <v>0</v>
      </c>
      <c r="J190" s="224">
        <v>46006.336053240739</v>
      </c>
      <c r="K190" s="221">
        <v>4262</v>
      </c>
      <c r="L190" s="235">
        <f>IFERROR(_xlfn.XLOOKUP($A190,'LISTA '!$D:$D,'LISTA '!$S:$S),"999999,9")</f>
        <v>204</v>
      </c>
      <c r="M190" s="2">
        <f>IFERROR(_xlfn.XLOOKUP($A190,'LISTA '!$D:$D,'LISTA '!$S:$S),"999999,9")</f>
        <v>204</v>
      </c>
      <c r="N190" s="2">
        <f>IFERROR(_xlfn.XLOOKUP($A190,'LISTA '!$D:$D,'LISTA '!$S:$S),"999999,9")</f>
        <v>204</v>
      </c>
    </row>
    <row r="191" spans="1:14" x14ac:dyDescent="0.3">
      <c r="A191" s="187">
        <v>21822</v>
      </c>
      <c r="B191" s="221">
        <v>240.75</v>
      </c>
      <c r="C191" s="221">
        <v>240.75</v>
      </c>
      <c r="D191" s="221">
        <v>240.75</v>
      </c>
      <c r="E191" s="221">
        <v>0</v>
      </c>
      <c r="F191" s="221">
        <v>0</v>
      </c>
      <c r="G191" s="221">
        <v>0</v>
      </c>
      <c r="H191" s="221">
        <v>0</v>
      </c>
      <c r="I191" s="221">
        <v>0</v>
      </c>
      <c r="J191" s="224">
        <v>46006.336053240739</v>
      </c>
      <c r="K191" s="221">
        <v>4263</v>
      </c>
      <c r="L191" s="235">
        <f>IFERROR(_xlfn.XLOOKUP($A191,'LISTA '!$D:$D,'LISTA '!$S:$S),"999999,9")</f>
        <v>240.75</v>
      </c>
      <c r="M191" s="2">
        <f>IFERROR(_xlfn.XLOOKUP($A191,'LISTA '!$D:$D,'LISTA '!$S:$S),"999999,9")</f>
        <v>240.75</v>
      </c>
      <c r="N191" s="2">
        <f>IFERROR(_xlfn.XLOOKUP($A191,'LISTA '!$D:$D,'LISTA '!$S:$S),"999999,9")</f>
        <v>240.75</v>
      </c>
    </row>
    <row r="192" spans="1:14" x14ac:dyDescent="0.3">
      <c r="A192" s="187">
        <v>21826</v>
      </c>
      <c r="B192" s="221">
        <v>999999.9</v>
      </c>
      <c r="C192" s="221">
        <v>999999.9</v>
      </c>
      <c r="D192" s="221">
        <v>999999.9</v>
      </c>
      <c r="E192" s="221">
        <v>0</v>
      </c>
      <c r="F192" s="221">
        <v>0</v>
      </c>
      <c r="G192" s="221">
        <v>0</v>
      </c>
      <c r="H192" s="221">
        <v>0</v>
      </c>
      <c r="I192" s="221">
        <v>0</v>
      </c>
      <c r="J192" s="224">
        <v>46006.336053240739</v>
      </c>
      <c r="K192" s="221">
        <v>4267</v>
      </c>
      <c r="L192" s="235" t="str">
        <f>IFERROR(_xlfn.XLOOKUP($A192,'LISTA '!$D:$D,'LISTA '!$S:$S),"999999,9")</f>
        <v>999999,9</v>
      </c>
      <c r="M192" s="2" t="str">
        <f>IFERROR(_xlfn.XLOOKUP($A192,'LISTA '!$D:$D,'LISTA '!$S:$S),"999999,9")</f>
        <v>999999,9</v>
      </c>
      <c r="N192" s="2" t="str">
        <f>IFERROR(_xlfn.XLOOKUP($A192,'LISTA '!$D:$D,'LISTA '!$S:$S),"999999,9")</f>
        <v>999999,9</v>
      </c>
    </row>
    <row r="193" spans="1:14" x14ac:dyDescent="0.3">
      <c r="A193" s="187">
        <v>21827</v>
      </c>
      <c r="B193" s="221">
        <v>308.5</v>
      </c>
      <c r="C193" s="221">
        <v>308.5</v>
      </c>
      <c r="D193" s="221">
        <v>308.5</v>
      </c>
      <c r="E193" s="221">
        <v>0</v>
      </c>
      <c r="F193" s="221">
        <v>0</v>
      </c>
      <c r="G193" s="221">
        <v>0</v>
      </c>
      <c r="H193" s="221">
        <v>0</v>
      </c>
      <c r="I193" s="221">
        <v>0</v>
      </c>
      <c r="J193" s="224">
        <v>46006.336053240739</v>
      </c>
      <c r="K193" s="221">
        <v>4268</v>
      </c>
      <c r="L193" s="235" t="str">
        <f>IFERROR(_xlfn.XLOOKUP($A193,'LISTA '!$D:$D,'LISTA '!$S:$S),"999999,9")</f>
        <v>999999,9</v>
      </c>
      <c r="M193" s="2" t="str">
        <f>IFERROR(_xlfn.XLOOKUP($A193,'LISTA '!$D:$D,'LISTA '!$S:$S),"999999,9")</f>
        <v>999999,9</v>
      </c>
      <c r="N193" s="2" t="str">
        <f>IFERROR(_xlfn.XLOOKUP($A193,'LISTA '!$D:$D,'LISTA '!$S:$S),"999999,9")</f>
        <v>999999,9</v>
      </c>
    </row>
    <row r="194" spans="1:14" x14ac:dyDescent="0.3">
      <c r="A194" s="187">
        <v>21828</v>
      </c>
      <c r="B194" s="221">
        <v>180</v>
      </c>
      <c r="C194" s="221">
        <v>180</v>
      </c>
      <c r="D194" s="221">
        <v>180</v>
      </c>
      <c r="E194" s="221">
        <v>0</v>
      </c>
      <c r="F194" s="221">
        <v>0</v>
      </c>
      <c r="G194" s="221">
        <v>0</v>
      </c>
      <c r="H194" s="221">
        <v>0</v>
      </c>
      <c r="I194" s="221">
        <v>0</v>
      </c>
      <c r="J194" s="224">
        <v>46006.336053240739</v>
      </c>
      <c r="K194" s="221">
        <v>4269</v>
      </c>
      <c r="L194" s="235">
        <f>IFERROR(_xlfn.XLOOKUP($A194,'LISTA '!$D:$D,'LISTA '!$S:$S),"999999,9")</f>
        <v>180</v>
      </c>
      <c r="M194" s="2">
        <f>IFERROR(_xlfn.XLOOKUP($A194,'LISTA '!$D:$D,'LISTA '!$S:$S),"999999,9")</f>
        <v>180</v>
      </c>
      <c r="N194" s="2">
        <f>IFERROR(_xlfn.XLOOKUP($A194,'LISTA '!$D:$D,'LISTA '!$S:$S),"999999,9")</f>
        <v>180</v>
      </c>
    </row>
    <row r="195" spans="1:14" x14ac:dyDescent="0.3">
      <c r="A195" s="187">
        <v>21836</v>
      </c>
      <c r="B195" s="221">
        <v>198.45000000000002</v>
      </c>
      <c r="C195" s="221">
        <v>198.45000000000002</v>
      </c>
      <c r="D195" s="221">
        <v>198.45000000000002</v>
      </c>
      <c r="E195" s="221">
        <v>0</v>
      </c>
      <c r="F195" s="221">
        <v>0</v>
      </c>
      <c r="G195" s="221">
        <v>0</v>
      </c>
      <c r="H195" s="221">
        <v>0</v>
      </c>
      <c r="I195" s="221">
        <v>0</v>
      </c>
      <c r="J195" s="224">
        <v>46006.336053240739</v>
      </c>
      <c r="K195" s="221">
        <v>4293</v>
      </c>
      <c r="L195" s="235">
        <f>IFERROR(_xlfn.XLOOKUP($A195,'LISTA '!$D:$D,'LISTA '!$S:$S),"999999,9")</f>
        <v>198.45000000000002</v>
      </c>
      <c r="M195" s="2">
        <f>IFERROR(_xlfn.XLOOKUP($A195,'LISTA '!$D:$D,'LISTA '!$S:$S),"999999,9")</f>
        <v>198.45000000000002</v>
      </c>
      <c r="N195" s="2">
        <f>IFERROR(_xlfn.XLOOKUP($A195,'LISTA '!$D:$D,'LISTA '!$S:$S),"999999,9")</f>
        <v>198.45000000000002</v>
      </c>
    </row>
    <row r="196" spans="1:14" x14ac:dyDescent="0.3">
      <c r="A196" s="187">
        <v>2018</v>
      </c>
      <c r="B196" s="221">
        <v>999999.9</v>
      </c>
      <c r="C196" s="221">
        <v>999999.9</v>
      </c>
      <c r="D196" s="221">
        <v>999999.9</v>
      </c>
      <c r="E196" s="221">
        <v>0</v>
      </c>
      <c r="F196" s="221">
        <v>0</v>
      </c>
      <c r="G196" s="221">
        <v>0</v>
      </c>
      <c r="H196" s="221">
        <v>0</v>
      </c>
      <c r="I196" s="221">
        <v>0</v>
      </c>
      <c r="J196" s="224">
        <v>46006.336053240739</v>
      </c>
      <c r="K196" s="221">
        <v>3388</v>
      </c>
      <c r="L196" s="235" t="str">
        <f>IFERROR(_xlfn.XLOOKUP($A196,'LISTA '!$D:$D,'LISTA '!$S:$S),"999999,9")</f>
        <v>999999,9</v>
      </c>
      <c r="M196" s="2" t="str">
        <f>IFERROR(_xlfn.XLOOKUP($A196,'LISTA '!$D:$D,'LISTA '!$S:$S),"999999,9")</f>
        <v>999999,9</v>
      </c>
      <c r="N196" s="2" t="str">
        <f>IFERROR(_xlfn.XLOOKUP($A196,'LISTA '!$D:$D,'LISTA '!$S:$S),"999999,9")</f>
        <v>999999,9</v>
      </c>
    </row>
    <row r="197" spans="1:14" x14ac:dyDescent="0.3">
      <c r="A197" s="187">
        <v>1595</v>
      </c>
      <c r="B197" s="221">
        <v>90</v>
      </c>
      <c r="C197" s="221">
        <v>90</v>
      </c>
      <c r="D197" s="221">
        <v>90</v>
      </c>
      <c r="E197" s="221">
        <v>0</v>
      </c>
      <c r="F197" s="221">
        <v>0</v>
      </c>
      <c r="G197" s="221">
        <v>0</v>
      </c>
      <c r="H197" s="221">
        <v>0</v>
      </c>
      <c r="I197" s="221">
        <v>0</v>
      </c>
      <c r="J197" s="224">
        <v>46006.336053240739</v>
      </c>
      <c r="K197" s="221">
        <v>2822</v>
      </c>
      <c r="L197" s="235">
        <f>IFERROR(_xlfn.XLOOKUP($A197,'LISTA '!$D:$D,'LISTA '!$S:$S),"999999,9")</f>
        <v>90</v>
      </c>
      <c r="M197" s="2">
        <f>IFERROR(_xlfn.XLOOKUP($A197,'LISTA '!$D:$D,'LISTA '!$S:$S),"999999,9")</f>
        <v>90</v>
      </c>
      <c r="N197" s="2">
        <f>IFERROR(_xlfn.XLOOKUP($A197,'LISTA '!$D:$D,'LISTA '!$S:$S),"999999,9")</f>
        <v>90</v>
      </c>
    </row>
    <row r="198" spans="1:14" x14ac:dyDescent="0.3">
      <c r="A198" s="187">
        <v>1596</v>
      </c>
      <c r="B198" s="221">
        <v>54</v>
      </c>
      <c r="C198" s="221">
        <v>54</v>
      </c>
      <c r="D198" s="221">
        <v>54</v>
      </c>
      <c r="E198" s="221">
        <v>0</v>
      </c>
      <c r="F198" s="221">
        <v>0</v>
      </c>
      <c r="G198" s="221">
        <v>0</v>
      </c>
      <c r="H198" s="221">
        <v>0</v>
      </c>
      <c r="I198" s="221">
        <v>0</v>
      </c>
      <c r="J198" s="224">
        <v>46006.336053240739</v>
      </c>
      <c r="K198" s="221">
        <v>2823</v>
      </c>
      <c r="L198" s="235">
        <f>IFERROR(_xlfn.XLOOKUP($A198,'LISTA '!$D:$D,'LISTA '!$S:$S),"999999,9")</f>
        <v>54</v>
      </c>
      <c r="M198" s="2">
        <f>IFERROR(_xlfn.XLOOKUP($A198,'LISTA '!$D:$D,'LISTA '!$S:$S),"999999,9")</f>
        <v>54</v>
      </c>
      <c r="N198" s="2">
        <f>IFERROR(_xlfn.XLOOKUP($A198,'LISTA '!$D:$D,'LISTA '!$S:$S),"999999,9")</f>
        <v>54</v>
      </c>
    </row>
    <row r="199" spans="1:14" x14ac:dyDescent="0.3">
      <c r="A199" s="187">
        <v>21513</v>
      </c>
      <c r="B199" s="221">
        <v>999999.9</v>
      </c>
      <c r="C199" s="221">
        <v>999999.9</v>
      </c>
      <c r="D199" s="221">
        <v>999999.9</v>
      </c>
      <c r="E199" s="221">
        <v>0</v>
      </c>
      <c r="F199" s="221">
        <v>0</v>
      </c>
      <c r="G199" s="221">
        <v>0</v>
      </c>
      <c r="H199" s="221">
        <v>0</v>
      </c>
      <c r="I199" s="221">
        <v>0</v>
      </c>
      <c r="J199" s="224">
        <v>46006.336053240739</v>
      </c>
      <c r="K199" s="221">
        <v>3209</v>
      </c>
      <c r="L199" s="235" t="str">
        <f>IFERROR(_xlfn.XLOOKUP($A199,'LISTA '!$D:$D,'LISTA '!$S:$S),"999999,9")</f>
        <v>999999,9</v>
      </c>
      <c r="M199" s="2" t="str">
        <f>IFERROR(_xlfn.XLOOKUP($A199,'LISTA '!$D:$D,'LISTA '!$S:$S),"999999,9")</f>
        <v>999999,9</v>
      </c>
      <c r="N199" s="2" t="str">
        <f>IFERROR(_xlfn.XLOOKUP($A199,'LISTA '!$D:$D,'LISTA '!$S:$S),"999999,9")</f>
        <v>999999,9</v>
      </c>
    </row>
    <row r="200" spans="1:14" x14ac:dyDescent="0.3">
      <c r="A200" s="187">
        <v>1544</v>
      </c>
      <c r="B200" s="221">
        <v>72</v>
      </c>
      <c r="C200" s="221">
        <v>72</v>
      </c>
      <c r="D200" s="221">
        <v>72</v>
      </c>
      <c r="E200" s="221">
        <v>0</v>
      </c>
      <c r="F200" s="221">
        <v>0</v>
      </c>
      <c r="G200" s="221">
        <v>0</v>
      </c>
      <c r="H200" s="221">
        <v>0</v>
      </c>
      <c r="I200" s="221">
        <v>0</v>
      </c>
      <c r="J200" s="224">
        <v>46006.336053240739</v>
      </c>
      <c r="K200" s="221">
        <v>2737</v>
      </c>
      <c r="L200" s="235">
        <f>IFERROR(_xlfn.XLOOKUP($A200,'LISTA '!$D:$D,'LISTA '!$S:$S),"999999,9")</f>
        <v>72</v>
      </c>
      <c r="M200" s="2">
        <f>IFERROR(_xlfn.XLOOKUP($A200,'LISTA '!$D:$D,'LISTA '!$S:$S),"999999,9")</f>
        <v>72</v>
      </c>
      <c r="N200" s="2">
        <f>IFERROR(_xlfn.XLOOKUP($A200,'LISTA '!$D:$D,'LISTA '!$S:$S),"999999,9")</f>
        <v>72</v>
      </c>
    </row>
    <row r="201" spans="1:14" x14ac:dyDescent="0.3">
      <c r="A201" s="187">
        <v>1545</v>
      </c>
      <c r="B201" s="221">
        <v>74</v>
      </c>
      <c r="C201" s="221">
        <v>74</v>
      </c>
      <c r="D201" s="221">
        <v>74</v>
      </c>
      <c r="E201" s="221">
        <v>0</v>
      </c>
      <c r="F201" s="221">
        <v>0</v>
      </c>
      <c r="G201" s="221">
        <v>0</v>
      </c>
      <c r="H201" s="221">
        <v>0</v>
      </c>
      <c r="I201" s="221">
        <v>0</v>
      </c>
      <c r="J201" s="224">
        <v>46006.336053240739</v>
      </c>
      <c r="K201" s="221">
        <v>2738</v>
      </c>
      <c r="L201" s="235">
        <f>IFERROR(_xlfn.XLOOKUP($A201,'LISTA '!$D:$D,'LISTA '!$S:$S),"999999,9")</f>
        <v>74</v>
      </c>
      <c r="M201" s="2">
        <f>IFERROR(_xlfn.XLOOKUP($A201,'LISTA '!$D:$D,'LISTA '!$S:$S),"999999,9")</f>
        <v>74</v>
      </c>
      <c r="N201" s="2">
        <f>IFERROR(_xlfn.XLOOKUP($A201,'LISTA '!$D:$D,'LISTA '!$S:$S),"999999,9")</f>
        <v>74</v>
      </c>
    </row>
    <row r="202" spans="1:14" x14ac:dyDescent="0.3">
      <c r="A202" s="187">
        <v>1546</v>
      </c>
      <c r="B202" s="221">
        <v>78</v>
      </c>
      <c r="C202" s="221">
        <v>78</v>
      </c>
      <c r="D202" s="221">
        <v>78</v>
      </c>
      <c r="E202" s="221">
        <v>0</v>
      </c>
      <c r="F202" s="221">
        <v>0</v>
      </c>
      <c r="G202" s="221">
        <v>0</v>
      </c>
      <c r="H202" s="221">
        <v>0</v>
      </c>
      <c r="I202" s="221">
        <v>0</v>
      </c>
      <c r="J202" s="224">
        <v>46006.336053240739</v>
      </c>
      <c r="K202" s="221">
        <v>2739</v>
      </c>
      <c r="L202" s="235">
        <f>IFERROR(_xlfn.XLOOKUP($A202,'LISTA '!$D:$D,'LISTA '!$S:$S),"999999,9")</f>
        <v>78</v>
      </c>
      <c r="M202" s="2">
        <f>IFERROR(_xlfn.XLOOKUP($A202,'LISTA '!$D:$D,'LISTA '!$S:$S),"999999,9")</f>
        <v>78</v>
      </c>
      <c r="N202" s="2">
        <f>IFERROR(_xlfn.XLOOKUP($A202,'LISTA '!$D:$D,'LISTA '!$S:$S),"999999,9")</f>
        <v>78</v>
      </c>
    </row>
    <row r="203" spans="1:14" x14ac:dyDescent="0.3">
      <c r="A203" s="187">
        <v>1547</v>
      </c>
      <c r="B203" s="221">
        <v>36</v>
      </c>
      <c r="C203" s="221">
        <v>36</v>
      </c>
      <c r="D203" s="221">
        <v>36</v>
      </c>
      <c r="E203" s="221">
        <v>0</v>
      </c>
      <c r="F203" s="221">
        <v>0</v>
      </c>
      <c r="G203" s="221">
        <v>0</v>
      </c>
      <c r="H203" s="221">
        <v>0</v>
      </c>
      <c r="I203" s="221">
        <v>0</v>
      </c>
      <c r="J203" s="224">
        <v>46006.336053240739</v>
      </c>
      <c r="K203" s="221">
        <v>2740</v>
      </c>
      <c r="L203" s="235">
        <f>IFERROR(_xlfn.XLOOKUP($A203,'LISTA '!$D:$D,'LISTA '!$S:$S),"999999,9")</f>
        <v>36</v>
      </c>
      <c r="M203" s="2">
        <f>IFERROR(_xlfn.XLOOKUP($A203,'LISTA '!$D:$D,'LISTA '!$S:$S),"999999,9")</f>
        <v>36</v>
      </c>
      <c r="N203" s="2">
        <f>IFERROR(_xlfn.XLOOKUP($A203,'LISTA '!$D:$D,'LISTA '!$S:$S),"999999,9")</f>
        <v>36</v>
      </c>
    </row>
    <row r="204" spans="1:14" x14ac:dyDescent="0.3">
      <c r="A204" s="187">
        <v>1548</v>
      </c>
      <c r="B204" s="221">
        <v>174</v>
      </c>
      <c r="C204" s="221">
        <v>174</v>
      </c>
      <c r="D204" s="221">
        <v>174</v>
      </c>
      <c r="E204" s="221">
        <v>0</v>
      </c>
      <c r="F204" s="221">
        <v>0</v>
      </c>
      <c r="G204" s="221">
        <v>0</v>
      </c>
      <c r="H204" s="221">
        <v>0</v>
      </c>
      <c r="I204" s="221">
        <v>0</v>
      </c>
      <c r="J204" s="224">
        <v>46006.336053240739</v>
      </c>
      <c r="K204" s="221">
        <v>2741</v>
      </c>
      <c r="L204" s="235">
        <f>IFERROR(_xlfn.XLOOKUP($A204,'LISTA '!$D:$D,'LISTA '!$S:$S),"999999,9")</f>
        <v>174</v>
      </c>
      <c r="M204" s="2">
        <f>IFERROR(_xlfn.XLOOKUP($A204,'LISTA '!$D:$D,'LISTA '!$S:$S),"999999,9")</f>
        <v>174</v>
      </c>
      <c r="N204" s="2">
        <f>IFERROR(_xlfn.XLOOKUP($A204,'LISTA '!$D:$D,'LISTA '!$S:$S),"999999,9")</f>
        <v>174</v>
      </c>
    </row>
    <row r="205" spans="1:14" x14ac:dyDescent="0.3">
      <c r="A205" s="187">
        <v>1676</v>
      </c>
      <c r="B205" s="221">
        <v>105</v>
      </c>
      <c r="C205" s="221">
        <v>105</v>
      </c>
      <c r="D205" s="221">
        <v>105</v>
      </c>
      <c r="E205" s="221">
        <v>0</v>
      </c>
      <c r="F205" s="221">
        <v>0</v>
      </c>
      <c r="G205" s="221">
        <v>0</v>
      </c>
      <c r="H205" s="221">
        <v>0</v>
      </c>
      <c r="I205" s="221">
        <v>0</v>
      </c>
      <c r="J205" s="224">
        <v>46006.336053240739</v>
      </c>
      <c r="K205" s="221">
        <v>2935</v>
      </c>
      <c r="L205" s="235">
        <f>IFERROR(_xlfn.XLOOKUP($A205,'LISTA '!$D:$D,'LISTA '!$S:$S),"999999,9")</f>
        <v>105</v>
      </c>
      <c r="M205" s="2">
        <f>IFERROR(_xlfn.XLOOKUP($A205,'LISTA '!$D:$D,'LISTA '!$S:$S),"999999,9")</f>
        <v>105</v>
      </c>
      <c r="N205" s="2">
        <f>IFERROR(_xlfn.XLOOKUP($A205,'LISTA '!$D:$D,'LISTA '!$S:$S),"999999,9")</f>
        <v>105</v>
      </c>
    </row>
    <row r="206" spans="1:14" x14ac:dyDescent="0.3">
      <c r="A206" s="187">
        <v>1678</v>
      </c>
      <c r="B206" s="221">
        <v>105</v>
      </c>
      <c r="C206" s="221">
        <v>105</v>
      </c>
      <c r="D206" s="221">
        <v>105</v>
      </c>
      <c r="E206" s="221">
        <v>0</v>
      </c>
      <c r="F206" s="221">
        <v>0</v>
      </c>
      <c r="G206" s="221">
        <v>0</v>
      </c>
      <c r="H206" s="221">
        <v>0</v>
      </c>
      <c r="I206" s="221">
        <v>0</v>
      </c>
      <c r="J206" s="224">
        <v>46006.336053240739</v>
      </c>
      <c r="K206" s="221">
        <v>2936</v>
      </c>
      <c r="L206" s="235">
        <f>IFERROR(_xlfn.XLOOKUP($A206,'LISTA '!$D:$D,'LISTA '!$S:$S),"999999,9")</f>
        <v>105</v>
      </c>
      <c r="M206" s="2">
        <f>IFERROR(_xlfn.XLOOKUP($A206,'LISTA '!$D:$D,'LISTA '!$S:$S),"999999,9")</f>
        <v>105</v>
      </c>
      <c r="N206" s="2">
        <f>IFERROR(_xlfn.XLOOKUP($A206,'LISTA '!$D:$D,'LISTA '!$S:$S),"999999,9")</f>
        <v>105</v>
      </c>
    </row>
    <row r="207" spans="1:14" x14ac:dyDescent="0.3">
      <c r="A207" s="187">
        <v>1679</v>
      </c>
      <c r="B207" s="221">
        <v>105</v>
      </c>
      <c r="C207" s="221">
        <v>105</v>
      </c>
      <c r="D207" s="221">
        <v>105</v>
      </c>
      <c r="E207" s="221">
        <v>0</v>
      </c>
      <c r="F207" s="221">
        <v>0</v>
      </c>
      <c r="G207" s="221">
        <v>0</v>
      </c>
      <c r="H207" s="221">
        <v>0</v>
      </c>
      <c r="I207" s="221">
        <v>0</v>
      </c>
      <c r="J207" s="224">
        <v>46006.336053240739</v>
      </c>
      <c r="K207" s="221">
        <v>2937</v>
      </c>
      <c r="L207" s="235">
        <f>IFERROR(_xlfn.XLOOKUP($A207,'LISTA '!$D:$D,'LISTA '!$S:$S),"999999,9")</f>
        <v>105</v>
      </c>
      <c r="M207" s="2">
        <f>IFERROR(_xlfn.XLOOKUP($A207,'LISTA '!$D:$D,'LISTA '!$S:$S),"999999,9")</f>
        <v>105</v>
      </c>
      <c r="N207" s="2">
        <f>IFERROR(_xlfn.XLOOKUP($A207,'LISTA '!$D:$D,'LISTA '!$S:$S),"999999,9")</f>
        <v>105</v>
      </c>
    </row>
    <row r="208" spans="1:14" x14ac:dyDescent="0.3">
      <c r="A208" s="187">
        <v>1680</v>
      </c>
      <c r="B208" s="221">
        <v>105</v>
      </c>
      <c r="C208" s="221">
        <v>105</v>
      </c>
      <c r="D208" s="221">
        <v>105</v>
      </c>
      <c r="E208" s="221">
        <v>0</v>
      </c>
      <c r="F208" s="221">
        <v>0</v>
      </c>
      <c r="G208" s="221">
        <v>0</v>
      </c>
      <c r="H208" s="221">
        <v>0</v>
      </c>
      <c r="I208" s="221">
        <v>0</v>
      </c>
      <c r="J208" s="224">
        <v>46006.336053240739</v>
      </c>
      <c r="K208" s="221">
        <v>2938</v>
      </c>
      <c r="L208" s="235">
        <f>IFERROR(_xlfn.XLOOKUP($A208,'LISTA '!$D:$D,'LISTA '!$S:$S),"999999,9")</f>
        <v>105</v>
      </c>
      <c r="M208" s="2">
        <f>IFERROR(_xlfn.XLOOKUP($A208,'LISTA '!$D:$D,'LISTA '!$S:$S),"999999,9")</f>
        <v>105</v>
      </c>
      <c r="N208" s="2">
        <f>IFERROR(_xlfn.XLOOKUP($A208,'LISTA '!$D:$D,'LISTA '!$S:$S),"999999,9")</f>
        <v>105</v>
      </c>
    </row>
    <row r="209" spans="1:17" x14ac:dyDescent="0.3">
      <c r="A209" s="187">
        <v>1681</v>
      </c>
      <c r="B209" s="221">
        <v>105</v>
      </c>
      <c r="C209" s="221">
        <v>105</v>
      </c>
      <c r="D209" s="221">
        <v>105</v>
      </c>
      <c r="E209" s="221">
        <v>0</v>
      </c>
      <c r="F209" s="221">
        <v>0</v>
      </c>
      <c r="G209" s="221">
        <v>0</v>
      </c>
      <c r="H209" s="221">
        <v>0</v>
      </c>
      <c r="I209" s="221">
        <v>0</v>
      </c>
      <c r="J209" s="224">
        <v>46006.336053240739</v>
      </c>
      <c r="K209" s="221">
        <v>2939</v>
      </c>
      <c r="L209" s="235">
        <f>IFERROR(_xlfn.XLOOKUP($A209,'LISTA '!$D:$D,'LISTA '!$S:$S),"999999,9")</f>
        <v>105</v>
      </c>
      <c r="M209" s="2">
        <f>IFERROR(_xlfn.XLOOKUP($A209,'LISTA '!$D:$D,'LISTA '!$S:$S),"999999,9")</f>
        <v>105</v>
      </c>
      <c r="N209" s="2">
        <f>IFERROR(_xlfn.XLOOKUP($A209,'LISTA '!$D:$D,'LISTA '!$S:$S),"999999,9")</f>
        <v>105</v>
      </c>
    </row>
    <row r="210" spans="1:17" x14ac:dyDescent="0.3">
      <c r="A210" s="187">
        <v>1682</v>
      </c>
      <c r="B210" s="221">
        <v>105</v>
      </c>
      <c r="C210" s="221">
        <v>105</v>
      </c>
      <c r="D210" s="221">
        <v>105</v>
      </c>
      <c r="E210" s="221">
        <v>0</v>
      </c>
      <c r="F210" s="221">
        <v>0</v>
      </c>
      <c r="G210" s="221">
        <v>0</v>
      </c>
      <c r="H210" s="221">
        <v>0</v>
      </c>
      <c r="I210" s="221">
        <v>0</v>
      </c>
      <c r="J210" s="224">
        <v>46006.336053240739</v>
      </c>
      <c r="K210" s="221">
        <v>2940</v>
      </c>
      <c r="L210" s="235">
        <f>IFERROR(_xlfn.XLOOKUP($A210,'LISTA '!$D:$D,'LISTA '!$S:$S),"999999,9")</f>
        <v>105</v>
      </c>
      <c r="M210" s="2">
        <f>IFERROR(_xlfn.XLOOKUP($A210,'LISTA '!$D:$D,'LISTA '!$S:$S),"999999,9")</f>
        <v>105</v>
      </c>
      <c r="N210" s="2">
        <f>IFERROR(_xlfn.XLOOKUP($A210,'LISTA '!$D:$D,'LISTA '!$S:$S),"999999,9")</f>
        <v>105</v>
      </c>
    </row>
    <row r="211" spans="1:17" x14ac:dyDescent="0.3">
      <c r="A211" s="187">
        <v>1677</v>
      </c>
      <c r="B211" s="221">
        <v>105</v>
      </c>
      <c r="C211" s="221">
        <v>105</v>
      </c>
      <c r="D211" s="221">
        <v>105</v>
      </c>
      <c r="E211" s="221">
        <v>0</v>
      </c>
      <c r="F211" s="221">
        <v>0</v>
      </c>
      <c r="G211" s="221">
        <v>0</v>
      </c>
      <c r="H211" s="221">
        <v>0</v>
      </c>
      <c r="I211" s="221">
        <v>0</v>
      </c>
      <c r="J211" s="224">
        <v>46006.336053240739</v>
      </c>
      <c r="K211" s="221">
        <v>2941</v>
      </c>
      <c r="L211" s="235">
        <f>IFERROR(_xlfn.XLOOKUP($A211,'LISTA '!$D:$D,'LISTA '!$S:$S),"999999,9")</f>
        <v>105</v>
      </c>
      <c r="M211" s="2">
        <f>IFERROR(_xlfn.XLOOKUP($A211,'LISTA '!$D:$D,'LISTA '!$S:$S),"999999,9")</f>
        <v>105</v>
      </c>
      <c r="N211" s="2">
        <f>IFERROR(_xlfn.XLOOKUP($A211,'LISTA '!$D:$D,'LISTA '!$S:$S),"999999,9")</f>
        <v>105</v>
      </c>
    </row>
    <row r="212" spans="1:17" x14ac:dyDescent="0.3">
      <c r="A212" s="187">
        <v>1702</v>
      </c>
      <c r="B212" s="221">
        <v>105</v>
      </c>
      <c r="C212" s="221">
        <v>105</v>
      </c>
      <c r="D212" s="221">
        <v>105</v>
      </c>
      <c r="E212" s="221">
        <v>0</v>
      </c>
      <c r="F212" s="221">
        <v>0</v>
      </c>
      <c r="G212" s="221">
        <v>0</v>
      </c>
      <c r="H212" s="221">
        <v>0</v>
      </c>
      <c r="I212" s="221">
        <v>0</v>
      </c>
      <c r="J212" s="224">
        <v>46006.336053240739</v>
      </c>
      <c r="K212" s="221">
        <v>2961</v>
      </c>
      <c r="L212" s="235">
        <f>IFERROR(_xlfn.XLOOKUP($A212,'LISTA '!$D:$D,'LISTA '!$S:$S),"999999,9")</f>
        <v>105</v>
      </c>
      <c r="M212" s="2">
        <f>IFERROR(_xlfn.XLOOKUP($A212,'LISTA '!$D:$D,'LISTA '!$S:$S),"999999,9")</f>
        <v>105</v>
      </c>
      <c r="N212" s="2">
        <f>IFERROR(_xlfn.XLOOKUP($A212,'LISTA '!$D:$D,'LISTA '!$S:$S),"999999,9")</f>
        <v>105</v>
      </c>
    </row>
    <row r="213" spans="1:17" s="1" customFormat="1" x14ac:dyDescent="0.3">
      <c r="A213" s="187">
        <v>20986</v>
      </c>
      <c r="B213" s="221">
        <v>999999.9</v>
      </c>
      <c r="C213" s="221">
        <v>999999.9</v>
      </c>
      <c r="D213" s="221">
        <v>999999.9</v>
      </c>
      <c r="E213" s="221">
        <v>0</v>
      </c>
      <c r="F213" s="221">
        <v>0</v>
      </c>
      <c r="G213" s="221">
        <v>0</v>
      </c>
      <c r="H213" s="221">
        <v>0</v>
      </c>
      <c r="I213" s="221">
        <v>0</v>
      </c>
      <c r="J213" s="224">
        <v>46006.336053240739</v>
      </c>
      <c r="K213" s="221">
        <v>1719</v>
      </c>
      <c r="L213" s="235">
        <v>999999.9</v>
      </c>
      <c r="M213" s="2">
        <v>999999.9</v>
      </c>
      <c r="N213" s="2">
        <v>999999.9</v>
      </c>
      <c r="O213"/>
      <c r="P213"/>
      <c r="Q213"/>
    </row>
    <row r="214" spans="1:17" x14ac:dyDescent="0.3">
      <c r="A214" s="187">
        <v>1042</v>
      </c>
      <c r="B214" s="221">
        <v>70.5</v>
      </c>
      <c r="C214" s="221">
        <v>70.5</v>
      </c>
      <c r="D214" s="221">
        <v>70.5</v>
      </c>
      <c r="E214" s="221">
        <v>0</v>
      </c>
      <c r="F214" s="221">
        <v>0</v>
      </c>
      <c r="G214" s="221">
        <v>0</v>
      </c>
      <c r="H214" s="221">
        <v>0</v>
      </c>
      <c r="I214" s="221">
        <v>0</v>
      </c>
      <c r="J214" s="224">
        <v>46006.336053240739</v>
      </c>
      <c r="K214" s="221">
        <v>1831</v>
      </c>
      <c r="L214" s="235">
        <f>IFERROR(_xlfn.XLOOKUP($A214,'LISTA '!$D:$D,'LISTA '!$S:$S),"999999,9")</f>
        <v>70.5</v>
      </c>
      <c r="M214" s="2">
        <f>IFERROR(_xlfn.XLOOKUP($A214,'LISTA '!$D:$D,'LISTA '!$S:$S),"999999,9")</f>
        <v>70.5</v>
      </c>
      <c r="N214" s="2">
        <f>IFERROR(_xlfn.XLOOKUP($A214,'LISTA '!$D:$D,'LISTA '!$S:$S),"999999,9")</f>
        <v>70.5</v>
      </c>
    </row>
    <row r="215" spans="1:17" x14ac:dyDescent="0.3">
      <c r="A215" s="187">
        <v>1043</v>
      </c>
      <c r="B215" s="221">
        <v>65</v>
      </c>
      <c r="C215" s="221">
        <v>65</v>
      </c>
      <c r="D215" s="221">
        <v>65</v>
      </c>
      <c r="E215" s="221">
        <v>0</v>
      </c>
      <c r="F215" s="221">
        <v>0</v>
      </c>
      <c r="G215" s="221">
        <v>0</v>
      </c>
      <c r="H215" s="221">
        <v>0</v>
      </c>
      <c r="I215" s="221">
        <v>0</v>
      </c>
      <c r="J215" s="224">
        <v>46006.336053240739</v>
      </c>
      <c r="K215" s="221">
        <v>1832</v>
      </c>
      <c r="L215" s="235">
        <f>IFERROR(_xlfn.XLOOKUP($A215,'LISTA '!$D:$D,'LISTA '!$S:$S),"999999,9")</f>
        <v>65</v>
      </c>
      <c r="M215" s="2">
        <f>IFERROR(_xlfn.XLOOKUP($A215,'LISTA '!$D:$D,'LISTA '!$S:$S),"999999,9")</f>
        <v>65</v>
      </c>
      <c r="N215" s="2">
        <f>IFERROR(_xlfn.XLOOKUP($A215,'LISTA '!$D:$D,'LISTA '!$S:$S),"999999,9")</f>
        <v>65</v>
      </c>
    </row>
    <row r="216" spans="1:17" x14ac:dyDescent="0.3">
      <c r="A216" s="187">
        <v>1044</v>
      </c>
      <c r="B216" s="221">
        <v>83.5</v>
      </c>
      <c r="C216" s="221">
        <v>83.5</v>
      </c>
      <c r="D216" s="221">
        <v>83.5</v>
      </c>
      <c r="E216" s="221">
        <v>0</v>
      </c>
      <c r="F216" s="221">
        <v>0</v>
      </c>
      <c r="G216" s="221">
        <v>0</v>
      </c>
      <c r="H216" s="221">
        <v>0</v>
      </c>
      <c r="I216" s="221">
        <v>0</v>
      </c>
      <c r="J216" s="224">
        <v>46006.336053240739</v>
      </c>
      <c r="K216" s="221">
        <v>1833</v>
      </c>
      <c r="L216" s="235">
        <f>IFERROR(_xlfn.XLOOKUP($A216,'LISTA '!$D:$D,'LISTA '!$S:$S),"999999,9")</f>
        <v>83.5</v>
      </c>
      <c r="M216" s="2">
        <f>IFERROR(_xlfn.XLOOKUP($A216,'LISTA '!$D:$D,'LISTA '!$S:$S),"999999,9")</f>
        <v>83.5</v>
      </c>
      <c r="N216" s="2">
        <f>IFERROR(_xlfn.XLOOKUP($A216,'LISTA '!$D:$D,'LISTA '!$S:$S),"999999,9")</f>
        <v>83.5</v>
      </c>
    </row>
    <row r="217" spans="1:17" x14ac:dyDescent="0.3">
      <c r="A217" s="187">
        <v>1045</v>
      </c>
      <c r="B217" s="221">
        <v>83.5</v>
      </c>
      <c r="C217" s="221">
        <v>83.5</v>
      </c>
      <c r="D217" s="221">
        <v>83.5</v>
      </c>
      <c r="E217" s="221">
        <v>0</v>
      </c>
      <c r="F217" s="221">
        <v>0</v>
      </c>
      <c r="G217" s="221">
        <v>0</v>
      </c>
      <c r="H217" s="221">
        <v>0</v>
      </c>
      <c r="I217" s="221">
        <v>0</v>
      </c>
      <c r="J217" s="224">
        <v>46006.336053240739</v>
      </c>
      <c r="K217" s="221">
        <v>1834</v>
      </c>
      <c r="L217" s="235">
        <f>IFERROR(_xlfn.XLOOKUP($A217,'LISTA '!$D:$D,'LISTA '!$S:$S),"999999,9")</f>
        <v>83.5</v>
      </c>
      <c r="M217" s="2">
        <f>IFERROR(_xlfn.XLOOKUP($A217,'LISTA '!$D:$D,'LISTA '!$S:$S),"999999,9")</f>
        <v>83.5</v>
      </c>
      <c r="N217" s="2">
        <f>IFERROR(_xlfn.XLOOKUP($A217,'LISTA '!$D:$D,'LISTA '!$S:$S),"999999,9")</f>
        <v>83.5</v>
      </c>
    </row>
    <row r="218" spans="1:17" x14ac:dyDescent="0.3">
      <c r="A218" s="187">
        <v>1046</v>
      </c>
      <c r="B218" s="221">
        <v>83.5</v>
      </c>
      <c r="C218" s="221">
        <v>83.5</v>
      </c>
      <c r="D218" s="221">
        <v>83.5</v>
      </c>
      <c r="E218" s="221">
        <v>0</v>
      </c>
      <c r="F218" s="221">
        <v>0</v>
      </c>
      <c r="G218" s="221">
        <v>0</v>
      </c>
      <c r="H218" s="221">
        <v>0</v>
      </c>
      <c r="I218" s="221">
        <v>0</v>
      </c>
      <c r="J218" s="224">
        <v>46006.336053240739</v>
      </c>
      <c r="K218" s="221">
        <v>1835</v>
      </c>
      <c r="L218" s="235">
        <f>IFERROR(_xlfn.XLOOKUP($A218,'LISTA '!$D:$D,'LISTA '!$S:$S),"999999,9")</f>
        <v>83.5</v>
      </c>
      <c r="M218" s="2">
        <f>IFERROR(_xlfn.XLOOKUP($A218,'LISTA '!$D:$D,'LISTA '!$S:$S),"999999,9")</f>
        <v>83.5</v>
      </c>
      <c r="N218" s="2">
        <f>IFERROR(_xlfn.XLOOKUP($A218,'LISTA '!$D:$D,'LISTA '!$S:$S),"999999,9")</f>
        <v>83.5</v>
      </c>
    </row>
    <row r="219" spans="1:17" x14ac:dyDescent="0.3">
      <c r="A219" s="187">
        <v>1047</v>
      </c>
      <c r="B219" s="221">
        <v>83.5</v>
      </c>
      <c r="C219" s="221">
        <v>83.5</v>
      </c>
      <c r="D219" s="221">
        <v>83.5</v>
      </c>
      <c r="E219" s="221">
        <v>0</v>
      </c>
      <c r="F219" s="221">
        <v>0</v>
      </c>
      <c r="G219" s="221">
        <v>0</v>
      </c>
      <c r="H219" s="221">
        <v>0</v>
      </c>
      <c r="I219" s="221">
        <v>0</v>
      </c>
      <c r="J219" s="224">
        <v>46006.336053240739</v>
      </c>
      <c r="K219" s="221">
        <v>1836</v>
      </c>
      <c r="L219" s="235">
        <f>IFERROR(_xlfn.XLOOKUP($A219,'LISTA '!$D:$D,'LISTA '!$S:$S),"999999,9")</f>
        <v>83.5</v>
      </c>
      <c r="M219" s="2">
        <f>IFERROR(_xlfn.XLOOKUP($A219,'LISTA '!$D:$D,'LISTA '!$S:$S),"999999,9")</f>
        <v>83.5</v>
      </c>
      <c r="N219" s="2">
        <f>IFERROR(_xlfn.XLOOKUP($A219,'LISTA '!$D:$D,'LISTA '!$S:$S),"999999,9")</f>
        <v>83.5</v>
      </c>
    </row>
    <row r="220" spans="1:17" x14ac:dyDescent="0.3">
      <c r="A220" s="187">
        <v>1048</v>
      </c>
      <c r="B220" s="221">
        <v>83.5</v>
      </c>
      <c r="C220" s="221">
        <v>83.5</v>
      </c>
      <c r="D220" s="221">
        <v>83.5</v>
      </c>
      <c r="E220" s="221">
        <v>0</v>
      </c>
      <c r="F220" s="221">
        <v>0</v>
      </c>
      <c r="G220" s="221">
        <v>0</v>
      </c>
      <c r="H220" s="221">
        <v>0</v>
      </c>
      <c r="I220" s="221">
        <v>0</v>
      </c>
      <c r="J220" s="224">
        <v>46006.336053240739</v>
      </c>
      <c r="K220" s="221">
        <v>1837</v>
      </c>
      <c r="L220" s="235">
        <f>IFERROR(_xlfn.XLOOKUP($A220,'LISTA '!$D:$D,'LISTA '!$S:$S),"999999,9")</f>
        <v>83.5</v>
      </c>
      <c r="M220" s="2">
        <f>IFERROR(_xlfn.XLOOKUP($A220,'LISTA '!$D:$D,'LISTA '!$S:$S),"999999,9")</f>
        <v>83.5</v>
      </c>
      <c r="N220" s="2">
        <f>IFERROR(_xlfn.XLOOKUP($A220,'LISTA '!$D:$D,'LISTA '!$S:$S),"999999,9")</f>
        <v>83.5</v>
      </c>
    </row>
    <row r="221" spans="1:17" x14ac:dyDescent="0.3">
      <c r="A221" s="187">
        <v>1050</v>
      </c>
      <c r="B221" s="221">
        <v>999999.9</v>
      </c>
      <c r="C221" s="221">
        <v>999999.9</v>
      </c>
      <c r="D221" s="221">
        <v>999999.9</v>
      </c>
      <c r="E221" s="221">
        <v>0</v>
      </c>
      <c r="F221" s="221">
        <v>0</v>
      </c>
      <c r="G221" s="221">
        <v>0</v>
      </c>
      <c r="H221" s="221">
        <v>0</v>
      </c>
      <c r="I221" s="221">
        <v>0</v>
      </c>
      <c r="J221" s="224">
        <v>46006.336053240739</v>
      </c>
      <c r="K221" s="221">
        <v>1839</v>
      </c>
      <c r="L221" s="235" t="str">
        <f>IFERROR(_xlfn.XLOOKUP($A221,'LISTA '!$D:$D,'LISTA '!$S:$S),"999999,9")</f>
        <v>999999,9</v>
      </c>
      <c r="M221" s="2" t="str">
        <f>IFERROR(_xlfn.XLOOKUP($A221,'LISTA '!$D:$D,'LISTA '!$S:$S),"999999,9")</f>
        <v>999999,9</v>
      </c>
      <c r="N221" s="2" t="str">
        <f>IFERROR(_xlfn.XLOOKUP($A221,'LISTA '!$D:$D,'LISTA '!$S:$S),"999999,9")</f>
        <v>999999,9</v>
      </c>
    </row>
    <row r="222" spans="1:17" x14ac:dyDescent="0.3">
      <c r="A222" s="187">
        <v>755</v>
      </c>
      <c r="B222" s="221">
        <v>216</v>
      </c>
      <c r="C222" s="221">
        <v>216</v>
      </c>
      <c r="D222" s="221">
        <v>216</v>
      </c>
      <c r="E222" s="221">
        <v>0</v>
      </c>
      <c r="F222" s="221">
        <v>0</v>
      </c>
      <c r="G222" s="221">
        <v>0</v>
      </c>
      <c r="H222" s="221">
        <v>0</v>
      </c>
      <c r="I222" s="221">
        <v>0</v>
      </c>
      <c r="J222" s="224">
        <v>46006.336053240739</v>
      </c>
      <c r="K222" s="221">
        <v>1431</v>
      </c>
      <c r="L222" s="235">
        <f>IFERROR(_xlfn.XLOOKUP($A222,'LISTA '!$D:$D,'LISTA '!$S:$S),"999999,9")</f>
        <v>216</v>
      </c>
      <c r="M222" s="2">
        <f>IFERROR(_xlfn.XLOOKUP($A222,'LISTA '!$D:$D,'LISTA '!$S:$S),"999999,9")</f>
        <v>216</v>
      </c>
      <c r="N222" s="2">
        <f>IFERROR(_xlfn.XLOOKUP($A222,'LISTA '!$D:$D,'LISTA '!$S:$S),"999999,9")</f>
        <v>216</v>
      </c>
    </row>
    <row r="223" spans="1:17" x14ac:dyDescent="0.3">
      <c r="A223" s="187">
        <v>20908</v>
      </c>
      <c r="B223" s="221">
        <v>999999.9</v>
      </c>
      <c r="C223" s="221">
        <v>999999.9</v>
      </c>
      <c r="D223" s="221">
        <v>999999.9</v>
      </c>
      <c r="E223" s="221">
        <v>0</v>
      </c>
      <c r="F223" s="221">
        <v>0</v>
      </c>
      <c r="G223" s="221">
        <v>0</v>
      </c>
      <c r="H223" s="221">
        <v>200</v>
      </c>
      <c r="I223" s="221">
        <v>0</v>
      </c>
      <c r="J223" s="224">
        <v>46006.336053240739</v>
      </c>
      <c r="K223" s="221">
        <v>1522</v>
      </c>
      <c r="L223" s="235" t="str">
        <f>IFERROR(_xlfn.XLOOKUP($A223,'LISTA '!$D:$D,'LISTA '!$S:$S),"999999,9")</f>
        <v>999999,9</v>
      </c>
      <c r="M223" s="2" t="str">
        <f>IFERROR(_xlfn.XLOOKUP($A223,'LISTA '!$D:$D,'LISTA '!$S:$S),"999999,9")</f>
        <v>999999,9</v>
      </c>
      <c r="N223" s="2" t="str">
        <f>IFERROR(_xlfn.XLOOKUP($A223,'LISTA '!$D:$D,'LISTA '!$S:$S),"999999,9")</f>
        <v>999999,9</v>
      </c>
    </row>
    <row r="224" spans="1:17" x14ac:dyDescent="0.3">
      <c r="A224" s="187">
        <v>2806</v>
      </c>
      <c r="B224" s="221">
        <v>999999.9</v>
      </c>
      <c r="C224" s="221">
        <v>999999.9</v>
      </c>
      <c r="D224" s="221">
        <v>999999.9</v>
      </c>
      <c r="E224" s="221">
        <v>0</v>
      </c>
      <c r="F224" s="221">
        <v>0</v>
      </c>
      <c r="G224" s="221">
        <v>0</v>
      </c>
      <c r="H224" s="221">
        <v>0</v>
      </c>
      <c r="I224" s="221">
        <v>0</v>
      </c>
      <c r="J224" s="224">
        <v>46006.336053240739</v>
      </c>
      <c r="K224" s="221">
        <v>3835</v>
      </c>
      <c r="L224" s="235" t="str">
        <f>IFERROR(_xlfn.XLOOKUP($A224,'LISTA '!$D:$D,'LISTA '!$S:$S),"999999,9")</f>
        <v>999999,9</v>
      </c>
      <c r="M224" s="2" t="str">
        <f>IFERROR(_xlfn.XLOOKUP($A224,'LISTA '!$D:$D,'LISTA '!$S:$S),"999999,9")</f>
        <v>999999,9</v>
      </c>
      <c r="N224" s="2" t="str">
        <f>IFERROR(_xlfn.XLOOKUP($A224,'LISTA '!$D:$D,'LISTA '!$S:$S),"999999,9")</f>
        <v>999999,9</v>
      </c>
    </row>
    <row r="225" spans="1:14" x14ac:dyDescent="0.3">
      <c r="A225" s="187">
        <v>2252</v>
      </c>
      <c r="B225" s="221">
        <v>999999.9</v>
      </c>
      <c r="C225" s="221">
        <v>999999.9</v>
      </c>
      <c r="D225" s="221">
        <v>999999.9</v>
      </c>
      <c r="E225" s="221">
        <v>0</v>
      </c>
      <c r="F225" s="221">
        <v>0</v>
      </c>
      <c r="G225" s="221">
        <v>0</v>
      </c>
      <c r="H225" s="221">
        <v>0</v>
      </c>
      <c r="I225" s="221">
        <v>0</v>
      </c>
      <c r="J225" s="224">
        <v>46006.336053240739</v>
      </c>
      <c r="K225" s="221">
        <v>3884</v>
      </c>
      <c r="L225" s="235" t="str">
        <f>IFERROR(_xlfn.XLOOKUP($A225,'LISTA '!$D:$D,'LISTA '!$S:$S),"999999,9")</f>
        <v>999999,9</v>
      </c>
      <c r="M225" s="2" t="str">
        <f>IFERROR(_xlfn.XLOOKUP($A225,'LISTA '!$D:$D,'LISTA '!$S:$S),"999999,9")</f>
        <v>999999,9</v>
      </c>
      <c r="N225" s="2" t="str">
        <f>IFERROR(_xlfn.XLOOKUP($A225,'LISTA '!$D:$D,'LISTA '!$S:$S),"999999,9")</f>
        <v>999999,9</v>
      </c>
    </row>
    <row r="226" spans="1:14" x14ac:dyDescent="0.3">
      <c r="A226" s="187">
        <v>2396</v>
      </c>
      <c r="B226" s="221">
        <v>108</v>
      </c>
      <c r="C226" s="221">
        <v>108</v>
      </c>
      <c r="D226" s="221">
        <v>108</v>
      </c>
      <c r="E226" s="221">
        <v>0</v>
      </c>
      <c r="F226" s="221">
        <v>0</v>
      </c>
      <c r="G226" s="221">
        <v>0</v>
      </c>
      <c r="H226" s="221">
        <v>0</v>
      </c>
      <c r="I226" s="221">
        <v>0</v>
      </c>
      <c r="J226" s="224">
        <v>46006.336053240739</v>
      </c>
      <c r="K226" s="221">
        <v>4282</v>
      </c>
      <c r="L226" s="235">
        <f>IFERROR(_xlfn.XLOOKUP($A226,'LISTA '!$D:$D,'LISTA '!$S:$S),"999999,9")</f>
        <v>108</v>
      </c>
      <c r="M226" s="2">
        <f>IFERROR(_xlfn.XLOOKUP($A226,'LISTA '!$D:$D,'LISTA '!$S:$S),"999999,9")</f>
        <v>108</v>
      </c>
      <c r="N226" s="2">
        <f>IFERROR(_xlfn.XLOOKUP($A226,'LISTA '!$D:$D,'LISTA '!$S:$S),"999999,9")</f>
        <v>108</v>
      </c>
    </row>
    <row r="227" spans="1:14" x14ac:dyDescent="0.3">
      <c r="A227" s="187">
        <v>2246</v>
      </c>
      <c r="B227" s="221">
        <v>999999.9</v>
      </c>
      <c r="C227" s="221">
        <v>999999.9</v>
      </c>
      <c r="D227" s="221">
        <v>999999.9</v>
      </c>
      <c r="E227" s="221">
        <v>0</v>
      </c>
      <c r="F227" s="221">
        <v>0</v>
      </c>
      <c r="G227" s="221">
        <v>0</v>
      </c>
      <c r="H227" s="221">
        <v>0</v>
      </c>
      <c r="I227" s="221">
        <v>0</v>
      </c>
      <c r="J227" s="224">
        <v>46006.336053240739</v>
      </c>
      <c r="K227" s="221">
        <v>3878</v>
      </c>
      <c r="L227" s="235" t="str">
        <f>IFERROR(_xlfn.XLOOKUP($A227,'LISTA '!$D:$D,'LISTA '!$S:$S),"999999,9")</f>
        <v>999999,9</v>
      </c>
      <c r="M227" s="2" t="str">
        <f>IFERROR(_xlfn.XLOOKUP($A227,'LISTA '!$D:$D,'LISTA '!$S:$S),"999999,9")</f>
        <v>999999,9</v>
      </c>
      <c r="N227" s="2" t="str">
        <f>IFERROR(_xlfn.XLOOKUP($A227,'LISTA '!$D:$D,'LISTA '!$S:$S),"999999,9")</f>
        <v>999999,9</v>
      </c>
    </row>
    <row r="228" spans="1:14" x14ac:dyDescent="0.3">
      <c r="A228" s="187">
        <v>2247</v>
      </c>
      <c r="B228" s="221">
        <v>999999.9</v>
      </c>
      <c r="C228" s="221">
        <v>999999.9</v>
      </c>
      <c r="D228" s="221">
        <v>999999.9</v>
      </c>
      <c r="E228" s="221">
        <v>0</v>
      </c>
      <c r="F228" s="221">
        <v>0</v>
      </c>
      <c r="G228" s="221">
        <v>0</v>
      </c>
      <c r="H228" s="221">
        <v>0</v>
      </c>
      <c r="I228" s="221">
        <v>0</v>
      </c>
      <c r="J228" s="224">
        <v>46006.336053240739</v>
      </c>
      <c r="K228" s="221">
        <v>3879</v>
      </c>
      <c r="L228" s="235" t="str">
        <f>IFERROR(_xlfn.XLOOKUP($A228,'LISTA '!$D:$D,'LISTA '!$S:$S),"999999,9")</f>
        <v>999999,9</v>
      </c>
      <c r="M228" s="2" t="str">
        <f>IFERROR(_xlfn.XLOOKUP($A228,'LISTA '!$D:$D,'LISTA '!$S:$S),"999999,9")</f>
        <v>999999,9</v>
      </c>
      <c r="N228" s="2" t="str">
        <f>IFERROR(_xlfn.XLOOKUP($A228,'LISTA '!$D:$D,'LISTA '!$S:$S),"999999,9")</f>
        <v>999999,9</v>
      </c>
    </row>
    <row r="229" spans="1:14" x14ac:dyDescent="0.3">
      <c r="A229" s="187">
        <v>2248</v>
      </c>
      <c r="B229" s="221">
        <v>108</v>
      </c>
      <c r="C229" s="221">
        <v>108</v>
      </c>
      <c r="D229" s="221">
        <v>108</v>
      </c>
      <c r="E229" s="221">
        <v>0</v>
      </c>
      <c r="F229" s="221">
        <v>0</v>
      </c>
      <c r="G229" s="221">
        <v>0</v>
      </c>
      <c r="H229" s="221">
        <v>0</v>
      </c>
      <c r="I229" s="221">
        <v>0</v>
      </c>
      <c r="J229" s="224">
        <v>46006.336053240739</v>
      </c>
      <c r="K229" s="221">
        <v>3880</v>
      </c>
      <c r="L229" s="235" t="str">
        <f>IFERROR(_xlfn.XLOOKUP($A229,'LISTA '!$D:$D,'LISTA '!$S:$S),"999999,9")</f>
        <v>999999,9</v>
      </c>
      <c r="M229" s="2" t="str">
        <f>IFERROR(_xlfn.XLOOKUP($A229,'LISTA '!$D:$D,'LISTA '!$S:$S),"999999,9")</f>
        <v>999999,9</v>
      </c>
      <c r="N229" s="2" t="str">
        <f>IFERROR(_xlfn.XLOOKUP($A229,'LISTA '!$D:$D,'LISTA '!$S:$S),"999999,9")</f>
        <v>999999,9</v>
      </c>
    </row>
    <row r="230" spans="1:14" x14ac:dyDescent="0.3">
      <c r="A230" s="187">
        <v>2249</v>
      </c>
      <c r="B230" s="221">
        <v>999999.9</v>
      </c>
      <c r="C230" s="221">
        <v>999999.9</v>
      </c>
      <c r="D230" s="221">
        <v>999999.9</v>
      </c>
      <c r="E230" s="221">
        <v>0</v>
      </c>
      <c r="F230" s="221">
        <v>0</v>
      </c>
      <c r="G230" s="221">
        <v>0</v>
      </c>
      <c r="H230" s="221">
        <v>0</v>
      </c>
      <c r="I230" s="221">
        <v>0</v>
      </c>
      <c r="J230" s="224">
        <v>46006.336053240739</v>
      </c>
      <c r="K230" s="221">
        <v>3881</v>
      </c>
      <c r="L230" s="235" t="str">
        <f>IFERROR(_xlfn.XLOOKUP($A230,'LISTA '!$D:$D,'LISTA '!$S:$S),"999999,9")</f>
        <v>999999,9</v>
      </c>
      <c r="M230" s="2" t="str">
        <f>IFERROR(_xlfn.XLOOKUP($A230,'LISTA '!$D:$D,'LISTA '!$S:$S),"999999,9")</f>
        <v>999999,9</v>
      </c>
      <c r="N230" s="2" t="str">
        <f>IFERROR(_xlfn.XLOOKUP($A230,'LISTA '!$D:$D,'LISTA '!$S:$S),"999999,9")</f>
        <v>999999,9</v>
      </c>
    </row>
    <row r="231" spans="1:14" x14ac:dyDescent="0.3">
      <c r="A231" s="187">
        <v>2250</v>
      </c>
      <c r="B231" s="221">
        <v>999999.9</v>
      </c>
      <c r="C231" s="221">
        <v>999999.9</v>
      </c>
      <c r="D231" s="221">
        <v>999999.9</v>
      </c>
      <c r="E231" s="221">
        <v>0</v>
      </c>
      <c r="F231" s="221">
        <v>0</v>
      </c>
      <c r="G231" s="221">
        <v>0</v>
      </c>
      <c r="H231" s="221">
        <v>0</v>
      </c>
      <c r="I231" s="221">
        <v>0</v>
      </c>
      <c r="J231" s="224">
        <v>46006.336053240739</v>
      </c>
      <c r="K231" s="221">
        <v>3882</v>
      </c>
      <c r="L231" s="235" t="str">
        <f>IFERROR(_xlfn.XLOOKUP($A231,'LISTA '!$D:$D,'LISTA '!$S:$S),"999999,9")</f>
        <v>999999,9</v>
      </c>
      <c r="M231" s="2" t="str">
        <f>IFERROR(_xlfn.XLOOKUP($A231,'LISTA '!$D:$D,'LISTA '!$S:$S),"999999,9")</f>
        <v>999999,9</v>
      </c>
      <c r="N231" s="2" t="str">
        <f>IFERROR(_xlfn.XLOOKUP($A231,'LISTA '!$D:$D,'LISTA '!$S:$S),"999999,9")</f>
        <v>999999,9</v>
      </c>
    </row>
    <row r="232" spans="1:14" x14ac:dyDescent="0.3">
      <c r="A232" s="187">
        <v>2251</v>
      </c>
      <c r="B232" s="221">
        <v>999999.9</v>
      </c>
      <c r="C232" s="221">
        <v>999999.9</v>
      </c>
      <c r="D232" s="221">
        <v>999999.9</v>
      </c>
      <c r="E232" s="221">
        <v>0</v>
      </c>
      <c r="F232" s="221">
        <v>0</v>
      </c>
      <c r="G232" s="221">
        <v>0</v>
      </c>
      <c r="H232" s="221">
        <v>0</v>
      </c>
      <c r="I232" s="221">
        <v>0</v>
      </c>
      <c r="J232" s="224">
        <v>46006.336053240739</v>
      </c>
      <c r="K232" s="221">
        <v>3883</v>
      </c>
      <c r="L232" s="235" t="str">
        <f>IFERROR(_xlfn.XLOOKUP($A232,'LISTA '!$D:$D,'LISTA '!$S:$S),"999999,9")</f>
        <v>999999,9</v>
      </c>
      <c r="M232" s="2" t="str">
        <f>IFERROR(_xlfn.XLOOKUP($A232,'LISTA '!$D:$D,'LISTA '!$S:$S),"999999,9")</f>
        <v>999999,9</v>
      </c>
      <c r="N232" s="2" t="str">
        <f>IFERROR(_xlfn.XLOOKUP($A232,'LISTA '!$D:$D,'LISTA '!$S:$S),"999999,9")</f>
        <v>999999,9</v>
      </c>
    </row>
    <row r="233" spans="1:14" x14ac:dyDescent="0.3">
      <c r="A233" s="187">
        <v>2397</v>
      </c>
      <c r="B233" s="221">
        <v>108</v>
      </c>
      <c r="C233" s="221">
        <v>108</v>
      </c>
      <c r="D233" s="221">
        <v>108</v>
      </c>
      <c r="E233" s="221">
        <v>0</v>
      </c>
      <c r="F233" s="221">
        <v>0</v>
      </c>
      <c r="G233" s="221">
        <v>0</v>
      </c>
      <c r="H233" s="221">
        <v>0</v>
      </c>
      <c r="I233" s="221">
        <v>0</v>
      </c>
      <c r="J233" s="224">
        <v>46006.336053240739</v>
      </c>
      <c r="K233" s="221">
        <v>4283</v>
      </c>
      <c r="L233" s="235">
        <f>IFERROR(_xlfn.XLOOKUP($A233,'LISTA '!$D:$D,'LISTA '!$S:$S),"999999,9")</f>
        <v>108</v>
      </c>
      <c r="M233" s="2">
        <f>IFERROR(_xlfn.XLOOKUP($A233,'LISTA '!$D:$D,'LISTA '!$S:$S),"999999,9")</f>
        <v>108</v>
      </c>
      <c r="N233" s="2">
        <f>IFERROR(_xlfn.XLOOKUP($A233,'LISTA '!$D:$D,'LISTA '!$S:$S),"999999,9")</f>
        <v>108</v>
      </c>
    </row>
    <row r="234" spans="1:14" x14ac:dyDescent="0.3">
      <c r="A234" s="187">
        <v>2398</v>
      </c>
      <c r="B234" s="221">
        <v>999999.9</v>
      </c>
      <c r="C234" s="221">
        <v>999999.9</v>
      </c>
      <c r="D234" s="221">
        <v>999999.9</v>
      </c>
      <c r="E234" s="221">
        <v>0</v>
      </c>
      <c r="F234" s="221">
        <v>0</v>
      </c>
      <c r="G234" s="221">
        <v>0</v>
      </c>
      <c r="H234" s="221">
        <v>0</v>
      </c>
      <c r="I234" s="221">
        <v>0</v>
      </c>
      <c r="J234" s="224">
        <v>46006.336053240739</v>
      </c>
      <c r="K234" s="221">
        <v>4284</v>
      </c>
      <c r="L234" s="235">
        <f>IFERROR(_xlfn.XLOOKUP($A234,'LISTA '!$D:$D,'LISTA '!$S:$S),"999999,9")</f>
        <v>108</v>
      </c>
      <c r="M234" s="2">
        <f>IFERROR(_xlfn.XLOOKUP($A234,'LISTA '!$D:$D,'LISTA '!$S:$S),"999999,9")</f>
        <v>108</v>
      </c>
      <c r="N234" s="2">
        <f>IFERROR(_xlfn.XLOOKUP($A234,'LISTA '!$D:$D,'LISTA '!$S:$S),"999999,9")</f>
        <v>108</v>
      </c>
    </row>
    <row r="235" spans="1:14" x14ac:dyDescent="0.3">
      <c r="A235" s="187">
        <v>2399</v>
      </c>
      <c r="B235" s="221">
        <v>108</v>
      </c>
      <c r="C235" s="221">
        <v>108</v>
      </c>
      <c r="D235" s="221">
        <v>108</v>
      </c>
      <c r="E235" s="221">
        <v>0</v>
      </c>
      <c r="F235" s="221">
        <v>0</v>
      </c>
      <c r="G235" s="221">
        <v>0</v>
      </c>
      <c r="H235" s="221">
        <v>0</v>
      </c>
      <c r="I235" s="221">
        <v>0</v>
      </c>
      <c r="J235" s="224">
        <v>46006.336053240739</v>
      </c>
      <c r="K235" s="221">
        <v>4285</v>
      </c>
      <c r="L235" s="235">
        <f>IFERROR(_xlfn.XLOOKUP($A235,'LISTA '!$D:$D,'LISTA '!$S:$S),"999999,9")</f>
        <v>108</v>
      </c>
      <c r="M235" s="2">
        <f>IFERROR(_xlfn.XLOOKUP($A235,'LISTA '!$D:$D,'LISTA '!$S:$S),"999999,9")</f>
        <v>108</v>
      </c>
      <c r="N235" s="2">
        <f>IFERROR(_xlfn.XLOOKUP($A235,'LISTA '!$D:$D,'LISTA '!$S:$S),"999999,9")</f>
        <v>108</v>
      </c>
    </row>
    <row r="236" spans="1:14" x14ac:dyDescent="0.3">
      <c r="A236" s="187">
        <v>2400</v>
      </c>
      <c r="B236" s="221">
        <v>108</v>
      </c>
      <c r="C236" s="221">
        <v>108</v>
      </c>
      <c r="D236" s="221">
        <v>108</v>
      </c>
      <c r="E236" s="221">
        <v>0</v>
      </c>
      <c r="F236" s="221">
        <v>0</v>
      </c>
      <c r="G236" s="221">
        <v>0</v>
      </c>
      <c r="H236" s="221">
        <v>0</v>
      </c>
      <c r="I236" s="221">
        <v>0</v>
      </c>
      <c r="J236" s="224">
        <v>46006.336053240739</v>
      </c>
      <c r="K236" s="221">
        <v>4286</v>
      </c>
      <c r="L236" s="235">
        <f>IFERROR(_xlfn.XLOOKUP($A236,'LISTA '!$D:$D,'LISTA '!$S:$S),"999999,9")</f>
        <v>108</v>
      </c>
      <c r="M236" s="2">
        <f>IFERROR(_xlfn.XLOOKUP($A236,'LISTA '!$D:$D,'LISTA '!$S:$S),"999999,9")</f>
        <v>108</v>
      </c>
      <c r="N236" s="2">
        <f>IFERROR(_xlfn.XLOOKUP($A236,'LISTA '!$D:$D,'LISTA '!$S:$S),"999999,9")</f>
        <v>108</v>
      </c>
    </row>
    <row r="237" spans="1:14" x14ac:dyDescent="0.3">
      <c r="A237" s="187">
        <v>2401</v>
      </c>
      <c r="B237" s="221">
        <v>108</v>
      </c>
      <c r="C237" s="221">
        <v>108</v>
      </c>
      <c r="D237" s="221">
        <v>108</v>
      </c>
      <c r="E237" s="221">
        <v>0</v>
      </c>
      <c r="F237" s="221">
        <v>0</v>
      </c>
      <c r="G237" s="221">
        <v>0</v>
      </c>
      <c r="H237" s="221">
        <v>0</v>
      </c>
      <c r="I237" s="221">
        <v>0</v>
      </c>
      <c r="J237" s="224">
        <v>46006.336053240739</v>
      </c>
      <c r="K237" s="221">
        <v>4287</v>
      </c>
      <c r="L237" s="235">
        <f>IFERROR(_xlfn.XLOOKUP($A237,'LISTA '!$D:$D,'LISTA '!$S:$S),"999999,9")</f>
        <v>108</v>
      </c>
      <c r="M237" s="2">
        <f>IFERROR(_xlfn.XLOOKUP($A237,'LISTA '!$D:$D,'LISTA '!$S:$S),"999999,9")</f>
        <v>108</v>
      </c>
      <c r="N237" s="2">
        <f>IFERROR(_xlfn.XLOOKUP($A237,'LISTA '!$D:$D,'LISTA '!$S:$S),"999999,9")</f>
        <v>108</v>
      </c>
    </row>
    <row r="238" spans="1:14" x14ac:dyDescent="0.3">
      <c r="A238" s="187">
        <v>2402</v>
      </c>
      <c r="B238" s="221">
        <v>108</v>
      </c>
      <c r="C238" s="221">
        <v>108</v>
      </c>
      <c r="D238" s="221">
        <v>108</v>
      </c>
      <c r="E238" s="221">
        <v>0</v>
      </c>
      <c r="F238" s="221">
        <v>0</v>
      </c>
      <c r="G238" s="221">
        <v>0</v>
      </c>
      <c r="H238" s="221">
        <v>0</v>
      </c>
      <c r="I238" s="221">
        <v>0</v>
      </c>
      <c r="J238" s="224">
        <v>46006.336053240739</v>
      </c>
      <c r="K238" s="221">
        <v>4288</v>
      </c>
      <c r="L238" s="235">
        <f>IFERROR(_xlfn.XLOOKUP($A238,'LISTA '!$D:$D,'LISTA '!$S:$S),"999999,9")</f>
        <v>108</v>
      </c>
      <c r="M238" s="2">
        <f>IFERROR(_xlfn.XLOOKUP($A238,'LISTA '!$D:$D,'LISTA '!$S:$S),"999999,9")</f>
        <v>108</v>
      </c>
      <c r="N238" s="2">
        <f>IFERROR(_xlfn.XLOOKUP($A238,'LISTA '!$D:$D,'LISTA '!$S:$S),"999999,9")</f>
        <v>108</v>
      </c>
    </row>
    <row r="239" spans="1:14" x14ac:dyDescent="0.3">
      <c r="A239" s="187">
        <v>1939</v>
      </c>
      <c r="B239" s="221">
        <v>76.800000000000011</v>
      </c>
      <c r="C239" s="221">
        <v>76.800000000000011</v>
      </c>
      <c r="D239" s="221">
        <v>76.800000000000011</v>
      </c>
      <c r="E239" s="221">
        <v>0</v>
      </c>
      <c r="F239" s="221">
        <v>0</v>
      </c>
      <c r="G239" s="221">
        <v>0</v>
      </c>
      <c r="H239" s="221">
        <v>0</v>
      </c>
      <c r="I239" s="221">
        <v>0</v>
      </c>
      <c r="J239" s="224">
        <v>46006.336053240739</v>
      </c>
      <c r="K239" s="221">
        <v>3311</v>
      </c>
      <c r="L239" s="235">
        <f>IFERROR(_xlfn.XLOOKUP($A239,'LISTA '!$D:$D,'LISTA '!$S:$S),"999999,9")</f>
        <v>76.800000000000011</v>
      </c>
      <c r="M239" s="2">
        <f>IFERROR(_xlfn.XLOOKUP($A239,'LISTA '!$D:$D,'LISTA '!$S:$S),"999999,9")</f>
        <v>76.800000000000011</v>
      </c>
      <c r="N239" s="2">
        <f>IFERROR(_xlfn.XLOOKUP($A239,'LISTA '!$D:$D,'LISTA '!$S:$S),"999999,9")</f>
        <v>76.800000000000011</v>
      </c>
    </row>
    <row r="240" spans="1:14" x14ac:dyDescent="0.3">
      <c r="A240" s="187">
        <v>1940</v>
      </c>
      <c r="B240" s="221">
        <v>76.800000000000011</v>
      </c>
      <c r="C240" s="221">
        <v>76.800000000000011</v>
      </c>
      <c r="D240" s="221">
        <v>76.800000000000011</v>
      </c>
      <c r="E240" s="221">
        <v>0</v>
      </c>
      <c r="F240" s="221">
        <v>0</v>
      </c>
      <c r="G240" s="221">
        <v>0</v>
      </c>
      <c r="H240" s="221">
        <v>0</v>
      </c>
      <c r="I240" s="221">
        <v>0</v>
      </c>
      <c r="J240" s="224">
        <v>46006.336053240739</v>
      </c>
      <c r="K240" s="221">
        <v>3312</v>
      </c>
      <c r="L240" s="235">
        <f>IFERROR(_xlfn.XLOOKUP($A240,'LISTA '!$D:$D,'LISTA '!$S:$S),"999999,9")</f>
        <v>76.800000000000011</v>
      </c>
      <c r="M240" s="2">
        <f>IFERROR(_xlfn.XLOOKUP($A240,'LISTA '!$D:$D,'LISTA '!$S:$S),"999999,9")</f>
        <v>76.800000000000011</v>
      </c>
      <c r="N240" s="2">
        <f>IFERROR(_xlfn.XLOOKUP($A240,'LISTA '!$D:$D,'LISTA '!$S:$S),"999999,9")</f>
        <v>76.800000000000011</v>
      </c>
    </row>
    <row r="241" spans="1:14" x14ac:dyDescent="0.3">
      <c r="A241" s="187">
        <v>1942</v>
      </c>
      <c r="B241" s="221">
        <v>76.800000000000011</v>
      </c>
      <c r="C241" s="221">
        <v>76.800000000000011</v>
      </c>
      <c r="D241" s="221">
        <v>76.800000000000011</v>
      </c>
      <c r="E241" s="221">
        <v>0</v>
      </c>
      <c r="F241" s="221">
        <v>0</v>
      </c>
      <c r="G241" s="221">
        <v>0</v>
      </c>
      <c r="H241" s="221">
        <v>0</v>
      </c>
      <c r="I241" s="221">
        <v>0</v>
      </c>
      <c r="J241" s="224">
        <v>46006.336053240739</v>
      </c>
      <c r="K241" s="221">
        <v>3314</v>
      </c>
      <c r="L241" s="235">
        <f>IFERROR(_xlfn.XLOOKUP($A241,'LISTA '!$D:$D,'LISTA '!$S:$S),"999999,9")</f>
        <v>76.800000000000011</v>
      </c>
      <c r="M241" s="2">
        <f>IFERROR(_xlfn.XLOOKUP($A241,'LISTA '!$D:$D,'LISTA '!$S:$S),"999999,9")</f>
        <v>76.800000000000011</v>
      </c>
      <c r="N241" s="2">
        <f>IFERROR(_xlfn.XLOOKUP($A241,'LISTA '!$D:$D,'LISTA '!$S:$S),"999999,9")</f>
        <v>76.800000000000011</v>
      </c>
    </row>
    <row r="242" spans="1:14" x14ac:dyDescent="0.3">
      <c r="A242" s="187">
        <v>1943</v>
      </c>
      <c r="B242" s="221">
        <v>76.800000000000011</v>
      </c>
      <c r="C242" s="221">
        <v>76.800000000000011</v>
      </c>
      <c r="D242" s="221">
        <v>76.800000000000011</v>
      </c>
      <c r="E242" s="221">
        <v>0</v>
      </c>
      <c r="F242" s="221">
        <v>0</v>
      </c>
      <c r="G242" s="221">
        <v>0</v>
      </c>
      <c r="H242" s="221">
        <v>0</v>
      </c>
      <c r="I242" s="221">
        <v>0</v>
      </c>
      <c r="J242" s="224">
        <v>46006.336053240739</v>
      </c>
      <c r="K242" s="221">
        <v>3315</v>
      </c>
      <c r="L242" s="235">
        <f>IFERROR(_xlfn.XLOOKUP($A242,'LISTA '!$D:$D,'LISTA '!$S:$S),"999999,9")</f>
        <v>76.800000000000011</v>
      </c>
      <c r="M242" s="2">
        <f>IFERROR(_xlfn.XLOOKUP($A242,'LISTA '!$D:$D,'LISTA '!$S:$S),"999999,9")</f>
        <v>76.800000000000011</v>
      </c>
      <c r="N242" s="2">
        <f>IFERROR(_xlfn.XLOOKUP($A242,'LISTA '!$D:$D,'LISTA '!$S:$S),"999999,9")</f>
        <v>76.800000000000011</v>
      </c>
    </row>
    <row r="243" spans="1:14" x14ac:dyDescent="0.3">
      <c r="A243" s="187">
        <v>1944</v>
      </c>
      <c r="B243" s="221">
        <v>76.800000000000011</v>
      </c>
      <c r="C243" s="221">
        <v>76.800000000000011</v>
      </c>
      <c r="D243" s="221">
        <v>76.800000000000011</v>
      </c>
      <c r="E243" s="221">
        <v>0</v>
      </c>
      <c r="F243" s="221">
        <v>0</v>
      </c>
      <c r="G243" s="221">
        <v>0</v>
      </c>
      <c r="H243" s="221">
        <v>0</v>
      </c>
      <c r="I243" s="221">
        <v>0</v>
      </c>
      <c r="J243" s="224">
        <v>46006.336053240739</v>
      </c>
      <c r="K243" s="221">
        <v>3316</v>
      </c>
      <c r="L243" s="235">
        <f>IFERROR(_xlfn.XLOOKUP($A243,'LISTA '!$D:$D,'LISTA '!$S:$S),"999999,9")</f>
        <v>76.800000000000011</v>
      </c>
      <c r="M243" s="2">
        <f>IFERROR(_xlfn.XLOOKUP($A243,'LISTA '!$D:$D,'LISTA '!$S:$S),"999999,9")</f>
        <v>76.800000000000011</v>
      </c>
      <c r="N243" s="2">
        <f>IFERROR(_xlfn.XLOOKUP($A243,'LISTA '!$D:$D,'LISTA '!$S:$S),"999999,9")</f>
        <v>76.800000000000011</v>
      </c>
    </row>
    <row r="244" spans="1:14" x14ac:dyDescent="0.3">
      <c r="A244" s="187">
        <v>2785</v>
      </c>
      <c r="B244" s="221">
        <v>76.800000000000011</v>
      </c>
      <c r="C244" s="221">
        <v>76.800000000000011</v>
      </c>
      <c r="D244" s="221">
        <v>76.800000000000011</v>
      </c>
      <c r="E244" s="221">
        <v>0</v>
      </c>
      <c r="F244" s="221">
        <v>0</v>
      </c>
      <c r="G244" s="221">
        <v>0</v>
      </c>
      <c r="H244" s="221">
        <v>0</v>
      </c>
      <c r="I244" s="221">
        <v>0</v>
      </c>
      <c r="J244" s="224">
        <v>46006.336053240739</v>
      </c>
      <c r="K244" s="221">
        <v>3723</v>
      </c>
      <c r="L244" s="235">
        <f>IFERROR(_xlfn.XLOOKUP($A244,'LISTA '!$D:$D,'LISTA '!$S:$S),"999999,9")</f>
        <v>76.800000000000011</v>
      </c>
      <c r="M244" s="2">
        <f>IFERROR(_xlfn.XLOOKUP($A244,'LISTA '!$D:$D,'LISTA '!$S:$S),"999999,9")</f>
        <v>76.800000000000011</v>
      </c>
      <c r="N244" s="2">
        <f>IFERROR(_xlfn.XLOOKUP($A244,'LISTA '!$D:$D,'LISTA '!$S:$S),"999999,9")</f>
        <v>76.800000000000011</v>
      </c>
    </row>
    <row r="245" spans="1:14" x14ac:dyDescent="0.3">
      <c r="A245" s="187">
        <v>2786</v>
      </c>
      <c r="B245" s="221">
        <v>76.800000000000011</v>
      </c>
      <c r="C245" s="221">
        <v>76.800000000000011</v>
      </c>
      <c r="D245" s="221">
        <v>76.800000000000011</v>
      </c>
      <c r="E245" s="221">
        <v>0</v>
      </c>
      <c r="F245" s="221">
        <v>0</v>
      </c>
      <c r="G245" s="221">
        <v>0</v>
      </c>
      <c r="H245" s="221">
        <v>0</v>
      </c>
      <c r="I245" s="221">
        <v>0</v>
      </c>
      <c r="J245" s="224">
        <v>46006.336053240739</v>
      </c>
      <c r="K245" s="221">
        <v>3724</v>
      </c>
      <c r="L245" s="235">
        <f>IFERROR(_xlfn.XLOOKUP($A245,'LISTA '!$D:$D,'LISTA '!$S:$S),"999999,9")</f>
        <v>76.800000000000011</v>
      </c>
      <c r="M245" s="2">
        <f>IFERROR(_xlfn.XLOOKUP($A245,'LISTA '!$D:$D,'LISTA '!$S:$S),"999999,9")</f>
        <v>76.800000000000011</v>
      </c>
      <c r="N245" s="2">
        <f>IFERROR(_xlfn.XLOOKUP($A245,'LISTA '!$D:$D,'LISTA '!$S:$S),"999999,9")</f>
        <v>76.800000000000011</v>
      </c>
    </row>
    <row r="246" spans="1:14" x14ac:dyDescent="0.3">
      <c r="A246" s="187">
        <v>2789</v>
      </c>
      <c r="B246" s="221">
        <v>76.800000000000011</v>
      </c>
      <c r="C246" s="221">
        <v>76.800000000000011</v>
      </c>
      <c r="D246" s="221">
        <v>76.800000000000011</v>
      </c>
      <c r="E246" s="221">
        <v>0</v>
      </c>
      <c r="F246" s="221">
        <v>0</v>
      </c>
      <c r="G246" s="221">
        <v>0</v>
      </c>
      <c r="H246" s="221">
        <v>0</v>
      </c>
      <c r="I246" s="221">
        <v>0</v>
      </c>
      <c r="J246" s="224">
        <v>46006.336053240739</v>
      </c>
      <c r="K246" s="221">
        <v>3734</v>
      </c>
      <c r="L246" s="235">
        <f>IFERROR(_xlfn.XLOOKUP($A246,'LISTA '!$D:$D,'LISTA '!$S:$S),"999999,9")</f>
        <v>76.800000000000011</v>
      </c>
      <c r="M246" s="2">
        <f>IFERROR(_xlfn.XLOOKUP($A246,'LISTA '!$D:$D,'LISTA '!$S:$S),"999999,9")</f>
        <v>76.800000000000011</v>
      </c>
      <c r="N246" s="2">
        <f>IFERROR(_xlfn.XLOOKUP($A246,'LISTA '!$D:$D,'LISTA '!$S:$S),"999999,9")</f>
        <v>76.800000000000011</v>
      </c>
    </row>
    <row r="247" spans="1:14" x14ac:dyDescent="0.3">
      <c r="A247" s="187">
        <v>2798</v>
      </c>
      <c r="B247" s="221">
        <v>999999.9</v>
      </c>
      <c r="C247" s="221">
        <v>999999.9</v>
      </c>
      <c r="D247" s="221">
        <v>999999.9</v>
      </c>
      <c r="E247" s="221">
        <v>0</v>
      </c>
      <c r="F247" s="221">
        <v>0</v>
      </c>
      <c r="G247" s="221">
        <v>0</v>
      </c>
      <c r="H247" s="221">
        <v>0</v>
      </c>
      <c r="I247" s="221">
        <v>0</v>
      </c>
      <c r="J247" s="224">
        <v>46006.336053240739</v>
      </c>
      <c r="K247" s="221">
        <v>3745</v>
      </c>
      <c r="L247" s="235" t="str">
        <f>IFERROR(_xlfn.XLOOKUP($A247,'LISTA '!$D:$D,'LISTA '!$S:$S),"999999,9")</f>
        <v>999999,9</v>
      </c>
      <c r="M247" s="2" t="str">
        <f>IFERROR(_xlfn.XLOOKUP($A247,'LISTA '!$D:$D,'LISTA '!$S:$S),"999999,9")</f>
        <v>999999,9</v>
      </c>
      <c r="N247" s="2" t="str">
        <f>IFERROR(_xlfn.XLOOKUP($A247,'LISTA '!$D:$D,'LISTA '!$S:$S),"999999,9")</f>
        <v>999999,9</v>
      </c>
    </row>
    <row r="248" spans="1:14" x14ac:dyDescent="0.3">
      <c r="A248" s="187">
        <v>1604</v>
      </c>
      <c r="B248" s="221">
        <v>210</v>
      </c>
      <c r="C248" s="221">
        <v>210</v>
      </c>
      <c r="D248" s="221">
        <v>210</v>
      </c>
      <c r="E248" s="221">
        <v>0</v>
      </c>
      <c r="F248" s="221">
        <v>0</v>
      </c>
      <c r="G248" s="221">
        <v>0</v>
      </c>
      <c r="H248" s="221">
        <v>0</v>
      </c>
      <c r="I248" s="221">
        <v>0</v>
      </c>
      <c r="J248" s="224">
        <v>46006.336053240739</v>
      </c>
      <c r="K248" s="221">
        <v>2836</v>
      </c>
      <c r="L248" s="235">
        <f>IFERROR(_xlfn.XLOOKUP($A248,'LISTA '!$D:$D,'LISTA '!$S:$S),"999999,9")</f>
        <v>210</v>
      </c>
      <c r="M248" s="2">
        <f>IFERROR(_xlfn.XLOOKUP($A248,'LISTA '!$D:$D,'LISTA '!$S:$S),"999999,9")</f>
        <v>210</v>
      </c>
      <c r="N248" s="2">
        <f>IFERROR(_xlfn.XLOOKUP($A248,'LISTA '!$D:$D,'LISTA '!$S:$S),"999999,9")</f>
        <v>210</v>
      </c>
    </row>
    <row r="249" spans="1:14" x14ac:dyDescent="0.3">
      <c r="A249" s="187">
        <v>1605</v>
      </c>
      <c r="B249" s="221">
        <v>174</v>
      </c>
      <c r="C249" s="221">
        <v>174</v>
      </c>
      <c r="D249" s="221">
        <v>174</v>
      </c>
      <c r="E249" s="221">
        <v>0</v>
      </c>
      <c r="F249" s="221">
        <v>0</v>
      </c>
      <c r="G249" s="221">
        <v>0</v>
      </c>
      <c r="H249" s="221">
        <v>0</v>
      </c>
      <c r="I249" s="221">
        <v>0</v>
      </c>
      <c r="J249" s="224">
        <v>46006.336053240739</v>
      </c>
      <c r="K249" s="221">
        <v>2837</v>
      </c>
      <c r="L249" s="235">
        <f>IFERROR(_xlfn.XLOOKUP($A249,'LISTA '!$D:$D,'LISTA '!$S:$S),"999999,9")</f>
        <v>174</v>
      </c>
      <c r="M249" s="2">
        <f>IFERROR(_xlfn.XLOOKUP($A249,'LISTA '!$D:$D,'LISTA '!$S:$S),"999999,9")</f>
        <v>174</v>
      </c>
      <c r="N249" s="2">
        <f>IFERROR(_xlfn.XLOOKUP($A249,'LISTA '!$D:$D,'LISTA '!$S:$S),"999999,9")</f>
        <v>174</v>
      </c>
    </row>
    <row r="250" spans="1:14" x14ac:dyDescent="0.3">
      <c r="A250" s="187">
        <v>1609</v>
      </c>
      <c r="B250" s="221">
        <v>178</v>
      </c>
      <c r="C250" s="221">
        <v>178</v>
      </c>
      <c r="D250" s="221">
        <v>178</v>
      </c>
      <c r="E250" s="221">
        <v>0</v>
      </c>
      <c r="F250" s="221">
        <v>0</v>
      </c>
      <c r="G250" s="221">
        <v>0</v>
      </c>
      <c r="H250" s="221">
        <v>0</v>
      </c>
      <c r="I250" s="221">
        <v>0</v>
      </c>
      <c r="J250" s="224">
        <v>46006.336053240739</v>
      </c>
      <c r="K250" s="221">
        <v>2841</v>
      </c>
      <c r="L250" s="235">
        <f>IFERROR(_xlfn.XLOOKUP($A250,'LISTA '!$D:$D,'LISTA '!$S:$S),"999999,9")</f>
        <v>178</v>
      </c>
      <c r="M250" s="2">
        <f>IFERROR(_xlfn.XLOOKUP($A250,'LISTA '!$D:$D,'LISTA '!$S:$S),"999999,9")</f>
        <v>178</v>
      </c>
      <c r="N250" s="2">
        <f>IFERROR(_xlfn.XLOOKUP($A250,'LISTA '!$D:$D,'LISTA '!$S:$S),"999999,9")</f>
        <v>178</v>
      </c>
    </row>
    <row r="251" spans="1:14" x14ac:dyDescent="0.3">
      <c r="A251" s="187">
        <v>1612</v>
      </c>
      <c r="B251" s="221">
        <v>165.60000000000002</v>
      </c>
      <c r="C251" s="221">
        <v>165.60000000000002</v>
      </c>
      <c r="D251" s="221">
        <v>165.60000000000002</v>
      </c>
      <c r="E251" s="221">
        <v>0</v>
      </c>
      <c r="F251" s="221">
        <v>0</v>
      </c>
      <c r="G251" s="221">
        <v>0</v>
      </c>
      <c r="H251" s="221">
        <v>0</v>
      </c>
      <c r="I251" s="221">
        <v>0</v>
      </c>
      <c r="J251" s="224">
        <v>46006.336053240739</v>
      </c>
      <c r="K251" s="221">
        <v>2844</v>
      </c>
      <c r="L251" s="235">
        <f>IFERROR(_xlfn.XLOOKUP($A251,'LISTA '!$D:$D,'LISTA '!$S:$S),"999999,9")</f>
        <v>165.60000000000002</v>
      </c>
      <c r="M251" s="2">
        <f>IFERROR(_xlfn.XLOOKUP($A251,'LISTA '!$D:$D,'LISTA '!$S:$S),"999999,9")</f>
        <v>165.60000000000002</v>
      </c>
      <c r="N251" s="2">
        <f>IFERROR(_xlfn.XLOOKUP($A251,'LISTA '!$D:$D,'LISTA '!$S:$S),"999999,9")</f>
        <v>165.60000000000002</v>
      </c>
    </row>
    <row r="252" spans="1:14" x14ac:dyDescent="0.3">
      <c r="A252" s="187">
        <v>1614</v>
      </c>
      <c r="B252" s="221">
        <v>189.60000000000002</v>
      </c>
      <c r="C252" s="221">
        <v>189.60000000000002</v>
      </c>
      <c r="D252" s="221">
        <v>189.60000000000002</v>
      </c>
      <c r="E252" s="221">
        <v>0</v>
      </c>
      <c r="F252" s="221">
        <v>0</v>
      </c>
      <c r="G252" s="221">
        <v>0</v>
      </c>
      <c r="H252" s="221">
        <v>0</v>
      </c>
      <c r="I252" s="221">
        <v>0</v>
      </c>
      <c r="J252" s="224">
        <v>46006.336053240739</v>
      </c>
      <c r="K252" s="221">
        <v>2846</v>
      </c>
      <c r="L252" s="235">
        <f>IFERROR(_xlfn.XLOOKUP($A252,'LISTA '!$D:$D,'LISTA '!$S:$S),"999999,9")</f>
        <v>189.60000000000002</v>
      </c>
      <c r="M252" s="2">
        <f>IFERROR(_xlfn.XLOOKUP($A252,'LISTA '!$D:$D,'LISTA '!$S:$S),"999999,9")</f>
        <v>189.60000000000002</v>
      </c>
      <c r="N252" s="2">
        <f>IFERROR(_xlfn.XLOOKUP($A252,'LISTA '!$D:$D,'LISTA '!$S:$S),"999999,9")</f>
        <v>189.60000000000002</v>
      </c>
    </row>
    <row r="253" spans="1:14" x14ac:dyDescent="0.3">
      <c r="A253" s="187">
        <v>1615</v>
      </c>
      <c r="B253" s="221">
        <v>189.60000000000002</v>
      </c>
      <c r="C253" s="221">
        <v>189.60000000000002</v>
      </c>
      <c r="D253" s="221">
        <v>189.60000000000002</v>
      </c>
      <c r="E253" s="221">
        <v>0</v>
      </c>
      <c r="F253" s="221">
        <v>0</v>
      </c>
      <c r="G253" s="221">
        <v>0</v>
      </c>
      <c r="H253" s="221">
        <v>0</v>
      </c>
      <c r="I253" s="221">
        <v>0</v>
      </c>
      <c r="J253" s="224">
        <v>46006.336053240739</v>
      </c>
      <c r="K253" s="221">
        <v>2847</v>
      </c>
      <c r="L253" s="235">
        <f>IFERROR(_xlfn.XLOOKUP($A253,'LISTA '!$D:$D,'LISTA '!$S:$S),"999999,9")</f>
        <v>189.60000000000002</v>
      </c>
      <c r="M253" s="2">
        <f>IFERROR(_xlfn.XLOOKUP($A253,'LISTA '!$D:$D,'LISTA '!$S:$S),"999999,9")</f>
        <v>189.60000000000002</v>
      </c>
      <c r="N253" s="2">
        <f>IFERROR(_xlfn.XLOOKUP($A253,'LISTA '!$D:$D,'LISTA '!$S:$S),"999999,9")</f>
        <v>189.60000000000002</v>
      </c>
    </row>
    <row r="254" spans="1:14" x14ac:dyDescent="0.3">
      <c r="A254" s="187">
        <v>1708</v>
      </c>
      <c r="B254" s="221">
        <v>999999.9</v>
      </c>
      <c r="C254" s="221">
        <v>999999.9</v>
      </c>
      <c r="D254" s="221">
        <v>999999.9</v>
      </c>
      <c r="E254" s="221">
        <v>0</v>
      </c>
      <c r="F254" s="221">
        <v>0</v>
      </c>
      <c r="G254" s="221">
        <v>0</v>
      </c>
      <c r="H254" s="221">
        <v>0</v>
      </c>
      <c r="I254" s="221">
        <v>0</v>
      </c>
      <c r="J254" s="224">
        <v>46006.336053240739</v>
      </c>
      <c r="K254" s="221">
        <v>2967</v>
      </c>
      <c r="L254" s="235" t="str">
        <f>IFERROR(_xlfn.XLOOKUP($A254,'LISTA '!$D:$D,'LISTA '!$S:$S),"999999,9")</f>
        <v>999999,9</v>
      </c>
      <c r="M254" s="2" t="str">
        <f>IFERROR(_xlfn.XLOOKUP($A254,'LISTA '!$D:$D,'LISTA '!$S:$S),"999999,9")</f>
        <v>999999,9</v>
      </c>
      <c r="N254" s="2" t="str">
        <f>IFERROR(_xlfn.XLOOKUP($A254,'LISTA '!$D:$D,'LISTA '!$S:$S),"999999,9")</f>
        <v>999999,9</v>
      </c>
    </row>
    <row r="255" spans="1:14" x14ac:dyDescent="0.3">
      <c r="A255" s="187">
        <v>1713</v>
      </c>
      <c r="B255" s="221">
        <v>236.25</v>
      </c>
      <c r="C255" s="221">
        <v>236.25</v>
      </c>
      <c r="D255" s="221">
        <v>236.25</v>
      </c>
      <c r="E255" s="221">
        <v>0</v>
      </c>
      <c r="F255" s="221">
        <v>0</v>
      </c>
      <c r="G255" s="221">
        <v>0</v>
      </c>
      <c r="H255" s="221">
        <v>0</v>
      </c>
      <c r="I255" s="221">
        <v>0</v>
      </c>
      <c r="J255" s="224">
        <v>46006.336053240739</v>
      </c>
      <c r="K255" s="221">
        <v>2980</v>
      </c>
      <c r="L255" s="235">
        <f>IFERROR(_xlfn.XLOOKUP($A255,'LISTA '!$D:$D,'LISTA '!$S:$S),"999999,9")</f>
        <v>236.25</v>
      </c>
      <c r="M255" s="2">
        <f>IFERROR(_xlfn.XLOOKUP($A255,'LISTA '!$D:$D,'LISTA '!$S:$S),"999999,9")</f>
        <v>236.25</v>
      </c>
      <c r="N255" s="2">
        <f>IFERROR(_xlfn.XLOOKUP($A255,'LISTA '!$D:$D,'LISTA '!$S:$S),"999999,9")</f>
        <v>236.25</v>
      </c>
    </row>
    <row r="256" spans="1:14" x14ac:dyDescent="0.3">
      <c r="A256" s="187">
        <v>1714</v>
      </c>
      <c r="B256" s="221">
        <v>239.4</v>
      </c>
      <c r="C256" s="221">
        <v>239.4</v>
      </c>
      <c r="D256" s="221">
        <v>239.4</v>
      </c>
      <c r="E256" s="221">
        <v>0</v>
      </c>
      <c r="F256" s="221">
        <v>0</v>
      </c>
      <c r="G256" s="221">
        <v>0</v>
      </c>
      <c r="H256" s="221">
        <v>0</v>
      </c>
      <c r="I256" s="221">
        <v>0</v>
      </c>
      <c r="J256" s="224">
        <v>46006.336053240739</v>
      </c>
      <c r="K256" s="221">
        <v>2981</v>
      </c>
      <c r="L256" s="235">
        <f>IFERROR(_xlfn.XLOOKUP($A256,'LISTA '!$D:$D,'LISTA '!$S:$S),"999999,9")</f>
        <v>239.4</v>
      </c>
      <c r="M256" s="2">
        <f>IFERROR(_xlfn.XLOOKUP($A256,'LISTA '!$D:$D,'LISTA '!$S:$S),"999999,9")</f>
        <v>239.4</v>
      </c>
      <c r="N256" s="2">
        <f>IFERROR(_xlfn.XLOOKUP($A256,'LISTA '!$D:$D,'LISTA '!$S:$S),"999999,9")</f>
        <v>239.4</v>
      </c>
    </row>
    <row r="257" spans="1:14" x14ac:dyDescent="0.3">
      <c r="A257" s="187">
        <v>1715</v>
      </c>
      <c r="B257" s="221">
        <v>224.07000000000002</v>
      </c>
      <c r="C257" s="221">
        <v>224.07000000000002</v>
      </c>
      <c r="D257" s="221">
        <v>224.07000000000002</v>
      </c>
      <c r="E257" s="221">
        <v>0</v>
      </c>
      <c r="F257" s="221">
        <v>0</v>
      </c>
      <c r="G257" s="221">
        <v>0</v>
      </c>
      <c r="H257" s="221">
        <v>0</v>
      </c>
      <c r="I257" s="221">
        <v>0</v>
      </c>
      <c r="J257" s="224">
        <v>46006.336053240739</v>
      </c>
      <c r="K257" s="221">
        <v>2982</v>
      </c>
      <c r="L257" s="235">
        <f>IFERROR(_xlfn.XLOOKUP($A257,'LISTA '!$D:$D,'LISTA '!$S:$S),"999999,9")</f>
        <v>224.07000000000002</v>
      </c>
      <c r="M257" s="2">
        <f>IFERROR(_xlfn.XLOOKUP($A257,'LISTA '!$D:$D,'LISTA '!$S:$S),"999999,9")</f>
        <v>224.07000000000002</v>
      </c>
      <c r="N257" s="2">
        <f>IFERROR(_xlfn.XLOOKUP($A257,'LISTA '!$D:$D,'LISTA '!$S:$S),"999999,9")</f>
        <v>224.07000000000002</v>
      </c>
    </row>
    <row r="258" spans="1:14" x14ac:dyDescent="0.3">
      <c r="A258" s="187">
        <v>1716</v>
      </c>
      <c r="B258" s="221">
        <v>199.5</v>
      </c>
      <c r="C258" s="221">
        <v>199.5</v>
      </c>
      <c r="D258" s="221">
        <v>199.5</v>
      </c>
      <c r="E258" s="221">
        <v>0</v>
      </c>
      <c r="F258" s="221">
        <v>0</v>
      </c>
      <c r="G258" s="221">
        <v>0</v>
      </c>
      <c r="H258" s="221">
        <v>0</v>
      </c>
      <c r="I258" s="221">
        <v>0</v>
      </c>
      <c r="J258" s="224">
        <v>46006.336053240739</v>
      </c>
      <c r="K258" s="221">
        <v>2983</v>
      </c>
      <c r="L258" s="235">
        <f>IFERROR(_xlfn.XLOOKUP($A258,'LISTA '!$D:$D,'LISTA '!$S:$S),"999999,9")</f>
        <v>199.5</v>
      </c>
      <c r="M258" s="2">
        <f>IFERROR(_xlfn.XLOOKUP($A258,'LISTA '!$D:$D,'LISTA '!$S:$S),"999999,9")</f>
        <v>199.5</v>
      </c>
      <c r="N258" s="2">
        <f>IFERROR(_xlfn.XLOOKUP($A258,'LISTA '!$D:$D,'LISTA '!$S:$S),"999999,9")</f>
        <v>199.5</v>
      </c>
    </row>
    <row r="259" spans="1:14" x14ac:dyDescent="0.3">
      <c r="A259" s="187">
        <v>1717</v>
      </c>
      <c r="B259" s="221">
        <v>208.95000000000002</v>
      </c>
      <c r="C259" s="221">
        <v>208.95000000000002</v>
      </c>
      <c r="D259" s="221">
        <v>208.95000000000002</v>
      </c>
      <c r="E259" s="221">
        <v>0</v>
      </c>
      <c r="F259" s="221">
        <v>0</v>
      </c>
      <c r="G259" s="221">
        <v>0</v>
      </c>
      <c r="H259" s="221">
        <v>0</v>
      </c>
      <c r="I259" s="221">
        <v>0</v>
      </c>
      <c r="J259" s="224">
        <v>46006.336053240739</v>
      </c>
      <c r="K259" s="221">
        <v>2984</v>
      </c>
      <c r="L259" s="235">
        <f>IFERROR(_xlfn.XLOOKUP($A259,'LISTA '!$D:$D,'LISTA '!$S:$S),"999999,9")</f>
        <v>208.95000000000002</v>
      </c>
      <c r="M259" s="2">
        <f>IFERROR(_xlfn.XLOOKUP($A259,'LISTA '!$D:$D,'LISTA '!$S:$S),"999999,9")</f>
        <v>208.95000000000002</v>
      </c>
      <c r="N259" s="2">
        <f>IFERROR(_xlfn.XLOOKUP($A259,'LISTA '!$D:$D,'LISTA '!$S:$S),"999999,9")</f>
        <v>208.95000000000002</v>
      </c>
    </row>
    <row r="260" spans="1:14" x14ac:dyDescent="0.3">
      <c r="A260" s="187">
        <v>1790</v>
      </c>
      <c r="B260" s="221">
        <v>194.25</v>
      </c>
      <c r="C260" s="221">
        <v>194.25</v>
      </c>
      <c r="D260" s="221">
        <v>194.25</v>
      </c>
      <c r="E260" s="221">
        <v>0</v>
      </c>
      <c r="F260" s="221">
        <v>0</v>
      </c>
      <c r="G260" s="221">
        <v>0</v>
      </c>
      <c r="H260" s="221">
        <v>0</v>
      </c>
      <c r="I260" s="221">
        <v>0</v>
      </c>
      <c r="J260" s="224">
        <v>46006.336053240739</v>
      </c>
      <c r="K260" s="221">
        <v>3086</v>
      </c>
      <c r="L260" s="235">
        <f>IFERROR(_xlfn.XLOOKUP($A260,'LISTA '!$D:$D,'LISTA '!$S:$S),"999999,9")</f>
        <v>194.25</v>
      </c>
      <c r="M260" s="2">
        <f>IFERROR(_xlfn.XLOOKUP($A260,'LISTA '!$D:$D,'LISTA '!$S:$S),"999999,9")</f>
        <v>194.25</v>
      </c>
      <c r="N260" s="2">
        <f>IFERROR(_xlfn.XLOOKUP($A260,'LISTA '!$D:$D,'LISTA '!$S:$S),"999999,9")</f>
        <v>194.25</v>
      </c>
    </row>
    <row r="261" spans="1:14" x14ac:dyDescent="0.3">
      <c r="A261" s="187">
        <v>1619</v>
      </c>
      <c r="B261" s="221">
        <v>42.4</v>
      </c>
      <c r="C261" s="221">
        <v>42.4</v>
      </c>
      <c r="D261" s="221">
        <v>42.4</v>
      </c>
      <c r="E261" s="221">
        <v>0</v>
      </c>
      <c r="F261" s="221">
        <v>0</v>
      </c>
      <c r="G261" s="221">
        <v>0</v>
      </c>
      <c r="H261" s="221">
        <v>0</v>
      </c>
      <c r="I261" s="221">
        <v>0</v>
      </c>
      <c r="J261" s="224">
        <v>46006.336053240739</v>
      </c>
      <c r="K261" s="221">
        <v>2851</v>
      </c>
      <c r="L261" s="235">
        <f>IFERROR(_xlfn.XLOOKUP($A261,'LISTA '!$D:$D,'LISTA '!$S:$S),"999999,9")</f>
        <v>42.4</v>
      </c>
      <c r="M261" s="2">
        <f>IFERROR(_xlfn.XLOOKUP($A261,'LISTA '!$D:$D,'LISTA '!$S:$S),"999999,9")</f>
        <v>42.4</v>
      </c>
      <c r="N261" s="2">
        <f>IFERROR(_xlfn.XLOOKUP($A261,'LISTA '!$D:$D,'LISTA '!$S:$S),"999999,9")</f>
        <v>42.4</v>
      </c>
    </row>
    <row r="262" spans="1:14" x14ac:dyDescent="0.3">
      <c r="A262" s="187">
        <v>1622</v>
      </c>
      <c r="B262" s="221">
        <v>33.200000000000003</v>
      </c>
      <c r="C262" s="221">
        <v>33.200000000000003</v>
      </c>
      <c r="D262" s="221">
        <v>33.200000000000003</v>
      </c>
      <c r="E262" s="221">
        <v>0</v>
      </c>
      <c r="F262" s="221">
        <v>0</v>
      </c>
      <c r="G262" s="221">
        <v>0</v>
      </c>
      <c r="H262" s="221">
        <v>0</v>
      </c>
      <c r="I262" s="221">
        <v>0</v>
      </c>
      <c r="J262" s="224">
        <v>46006.336053240739</v>
      </c>
      <c r="K262" s="221">
        <v>2854</v>
      </c>
      <c r="L262" s="235">
        <f>IFERROR(_xlfn.XLOOKUP($A262,'LISTA '!$D:$D,'LISTA '!$S:$S),"999999,9")</f>
        <v>33.200000000000003</v>
      </c>
      <c r="M262" s="2">
        <f>IFERROR(_xlfn.XLOOKUP($A262,'LISTA '!$D:$D,'LISTA '!$S:$S),"999999,9")</f>
        <v>33.200000000000003</v>
      </c>
      <c r="N262" s="2">
        <f>IFERROR(_xlfn.XLOOKUP($A262,'LISTA '!$D:$D,'LISTA '!$S:$S),"999999,9")</f>
        <v>33.200000000000003</v>
      </c>
    </row>
    <row r="263" spans="1:14" x14ac:dyDescent="0.3">
      <c r="A263" s="187">
        <v>1624</v>
      </c>
      <c r="B263" s="221">
        <v>37.6</v>
      </c>
      <c r="C263" s="221">
        <v>37.6</v>
      </c>
      <c r="D263" s="221">
        <v>37.6</v>
      </c>
      <c r="E263" s="221">
        <v>0</v>
      </c>
      <c r="F263" s="221">
        <v>0</v>
      </c>
      <c r="G263" s="221">
        <v>0</v>
      </c>
      <c r="H263" s="221">
        <v>0</v>
      </c>
      <c r="I263" s="221">
        <v>0</v>
      </c>
      <c r="J263" s="224">
        <v>46006.336053240739</v>
      </c>
      <c r="K263" s="221">
        <v>2856</v>
      </c>
      <c r="L263" s="235">
        <f>IFERROR(_xlfn.XLOOKUP($A263,'LISTA '!$D:$D,'LISTA '!$S:$S),"999999,9")</f>
        <v>37.6</v>
      </c>
      <c r="M263" s="2">
        <f>IFERROR(_xlfn.XLOOKUP($A263,'LISTA '!$D:$D,'LISTA '!$S:$S),"999999,9")</f>
        <v>37.6</v>
      </c>
      <c r="N263" s="2">
        <f>IFERROR(_xlfn.XLOOKUP($A263,'LISTA '!$D:$D,'LISTA '!$S:$S),"999999,9")</f>
        <v>37.6</v>
      </c>
    </row>
    <row r="264" spans="1:14" x14ac:dyDescent="0.3">
      <c r="A264" s="187">
        <v>1625</v>
      </c>
      <c r="B264" s="221">
        <v>37.6</v>
      </c>
      <c r="C264" s="221">
        <v>37.6</v>
      </c>
      <c r="D264" s="221">
        <v>37.6</v>
      </c>
      <c r="E264" s="221">
        <v>0</v>
      </c>
      <c r="F264" s="221">
        <v>0</v>
      </c>
      <c r="G264" s="221">
        <v>0</v>
      </c>
      <c r="H264" s="221">
        <v>0</v>
      </c>
      <c r="I264" s="221">
        <v>0</v>
      </c>
      <c r="J264" s="224">
        <v>46006.336053240739</v>
      </c>
      <c r="K264" s="221">
        <v>2857</v>
      </c>
      <c r="L264" s="235">
        <f>IFERROR(_xlfn.XLOOKUP($A264,'LISTA '!$D:$D,'LISTA '!$S:$S),"999999,9")</f>
        <v>37.6</v>
      </c>
      <c r="M264" s="2">
        <f>IFERROR(_xlfn.XLOOKUP($A264,'LISTA '!$D:$D,'LISTA '!$S:$S),"999999,9")</f>
        <v>37.6</v>
      </c>
      <c r="N264" s="2">
        <f>IFERROR(_xlfn.XLOOKUP($A264,'LISTA '!$D:$D,'LISTA '!$S:$S),"999999,9")</f>
        <v>37.6</v>
      </c>
    </row>
    <row r="265" spans="1:14" x14ac:dyDescent="0.3">
      <c r="A265" s="187">
        <v>1627</v>
      </c>
      <c r="B265" s="221">
        <v>41.6</v>
      </c>
      <c r="C265" s="221">
        <v>41.6</v>
      </c>
      <c r="D265" s="221">
        <v>41.6</v>
      </c>
      <c r="E265" s="221">
        <v>0</v>
      </c>
      <c r="F265" s="221">
        <v>0</v>
      </c>
      <c r="G265" s="221">
        <v>0</v>
      </c>
      <c r="H265" s="221">
        <v>0</v>
      </c>
      <c r="I265" s="221">
        <v>0</v>
      </c>
      <c r="J265" s="224">
        <v>46006.336053240739</v>
      </c>
      <c r="K265" s="221">
        <v>2859</v>
      </c>
      <c r="L265" s="235">
        <f>IFERROR(_xlfn.XLOOKUP($A265,'LISTA '!$D:$D,'LISTA '!$S:$S),"999999,9")</f>
        <v>41.6</v>
      </c>
      <c r="M265" s="2">
        <f>IFERROR(_xlfn.XLOOKUP($A265,'LISTA '!$D:$D,'LISTA '!$S:$S),"999999,9")</f>
        <v>41.6</v>
      </c>
      <c r="N265" s="2">
        <f>IFERROR(_xlfn.XLOOKUP($A265,'LISTA '!$D:$D,'LISTA '!$S:$S),"999999,9")</f>
        <v>41.6</v>
      </c>
    </row>
    <row r="266" spans="1:14" x14ac:dyDescent="0.3">
      <c r="A266" s="187">
        <v>1628</v>
      </c>
      <c r="B266" s="221">
        <v>34.799999999999997</v>
      </c>
      <c r="C266" s="221">
        <v>34.799999999999997</v>
      </c>
      <c r="D266" s="221">
        <v>34.799999999999997</v>
      </c>
      <c r="E266" s="221">
        <v>0</v>
      </c>
      <c r="F266" s="221">
        <v>0</v>
      </c>
      <c r="G266" s="221">
        <v>0</v>
      </c>
      <c r="H266" s="221">
        <v>0</v>
      </c>
      <c r="I266" s="221">
        <v>0</v>
      </c>
      <c r="J266" s="224">
        <v>46006.336053240739</v>
      </c>
      <c r="K266" s="221">
        <v>2860</v>
      </c>
      <c r="L266" s="235">
        <f>IFERROR(_xlfn.XLOOKUP($A266,'LISTA '!$D:$D,'LISTA '!$S:$S),"999999,9")</f>
        <v>34.799999999999997</v>
      </c>
      <c r="M266" s="2">
        <f>IFERROR(_xlfn.XLOOKUP($A266,'LISTA '!$D:$D,'LISTA '!$S:$S),"999999,9")</f>
        <v>34.799999999999997</v>
      </c>
      <c r="N266" s="2">
        <f>IFERROR(_xlfn.XLOOKUP($A266,'LISTA '!$D:$D,'LISTA '!$S:$S),"999999,9")</f>
        <v>34.799999999999997</v>
      </c>
    </row>
    <row r="267" spans="1:14" x14ac:dyDescent="0.3">
      <c r="A267" s="187">
        <v>372</v>
      </c>
      <c r="B267" s="221">
        <v>340</v>
      </c>
      <c r="C267" s="221">
        <v>340</v>
      </c>
      <c r="D267" s="221">
        <v>340</v>
      </c>
      <c r="E267" s="221">
        <v>0</v>
      </c>
      <c r="F267" s="221">
        <v>0</v>
      </c>
      <c r="G267" s="221">
        <v>0</v>
      </c>
      <c r="H267" s="221">
        <v>0</v>
      </c>
      <c r="I267" s="221">
        <v>0</v>
      </c>
      <c r="J267" s="224">
        <v>46006.336053240739</v>
      </c>
      <c r="K267" s="221">
        <v>566</v>
      </c>
      <c r="L267" s="235">
        <f>IFERROR(_xlfn.XLOOKUP($A267,'LISTA '!$D:$D,'LISTA '!$S:$S),"999999,9")</f>
        <v>340</v>
      </c>
      <c r="M267" s="2">
        <f>IFERROR(_xlfn.XLOOKUP($A267,'LISTA '!$D:$D,'LISTA '!$S:$S),"999999,9")</f>
        <v>340</v>
      </c>
      <c r="N267" s="2">
        <f>IFERROR(_xlfn.XLOOKUP($A267,'LISTA '!$D:$D,'LISTA '!$S:$S),"999999,9")</f>
        <v>340</v>
      </c>
    </row>
    <row r="268" spans="1:14" x14ac:dyDescent="0.3">
      <c r="A268" s="187">
        <v>163</v>
      </c>
      <c r="B268" s="221">
        <v>340</v>
      </c>
      <c r="C268" s="221">
        <v>340</v>
      </c>
      <c r="D268" s="221">
        <v>340</v>
      </c>
      <c r="E268" s="221">
        <v>0</v>
      </c>
      <c r="F268" s="221">
        <v>0</v>
      </c>
      <c r="G268" s="221">
        <v>0</v>
      </c>
      <c r="H268" s="221">
        <v>0</v>
      </c>
      <c r="I268" s="221">
        <v>0</v>
      </c>
      <c r="J268" s="224">
        <v>46006.336053240739</v>
      </c>
      <c r="K268" s="221">
        <v>361</v>
      </c>
      <c r="L268" s="235">
        <f>IFERROR(_xlfn.XLOOKUP($A268,'LISTA '!$D:$D,'LISTA '!$S:$S),"999999,9")</f>
        <v>340</v>
      </c>
      <c r="M268" s="2">
        <f>IFERROR(_xlfn.XLOOKUP($A268,'LISTA '!$D:$D,'LISTA '!$S:$S),"999999,9")</f>
        <v>340</v>
      </c>
      <c r="N268" s="2">
        <f>IFERROR(_xlfn.XLOOKUP($A268,'LISTA '!$D:$D,'LISTA '!$S:$S),"999999,9")</f>
        <v>340</v>
      </c>
    </row>
    <row r="269" spans="1:14" x14ac:dyDescent="0.3">
      <c r="A269" s="187">
        <v>2152</v>
      </c>
      <c r="B269" s="221">
        <v>336</v>
      </c>
      <c r="C269" s="221">
        <v>336</v>
      </c>
      <c r="D269" s="221">
        <v>336</v>
      </c>
      <c r="E269" s="221">
        <v>0</v>
      </c>
      <c r="F269" s="221">
        <v>0</v>
      </c>
      <c r="G269" s="221">
        <v>0</v>
      </c>
      <c r="H269" s="221">
        <v>0</v>
      </c>
      <c r="I269" s="221">
        <v>0</v>
      </c>
      <c r="J269" s="224">
        <v>46006.336053240739</v>
      </c>
      <c r="K269" s="221">
        <v>3615</v>
      </c>
      <c r="L269" s="235">
        <f>IFERROR(_xlfn.XLOOKUP($A269,'LISTA '!$D:$D,'LISTA '!$S:$S),"999999,9")</f>
        <v>336</v>
      </c>
      <c r="M269" s="2">
        <f>IFERROR(_xlfn.XLOOKUP($A269,'LISTA '!$D:$D,'LISTA '!$S:$S),"999999,9")</f>
        <v>336</v>
      </c>
      <c r="N269" s="2">
        <f>IFERROR(_xlfn.XLOOKUP($A269,'LISTA '!$D:$D,'LISTA '!$S:$S),"999999,9")</f>
        <v>336</v>
      </c>
    </row>
    <row r="270" spans="1:14" x14ac:dyDescent="0.3">
      <c r="A270" s="187">
        <v>2156</v>
      </c>
      <c r="B270" s="221">
        <v>999999.9</v>
      </c>
      <c r="C270" s="221">
        <v>999999.9</v>
      </c>
      <c r="D270" s="221">
        <v>999999.9</v>
      </c>
      <c r="E270" s="221">
        <v>0</v>
      </c>
      <c r="F270" s="221">
        <v>0</v>
      </c>
      <c r="G270" s="221">
        <v>0</v>
      </c>
      <c r="H270" s="221">
        <v>0</v>
      </c>
      <c r="I270" s="221">
        <v>0</v>
      </c>
      <c r="J270" s="224">
        <v>46006.336053240739</v>
      </c>
      <c r="K270" s="221">
        <v>3623</v>
      </c>
      <c r="L270" s="235" t="str">
        <f>IFERROR(_xlfn.XLOOKUP($A270,'LISTA '!$D:$D,'LISTA '!$S:$S),"999999,9")</f>
        <v>999999,9</v>
      </c>
      <c r="M270" s="2" t="str">
        <f>IFERROR(_xlfn.XLOOKUP($A270,'LISTA '!$D:$D,'LISTA '!$S:$S),"999999,9")</f>
        <v>999999,9</v>
      </c>
      <c r="N270" s="2" t="str">
        <f>IFERROR(_xlfn.XLOOKUP($A270,'LISTA '!$D:$D,'LISTA '!$S:$S),"999999,9")</f>
        <v>999999,9</v>
      </c>
    </row>
    <row r="271" spans="1:14" x14ac:dyDescent="0.3">
      <c r="A271" s="187">
        <v>2743</v>
      </c>
      <c r="B271" s="221">
        <v>999999.9</v>
      </c>
      <c r="C271" s="221">
        <v>999999.9</v>
      </c>
      <c r="D271" s="221">
        <v>999999.9</v>
      </c>
      <c r="E271" s="221">
        <v>0</v>
      </c>
      <c r="F271" s="221">
        <v>0</v>
      </c>
      <c r="G271" s="221">
        <v>0</v>
      </c>
      <c r="H271" s="221">
        <v>0</v>
      </c>
      <c r="I271" s="221">
        <v>0</v>
      </c>
      <c r="J271" s="224">
        <v>46006.336053240739</v>
      </c>
      <c r="K271" s="221">
        <v>3652</v>
      </c>
      <c r="L271" s="235" t="str">
        <f>IFERROR(_xlfn.XLOOKUP($A271,'LISTA '!$D:$D,'LISTA '!$S:$S),"999999,9")</f>
        <v>999999,9</v>
      </c>
      <c r="M271" s="2" t="str">
        <f>IFERROR(_xlfn.XLOOKUP($A271,'LISTA '!$D:$D,'LISTA '!$S:$S),"999999,9")</f>
        <v>999999,9</v>
      </c>
      <c r="N271" s="2" t="str">
        <f>IFERROR(_xlfn.XLOOKUP($A271,'LISTA '!$D:$D,'LISTA '!$S:$S),"999999,9")</f>
        <v>999999,9</v>
      </c>
    </row>
    <row r="272" spans="1:14" x14ac:dyDescent="0.3">
      <c r="A272" s="187">
        <v>2744</v>
      </c>
      <c r="B272" s="221">
        <v>374</v>
      </c>
      <c r="C272" s="221">
        <v>374</v>
      </c>
      <c r="D272" s="221">
        <v>374</v>
      </c>
      <c r="E272" s="221">
        <v>0</v>
      </c>
      <c r="F272" s="221">
        <v>0</v>
      </c>
      <c r="G272" s="221">
        <v>0</v>
      </c>
      <c r="H272" s="221">
        <v>0</v>
      </c>
      <c r="I272" s="221">
        <v>0</v>
      </c>
      <c r="J272" s="224">
        <v>46006.336053240739</v>
      </c>
      <c r="K272" s="221">
        <v>3653</v>
      </c>
      <c r="L272" s="235">
        <f>IFERROR(_xlfn.XLOOKUP($A272,'LISTA '!$D:$D,'LISTA '!$S:$S),"999999,9")</f>
        <v>288</v>
      </c>
      <c r="M272" s="2">
        <f>IFERROR(_xlfn.XLOOKUP($A272,'LISTA '!$D:$D,'LISTA '!$S:$S),"999999,9")</f>
        <v>288</v>
      </c>
      <c r="N272" s="2">
        <f>IFERROR(_xlfn.XLOOKUP($A272,'LISTA '!$D:$D,'LISTA '!$S:$S),"999999,9")</f>
        <v>288</v>
      </c>
    </row>
    <row r="273" spans="1:14" x14ac:dyDescent="0.3">
      <c r="A273" s="187">
        <v>2745</v>
      </c>
      <c r="B273" s="221">
        <v>436.4</v>
      </c>
      <c r="C273" s="221">
        <v>436.4</v>
      </c>
      <c r="D273" s="221">
        <v>436.4</v>
      </c>
      <c r="E273" s="221">
        <v>0</v>
      </c>
      <c r="F273" s="221">
        <v>0</v>
      </c>
      <c r="G273" s="221">
        <v>0</v>
      </c>
      <c r="H273" s="221">
        <v>0</v>
      </c>
      <c r="I273" s="221">
        <v>0</v>
      </c>
      <c r="J273" s="224">
        <v>46006.336053240739</v>
      </c>
      <c r="K273" s="221">
        <v>3654</v>
      </c>
      <c r="L273" s="235">
        <f>IFERROR(_xlfn.XLOOKUP($A273,'LISTA '!$D:$D,'LISTA '!$S:$S),"999999,9")</f>
        <v>332</v>
      </c>
      <c r="M273" s="2">
        <f>IFERROR(_xlfn.XLOOKUP($A273,'LISTA '!$D:$D,'LISTA '!$S:$S),"999999,9")</f>
        <v>332</v>
      </c>
      <c r="N273" s="2">
        <f>IFERROR(_xlfn.XLOOKUP($A273,'LISTA '!$D:$D,'LISTA '!$S:$S),"999999,9")</f>
        <v>332</v>
      </c>
    </row>
    <row r="274" spans="1:14" x14ac:dyDescent="0.3">
      <c r="A274" s="187">
        <v>2746</v>
      </c>
      <c r="B274" s="221">
        <v>999999.9</v>
      </c>
      <c r="C274" s="221">
        <v>999999.9</v>
      </c>
      <c r="D274" s="221">
        <v>999999.9</v>
      </c>
      <c r="E274" s="221">
        <v>0</v>
      </c>
      <c r="F274" s="221">
        <v>0</v>
      </c>
      <c r="G274" s="221">
        <v>0</v>
      </c>
      <c r="H274" s="221">
        <v>0</v>
      </c>
      <c r="I274" s="221">
        <v>0</v>
      </c>
      <c r="J274" s="224">
        <v>46006.336053240739</v>
      </c>
      <c r="K274" s="221">
        <v>3655</v>
      </c>
      <c r="L274" s="235" t="str">
        <f>IFERROR(_xlfn.XLOOKUP($A274,'LISTA '!$D:$D,'LISTA '!$S:$S),"999999,9")</f>
        <v>999999,9</v>
      </c>
      <c r="M274" s="2" t="str">
        <f>IFERROR(_xlfn.XLOOKUP($A274,'LISTA '!$D:$D,'LISTA '!$S:$S),"999999,9")</f>
        <v>999999,9</v>
      </c>
      <c r="N274" s="2" t="str">
        <f>IFERROR(_xlfn.XLOOKUP($A274,'LISTA '!$D:$D,'LISTA '!$S:$S),"999999,9")</f>
        <v>999999,9</v>
      </c>
    </row>
    <row r="275" spans="1:14" x14ac:dyDescent="0.3">
      <c r="A275" s="187">
        <v>2791</v>
      </c>
      <c r="B275" s="221">
        <v>404.8</v>
      </c>
      <c r="C275" s="221">
        <v>404.8</v>
      </c>
      <c r="D275" s="221">
        <v>404.8</v>
      </c>
      <c r="E275" s="221">
        <v>0</v>
      </c>
      <c r="F275" s="221">
        <v>0</v>
      </c>
      <c r="G275" s="221">
        <v>0</v>
      </c>
      <c r="H275" s="221">
        <v>0</v>
      </c>
      <c r="I275" s="221">
        <v>0</v>
      </c>
      <c r="J275" s="224">
        <v>46006.336053240739</v>
      </c>
      <c r="K275" s="221">
        <v>3736</v>
      </c>
      <c r="L275" s="235">
        <f>IFERROR(_xlfn.XLOOKUP($A275,'LISTA '!$D:$D,'LISTA '!$S:$S),"999999,9")</f>
        <v>288</v>
      </c>
      <c r="M275" s="2">
        <f>IFERROR(_xlfn.XLOOKUP($A275,'LISTA '!$D:$D,'LISTA '!$S:$S),"999999,9")</f>
        <v>288</v>
      </c>
      <c r="N275" s="2">
        <f>IFERROR(_xlfn.XLOOKUP($A275,'LISTA '!$D:$D,'LISTA '!$S:$S),"999999,9")</f>
        <v>288</v>
      </c>
    </row>
    <row r="276" spans="1:14" x14ac:dyDescent="0.3">
      <c r="A276" s="187">
        <v>2792</v>
      </c>
      <c r="B276" s="221">
        <v>376</v>
      </c>
      <c r="C276" s="221">
        <v>376</v>
      </c>
      <c r="D276" s="221">
        <v>376</v>
      </c>
      <c r="E276" s="221">
        <v>0</v>
      </c>
      <c r="F276" s="221">
        <v>0</v>
      </c>
      <c r="G276" s="221">
        <v>0</v>
      </c>
      <c r="H276" s="221">
        <v>0</v>
      </c>
      <c r="I276" s="221">
        <v>0</v>
      </c>
      <c r="J276" s="224">
        <v>46006.336053240739</v>
      </c>
      <c r="K276" s="221">
        <v>3737</v>
      </c>
      <c r="L276" s="235">
        <f>IFERROR(_xlfn.XLOOKUP($A276,'LISTA '!$D:$D,'LISTA '!$S:$S),"999999,9")</f>
        <v>288</v>
      </c>
      <c r="M276" s="2">
        <f>IFERROR(_xlfn.XLOOKUP($A276,'LISTA '!$D:$D,'LISTA '!$S:$S),"999999,9")</f>
        <v>288</v>
      </c>
      <c r="N276" s="2">
        <f>IFERROR(_xlfn.XLOOKUP($A276,'LISTA '!$D:$D,'LISTA '!$S:$S),"999999,9")</f>
        <v>288</v>
      </c>
    </row>
    <row r="277" spans="1:14" x14ac:dyDescent="0.3">
      <c r="A277" s="187">
        <v>2259</v>
      </c>
      <c r="B277" s="221">
        <v>999999.9</v>
      </c>
      <c r="C277" s="221">
        <v>999999.9</v>
      </c>
      <c r="D277" s="221">
        <v>999999.9</v>
      </c>
      <c r="E277" s="221">
        <v>0</v>
      </c>
      <c r="F277" s="221">
        <v>0</v>
      </c>
      <c r="G277" s="221">
        <v>0</v>
      </c>
      <c r="H277" s="221">
        <v>0</v>
      </c>
      <c r="I277" s="221">
        <v>0</v>
      </c>
      <c r="J277" s="224">
        <v>46006.336053240739</v>
      </c>
      <c r="K277" s="221">
        <v>3894</v>
      </c>
      <c r="L277" s="235" t="str">
        <f>IFERROR(_xlfn.XLOOKUP($A277,'LISTA '!$D:$D,'LISTA '!$S:$S),"999999,9")</f>
        <v>999999,9</v>
      </c>
      <c r="M277" s="2" t="str">
        <f>IFERROR(_xlfn.XLOOKUP($A277,'LISTA '!$D:$D,'LISTA '!$S:$S),"999999,9")</f>
        <v>999999,9</v>
      </c>
      <c r="N277" s="2" t="str">
        <f>IFERROR(_xlfn.XLOOKUP($A277,'LISTA '!$D:$D,'LISTA '!$S:$S),"999999,9")</f>
        <v>999999,9</v>
      </c>
    </row>
    <row r="278" spans="1:14" x14ac:dyDescent="0.3">
      <c r="A278" s="187">
        <v>2261</v>
      </c>
      <c r="B278" s="221">
        <v>999999.9</v>
      </c>
      <c r="C278" s="221">
        <v>999999.9</v>
      </c>
      <c r="D278" s="221">
        <v>999999.9</v>
      </c>
      <c r="E278" s="221">
        <v>0</v>
      </c>
      <c r="F278" s="221">
        <v>0</v>
      </c>
      <c r="G278" s="221">
        <v>0</v>
      </c>
      <c r="H278" s="221">
        <v>0</v>
      </c>
      <c r="I278" s="221">
        <v>0</v>
      </c>
      <c r="J278" s="224">
        <v>46006.336053240739</v>
      </c>
      <c r="K278" s="221">
        <v>3896</v>
      </c>
      <c r="L278" s="235" t="str">
        <f>IFERROR(_xlfn.XLOOKUP($A278,'LISTA '!$D:$D,'LISTA '!$S:$S),"999999,9")</f>
        <v>999999,9</v>
      </c>
      <c r="M278" s="2" t="str">
        <f>IFERROR(_xlfn.XLOOKUP($A278,'LISTA '!$D:$D,'LISTA '!$S:$S),"999999,9")</f>
        <v>999999,9</v>
      </c>
      <c r="N278" s="2" t="str">
        <f>IFERROR(_xlfn.XLOOKUP($A278,'LISTA '!$D:$D,'LISTA '!$S:$S),"999999,9")</f>
        <v>999999,9</v>
      </c>
    </row>
    <row r="279" spans="1:14" x14ac:dyDescent="0.3">
      <c r="A279" s="187">
        <v>2279</v>
      </c>
      <c r="B279" s="221">
        <v>999999.9</v>
      </c>
      <c r="C279" s="221">
        <v>999999.9</v>
      </c>
      <c r="D279" s="221">
        <v>999999.9</v>
      </c>
      <c r="E279" s="221">
        <v>0</v>
      </c>
      <c r="F279" s="221">
        <v>0</v>
      </c>
      <c r="G279" s="221">
        <v>0</v>
      </c>
      <c r="H279" s="221">
        <v>0</v>
      </c>
      <c r="I279" s="221">
        <v>0</v>
      </c>
      <c r="J279" s="224">
        <v>46006.336053240739</v>
      </c>
      <c r="K279" s="221">
        <v>3994</v>
      </c>
      <c r="L279" s="235" t="str">
        <f>IFERROR(_xlfn.XLOOKUP($A279,'LISTA '!$D:$D,'LISTA '!$S:$S),"999999,9")</f>
        <v>999999,9</v>
      </c>
      <c r="M279" s="2" t="str">
        <f>IFERROR(_xlfn.XLOOKUP($A279,'LISTA '!$D:$D,'LISTA '!$S:$S),"999999,9")</f>
        <v>999999,9</v>
      </c>
      <c r="N279" s="2" t="str">
        <f>IFERROR(_xlfn.XLOOKUP($A279,'LISTA '!$D:$D,'LISTA '!$S:$S),"999999,9")</f>
        <v>999999,9</v>
      </c>
    </row>
    <row r="280" spans="1:14" x14ac:dyDescent="0.3">
      <c r="A280" s="187">
        <v>2297</v>
      </c>
      <c r="B280" s="221">
        <v>999999.9</v>
      </c>
      <c r="C280" s="221">
        <v>999999.9</v>
      </c>
      <c r="D280" s="221">
        <v>999999.9</v>
      </c>
      <c r="E280" s="221">
        <v>0</v>
      </c>
      <c r="F280" s="221">
        <v>0</v>
      </c>
      <c r="G280" s="221">
        <v>0</v>
      </c>
      <c r="H280" s="221">
        <v>0</v>
      </c>
      <c r="I280" s="221">
        <v>0</v>
      </c>
      <c r="J280" s="224">
        <v>46006.336053240739</v>
      </c>
      <c r="K280" s="221">
        <v>4076</v>
      </c>
      <c r="L280" s="235" t="str">
        <f>IFERROR(_xlfn.XLOOKUP($A280,'LISTA '!$D:$D,'LISTA '!$S:$S),"999999,9")</f>
        <v>999999,9</v>
      </c>
      <c r="M280" s="2" t="str">
        <f>IFERROR(_xlfn.XLOOKUP($A280,'LISTA '!$D:$D,'LISTA '!$S:$S),"999999,9")</f>
        <v>999999,9</v>
      </c>
      <c r="N280" s="2" t="str">
        <f>IFERROR(_xlfn.XLOOKUP($A280,'LISTA '!$D:$D,'LISTA '!$S:$S),"999999,9")</f>
        <v>999999,9</v>
      </c>
    </row>
    <row r="281" spans="1:14" x14ac:dyDescent="0.3">
      <c r="A281" s="187">
        <v>2298</v>
      </c>
      <c r="B281" s="221">
        <v>999999.9</v>
      </c>
      <c r="C281" s="221">
        <v>999999.9</v>
      </c>
      <c r="D281" s="221">
        <v>999999.9</v>
      </c>
      <c r="E281" s="221">
        <v>0</v>
      </c>
      <c r="F281" s="221">
        <v>0</v>
      </c>
      <c r="G281" s="221">
        <v>0</v>
      </c>
      <c r="H281" s="221">
        <v>0</v>
      </c>
      <c r="I281" s="221">
        <v>0</v>
      </c>
      <c r="J281" s="224">
        <v>46006.336053240739</v>
      </c>
      <c r="K281" s="221">
        <v>4077</v>
      </c>
      <c r="L281" s="235">
        <f>IFERROR(_xlfn.XLOOKUP($A281,'LISTA '!$D:$D,'LISTA '!$S:$S),"999999,9")</f>
        <v>225</v>
      </c>
      <c r="M281" s="2">
        <f>IFERROR(_xlfn.XLOOKUP($A281,'LISTA '!$D:$D,'LISTA '!$S:$S),"999999,9")</f>
        <v>225</v>
      </c>
      <c r="N281" s="2">
        <f>IFERROR(_xlfn.XLOOKUP($A281,'LISTA '!$D:$D,'LISTA '!$S:$S),"999999,9")</f>
        <v>225</v>
      </c>
    </row>
    <row r="282" spans="1:14" x14ac:dyDescent="0.3">
      <c r="A282" s="187">
        <v>2299</v>
      </c>
      <c r="B282" s="221">
        <v>294</v>
      </c>
      <c r="C282" s="221">
        <v>294</v>
      </c>
      <c r="D282" s="221">
        <v>294</v>
      </c>
      <c r="E282" s="221">
        <v>0</v>
      </c>
      <c r="F282" s="221">
        <v>0</v>
      </c>
      <c r="G282" s="221">
        <v>0</v>
      </c>
      <c r="H282" s="221">
        <v>0</v>
      </c>
      <c r="I282" s="221">
        <v>0</v>
      </c>
      <c r="J282" s="224">
        <v>46006.336053240739</v>
      </c>
      <c r="K282" s="221">
        <v>4078</v>
      </c>
      <c r="L282" s="235">
        <f>IFERROR(_xlfn.XLOOKUP($A282,'LISTA '!$D:$D,'LISTA '!$S:$S),"999999,9")</f>
        <v>225</v>
      </c>
      <c r="M282" s="2">
        <f>IFERROR(_xlfn.XLOOKUP($A282,'LISTA '!$D:$D,'LISTA '!$S:$S),"999999,9")</f>
        <v>225</v>
      </c>
      <c r="N282" s="2">
        <f>IFERROR(_xlfn.XLOOKUP($A282,'LISTA '!$D:$D,'LISTA '!$S:$S),"999999,9")</f>
        <v>225</v>
      </c>
    </row>
    <row r="283" spans="1:14" x14ac:dyDescent="0.3">
      <c r="A283" s="187">
        <v>2829</v>
      </c>
      <c r="B283" s="221">
        <v>117.60000000000001</v>
      </c>
      <c r="C283" s="221">
        <v>117.60000000000001</v>
      </c>
      <c r="D283" s="221">
        <v>117.60000000000001</v>
      </c>
      <c r="E283" s="221">
        <v>0</v>
      </c>
      <c r="F283" s="221">
        <v>0</v>
      </c>
      <c r="G283" s="221">
        <v>0</v>
      </c>
      <c r="H283" s="221">
        <v>0</v>
      </c>
      <c r="I283" s="221">
        <v>0</v>
      </c>
      <c r="J283" s="224">
        <v>46006.336053240739</v>
      </c>
      <c r="K283" s="221">
        <v>4041</v>
      </c>
      <c r="L283" s="235">
        <f>IFERROR(_xlfn.XLOOKUP($A283,'LISTA '!$D:$D,'LISTA '!$S:$S),"999999,9")</f>
        <v>117.60000000000001</v>
      </c>
      <c r="M283" s="2">
        <f>IFERROR(_xlfn.XLOOKUP($A283,'LISTA '!$D:$D,'LISTA '!$S:$S),"999999,9")</f>
        <v>117.60000000000001</v>
      </c>
      <c r="N283" s="2">
        <f>IFERROR(_xlfn.XLOOKUP($A283,'LISTA '!$D:$D,'LISTA '!$S:$S),"999999,9")</f>
        <v>117.60000000000001</v>
      </c>
    </row>
    <row r="284" spans="1:14" x14ac:dyDescent="0.3">
      <c r="A284" s="187">
        <v>2834</v>
      </c>
      <c r="B284" s="221">
        <v>152</v>
      </c>
      <c r="C284" s="221">
        <v>152</v>
      </c>
      <c r="D284" s="221">
        <v>152</v>
      </c>
      <c r="E284" s="221">
        <v>0</v>
      </c>
      <c r="F284" s="221">
        <v>0</v>
      </c>
      <c r="G284" s="221">
        <v>0</v>
      </c>
      <c r="H284" s="221">
        <v>0</v>
      </c>
      <c r="I284" s="221">
        <v>0</v>
      </c>
      <c r="J284" s="224">
        <v>46006.336053240739</v>
      </c>
      <c r="K284" s="221">
        <v>4046</v>
      </c>
      <c r="L284" s="235">
        <f>IFERROR(_xlfn.XLOOKUP($A284,'LISTA '!$D:$D,'LISTA '!$S:$S),"999999,9")</f>
        <v>152</v>
      </c>
      <c r="M284" s="2">
        <f>IFERROR(_xlfn.XLOOKUP($A284,'LISTA '!$D:$D,'LISTA '!$S:$S),"999999,9")</f>
        <v>152</v>
      </c>
      <c r="N284" s="2">
        <f>IFERROR(_xlfn.XLOOKUP($A284,'LISTA '!$D:$D,'LISTA '!$S:$S),"999999,9")</f>
        <v>152</v>
      </c>
    </row>
    <row r="285" spans="1:14" x14ac:dyDescent="0.3">
      <c r="A285" s="187">
        <v>1581</v>
      </c>
      <c r="B285" s="221">
        <v>76.400000000000006</v>
      </c>
      <c r="C285" s="221">
        <v>76.400000000000006</v>
      </c>
      <c r="D285" s="221">
        <v>76.400000000000006</v>
      </c>
      <c r="E285" s="221">
        <v>0</v>
      </c>
      <c r="F285" s="221">
        <v>0</v>
      </c>
      <c r="G285" s="221">
        <v>0</v>
      </c>
      <c r="H285" s="221">
        <v>0</v>
      </c>
      <c r="I285" s="221">
        <v>0</v>
      </c>
      <c r="J285" s="224">
        <v>46006.336053240739</v>
      </c>
      <c r="K285" s="221">
        <v>2808</v>
      </c>
      <c r="L285" s="235">
        <f>IFERROR(_xlfn.XLOOKUP($A285,'LISTA '!$D:$D,'LISTA '!$S:$S),"999999,9")</f>
        <v>76.400000000000006</v>
      </c>
      <c r="M285" s="2">
        <f>IFERROR(_xlfn.XLOOKUP($A285,'LISTA '!$D:$D,'LISTA '!$S:$S),"999999,9")</f>
        <v>76.400000000000006</v>
      </c>
      <c r="N285" s="2">
        <f>IFERROR(_xlfn.XLOOKUP($A285,'LISTA '!$D:$D,'LISTA '!$S:$S),"999999,9")</f>
        <v>76.400000000000006</v>
      </c>
    </row>
    <row r="286" spans="1:14" x14ac:dyDescent="0.3">
      <c r="A286" s="187">
        <v>1582</v>
      </c>
      <c r="B286" s="221">
        <v>76.400000000000006</v>
      </c>
      <c r="C286" s="221">
        <v>76.400000000000006</v>
      </c>
      <c r="D286" s="221">
        <v>76.400000000000006</v>
      </c>
      <c r="E286" s="221">
        <v>0</v>
      </c>
      <c r="F286" s="221">
        <v>0</v>
      </c>
      <c r="G286" s="221">
        <v>0</v>
      </c>
      <c r="H286" s="221">
        <v>0</v>
      </c>
      <c r="I286" s="221">
        <v>0</v>
      </c>
      <c r="J286" s="224">
        <v>46006.336053240739</v>
      </c>
      <c r="K286" s="221">
        <v>2809</v>
      </c>
      <c r="L286" s="235">
        <f>IFERROR(_xlfn.XLOOKUP($A286,'LISTA '!$D:$D,'LISTA '!$S:$S),"999999,9")</f>
        <v>76.400000000000006</v>
      </c>
      <c r="M286" s="2">
        <f>IFERROR(_xlfn.XLOOKUP($A286,'LISTA '!$D:$D,'LISTA '!$S:$S),"999999,9")</f>
        <v>76.400000000000006</v>
      </c>
      <c r="N286" s="2">
        <f>IFERROR(_xlfn.XLOOKUP($A286,'LISTA '!$D:$D,'LISTA '!$S:$S),"999999,9")</f>
        <v>76.400000000000006</v>
      </c>
    </row>
    <row r="287" spans="1:14" x14ac:dyDescent="0.3">
      <c r="A287" s="187">
        <v>1039</v>
      </c>
      <c r="B287" s="221">
        <v>183</v>
      </c>
      <c r="C287" s="221">
        <v>183</v>
      </c>
      <c r="D287" s="221">
        <v>183</v>
      </c>
      <c r="E287" s="221">
        <v>0</v>
      </c>
      <c r="F287" s="221">
        <v>0</v>
      </c>
      <c r="G287" s="221">
        <v>0</v>
      </c>
      <c r="H287" s="221">
        <v>0</v>
      </c>
      <c r="I287" s="221">
        <v>0</v>
      </c>
      <c r="J287" s="224">
        <v>46006.336053240739</v>
      </c>
      <c r="K287" s="221">
        <v>1828</v>
      </c>
      <c r="L287" s="235">
        <f>IFERROR(_xlfn.XLOOKUP($A287,'LISTA '!$D:$D,'LISTA '!$S:$S),"999999,9")</f>
        <v>183</v>
      </c>
      <c r="M287" s="2">
        <f>IFERROR(_xlfn.XLOOKUP($A287,'LISTA '!$D:$D,'LISTA '!$S:$S),"999999,9")</f>
        <v>183</v>
      </c>
      <c r="N287" s="2">
        <f>IFERROR(_xlfn.XLOOKUP($A287,'LISTA '!$D:$D,'LISTA '!$S:$S),"999999,9")</f>
        <v>183</v>
      </c>
    </row>
    <row r="288" spans="1:14" x14ac:dyDescent="0.3">
      <c r="A288" s="187">
        <v>1040</v>
      </c>
      <c r="B288" s="221">
        <v>183</v>
      </c>
      <c r="C288" s="221">
        <v>183</v>
      </c>
      <c r="D288" s="221">
        <v>183</v>
      </c>
      <c r="E288" s="221">
        <v>0</v>
      </c>
      <c r="F288" s="221">
        <v>0</v>
      </c>
      <c r="G288" s="221">
        <v>0</v>
      </c>
      <c r="H288" s="221">
        <v>0</v>
      </c>
      <c r="I288" s="221">
        <v>0</v>
      </c>
      <c r="J288" s="224">
        <v>46006.336053240739</v>
      </c>
      <c r="K288" s="221">
        <v>1829</v>
      </c>
      <c r="L288" s="235">
        <f>IFERROR(_xlfn.XLOOKUP($A288,'LISTA '!$D:$D,'LISTA '!$S:$S),"999999,9")</f>
        <v>183</v>
      </c>
      <c r="M288" s="2">
        <f>IFERROR(_xlfn.XLOOKUP($A288,'LISTA '!$D:$D,'LISTA '!$S:$S),"999999,9")</f>
        <v>183</v>
      </c>
      <c r="N288" s="2">
        <f>IFERROR(_xlfn.XLOOKUP($A288,'LISTA '!$D:$D,'LISTA '!$S:$S),"999999,9")</f>
        <v>183</v>
      </c>
    </row>
    <row r="289" spans="1:14" x14ac:dyDescent="0.3">
      <c r="A289" s="187">
        <v>2143</v>
      </c>
      <c r="B289" s="221">
        <v>120</v>
      </c>
      <c r="C289" s="221">
        <v>120</v>
      </c>
      <c r="D289" s="221">
        <v>120</v>
      </c>
      <c r="E289" s="221">
        <v>0</v>
      </c>
      <c r="F289" s="221">
        <v>0</v>
      </c>
      <c r="G289" s="221">
        <v>0</v>
      </c>
      <c r="H289" s="221">
        <v>0</v>
      </c>
      <c r="I289" s="221">
        <v>0</v>
      </c>
      <c r="J289" s="224">
        <v>46006.336053240739</v>
      </c>
      <c r="K289" s="221">
        <v>3601</v>
      </c>
      <c r="L289" s="235">
        <f>IFERROR(_xlfn.XLOOKUP($A289,'LISTA '!$D:$D,'LISTA '!$S:$S),"999999,9")</f>
        <v>120</v>
      </c>
      <c r="M289" s="2">
        <f>IFERROR(_xlfn.XLOOKUP($A289,'LISTA '!$D:$D,'LISTA '!$S:$S),"999999,9")</f>
        <v>120</v>
      </c>
      <c r="N289" s="2">
        <f>IFERROR(_xlfn.XLOOKUP($A289,'LISTA '!$D:$D,'LISTA '!$S:$S),"999999,9")</f>
        <v>120</v>
      </c>
    </row>
    <row r="290" spans="1:14" x14ac:dyDescent="0.3">
      <c r="A290" s="187">
        <v>1480</v>
      </c>
      <c r="B290" s="221">
        <v>999999.9</v>
      </c>
      <c r="C290" s="221">
        <v>999999.9</v>
      </c>
      <c r="D290" s="221">
        <v>999999.9</v>
      </c>
      <c r="E290" s="221">
        <v>0</v>
      </c>
      <c r="F290" s="221">
        <v>0</v>
      </c>
      <c r="G290" s="221">
        <v>0</v>
      </c>
      <c r="H290" s="221">
        <v>0</v>
      </c>
      <c r="I290" s="221">
        <v>0</v>
      </c>
      <c r="J290" s="224">
        <v>46006.336053240739</v>
      </c>
      <c r="K290" s="221">
        <v>2648</v>
      </c>
      <c r="L290" s="235" t="str">
        <f>IFERROR(_xlfn.XLOOKUP($A290,'LISTA '!$D:$D,'LISTA '!$S:$S),"999999,9")</f>
        <v>999999,9</v>
      </c>
      <c r="M290" s="2" t="str">
        <f>IFERROR(_xlfn.XLOOKUP($A290,'LISTA '!$D:$D,'LISTA '!$S:$S),"999999,9")</f>
        <v>999999,9</v>
      </c>
      <c r="N290" s="2" t="str">
        <f>IFERROR(_xlfn.XLOOKUP($A290,'LISTA '!$D:$D,'LISTA '!$S:$S),"999999,9")</f>
        <v>999999,9</v>
      </c>
    </row>
    <row r="291" spans="1:14" x14ac:dyDescent="0.3">
      <c r="A291" s="187">
        <v>1481</v>
      </c>
      <c r="B291" s="221">
        <v>999999.9</v>
      </c>
      <c r="C291" s="221">
        <v>999999.9</v>
      </c>
      <c r="D291" s="221">
        <v>999999.9</v>
      </c>
      <c r="E291" s="221">
        <v>0</v>
      </c>
      <c r="F291" s="221">
        <v>0</v>
      </c>
      <c r="G291" s="221">
        <v>0</v>
      </c>
      <c r="H291" s="221">
        <v>0</v>
      </c>
      <c r="I291" s="221">
        <v>0</v>
      </c>
      <c r="J291" s="224">
        <v>46006.336053240739</v>
      </c>
      <c r="K291" s="221">
        <v>2649</v>
      </c>
      <c r="L291" s="235" t="str">
        <f>IFERROR(_xlfn.XLOOKUP($A291,'LISTA '!$D:$D,'LISTA '!$S:$S),"999999,9")</f>
        <v>999999,9</v>
      </c>
      <c r="M291" s="2" t="str">
        <f>IFERROR(_xlfn.XLOOKUP($A291,'LISTA '!$D:$D,'LISTA '!$S:$S),"999999,9")</f>
        <v>999999,9</v>
      </c>
      <c r="N291" s="2" t="str">
        <f>IFERROR(_xlfn.XLOOKUP($A291,'LISTA '!$D:$D,'LISTA '!$S:$S),"999999,9")</f>
        <v>999999,9</v>
      </c>
    </row>
    <row r="292" spans="1:14" x14ac:dyDescent="0.3">
      <c r="A292" s="187">
        <v>1482</v>
      </c>
      <c r="B292" s="221">
        <v>999999.9</v>
      </c>
      <c r="C292" s="221">
        <v>999999.9</v>
      </c>
      <c r="D292" s="221">
        <v>999999.9</v>
      </c>
      <c r="E292" s="221">
        <v>0</v>
      </c>
      <c r="F292" s="221">
        <v>0</v>
      </c>
      <c r="G292" s="221">
        <v>0</v>
      </c>
      <c r="H292" s="221">
        <v>0</v>
      </c>
      <c r="I292" s="221">
        <v>0</v>
      </c>
      <c r="J292" s="224">
        <v>46006.336053240739</v>
      </c>
      <c r="K292" s="221">
        <v>2650</v>
      </c>
      <c r="L292" s="235" t="str">
        <f>IFERROR(_xlfn.XLOOKUP($A292,'LISTA '!$D:$D,'LISTA '!$S:$S),"999999,9")</f>
        <v>999999,9</v>
      </c>
      <c r="M292" s="2" t="str">
        <f>IFERROR(_xlfn.XLOOKUP($A292,'LISTA '!$D:$D,'LISTA '!$S:$S),"999999,9")</f>
        <v>999999,9</v>
      </c>
      <c r="N292" s="2" t="str">
        <f>IFERROR(_xlfn.XLOOKUP($A292,'LISTA '!$D:$D,'LISTA '!$S:$S),"999999,9")</f>
        <v>999999,9</v>
      </c>
    </row>
    <row r="293" spans="1:14" x14ac:dyDescent="0.3">
      <c r="A293" s="187">
        <v>1483</v>
      </c>
      <c r="B293" s="221">
        <v>999999.9</v>
      </c>
      <c r="C293" s="221">
        <v>999999.9</v>
      </c>
      <c r="D293" s="221">
        <v>999999.9</v>
      </c>
      <c r="E293" s="221">
        <v>0</v>
      </c>
      <c r="F293" s="221">
        <v>0</v>
      </c>
      <c r="G293" s="221">
        <v>0</v>
      </c>
      <c r="H293" s="221">
        <v>0</v>
      </c>
      <c r="I293" s="221">
        <v>0</v>
      </c>
      <c r="J293" s="224">
        <v>46006.336053240739</v>
      </c>
      <c r="K293" s="221">
        <v>2651</v>
      </c>
      <c r="L293" s="235" t="str">
        <f>IFERROR(_xlfn.XLOOKUP($A293,'LISTA '!$D:$D,'LISTA '!$S:$S),"999999,9")</f>
        <v>999999,9</v>
      </c>
      <c r="M293" s="2" t="str">
        <f>IFERROR(_xlfn.XLOOKUP($A293,'LISTA '!$D:$D,'LISTA '!$S:$S),"999999,9")</f>
        <v>999999,9</v>
      </c>
      <c r="N293" s="2" t="str">
        <f>IFERROR(_xlfn.XLOOKUP($A293,'LISTA '!$D:$D,'LISTA '!$S:$S),"999999,9")</f>
        <v>999999,9</v>
      </c>
    </row>
    <row r="294" spans="1:14" x14ac:dyDescent="0.3">
      <c r="A294" s="187">
        <v>1484</v>
      </c>
      <c r="B294" s="221">
        <v>999999.9</v>
      </c>
      <c r="C294" s="221">
        <v>999999.9</v>
      </c>
      <c r="D294" s="221">
        <v>999999.9</v>
      </c>
      <c r="E294" s="221">
        <v>0</v>
      </c>
      <c r="F294" s="221">
        <v>0</v>
      </c>
      <c r="G294" s="221">
        <v>0</v>
      </c>
      <c r="H294" s="221">
        <v>0</v>
      </c>
      <c r="I294" s="221">
        <v>0</v>
      </c>
      <c r="J294" s="224">
        <v>46006.336053240739</v>
      </c>
      <c r="K294" s="221">
        <v>2652</v>
      </c>
      <c r="L294" s="235" t="str">
        <f>IFERROR(_xlfn.XLOOKUP($A294,'LISTA '!$D:$D,'LISTA '!$S:$S),"999999,9")</f>
        <v>999999,9</v>
      </c>
      <c r="M294" s="2" t="str">
        <f>IFERROR(_xlfn.XLOOKUP($A294,'LISTA '!$D:$D,'LISTA '!$S:$S),"999999,9")</f>
        <v>999999,9</v>
      </c>
      <c r="N294" s="2" t="str">
        <f>IFERROR(_xlfn.XLOOKUP($A294,'LISTA '!$D:$D,'LISTA '!$S:$S),"999999,9")</f>
        <v>999999,9</v>
      </c>
    </row>
    <row r="295" spans="1:14" x14ac:dyDescent="0.3">
      <c r="A295" s="187">
        <v>1485</v>
      </c>
      <c r="B295" s="221">
        <v>999999.9</v>
      </c>
      <c r="C295" s="221">
        <v>999999.9</v>
      </c>
      <c r="D295" s="221">
        <v>999999.9</v>
      </c>
      <c r="E295" s="221">
        <v>0</v>
      </c>
      <c r="F295" s="221">
        <v>0</v>
      </c>
      <c r="G295" s="221">
        <v>0</v>
      </c>
      <c r="H295" s="221">
        <v>0</v>
      </c>
      <c r="I295" s="221">
        <v>0</v>
      </c>
      <c r="J295" s="224">
        <v>46006.336053240739</v>
      </c>
      <c r="K295" s="221">
        <v>2653</v>
      </c>
      <c r="L295" s="235" t="str">
        <f>IFERROR(_xlfn.XLOOKUP($A295,'LISTA '!$D:$D,'LISTA '!$S:$S),"999999,9")</f>
        <v>999999,9</v>
      </c>
      <c r="M295" s="2" t="str">
        <f>IFERROR(_xlfn.XLOOKUP($A295,'LISTA '!$D:$D,'LISTA '!$S:$S),"999999,9")</f>
        <v>999999,9</v>
      </c>
      <c r="N295" s="2" t="str">
        <f>IFERROR(_xlfn.XLOOKUP($A295,'LISTA '!$D:$D,'LISTA '!$S:$S),"999999,9")</f>
        <v>999999,9</v>
      </c>
    </row>
    <row r="296" spans="1:14" x14ac:dyDescent="0.3">
      <c r="A296" s="187">
        <v>1486</v>
      </c>
      <c r="B296" s="221">
        <v>999999.9</v>
      </c>
      <c r="C296" s="221">
        <v>999999.9</v>
      </c>
      <c r="D296" s="221">
        <v>999999.9</v>
      </c>
      <c r="E296" s="221">
        <v>0</v>
      </c>
      <c r="F296" s="221">
        <v>0</v>
      </c>
      <c r="G296" s="221">
        <v>0</v>
      </c>
      <c r="H296" s="221">
        <v>0</v>
      </c>
      <c r="I296" s="221">
        <v>0</v>
      </c>
      <c r="J296" s="224">
        <v>46006.336053240739</v>
      </c>
      <c r="K296" s="221">
        <v>2654</v>
      </c>
      <c r="L296" s="235" t="str">
        <f>IFERROR(_xlfn.XLOOKUP($A296,'LISTA '!$D:$D,'LISTA '!$S:$S),"999999,9")</f>
        <v>999999,9</v>
      </c>
      <c r="M296" s="2" t="str">
        <f>IFERROR(_xlfn.XLOOKUP($A296,'LISTA '!$D:$D,'LISTA '!$S:$S),"999999,9")</f>
        <v>999999,9</v>
      </c>
      <c r="N296" s="2" t="str">
        <f>IFERROR(_xlfn.XLOOKUP($A296,'LISTA '!$D:$D,'LISTA '!$S:$S),"999999,9")</f>
        <v>999999,9</v>
      </c>
    </row>
    <row r="297" spans="1:14" x14ac:dyDescent="0.3">
      <c r="A297" s="187">
        <v>1487</v>
      </c>
      <c r="B297" s="221">
        <v>999999.9</v>
      </c>
      <c r="C297" s="221">
        <v>999999.9</v>
      </c>
      <c r="D297" s="221">
        <v>999999.9</v>
      </c>
      <c r="E297" s="221">
        <v>0</v>
      </c>
      <c r="F297" s="221">
        <v>0</v>
      </c>
      <c r="G297" s="221">
        <v>0</v>
      </c>
      <c r="H297" s="221">
        <v>0</v>
      </c>
      <c r="I297" s="221">
        <v>0</v>
      </c>
      <c r="J297" s="224">
        <v>46006.336053240739</v>
      </c>
      <c r="K297" s="221">
        <v>2655</v>
      </c>
      <c r="L297" s="235" t="str">
        <f>IFERROR(_xlfn.XLOOKUP($A297,'LISTA '!$D:$D,'LISTA '!$S:$S),"999999,9")</f>
        <v>999999,9</v>
      </c>
      <c r="M297" s="2" t="str">
        <f>IFERROR(_xlfn.XLOOKUP($A297,'LISTA '!$D:$D,'LISTA '!$S:$S),"999999,9")</f>
        <v>999999,9</v>
      </c>
      <c r="N297" s="2" t="str">
        <f>IFERROR(_xlfn.XLOOKUP($A297,'LISTA '!$D:$D,'LISTA '!$S:$S),"999999,9")</f>
        <v>999999,9</v>
      </c>
    </row>
    <row r="298" spans="1:14" x14ac:dyDescent="0.3">
      <c r="A298" s="187">
        <v>1489</v>
      </c>
      <c r="B298" s="221">
        <v>999999.9</v>
      </c>
      <c r="C298" s="221">
        <v>999999.9</v>
      </c>
      <c r="D298" s="221">
        <v>999999.9</v>
      </c>
      <c r="E298" s="221">
        <v>0</v>
      </c>
      <c r="F298" s="221">
        <v>0</v>
      </c>
      <c r="G298" s="221">
        <v>0</v>
      </c>
      <c r="H298" s="221">
        <v>0</v>
      </c>
      <c r="I298" s="221">
        <v>0</v>
      </c>
      <c r="J298" s="224">
        <v>46006.336053240739</v>
      </c>
      <c r="K298" s="221">
        <v>2657</v>
      </c>
      <c r="L298" s="235" t="str">
        <f>IFERROR(_xlfn.XLOOKUP($A298,'LISTA '!$D:$D,'LISTA '!$S:$S),"999999,9")</f>
        <v>999999,9</v>
      </c>
      <c r="M298" s="2" t="str">
        <f>IFERROR(_xlfn.XLOOKUP($A298,'LISTA '!$D:$D,'LISTA '!$S:$S),"999999,9")</f>
        <v>999999,9</v>
      </c>
      <c r="N298" s="2" t="str">
        <f>IFERROR(_xlfn.XLOOKUP($A298,'LISTA '!$D:$D,'LISTA '!$S:$S),"999999,9")</f>
        <v>999999,9</v>
      </c>
    </row>
    <row r="299" spans="1:14" x14ac:dyDescent="0.3">
      <c r="A299" s="187">
        <v>1491</v>
      </c>
      <c r="B299" s="221">
        <v>999999.9</v>
      </c>
      <c r="C299" s="221">
        <v>999999.9</v>
      </c>
      <c r="D299" s="221">
        <v>999999.9</v>
      </c>
      <c r="E299" s="221">
        <v>0</v>
      </c>
      <c r="F299" s="221">
        <v>0</v>
      </c>
      <c r="G299" s="221">
        <v>0</v>
      </c>
      <c r="H299" s="221">
        <v>0</v>
      </c>
      <c r="I299" s="221">
        <v>0</v>
      </c>
      <c r="J299" s="224">
        <v>46006.336053240739</v>
      </c>
      <c r="K299" s="221">
        <v>2659</v>
      </c>
      <c r="L299" s="235" t="str">
        <f>IFERROR(_xlfn.XLOOKUP($A299,'LISTA '!$D:$D,'LISTA '!$S:$S),"999999,9")</f>
        <v>999999,9</v>
      </c>
      <c r="M299" s="2" t="str">
        <f>IFERROR(_xlfn.XLOOKUP($A299,'LISTA '!$D:$D,'LISTA '!$S:$S),"999999,9")</f>
        <v>999999,9</v>
      </c>
      <c r="N299" s="2" t="str">
        <f>IFERROR(_xlfn.XLOOKUP($A299,'LISTA '!$D:$D,'LISTA '!$S:$S),"999999,9")</f>
        <v>999999,9</v>
      </c>
    </row>
    <row r="300" spans="1:14" x14ac:dyDescent="0.3">
      <c r="A300" s="187">
        <v>1492</v>
      </c>
      <c r="B300" s="221">
        <v>999999.9</v>
      </c>
      <c r="C300" s="221">
        <v>999999.9</v>
      </c>
      <c r="D300" s="221">
        <v>999999.9</v>
      </c>
      <c r="E300" s="221">
        <v>0</v>
      </c>
      <c r="F300" s="221">
        <v>0</v>
      </c>
      <c r="G300" s="221">
        <v>0</v>
      </c>
      <c r="H300" s="221">
        <v>0</v>
      </c>
      <c r="I300" s="221">
        <v>0</v>
      </c>
      <c r="J300" s="224">
        <v>46006.336053240739</v>
      </c>
      <c r="K300" s="221">
        <v>2660</v>
      </c>
      <c r="L300" s="235" t="str">
        <f>IFERROR(_xlfn.XLOOKUP($A300,'LISTA '!$D:$D,'LISTA '!$S:$S),"999999,9")</f>
        <v>999999,9</v>
      </c>
      <c r="M300" s="2" t="str">
        <f>IFERROR(_xlfn.XLOOKUP($A300,'LISTA '!$D:$D,'LISTA '!$S:$S),"999999,9")</f>
        <v>999999,9</v>
      </c>
      <c r="N300" s="2" t="str">
        <f>IFERROR(_xlfn.XLOOKUP($A300,'LISTA '!$D:$D,'LISTA '!$S:$S),"999999,9")</f>
        <v>999999,9</v>
      </c>
    </row>
    <row r="301" spans="1:14" x14ac:dyDescent="0.3">
      <c r="A301" s="187">
        <v>1499</v>
      </c>
      <c r="B301" s="221">
        <v>52.8</v>
      </c>
      <c r="C301" s="221">
        <v>52.8</v>
      </c>
      <c r="D301" s="221">
        <v>52.8</v>
      </c>
      <c r="E301" s="221">
        <v>0</v>
      </c>
      <c r="F301" s="221">
        <v>0</v>
      </c>
      <c r="G301" s="221">
        <v>0</v>
      </c>
      <c r="H301" s="221">
        <v>0</v>
      </c>
      <c r="I301" s="221">
        <v>0</v>
      </c>
      <c r="J301" s="224">
        <v>46006.336053240739</v>
      </c>
      <c r="K301" s="221">
        <v>2672</v>
      </c>
      <c r="L301" s="235">
        <f>IFERROR(_xlfn.XLOOKUP($A301,'LISTA '!$D:$D,'LISTA '!$S:$S),"999999,9")</f>
        <v>52.8</v>
      </c>
      <c r="M301" s="2">
        <f>IFERROR(_xlfn.XLOOKUP($A301,'LISTA '!$D:$D,'LISTA '!$S:$S),"999999,9")</f>
        <v>52.8</v>
      </c>
      <c r="N301" s="2">
        <f>IFERROR(_xlfn.XLOOKUP($A301,'LISTA '!$D:$D,'LISTA '!$S:$S),"999999,9")</f>
        <v>52.8</v>
      </c>
    </row>
    <row r="302" spans="1:14" x14ac:dyDescent="0.3">
      <c r="A302" s="187">
        <v>1500</v>
      </c>
      <c r="B302" s="221">
        <v>52.8</v>
      </c>
      <c r="C302" s="221">
        <v>52.8</v>
      </c>
      <c r="D302" s="221">
        <v>52.8</v>
      </c>
      <c r="E302" s="221">
        <v>0</v>
      </c>
      <c r="F302" s="221">
        <v>0</v>
      </c>
      <c r="G302" s="221">
        <v>0</v>
      </c>
      <c r="H302" s="221">
        <v>0</v>
      </c>
      <c r="I302" s="221">
        <v>0</v>
      </c>
      <c r="J302" s="224">
        <v>46006.336053240739</v>
      </c>
      <c r="K302" s="221">
        <v>2673</v>
      </c>
      <c r="L302" s="235">
        <f>IFERROR(_xlfn.XLOOKUP($A302,'LISTA '!$D:$D,'LISTA '!$S:$S),"999999,9")</f>
        <v>52.8</v>
      </c>
      <c r="M302" s="2">
        <f>IFERROR(_xlfn.XLOOKUP($A302,'LISTA '!$D:$D,'LISTA '!$S:$S),"999999,9")</f>
        <v>52.8</v>
      </c>
      <c r="N302" s="2">
        <f>IFERROR(_xlfn.XLOOKUP($A302,'LISTA '!$D:$D,'LISTA '!$S:$S),"999999,9")</f>
        <v>52.8</v>
      </c>
    </row>
    <row r="303" spans="1:14" x14ac:dyDescent="0.3">
      <c r="A303" s="187">
        <v>1501</v>
      </c>
      <c r="B303" s="221">
        <v>52.8</v>
      </c>
      <c r="C303" s="221">
        <v>52.8</v>
      </c>
      <c r="D303" s="221">
        <v>52.8</v>
      </c>
      <c r="E303" s="221">
        <v>0</v>
      </c>
      <c r="F303" s="221">
        <v>0</v>
      </c>
      <c r="G303" s="221">
        <v>0</v>
      </c>
      <c r="H303" s="221">
        <v>0</v>
      </c>
      <c r="I303" s="221">
        <v>0</v>
      </c>
      <c r="J303" s="224">
        <v>46006.336053240739</v>
      </c>
      <c r="K303" s="221">
        <v>2674</v>
      </c>
      <c r="L303" s="235">
        <f>IFERROR(_xlfn.XLOOKUP($A303,'LISTA '!$D:$D,'LISTA '!$S:$S),"999999,9")</f>
        <v>52.8</v>
      </c>
      <c r="M303" s="2">
        <f>IFERROR(_xlfn.XLOOKUP($A303,'LISTA '!$D:$D,'LISTA '!$S:$S),"999999,9")</f>
        <v>52.8</v>
      </c>
      <c r="N303" s="2">
        <f>IFERROR(_xlfn.XLOOKUP($A303,'LISTA '!$D:$D,'LISTA '!$S:$S),"999999,9")</f>
        <v>52.8</v>
      </c>
    </row>
    <row r="304" spans="1:14" x14ac:dyDescent="0.3">
      <c r="A304" s="187">
        <v>1502</v>
      </c>
      <c r="B304" s="221">
        <v>52.8</v>
      </c>
      <c r="C304" s="221">
        <v>52.8</v>
      </c>
      <c r="D304" s="221">
        <v>52.8</v>
      </c>
      <c r="E304" s="221">
        <v>0</v>
      </c>
      <c r="F304" s="221">
        <v>0</v>
      </c>
      <c r="G304" s="221">
        <v>0</v>
      </c>
      <c r="H304" s="221">
        <v>0</v>
      </c>
      <c r="I304" s="221">
        <v>0</v>
      </c>
      <c r="J304" s="224">
        <v>46006.336053240739</v>
      </c>
      <c r="K304" s="221">
        <v>2675</v>
      </c>
      <c r="L304" s="235">
        <f>IFERROR(_xlfn.XLOOKUP($A304,'LISTA '!$D:$D,'LISTA '!$S:$S),"999999,9")</f>
        <v>52.8</v>
      </c>
      <c r="M304" s="2">
        <f>IFERROR(_xlfn.XLOOKUP($A304,'LISTA '!$D:$D,'LISTA '!$S:$S),"999999,9")</f>
        <v>52.8</v>
      </c>
      <c r="N304" s="2">
        <f>IFERROR(_xlfn.XLOOKUP($A304,'LISTA '!$D:$D,'LISTA '!$S:$S),"999999,9")</f>
        <v>52.8</v>
      </c>
    </row>
    <row r="305" spans="1:14" x14ac:dyDescent="0.3">
      <c r="A305" s="187">
        <v>1503</v>
      </c>
      <c r="B305" s="221">
        <v>52.8</v>
      </c>
      <c r="C305" s="221">
        <v>52.8</v>
      </c>
      <c r="D305" s="221">
        <v>52.8</v>
      </c>
      <c r="E305" s="221">
        <v>0</v>
      </c>
      <c r="F305" s="221">
        <v>0</v>
      </c>
      <c r="G305" s="221">
        <v>0</v>
      </c>
      <c r="H305" s="221">
        <v>0</v>
      </c>
      <c r="I305" s="221">
        <v>0</v>
      </c>
      <c r="J305" s="224">
        <v>46006.336053240739</v>
      </c>
      <c r="K305" s="221">
        <v>2676</v>
      </c>
      <c r="L305" s="235">
        <f>IFERROR(_xlfn.XLOOKUP($A305,'LISTA '!$D:$D,'LISTA '!$S:$S),"999999,9")</f>
        <v>52.8</v>
      </c>
      <c r="M305" s="2">
        <f>IFERROR(_xlfn.XLOOKUP($A305,'LISTA '!$D:$D,'LISTA '!$S:$S),"999999,9")</f>
        <v>52.8</v>
      </c>
      <c r="N305" s="2">
        <f>IFERROR(_xlfn.XLOOKUP($A305,'LISTA '!$D:$D,'LISTA '!$S:$S),"999999,9")</f>
        <v>52.8</v>
      </c>
    </row>
    <row r="306" spans="1:14" x14ac:dyDescent="0.3">
      <c r="A306" s="187">
        <v>1504</v>
      </c>
      <c r="B306" s="221">
        <v>52.8</v>
      </c>
      <c r="C306" s="221">
        <v>52.8</v>
      </c>
      <c r="D306" s="221">
        <v>52.8</v>
      </c>
      <c r="E306" s="221">
        <v>0</v>
      </c>
      <c r="F306" s="221">
        <v>0</v>
      </c>
      <c r="G306" s="221">
        <v>0</v>
      </c>
      <c r="H306" s="221">
        <v>0</v>
      </c>
      <c r="I306" s="221">
        <v>0</v>
      </c>
      <c r="J306" s="224">
        <v>46006.336053240739</v>
      </c>
      <c r="K306" s="221">
        <v>2677</v>
      </c>
      <c r="L306" s="235">
        <f>IFERROR(_xlfn.XLOOKUP($A306,'LISTA '!$D:$D,'LISTA '!$S:$S),"999999,9")</f>
        <v>52.8</v>
      </c>
      <c r="M306" s="2">
        <f>IFERROR(_xlfn.XLOOKUP($A306,'LISTA '!$D:$D,'LISTA '!$S:$S),"999999,9")</f>
        <v>52.8</v>
      </c>
      <c r="N306" s="2">
        <f>IFERROR(_xlfn.XLOOKUP($A306,'LISTA '!$D:$D,'LISTA '!$S:$S),"999999,9")</f>
        <v>52.8</v>
      </c>
    </row>
    <row r="307" spans="1:14" x14ac:dyDescent="0.3">
      <c r="A307" s="187">
        <v>1505</v>
      </c>
      <c r="B307" s="221">
        <v>52.8</v>
      </c>
      <c r="C307" s="221">
        <v>52.8</v>
      </c>
      <c r="D307" s="221">
        <v>52.8</v>
      </c>
      <c r="E307" s="221">
        <v>0</v>
      </c>
      <c r="F307" s="221">
        <v>0</v>
      </c>
      <c r="G307" s="221">
        <v>0</v>
      </c>
      <c r="H307" s="221">
        <v>0</v>
      </c>
      <c r="I307" s="221">
        <v>0</v>
      </c>
      <c r="J307" s="224">
        <v>46006.336053240739</v>
      </c>
      <c r="K307" s="221">
        <v>2678</v>
      </c>
      <c r="L307" s="235">
        <f>IFERROR(_xlfn.XLOOKUP($A307,'LISTA '!$D:$D,'LISTA '!$S:$S),"999999,9")</f>
        <v>52.8</v>
      </c>
      <c r="M307" s="2">
        <f>IFERROR(_xlfn.XLOOKUP($A307,'LISTA '!$D:$D,'LISTA '!$S:$S),"999999,9")</f>
        <v>52.8</v>
      </c>
      <c r="N307" s="2">
        <f>IFERROR(_xlfn.XLOOKUP($A307,'LISTA '!$D:$D,'LISTA '!$S:$S),"999999,9")</f>
        <v>52.8</v>
      </c>
    </row>
    <row r="308" spans="1:14" x14ac:dyDescent="0.3">
      <c r="A308" s="187">
        <v>1506</v>
      </c>
      <c r="B308" s="221">
        <v>52.8</v>
      </c>
      <c r="C308" s="221">
        <v>52.8</v>
      </c>
      <c r="D308" s="221">
        <v>52.8</v>
      </c>
      <c r="E308" s="221">
        <v>0</v>
      </c>
      <c r="F308" s="221">
        <v>0</v>
      </c>
      <c r="G308" s="221">
        <v>0</v>
      </c>
      <c r="H308" s="221">
        <v>0</v>
      </c>
      <c r="I308" s="221">
        <v>0</v>
      </c>
      <c r="J308" s="224">
        <v>46006.336053240739</v>
      </c>
      <c r="K308" s="221">
        <v>2679</v>
      </c>
      <c r="L308" s="235">
        <f>IFERROR(_xlfn.XLOOKUP($A308,'LISTA '!$D:$D,'LISTA '!$S:$S),"999999,9")</f>
        <v>52.8</v>
      </c>
      <c r="M308" s="2">
        <f>IFERROR(_xlfn.XLOOKUP($A308,'LISTA '!$D:$D,'LISTA '!$S:$S),"999999,9")</f>
        <v>52.8</v>
      </c>
      <c r="N308" s="2">
        <f>IFERROR(_xlfn.XLOOKUP($A308,'LISTA '!$D:$D,'LISTA '!$S:$S),"999999,9")</f>
        <v>52.8</v>
      </c>
    </row>
    <row r="309" spans="1:14" x14ac:dyDescent="0.3">
      <c r="A309" s="187">
        <v>1508</v>
      </c>
      <c r="B309" s="221">
        <v>52.8</v>
      </c>
      <c r="C309" s="221">
        <v>52.8</v>
      </c>
      <c r="D309" s="221">
        <v>52.8</v>
      </c>
      <c r="E309" s="221">
        <v>0</v>
      </c>
      <c r="F309" s="221">
        <v>0</v>
      </c>
      <c r="G309" s="221">
        <v>0</v>
      </c>
      <c r="H309" s="221">
        <v>0</v>
      </c>
      <c r="I309" s="221">
        <v>0</v>
      </c>
      <c r="J309" s="224">
        <v>46006.336053240739</v>
      </c>
      <c r="K309" s="221">
        <v>2681</v>
      </c>
      <c r="L309" s="235">
        <f>IFERROR(_xlfn.XLOOKUP($A309,'LISTA '!$D:$D,'LISTA '!$S:$S),"999999,9")</f>
        <v>52.8</v>
      </c>
      <c r="M309" s="2">
        <f>IFERROR(_xlfn.XLOOKUP($A309,'LISTA '!$D:$D,'LISTA '!$S:$S),"999999,9")</f>
        <v>52.8</v>
      </c>
      <c r="N309" s="2">
        <f>IFERROR(_xlfn.XLOOKUP($A309,'LISTA '!$D:$D,'LISTA '!$S:$S),"999999,9")</f>
        <v>52.8</v>
      </c>
    </row>
    <row r="310" spans="1:14" x14ac:dyDescent="0.3">
      <c r="A310" s="187">
        <v>1510</v>
      </c>
      <c r="B310" s="221">
        <v>52.8</v>
      </c>
      <c r="C310" s="221">
        <v>52.8</v>
      </c>
      <c r="D310" s="221">
        <v>52.8</v>
      </c>
      <c r="E310" s="221">
        <v>0</v>
      </c>
      <c r="F310" s="221">
        <v>0</v>
      </c>
      <c r="G310" s="221">
        <v>0</v>
      </c>
      <c r="H310" s="221">
        <v>0</v>
      </c>
      <c r="I310" s="221">
        <v>0</v>
      </c>
      <c r="J310" s="224">
        <v>46006.336053240739</v>
      </c>
      <c r="K310" s="221">
        <v>2683</v>
      </c>
      <c r="L310" s="235">
        <f>IFERROR(_xlfn.XLOOKUP($A310,'LISTA '!$D:$D,'LISTA '!$S:$S),"999999,9")</f>
        <v>52.8</v>
      </c>
      <c r="M310" s="2">
        <f>IFERROR(_xlfn.XLOOKUP($A310,'LISTA '!$D:$D,'LISTA '!$S:$S),"999999,9")</f>
        <v>52.8</v>
      </c>
      <c r="N310" s="2">
        <f>IFERROR(_xlfn.XLOOKUP($A310,'LISTA '!$D:$D,'LISTA '!$S:$S),"999999,9")</f>
        <v>52.8</v>
      </c>
    </row>
    <row r="311" spans="1:14" x14ac:dyDescent="0.3">
      <c r="A311" s="187">
        <v>1511</v>
      </c>
      <c r="B311" s="221">
        <v>52.8</v>
      </c>
      <c r="C311" s="221">
        <v>52.8</v>
      </c>
      <c r="D311" s="221">
        <v>52.8</v>
      </c>
      <c r="E311" s="221">
        <v>0</v>
      </c>
      <c r="F311" s="221">
        <v>0</v>
      </c>
      <c r="G311" s="221">
        <v>0</v>
      </c>
      <c r="H311" s="221">
        <v>0</v>
      </c>
      <c r="I311" s="221">
        <v>0</v>
      </c>
      <c r="J311" s="224">
        <v>46006.336053240739</v>
      </c>
      <c r="K311" s="221">
        <v>2684</v>
      </c>
      <c r="L311" s="235">
        <f>IFERROR(_xlfn.XLOOKUP($A311,'LISTA '!$D:$D,'LISTA '!$S:$S),"999999,9")</f>
        <v>52.8</v>
      </c>
      <c r="M311" s="2">
        <f>IFERROR(_xlfn.XLOOKUP($A311,'LISTA '!$D:$D,'LISTA '!$S:$S),"999999,9")</f>
        <v>52.8</v>
      </c>
      <c r="N311" s="2">
        <f>IFERROR(_xlfn.XLOOKUP($A311,'LISTA '!$D:$D,'LISTA '!$S:$S),"999999,9")</f>
        <v>52.8</v>
      </c>
    </row>
    <row r="312" spans="1:14" x14ac:dyDescent="0.3">
      <c r="A312" s="187">
        <v>1448</v>
      </c>
      <c r="B312" s="221">
        <v>165</v>
      </c>
      <c r="C312" s="221">
        <v>165</v>
      </c>
      <c r="D312" s="221">
        <v>165</v>
      </c>
      <c r="E312" s="221">
        <v>0</v>
      </c>
      <c r="F312" s="221">
        <v>0</v>
      </c>
      <c r="G312" s="221">
        <v>0</v>
      </c>
      <c r="H312" s="221">
        <v>0</v>
      </c>
      <c r="I312" s="221">
        <v>0</v>
      </c>
      <c r="J312" s="224">
        <v>46006.336053240739</v>
      </c>
      <c r="K312" s="221">
        <v>2601</v>
      </c>
      <c r="L312" s="235">
        <f>IFERROR(_xlfn.XLOOKUP($A312,'LISTA '!$D:$D,'LISTA '!$S:$S),"999999,9")</f>
        <v>165</v>
      </c>
      <c r="M312" s="2">
        <f>IFERROR(_xlfn.XLOOKUP($A312,'LISTA '!$D:$D,'LISTA '!$S:$S),"999999,9")</f>
        <v>165</v>
      </c>
      <c r="N312" s="2">
        <f>IFERROR(_xlfn.XLOOKUP($A312,'LISTA '!$D:$D,'LISTA '!$S:$S),"999999,9")</f>
        <v>165</v>
      </c>
    </row>
    <row r="313" spans="1:14" x14ac:dyDescent="0.3">
      <c r="A313" s="187">
        <v>1450</v>
      </c>
      <c r="B313" s="221">
        <v>183.75</v>
      </c>
      <c r="C313" s="221">
        <v>183.75</v>
      </c>
      <c r="D313" s="221">
        <v>183.75</v>
      </c>
      <c r="E313" s="221">
        <v>0</v>
      </c>
      <c r="F313" s="221">
        <v>0</v>
      </c>
      <c r="G313" s="221">
        <v>0</v>
      </c>
      <c r="H313" s="221">
        <v>0</v>
      </c>
      <c r="I313" s="221">
        <v>0</v>
      </c>
      <c r="J313" s="224">
        <v>46006.336053240739</v>
      </c>
      <c r="K313" s="221">
        <v>2603</v>
      </c>
      <c r="L313" s="235">
        <f>IFERROR(_xlfn.XLOOKUP($A313,'LISTA '!$D:$D,'LISTA '!$S:$S),"999999,9")</f>
        <v>183.75</v>
      </c>
      <c r="M313" s="2">
        <f>IFERROR(_xlfn.XLOOKUP($A313,'LISTA '!$D:$D,'LISTA '!$S:$S),"999999,9")</f>
        <v>183.75</v>
      </c>
      <c r="N313" s="2">
        <f>IFERROR(_xlfn.XLOOKUP($A313,'LISTA '!$D:$D,'LISTA '!$S:$S),"999999,9")</f>
        <v>183.75</v>
      </c>
    </row>
    <row r="314" spans="1:14" x14ac:dyDescent="0.3">
      <c r="A314" s="187">
        <v>1452</v>
      </c>
      <c r="B314" s="221">
        <v>296.5</v>
      </c>
      <c r="C314" s="221">
        <v>296.5</v>
      </c>
      <c r="D314" s="221">
        <v>296.5</v>
      </c>
      <c r="E314" s="221">
        <v>0</v>
      </c>
      <c r="F314" s="221">
        <v>0</v>
      </c>
      <c r="G314" s="221">
        <v>0</v>
      </c>
      <c r="H314" s="221">
        <v>0</v>
      </c>
      <c r="I314" s="221">
        <v>0</v>
      </c>
      <c r="J314" s="224">
        <v>46006.336053240739</v>
      </c>
      <c r="K314" s="221">
        <v>2605</v>
      </c>
      <c r="L314" s="235">
        <f>IFERROR(_xlfn.XLOOKUP($A314,'LISTA '!$D:$D,'LISTA '!$S:$S),"999999,9")</f>
        <v>296.5</v>
      </c>
      <c r="M314" s="2">
        <f>IFERROR(_xlfn.XLOOKUP($A314,'LISTA '!$D:$D,'LISTA '!$S:$S),"999999,9")</f>
        <v>296.5</v>
      </c>
      <c r="N314" s="2">
        <f>IFERROR(_xlfn.XLOOKUP($A314,'LISTA '!$D:$D,'LISTA '!$S:$S),"999999,9")</f>
        <v>296.5</v>
      </c>
    </row>
    <row r="315" spans="1:14" x14ac:dyDescent="0.3">
      <c r="A315" s="187">
        <v>1456</v>
      </c>
      <c r="B315" s="221">
        <v>170</v>
      </c>
      <c r="C315" s="221">
        <v>170</v>
      </c>
      <c r="D315" s="221">
        <v>170</v>
      </c>
      <c r="E315" s="221">
        <v>0</v>
      </c>
      <c r="F315" s="221">
        <v>0</v>
      </c>
      <c r="G315" s="221">
        <v>0</v>
      </c>
      <c r="H315" s="221">
        <v>0</v>
      </c>
      <c r="I315" s="221">
        <v>0</v>
      </c>
      <c r="J315" s="224">
        <v>46006.336053240739</v>
      </c>
      <c r="K315" s="221">
        <v>2609</v>
      </c>
      <c r="L315" s="235">
        <f>IFERROR(_xlfn.XLOOKUP($A315,'LISTA '!$D:$D,'LISTA '!$S:$S),"999999,9")</f>
        <v>170</v>
      </c>
      <c r="M315" s="2">
        <f>IFERROR(_xlfn.XLOOKUP($A315,'LISTA '!$D:$D,'LISTA '!$S:$S),"999999,9")</f>
        <v>170</v>
      </c>
      <c r="N315" s="2">
        <f>IFERROR(_xlfn.XLOOKUP($A315,'LISTA '!$D:$D,'LISTA '!$S:$S),"999999,9")</f>
        <v>170</v>
      </c>
    </row>
    <row r="316" spans="1:14" x14ac:dyDescent="0.3">
      <c r="A316" s="187">
        <v>1458</v>
      </c>
      <c r="B316" s="221">
        <v>208.5</v>
      </c>
      <c r="C316" s="221">
        <v>208.5</v>
      </c>
      <c r="D316" s="221">
        <v>208.5</v>
      </c>
      <c r="E316" s="221">
        <v>0</v>
      </c>
      <c r="F316" s="221">
        <v>0</v>
      </c>
      <c r="G316" s="221">
        <v>0</v>
      </c>
      <c r="H316" s="221">
        <v>0</v>
      </c>
      <c r="I316" s="221">
        <v>0</v>
      </c>
      <c r="J316" s="224">
        <v>46006.336053240739</v>
      </c>
      <c r="K316" s="221">
        <v>2611</v>
      </c>
      <c r="L316" s="235">
        <f>IFERROR(_xlfn.XLOOKUP($A316,'LISTA '!$D:$D,'LISTA '!$S:$S),"999999,9")</f>
        <v>208.5</v>
      </c>
      <c r="M316" s="2">
        <f>IFERROR(_xlfn.XLOOKUP($A316,'LISTA '!$D:$D,'LISTA '!$S:$S),"999999,9")</f>
        <v>208.5</v>
      </c>
      <c r="N316" s="2">
        <f>IFERROR(_xlfn.XLOOKUP($A316,'LISTA '!$D:$D,'LISTA '!$S:$S),"999999,9")</f>
        <v>208.5</v>
      </c>
    </row>
    <row r="317" spans="1:14" x14ac:dyDescent="0.3">
      <c r="A317" s="187">
        <v>908</v>
      </c>
      <c r="B317" s="221">
        <v>234</v>
      </c>
      <c r="C317" s="221">
        <v>234</v>
      </c>
      <c r="D317" s="221">
        <v>234</v>
      </c>
      <c r="E317" s="221">
        <v>0</v>
      </c>
      <c r="F317" s="221">
        <v>0</v>
      </c>
      <c r="G317" s="221">
        <v>0</v>
      </c>
      <c r="H317" s="221">
        <v>0</v>
      </c>
      <c r="I317" s="221">
        <v>0</v>
      </c>
      <c r="J317" s="224">
        <v>46006.336053240739</v>
      </c>
      <c r="K317" s="221">
        <v>1580</v>
      </c>
      <c r="L317" s="235">
        <f>IFERROR(_xlfn.XLOOKUP($A317,'LISTA '!$D:$D,'LISTA '!$S:$S),"999999,9")</f>
        <v>234</v>
      </c>
      <c r="M317" s="2">
        <f>IFERROR(_xlfn.XLOOKUP($A317,'LISTA '!$D:$D,'LISTA '!$S:$S),"999999,9")</f>
        <v>234</v>
      </c>
      <c r="N317" s="2">
        <f>IFERROR(_xlfn.XLOOKUP($A317,'LISTA '!$D:$D,'LISTA '!$S:$S),"999999,9")</f>
        <v>234</v>
      </c>
    </row>
    <row r="318" spans="1:14" x14ac:dyDescent="0.3">
      <c r="A318" s="187">
        <v>910</v>
      </c>
      <c r="B318" s="221">
        <v>240</v>
      </c>
      <c r="C318" s="221">
        <v>240</v>
      </c>
      <c r="D318" s="221">
        <v>240</v>
      </c>
      <c r="E318" s="221">
        <v>0</v>
      </c>
      <c r="F318" s="221">
        <v>0</v>
      </c>
      <c r="G318" s="221">
        <v>0</v>
      </c>
      <c r="H318" s="221">
        <v>0</v>
      </c>
      <c r="I318" s="221">
        <v>0</v>
      </c>
      <c r="J318" s="224">
        <v>46006.336053240739</v>
      </c>
      <c r="K318" s="221">
        <v>1581</v>
      </c>
      <c r="L318" s="235">
        <f>IFERROR(_xlfn.XLOOKUP($A318,'LISTA '!$D:$D,'LISTA '!$S:$S),"999999,9")</f>
        <v>240</v>
      </c>
      <c r="M318" s="2">
        <f>IFERROR(_xlfn.XLOOKUP($A318,'LISTA '!$D:$D,'LISTA '!$S:$S),"999999,9")</f>
        <v>240</v>
      </c>
      <c r="N318" s="2">
        <f>IFERROR(_xlfn.XLOOKUP($A318,'LISTA '!$D:$D,'LISTA '!$S:$S),"999999,9")</f>
        <v>240</v>
      </c>
    </row>
    <row r="319" spans="1:14" x14ac:dyDescent="0.3">
      <c r="A319" s="187">
        <v>909</v>
      </c>
      <c r="B319" s="221">
        <v>240</v>
      </c>
      <c r="C319" s="221">
        <v>240</v>
      </c>
      <c r="D319" s="221">
        <v>240</v>
      </c>
      <c r="E319" s="221">
        <v>0</v>
      </c>
      <c r="F319" s="221">
        <v>0</v>
      </c>
      <c r="G319" s="221">
        <v>0</v>
      </c>
      <c r="H319" s="221">
        <v>0</v>
      </c>
      <c r="I319" s="221">
        <v>0</v>
      </c>
      <c r="J319" s="224">
        <v>46006.336053240739</v>
      </c>
      <c r="K319" s="221">
        <v>1582</v>
      </c>
      <c r="L319" s="235">
        <f>IFERROR(_xlfn.XLOOKUP($A319,'LISTA '!$D:$D,'LISTA '!$S:$S),"999999,9")</f>
        <v>240</v>
      </c>
      <c r="M319" s="2">
        <f>IFERROR(_xlfn.XLOOKUP($A319,'LISTA '!$D:$D,'LISTA '!$S:$S),"999999,9")</f>
        <v>240</v>
      </c>
      <c r="N319" s="2">
        <f>IFERROR(_xlfn.XLOOKUP($A319,'LISTA '!$D:$D,'LISTA '!$S:$S),"999999,9")</f>
        <v>240</v>
      </c>
    </row>
    <row r="320" spans="1:14" x14ac:dyDescent="0.3">
      <c r="A320" s="187">
        <v>912</v>
      </c>
      <c r="B320" s="221">
        <v>306</v>
      </c>
      <c r="C320" s="221">
        <v>306</v>
      </c>
      <c r="D320" s="221">
        <v>306</v>
      </c>
      <c r="E320" s="221">
        <v>0</v>
      </c>
      <c r="F320" s="221">
        <v>0</v>
      </c>
      <c r="G320" s="221">
        <v>0</v>
      </c>
      <c r="H320" s="221">
        <v>0</v>
      </c>
      <c r="I320" s="221">
        <v>0</v>
      </c>
      <c r="J320" s="224">
        <v>46006.336053240739</v>
      </c>
      <c r="K320" s="221">
        <v>1584</v>
      </c>
      <c r="L320" s="235">
        <f>IFERROR(_xlfn.XLOOKUP($A320,'LISTA '!$D:$D,'LISTA '!$S:$S),"999999,9")</f>
        <v>306</v>
      </c>
      <c r="M320" s="2">
        <f>IFERROR(_xlfn.XLOOKUP($A320,'LISTA '!$D:$D,'LISTA '!$S:$S),"999999,9")</f>
        <v>306</v>
      </c>
      <c r="N320" s="2">
        <f>IFERROR(_xlfn.XLOOKUP($A320,'LISTA '!$D:$D,'LISTA '!$S:$S),"999999,9")</f>
        <v>306</v>
      </c>
    </row>
    <row r="321" spans="1:14" x14ac:dyDescent="0.3">
      <c r="A321" s="187">
        <v>937</v>
      </c>
      <c r="B321" s="221">
        <v>999999.9</v>
      </c>
      <c r="C321" s="221">
        <v>999999.9</v>
      </c>
      <c r="D321" s="221">
        <v>999999.9</v>
      </c>
      <c r="E321" s="221">
        <v>0</v>
      </c>
      <c r="F321" s="221">
        <v>0</v>
      </c>
      <c r="G321" s="221">
        <v>0</v>
      </c>
      <c r="H321" s="221">
        <v>0</v>
      </c>
      <c r="I321" s="221">
        <v>0</v>
      </c>
      <c r="J321" s="224">
        <v>46006.336053240739</v>
      </c>
      <c r="K321" s="221">
        <v>1616</v>
      </c>
      <c r="L321" s="235" t="str">
        <f>IFERROR(_xlfn.XLOOKUP($A321,'LISTA '!$D:$D,'LISTA '!$S:$S),"999999,9")</f>
        <v>999999,9</v>
      </c>
      <c r="M321" s="2" t="str">
        <f>IFERROR(_xlfn.XLOOKUP($A321,'LISTA '!$D:$D,'LISTA '!$S:$S),"999999,9")</f>
        <v>999999,9</v>
      </c>
      <c r="N321" s="2" t="str">
        <f>IFERROR(_xlfn.XLOOKUP($A321,'LISTA '!$D:$D,'LISTA '!$S:$S),"999999,9")</f>
        <v>999999,9</v>
      </c>
    </row>
    <row r="322" spans="1:14" x14ac:dyDescent="0.3">
      <c r="A322" s="187">
        <v>938</v>
      </c>
      <c r="B322" s="221">
        <v>999999.9</v>
      </c>
      <c r="C322" s="221">
        <v>999999.9</v>
      </c>
      <c r="D322" s="221">
        <v>999999.9</v>
      </c>
      <c r="E322" s="221">
        <v>0</v>
      </c>
      <c r="F322" s="221">
        <v>0</v>
      </c>
      <c r="G322" s="221">
        <v>0</v>
      </c>
      <c r="H322" s="221">
        <v>0</v>
      </c>
      <c r="I322" s="221">
        <v>0</v>
      </c>
      <c r="J322" s="224">
        <v>46006.336053240739</v>
      </c>
      <c r="K322" s="221">
        <v>1617</v>
      </c>
      <c r="L322" s="235" t="str">
        <f>IFERROR(_xlfn.XLOOKUP($A322,'LISTA '!$D:$D,'LISTA '!$S:$S),"999999,9")</f>
        <v>999999,9</v>
      </c>
      <c r="M322" s="2" t="str">
        <f>IFERROR(_xlfn.XLOOKUP($A322,'LISTA '!$D:$D,'LISTA '!$S:$S),"999999,9")</f>
        <v>999999,9</v>
      </c>
      <c r="N322" s="2" t="str">
        <f>IFERROR(_xlfn.XLOOKUP($A322,'LISTA '!$D:$D,'LISTA '!$S:$S),"999999,9")</f>
        <v>999999,9</v>
      </c>
    </row>
    <row r="323" spans="1:14" x14ac:dyDescent="0.3">
      <c r="A323" s="187">
        <v>939</v>
      </c>
      <c r="B323" s="221">
        <v>999999.9</v>
      </c>
      <c r="C323" s="221">
        <v>999999.9</v>
      </c>
      <c r="D323" s="221">
        <v>999999.9</v>
      </c>
      <c r="E323" s="221">
        <v>0</v>
      </c>
      <c r="F323" s="221">
        <v>0</v>
      </c>
      <c r="G323" s="221">
        <v>0</v>
      </c>
      <c r="H323" s="221">
        <v>0</v>
      </c>
      <c r="I323" s="221">
        <v>0</v>
      </c>
      <c r="J323" s="224">
        <v>46006.336053240739</v>
      </c>
      <c r="K323" s="221">
        <v>1618</v>
      </c>
      <c r="L323" s="235" t="str">
        <f>IFERROR(_xlfn.XLOOKUP($A323,'LISTA '!$D:$D,'LISTA '!$S:$S),"999999,9")</f>
        <v>999999,9</v>
      </c>
      <c r="M323" s="2" t="str">
        <f>IFERROR(_xlfn.XLOOKUP($A323,'LISTA '!$D:$D,'LISTA '!$S:$S),"999999,9")</f>
        <v>999999,9</v>
      </c>
      <c r="N323" s="2" t="str">
        <f>IFERROR(_xlfn.XLOOKUP($A323,'LISTA '!$D:$D,'LISTA '!$S:$S),"999999,9")</f>
        <v>999999,9</v>
      </c>
    </row>
    <row r="324" spans="1:14" x14ac:dyDescent="0.3">
      <c r="A324" s="187">
        <v>2357</v>
      </c>
      <c r="B324" s="221">
        <v>86</v>
      </c>
      <c r="C324" s="221">
        <v>86</v>
      </c>
      <c r="D324" s="221">
        <v>86</v>
      </c>
      <c r="E324" s="221">
        <v>0</v>
      </c>
      <c r="F324" s="221">
        <v>0</v>
      </c>
      <c r="G324" s="221">
        <v>0</v>
      </c>
      <c r="H324" s="221">
        <v>0</v>
      </c>
      <c r="I324" s="221">
        <v>0</v>
      </c>
      <c r="J324" s="224">
        <v>46006.336053240739</v>
      </c>
      <c r="K324" s="221">
        <v>4192</v>
      </c>
      <c r="L324" s="235">
        <f>IFERROR(_xlfn.XLOOKUP($A324,'LISTA '!$D:$D,'LISTA '!$S:$S),"999999,9")</f>
        <v>86</v>
      </c>
      <c r="M324" s="2">
        <f>IFERROR(_xlfn.XLOOKUP($A324,'LISTA '!$D:$D,'LISTA '!$S:$S),"999999,9")</f>
        <v>86</v>
      </c>
      <c r="N324" s="2">
        <f>IFERROR(_xlfn.XLOOKUP($A324,'LISTA '!$D:$D,'LISTA '!$S:$S),"999999,9")</f>
        <v>86</v>
      </c>
    </row>
    <row r="325" spans="1:14" x14ac:dyDescent="0.3">
      <c r="A325" s="187">
        <v>2358</v>
      </c>
      <c r="B325" s="221">
        <v>89</v>
      </c>
      <c r="C325" s="221">
        <v>89</v>
      </c>
      <c r="D325" s="221">
        <v>89</v>
      </c>
      <c r="E325" s="221">
        <v>0</v>
      </c>
      <c r="F325" s="221">
        <v>0</v>
      </c>
      <c r="G325" s="221">
        <v>0</v>
      </c>
      <c r="H325" s="221">
        <v>0</v>
      </c>
      <c r="I325" s="221">
        <v>0</v>
      </c>
      <c r="J325" s="224">
        <v>46006.336053240739</v>
      </c>
      <c r="K325" s="221">
        <v>4193</v>
      </c>
      <c r="L325" s="235">
        <f>IFERROR(_xlfn.XLOOKUP($A325,'LISTA '!$D:$D,'LISTA '!$S:$S),"999999,9")</f>
        <v>89</v>
      </c>
      <c r="M325" s="2">
        <f>IFERROR(_xlfn.XLOOKUP($A325,'LISTA '!$D:$D,'LISTA '!$S:$S),"999999,9")</f>
        <v>89</v>
      </c>
      <c r="N325" s="2">
        <f>IFERROR(_xlfn.XLOOKUP($A325,'LISTA '!$D:$D,'LISTA '!$S:$S),"999999,9")</f>
        <v>89</v>
      </c>
    </row>
    <row r="326" spans="1:14" x14ac:dyDescent="0.3">
      <c r="A326" s="187">
        <v>2359</v>
      </c>
      <c r="B326" s="221">
        <v>104</v>
      </c>
      <c r="C326" s="221">
        <v>104</v>
      </c>
      <c r="D326" s="221">
        <v>104</v>
      </c>
      <c r="E326" s="221">
        <v>0</v>
      </c>
      <c r="F326" s="221">
        <v>0</v>
      </c>
      <c r="G326" s="221">
        <v>0</v>
      </c>
      <c r="H326" s="221">
        <v>0</v>
      </c>
      <c r="I326" s="221">
        <v>0</v>
      </c>
      <c r="J326" s="224">
        <v>46006.336053240739</v>
      </c>
      <c r="K326" s="221">
        <v>4194</v>
      </c>
      <c r="L326" s="235">
        <f>IFERROR(_xlfn.XLOOKUP($A326,'LISTA '!$D:$D,'LISTA '!$S:$S),"999999,9")</f>
        <v>104</v>
      </c>
      <c r="M326" s="2">
        <f>IFERROR(_xlfn.XLOOKUP($A326,'LISTA '!$D:$D,'LISTA '!$S:$S),"999999,9")</f>
        <v>104</v>
      </c>
      <c r="N326" s="2">
        <f>IFERROR(_xlfn.XLOOKUP($A326,'LISTA '!$D:$D,'LISTA '!$S:$S),"999999,9")</f>
        <v>104</v>
      </c>
    </row>
    <row r="327" spans="1:14" x14ac:dyDescent="0.3">
      <c r="A327" s="187">
        <v>52</v>
      </c>
      <c r="B327" s="221">
        <v>144</v>
      </c>
      <c r="C327" s="221">
        <v>144</v>
      </c>
      <c r="D327" s="221">
        <v>144</v>
      </c>
      <c r="E327" s="221">
        <v>0</v>
      </c>
      <c r="F327" s="221">
        <v>0</v>
      </c>
      <c r="G327" s="221">
        <v>0</v>
      </c>
      <c r="H327" s="221">
        <v>0</v>
      </c>
      <c r="I327" s="221">
        <v>0</v>
      </c>
      <c r="J327" s="224">
        <v>46006.336053240739</v>
      </c>
      <c r="K327" s="221">
        <v>422</v>
      </c>
      <c r="L327" s="235">
        <f>IFERROR(_xlfn.XLOOKUP($A327,'LISTA '!$D:$D,'LISTA '!$S:$S),"999999,9")</f>
        <v>144</v>
      </c>
      <c r="M327" s="2">
        <f>IFERROR(_xlfn.XLOOKUP($A327,'LISTA '!$D:$D,'LISTA '!$S:$S),"999999,9")</f>
        <v>144</v>
      </c>
      <c r="N327" s="2">
        <f>IFERROR(_xlfn.XLOOKUP($A327,'LISTA '!$D:$D,'LISTA '!$S:$S),"999999,9")</f>
        <v>144</v>
      </c>
    </row>
    <row r="328" spans="1:14" x14ac:dyDescent="0.3">
      <c r="A328" s="187">
        <v>53</v>
      </c>
      <c r="B328" s="221">
        <v>103.80000000000001</v>
      </c>
      <c r="C328" s="221">
        <v>103.80000000000001</v>
      </c>
      <c r="D328" s="221">
        <v>103.80000000000001</v>
      </c>
      <c r="E328" s="221">
        <v>0</v>
      </c>
      <c r="F328" s="221">
        <v>0</v>
      </c>
      <c r="G328" s="221">
        <v>0</v>
      </c>
      <c r="H328" s="221">
        <v>0</v>
      </c>
      <c r="I328" s="221">
        <v>0</v>
      </c>
      <c r="J328" s="224">
        <v>46006.336053240739</v>
      </c>
      <c r="K328" s="221">
        <v>423</v>
      </c>
      <c r="L328" s="235">
        <f>IFERROR(_xlfn.XLOOKUP($A328,'LISTA '!$D:$D,'LISTA '!$S:$S),"999999,9")</f>
        <v>103.80000000000001</v>
      </c>
      <c r="M328" s="2">
        <f>IFERROR(_xlfn.XLOOKUP($A328,'LISTA '!$D:$D,'LISTA '!$S:$S),"999999,9")</f>
        <v>103.80000000000001</v>
      </c>
      <c r="N328" s="2">
        <f>IFERROR(_xlfn.XLOOKUP($A328,'LISTA '!$D:$D,'LISTA '!$S:$S),"999999,9")</f>
        <v>103.80000000000001</v>
      </c>
    </row>
    <row r="329" spans="1:14" x14ac:dyDescent="0.3">
      <c r="A329" s="187">
        <v>54</v>
      </c>
      <c r="B329" s="221">
        <v>117</v>
      </c>
      <c r="C329" s="221">
        <v>117</v>
      </c>
      <c r="D329" s="221">
        <v>117</v>
      </c>
      <c r="E329" s="221">
        <v>0</v>
      </c>
      <c r="F329" s="221">
        <v>0</v>
      </c>
      <c r="G329" s="221">
        <v>0</v>
      </c>
      <c r="H329" s="221">
        <v>0</v>
      </c>
      <c r="I329" s="221">
        <v>0</v>
      </c>
      <c r="J329" s="224">
        <v>46006.336053240739</v>
      </c>
      <c r="K329" s="221">
        <v>424</v>
      </c>
      <c r="L329" s="235">
        <f>IFERROR(_xlfn.XLOOKUP($A329,'LISTA '!$D:$D,'LISTA '!$S:$S),"999999,9")</f>
        <v>117</v>
      </c>
      <c r="M329" s="2">
        <f>IFERROR(_xlfn.XLOOKUP($A329,'LISTA '!$D:$D,'LISTA '!$S:$S),"999999,9")</f>
        <v>117</v>
      </c>
      <c r="N329" s="2">
        <f>IFERROR(_xlfn.XLOOKUP($A329,'LISTA '!$D:$D,'LISTA '!$S:$S),"999999,9")</f>
        <v>117</v>
      </c>
    </row>
    <row r="330" spans="1:14" x14ac:dyDescent="0.3">
      <c r="A330" s="187">
        <v>55</v>
      </c>
      <c r="B330" s="221">
        <v>142.4</v>
      </c>
      <c r="C330" s="221">
        <v>142.4</v>
      </c>
      <c r="D330" s="221">
        <v>142.4</v>
      </c>
      <c r="E330" s="221">
        <v>0</v>
      </c>
      <c r="F330" s="221">
        <v>0</v>
      </c>
      <c r="G330" s="221">
        <v>0</v>
      </c>
      <c r="H330" s="221">
        <v>0</v>
      </c>
      <c r="I330" s="221">
        <v>0</v>
      </c>
      <c r="J330" s="224">
        <v>46006.336053240739</v>
      </c>
      <c r="K330" s="221">
        <v>425</v>
      </c>
      <c r="L330" s="235">
        <f>IFERROR(_xlfn.XLOOKUP($A330,'LISTA '!$D:$D,'LISTA '!$S:$S),"999999,9")</f>
        <v>142.4</v>
      </c>
      <c r="M330" s="2">
        <f>IFERROR(_xlfn.XLOOKUP($A330,'LISTA '!$D:$D,'LISTA '!$S:$S),"999999,9")</f>
        <v>142.4</v>
      </c>
      <c r="N330" s="2">
        <f>IFERROR(_xlfn.XLOOKUP($A330,'LISTA '!$D:$D,'LISTA '!$S:$S),"999999,9")</f>
        <v>142.4</v>
      </c>
    </row>
    <row r="331" spans="1:14" x14ac:dyDescent="0.3">
      <c r="A331" s="187">
        <v>72</v>
      </c>
      <c r="B331" s="221">
        <v>116.39999999999999</v>
      </c>
      <c r="C331" s="221">
        <v>116.39999999999999</v>
      </c>
      <c r="D331" s="221">
        <v>116.39999999999999</v>
      </c>
      <c r="E331" s="221">
        <v>0</v>
      </c>
      <c r="F331" s="221">
        <v>0</v>
      </c>
      <c r="G331" s="221">
        <v>0</v>
      </c>
      <c r="H331" s="221">
        <v>0</v>
      </c>
      <c r="I331" s="221">
        <v>0</v>
      </c>
      <c r="J331" s="224">
        <v>46006.336053240739</v>
      </c>
      <c r="K331" s="221">
        <v>441</v>
      </c>
      <c r="L331" s="235">
        <f>IFERROR(_xlfn.XLOOKUP($A331,'LISTA '!$D:$D,'LISTA '!$S:$S),"999999,9")</f>
        <v>116.39999999999999</v>
      </c>
      <c r="M331" s="2">
        <f>IFERROR(_xlfn.XLOOKUP($A331,'LISTA '!$D:$D,'LISTA '!$S:$S),"999999,9")</f>
        <v>116.39999999999999</v>
      </c>
      <c r="N331" s="2">
        <f>IFERROR(_xlfn.XLOOKUP($A331,'LISTA '!$D:$D,'LISTA '!$S:$S),"999999,9")</f>
        <v>116.39999999999999</v>
      </c>
    </row>
    <row r="332" spans="1:14" x14ac:dyDescent="0.3">
      <c r="A332" s="187">
        <v>76</v>
      </c>
      <c r="B332" s="221">
        <v>152</v>
      </c>
      <c r="C332" s="221">
        <v>152</v>
      </c>
      <c r="D332" s="221">
        <v>152</v>
      </c>
      <c r="E332" s="221">
        <v>0</v>
      </c>
      <c r="F332" s="221">
        <v>0</v>
      </c>
      <c r="G332" s="221">
        <v>0</v>
      </c>
      <c r="H332" s="221">
        <v>0</v>
      </c>
      <c r="I332" s="221">
        <v>0</v>
      </c>
      <c r="J332" s="224">
        <v>46006.336053240739</v>
      </c>
      <c r="K332" s="221">
        <v>444</v>
      </c>
      <c r="L332" s="235">
        <f>IFERROR(_xlfn.XLOOKUP($A332,'LISTA '!$D:$D,'LISTA '!$S:$S),"999999,9")</f>
        <v>152</v>
      </c>
      <c r="M332" s="2">
        <f>IFERROR(_xlfn.XLOOKUP($A332,'LISTA '!$D:$D,'LISTA '!$S:$S),"999999,9")</f>
        <v>152</v>
      </c>
      <c r="N332" s="2">
        <f>IFERROR(_xlfn.XLOOKUP($A332,'LISTA '!$D:$D,'LISTA '!$S:$S),"999999,9")</f>
        <v>152</v>
      </c>
    </row>
    <row r="333" spans="1:14" x14ac:dyDescent="0.3">
      <c r="A333" s="187">
        <v>77</v>
      </c>
      <c r="B333" s="221">
        <v>148</v>
      </c>
      <c r="C333" s="221">
        <v>148</v>
      </c>
      <c r="D333" s="221">
        <v>148</v>
      </c>
      <c r="E333" s="221">
        <v>0</v>
      </c>
      <c r="F333" s="221">
        <v>0</v>
      </c>
      <c r="G333" s="221">
        <v>0</v>
      </c>
      <c r="H333" s="221">
        <v>0</v>
      </c>
      <c r="I333" s="221">
        <v>0</v>
      </c>
      <c r="J333" s="224">
        <v>46006.336053240739</v>
      </c>
      <c r="K333" s="221">
        <v>445</v>
      </c>
      <c r="L333" s="235">
        <f>IFERROR(_xlfn.XLOOKUP($A333,'LISTA '!$D:$D,'LISTA '!$S:$S),"999999,9")</f>
        <v>148</v>
      </c>
      <c r="M333" s="2">
        <f>IFERROR(_xlfn.XLOOKUP($A333,'LISTA '!$D:$D,'LISTA '!$S:$S),"999999,9")</f>
        <v>148</v>
      </c>
      <c r="N333" s="2">
        <f>IFERROR(_xlfn.XLOOKUP($A333,'LISTA '!$D:$D,'LISTA '!$S:$S),"999999,9")</f>
        <v>148</v>
      </c>
    </row>
    <row r="334" spans="1:14" x14ac:dyDescent="0.3">
      <c r="A334" s="187">
        <v>79</v>
      </c>
      <c r="B334" s="221">
        <v>123</v>
      </c>
      <c r="C334" s="221">
        <v>123</v>
      </c>
      <c r="D334" s="221">
        <v>123</v>
      </c>
      <c r="E334" s="221">
        <v>0</v>
      </c>
      <c r="F334" s="221">
        <v>0</v>
      </c>
      <c r="G334" s="221">
        <v>0</v>
      </c>
      <c r="H334" s="221">
        <v>0</v>
      </c>
      <c r="I334" s="221">
        <v>0</v>
      </c>
      <c r="J334" s="224">
        <v>46006.336053240739</v>
      </c>
      <c r="K334" s="221">
        <v>447</v>
      </c>
      <c r="L334" s="235">
        <f>IFERROR(_xlfn.XLOOKUP($A334,'LISTA '!$D:$D,'LISTA '!$S:$S),"999999,9")</f>
        <v>123</v>
      </c>
      <c r="M334" s="2">
        <f>IFERROR(_xlfn.XLOOKUP($A334,'LISTA '!$D:$D,'LISTA '!$S:$S),"999999,9")</f>
        <v>123</v>
      </c>
      <c r="N334" s="2">
        <f>IFERROR(_xlfn.XLOOKUP($A334,'LISTA '!$D:$D,'LISTA '!$S:$S),"999999,9")</f>
        <v>123</v>
      </c>
    </row>
    <row r="335" spans="1:14" x14ac:dyDescent="0.3">
      <c r="A335" s="187">
        <v>80</v>
      </c>
      <c r="B335" s="221">
        <v>158.4</v>
      </c>
      <c r="C335" s="221">
        <v>158.4</v>
      </c>
      <c r="D335" s="221">
        <v>158.4</v>
      </c>
      <c r="E335" s="221">
        <v>0</v>
      </c>
      <c r="F335" s="221">
        <v>0</v>
      </c>
      <c r="G335" s="221">
        <v>0</v>
      </c>
      <c r="H335" s="221">
        <v>0</v>
      </c>
      <c r="I335" s="221">
        <v>0</v>
      </c>
      <c r="J335" s="224">
        <v>46006.336053240739</v>
      </c>
      <c r="K335" s="221">
        <v>448</v>
      </c>
      <c r="L335" s="235">
        <f>IFERROR(_xlfn.XLOOKUP($A335,'LISTA '!$D:$D,'LISTA '!$S:$S),"999999,9")</f>
        <v>158.4</v>
      </c>
      <c r="M335" s="2">
        <f>IFERROR(_xlfn.XLOOKUP($A335,'LISTA '!$D:$D,'LISTA '!$S:$S),"999999,9")</f>
        <v>158.4</v>
      </c>
      <c r="N335" s="2">
        <f>IFERROR(_xlfn.XLOOKUP($A335,'LISTA '!$D:$D,'LISTA '!$S:$S),"999999,9")</f>
        <v>158.4</v>
      </c>
    </row>
    <row r="336" spans="1:14" x14ac:dyDescent="0.3">
      <c r="A336" s="187">
        <v>83</v>
      </c>
      <c r="B336" s="221">
        <v>160</v>
      </c>
      <c r="C336" s="221">
        <v>160</v>
      </c>
      <c r="D336" s="221">
        <v>160</v>
      </c>
      <c r="E336" s="221">
        <v>0</v>
      </c>
      <c r="F336" s="221">
        <v>0</v>
      </c>
      <c r="G336" s="221">
        <v>0</v>
      </c>
      <c r="H336" s="221">
        <v>0</v>
      </c>
      <c r="I336" s="221">
        <v>0</v>
      </c>
      <c r="J336" s="224">
        <v>46006.336053240739</v>
      </c>
      <c r="K336" s="221">
        <v>451</v>
      </c>
      <c r="L336" s="235">
        <f>IFERROR(_xlfn.XLOOKUP($A336,'LISTA '!$D:$D,'LISTA '!$S:$S),"999999,9")</f>
        <v>160</v>
      </c>
      <c r="M336" s="2">
        <f>IFERROR(_xlfn.XLOOKUP($A336,'LISTA '!$D:$D,'LISTA '!$S:$S),"999999,9")</f>
        <v>160</v>
      </c>
      <c r="N336" s="2">
        <f>IFERROR(_xlfn.XLOOKUP($A336,'LISTA '!$D:$D,'LISTA '!$S:$S),"999999,9")</f>
        <v>160</v>
      </c>
    </row>
    <row r="337" spans="1:14" x14ac:dyDescent="0.3">
      <c r="A337" s="187">
        <v>84</v>
      </c>
      <c r="B337" s="221">
        <v>152</v>
      </c>
      <c r="C337" s="221">
        <v>152</v>
      </c>
      <c r="D337" s="221">
        <v>152</v>
      </c>
      <c r="E337" s="221">
        <v>0</v>
      </c>
      <c r="F337" s="221">
        <v>0</v>
      </c>
      <c r="G337" s="221">
        <v>0</v>
      </c>
      <c r="H337" s="221">
        <v>0</v>
      </c>
      <c r="I337" s="221">
        <v>0</v>
      </c>
      <c r="J337" s="224">
        <v>46006.336053240739</v>
      </c>
      <c r="K337" s="221">
        <v>452</v>
      </c>
      <c r="L337" s="235">
        <f>IFERROR(_xlfn.XLOOKUP($A337,'LISTA '!$D:$D,'LISTA '!$S:$S),"999999,9")</f>
        <v>152</v>
      </c>
      <c r="M337" s="2">
        <f>IFERROR(_xlfn.XLOOKUP($A337,'LISTA '!$D:$D,'LISTA '!$S:$S),"999999,9")</f>
        <v>152</v>
      </c>
      <c r="N337" s="2">
        <f>IFERROR(_xlfn.XLOOKUP($A337,'LISTA '!$D:$D,'LISTA '!$S:$S),"999999,9")</f>
        <v>152</v>
      </c>
    </row>
    <row r="338" spans="1:14" x14ac:dyDescent="0.3">
      <c r="A338" s="187">
        <v>30</v>
      </c>
      <c r="B338" s="221">
        <v>135</v>
      </c>
      <c r="C338" s="221">
        <v>135</v>
      </c>
      <c r="D338" s="221">
        <v>135</v>
      </c>
      <c r="E338" s="221">
        <v>0</v>
      </c>
      <c r="F338" s="221">
        <v>0</v>
      </c>
      <c r="G338" s="221">
        <v>0</v>
      </c>
      <c r="H338" s="221">
        <v>0</v>
      </c>
      <c r="I338" s="221">
        <v>0</v>
      </c>
      <c r="J338" s="224">
        <v>46006.336053240739</v>
      </c>
      <c r="K338" s="221">
        <v>371</v>
      </c>
      <c r="L338" s="235">
        <f>IFERROR(_xlfn.XLOOKUP($A338,'LISTA '!$D:$D,'LISTA '!$S:$S),"999999,9")</f>
        <v>135</v>
      </c>
      <c r="M338" s="2">
        <f>IFERROR(_xlfn.XLOOKUP($A338,'LISTA '!$D:$D,'LISTA '!$S:$S),"999999,9")</f>
        <v>135</v>
      </c>
      <c r="N338" s="2">
        <f>IFERROR(_xlfn.XLOOKUP($A338,'LISTA '!$D:$D,'LISTA '!$S:$S),"999999,9")</f>
        <v>135</v>
      </c>
    </row>
    <row r="339" spans="1:14" x14ac:dyDescent="0.3">
      <c r="A339" s="187">
        <v>31</v>
      </c>
      <c r="B339" s="221">
        <v>135</v>
      </c>
      <c r="C339" s="221">
        <v>135</v>
      </c>
      <c r="D339" s="221">
        <v>135</v>
      </c>
      <c r="E339" s="221">
        <v>0</v>
      </c>
      <c r="F339" s="221">
        <v>0</v>
      </c>
      <c r="G339" s="221">
        <v>0</v>
      </c>
      <c r="H339" s="221">
        <v>0</v>
      </c>
      <c r="I339" s="221">
        <v>0</v>
      </c>
      <c r="J339" s="224">
        <v>46006.336053240739</v>
      </c>
      <c r="K339" s="221">
        <v>372</v>
      </c>
      <c r="L339" s="235">
        <f>IFERROR(_xlfn.XLOOKUP($A339,'LISTA '!$D:$D,'LISTA '!$S:$S),"999999,9")</f>
        <v>135</v>
      </c>
      <c r="M339" s="2">
        <f>IFERROR(_xlfn.XLOOKUP($A339,'LISTA '!$D:$D,'LISTA '!$S:$S),"999999,9")</f>
        <v>135</v>
      </c>
      <c r="N339" s="2">
        <f>IFERROR(_xlfn.XLOOKUP($A339,'LISTA '!$D:$D,'LISTA '!$S:$S),"999999,9")</f>
        <v>135</v>
      </c>
    </row>
    <row r="340" spans="1:14" x14ac:dyDescent="0.3">
      <c r="A340" s="187">
        <v>63</v>
      </c>
      <c r="B340" s="221">
        <v>122.50000000000001</v>
      </c>
      <c r="C340" s="221">
        <v>122.50000000000001</v>
      </c>
      <c r="D340" s="221">
        <v>122.50000000000001</v>
      </c>
      <c r="E340" s="221">
        <v>0</v>
      </c>
      <c r="F340" s="221">
        <v>0</v>
      </c>
      <c r="G340" s="221">
        <v>0</v>
      </c>
      <c r="H340" s="221">
        <v>0</v>
      </c>
      <c r="I340" s="221">
        <v>0</v>
      </c>
      <c r="J340" s="224">
        <v>46006.336053240739</v>
      </c>
      <c r="K340" s="221">
        <v>373</v>
      </c>
      <c r="L340" s="235">
        <f>IFERROR(_xlfn.XLOOKUP($A340,'LISTA '!$D:$D,'LISTA '!$S:$S),"999999,9")</f>
        <v>122.50000000000001</v>
      </c>
      <c r="M340" s="2">
        <f>IFERROR(_xlfn.XLOOKUP($A340,'LISTA '!$D:$D,'LISTA '!$S:$S),"999999,9")</f>
        <v>122.50000000000001</v>
      </c>
      <c r="N340" s="2">
        <f>IFERROR(_xlfn.XLOOKUP($A340,'LISTA '!$D:$D,'LISTA '!$S:$S),"999999,9")</f>
        <v>122.50000000000001</v>
      </c>
    </row>
    <row r="341" spans="1:14" x14ac:dyDescent="0.3">
      <c r="A341" s="187">
        <v>62</v>
      </c>
      <c r="B341" s="221">
        <v>122.50000000000001</v>
      </c>
      <c r="C341" s="221">
        <v>122.50000000000001</v>
      </c>
      <c r="D341" s="221">
        <v>122.50000000000001</v>
      </c>
      <c r="E341" s="221">
        <v>0</v>
      </c>
      <c r="F341" s="221">
        <v>0</v>
      </c>
      <c r="G341" s="221">
        <v>0</v>
      </c>
      <c r="H341" s="221">
        <v>0</v>
      </c>
      <c r="I341" s="221">
        <v>0</v>
      </c>
      <c r="J341" s="224">
        <v>46006.336053240739</v>
      </c>
      <c r="K341" s="221">
        <v>374</v>
      </c>
      <c r="L341" s="235">
        <f>IFERROR(_xlfn.XLOOKUP($A341,'LISTA '!$D:$D,'LISTA '!$S:$S),"999999,9")</f>
        <v>122.50000000000001</v>
      </c>
      <c r="M341" s="2">
        <f>IFERROR(_xlfn.XLOOKUP($A341,'LISTA '!$D:$D,'LISTA '!$S:$S),"999999,9")</f>
        <v>122.50000000000001</v>
      </c>
      <c r="N341" s="2">
        <f>IFERROR(_xlfn.XLOOKUP($A341,'LISTA '!$D:$D,'LISTA '!$S:$S),"999999,9")</f>
        <v>122.50000000000001</v>
      </c>
    </row>
    <row r="342" spans="1:14" x14ac:dyDescent="0.3">
      <c r="A342" s="187">
        <v>2807</v>
      </c>
      <c r="B342" s="221">
        <v>52.8</v>
      </c>
      <c r="C342" s="221">
        <v>52.8</v>
      </c>
      <c r="D342" s="221">
        <v>52.8</v>
      </c>
      <c r="E342" s="221">
        <v>0</v>
      </c>
      <c r="F342" s="221">
        <v>0</v>
      </c>
      <c r="G342" s="221">
        <v>0</v>
      </c>
      <c r="H342" s="221">
        <v>0</v>
      </c>
      <c r="I342" s="221">
        <v>0</v>
      </c>
      <c r="J342" s="224">
        <v>46006.336053240739</v>
      </c>
      <c r="K342" s="221">
        <v>3844</v>
      </c>
      <c r="L342" s="235">
        <f>IFERROR(_xlfn.XLOOKUP($A342,'LISTA '!$D:$D,'LISTA '!$S:$S),"999999,9")</f>
        <v>52.8</v>
      </c>
      <c r="M342" s="2">
        <f>IFERROR(_xlfn.XLOOKUP($A342,'LISTA '!$D:$D,'LISTA '!$S:$S),"999999,9")</f>
        <v>52.8</v>
      </c>
      <c r="N342" s="2">
        <f>IFERROR(_xlfn.XLOOKUP($A342,'LISTA '!$D:$D,'LISTA '!$S:$S),"999999,9")</f>
        <v>52.8</v>
      </c>
    </row>
    <row r="343" spans="1:14" x14ac:dyDescent="0.3">
      <c r="A343" s="187">
        <v>2809</v>
      </c>
      <c r="B343" s="221">
        <v>52.8</v>
      </c>
      <c r="C343" s="221">
        <v>52.8</v>
      </c>
      <c r="D343" s="221">
        <v>52.8</v>
      </c>
      <c r="E343" s="221">
        <v>0</v>
      </c>
      <c r="F343" s="221">
        <v>0</v>
      </c>
      <c r="G343" s="221">
        <v>0</v>
      </c>
      <c r="H343" s="221">
        <v>0</v>
      </c>
      <c r="I343" s="221">
        <v>0</v>
      </c>
      <c r="J343" s="224">
        <v>46006.336053240739</v>
      </c>
      <c r="K343" s="221">
        <v>3846</v>
      </c>
      <c r="L343" s="235">
        <f>IFERROR(_xlfn.XLOOKUP($A343,'LISTA '!$D:$D,'LISTA '!$S:$S),"999999,9")</f>
        <v>52.8</v>
      </c>
      <c r="M343" s="2">
        <f>IFERROR(_xlfn.XLOOKUP($A343,'LISTA '!$D:$D,'LISTA '!$S:$S),"999999,9")</f>
        <v>52.8</v>
      </c>
      <c r="N343" s="2">
        <f>IFERROR(_xlfn.XLOOKUP($A343,'LISTA '!$D:$D,'LISTA '!$S:$S),"999999,9")</f>
        <v>52.8</v>
      </c>
    </row>
    <row r="344" spans="1:14" x14ac:dyDescent="0.3">
      <c r="A344" s="187">
        <v>2810</v>
      </c>
      <c r="B344" s="221">
        <v>50.6</v>
      </c>
      <c r="C344" s="221">
        <v>50.6</v>
      </c>
      <c r="D344" s="221">
        <v>50.6</v>
      </c>
      <c r="E344" s="221">
        <v>0</v>
      </c>
      <c r="F344" s="221">
        <v>0</v>
      </c>
      <c r="G344" s="221">
        <v>0</v>
      </c>
      <c r="H344" s="221">
        <v>0</v>
      </c>
      <c r="I344" s="221">
        <v>0</v>
      </c>
      <c r="J344" s="224">
        <v>46006.336053240739</v>
      </c>
      <c r="K344" s="221">
        <v>3847</v>
      </c>
      <c r="L344" s="235">
        <f>IFERROR(_xlfn.XLOOKUP($A344,'LISTA '!$D:$D,'LISTA '!$S:$S),"999999,9")</f>
        <v>50.6</v>
      </c>
      <c r="M344" s="2">
        <f>IFERROR(_xlfn.XLOOKUP($A344,'LISTA '!$D:$D,'LISTA '!$S:$S),"999999,9")</f>
        <v>50.6</v>
      </c>
      <c r="N344" s="2">
        <f>IFERROR(_xlfn.XLOOKUP($A344,'LISTA '!$D:$D,'LISTA '!$S:$S),"999999,9")</f>
        <v>50.6</v>
      </c>
    </row>
    <row r="345" spans="1:14" x14ac:dyDescent="0.3">
      <c r="A345" s="187">
        <v>2212</v>
      </c>
      <c r="B345" s="221">
        <v>999999.9</v>
      </c>
      <c r="C345" s="221">
        <v>999999.9</v>
      </c>
      <c r="D345" s="221">
        <v>999999.9</v>
      </c>
      <c r="E345" s="221">
        <v>0</v>
      </c>
      <c r="F345" s="221">
        <v>0</v>
      </c>
      <c r="G345" s="221">
        <v>0</v>
      </c>
      <c r="H345" s="221">
        <v>0</v>
      </c>
      <c r="I345" s="221">
        <v>0</v>
      </c>
      <c r="J345" s="224">
        <v>46006.336053240739</v>
      </c>
      <c r="K345" s="221">
        <v>3800</v>
      </c>
      <c r="L345" s="235" t="str">
        <f>IFERROR(_xlfn.XLOOKUP($A345,'LISTA '!$D:$D,'LISTA '!$S:$S),"999999,9")</f>
        <v>999999,9</v>
      </c>
      <c r="M345" s="2" t="str">
        <f>IFERROR(_xlfn.XLOOKUP($A345,'LISTA '!$D:$D,'LISTA '!$S:$S),"999999,9")</f>
        <v>999999,9</v>
      </c>
      <c r="N345" s="2" t="str">
        <f>IFERROR(_xlfn.XLOOKUP($A345,'LISTA '!$D:$D,'LISTA '!$S:$S),"999999,9")</f>
        <v>999999,9</v>
      </c>
    </row>
    <row r="346" spans="1:14" x14ac:dyDescent="0.3">
      <c r="A346" s="187">
        <v>2214</v>
      </c>
      <c r="B346" s="221">
        <v>999999.9</v>
      </c>
      <c r="C346" s="221">
        <v>999999.9</v>
      </c>
      <c r="D346" s="221">
        <v>999999.9</v>
      </c>
      <c r="E346" s="221">
        <v>0</v>
      </c>
      <c r="F346" s="221">
        <v>0</v>
      </c>
      <c r="G346" s="221">
        <v>0</v>
      </c>
      <c r="H346" s="221">
        <v>0</v>
      </c>
      <c r="I346" s="221">
        <v>0</v>
      </c>
      <c r="J346" s="224">
        <v>46006.336053240739</v>
      </c>
      <c r="K346" s="221">
        <v>3802</v>
      </c>
      <c r="L346" s="235" t="str">
        <f>IFERROR(_xlfn.XLOOKUP($A346,'LISTA '!$D:$D,'LISTA '!$S:$S),"999999,9")</f>
        <v>999999,9</v>
      </c>
      <c r="M346" s="2" t="str">
        <f>IFERROR(_xlfn.XLOOKUP($A346,'LISTA '!$D:$D,'LISTA '!$S:$S),"999999,9")</f>
        <v>999999,9</v>
      </c>
      <c r="N346" s="2" t="str">
        <f>IFERROR(_xlfn.XLOOKUP($A346,'LISTA '!$D:$D,'LISTA '!$S:$S),"999999,9")</f>
        <v>999999,9</v>
      </c>
    </row>
    <row r="347" spans="1:14" x14ac:dyDescent="0.3">
      <c r="A347" s="187">
        <v>2215</v>
      </c>
      <c r="B347" s="221">
        <v>999999.9</v>
      </c>
      <c r="C347" s="221">
        <v>999999.9</v>
      </c>
      <c r="D347" s="221">
        <v>999999.9</v>
      </c>
      <c r="E347" s="221">
        <v>0</v>
      </c>
      <c r="F347" s="221">
        <v>0</v>
      </c>
      <c r="G347" s="221">
        <v>0</v>
      </c>
      <c r="H347" s="221">
        <v>0</v>
      </c>
      <c r="I347" s="221">
        <v>0</v>
      </c>
      <c r="J347" s="224">
        <v>46006.336053240739</v>
      </c>
      <c r="K347" s="221">
        <v>3803</v>
      </c>
      <c r="L347" s="235" t="str">
        <f>IFERROR(_xlfn.XLOOKUP($A347,'LISTA '!$D:$D,'LISTA '!$S:$S),"999999,9")</f>
        <v>999999,9</v>
      </c>
      <c r="M347" s="2" t="str">
        <f>IFERROR(_xlfn.XLOOKUP($A347,'LISTA '!$D:$D,'LISTA '!$S:$S),"999999,9")</f>
        <v>999999,9</v>
      </c>
      <c r="N347" s="2" t="str">
        <f>IFERROR(_xlfn.XLOOKUP($A347,'LISTA '!$D:$D,'LISTA '!$S:$S),"999999,9")</f>
        <v>999999,9</v>
      </c>
    </row>
    <row r="348" spans="1:14" x14ac:dyDescent="0.3">
      <c r="A348" s="187">
        <v>994</v>
      </c>
      <c r="B348" s="221">
        <v>130.80000000000001</v>
      </c>
      <c r="C348" s="221">
        <v>130.80000000000001</v>
      </c>
      <c r="D348" s="221">
        <v>130.80000000000001</v>
      </c>
      <c r="E348" s="221">
        <v>0</v>
      </c>
      <c r="F348" s="221">
        <v>0</v>
      </c>
      <c r="G348" s="221">
        <v>0</v>
      </c>
      <c r="H348" s="221">
        <v>0</v>
      </c>
      <c r="I348" s="221">
        <v>0</v>
      </c>
      <c r="J348" s="224">
        <v>46006.336053240739</v>
      </c>
      <c r="K348" s="221">
        <v>1747</v>
      </c>
      <c r="L348" s="235">
        <f>IFERROR(_xlfn.XLOOKUP($A348,'LISTA '!$D:$D,'LISTA '!$S:$S),"999999,9")</f>
        <v>130.80000000000001</v>
      </c>
      <c r="M348" s="2">
        <f>IFERROR(_xlfn.XLOOKUP($A348,'LISTA '!$D:$D,'LISTA '!$S:$S),"999999,9")</f>
        <v>130.80000000000001</v>
      </c>
      <c r="N348" s="2">
        <f>IFERROR(_xlfn.XLOOKUP($A348,'LISTA '!$D:$D,'LISTA '!$S:$S),"999999,9")</f>
        <v>130.80000000000001</v>
      </c>
    </row>
    <row r="349" spans="1:14" x14ac:dyDescent="0.3">
      <c r="A349" s="187">
        <v>1027</v>
      </c>
      <c r="B349" s="221">
        <v>30.5</v>
      </c>
      <c r="C349" s="221">
        <v>30.5</v>
      </c>
      <c r="D349" s="221">
        <v>30.5</v>
      </c>
      <c r="E349" s="221">
        <v>0</v>
      </c>
      <c r="F349" s="221">
        <v>0</v>
      </c>
      <c r="G349" s="221">
        <v>0</v>
      </c>
      <c r="H349" s="221">
        <v>0</v>
      </c>
      <c r="I349" s="221">
        <v>0</v>
      </c>
      <c r="J349" s="224">
        <v>46006.336053240739</v>
      </c>
      <c r="K349" s="221">
        <v>1799</v>
      </c>
      <c r="L349" s="235">
        <f>IFERROR(_xlfn.XLOOKUP($A349,'LISTA '!$D:$D,'LISTA '!$S:$S),"999999,9")</f>
        <v>30.5</v>
      </c>
      <c r="M349" s="2">
        <f>IFERROR(_xlfn.XLOOKUP($A349,'LISTA '!$D:$D,'LISTA '!$S:$S),"999999,9")</f>
        <v>30.5</v>
      </c>
      <c r="N349" s="2">
        <f>IFERROR(_xlfn.XLOOKUP($A349,'LISTA '!$D:$D,'LISTA '!$S:$S),"999999,9")</f>
        <v>30.5</v>
      </c>
    </row>
    <row r="350" spans="1:14" x14ac:dyDescent="0.3">
      <c r="A350" s="187">
        <v>983</v>
      </c>
      <c r="B350" s="221">
        <v>30.5</v>
      </c>
      <c r="C350" s="221">
        <v>30.5</v>
      </c>
      <c r="D350" s="221">
        <v>30.5</v>
      </c>
      <c r="E350" s="221">
        <v>0</v>
      </c>
      <c r="F350" s="221">
        <v>0</v>
      </c>
      <c r="G350" s="221">
        <v>0</v>
      </c>
      <c r="H350" s="221">
        <v>0</v>
      </c>
      <c r="I350" s="221">
        <v>0</v>
      </c>
      <c r="J350" s="224">
        <v>46006.336053240739</v>
      </c>
      <c r="K350" s="221">
        <v>1716</v>
      </c>
      <c r="L350" s="235">
        <f>IFERROR(_xlfn.XLOOKUP($A350,'LISTA '!$D:$D,'LISTA '!$S:$S),"999999,9")</f>
        <v>30.5</v>
      </c>
      <c r="M350" s="2">
        <f>IFERROR(_xlfn.XLOOKUP($A350,'LISTA '!$D:$D,'LISTA '!$S:$S),"999999,9")</f>
        <v>30.5</v>
      </c>
      <c r="N350" s="2">
        <f>IFERROR(_xlfn.XLOOKUP($A350,'LISTA '!$D:$D,'LISTA '!$S:$S),"999999,9")</f>
        <v>30.5</v>
      </c>
    </row>
    <row r="351" spans="1:14" x14ac:dyDescent="0.3">
      <c r="A351" s="187">
        <v>1835</v>
      </c>
      <c r="B351" s="221">
        <v>999999.9</v>
      </c>
      <c r="C351" s="221">
        <v>999999.9</v>
      </c>
      <c r="D351" s="221">
        <v>999999.9</v>
      </c>
      <c r="E351" s="221">
        <v>0</v>
      </c>
      <c r="F351" s="221">
        <v>0</v>
      </c>
      <c r="G351" s="221">
        <v>0</v>
      </c>
      <c r="H351" s="221">
        <v>0</v>
      </c>
      <c r="I351" s="221">
        <v>0</v>
      </c>
      <c r="J351" s="224">
        <v>46006.336053240739</v>
      </c>
      <c r="K351" s="221">
        <v>3158</v>
      </c>
      <c r="L351" s="235">
        <v>999999.9</v>
      </c>
      <c r="M351" s="2">
        <v>999999.9</v>
      </c>
      <c r="N351" s="2">
        <v>999999.9</v>
      </c>
    </row>
    <row r="352" spans="1:14" x14ac:dyDescent="0.3">
      <c r="A352" s="187">
        <v>1876</v>
      </c>
      <c r="B352" s="221">
        <v>23.9</v>
      </c>
      <c r="C352" s="221">
        <v>23.9</v>
      </c>
      <c r="D352" s="221">
        <v>23.9</v>
      </c>
      <c r="E352" s="221">
        <v>0</v>
      </c>
      <c r="F352" s="221">
        <v>0</v>
      </c>
      <c r="G352" s="221">
        <v>0</v>
      </c>
      <c r="H352" s="221">
        <v>0</v>
      </c>
      <c r="I352" s="221">
        <v>0</v>
      </c>
      <c r="J352" s="224">
        <v>46006.336053240739</v>
      </c>
      <c r="K352" s="221">
        <v>3216</v>
      </c>
      <c r="L352" s="235">
        <f>IFERROR(_xlfn.XLOOKUP($A352,'LISTA '!$D:$D,'LISTA '!$S:$S),"999999,9")</f>
        <v>23.9</v>
      </c>
      <c r="M352" s="2">
        <f>IFERROR(_xlfn.XLOOKUP($A352,'LISTA '!$D:$D,'LISTA '!$S:$S),"999999,9")</f>
        <v>23.9</v>
      </c>
      <c r="N352" s="2">
        <f>IFERROR(_xlfn.XLOOKUP($A352,'LISTA '!$D:$D,'LISTA '!$S:$S),"999999,9")</f>
        <v>23.9</v>
      </c>
    </row>
    <row r="353" spans="1:14" x14ac:dyDescent="0.3">
      <c r="A353" s="187">
        <v>1877</v>
      </c>
      <c r="B353" s="221">
        <v>42.7</v>
      </c>
      <c r="C353" s="221">
        <v>42.7</v>
      </c>
      <c r="D353" s="221">
        <v>42.7</v>
      </c>
      <c r="E353" s="221">
        <v>0</v>
      </c>
      <c r="F353" s="221">
        <v>0</v>
      </c>
      <c r="G353" s="221">
        <v>0</v>
      </c>
      <c r="H353" s="221">
        <v>0</v>
      </c>
      <c r="I353" s="221">
        <v>0</v>
      </c>
      <c r="J353" s="224">
        <v>46006.336053240739</v>
      </c>
      <c r="K353" s="221">
        <v>3217</v>
      </c>
      <c r="L353" s="235">
        <f>IFERROR(_xlfn.XLOOKUP($A353,'LISTA '!$D:$D,'LISTA '!$S:$S),"999999,9")</f>
        <v>42.7</v>
      </c>
      <c r="M353" s="2">
        <f>IFERROR(_xlfn.XLOOKUP($A353,'LISTA '!$D:$D,'LISTA '!$S:$S),"999999,9")</f>
        <v>42.7</v>
      </c>
      <c r="N353" s="2">
        <f>IFERROR(_xlfn.XLOOKUP($A353,'LISTA '!$D:$D,'LISTA '!$S:$S),"999999,9")</f>
        <v>42.7</v>
      </c>
    </row>
    <row r="354" spans="1:14" x14ac:dyDescent="0.3">
      <c r="A354" s="187">
        <v>1878</v>
      </c>
      <c r="B354" s="221">
        <v>17</v>
      </c>
      <c r="C354" s="221">
        <v>17</v>
      </c>
      <c r="D354" s="221">
        <v>17</v>
      </c>
      <c r="E354" s="221">
        <v>0</v>
      </c>
      <c r="F354" s="221">
        <v>0</v>
      </c>
      <c r="G354" s="221">
        <v>0</v>
      </c>
      <c r="H354" s="221">
        <v>0</v>
      </c>
      <c r="I354" s="221">
        <v>0</v>
      </c>
      <c r="J354" s="224">
        <v>46006.336053240739</v>
      </c>
      <c r="K354" s="221">
        <v>3218</v>
      </c>
      <c r="L354" s="235">
        <f>IFERROR(_xlfn.XLOOKUP($A354,'LISTA '!$D:$D,'LISTA '!$S:$S),"999999,9")</f>
        <v>17</v>
      </c>
      <c r="M354" s="2">
        <f>IFERROR(_xlfn.XLOOKUP($A354,'LISTA '!$D:$D,'LISTA '!$S:$S),"999999,9")</f>
        <v>17</v>
      </c>
      <c r="N354" s="2">
        <f>IFERROR(_xlfn.XLOOKUP($A354,'LISTA '!$D:$D,'LISTA '!$S:$S),"999999,9")</f>
        <v>17</v>
      </c>
    </row>
    <row r="355" spans="1:14" x14ac:dyDescent="0.3">
      <c r="A355" s="187">
        <v>1879</v>
      </c>
      <c r="B355" s="221">
        <v>18.8</v>
      </c>
      <c r="C355" s="221">
        <v>18.8</v>
      </c>
      <c r="D355" s="221">
        <v>18.8</v>
      </c>
      <c r="E355" s="221">
        <v>0</v>
      </c>
      <c r="F355" s="221">
        <v>0</v>
      </c>
      <c r="G355" s="221">
        <v>0</v>
      </c>
      <c r="H355" s="221">
        <v>0</v>
      </c>
      <c r="I355" s="221">
        <v>0</v>
      </c>
      <c r="J355" s="224">
        <v>46006.336053240739</v>
      </c>
      <c r="K355" s="221">
        <v>3219</v>
      </c>
      <c r="L355" s="235">
        <f>IFERROR(_xlfn.XLOOKUP($A355,'LISTA '!$D:$D,'LISTA '!$S:$S),"999999,9")</f>
        <v>18.8</v>
      </c>
      <c r="M355" s="2">
        <f>IFERROR(_xlfn.XLOOKUP($A355,'LISTA '!$D:$D,'LISTA '!$S:$S),"999999,9")</f>
        <v>18.8</v>
      </c>
      <c r="N355" s="2">
        <f>IFERROR(_xlfn.XLOOKUP($A355,'LISTA '!$D:$D,'LISTA '!$S:$S),"999999,9")</f>
        <v>18.8</v>
      </c>
    </row>
    <row r="356" spans="1:14" x14ac:dyDescent="0.3">
      <c r="A356" s="187">
        <v>1895</v>
      </c>
      <c r="B356" s="221">
        <v>17.7</v>
      </c>
      <c r="C356" s="221">
        <v>17.7</v>
      </c>
      <c r="D356" s="221">
        <v>17.7</v>
      </c>
      <c r="E356" s="221">
        <v>0</v>
      </c>
      <c r="F356" s="221">
        <v>0</v>
      </c>
      <c r="G356" s="221">
        <v>0</v>
      </c>
      <c r="H356" s="221">
        <v>100</v>
      </c>
      <c r="I356" s="221">
        <v>0</v>
      </c>
      <c r="J356" s="224">
        <v>46006.336053240739</v>
      </c>
      <c r="K356" s="221">
        <v>3259</v>
      </c>
      <c r="L356" s="235">
        <f>IFERROR(_xlfn.XLOOKUP($A356,'LISTA '!$D:$D,'LISTA '!$S:$S),"999999,9")</f>
        <v>17.7</v>
      </c>
      <c r="M356" s="2">
        <f>IFERROR(_xlfn.XLOOKUP($A356,'LISTA '!$D:$D,'LISTA '!$S:$S),"999999,9")</f>
        <v>17.7</v>
      </c>
      <c r="N356" s="2">
        <f>IFERROR(_xlfn.XLOOKUP($A356,'LISTA '!$D:$D,'LISTA '!$S:$S),"999999,9")</f>
        <v>17.7</v>
      </c>
    </row>
    <row r="357" spans="1:14" x14ac:dyDescent="0.3">
      <c r="A357" s="187">
        <v>1896</v>
      </c>
      <c r="B357" s="221">
        <v>13</v>
      </c>
      <c r="C357" s="221">
        <v>13</v>
      </c>
      <c r="D357" s="221">
        <v>13</v>
      </c>
      <c r="E357" s="221">
        <v>0</v>
      </c>
      <c r="F357" s="221">
        <v>0</v>
      </c>
      <c r="G357" s="221">
        <v>0</v>
      </c>
      <c r="H357" s="221">
        <v>0</v>
      </c>
      <c r="I357" s="221">
        <v>0</v>
      </c>
      <c r="J357" s="224">
        <v>46006.336053240739</v>
      </c>
      <c r="K357" s="221">
        <v>3260</v>
      </c>
      <c r="L357" s="235">
        <f>IFERROR(_xlfn.XLOOKUP($A357,'LISTA '!$D:$D,'LISTA '!$S:$S),"999999,9")</f>
        <v>13</v>
      </c>
      <c r="M357" s="2">
        <f>IFERROR(_xlfn.XLOOKUP($A357,'LISTA '!$D:$D,'LISTA '!$S:$S),"999999,9")</f>
        <v>13</v>
      </c>
      <c r="N357" s="2">
        <f>IFERROR(_xlfn.XLOOKUP($A357,'LISTA '!$D:$D,'LISTA '!$S:$S),"999999,9")</f>
        <v>13</v>
      </c>
    </row>
    <row r="358" spans="1:14" x14ac:dyDescent="0.3">
      <c r="A358" s="187">
        <v>1898</v>
      </c>
      <c r="B358" s="221">
        <v>30.9</v>
      </c>
      <c r="C358" s="221">
        <v>30.9</v>
      </c>
      <c r="D358" s="221">
        <v>30.9</v>
      </c>
      <c r="E358" s="221">
        <v>0</v>
      </c>
      <c r="F358" s="221">
        <v>0</v>
      </c>
      <c r="G358" s="221">
        <v>0</v>
      </c>
      <c r="H358" s="221">
        <v>100</v>
      </c>
      <c r="I358" s="221">
        <v>0</v>
      </c>
      <c r="J358" s="224">
        <v>46006.336053240739</v>
      </c>
      <c r="K358" s="221">
        <v>3262</v>
      </c>
      <c r="L358" s="235">
        <f>IFERROR(_xlfn.XLOOKUP($A358,'LISTA '!$D:$D,'LISTA '!$S:$S),"999999,9")</f>
        <v>30.9</v>
      </c>
      <c r="M358" s="2">
        <f>IFERROR(_xlfn.XLOOKUP($A358,'LISTA '!$D:$D,'LISTA '!$S:$S),"999999,9")</f>
        <v>30.9</v>
      </c>
      <c r="N358" s="2">
        <f>IFERROR(_xlfn.XLOOKUP($A358,'LISTA '!$D:$D,'LISTA '!$S:$S),"999999,9")</f>
        <v>30.9</v>
      </c>
    </row>
    <row r="359" spans="1:14" x14ac:dyDescent="0.3">
      <c r="A359" s="187">
        <v>1903</v>
      </c>
      <c r="B359" s="221">
        <v>999999.9</v>
      </c>
      <c r="C359" s="221">
        <v>999999.9</v>
      </c>
      <c r="D359" s="221">
        <v>999999.9</v>
      </c>
      <c r="E359" s="221">
        <v>0</v>
      </c>
      <c r="F359" s="221">
        <v>0</v>
      </c>
      <c r="G359" s="221">
        <v>0</v>
      </c>
      <c r="H359" s="221">
        <v>100</v>
      </c>
      <c r="I359" s="221">
        <v>0</v>
      </c>
      <c r="J359" s="224">
        <v>46006.336053240739</v>
      </c>
      <c r="K359" s="221">
        <v>3267</v>
      </c>
      <c r="L359" s="235" t="str">
        <f>IFERROR(_xlfn.XLOOKUP($A359,'LISTA '!$D:$D,'LISTA '!$S:$S),"999999,9")</f>
        <v>999999,9</v>
      </c>
      <c r="M359" s="2" t="str">
        <f>IFERROR(_xlfn.XLOOKUP($A359,'LISTA '!$D:$D,'LISTA '!$S:$S),"999999,9")</f>
        <v>999999,9</v>
      </c>
      <c r="N359" s="2" t="str">
        <f>IFERROR(_xlfn.XLOOKUP($A359,'LISTA '!$D:$D,'LISTA '!$S:$S),"999999,9")</f>
        <v>999999,9</v>
      </c>
    </row>
    <row r="360" spans="1:14" x14ac:dyDescent="0.3">
      <c r="A360" s="187">
        <v>1906</v>
      </c>
      <c r="B360" s="221">
        <v>20.8</v>
      </c>
      <c r="C360" s="221">
        <v>20.8</v>
      </c>
      <c r="D360" s="221">
        <v>20.8</v>
      </c>
      <c r="E360" s="221">
        <v>0</v>
      </c>
      <c r="F360" s="221">
        <v>0</v>
      </c>
      <c r="G360" s="221">
        <v>0</v>
      </c>
      <c r="H360" s="221">
        <v>0</v>
      </c>
      <c r="I360" s="221">
        <v>0</v>
      </c>
      <c r="J360" s="224">
        <v>46006.336053240739</v>
      </c>
      <c r="K360" s="221">
        <v>3270</v>
      </c>
      <c r="L360" s="235">
        <f>IFERROR(_xlfn.XLOOKUP($A360,'LISTA '!$D:$D,'LISTA '!$S:$S),"999999,9")</f>
        <v>20.8</v>
      </c>
      <c r="M360" s="2">
        <f>IFERROR(_xlfn.XLOOKUP($A360,'LISTA '!$D:$D,'LISTA '!$S:$S),"999999,9")</f>
        <v>20.8</v>
      </c>
      <c r="N360" s="2">
        <f>IFERROR(_xlfn.XLOOKUP($A360,'LISTA '!$D:$D,'LISTA '!$S:$S),"999999,9")</f>
        <v>20.8</v>
      </c>
    </row>
    <row r="361" spans="1:14" x14ac:dyDescent="0.3">
      <c r="A361" s="187">
        <v>1907</v>
      </c>
      <c r="B361" s="221">
        <v>17</v>
      </c>
      <c r="C361" s="221">
        <v>17</v>
      </c>
      <c r="D361" s="221">
        <v>17</v>
      </c>
      <c r="E361" s="221">
        <v>0</v>
      </c>
      <c r="F361" s="221">
        <v>0</v>
      </c>
      <c r="G361" s="221">
        <v>0</v>
      </c>
      <c r="H361" s="221">
        <v>0</v>
      </c>
      <c r="I361" s="221">
        <v>0</v>
      </c>
      <c r="J361" s="224">
        <v>46006.336053240739</v>
      </c>
      <c r="K361" s="221">
        <v>3271</v>
      </c>
      <c r="L361" s="235">
        <f>IFERROR(_xlfn.XLOOKUP($A361,'LISTA '!$D:$D,'LISTA '!$S:$S),"999999,9")</f>
        <v>17</v>
      </c>
      <c r="M361" s="2">
        <f>IFERROR(_xlfn.XLOOKUP($A361,'LISTA '!$D:$D,'LISTA '!$S:$S),"999999,9")</f>
        <v>17</v>
      </c>
      <c r="N361" s="2">
        <f>IFERROR(_xlfn.XLOOKUP($A361,'LISTA '!$D:$D,'LISTA '!$S:$S),"999999,9")</f>
        <v>17</v>
      </c>
    </row>
    <row r="362" spans="1:14" x14ac:dyDescent="0.3">
      <c r="A362" s="187">
        <v>1909</v>
      </c>
      <c r="B362" s="221">
        <v>999999.9</v>
      </c>
      <c r="C362" s="221">
        <v>999999.9</v>
      </c>
      <c r="D362" s="221">
        <v>999999.9</v>
      </c>
      <c r="E362" s="221">
        <v>0</v>
      </c>
      <c r="F362" s="221">
        <v>0</v>
      </c>
      <c r="G362" s="221">
        <v>0</v>
      </c>
      <c r="H362" s="221">
        <v>100</v>
      </c>
      <c r="I362" s="221">
        <v>0</v>
      </c>
      <c r="J362" s="224">
        <v>46006.336053240739</v>
      </c>
      <c r="K362" s="221">
        <v>3273</v>
      </c>
      <c r="L362" s="235" t="str">
        <f>IFERROR(_xlfn.XLOOKUP($A362,'LISTA '!$D:$D,'LISTA '!$S:$S),"999999,9")</f>
        <v>999999,9</v>
      </c>
      <c r="M362" s="2" t="str">
        <f>IFERROR(_xlfn.XLOOKUP($A362,'LISTA '!$D:$D,'LISTA '!$S:$S),"999999,9")</f>
        <v>999999,9</v>
      </c>
      <c r="N362" s="2" t="str">
        <f>IFERROR(_xlfn.XLOOKUP($A362,'LISTA '!$D:$D,'LISTA '!$S:$S),"999999,9")</f>
        <v>999999,9</v>
      </c>
    </row>
    <row r="363" spans="1:14" x14ac:dyDescent="0.3">
      <c r="A363" s="187">
        <v>1915</v>
      </c>
      <c r="B363" s="221">
        <v>17.600000000000001</v>
      </c>
      <c r="C363" s="221">
        <v>17.600000000000001</v>
      </c>
      <c r="D363" s="221">
        <v>17.600000000000001</v>
      </c>
      <c r="E363" s="221">
        <v>0</v>
      </c>
      <c r="F363" s="221">
        <v>0</v>
      </c>
      <c r="G363" s="221">
        <v>0</v>
      </c>
      <c r="H363" s="221">
        <v>100</v>
      </c>
      <c r="I363" s="221">
        <v>0</v>
      </c>
      <c r="J363" s="224">
        <v>46006.336053240739</v>
      </c>
      <c r="K363" s="221">
        <v>3280</v>
      </c>
      <c r="L363" s="235">
        <f>IFERROR(_xlfn.XLOOKUP($A363,'LISTA '!$D:$D,'LISTA '!$S:$S),"999999,9")</f>
        <v>17.600000000000001</v>
      </c>
      <c r="M363" s="2">
        <f>IFERROR(_xlfn.XLOOKUP($A363,'LISTA '!$D:$D,'LISTA '!$S:$S),"999999,9")</f>
        <v>17.600000000000001</v>
      </c>
      <c r="N363" s="2">
        <f>IFERROR(_xlfn.XLOOKUP($A363,'LISTA '!$D:$D,'LISTA '!$S:$S),"999999,9")</f>
        <v>17.600000000000001</v>
      </c>
    </row>
    <row r="364" spans="1:14" x14ac:dyDescent="0.3">
      <c r="A364" s="187">
        <v>21548</v>
      </c>
      <c r="B364" s="221">
        <v>27.8</v>
      </c>
      <c r="C364" s="221">
        <v>27.8</v>
      </c>
      <c r="D364" s="221">
        <v>27.8</v>
      </c>
      <c r="E364" s="221">
        <v>0</v>
      </c>
      <c r="F364" s="221">
        <v>0</v>
      </c>
      <c r="G364" s="221">
        <v>0</v>
      </c>
      <c r="H364" s="221">
        <v>0</v>
      </c>
      <c r="I364" s="221">
        <v>0</v>
      </c>
      <c r="J364" s="224">
        <v>46006.336053240739</v>
      </c>
      <c r="K364" s="221">
        <v>3287</v>
      </c>
      <c r="L364" s="235">
        <f>IFERROR(_xlfn.XLOOKUP($A364,'LISTA '!$D:$D,'LISTA '!$S:$S),"999999,9")</f>
        <v>27.8</v>
      </c>
      <c r="M364" s="2">
        <f>IFERROR(_xlfn.XLOOKUP($A364,'LISTA '!$D:$D,'LISTA '!$S:$S),"999999,9")</f>
        <v>27.8</v>
      </c>
      <c r="N364" s="2">
        <f>IFERROR(_xlfn.XLOOKUP($A364,'LISTA '!$D:$D,'LISTA '!$S:$S),"999999,9")</f>
        <v>27.8</v>
      </c>
    </row>
    <row r="365" spans="1:14" x14ac:dyDescent="0.3">
      <c r="A365" s="187">
        <v>2072</v>
      </c>
      <c r="B365" s="221">
        <v>999999.9</v>
      </c>
      <c r="C365" s="221">
        <v>999999.9</v>
      </c>
      <c r="D365" s="221">
        <v>999999.9</v>
      </c>
      <c r="E365" s="221">
        <v>0</v>
      </c>
      <c r="F365" s="221">
        <v>0</v>
      </c>
      <c r="G365" s="221">
        <v>0</v>
      </c>
      <c r="H365" s="221">
        <v>0</v>
      </c>
      <c r="I365" s="221">
        <v>0</v>
      </c>
      <c r="J365" s="224">
        <v>46006.336053240739</v>
      </c>
      <c r="K365" s="221">
        <v>3455</v>
      </c>
      <c r="L365" s="235" t="str">
        <f>IFERROR(_xlfn.XLOOKUP($A365,'LISTA '!$D:$D,'LISTA '!$S:$S),"999999,9")</f>
        <v>999999,9</v>
      </c>
      <c r="M365" s="2" t="str">
        <f>IFERROR(_xlfn.XLOOKUP($A365,'LISTA '!$D:$D,'LISTA '!$S:$S),"999999,9")</f>
        <v>999999,9</v>
      </c>
      <c r="N365" s="2" t="str">
        <f>IFERROR(_xlfn.XLOOKUP($A365,'LISTA '!$D:$D,'LISTA '!$S:$S),"999999,9")</f>
        <v>999999,9</v>
      </c>
    </row>
    <row r="366" spans="1:14" x14ac:dyDescent="0.3">
      <c r="A366" s="187">
        <v>11080</v>
      </c>
      <c r="B366" s="221">
        <v>999999.9</v>
      </c>
      <c r="C366" s="221">
        <v>999999.9</v>
      </c>
      <c r="D366" s="221">
        <v>999999.9</v>
      </c>
      <c r="E366" s="221">
        <v>0</v>
      </c>
      <c r="F366" s="221">
        <v>0</v>
      </c>
      <c r="G366" s="221">
        <v>0</v>
      </c>
      <c r="H366" s="221">
        <v>0</v>
      </c>
      <c r="I366" s="221">
        <v>0</v>
      </c>
      <c r="J366" s="224">
        <v>46006.336053240739</v>
      </c>
      <c r="K366" s="221">
        <v>3600</v>
      </c>
      <c r="L366" s="235" t="str">
        <f>IFERROR(_xlfn.XLOOKUP($A366,'LISTA '!$D:$D,'LISTA '!$S:$S),"999999,9")</f>
        <v>999999,9</v>
      </c>
      <c r="M366" s="2" t="str">
        <f>IFERROR(_xlfn.XLOOKUP($A366,'LISTA '!$D:$D,'LISTA '!$S:$S),"999999,9")</f>
        <v>999999,9</v>
      </c>
      <c r="N366" s="2" t="str">
        <f>IFERROR(_xlfn.XLOOKUP($A366,'LISTA '!$D:$D,'LISTA '!$S:$S),"999999,9")</f>
        <v>999999,9</v>
      </c>
    </row>
    <row r="367" spans="1:14" x14ac:dyDescent="0.3">
      <c r="A367" s="187">
        <v>21593</v>
      </c>
      <c r="B367" s="221">
        <v>999999.9</v>
      </c>
      <c r="C367" s="221">
        <v>999999.9</v>
      </c>
      <c r="D367" s="221">
        <v>999999.9</v>
      </c>
      <c r="E367" s="221">
        <v>0</v>
      </c>
      <c r="F367" s="221">
        <v>0</v>
      </c>
      <c r="G367" s="221">
        <v>0</v>
      </c>
      <c r="H367" s="221">
        <v>0</v>
      </c>
      <c r="I367" s="221">
        <v>0</v>
      </c>
      <c r="J367" s="224">
        <v>46006.336053240739</v>
      </c>
      <c r="K367" s="221">
        <v>3605</v>
      </c>
      <c r="L367" s="235" t="str">
        <f>IFERROR(_xlfn.XLOOKUP($A367,'LISTA '!$D:$D,'LISTA '!$S:$S),"999999,9")</f>
        <v>999999,9</v>
      </c>
      <c r="M367" s="2" t="str">
        <f>IFERROR(_xlfn.XLOOKUP($A367,'LISTA '!$D:$D,'LISTA '!$S:$S),"999999,9")</f>
        <v>999999,9</v>
      </c>
      <c r="N367" s="2" t="str">
        <f>IFERROR(_xlfn.XLOOKUP($A367,'LISTA '!$D:$D,'LISTA '!$S:$S),"999999,9")</f>
        <v>999999,9</v>
      </c>
    </row>
    <row r="368" spans="1:14" x14ac:dyDescent="0.3">
      <c r="A368" s="187">
        <v>2161</v>
      </c>
      <c r="B368" s="221">
        <v>43</v>
      </c>
      <c r="C368" s="221">
        <v>43</v>
      </c>
      <c r="D368" s="221">
        <v>43</v>
      </c>
      <c r="E368" s="221">
        <v>0</v>
      </c>
      <c r="F368" s="221">
        <v>0</v>
      </c>
      <c r="G368" s="221">
        <v>0</v>
      </c>
      <c r="H368" s="221">
        <v>100</v>
      </c>
      <c r="I368" s="221">
        <v>0</v>
      </c>
      <c r="J368" s="224">
        <v>46006.336053240739</v>
      </c>
      <c r="K368" s="221">
        <v>3666</v>
      </c>
      <c r="L368" s="235">
        <f>IFERROR(_xlfn.XLOOKUP($A368,'LISTA '!$D:$D,'LISTA '!$S:$S),"999999,9")</f>
        <v>43</v>
      </c>
      <c r="M368" s="2">
        <f>IFERROR(_xlfn.XLOOKUP($A368,'LISTA '!$D:$D,'LISTA '!$S:$S),"999999,9")</f>
        <v>43</v>
      </c>
      <c r="N368" s="2">
        <f>IFERROR(_xlfn.XLOOKUP($A368,'LISTA '!$D:$D,'LISTA '!$S:$S),"999999,9")</f>
        <v>43</v>
      </c>
    </row>
    <row r="369" spans="1:14" x14ac:dyDescent="0.3">
      <c r="A369" s="187">
        <v>2163</v>
      </c>
      <c r="B369" s="221">
        <v>20.8</v>
      </c>
      <c r="C369" s="221">
        <v>20.8</v>
      </c>
      <c r="D369" s="221">
        <v>20.8</v>
      </c>
      <c r="E369" s="221">
        <v>0</v>
      </c>
      <c r="F369" s="221">
        <v>0</v>
      </c>
      <c r="G369" s="221">
        <v>0</v>
      </c>
      <c r="H369" s="221">
        <v>100</v>
      </c>
      <c r="I369" s="221">
        <v>0</v>
      </c>
      <c r="J369" s="224">
        <v>46006.336053240739</v>
      </c>
      <c r="K369" s="221">
        <v>3668</v>
      </c>
      <c r="L369" s="235">
        <f>IFERROR(_xlfn.XLOOKUP($A369,'LISTA '!$D:$D,'LISTA '!$S:$S),"999999,9")</f>
        <v>20.8</v>
      </c>
      <c r="M369" s="2">
        <f>IFERROR(_xlfn.XLOOKUP($A369,'LISTA '!$D:$D,'LISTA '!$S:$S),"999999,9")</f>
        <v>20.8</v>
      </c>
      <c r="N369" s="2">
        <f>IFERROR(_xlfn.XLOOKUP($A369,'LISTA '!$D:$D,'LISTA '!$S:$S),"999999,9")</f>
        <v>20.8</v>
      </c>
    </row>
    <row r="370" spans="1:14" x14ac:dyDescent="0.3">
      <c r="A370" s="187">
        <v>2165</v>
      </c>
      <c r="B370" s="221">
        <v>10.1</v>
      </c>
      <c r="C370" s="221">
        <v>10.1</v>
      </c>
      <c r="D370" s="221">
        <v>10.1</v>
      </c>
      <c r="E370" s="221">
        <v>0</v>
      </c>
      <c r="F370" s="221">
        <v>0</v>
      </c>
      <c r="G370" s="221">
        <v>0</v>
      </c>
      <c r="H370" s="221">
        <v>0</v>
      </c>
      <c r="I370" s="221">
        <v>0</v>
      </c>
      <c r="J370" s="224">
        <v>46006.336053240739</v>
      </c>
      <c r="K370" s="221">
        <v>3670</v>
      </c>
      <c r="L370" s="235">
        <f>IFERROR(_xlfn.XLOOKUP($A370,'LISTA '!$D:$D,'LISTA '!$S:$S),"999999,9")</f>
        <v>10.1</v>
      </c>
      <c r="M370" s="2">
        <f>IFERROR(_xlfn.XLOOKUP($A370,'LISTA '!$D:$D,'LISTA '!$S:$S),"999999,9")</f>
        <v>10.1</v>
      </c>
      <c r="N370" s="2">
        <f>IFERROR(_xlfn.XLOOKUP($A370,'LISTA '!$D:$D,'LISTA '!$S:$S),"999999,9")</f>
        <v>10.1</v>
      </c>
    </row>
    <row r="371" spans="1:14" x14ac:dyDescent="0.3">
      <c r="A371" s="187">
        <v>2166</v>
      </c>
      <c r="B371" s="221">
        <v>35</v>
      </c>
      <c r="C371" s="221">
        <v>35</v>
      </c>
      <c r="D371" s="221">
        <v>35</v>
      </c>
      <c r="E371" s="221">
        <v>0</v>
      </c>
      <c r="F371" s="221">
        <v>0</v>
      </c>
      <c r="G371" s="221">
        <v>0</v>
      </c>
      <c r="H371" s="221">
        <v>100</v>
      </c>
      <c r="I371" s="221">
        <v>0</v>
      </c>
      <c r="J371" s="224">
        <v>46006.336053240739</v>
      </c>
      <c r="K371" s="221">
        <v>3671</v>
      </c>
      <c r="L371" s="235">
        <f>IFERROR(_xlfn.XLOOKUP($A371,'LISTA '!$D:$D,'LISTA '!$S:$S),"999999,9")</f>
        <v>35</v>
      </c>
      <c r="M371" s="2">
        <f>IFERROR(_xlfn.XLOOKUP($A371,'LISTA '!$D:$D,'LISTA '!$S:$S),"999999,9")</f>
        <v>35</v>
      </c>
      <c r="N371" s="2">
        <f>IFERROR(_xlfn.XLOOKUP($A371,'LISTA '!$D:$D,'LISTA '!$S:$S),"999999,9")</f>
        <v>35</v>
      </c>
    </row>
    <row r="372" spans="1:14" x14ac:dyDescent="0.3">
      <c r="A372" s="187">
        <v>11072</v>
      </c>
      <c r="B372" s="221">
        <v>999999.9</v>
      </c>
      <c r="C372" s="221">
        <v>999999.9</v>
      </c>
      <c r="D372" s="221">
        <v>999999.9</v>
      </c>
      <c r="E372" s="221">
        <v>0</v>
      </c>
      <c r="F372" s="221">
        <v>0</v>
      </c>
      <c r="G372" s="221">
        <v>0</v>
      </c>
      <c r="H372" s="221">
        <v>0</v>
      </c>
      <c r="I372" s="221">
        <v>0</v>
      </c>
      <c r="J372" s="224">
        <v>46006.336053240739</v>
      </c>
      <c r="K372" s="221">
        <v>2920</v>
      </c>
      <c r="L372" s="235" t="str">
        <f>IFERROR(_xlfn.XLOOKUP($A372,'LISTA '!$D:$D,'LISTA '!$S:$S),"999999,9")</f>
        <v>999999,9</v>
      </c>
      <c r="M372" s="2" t="str">
        <f>IFERROR(_xlfn.XLOOKUP($A372,'LISTA '!$D:$D,'LISTA '!$S:$S),"999999,9")</f>
        <v>999999,9</v>
      </c>
      <c r="N372" s="2" t="str">
        <f>IFERROR(_xlfn.XLOOKUP($A372,'LISTA '!$D:$D,'LISTA '!$S:$S),"999999,9")</f>
        <v>999999,9</v>
      </c>
    </row>
    <row r="373" spans="1:14" x14ac:dyDescent="0.3">
      <c r="A373" s="187">
        <v>1761</v>
      </c>
      <c r="B373" s="221">
        <v>124.8</v>
      </c>
      <c r="C373" s="221">
        <v>124.8</v>
      </c>
      <c r="D373" s="221">
        <v>124.8</v>
      </c>
      <c r="E373" s="221">
        <v>0</v>
      </c>
      <c r="F373" s="221">
        <v>0</v>
      </c>
      <c r="G373" s="221">
        <v>0</v>
      </c>
      <c r="H373" s="221">
        <v>0</v>
      </c>
      <c r="I373" s="221">
        <v>0</v>
      </c>
      <c r="J373" s="224">
        <v>46006.336053240739</v>
      </c>
      <c r="K373" s="221">
        <v>3041</v>
      </c>
      <c r="L373" s="235">
        <f>IFERROR(_xlfn.XLOOKUP($A373,'LISTA '!$D:$D,'LISTA '!$S:$S),"999999,9")</f>
        <v>124.8</v>
      </c>
      <c r="M373" s="2">
        <f>IFERROR(_xlfn.XLOOKUP($A373,'LISTA '!$D:$D,'LISTA '!$S:$S),"999999,9")</f>
        <v>124.8</v>
      </c>
      <c r="N373" s="2">
        <f>IFERROR(_xlfn.XLOOKUP($A373,'LISTA '!$D:$D,'LISTA '!$S:$S),"999999,9")</f>
        <v>124.8</v>
      </c>
    </row>
    <row r="374" spans="1:14" x14ac:dyDescent="0.3">
      <c r="A374" s="187">
        <v>11075</v>
      </c>
      <c r="B374" s="221">
        <v>999999.9</v>
      </c>
      <c r="C374" s="221">
        <v>999999.9</v>
      </c>
      <c r="D374" s="221">
        <v>999999.9</v>
      </c>
      <c r="E374" s="221">
        <v>0</v>
      </c>
      <c r="F374" s="221">
        <v>0</v>
      </c>
      <c r="G374" s="221">
        <v>0</v>
      </c>
      <c r="H374" s="221">
        <v>0</v>
      </c>
      <c r="I374" s="221">
        <v>0</v>
      </c>
      <c r="J374" s="224">
        <v>46006.336053240739</v>
      </c>
      <c r="K374" s="221">
        <v>3554</v>
      </c>
      <c r="L374" s="235" t="str">
        <f>IFERROR(_xlfn.XLOOKUP($A374,'LISTA '!$D:$D,'LISTA '!$S:$S),"999999,9")</f>
        <v>999999,9</v>
      </c>
      <c r="M374" s="2" t="str">
        <f>IFERROR(_xlfn.XLOOKUP($A374,'LISTA '!$D:$D,'LISTA '!$S:$S),"999999,9")</f>
        <v>999999,9</v>
      </c>
      <c r="N374" s="2" t="str">
        <f>IFERROR(_xlfn.XLOOKUP($A374,'LISTA '!$D:$D,'LISTA '!$S:$S),"999999,9")</f>
        <v>999999,9</v>
      </c>
    </row>
    <row r="375" spans="1:14" x14ac:dyDescent="0.3">
      <c r="A375" s="187">
        <v>1648</v>
      </c>
      <c r="B375" s="221">
        <v>116</v>
      </c>
      <c r="C375" s="221">
        <v>116</v>
      </c>
      <c r="D375" s="221">
        <v>116</v>
      </c>
      <c r="E375" s="221">
        <v>0</v>
      </c>
      <c r="F375" s="221">
        <v>0</v>
      </c>
      <c r="G375" s="221">
        <v>0</v>
      </c>
      <c r="H375" s="221">
        <v>0</v>
      </c>
      <c r="I375" s="221">
        <v>0</v>
      </c>
      <c r="J375" s="224">
        <v>46006.336053240739</v>
      </c>
      <c r="K375" s="221">
        <v>2885</v>
      </c>
      <c r="L375" s="235">
        <f>IFERROR(_xlfn.XLOOKUP($A375,'LISTA '!$D:$D,'LISTA '!$S:$S),"999999,9")</f>
        <v>116</v>
      </c>
      <c r="M375" s="2">
        <f>IFERROR(_xlfn.XLOOKUP($A375,'LISTA '!$D:$D,'LISTA '!$S:$S),"999999,9")</f>
        <v>116</v>
      </c>
      <c r="N375" s="2">
        <f>IFERROR(_xlfn.XLOOKUP($A375,'LISTA '!$D:$D,'LISTA '!$S:$S),"999999,9")</f>
        <v>116</v>
      </c>
    </row>
    <row r="376" spans="1:14" x14ac:dyDescent="0.3">
      <c r="A376" s="187">
        <v>1885</v>
      </c>
      <c r="B376" s="221">
        <v>999999.9</v>
      </c>
      <c r="C376" s="221">
        <v>999999.9</v>
      </c>
      <c r="D376" s="221">
        <v>999999.9</v>
      </c>
      <c r="E376" s="221">
        <v>0</v>
      </c>
      <c r="F376" s="221">
        <v>0</v>
      </c>
      <c r="G376" s="221">
        <v>0</v>
      </c>
      <c r="H376" s="221">
        <v>0</v>
      </c>
      <c r="I376" s="221">
        <v>0</v>
      </c>
      <c r="J376" s="224">
        <v>46006.336053240739</v>
      </c>
      <c r="K376" s="221">
        <v>3246</v>
      </c>
      <c r="L376" s="235">
        <v>999999.9</v>
      </c>
      <c r="M376" s="2">
        <v>999999.9</v>
      </c>
      <c r="N376" s="2">
        <v>999999.9</v>
      </c>
    </row>
    <row r="377" spans="1:14" x14ac:dyDescent="0.3">
      <c r="A377" s="187">
        <v>2679</v>
      </c>
      <c r="B377" s="221">
        <v>16.5</v>
      </c>
      <c r="C377" s="221">
        <v>16.5</v>
      </c>
      <c r="D377" s="221">
        <v>16.5</v>
      </c>
      <c r="E377" s="221">
        <v>0</v>
      </c>
      <c r="F377" s="221">
        <v>0</v>
      </c>
      <c r="G377" s="221">
        <v>0</v>
      </c>
      <c r="H377" s="221">
        <v>0</v>
      </c>
      <c r="I377" s="221">
        <v>0</v>
      </c>
      <c r="J377" s="224">
        <v>46006.336053240739</v>
      </c>
      <c r="K377" s="221">
        <v>3510</v>
      </c>
      <c r="L377" s="235">
        <f>IFERROR(_xlfn.XLOOKUP($A377,'LISTA '!$D:$D,'LISTA '!$S:$S),"999999,9")</f>
        <v>16.5</v>
      </c>
      <c r="M377" s="2">
        <f>IFERROR(_xlfn.XLOOKUP($A377,'LISTA '!$D:$D,'LISTA '!$S:$S),"999999,9")</f>
        <v>16.5</v>
      </c>
      <c r="N377" s="2">
        <f>IFERROR(_xlfn.XLOOKUP($A377,'LISTA '!$D:$D,'LISTA '!$S:$S),"999999,9")</f>
        <v>16.5</v>
      </c>
    </row>
    <row r="378" spans="1:14" x14ac:dyDescent="0.3">
      <c r="A378" s="187">
        <v>2680</v>
      </c>
      <c r="B378" s="221">
        <v>999999.9</v>
      </c>
      <c r="C378" s="221">
        <v>999999.9</v>
      </c>
      <c r="D378" s="221">
        <v>999999.9</v>
      </c>
      <c r="E378" s="221">
        <v>0</v>
      </c>
      <c r="F378" s="221">
        <v>0</v>
      </c>
      <c r="G378" s="221">
        <v>0</v>
      </c>
      <c r="H378" s="221">
        <v>0</v>
      </c>
      <c r="I378" s="221">
        <v>0</v>
      </c>
      <c r="J378" s="224">
        <v>46006.336053240739</v>
      </c>
      <c r="K378" s="221">
        <v>3511</v>
      </c>
      <c r="L378" s="235" t="str">
        <f>IFERROR(_xlfn.XLOOKUP($A378,'LISTA '!$D:$D,'LISTA '!$S:$S),"999999,9")</f>
        <v>999999,9</v>
      </c>
      <c r="M378" s="2" t="str">
        <f>IFERROR(_xlfn.XLOOKUP($A378,'LISTA '!$D:$D,'LISTA '!$S:$S),"999999,9")</f>
        <v>999999,9</v>
      </c>
      <c r="N378" s="2" t="str">
        <f>IFERROR(_xlfn.XLOOKUP($A378,'LISTA '!$D:$D,'LISTA '!$S:$S),"999999,9")</f>
        <v>999999,9</v>
      </c>
    </row>
    <row r="379" spans="1:14" x14ac:dyDescent="0.3">
      <c r="A379" s="187">
        <v>21232</v>
      </c>
      <c r="B379" s="221">
        <v>999999.9</v>
      </c>
      <c r="C379" s="221">
        <v>999999.9</v>
      </c>
      <c r="D379" s="221">
        <v>999999.9</v>
      </c>
      <c r="E379" s="221">
        <v>0</v>
      </c>
      <c r="F379" s="221">
        <v>0</v>
      </c>
      <c r="G379" s="221">
        <v>0</v>
      </c>
      <c r="H379" s="221">
        <v>0</v>
      </c>
      <c r="I379" s="221">
        <v>0</v>
      </c>
      <c r="J379" s="224">
        <v>46006.336053240739</v>
      </c>
      <c r="K379" s="221">
        <v>2270</v>
      </c>
      <c r="L379" s="235" t="str">
        <f>IFERROR(_xlfn.XLOOKUP($A379,'LISTA '!$D:$D,'LISTA '!$S:$S),"999999,9")</f>
        <v>999999,9</v>
      </c>
      <c r="M379" s="2" t="str">
        <f>IFERROR(_xlfn.XLOOKUP($A379,'LISTA '!$D:$D,'LISTA '!$S:$S),"999999,9")</f>
        <v>999999,9</v>
      </c>
      <c r="N379" s="2" t="str">
        <f>IFERROR(_xlfn.XLOOKUP($A379,'LISTA '!$D:$D,'LISTA '!$S:$S),"999999,9")</f>
        <v>999999,9</v>
      </c>
    </row>
    <row r="380" spans="1:14" x14ac:dyDescent="0.3">
      <c r="A380" s="187">
        <v>1340</v>
      </c>
      <c r="B380" s="221">
        <v>189</v>
      </c>
      <c r="C380" s="221">
        <v>189</v>
      </c>
      <c r="D380" s="221">
        <v>189</v>
      </c>
      <c r="E380" s="221">
        <v>0</v>
      </c>
      <c r="F380" s="221">
        <v>0</v>
      </c>
      <c r="G380" s="221">
        <v>0</v>
      </c>
      <c r="H380" s="221">
        <v>100</v>
      </c>
      <c r="I380" s="221">
        <v>0</v>
      </c>
      <c r="J380" s="224">
        <v>46006.336053240739</v>
      </c>
      <c r="K380" s="221">
        <v>2449</v>
      </c>
      <c r="L380" s="235">
        <f>IFERROR(_xlfn.XLOOKUP($A380,'LISTA '!$D:$D,'LISTA '!$S:$S),"999999,9")</f>
        <v>189</v>
      </c>
      <c r="M380" s="2">
        <f>IFERROR(_xlfn.XLOOKUP($A380,'LISTA '!$D:$D,'LISTA '!$S:$S),"999999,9")</f>
        <v>189</v>
      </c>
      <c r="N380" s="2">
        <f>IFERROR(_xlfn.XLOOKUP($A380,'LISTA '!$D:$D,'LISTA '!$S:$S),"999999,9")</f>
        <v>189</v>
      </c>
    </row>
    <row r="381" spans="1:14" x14ac:dyDescent="0.3">
      <c r="A381" s="187">
        <v>1342</v>
      </c>
      <c r="B381" s="221">
        <v>50</v>
      </c>
      <c r="C381" s="221">
        <v>50</v>
      </c>
      <c r="D381" s="221">
        <v>50</v>
      </c>
      <c r="E381" s="221">
        <v>0</v>
      </c>
      <c r="F381" s="221">
        <v>0</v>
      </c>
      <c r="G381" s="221">
        <v>0</v>
      </c>
      <c r="H381" s="221">
        <v>0</v>
      </c>
      <c r="I381" s="221">
        <v>0</v>
      </c>
      <c r="J381" s="224">
        <v>46006.336053240739</v>
      </c>
      <c r="K381" s="221">
        <v>2451</v>
      </c>
      <c r="L381" s="235">
        <f>IFERROR(_xlfn.XLOOKUP($A381,'LISTA '!$D:$D,'LISTA '!$S:$S),"999999,9")</f>
        <v>50</v>
      </c>
      <c r="M381" s="2">
        <f>IFERROR(_xlfn.XLOOKUP($A381,'LISTA '!$D:$D,'LISTA '!$S:$S),"999999,9")</f>
        <v>50</v>
      </c>
      <c r="N381" s="2">
        <f>IFERROR(_xlfn.XLOOKUP($A381,'LISTA '!$D:$D,'LISTA '!$S:$S),"999999,9")</f>
        <v>50</v>
      </c>
    </row>
    <row r="382" spans="1:14" x14ac:dyDescent="0.3">
      <c r="A382" s="187">
        <v>1344</v>
      </c>
      <c r="B382" s="221">
        <v>67.5</v>
      </c>
      <c r="C382" s="221">
        <v>67.5</v>
      </c>
      <c r="D382" s="221">
        <v>67.5</v>
      </c>
      <c r="E382" s="221">
        <v>0</v>
      </c>
      <c r="F382" s="221">
        <v>0</v>
      </c>
      <c r="G382" s="221">
        <v>0</v>
      </c>
      <c r="H382" s="221">
        <v>0</v>
      </c>
      <c r="I382" s="221">
        <v>0</v>
      </c>
      <c r="J382" s="224">
        <v>46006.336053240739</v>
      </c>
      <c r="K382" s="221">
        <v>2453</v>
      </c>
      <c r="L382" s="235">
        <f>IFERROR(_xlfn.XLOOKUP($A382,'LISTA '!$D:$D,'LISTA '!$S:$S),"999999,9")</f>
        <v>67.5</v>
      </c>
      <c r="M382" s="2">
        <f>IFERROR(_xlfn.XLOOKUP($A382,'LISTA '!$D:$D,'LISTA '!$S:$S),"999999,9")</f>
        <v>67.5</v>
      </c>
      <c r="N382" s="2">
        <f>IFERROR(_xlfn.XLOOKUP($A382,'LISTA '!$D:$D,'LISTA '!$S:$S),"999999,9")</f>
        <v>67.5</v>
      </c>
    </row>
    <row r="383" spans="1:14" x14ac:dyDescent="0.3">
      <c r="A383" s="187">
        <v>1345</v>
      </c>
      <c r="B383" s="221">
        <v>75.5</v>
      </c>
      <c r="C383" s="221">
        <v>75.5</v>
      </c>
      <c r="D383" s="221">
        <v>75.5</v>
      </c>
      <c r="E383" s="221">
        <v>0</v>
      </c>
      <c r="F383" s="221">
        <v>0</v>
      </c>
      <c r="G383" s="221">
        <v>0</v>
      </c>
      <c r="H383" s="221">
        <v>0</v>
      </c>
      <c r="I383" s="221">
        <v>0</v>
      </c>
      <c r="J383" s="224">
        <v>46006.336053240739</v>
      </c>
      <c r="K383" s="221">
        <v>2454</v>
      </c>
      <c r="L383" s="235">
        <f>IFERROR(_xlfn.XLOOKUP($A383,'LISTA '!$D:$D,'LISTA '!$S:$S),"999999,9")</f>
        <v>75.5</v>
      </c>
      <c r="M383" s="2">
        <f>IFERROR(_xlfn.XLOOKUP($A383,'LISTA '!$D:$D,'LISTA '!$S:$S),"999999,9")</f>
        <v>75.5</v>
      </c>
      <c r="N383" s="2">
        <f>IFERROR(_xlfn.XLOOKUP($A383,'LISTA '!$D:$D,'LISTA '!$S:$S),"999999,9")</f>
        <v>75.5</v>
      </c>
    </row>
    <row r="384" spans="1:14" x14ac:dyDescent="0.3">
      <c r="A384" s="187">
        <v>1346</v>
      </c>
      <c r="B384" s="221">
        <v>97.5</v>
      </c>
      <c r="C384" s="221">
        <v>97.5</v>
      </c>
      <c r="D384" s="221">
        <v>97.5</v>
      </c>
      <c r="E384" s="221">
        <v>0</v>
      </c>
      <c r="F384" s="221">
        <v>0</v>
      </c>
      <c r="G384" s="221">
        <v>0</v>
      </c>
      <c r="H384" s="221">
        <v>0</v>
      </c>
      <c r="I384" s="221">
        <v>0</v>
      </c>
      <c r="J384" s="224">
        <v>46006.336053240739</v>
      </c>
      <c r="K384" s="221">
        <v>2455</v>
      </c>
      <c r="L384" s="235">
        <f>IFERROR(_xlfn.XLOOKUP($A384,'LISTA '!$D:$D,'LISTA '!$S:$S),"999999,9")</f>
        <v>97.5</v>
      </c>
      <c r="M384" s="2">
        <f>IFERROR(_xlfn.XLOOKUP($A384,'LISTA '!$D:$D,'LISTA '!$S:$S),"999999,9")</f>
        <v>97.5</v>
      </c>
      <c r="N384" s="2">
        <f>IFERROR(_xlfn.XLOOKUP($A384,'LISTA '!$D:$D,'LISTA '!$S:$S),"999999,9")</f>
        <v>97.5</v>
      </c>
    </row>
    <row r="385" spans="1:14" x14ac:dyDescent="0.3">
      <c r="A385" s="187">
        <v>1348</v>
      </c>
      <c r="B385" s="221">
        <v>999999.9</v>
      </c>
      <c r="C385" s="221">
        <v>999999.9</v>
      </c>
      <c r="D385" s="221">
        <v>999999.9</v>
      </c>
      <c r="E385" s="221">
        <v>0</v>
      </c>
      <c r="F385" s="221">
        <v>0</v>
      </c>
      <c r="G385" s="221">
        <v>0</v>
      </c>
      <c r="H385" s="221">
        <v>0</v>
      </c>
      <c r="I385" s="221">
        <v>0</v>
      </c>
      <c r="J385" s="224">
        <v>46006.336053240739</v>
      </c>
      <c r="K385" s="221">
        <v>2457</v>
      </c>
      <c r="L385" s="235">
        <v>999999.9</v>
      </c>
      <c r="M385" s="2">
        <v>999999.9</v>
      </c>
      <c r="N385" s="2">
        <v>999999.9</v>
      </c>
    </row>
    <row r="386" spans="1:14" x14ac:dyDescent="0.3">
      <c r="A386" s="187">
        <v>1349</v>
      </c>
      <c r="B386" s="221">
        <v>67.5</v>
      </c>
      <c r="C386" s="221">
        <v>67.5</v>
      </c>
      <c r="D386" s="221">
        <v>67.5</v>
      </c>
      <c r="E386" s="221">
        <v>0</v>
      </c>
      <c r="F386" s="221">
        <v>0</v>
      </c>
      <c r="G386" s="221">
        <v>0</v>
      </c>
      <c r="H386" s="221">
        <v>0</v>
      </c>
      <c r="I386" s="221">
        <v>0</v>
      </c>
      <c r="J386" s="224">
        <v>46006.336053240739</v>
      </c>
      <c r="K386" s="221">
        <v>2458</v>
      </c>
      <c r="L386" s="235">
        <f>IFERROR(_xlfn.XLOOKUP($A386,'LISTA '!$D:$D,'LISTA '!$S:$S),"999999,9")</f>
        <v>67.5</v>
      </c>
      <c r="M386" s="2">
        <f>IFERROR(_xlfn.XLOOKUP($A386,'LISTA '!$D:$D,'LISTA '!$S:$S),"999999,9")</f>
        <v>67.5</v>
      </c>
      <c r="N386" s="2">
        <f>IFERROR(_xlfn.XLOOKUP($A386,'LISTA '!$D:$D,'LISTA '!$S:$S),"999999,9")</f>
        <v>67.5</v>
      </c>
    </row>
    <row r="387" spans="1:14" x14ac:dyDescent="0.3">
      <c r="A387" s="187">
        <v>20998</v>
      </c>
      <c r="B387" s="221">
        <v>999999.9</v>
      </c>
      <c r="C387" s="221">
        <v>999999.9</v>
      </c>
      <c r="D387" s="221">
        <v>999999.9</v>
      </c>
      <c r="E387" s="221">
        <v>0</v>
      </c>
      <c r="F387" s="221">
        <v>0</v>
      </c>
      <c r="G387" s="221">
        <v>0</v>
      </c>
      <c r="H387" s="221">
        <v>0</v>
      </c>
      <c r="I387" s="221">
        <v>0</v>
      </c>
      <c r="J387" s="224">
        <v>46006.336053240739</v>
      </c>
      <c r="K387" s="221">
        <v>1739</v>
      </c>
      <c r="L387" s="235" t="str">
        <f>IFERROR(_xlfn.XLOOKUP($A387,'LISTA '!$D:$D,'LISTA '!$S:$S),"999999,9")</f>
        <v>999999,9</v>
      </c>
      <c r="M387" s="2" t="str">
        <f>IFERROR(_xlfn.XLOOKUP($A387,'LISTA '!$D:$D,'LISTA '!$S:$S),"999999,9")</f>
        <v>999999,9</v>
      </c>
      <c r="N387" s="2" t="str">
        <f>IFERROR(_xlfn.XLOOKUP($A387,'LISTA '!$D:$D,'LISTA '!$S:$S),"999999,9")</f>
        <v>999999,9</v>
      </c>
    </row>
    <row r="388" spans="1:14" x14ac:dyDescent="0.3">
      <c r="A388" s="187">
        <v>1013</v>
      </c>
      <c r="B388" s="221">
        <v>127.5</v>
      </c>
      <c r="C388" s="221">
        <v>127.5</v>
      </c>
      <c r="D388" s="221">
        <v>127.5</v>
      </c>
      <c r="E388" s="221">
        <v>0</v>
      </c>
      <c r="F388" s="221">
        <v>0</v>
      </c>
      <c r="G388" s="221">
        <v>0</v>
      </c>
      <c r="H388" s="221">
        <v>100</v>
      </c>
      <c r="I388" s="221">
        <v>0</v>
      </c>
      <c r="J388" s="224">
        <v>46006.336053240739</v>
      </c>
      <c r="K388" s="221">
        <v>1783</v>
      </c>
      <c r="L388" s="235">
        <f>IFERROR(_xlfn.XLOOKUP($A388,'LISTA '!$D:$D,'LISTA '!$S:$S),"999999,9")</f>
        <v>127.5</v>
      </c>
      <c r="M388" s="2">
        <f>IFERROR(_xlfn.XLOOKUP($A388,'LISTA '!$D:$D,'LISTA '!$S:$S),"999999,9")</f>
        <v>127.5</v>
      </c>
      <c r="N388" s="2">
        <f>IFERROR(_xlfn.XLOOKUP($A388,'LISTA '!$D:$D,'LISTA '!$S:$S),"999999,9")</f>
        <v>127.5</v>
      </c>
    </row>
    <row r="389" spans="1:14" x14ac:dyDescent="0.3">
      <c r="A389" s="187">
        <v>21020</v>
      </c>
      <c r="B389" s="221">
        <v>70</v>
      </c>
      <c r="C389" s="221">
        <v>70</v>
      </c>
      <c r="D389" s="221">
        <v>70</v>
      </c>
      <c r="E389" s="221">
        <v>0</v>
      </c>
      <c r="F389" s="221">
        <v>0</v>
      </c>
      <c r="G389" s="221">
        <v>0</v>
      </c>
      <c r="H389" s="221">
        <v>0</v>
      </c>
      <c r="I389" s="221">
        <v>0</v>
      </c>
      <c r="J389" s="224">
        <v>46006.336053240739</v>
      </c>
      <c r="K389" s="221">
        <v>1791</v>
      </c>
      <c r="L389" s="235">
        <f>IFERROR(_xlfn.XLOOKUP($A389,'LISTA '!$D:$D,'LISTA '!$S:$S),"999999,9")</f>
        <v>0</v>
      </c>
      <c r="M389" s="2">
        <f>IFERROR(_xlfn.XLOOKUP($A389,'LISTA '!$D:$D,'LISTA '!$S:$S),"999999,9")</f>
        <v>0</v>
      </c>
      <c r="N389" s="2">
        <f>IFERROR(_xlfn.XLOOKUP($A389,'LISTA '!$D:$D,'LISTA '!$S:$S),"999999,9")</f>
        <v>0</v>
      </c>
    </row>
    <row r="390" spans="1:14" x14ac:dyDescent="0.3">
      <c r="A390" s="187">
        <v>1092</v>
      </c>
      <c r="B390" s="221">
        <v>125</v>
      </c>
      <c r="C390" s="221">
        <v>125</v>
      </c>
      <c r="D390" s="221">
        <v>125</v>
      </c>
      <c r="E390" s="221">
        <v>0</v>
      </c>
      <c r="F390" s="221">
        <v>0</v>
      </c>
      <c r="G390" s="221">
        <v>0</v>
      </c>
      <c r="H390" s="221">
        <v>100</v>
      </c>
      <c r="I390" s="221">
        <v>0</v>
      </c>
      <c r="J390" s="224">
        <v>46006.336053240739</v>
      </c>
      <c r="K390" s="221">
        <v>1957</v>
      </c>
      <c r="L390" s="235">
        <f>IFERROR(_xlfn.XLOOKUP($A390,'LISTA '!$D:$D,'LISTA '!$S:$S),"999999,9")</f>
        <v>125</v>
      </c>
      <c r="M390" s="2">
        <f>IFERROR(_xlfn.XLOOKUP($A390,'LISTA '!$D:$D,'LISTA '!$S:$S),"999999,9")</f>
        <v>125</v>
      </c>
      <c r="N390" s="2">
        <f>IFERROR(_xlfn.XLOOKUP($A390,'LISTA '!$D:$D,'LISTA '!$S:$S),"999999,9")</f>
        <v>125</v>
      </c>
    </row>
    <row r="391" spans="1:14" x14ac:dyDescent="0.3">
      <c r="A391" s="187">
        <v>1094</v>
      </c>
      <c r="B391" s="221">
        <v>999999.9</v>
      </c>
      <c r="C391" s="221">
        <v>999999.9</v>
      </c>
      <c r="D391" s="221">
        <v>999999.9</v>
      </c>
      <c r="E391" s="221">
        <v>0</v>
      </c>
      <c r="F391" s="221">
        <v>0</v>
      </c>
      <c r="G391" s="221">
        <v>0</v>
      </c>
      <c r="H391" s="221">
        <v>100</v>
      </c>
      <c r="I391" s="221">
        <v>0</v>
      </c>
      <c r="J391" s="224">
        <v>46006.336053240739</v>
      </c>
      <c r="K391" s="221">
        <v>1959</v>
      </c>
      <c r="L391" s="235" t="str">
        <f>IFERROR(_xlfn.XLOOKUP($A391,'LISTA '!$D:$D,'LISTA '!$S:$S),"999999,9")</f>
        <v>999999,9</v>
      </c>
      <c r="M391" s="2" t="str">
        <f>IFERROR(_xlfn.XLOOKUP($A391,'LISTA '!$D:$D,'LISTA '!$S:$S),"999999,9")</f>
        <v>999999,9</v>
      </c>
      <c r="N391" s="2" t="str">
        <f>IFERROR(_xlfn.XLOOKUP($A391,'LISTA '!$D:$D,'LISTA '!$S:$S),"999999,9")</f>
        <v>999999,9</v>
      </c>
    </row>
    <row r="392" spans="1:14" x14ac:dyDescent="0.3">
      <c r="A392" s="187">
        <v>1095</v>
      </c>
      <c r="B392" s="221">
        <v>152.5</v>
      </c>
      <c r="C392" s="221">
        <v>152.5</v>
      </c>
      <c r="D392" s="221">
        <v>152.5</v>
      </c>
      <c r="E392" s="221">
        <v>0</v>
      </c>
      <c r="F392" s="221">
        <v>0</v>
      </c>
      <c r="G392" s="221">
        <v>0</v>
      </c>
      <c r="H392" s="221">
        <v>100</v>
      </c>
      <c r="I392" s="221">
        <v>0</v>
      </c>
      <c r="J392" s="224">
        <v>46006.336053240739</v>
      </c>
      <c r="K392" s="221">
        <v>1960</v>
      </c>
      <c r="L392" s="235">
        <f>IFERROR(_xlfn.XLOOKUP($A392,'LISTA '!$D:$D,'LISTA '!$S:$S),"999999,9")</f>
        <v>152.5</v>
      </c>
      <c r="M392" s="2">
        <f>IFERROR(_xlfn.XLOOKUP($A392,'LISTA '!$D:$D,'LISTA '!$S:$S),"999999,9")</f>
        <v>152.5</v>
      </c>
      <c r="N392" s="2">
        <f>IFERROR(_xlfn.XLOOKUP($A392,'LISTA '!$D:$D,'LISTA '!$S:$S),"999999,9")</f>
        <v>152.5</v>
      </c>
    </row>
    <row r="393" spans="1:14" x14ac:dyDescent="0.3">
      <c r="A393" s="187">
        <v>1096</v>
      </c>
      <c r="B393" s="221">
        <v>115</v>
      </c>
      <c r="C393" s="221">
        <v>115</v>
      </c>
      <c r="D393" s="221">
        <v>115</v>
      </c>
      <c r="E393" s="221">
        <v>0</v>
      </c>
      <c r="F393" s="221">
        <v>0</v>
      </c>
      <c r="G393" s="221">
        <v>0</v>
      </c>
      <c r="H393" s="221">
        <v>100</v>
      </c>
      <c r="I393" s="221">
        <v>0</v>
      </c>
      <c r="J393" s="224">
        <v>46006.336053240739</v>
      </c>
      <c r="K393" s="221">
        <v>1961</v>
      </c>
      <c r="L393" s="235">
        <f>IFERROR(_xlfn.XLOOKUP($A393,'LISTA '!$D:$D,'LISTA '!$S:$S),"999999,9")</f>
        <v>115</v>
      </c>
      <c r="M393" s="2">
        <f>IFERROR(_xlfn.XLOOKUP($A393,'LISTA '!$D:$D,'LISTA '!$S:$S),"999999,9")</f>
        <v>115</v>
      </c>
      <c r="N393" s="2">
        <f>IFERROR(_xlfn.XLOOKUP($A393,'LISTA '!$D:$D,'LISTA '!$S:$S),"999999,9")</f>
        <v>115</v>
      </c>
    </row>
    <row r="394" spans="1:14" x14ac:dyDescent="0.3">
      <c r="A394" s="187">
        <v>1097</v>
      </c>
      <c r="B394" s="221">
        <v>999999.9</v>
      </c>
      <c r="C394" s="221">
        <v>999999.9</v>
      </c>
      <c r="D394" s="221">
        <v>999999.9</v>
      </c>
      <c r="E394" s="221">
        <v>0</v>
      </c>
      <c r="F394" s="221">
        <v>0</v>
      </c>
      <c r="G394" s="221">
        <v>0</v>
      </c>
      <c r="H394" s="221">
        <v>100</v>
      </c>
      <c r="I394" s="221">
        <v>0</v>
      </c>
      <c r="J394" s="224">
        <v>46006.336053240739</v>
      </c>
      <c r="K394" s="221">
        <v>1962</v>
      </c>
      <c r="L394" s="235" t="str">
        <f>IFERROR(_xlfn.XLOOKUP($A394,'LISTA '!$D:$D,'LISTA '!$S:$S),"999999,9")</f>
        <v>999999,9</v>
      </c>
      <c r="M394" s="2" t="str">
        <f>IFERROR(_xlfn.XLOOKUP($A394,'LISTA '!$D:$D,'LISTA '!$S:$S),"999999,9")</f>
        <v>999999,9</v>
      </c>
      <c r="N394" s="2" t="str">
        <f>IFERROR(_xlfn.XLOOKUP($A394,'LISTA '!$D:$D,'LISTA '!$S:$S),"999999,9")</f>
        <v>999999,9</v>
      </c>
    </row>
    <row r="395" spans="1:14" x14ac:dyDescent="0.3">
      <c r="A395" s="187">
        <v>1099</v>
      </c>
      <c r="B395" s="221">
        <v>117</v>
      </c>
      <c r="C395" s="221">
        <v>117</v>
      </c>
      <c r="D395" s="221">
        <v>117</v>
      </c>
      <c r="E395" s="221">
        <v>0</v>
      </c>
      <c r="F395" s="221">
        <v>0</v>
      </c>
      <c r="G395" s="221">
        <v>0</v>
      </c>
      <c r="H395" s="221">
        <v>100</v>
      </c>
      <c r="I395" s="221">
        <v>0</v>
      </c>
      <c r="J395" s="224">
        <v>46006.336053240739</v>
      </c>
      <c r="K395" s="221">
        <v>1964</v>
      </c>
      <c r="L395" s="235">
        <f>IFERROR(_xlfn.XLOOKUP($A395,'LISTA '!$D:$D,'LISTA '!$S:$S),"999999,9")</f>
        <v>117</v>
      </c>
      <c r="M395" s="2">
        <f>IFERROR(_xlfn.XLOOKUP($A395,'LISTA '!$D:$D,'LISTA '!$S:$S),"999999,9")</f>
        <v>117</v>
      </c>
      <c r="N395" s="2">
        <f>IFERROR(_xlfn.XLOOKUP($A395,'LISTA '!$D:$D,'LISTA '!$S:$S),"999999,9")</f>
        <v>117</v>
      </c>
    </row>
    <row r="396" spans="1:14" x14ac:dyDescent="0.3">
      <c r="A396" s="187">
        <v>1100</v>
      </c>
      <c r="B396" s="221">
        <v>84</v>
      </c>
      <c r="C396" s="221">
        <v>84</v>
      </c>
      <c r="D396" s="221">
        <v>84</v>
      </c>
      <c r="E396" s="221">
        <v>0</v>
      </c>
      <c r="F396" s="221">
        <v>0</v>
      </c>
      <c r="G396" s="221">
        <v>0</v>
      </c>
      <c r="H396" s="221">
        <v>100</v>
      </c>
      <c r="I396" s="221">
        <v>0</v>
      </c>
      <c r="J396" s="224">
        <v>46006.336053240739</v>
      </c>
      <c r="K396" s="221">
        <v>1965</v>
      </c>
      <c r="L396" s="235">
        <f>IFERROR(_xlfn.XLOOKUP($A396,'LISTA '!$D:$D,'LISTA '!$S:$S),"999999,9")</f>
        <v>84</v>
      </c>
      <c r="M396" s="2">
        <f>IFERROR(_xlfn.XLOOKUP($A396,'LISTA '!$D:$D,'LISTA '!$S:$S),"999999,9")</f>
        <v>84</v>
      </c>
      <c r="N396" s="2">
        <f>IFERROR(_xlfn.XLOOKUP($A396,'LISTA '!$D:$D,'LISTA '!$S:$S),"999999,9")</f>
        <v>84</v>
      </c>
    </row>
    <row r="397" spans="1:14" x14ac:dyDescent="0.3">
      <c r="A397" s="187">
        <v>1101</v>
      </c>
      <c r="B397" s="221">
        <v>70.5</v>
      </c>
      <c r="C397" s="221">
        <v>70.5</v>
      </c>
      <c r="D397" s="221">
        <v>70.5</v>
      </c>
      <c r="E397" s="221">
        <v>0</v>
      </c>
      <c r="F397" s="221">
        <v>0</v>
      </c>
      <c r="G397" s="221">
        <v>0</v>
      </c>
      <c r="H397" s="221">
        <v>100</v>
      </c>
      <c r="I397" s="221">
        <v>0</v>
      </c>
      <c r="J397" s="224">
        <v>46006.336053240739</v>
      </c>
      <c r="K397" s="221">
        <v>1966</v>
      </c>
      <c r="L397" s="235">
        <f>IFERROR(_xlfn.XLOOKUP($A397,'LISTA '!$D:$D,'LISTA '!$S:$S),"999999,9")</f>
        <v>70.5</v>
      </c>
      <c r="M397" s="2">
        <f>IFERROR(_xlfn.XLOOKUP($A397,'LISTA '!$D:$D,'LISTA '!$S:$S),"999999,9")</f>
        <v>70.5</v>
      </c>
      <c r="N397" s="2">
        <f>IFERROR(_xlfn.XLOOKUP($A397,'LISTA '!$D:$D,'LISTA '!$S:$S),"999999,9")</f>
        <v>70.5</v>
      </c>
    </row>
    <row r="398" spans="1:14" x14ac:dyDescent="0.3">
      <c r="A398" s="187">
        <v>1102</v>
      </c>
      <c r="B398" s="221">
        <v>70</v>
      </c>
      <c r="C398" s="221">
        <v>70</v>
      </c>
      <c r="D398" s="221">
        <v>70</v>
      </c>
      <c r="E398" s="221">
        <v>0</v>
      </c>
      <c r="F398" s="221">
        <v>0</v>
      </c>
      <c r="G398" s="221">
        <v>0</v>
      </c>
      <c r="H398" s="221">
        <v>100</v>
      </c>
      <c r="I398" s="221">
        <v>0</v>
      </c>
      <c r="J398" s="224">
        <v>46006.336053240739</v>
      </c>
      <c r="K398" s="221">
        <v>1967</v>
      </c>
      <c r="L398" s="235">
        <f>IFERROR(_xlfn.XLOOKUP($A398,'LISTA '!$D:$D,'LISTA '!$S:$S),"999999,9")</f>
        <v>70</v>
      </c>
      <c r="M398" s="2">
        <f>IFERROR(_xlfn.XLOOKUP($A398,'LISTA '!$D:$D,'LISTA '!$S:$S),"999999,9")</f>
        <v>70</v>
      </c>
      <c r="N398" s="2">
        <f>IFERROR(_xlfn.XLOOKUP($A398,'LISTA '!$D:$D,'LISTA '!$S:$S),"999999,9")</f>
        <v>70</v>
      </c>
    </row>
    <row r="399" spans="1:14" x14ac:dyDescent="0.3">
      <c r="A399" s="187">
        <v>20895</v>
      </c>
      <c r="B399" s="221">
        <v>232.50000000000003</v>
      </c>
      <c r="C399" s="221">
        <v>232.50000000000003</v>
      </c>
      <c r="D399" s="221">
        <v>232.50000000000003</v>
      </c>
      <c r="E399" s="221">
        <v>0</v>
      </c>
      <c r="F399" s="221">
        <v>0</v>
      </c>
      <c r="G399" s="221">
        <v>0</v>
      </c>
      <c r="H399" s="221">
        <v>0</v>
      </c>
      <c r="I399" s="221">
        <v>0</v>
      </c>
      <c r="J399" s="224">
        <v>46006.336053240739</v>
      </c>
      <c r="K399" s="221">
        <v>1500</v>
      </c>
      <c r="L399" s="235">
        <f>IFERROR(_xlfn.XLOOKUP($A399,'LISTA '!$D:$D,'LISTA '!$S:$S),"999999,9")</f>
        <v>232.50000000000003</v>
      </c>
      <c r="M399" s="2">
        <f>IFERROR(_xlfn.XLOOKUP($A399,'LISTA '!$D:$D,'LISTA '!$S:$S),"999999,9")</f>
        <v>232.50000000000003</v>
      </c>
      <c r="N399" s="2">
        <f>IFERROR(_xlfn.XLOOKUP($A399,'LISTA '!$D:$D,'LISTA '!$S:$S),"999999,9")</f>
        <v>232.50000000000003</v>
      </c>
    </row>
    <row r="400" spans="1:14" x14ac:dyDescent="0.3">
      <c r="A400" s="187">
        <v>20898</v>
      </c>
      <c r="B400" s="221">
        <v>49</v>
      </c>
      <c r="C400" s="221">
        <v>49</v>
      </c>
      <c r="D400" s="221">
        <v>49</v>
      </c>
      <c r="E400" s="221">
        <v>0</v>
      </c>
      <c r="F400" s="221">
        <v>0</v>
      </c>
      <c r="G400" s="221">
        <v>0</v>
      </c>
      <c r="H400" s="221">
        <v>0</v>
      </c>
      <c r="I400" s="221">
        <v>0</v>
      </c>
      <c r="J400" s="224">
        <v>46006.336053240739</v>
      </c>
      <c r="K400" s="221">
        <v>1504</v>
      </c>
      <c r="L400" s="235">
        <f>IFERROR(_xlfn.XLOOKUP($A400,'LISTA '!$D:$D,'LISTA '!$S:$S),"999999,9")</f>
        <v>49</v>
      </c>
      <c r="M400" s="2">
        <f>IFERROR(_xlfn.XLOOKUP($A400,'LISTA '!$D:$D,'LISTA '!$S:$S),"999999,9")</f>
        <v>49</v>
      </c>
      <c r="N400" s="2">
        <f>IFERROR(_xlfn.XLOOKUP($A400,'LISTA '!$D:$D,'LISTA '!$S:$S),"999999,9")</f>
        <v>49</v>
      </c>
    </row>
    <row r="401" spans="1:14" x14ac:dyDescent="0.3">
      <c r="A401" s="187">
        <v>158</v>
      </c>
      <c r="B401" s="221">
        <v>92.5</v>
      </c>
      <c r="C401" s="221">
        <v>92.5</v>
      </c>
      <c r="D401" s="221">
        <v>92.5</v>
      </c>
      <c r="E401" s="221">
        <v>0</v>
      </c>
      <c r="F401" s="221">
        <v>0</v>
      </c>
      <c r="G401" s="221">
        <v>0</v>
      </c>
      <c r="H401" s="221">
        <v>0</v>
      </c>
      <c r="I401" s="221">
        <v>0</v>
      </c>
      <c r="J401" s="224">
        <v>46006.336053240739</v>
      </c>
      <c r="K401" s="221">
        <v>385</v>
      </c>
      <c r="L401" s="235">
        <f>IFERROR(_xlfn.XLOOKUP($A401,'LISTA '!$D:$D,'LISTA '!$S:$S),"999999,9")</f>
        <v>92.5</v>
      </c>
      <c r="M401" s="2">
        <f>IFERROR(_xlfn.XLOOKUP($A401,'LISTA '!$D:$D,'LISTA '!$S:$S),"999999,9")</f>
        <v>92.5</v>
      </c>
      <c r="N401" s="2">
        <f>IFERROR(_xlfn.XLOOKUP($A401,'LISTA '!$D:$D,'LISTA '!$S:$S),"999999,9")</f>
        <v>92.5</v>
      </c>
    </row>
    <row r="402" spans="1:14" x14ac:dyDescent="0.3">
      <c r="A402" s="187">
        <v>10005</v>
      </c>
      <c r="B402" s="221">
        <v>999999.9</v>
      </c>
      <c r="C402" s="221">
        <v>999999.9</v>
      </c>
      <c r="D402" s="221">
        <v>999999.9</v>
      </c>
      <c r="E402" s="221">
        <v>0</v>
      </c>
      <c r="F402" s="221">
        <v>0</v>
      </c>
      <c r="G402" s="221">
        <v>0</v>
      </c>
      <c r="H402" s="221">
        <v>0</v>
      </c>
      <c r="I402" s="221">
        <v>0</v>
      </c>
      <c r="J402" s="224">
        <v>46006.336053240739</v>
      </c>
      <c r="K402" s="221">
        <v>401</v>
      </c>
      <c r="L402" s="235" t="str">
        <f>IFERROR(_xlfn.XLOOKUP($A402,'LISTA '!$D:$D,'LISTA '!$S:$S),"999999,9")</f>
        <v>999999,9</v>
      </c>
      <c r="M402" s="2" t="str">
        <f>IFERROR(_xlfn.XLOOKUP($A402,'LISTA '!$D:$D,'LISTA '!$S:$S),"999999,9")</f>
        <v>999999,9</v>
      </c>
      <c r="N402" s="2" t="str">
        <f>IFERROR(_xlfn.XLOOKUP($A402,'LISTA '!$D:$D,'LISTA '!$S:$S),"999999,9")</f>
        <v>999999,9</v>
      </c>
    </row>
    <row r="403" spans="1:14" x14ac:dyDescent="0.3">
      <c r="A403" s="187">
        <v>20199</v>
      </c>
      <c r="B403" s="221">
        <v>375</v>
      </c>
      <c r="C403" s="221">
        <v>375</v>
      </c>
      <c r="D403" s="221">
        <v>375</v>
      </c>
      <c r="E403" s="221">
        <v>0</v>
      </c>
      <c r="F403" s="221">
        <v>0</v>
      </c>
      <c r="G403" s="221">
        <v>0</v>
      </c>
      <c r="H403" s="221">
        <v>0</v>
      </c>
      <c r="I403" s="221">
        <v>0</v>
      </c>
      <c r="J403" s="224">
        <v>46006.336053240739</v>
      </c>
      <c r="K403" s="221">
        <v>621</v>
      </c>
      <c r="L403" s="235">
        <f>IFERROR(_xlfn.XLOOKUP($A403,'LISTA '!$D:$D,'LISTA '!$S:$S),"999999,9")</f>
        <v>375</v>
      </c>
      <c r="M403" s="2">
        <f>IFERROR(_xlfn.XLOOKUP($A403,'LISTA '!$D:$D,'LISTA '!$S:$S),"999999,9")</f>
        <v>375</v>
      </c>
      <c r="N403" s="2">
        <f>IFERROR(_xlfn.XLOOKUP($A403,'LISTA '!$D:$D,'LISTA '!$S:$S),"999999,9")</f>
        <v>375</v>
      </c>
    </row>
    <row r="404" spans="1:14" x14ac:dyDescent="0.3">
      <c r="A404" s="187">
        <v>406</v>
      </c>
      <c r="B404" s="221">
        <v>410</v>
      </c>
      <c r="C404" s="221">
        <v>410</v>
      </c>
      <c r="D404" s="221">
        <v>410</v>
      </c>
      <c r="E404" s="221">
        <v>0</v>
      </c>
      <c r="F404" s="221">
        <v>0</v>
      </c>
      <c r="G404" s="221">
        <v>0</v>
      </c>
      <c r="H404" s="221">
        <v>0</v>
      </c>
      <c r="I404" s="221">
        <v>0</v>
      </c>
      <c r="J404" s="224">
        <v>46006.336053240739</v>
      </c>
      <c r="K404" s="221">
        <v>715</v>
      </c>
      <c r="L404" s="235">
        <f>IFERROR(_xlfn.XLOOKUP($A404,'LISTA '!$D:$D,'LISTA '!$S:$S),"999999,9")</f>
        <v>410</v>
      </c>
      <c r="M404" s="2">
        <f>IFERROR(_xlfn.XLOOKUP($A404,'LISTA '!$D:$D,'LISTA '!$S:$S),"999999,9")</f>
        <v>410</v>
      </c>
      <c r="N404" s="2">
        <f>IFERROR(_xlfn.XLOOKUP($A404,'LISTA '!$D:$D,'LISTA '!$S:$S),"999999,9")</f>
        <v>410</v>
      </c>
    </row>
    <row r="405" spans="1:14" x14ac:dyDescent="0.3">
      <c r="A405" s="187">
        <v>407</v>
      </c>
      <c r="B405" s="221">
        <v>310</v>
      </c>
      <c r="C405" s="221">
        <v>310</v>
      </c>
      <c r="D405" s="221">
        <v>310</v>
      </c>
      <c r="E405" s="221">
        <v>0</v>
      </c>
      <c r="F405" s="221">
        <v>0</v>
      </c>
      <c r="G405" s="221">
        <v>0</v>
      </c>
      <c r="H405" s="221">
        <v>0</v>
      </c>
      <c r="I405" s="221">
        <v>0</v>
      </c>
      <c r="J405" s="224">
        <v>46006.336053240739</v>
      </c>
      <c r="K405" s="221">
        <v>716</v>
      </c>
      <c r="L405" s="235">
        <f>IFERROR(_xlfn.XLOOKUP($A405,'LISTA '!$D:$D,'LISTA '!$S:$S),"999999,9")</f>
        <v>310</v>
      </c>
      <c r="M405" s="2">
        <f>IFERROR(_xlfn.XLOOKUP($A405,'LISTA '!$D:$D,'LISTA '!$S:$S),"999999,9")</f>
        <v>310</v>
      </c>
      <c r="N405" s="2">
        <f>IFERROR(_xlfn.XLOOKUP($A405,'LISTA '!$D:$D,'LISTA '!$S:$S),"999999,9")</f>
        <v>310</v>
      </c>
    </row>
    <row r="406" spans="1:14" x14ac:dyDescent="0.3">
      <c r="A406" s="187">
        <v>10088</v>
      </c>
      <c r="B406" s="221">
        <v>362.5</v>
      </c>
      <c r="C406" s="221">
        <v>362.5</v>
      </c>
      <c r="D406" s="221">
        <v>362.5</v>
      </c>
      <c r="E406" s="221">
        <v>0</v>
      </c>
      <c r="F406" s="221">
        <v>0</v>
      </c>
      <c r="G406" s="221">
        <v>0</v>
      </c>
      <c r="H406" s="221">
        <v>0</v>
      </c>
      <c r="I406" s="221">
        <v>0</v>
      </c>
      <c r="J406" s="224">
        <v>46006.336053240739</v>
      </c>
      <c r="K406" s="221">
        <v>762</v>
      </c>
      <c r="L406" s="235">
        <f>IFERROR(_xlfn.XLOOKUP($A406,'LISTA '!$D:$D,'LISTA '!$S:$S),"999999,9")</f>
        <v>362.5</v>
      </c>
      <c r="M406" s="2">
        <f>IFERROR(_xlfn.XLOOKUP($A406,'LISTA '!$D:$D,'LISTA '!$S:$S),"999999,9")</f>
        <v>362.5</v>
      </c>
      <c r="N406" s="2">
        <f>IFERROR(_xlfn.XLOOKUP($A406,'LISTA '!$D:$D,'LISTA '!$S:$S),"999999,9")</f>
        <v>362.5</v>
      </c>
    </row>
    <row r="407" spans="1:14" x14ac:dyDescent="0.3">
      <c r="A407" s="187">
        <v>20492</v>
      </c>
      <c r="B407" s="221">
        <v>999999.9</v>
      </c>
      <c r="C407" s="221">
        <v>999999.9</v>
      </c>
      <c r="D407" s="221">
        <v>999999.9</v>
      </c>
      <c r="E407" s="221">
        <v>0</v>
      </c>
      <c r="F407" s="221">
        <v>0</v>
      </c>
      <c r="G407" s="221">
        <v>0</v>
      </c>
      <c r="H407" s="221">
        <v>0</v>
      </c>
      <c r="I407" s="221">
        <v>0</v>
      </c>
      <c r="J407" s="224">
        <v>46006.336053240739</v>
      </c>
      <c r="K407" s="221">
        <v>1258</v>
      </c>
      <c r="L407" s="235" t="str">
        <f>IFERROR(_xlfn.XLOOKUP($A407,'LISTA '!$D:$D,'LISTA '!$S:$S),"999999,9")</f>
        <v>999999,9</v>
      </c>
      <c r="M407" s="2" t="str">
        <f>IFERROR(_xlfn.XLOOKUP($A407,'LISTA '!$D:$D,'LISTA '!$S:$S),"999999,9")</f>
        <v>999999,9</v>
      </c>
      <c r="N407" s="2" t="str">
        <f>IFERROR(_xlfn.XLOOKUP($A407,'LISTA '!$D:$D,'LISTA '!$S:$S),"999999,9")</f>
        <v>999999,9</v>
      </c>
    </row>
    <row r="408" spans="1:14" x14ac:dyDescent="0.3">
      <c r="A408" s="187">
        <v>977</v>
      </c>
      <c r="B408" s="221">
        <v>37.5</v>
      </c>
      <c r="C408" s="221">
        <v>37.5</v>
      </c>
      <c r="D408" s="221">
        <v>37.5</v>
      </c>
      <c r="E408" s="221">
        <v>0</v>
      </c>
      <c r="F408" s="221">
        <v>0</v>
      </c>
      <c r="G408" s="221">
        <v>0</v>
      </c>
      <c r="H408" s="221">
        <v>0</v>
      </c>
      <c r="I408" s="221">
        <v>0</v>
      </c>
      <c r="J408" s="224">
        <v>46006.336053240739</v>
      </c>
      <c r="K408" s="221">
        <v>1702</v>
      </c>
      <c r="L408" s="235">
        <f>IFERROR(_xlfn.XLOOKUP($A408,'LISTA '!$D:$D,'LISTA '!$S:$S),"999999,9")</f>
        <v>37.5</v>
      </c>
      <c r="M408" s="2">
        <f>IFERROR(_xlfn.XLOOKUP($A408,'LISTA '!$D:$D,'LISTA '!$S:$S),"999999,9")</f>
        <v>37.5</v>
      </c>
      <c r="N408" s="2">
        <f>IFERROR(_xlfn.XLOOKUP($A408,'LISTA '!$D:$D,'LISTA '!$S:$S),"999999,9")</f>
        <v>37.5</v>
      </c>
    </row>
    <row r="409" spans="1:14" x14ac:dyDescent="0.3">
      <c r="A409" s="187">
        <v>10126</v>
      </c>
      <c r="B409" s="221">
        <v>175</v>
      </c>
      <c r="C409" s="221">
        <v>175</v>
      </c>
      <c r="D409" s="221">
        <v>175</v>
      </c>
      <c r="E409" s="221">
        <v>0</v>
      </c>
      <c r="F409" s="221">
        <v>0</v>
      </c>
      <c r="G409" s="221">
        <v>0</v>
      </c>
      <c r="H409" s="221">
        <v>0</v>
      </c>
      <c r="I409" s="221">
        <v>0</v>
      </c>
      <c r="J409" s="224">
        <v>46006.336053240739</v>
      </c>
      <c r="K409" s="221">
        <v>1778</v>
      </c>
      <c r="L409" s="235">
        <f>IFERROR(_xlfn.XLOOKUP($A409,'LISTA '!$D:$D,'LISTA '!$S:$S),"999999,9")</f>
        <v>175</v>
      </c>
      <c r="M409" s="2">
        <f>IFERROR(_xlfn.XLOOKUP($A409,'LISTA '!$D:$D,'LISTA '!$S:$S),"999999,9")</f>
        <v>175</v>
      </c>
      <c r="N409" s="2">
        <f>IFERROR(_xlfn.XLOOKUP($A409,'LISTA '!$D:$D,'LISTA '!$S:$S),"999999,9")</f>
        <v>175</v>
      </c>
    </row>
    <row r="410" spans="1:14" x14ac:dyDescent="0.3">
      <c r="A410" s="187">
        <v>10007</v>
      </c>
      <c r="B410" s="221">
        <v>999999.9</v>
      </c>
      <c r="C410" s="221">
        <v>999999.9</v>
      </c>
      <c r="D410" s="221">
        <v>999999.9</v>
      </c>
      <c r="E410" s="221">
        <v>0</v>
      </c>
      <c r="F410" s="221">
        <v>0</v>
      </c>
      <c r="G410" s="221">
        <v>0</v>
      </c>
      <c r="H410" s="221">
        <v>0</v>
      </c>
      <c r="I410" s="221">
        <v>0</v>
      </c>
      <c r="J410" s="224">
        <v>46006.336053240739</v>
      </c>
      <c r="K410" s="221">
        <v>58</v>
      </c>
      <c r="L410" s="235" t="str">
        <f>IFERROR(_xlfn.XLOOKUP($A410,'LISTA '!$D:$D,'LISTA '!$S:$S),"999999,9")</f>
        <v>999999,9</v>
      </c>
      <c r="M410" s="2" t="str">
        <f>IFERROR(_xlfn.XLOOKUP($A410,'LISTA '!$D:$D,'LISTA '!$S:$S),"999999,9")</f>
        <v>999999,9</v>
      </c>
      <c r="N410" s="2" t="str">
        <f>IFERROR(_xlfn.XLOOKUP($A410,'LISTA '!$D:$D,'LISTA '!$S:$S),"999999,9")</f>
        <v>999999,9</v>
      </c>
    </row>
    <row r="411" spans="1:14" x14ac:dyDescent="0.3">
      <c r="A411" s="187">
        <v>20087</v>
      </c>
      <c r="B411" s="221">
        <v>245.00000000000003</v>
      </c>
      <c r="C411" s="221">
        <v>245.00000000000003</v>
      </c>
      <c r="D411" s="221">
        <v>245.00000000000003</v>
      </c>
      <c r="E411" s="221">
        <v>0</v>
      </c>
      <c r="F411" s="221">
        <v>0</v>
      </c>
      <c r="G411" s="221">
        <v>0</v>
      </c>
      <c r="H411" s="221">
        <v>0</v>
      </c>
      <c r="I411" s="221">
        <v>0</v>
      </c>
      <c r="J411" s="224">
        <v>46006.336053240739</v>
      </c>
      <c r="K411" s="221">
        <v>93</v>
      </c>
      <c r="L411" s="235">
        <f>IFERROR(_xlfn.XLOOKUP($A411,'LISTA '!$D:$D,'LISTA '!$S:$S),"999999,9")</f>
        <v>245.00000000000003</v>
      </c>
      <c r="M411" s="2">
        <f>IFERROR(_xlfn.XLOOKUP($A411,'LISTA '!$D:$D,'LISTA '!$S:$S),"999999,9")</f>
        <v>245.00000000000003</v>
      </c>
      <c r="N411" s="2">
        <f>IFERROR(_xlfn.XLOOKUP($A411,'LISTA '!$D:$D,'LISTA '!$S:$S),"999999,9")</f>
        <v>245.00000000000003</v>
      </c>
    </row>
    <row r="412" spans="1:14" x14ac:dyDescent="0.3">
      <c r="A412" s="187">
        <v>10009</v>
      </c>
      <c r="B412" s="221">
        <v>999999.9</v>
      </c>
      <c r="C412" s="221">
        <v>999999.9</v>
      </c>
      <c r="D412" s="221">
        <v>999999.9</v>
      </c>
      <c r="E412" s="221">
        <v>0</v>
      </c>
      <c r="F412" s="221">
        <v>0</v>
      </c>
      <c r="G412" s="221">
        <v>0</v>
      </c>
      <c r="H412" s="221">
        <v>0</v>
      </c>
      <c r="I412" s="221">
        <v>0</v>
      </c>
      <c r="J412" s="224">
        <v>46006.336053240739</v>
      </c>
      <c r="K412" s="221">
        <v>96</v>
      </c>
      <c r="L412" s="235" t="str">
        <f>IFERROR(_xlfn.XLOOKUP($A412,'LISTA '!$D:$D,'LISTA '!$S:$S),"999999,9")</f>
        <v>999999,9</v>
      </c>
      <c r="M412" s="2" t="str">
        <f>IFERROR(_xlfn.XLOOKUP($A412,'LISTA '!$D:$D,'LISTA '!$S:$S),"999999,9")</f>
        <v>999999,9</v>
      </c>
      <c r="N412" s="2" t="str">
        <f>IFERROR(_xlfn.XLOOKUP($A412,'LISTA '!$D:$D,'LISTA '!$S:$S),"999999,9")</f>
        <v>999999,9</v>
      </c>
    </row>
    <row r="413" spans="1:14" x14ac:dyDescent="0.3">
      <c r="A413" s="187">
        <v>10006</v>
      </c>
      <c r="B413" s="221">
        <v>999999.9</v>
      </c>
      <c r="C413" s="221">
        <v>999999.9</v>
      </c>
      <c r="D413" s="221">
        <v>999999.9</v>
      </c>
      <c r="E413" s="221">
        <v>0</v>
      </c>
      <c r="F413" s="221">
        <v>0</v>
      </c>
      <c r="G413" s="221">
        <v>0</v>
      </c>
      <c r="H413" s="221">
        <v>0</v>
      </c>
      <c r="I413" s="221">
        <v>0</v>
      </c>
      <c r="J413" s="224">
        <v>46006.336053240739</v>
      </c>
      <c r="K413" s="221">
        <v>214</v>
      </c>
      <c r="L413" s="235" t="str">
        <f>IFERROR(_xlfn.XLOOKUP($A413,'LISTA '!$D:$D,'LISTA '!$S:$S),"999999,9")</f>
        <v>999999,9</v>
      </c>
      <c r="M413" s="2" t="str">
        <f>IFERROR(_xlfn.XLOOKUP($A413,'LISTA '!$D:$D,'LISTA '!$S:$S),"999999,9")</f>
        <v>999999,9</v>
      </c>
      <c r="N413" s="2" t="str">
        <f>IFERROR(_xlfn.XLOOKUP($A413,'LISTA '!$D:$D,'LISTA '!$S:$S),"999999,9")</f>
        <v>999999,9</v>
      </c>
    </row>
    <row r="414" spans="1:14" x14ac:dyDescent="0.3">
      <c r="A414" s="187">
        <v>10057</v>
      </c>
      <c r="B414" s="221">
        <v>412.5</v>
      </c>
      <c r="C414" s="221">
        <v>412.5</v>
      </c>
      <c r="D414" s="221">
        <v>412.5</v>
      </c>
      <c r="E414" s="221">
        <v>0</v>
      </c>
      <c r="F414" s="221">
        <v>0</v>
      </c>
      <c r="G414" s="221">
        <v>0</v>
      </c>
      <c r="H414" s="221">
        <v>0</v>
      </c>
      <c r="I414" s="221">
        <v>0</v>
      </c>
      <c r="J414" s="224">
        <v>46006.336053240739</v>
      </c>
      <c r="K414" s="221">
        <v>215</v>
      </c>
      <c r="L414" s="235">
        <f>IFERROR(_xlfn.XLOOKUP($A414,'LISTA '!$D:$D,'LISTA '!$S:$S),"999999,9")</f>
        <v>412.5</v>
      </c>
      <c r="M414" s="2">
        <f>IFERROR(_xlfn.XLOOKUP($A414,'LISTA '!$D:$D,'LISTA '!$S:$S),"999999,9")</f>
        <v>412.5</v>
      </c>
      <c r="N414" s="2">
        <f>IFERROR(_xlfn.XLOOKUP($A414,'LISTA '!$D:$D,'LISTA '!$S:$S),"999999,9")</f>
        <v>412.5</v>
      </c>
    </row>
    <row r="415" spans="1:14" x14ac:dyDescent="0.3">
      <c r="A415" s="187">
        <v>20055</v>
      </c>
      <c r="B415" s="221">
        <v>999999.9</v>
      </c>
      <c r="C415" s="221">
        <v>999999.9</v>
      </c>
      <c r="D415" s="221">
        <v>999999.9</v>
      </c>
      <c r="E415" s="221">
        <v>0</v>
      </c>
      <c r="F415" s="221">
        <v>0</v>
      </c>
      <c r="G415" s="221">
        <v>0</v>
      </c>
      <c r="H415" s="221">
        <v>0</v>
      </c>
      <c r="I415" s="221">
        <v>0</v>
      </c>
      <c r="J415" s="224">
        <v>46006.336053240739</v>
      </c>
      <c r="K415" s="221">
        <v>216</v>
      </c>
      <c r="L415" s="235" t="str">
        <f>IFERROR(_xlfn.XLOOKUP($A415,'LISTA '!$D:$D,'LISTA '!$S:$S),"999999,9")</f>
        <v>999999,9</v>
      </c>
      <c r="M415" s="2" t="str">
        <f>IFERROR(_xlfn.XLOOKUP($A415,'LISTA '!$D:$D,'LISTA '!$S:$S),"999999,9")</f>
        <v>999999,9</v>
      </c>
      <c r="N415" s="2" t="str">
        <f>IFERROR(_xlfn.XLOOKUP($A415,'LISTA '!$D:$D,'LISTA '!$S:$S),"999999,9")</f>
        <v>999999,9</v>
      </c>
    </row>
    <row r="416" spans="1:14" x14ac:dyDescent="0.3">
      <c r="A416" s="187">
        <v>89</v>
      </c>
      <c r="B416" s="221">
        <v>999999.9</v>
      </c>
      <c r="C416" s="221">
        <v>999999.9</v>
      </c>
      <c r="D416" s="221">
        <v>999999.9</v>
      </c>
      <c r="E416" s="221">
        <v>0</v>
      </c>
      <c r="F416" s="221">
        <v>0</v>
      </c>
      <c r="G416" s="221">
        <v>0</v>
      </c>
      <c r="H416" s="221">
        <v>0</v>
      </c>
      <c r="I416" s="221">
        <v>0</v>
      </c>
      <c r="J416" s="224">
        <v>46006.336053240739</v>
      </c>
      <c r="K416" s="221">
        <v>219</v>
      </c>
      <c r="L416" s="235">
        <v>999999.9</v>
      </c>
      <c r="M416" s="2">
        <v>999999.9</v>
      </c>
      <c r="N416" s="2">
        <v>999999.9</v>
      </c>
    </row>
    <row r="417" spans="1:14" x14ac:dyDescent="0.3">
      <c r="A417" s="187">
        <v>20091</v>
      </c>
      <c r="B417" s="221">
        <v>999999.9</v>
      </c>
      <c r="C417" s="221">
        <v>999999.9</v>
      </c>
      <c r="D417" s="221">
        <v>999999.9</v>
      </c>
      <c r="E417" s="221">
        <v>0</v>
      </c>
      <c r="F417" s="221">
        <v>0</v>
      </c>
      <c r="G417" s="221">
        <v>0</v>
      </c>
      <c r="H417" s="221">
        <v>0</v>
      </c>
      <c r="I417" s="221">
        <v>0</v>
      </c>
      <c r="J417" s="224">
        <v>46006.336053240739</v>
      </c>
      <c r="K417" s="221">
        <v>254</v>
      </c>
      <c r="L417" s="235" t="str">
        <f>IFERROR(_xlfn.XLOOKUP($A417,'LISTA '!$D:$D,'LISTA '!$S:$S),"999999,9")</f>
        <v>999999,9</v>
      </c>
      <c r="M417" s="2" t="str">
        <f>IFERROR(_xlfn.XLOOKUP($A417,'LISTA '!$D:$D,'LISTA '!$S:$S),"999999,9")</f>
        <v>999999,9</v>
      </c>
      <c r="N417" s="2" t="str">
        <f>IFERROR(_xlfn.XLOOKUP($A417,'LISTA '!$D:$D,'LISTA '!$S:$S),"999999,9")</f>
        <v>999999,9</v>
      </c>
    </row>
    <row r="418" spans="1:14" x14ac:dyDescent="0.3">
      <c r="A418" s="187">
        <v>139</v>
      </c>
      <c r="B418" s="221">
        <v>260</v>
      </c>
      <c r="C418" s="221">
        <v>260</v>
      </c>
      <c r="D418" s="221">
        <v>260</v>
      </c>
      <c r="E418" s="221">
        <v>0</v>
      </c>
      <c r="F418" s="221">
        <v>0</v>
      </c>
      <c r="G418" s="221">
        <v>0</v>
      </c>
      <c r="H418" s="221">
        <v>0</v>
      </c>
      <c r="I418" s="221">
        <v>0</v>
      </c>
      <c r="J418" s="224">
        <v>46006.336053240739</v>
      </c>
      <c r="K418" s="221">
        <v>353</v>
      </c>
      <c r="L418" s="235">
        <f>IFERROR(_xlfn.XLOOKUP($A418,'LISTA '!$D:$D,'LISTA '!$S:$S),"999999,9")</f>
        <v>260</v>
      </c>
      <c r="M418" s="2">
        <f>IFERROR(_xlfn.XLOOKUP($A418,'LISTA '!$D:$D,'LISTA '!$S:$S),"999999,9")</f>
        <v>260</v>
      </c>
      <c r="N418" s="2">
        <f>IFERROR(_xlfn.XLOOKUP($A418,'LISTA '!$D:$D,'LISTA '!$S:$S),"999999,9")</f>
        <v>260</v>
      </c>
    </row>
    <row r="419" spans="1:14" x14ac:dyDescent="0.3">
      <c r="A419" s="187">
        <v>138</v>
      </c>
      <c r="B419" s="221">
        <v>280</v>
      </c>
      <c r="C419" s="221">
        <v>280</v>
      </c>
      <c r="D419" s="221">
        <v>280</v>
      </c>
      <c r="E419" s="221">
        <v>0</v>
      </c>
      <c r="F419" s="221">
        <v>0</v>
      </c>
      <c r="G419" s="221">
        <v>0</v>
      </c>
      <c r="H419" s="221">
        <v>0</v>
      </c>
      <c r="I419" s="221">
        <v>0</v>
      </c>
      <c r="J419" s="224">
        <v>46006.336053240739</v>
      </c>
      <c r="K419" s="221">
        <v>354</v>
      </c>
      <c r="L419" s="235">
        <f>IFERROR(_xlfn.XLOOKUP($A419,'LISTA '!$D:$D,'LISTA '!$S:$S),"999999,9")</f>
        <v>280</v>
      </c>
      <c r="M419" s="2">
        <f>IFERROR(_xlfn.XLOOKUP($A419,'LISTA '!$D:$D,'LISTA '!$S:$S),"999999,9")</f>
        <v>280</v>
      </c>
      <c r="N419" s="2">
        <f>IFERROR(_xlfn.XLOOKUP($A419,'LISTA '!$D:$D,'LISTA '!$S:$S),"999999,9")</f>
        <v>280</v>
      </c>
    </row>
    <row r="420" spans="1:14" x14ac:dyDescent="0.3">
      <c r="A420" s="187">
        <v>951</v>
      </c>
      <c r="B420" s="221">
        <v>187.5</v>
      </c>
      <c r="C420" s="221">
        <v>187.5</v>
      </c>
      <c r="D420" s="221">
        <v>187.5</v>
      </c>
      <c r="E420" s="221">
        <v>0</v>
      </c>
      <c r="F420" s="221">
        <v>0</v>
      </c>
      <c r="G420" s="221">
        <v>0</v>
      </c>
      <c r="H420" s="221">
        <v>0</v>
      </c>
      <c r="I420" s="221">
        <v>0</v>
      </c>
      <c r="J420" s="224">
        <v>46006.336053240739</v>
      </c>
      <c r="K420" s="221">
        <v>1642</v>
      </c>
      <c r="L420" s="235">
        <f>IFERROR(_xlfn.XLOOKUP($A420,'LISTA '!$D:$D,'LISTA '!$S:$S),"999999,9")</f>
        <v>187.5</v>
      </c>
      <c r="M420" s="2">
        <f>IFERROR(_xlfn.XLOOKUP($A420,'LISTA '!$D:$D,'LISTA '!$S:$S),"999999,9")</f>
        <v>187.5</v>
      </c>
      <c r="N420" s="2">
        <f>IFERROR(_xlfn.XLOOKUP($A420,'LISTA '!$D:$D,'LISTA '!$S:$S),"999999,9")</f>
        <v>187.5</v>
      </c>
    </row>
    <row r="421" spans="1:14" x14ac:dyDescent="0.3">
      <c r="A421" s="187">
        <v>953</v>
      </c>
      <c r="B421" s="221">
        <v>65.5</v>
      </c>
      <c r="C421" s="221">
        <v>65.5</v>
      </c>
      <c r="D421" s="221">
        <v>65.5</v>
      </c>
      <c r="E421" s="221">
        <v>0</v>
      </c>
      <c r="F421" s="221">
        <v>0</v>
      </c>
      <c r="G421" s="221">
        <v>0</v>
      </c>
      <c r="H421" s="221">
        <v>0</v>
      </c>
      <c r="I421" s="221">
        <v>0</v>
      </c>
      <c r="J421" s="224">
        <v>46006.336053240739</v>
      </c>
      <c r="K421" s="221">
        <v>1650</v>
      </c>
      <c r="L421" s="235">
        <f>IFERROR(_xlfn.XLOOKUP($A421,'LISTA '!$D:$D,'LISTA '!$S:$S),"999999,9")</f>
        <v>65.5</v>
      </c>
      <c r="M421" s="2">
        <f>IFERROR(_xlfn.XLOOKUP($A421,'LISTA '!$D:$D,'LISTA '!$S:$S),"999999,9")</f>
        <v>65.5</v>
      </c>
      <c r="N421" s="2">
        <f>IFERROR(_xlfn.XLOOKUP($A421,'LISTA '!$D:$D,'LISTA '!$S:$S),"999999,9")</f>
        <v>65.5</v>
      </c>
    </row>
    <row r="422" spans="1:14" x14ac:dyDescent="0.3">
      <c r="A422" s="187">
        <v>21601</v>
      </c>
      <c r="B422" s="221">
        <v>999999.9</v>
      </c>
      <c r="C422" s="221">
        <v>999999.9</v>
      </c>
      <c r="D422" s="221">
        <v>999999.9</v>
      </c>
      <c r="E422" s="221">
        <v>0</v>
      </c>
      <c r="F422" s="221">
        <v>0</v>
      </c>
      <c r="G422" s="221">
        <v>0</v>
      </c>
      <c r="H422" s="221">
        <v>0</v>
      </c>
      <c r="I422" s="221">
        <v>0</v>
      </c>
      <c r="J422" s="224">
        <v>46006.336053240739</v>
      </c>
      <c r="K422" s="221">
        <v>3647</v>
      </c>
      <c r="L422" s="235" t="str">
        <f>IFERROR(_xlfn.XLOOKUP($A422,'LISTA '!$D:$D,'LISTA '!$S:$S),"999999,9")</f>
        <v>999999,9</v>
      </c>
      <c r="M422" s="2" t="str">
        <f>IFERROR(_xlfn.XLOOKUP($A422,'LISTA '!$D:$D,'LISTA '!$S:$S),"999999,9")</f>
        <v>999999,9</v>
      </c>
      <c r="N422" s="2" t="str">
        <f>IFERROR(_xlfn.XLOOKUP($A422,'LISTA '!$D:$D,'LISTA '!$S:$S),"999999,9")</f>
        <v>999999,9</v>
      </c>
    </row>
    <row r="423" spans="1:14" x14ac:dyDescent="0.3">
      <c r="A423" s="187">
        <v>2167</v>
      </c>
      <c r="B423" s="221">
        <v>27.2</v>
      </c>
      <c r="C423" s="221">
        <v>27.2</v>
      </c>
      <c r="D423" s="221">
        <v>27.2</v>
      </c>
      <c r="E423" s="221">
        <v>0</v>
      </c>
      <c r="F423" s="221">
        <v>0</v>
      </c>
      <c r="G423" s="221">
        <v>0</v>
      </c>
      <c r="H423" s="221">
        <v>100</v>
      </c>
      <c r="I423" s="221">
        <v>0</v>
      </c>
      <c r="J423" s="224">
        <v>46006.336053240739</v>
      </c>
      <c r="K423" s="221">
        <v>3672</v>
      </c>
      <c r="L423" s="235">
        <f>IFERROR(_xlfn.XLOOKUP($A423,'LISTA '!$D:$D,'LISTA '!$S:$S),"999999,9")</f>
        <v>27.2</v>
      </c>
      <c r="M423" s="2">
        <f>IFERROR(_xlfn.XLOOKUP($A423,'LISTA '!$D:$D,'LISTA '!$S:$S),"999999,9")</f>
        <v>27.2</v>
      </c>
      <c r="N423" s="2">
        <f>IFERROR(_xlfn.XLOOKUP($A423,'LISTA '!$D:$D,'LISTA '!$S:$S),"999999,9")</f>
        <v>27.2</v>
      </c>
    </row>
    <row r="424" spans="1:14" x14ac:dyDescent="0.3">
      <c r="A424" s="187">
        <v>2168</v>
      </c>
      <c r="B424" s="221">
        <v>999999.9</v>
      </c>
      <c r="C424" s="221">
        <v>999999.9</v>
      </c>
      <c r="D424" s="221">
        <v>999999.9</v>
      </c>
      <c r="E424" s="221">
        <v>0</v>
      </c>
      <c r="F424" s="221">
        <v>0</v>
      </c>
      <c r="G424" s="221">
        <v>0</v>
      </c>
      <c r="H424" s="221">
        <v>100</v>
      </c>
      <c r="I424" s="221">
        <v>0</v>
      </c>
      <c r="J424" s="224">
        <v>46006.336053240739</v>
      </c>
      <c r="K424" s="221">
        <v>3673</v>
      </c>
      <c r="L424" s="235" t="str">
        <f>IFERROR(_xlfn.XLOOKUP($A424,'LISTA '!$D:$D,'LISTA '!$S:$S),"999999,9")</f>
        <v>999999,9</v>
      </c>
      <c r="M424" s="2" t="str">
        <f>IFERROR(_xlfn.XLOOKUP($A424,'LISTA '!$D:$D,'LISTA '!$S:$S),"999999,9")</f>
        <v>999999,9</v>
      </c>
      <c r="N424" s="2" t="str">
        <f>IFERROR(_xlfn.XLOOKUP($A424,'LISTA '!$D:$D,'LISTA '!$S:$S),"999999,9")</f>
        <v>999999,9</v>
      </c>
    </row>
    <row r="425" spans="1:14" x14ac:dyDescent="0.3">
      <c r="A425" s="187">
        <v>2169</v>
      </c>
      <c r="B425" s="221">
        <v>26.7</v>
      </c>
      <c r="C425" s="221">
        <v>26.7</v>
      </c>
      <c r="D425" s="221">
        <v>26.7</v>
      </c>
      <c r="E425" s="221">
        <v>0</v>
      </c>
      <c r="F425" s="221">
        <v>0</v>
      </c>
      <c r="G425" s="221">
        <v>0</v>
      </c>
      <c r="H425" s="221">
        <v>100</v>
      </c>
      <c r="I425" s="221">
        <v>0</v>
      </c>
      <c r="J425" s="224">
        <v>46006.336053240739</v>
      </c>
      <c r="K425" s="221">
        <v>3674</v>
      </c>
      <c r="L425" s="235">
        <f>IFERROR(_xlfn.XLOOKUP($A425,'LISTA '!$D:$D,'LISTA '!$S:$S),"999999,9")</f>
        <v>26.7</v>
      </c>
      <c r="M425" s="2">
        <f>IFERROR(_xlfn.XLOOKUP($A425,'LISTA '!$D:$D,'LISTA '!$S:$S),"999999,9")</f>
        <v>26.7</v>
      </c>
      <c r="N425" s="2">
        <f>IFERROR(_xlfn.XLOOKUP($A425,'LISTA '!$D:$D,'LISTA '!$S:$S),"999999,9")</f>
        <v>26.7</v>
      </c>
    </row>
    <row r="426" spans="1:14" x14ac:dyDescent="0.3">
      <c r="A426" s="187">
        <v>2170</v>
      </c>
      <c r="B426" s="221">
        <v>25.6</v>
      </c>
      <c r="C426" s="221">
        <v>25.6</v>
      </c>
      <c r="D426" s="221">
        <v>25.6</v>
      </c>
      <c r="E426" s="221">
        <v>0</v>
      </c>
      <c r="F426" s="221">
        <v>0</v>
      </c>
      <c r="G426" s="221">
        <v>0</v>
      </c>
      <c r="H426" s="221">
        <v>100</v>
      </c>
      <c r="I426" s="221">
        <v>0</v>
      </c>
      <c r="J426" s="224">
        <v>46006.336053240739</v>
      </c>
      <c r="K426" s="221">
        <v>3675</v>
      </c>
      <c r="L426" s="235">
        <f>IFERROR(_xlfn.XLOOKUP($A426,'LISTA '!$D:$D,'LISTA '!$S:$S),"999999,9")</f>
        <v>25.6</v>
      </c>
      <c r="M426" s="2">
        <f>IFERROR(_xlfn.XLOOKUP($A426,'LISTA '!$D:$D,'LISTA '!$S:$S),"999999,9")</f>
        <v>25.6</v>
      </c>
      <c r="N426" s="2">
        <f>IFERROR(_xlfn.XLOOKUP($A426,'LISTA '!$D:$D,'LISTA '!$S:$S),"999999,9")</f>
        <v>25.6</v>
      </c>
    </row>
    <row r="427" spans="1:14" x14ac:dyDescent="0.3">
      <c r="A427" s="187">
        <v>2760</v>
      </c>
      <c r="B427" s="221">
        <v>72.5</v>
      </c>
      <c r="C427" s="221">
        <v>72.5</v>
      </c>
      <c r="D427" s="221">
        <v>72.5</v>
      </c>
      <c r="E427" s="221">
        <v>0</v>
      </c>
      <c r="F427" s="221">
        <v>0</v>
      </c>
      <c r="G427" s="221">
        <v>0</v>
      </c>
      <c r="H427" s="221">
        <v>0</v>
      </c>
      <c r="I427" s="221">
        <v>0</v>
      </c>
      <c r="J427" s="224">
        <v>46006.336053240739</v>
      </c>
      <c r="K427" s="221">
        <v>3682</v>
      </c>
      <c r="L427" s="235">
        <f>IFERROR(_xlfn.XLOOKUP($A427,'LISTA '!$D:$D,'LISTA '!$S:$S),"999999,9")</f>
        <v>72.5</v>
      </c>
      <c r="M427" s="2">
        <f>IFERROR(_xlfn.XLOOKUP($A427,'LISTA '!$D:$D,'LISTA '!$S:$S),"999999,9")</f>
        <v>72.5</v>
      </c>
      <c r="N427" s="2">
        <f>IFERROR(_xlfn.XLOOKUP($A427,'LISTA '!$D:$D,'LISTA '!$S:$S),"999999,9")</f>
        <v>72.5</v>
      </c>
    </row>
    <row r="428" spans="1:14" x14ac:dyDescent="0.3">
      <c r="A428" s="187">
        <v>2761</v>
      </c>
      <c r="B428" s="221">
        <v>59</v>
      </c>
      <c r="C428" s="221">
        <v>59</v>
      </c>
      <c r="D428" s="221">
        <v>59</v>
      </c>
      <c r="E428" s="221">
        <v>0</v>
      </c>
      <c r="F428" s="221">
        <v>0</v>
      </c>
      <c r="G428" s="221">
        <v>0</v>
      </c>
      <c r="H428" s="221">
        <v>0</v>
      </c>
      <c r="I428" s="221">
        <v>0</v>
      </c>
      <c r="J428" s="224">
        <v>46006.336053240739</v>
      </c>
      <c r="K428" s="221">
        <v>3683</v>
      </c>
      <c r="L428" s="235">
        <f>IFERROR(_xlfn.XLOOKUP($A428,'LISTA '!$D:$D,'LISTA '!$S:$S),"999999,9")</f>
        <v>59</v>
      </c>
      <c r="M428" s="2">
        <f>IFERROR(_xlfn.XLOOKUP($A428,'LISTA '!$D:$D,'LISTA '!$S:$S),"999999,9")</f>
        <v>59</v>
      </c>
      <c r="N428" s="2">
        <f>IFERROR(_xlfn.XLOOKUP($A428,'LISTA '!$D:$D,'LISTA '!$S:$S),"999999,9")</f>
        <v>59</v>
      </c>
    </row>
    <row r="429" spans="1:14" x14ac:dyDescent="0.3">
      <c r="A429" s="187">
        <v>2762</v>
      </c>
      <c r="B429" s="221">
        <v>112.5</v>
      </c>
      <c r="C429" s="221">
        <v>112.5</v>
      </c>
      <c r="D429" s="221">
        <v>112.5</v>
      </c>
      <c r="E429" s="221">
        <v>0</v>
      </c>
      <c r="F429" s="221">
        <v>0</v>
      </c>
      <c r="G429" s="221">
        <v>0</v>
      </c>
      <c r="H429" s="221">
        <v>0</v>
      </c>
      <c r="I429" s="221">
        <v>0</v>
      </c>
      <c r="J429" s="224">
        <v>46006.336053240739</v>
      </c>
      <c r="K429" s="221">
        <v>3684</v>
      </c>
      <c r="L429" s="235">
        <f>IFERROR(_xlfn.XLOOKUP($A429,'LISTA '!$D:$D,'LISTA '!$S:$S),"999999,9")</f>
        <v>112.5</v>
      </c>
      <c r="M429" s="2">
        <f>IFERROR(_xlfn.XLOOKUP($A429,'LISTA '!$D:$D,'LISTA '!$S:$S),"999999,9")</f>
        <v>112.5</v>
      </c>
      <c r="N429" s="2">
        <f>IFERROR(_xlfn.XLOOKUP($A429,'LISTA '!$D:$D,'LISTA '!$S:$S),"999999,9")</f>
        <v>112.5</v>
      </c>
    </row>
    <row r="430" spans="1:14" x14ac:dyDescent="0.3">
      <c r="A430" s="187">
        <v>2763</v>
      </c>
      <c r="B430" s="221">
        <v>117.5</v>
      </c>
      <c r="C430" s="221">
        <v>117.5</v>
      </c>
      <c r="D430" s="221">
        <v>117.5</v>
      </c>
      <c r="E430" s="221">
        <v>0</v>
      </c>
      <c r="F430" s="221">
        <v>0</v>
      </c>
      <c r="G430" s="221">
        <v>0</v>
      </c>
      <c r="H430" s="221">
        <v>0</v>
      </c>
      <c r="I430" s="221">
        <v>0</v>
      </c>
      <c r="J430" s="224">
        <v>46006.336053240739</v>
      </c>
      <c r="K430" s="221">
        <v>3685</v>
      </c>
      <c r="L430" s="235">
        <f>IFERROR(_xlfn.XLOOKUP($A430,'LISTA '!$D:$D,'LISTA '!$S:$S),"999999,9")</f>
        <v>117.5</v>
      </c>
      <c r="M430" s="2">
        <f>IFERROR(_xlfn.XLOOKUP($A430,'LISTA '!$D:$D,'LISTA '!$S:$S),"999999,9")</f>
        <v>117.5</v>
      </c>
      <c r="N430" s="2">
        <f>IFERROR(_xlfn.XLOOKUP($A430,'LISTA '!$D:$D,'LISTA '!$S:$S),"999999,9")</f>
        <v>117.5</v>
      </c>
    </row>
    <row r="431" spans="1:14" x14ac:dyDescent="0.3">
      <c r="A431" s="187">
        <v>2764</v>
      </c>
      <c r="B431" s="221">
        <v>185</v>
      </c>
      <c r="C431" s="221">
        <v>185</v>
      </c>
      <c r="D431" s="221">
        <v>185</v>
      </c>
      <c r="E431" s="221">
        <v>0</v>
      </c>
      <c r="F431" s="221">
        <v>0</v>
      </c>
      <c r="G431" s="221">
        <v>0</v>
      </c>
      <c r="H431" s="221">
        <v>0</v>
      </c>
      <c r="I431" s="221">
        <v>0</v>
      </c>
      <c r="J431" s="224">
        <v>46006.336053240739</v>
      </c>
      <c r="K431" s="221">
        <v>3686</v>
      </c>
      <c r="L431" s="235">
        <f>IFERROR(_xlfn.XLOOKUP($A431,'LISTA '!$D:$D,'LISTA '!$S:$S),"999999,9")</f>
        <v>185</v>
      </c>
      <c r="M431" s="2">
        <f>IFERROR(_xlfn.XLOOKUP($A431,'LISTA '!$D:$D,'LISTA '!$S:$S),"999999,9")</f>
        <v>185</v>
      </c>
      <c r="N431" s="2">
        <f>IFERROR(_xlfn.XLOOKUP($A431,'LISTA '!$D:$D,'LISTA '!$S:$S),"999999,9")</f>
        <v>185</v>
      </c>
    </row>
    <row r="432" spans="1:14" x14ac:dyDescent="0.3">
      <c r="A432" s="187">
        <v>2765</v>
      </c>
      <c r="B432" s="221">
        <v>117.5</v>
      </c>
      <c r="C432" s="221">
        <v>117.5</v>
      </c>
      <c r="D432" s="221">
        <v>117.5</v>
      </c>
      <c r="E432" s="221">
        <v>0</v>
      </c>
      <c r="F432" s="221">
        <v>0</v>
      </c>
      <c r="G432" s="221">
        <v>0</v>
      </c>
      <c r="H432" s="221">
        <v>0</v>
      </c>
      <c r="I432" s="221">
        <v>0</v>
      </c>
      <c r="J432" s="224">
        <v>46006.336053240739</v>
      </c>
      <c r="K432" s="221">
        <v>3687</v>
      </c>
      <c r="L432" s="235">
        <f>IFERROR(_xlfn.XLOOKUP($A432,'LISTA '!$D:$D,'LISTA '!$S:$S),"999999,9")</f>
        <v>117.5</v>
      </c>
      <c r="M432" s="2">
        <f>IFERROR(_xlfn.XLOOKUP($A432,'LISTA '!$D:$D,'LISTA '!$S:$S),"999999,9")</f>
        <v>117.5</v>
      </c>
      <c r="N432" s="2">
        <f>IFERROR(_xlfn.XLOOKUP($A432,'LISTA '!$D:$D,'LISTA '!$S:$S),"999999,9")</f>
        <v>117.5</v>
      </c>
    </row>
    <row r="433" spans="1:14" x14ac:dyDescent="0.3">
      <c r="A433" s="187">
        <v>2767</v>
      </c>
      <c r="B433" s="221">
        <v>55</v>
      </c>
      <c r="C433" s="221">
        <v>55</v>
      </c>
      <c r="D433" s="221">
        <v>55</v>
      </c>
      <c r="E433" s="221">
        <v>0</v>
      </c>
      <c r="F433" s="221">
        <v>0</v>
      </c>
      <c r="G433" s="221">
        <v>0</v>
      </c>
      <c r="H433" s="221">
        <v>0</v>
      </c>
      <c r="I433" s="221">
        <v>0</v>
      </c>
      <c r="J433" s="224">
        <v>46006.336053240739</v>
      </c>
      <c r="K433" s="221">
        <v>3689</v>
      </c>
      <c r="L433" s="235">
        <f>IFERROR(_xlfn.XLOOKUP($A433,'LISTA '!$D:$D,'LISTA '!$S:$S),"999999,9")</f>
        <v>55</v>
      </c>
      <c r="M433" s="2">
        <f>IFERROR(_xlfn.XLOOKUP($A433,'LISTA '!$D:$D,'LISTA '!$S:$S),"999999,9")</f>
        <v>55</v>
      </c>
      <c r="N433" s="2">
        <f>IFERROR(_xlfn.XLOOKUP($A433,'LISTA '!$D:$D,'LISTA '!$S:$S),"999999,9")</f>
        <v>55</v>
      </c>
    </row>
    <row r="434" spans="1:14" x14ac:dyDescent="0.3">
      <c r="A434" s="187">
        <v>2768</v>
      </c>
      <c r="B434" s="221">
        <v>999999.9</v>
      </c>
      <c r="C434" s="221">
        <v>999999.9</v>
      </c>
      <c r="D434" s="221">
        <v>999999.9</v>
      </c>
      <c r="E434" s="221">
        <v>0</v>
      </c>
      <c r="F434" s="221">
        <v>0</v>
      </c>
      <c r="G434" s="221">
        <v>0</v>
      </c>
      <c r="H434" s="221">
        <v>0</v>
      </c>
      <c r="I434" s="221">
        <v>0</v>
      </c>
      <c r="J434" s="224">
        <v>46006.336053240739</v>
      </c>
      <c r="K434" s="221">
        <v>3690</v>
      </c>
      <c r="L434" s="235">
        <v>999999.9</v>
      </c>
      <c r="M434" s="2">
        <v>999999.9</v>
      </c>
      <c r="N434" s="2">
        <v>999999.9</v>
      </c>
    </row>
    <row r="435" spans="1:14" x14ac:dyDescent="0.3">
      <c r="A435" s="187">
        <v>2769</v>
      </c>
      <c r="B435" s="221">
        <v>335</v>
      </c>
      <c r="C435" s="221">
        <v>335</v>
      </c>
      <c r="D435" s="221">
        <v>335</v>
      </c>
      <c r="E435" s="221">
        <v>0</v>
      </c>
      <c r="F435" s="221">
        <v>0</v>
      </c>
      <c r="G435" s="221">
        <v>0</v>
      </c>
      <c r="H435" s="221">
        <v>0</v>
      </c>
      <c r="I435" s="221">
        <v>0</v>
      </c>
      <c r="J435" s="224">
        <v>46006.336053240739</v>
      </c>
      <c r="K435" s="221">
        <v>3691</v>
      </c>
      <c r="L435" s="235">
        <f>IFERROR(_xlfn.XLOOKUP($A435,'LISTA '!$D:$D,'LISTA '!$S:$S),"999999,9")</f>
        <v>335</v>
      </c>
      <c r="M435" s="2">
        <f>IFERROR(_xlfn.XLOOKUP($A435,'LISTA '!$D:$D,'LISTA '!$S:$S),"999999,9")</f>
        <v>335</v>
      </c>
      <c r="N435" s="2">
        <f>IFERROR(_xlfn.XLOOKUP($A435,'LISTA '!$D:$D,'LISTA '!$S:$S),"999999,9")</f>
        <v>335</v>
      </c>
    </row>
    <row r="436" spans="1:14" x14ac:dyDescent="0.3">
      <c r="A436" s="187">
        <v>2771</v>
      </c>
      <c r="B436" s="221">
        <v>434</v>
      </c>
      <c r="C436" s="221">
        <v>434</v>
      </c>
      <c r="D436" s="221">
        <v>434</v>
      </c>
      <c r="E436" s="221">
        <v>0</v>
      </c>
      <c r="F436" s="221">
        <v>0</v>
      </c>
      <c r="G436" s="221">
        <v>0</v>
      </c>
      <c r="H436" s="221">
        <v>0</v>
      </c>
      <c r="I436" s="221">
        <v>0</v>
      </c>
      <c r="J436" s="224">
        <v>46006.336053240739</v>
      </c>
      <c r="K436" s="221">
        <v>3693</v>
      </c>
      <c r="L436" s="235">
        <f>IFERROR(_xlfn.XLOOKUP($A436,'LISTA '!$D:$D,'LISTA '!$S:$S),"999999,9")</f>
        <v>434</v>
      </c>
      <c r="M436" s="2">
        <f>IFERROR(_xlfn.XLOOKUP($A436,'LISTA '!$D:$D,'LISTA '!$S:$S),"999999,9")</f>
        <v>434</v>
      </c>
      <c r="N436" s="2">
        <f>IFERROR(_xlfn.XLOOKUP($A436,'LISTA '!$D:$D,'LISTA '!$S:$S),"999999,9")</f>
        <v>434</v>
      </c>
    </row>
    <row r="437" spans="1:14" x14ac:dyDescent="0.3">
      <c r="A437" s="187">
        <v>2772</v>
      </c>
      <c r="B437" s="221">
        <v>434</v>
      </c>
      <c r="C437" s="221">
        <v>434</v>
      </c>
      <c r="D437" s="221">
        <v>434</v>
      </c>
      <c r="E437" s="221">
        <v>0</v>
      </c>
      <c r="F437" s="221">
        <v>0</v>
      </c>
      <c r="G437" s="221">
        <v>0</v>
      </c>
      <c r="H437" s="221">
        <v>0</v>
      </c>
      <c r="I437" s="221">
        <v>0</v>
      </c>
      <c r="J437" s="224">
        <v>46006.336053240739</v>
      </c>
      <c r="K437" s="221">
        <v>3694</v>
      </c>
      <c r="L437" s="235">
        <f>IFERROR(_xlfn.XLOOKUP($A437,'LISTA '!$D:$D,'LISTA '!$S:$S),"999999,9")</f>
        <v>434</v>
      </c>
      <c r="M437" s="2">
        <f>IFERROR(_xlfn.XLOOKUP($A437,'LISTA '!$D:$D,'LISTA '!$S:$S),"999999,9")</f>
        <v>434</v>
      </c>
      <c r="N437" s="2">
        <f>IFERROR(_xlfn.XLOOKUP($A437,'LISTA '!$D:$D,'LISTA '!$S:$S),"999999,9")</f>
        <v>434</v>
      </c>
    </row>
    <row r="438" spans="1:14" x14ac:dyDescent="0.3">
      <c r="A438" s="187">
        <v>2773</v>
      </c>
      <c r="B438" s="221">
        <v>329</v>
      </c>
      <c r="C438" s="221">
        <v>329</v>
      </c>
      <c r="D438" s="221">
        <v>329</v>
      </c>
      <c r="E438" s="221">
        <v>0</v>
      </c>
      <c r="F438" s="221">
        <v>0</v>
      </c>
      <c r="G438" s="221">
        <v>0</v>
      </c>
      <c r="H438" s="221">
        <v>0</v>
      </c>
      <c r="I438" s="221">
        <v>0</v>
      </c>
      <c r="J438" s="224">
        <v>46006.336053240739</v>
      </c>
      <c r="K438" s="221">
        <v>3695</v>
      </c>
      <c r="L438" s="235">
        <f>IFERROR(_xlfn.XLOOKUP($A438,'LISTA '!$D:$D,'LISTA '!$S:$S),"999999,9")</f>
        <v>329</v>
      </c>
      <c r="M438" s="2">
        <f>IFERROR(_xlfn.XLOOKUP($A438,'LISTA '!$D:$D,'LISTA '!$S:$S),"999999,9")</f>
        <v>329</v>
      </c>
      <c r="N438" s="2">
        <f>IFERROR(_xlfn.XLOOKUP($A438,'LISTA '!$D:$D,'LISTA '!$S:$S),"999999,9")</f>
        <v>329</v>
      </c>
    </row>
    <row r="439" spans="1:14" x14ac:dyDescent="0.3">
      <c r="A439" s="187">
        <v>2774</v>
      </c>
      <c r="B439" s="221">
        <v>340</v>
      </c>
      <c r="C439" s="221">
        <v>340</v>
      </c>
      <c r="D439" s="221">
        <v>340</v>
      </c>
      <c r="E439" s="221">
        <v>0</v>
      </c>
      <c r="F439" s="221">
        <v>0</v>
      </c>
      <c r="G439" s="221">
        <v>0</v>
      </c>
      <c r="H439" s="221">
        <v>0</v>
      </c>
      <c r="I439" s="221">
        <v>0</v>
      </c>
      <c r="J439" s="224">
        <v>46006.336053240739</v>
      </c>
      <c r="K439" s="221">
        <v>3696</v>
      </c>
      <c r="L439" s="235">
        <f>IFERROR(_xlfn.XLOOKUP($A439,'LISTA '!$D:$D,'LISTA '!$S:$S),"999999,9")</f>
        <v>340</v>
      </c>
      <c r="M439" s="2">
        <f>IFERROR(_xlfn.XLOOKUP($A439,'LISTA '!$D:$D,'LISTA '!$S:$S),"999999,9")</f>
        <v>340</v>
      </c>
      <c r="N439" s="2">
        <f>IFERROR(_xlfn.XLOOKUP($A439,'LISTA '!$D:$D,'LISTA '!$S:$S),"999999,9")</f>
        <v>340</v>
      </c>
    </row>
    <row r="440" spans="1:14" x14ac:dyDescent="0.3">
      <c r="A440" s="187">
        <v>2775</v>
      </c>
      <c r="B440" s="221">
        <v>360</v>
      </c>
      <c r="C440" s="221">
        <v>360</v>
      </c>
      <c r="D440" s="221">
        <v>360</v>
      </c>
      <c r="E440" s="221">
        <v>0</v>
      </c>
      <c r="F440" s="221">
        <v>0</v>
      </c>
      <c r="G440" s="221">
        <v>0</v>
      </c>
      <c r="H440" s="221">
        <v>0</v>
      </c>
      <c r="I440" s="221">
        <v>0</v>
      </c>
      <c r="J440" s="224">
        <v>46006.336053240739</v>
      </c>
      <c r="K440" s="221">
        <v>3697</v>
      </c>
      <c r="L440" s="235">
        <f>IFERROR(_xlfn.XLOOKUP($A440,'LISTA '!$D:$D,'LISTA '!$S:$S),"999999,9")</f>
        <v>360</v>
      </c>
      <c r="M440" s="2">
        <f>IFERROR(_xlfn.XLOOKUP($A440,'LISTA '!$D:$D,'LISTA '!$S:$S),"999999,9")</f>
        <v>360</v>
      </c>
      <c r="N440" s="2">
        <f>IFERROR(_xlfn.XLOOKUP($A440,'LISTA '!$D:$D,'LISTA '!$S:$S),"999999,9")</f>
        <v>360</v>
      </c>
    </row>
    <row r="441" spans="1:14" x14ac:dyDescent="0.3">
      <c r="A441" s="187">
        <v>21658</v>
      </c>
      <c r="B441" s="221">
        <v>999999.9</v>
      </c>
      <c r="C441" s="221">
        <v>999999.9</v>
      </c>
      <c r="D441" s="221">
        <v>999999.9</v>
      </c>
      <c r="E441" s="221">
        <v>0</v>
      </c>
      <c r="F441" s="221">
        <v>0</v>
      </c>
      <c r="G441" s="221">
        <v>0</v>
      </c>
      <c r="H441" s="221">
        <v>0</v>
      </c>
      <c r="I441" s="221">
        <v>0</v>
      </c>
      <c r="J441" s="224">
        <v>46006.336053240739</v>
      </c>
      <c r="K441" s="221">
        <v>3856</v>
      </c>
      <c r="L441" s="235" t="str">
        <f>IFERROR(_xlfn.XLOOKUP($A441,'LISTA '!$D:$D,'LISTA '!$S:$S),"999999,9")</f>
        <v>999999,9</v>
      </c>
      <c r="M441" s="2" t="str">
        <f>IFERROR(_xlfn.XLOOKUP($A441,'LISTA '!$D:$D,'LISTA '!$S:$S),"999999,9")</f>
        <v>999999,9</v>
      </c>
      <c r="N441" s="2" t="str">
        <f>IFERROR(_xlfn.XLOOKUP($A441,'LISTA '!$D:$D,'LISTA '!$S:$S),"999999,9")</f>
        <v>999999,9</v>
      </c>
    </row>
    <row r="442" spans="1:14" x14ac:dyDescent="0.3">
      <c r="A442" s="187">
        <v>2283</v>
      </c>
      <c r="B442" s="221">
        <v>345</v>
      </c>
      <c r="C442" s="221">
        <v>345</v>
      </c>
      <c r="D442" s="221">
        <v>345</v>
      </c>
      <c r="E442" s="221">
        <v>0</v>
      </c>
      <c r="F442" s="221">
        <v>0</v>
      </c>
      <c r="G442" s="221">
        <v>0</v>
      </c>
      <c r="H442" s="221">
        <v>0</v>
      </c>
      <c r="I442" s="221">
        <v>0</v>
      </c>
      <c r="J442" s="224">
        <v>46006.336053240739</v>
      </c>
      <c r="K442" s="221">
        <v>4025</v>
      </c>
      <c r="L442" s="235">
        <f>IFERROR(_xlfn.XLOOKUP($A442,'LISTA '!$D:$D,'LISTA '!$S:$S),"999999,9")</f>
        <v>345</v>
      </c>
      <c r="M442" s="2">
        <f>IFERROR(_xlfn.XLOOKUP($A442,'LISTA '!$D:$D,'LISTA '!$S:$S),"999999,9")</f>
        <v>345</v>
      </c>
      <c r="N442" s="2">
        <f>IFERROR(_xlfn.XLOOKUP($A442,'LISTA '!$D:$D,'LISTA '!$S:$S),"999999,9")</f>
        <v>345</v>
      </c>
    </row>
    <row r="443" spans="1:14" x14ac:dyDescent="0.3">
      <c r="A443" s="187">
        <v>1897</v>
      </c>
      <c r="B443" s="221">
        <v>999999.9</v>
      </c>
      <c r="C443" s="221">
        <v>999999.9</v>
      </c>
      <c r="D443" s="221">
        <v>999999.9</v>
      </c>
      <c r="E443" s="221">
        <v>0</v>
      </c>
      <c r="F443" s="221">
        <v>0</v>
      </c>
      <c r="G443" s="221">
        <v>0</v>
      </c>
      <c r="H443" s="221">
        <v>0</v>
      </c>
      <c r="I443" s="221">
        <v>0</v>
      </c>
      <c r="J443" s="224">
        <v>46006.336053240739</v>
      </c>
      <c r="K443" s="221">
        <v>3261</v>
      </c>
      <c r="L443" s="235">
        <v>999999.9</v>
      </c>
      <c r="M443" s="2">
        <v>999999.9</v>
      </c>
      <c r="N443" s="2">
        <v>999999.9</v>
      </c>
    </row>
    <row r="444" spans="1:14" x14ac:dyDescent="0.3">
      <c r="A444" s="187">
        <v>1899</v>
      </c>
      <c r="B444" s="221">
        <v>999999.9</v>
      </c>
      <c r="C444" s="221">
        <v>999999.9</v>
      </c>
      <c r="D444" s="221">
        <v>999999.9</v>
      </c>
      <c r="E444" s="221">
        <v>0</v>
      </c>
      <c r="F444" s="221">
        <v>0</v>
      </c>
      <c r="G444" s="221">
        <v>0</v>
      </c>
      <c r="H444" s="221">
        <v>0</v>
      </c>
      <c r="I444" s="221">
        <v>0</v>
      </c>
      <c r="J444" s="224">
        <v>46006.336053240739</v>
      </c>
      <c r="K444" s="221">
        <v>3263</v>
      </c>
      <c r="L444" s="235" t="str">
        <f>IFERROR(_xlfn.XLOOKUP($A444,'LISTA '!$D:$D,'LISTA '!$S:$S),"999999,9")</f>
        <v>999999,9</v>
      </c>
      <c r="M444" s="2" t="str">
        <f>IFERROR(_xlfn.XLOOKUP($A444,'LISTA '!$D:$D,'LISTA '!$S:$S),"999999,9")</f>
        <v>999999,9</v>
      </c>
      <c r="N444" s="2" t="str">
        <f>IFERROR(_xlfn.XLOOKUP($A444,'LISTA '!$D:$D,'LISTA '!$S:$S),"999999,9")</f>
        <v>999999,9</v>
      </c>
    </row>
    <row r="445" spans="1:14" x14ac:dyDescent="0.3">
      <c r="A445" s="187">
        <v>1902</v>
      </c>
      <c r="B445" s="221">
        <v>18.7</v>
      </c>
      <c r="C445" s="221">
        <v>18.7</v>
      </c>
      <c r="D445" s="221">
        <v>18.7</v>
      </c>
      <c r="E445" s="221">
        <v>0</v>
      </c>
      <c r="F445" s="221">
        <v>0</v>
      </c>
      <c r="G445" s="221">
        <v>0</v>
      </c>
      <c r="H445" s="221">
        <v>0</v>
      </c>
      <c r="I445" s="221">
        <v>0</v>
      </c>
      <c r="J445" s="224">
        <v>46006.336053240739</v>
      </c>
      <c r="K445" s="221">
        <v>3266</v>
      </c>
      <c r="L445" s="235">
        <f>IFERROR(_xlfn.XLOOKUP($A445,'LISTA '!$D:$D,'LISTA '!$S:$S),"999999,9")</f>
        <v>18.7</v>
      </c>
      <c r="M445" s="2">
        <f>IFERROR(_xlfn.XLOOKUP($A445,'LISTA '!$D:$D,'LISTA '!$S:$S),"999999,9")</f>
        <v>18.7</v>
      </c>
      <c r="N445" s="2">
        <f>IFERROR(_xlfn.XLOOKUP($A445,'LISTA '!$D:$D,'LISTA '!$S:$S),"999999,9")</f>
        <v>18.7</v>
      </c>
    </row>
    <row r="446" spans="1:14" x14ac:dyDescent="0.3">
      <c r="A446" s="187">
        <v>1904</v>
      </c>
      <c r="B446" s="221">
        <v>18.7</v>
      </c>
      <c r="C446" s="221">
        <v>18.7</v>
      </c>
      <c r="D446" s="221">
        <v>18.7</v>
      </c>
      <c r="E446" s="221">
        <v>0</v>
      </c>
      <c r="F446" s="221">
        <v>0</v>
      </c>
      <c r="G446" s="221">
        <v>0</v>
      </c>
      <c r="H446" s="221">
        <v>0</v>
      </c>
      <c r="I446" s="221">
        <v>0</v>
      </c>
      <c r="J446" s="224">
        <v>46006.336053240739</v>
      </c>
      <c r="K446" s="221">
        <v>3268</v>
      </c>
      <c r="L446" s="235">
        <f>IFERROR(_xlfn.XLOOKUP($A446,'LISTA '!$D:$D,'LISTA '!$S:$S),"999999,9")</f>
        <v>18.7</v>
      </c>
      <c r="M446" s="2">
        <f>IFERROR(_xlfn.XLOOKUP($A446,'LISTA '!$D:$D,'LISTA '!$S:$S),"999999,9")</f>
        <v>18.7</v>
      </c>
      <c r="N446" s="2">
        <f>IFERROR(_xlfn.XLOOKUP($A446,'LISTA '!$D:$D,'LISTA '!$S:$S),"999999,9")</f>
        <v>18.7</v>
      </c>
    </row>
    <row r="447" spans="1:14" x14ac:dyDescent="0.3">
      <c r="A447" s="187">
        <v>1905</v>
      </c>
      <c r="B447" s="221">
        <v>999999.9</v>
      </c>
      <c r="C447" s="221">
        <v>999999.9</v>
      </c>
      <c r="D447" s="221">
        <v>999999.9</v>
      </c>
      <c r="E447" s="221">
        <v>0</v>
      </c>
      <c r="F447" s="221">
        <v>0</v>
      </c>
      <c r="G447" s="221">
        <v>0</v>
      </c>
      <c r="H447" s="221">
        <v>0</v>
      </c>
      <c r="I447" s="221">
        <v>0</v>
      </c>
      <c r="J447" s="224">
        <v>46006.336053240739</v>
      </c>
      <c r="K447" s="221">
        <v>3269</v>
      </c>
      <c r="L447" s="235">
        <v>999999.9</v>
      </c>
      <c r="M447" s="2">
        <v>999999.9</v>
      </c>
      <c r="N447" s="2">
        <v>999999.9</v>
      </c>
    </row>
    <row r="448" spans="1:14" x14ac:dyDescent="0.3">
      <c r="A448" s="187">
        <v>1908</v>
      </c>
      <c r="B448" s="221">
        <v>18.7</v>
      </c>
      <c r="C448" s="221">
        <v>18.7</v>
      </c>
      <c r="D448" s="221">
        <v>18.7</v>
      </c>
      <c r="E448" s="221">
        <v>0</v>
      </c>
      <c r="F448" s="221">
        <v>0</v>
      </c>
      <c r="G448" s="221">
        <v>0</v>
      </c>
      <c r="H448" s="221">
        <v>0</v>
      </c>
      <c r="I448" s="221">
        <v>0</v>
      </c>
      <c r="J448" s="224">
        <v>46006.336053240739</v>
      </c>
      <c r="K448" s="221">
        <v>3272</v>
      </c>
      <c r="L448" s="235">
        <f>IFERROR(_xlfn.XLOOKUP($A448,'LISTA '!$D:$D,'LISTA '!$S:$S),"999999,9")</f>
        <v>18.7</v>
      </c>
      <c r="M448" s="2">
        <f>IFERROR(_xlfn.XLOOKUP($A448,'LISTA '!$D:$D,'LISTA '!$S:$S),"999999,9")</f>
        <v>18.7</v>
      </c>
      <c r="N448" s="2">
        <f>IFERROR(_xlfn.XLOOKUP($A448,'LISTA '!$D:$D,'LISTA '!$S:$S),"999999,9")</f>
        <v>18.7</v>
      </c>
    </row>
    <row r="449" spans="1:14" x14ac:dyDescent="0.3">
      <c r="A449" s="187">
        <v>1911</v>
      </c>
      <c r="B449" s="221">
        <v>999999.9</v>
      </c>
      <c r="C449" s="221">
        <v>999999.9</v>
      </c>
      <c r="D449" s="221">
        <v>999999.9</v>
      </c>
      <c r="E449" s="221">
        <v>0</v>
      </c>
      <c r="F449" s="221">
        <v>0</v>
      </c>
      <c r="G449" s="221">
        <v>0</v>
      </c>
      <c r="H449" s="221">
        <v>0</v>
      </c>
      <c r="I449" s="221">
        <v>0</v>
      </c>
      <c r="J449" s="224">
        <v>46006.336053240739</v>
      </c>
      <c r="K449" s="221">
        <v>3275</v>
      </c>
      <c r="L449" s="235" t="str">
        <f>IFERROR(_xlfn.XLOOKUP($A449,'LISTA '!$D:$D,'LISTA '!$S:$S),"999999,9")</f>
        <v>999999,9</v>
      </c>
      <c r="M449" s="2" t="str">
        <f>IFERROR(_xlfn.XLOOKUP($A449,'LISTA '!$D:$D,'LISTA '!$S:$S),"999999,9")</f>
        <v>999999,9</v>
      </c>
      <c r="N449" s="2" t="str">
        <f>IFERROR(_xlfn.XLOOKUP($A449,'LISTA '!$D:$D,'LISTA '!$S:$S),"999999,9")</f>
        <v>999999,9</v>
      </c>
    </row>
    <row r="450" spans="1:14" x14ac:dyDescent="0.3">
      <c r="A450" s="187">
        <v>1912</v>
      </c>
      <c r="B450" s="221">
        <v>29.1</v>
      </c>
      <c r="C450" s="221">
        <v>29.1</v>
      </c>
      <c r="D450" s="221">
        <v>29.1</v>
      </c>
      <c r="E450" s="221">
        <v>0</v>
      </c>
      <c r="F450" s="221">
        <v>0</v>
      </c>
      <c r="G450" s="221">
        <v>0</v>
      </c>
      <c r="H450" s="221">
        <v>0</v>
      </c>
      <c r="I450" s="221">
        <v>0</v>
      </c>
      <c r="J450" s="224">
        <v>46006.336053240739</v>
      </c>
      <c r="K450" s="221">
        <v>3276</v>
      </c>
      <c r="L450" s="235">
        <f>IFERROR(_xlfn.XLOOKUP($A450,'LISTA '!$D:$D,'LISTA '!$S:$S),"999999,9")</f>
        <v>29.1</v>
      </c>
      <c r="M450" s="2">
        <f>IFERROR(_xlfn.XLOOKUP($A450,'LISTA '!$D:$D,'LISTA '!$S:$S),"999999,9")</f>
        <v>29.1</v>
      </c>
      <c r="N450" s="2">
        <f>IFERROR(_xlfn.XLOOKUP($A450,'LISTA '!$D:$D,'LISTA '!$S:$S),"999999,9")</f>
        <v>29.1</v>
      </c>
    </row>
    <row r="451" spans="1:14" x14ac:dyDescent="0.3">
      <c r="A451" s="187">
        <v>1913</v>
      </c>
      <c r="B451" s="221">
        <v>61.9</v>
      </c>
      <c r="C451" s="221">
        <v>61.9</v>
      </c>
      <c r="D451" s="221">
        <v>61.9</v>
      </c>
      <c r="E451" s="221">
        <v>0</v>
      </c>
      <c r="F451" s="221">
        <v>0</v>
      </c>
      <c r="G451" s="221">
        <v>0</v>
      </c>
      <c r="H451" s="221">
        <v>100</v>
      </c>
      <c r="I451" s="221">
        <v>0</v>
      </c>
      <c r="J451" s="224">
        <v>46006.336053240739</v>
      </c>
      <c r="K451" s="221">
        <v>3278</v>
      </c>
      <c r="L451" s="235">
        <f>IFERROR(_xlfn.XLOOKUP($A451,'LISTA '!$D:$D,'LISTA '!$S:$S),"999999,9")</f>
        <v>61.9</v>
      </c>
      <c r="M451" s="2">
        <f>IFERROR(_xlfn.XLOOKUP($A451,'LISTA '!$D:$D,'LISTA '!$S:$S),"999999,9")</f>
        <v>61.9</v>
      </c>
      <c r="N451" s="2">
        <f>IFERROR(_xlfn.XLOOKUP($A451,'LISTA '!$D:$D,'LISTA '!$S:$S),"999999,9")</f>
        <v>61.9</v>
      </c>
    </row>
    <row r="452" spans="1:14" x14ac:dyDescent="0.3">
      <c r="A452" s="187">
        <v>1916</v>
      </c>
      <c r="B452" s="221">
        <v>22.2</v>
      </c>
      <c r="C452" s="221">
        <v>22.2</v>
      </c>
      <c r="D452" s="221">
        <v>22.2</v>
      </c>
      <c r="E452" s="221">
        <v>0</v>
      </c>
      <c r="F452" s="221">
        <v>0</v>
      </c>
      <c r="G452" s="221">
        <v>0</v>
      </c>
      <c r="H452" s="221">
        <v>0</v>
      </c>
      <c r="I452" s="221">
        <v>0</v>
      </c>
      <c r="J452" s="224">
        <v>46006.336053240739</v>
      </c>
      <c r="K452" s="221">
        <v>3281</v>
      </c>
      <c r="L452" s="235">
        <f>IFERROR(_xlfn.XLOOKUP($A452,'LISTA '!$D:$D,'LISTA '!$S:$S),"999999,9")</f>
        <v>22.2</v>
      </c>
      <c r="M452" s="2">
        <f>IFERROR(_xlfn.XLOOKUP($A452,'LISTA '!$D:$D,'LISTA '!$S:$S),"999999,9")</f>
        <v>22.2</v>
      </c>
      <c r="N452" s="2">
        <f>IFERROR(_xlfn.XLOOKUP($A452,'LISTA '!$D:$D,'LISTA '!$S:$S),"999999,9")</f>
        <v>22.2</v>
      </c>
    </row>
    <row r="453" spans="1:14" x14ac:dyDescent="0.3">
      <c r="A453" s="187">
        <v>1917</v>
      </c>
      <c r="B453" s="221">
        <v>999999.9</v>
      </c>
      <c r="C453" s="221">
        <v>999999.9</v>
      </c>
      <c r="D453" s="221">
        <v>999999.9</v>
      </c>
      <c r="E453" s="221">
        <v>0</v>
      </c>
      <c r="F453" s="221">
        <v>0</v>
      </c>
      <c r="G453" s="221">
        <v>0</v>
      </c>
      <c r="H453" s="221">
        <v>0</v>
      </c>
      <c r="I453" s="221">
        <v>0</v>
      </c>
      <c r="J453" s="224">
        <v>46006.336053240739</v>
      </c>
      <c r="K453" s="221">
        <v>3282</v>
      </c>
      <c r="L453" s="235">
        <v>999999.9</v>
      </c>
      <c r="M453" s="2">
        <v>999999.9</v>
      </c>
      <c r="N453" s="2">
        <v>999999.9</v>
      </c>
    </row>
    <row r="454" spans="1:14" x14ac:dyDescent="0.3">
      <c r="A454" s="187">
        <v>21544</v>
      </c>
      <c r="B454" s="221">
        <v>21.9</v>
      </c>
      <c r="C454" s="221">
        <v>21.9</v>
      </c>
      <c r="D454" s="221">
        <v>21.9</v>
      </c>
      <c r="E454" s="221">
        <v>0</v>
      </c>
      <c r="F454" s="221">
        <v>0</v>
      </c>
      <c r="G454" s="221">
        <v>0</v>
      </c>
      <c r="H454" s="221">
        <v>0</v>
      </c>
      <c r="I454" s="221">
        <v>0</v>
      </c>
      <c r="J454" s="224">
        <v>46006.336053240739</v>
      </c>
      <c r="K454" s="221">
        <v>3283</v>
      </c>
      <c r="L454" s="235">
        <f>IFERROR(_xlfn.XLOOKUP($A454,'LISTA '!$D:$D,'LISTA '!$S:$S),"999999,9")</f>
        <v>21.9</v>
      </c>
      <c r="M454" s="2">
        <f>IFERROR(_xlfn.XLOOKUP($A454,'LISTA '!$D:$D,'LISTA '!$S:$S),"999999,9")</f>
        <v>21.9</v>
      </c>
      <c r="N454" s="2">
        <f>IFERROR(_xlfn.XLOOKUP($A454,'LISTA '!$D:$D,'LISTA '!$S:$S),"999999,9")</f>
        <v>21.9</v>
      </c>
    </row>
    <row r="455" spans="1:14" x14ac:dyDescent="0.3">
      <c r="A455" s="187">
        <v>21545</v>
      </c>
      <c r="B455" s="221">
        <v>9.1999999999999993</v>
      </c>
      <c r="C455" s="221">
        <v>9.1999999999999993</v>
      </c>
      <c r="D455" s="221">
        <v>9.1999999999999993</v>
      </c>
      <c r="E455" s="221">
        <v>0</v>
      </c>
      <c r="F455" s="221">
        <v>0</v>
      </c>
      <c r="G455" s="221">
        <v>0</v>
      </c>
      <c r="H455" s="221">
        <v>0</v>
      </c>
      <c r="I455" s="221">
        <v>0</v>
      </c>
      <c r="J455" s="224">
        <v>46006.336053240739</v>
      </c>
      <c r="K455" s="221">
        <v>3284</v>
      </c>
      <c r="L455" s="235">
        <f>IFERROR(_xlfn.XLOOKUP($A455,'LISTA '!$D:$D,'LISTA '!$S:$S),"999999,9")</f>
        <v>9.1999999999999993</v>
      </c>
      <c r="M455" s="2">
        <f>IFERROR(_xlfn.XLOOKUP($A455,'LISTA '!$D:$D,'LISTA '!$S:$S),"999999,9")</f>
        <v>9.1999999999999993</v>
      </c>
      <c r="N455" s="2">
        <f>IFERROR(_xlfn.XLOOKUP($A455,'LISTA '!$D:$D,'LISTA '!$S:$S),"999999,9")</f>
        <v>9.1999999999999993</v>
      </c>
    </row>
    <row r="456" spans="1:14" x14ac:dyDescent="0.3">
      <c r="A456" s="187">
        <v>21546</v>
      </c>
      <c r="B456" s="221">
        <v>9.5</v>
      </c>
      <c r="C456" s="221">
        <v>9.5</v>
      </c>
      <c r="D456" s="221">
        <v>9.5</v>
      </c>
      <c r="E456" s="221">
        <v>0</v>
      </c>
      <c r="F456" s="221">
        <v>0</v>
      </c>
      <c r="G456" s="221">
        <v>0</v>
      </c>
      <c r="H456" s="221">
        <v>0</v>
      </c>
      <c r="I456" s="221">
        <v>0</v>
      </c>
      <c r="J456" s="224">
        <v>46006.336053240739</v>
      </c>
      <c r="K456" s="221">
        <v>3285</v>
      </c>
      <c r="L456" s="235">
        <f>IFERROR(_xlfn.XLOOKUP($A456,'LISTA '!$D:$D,'LISTA '!$S:$S),"999999,9")</f>
        <v>9.5</v>
      </c>
      <c r="M456" s="2">
        <f>IFERROR(_xlfn.XLOOKUP($A456,'LISTA '!$D:$D,'LISTA '!$S:$S),"999999,9")</f>
        <v>9.5</v>
      </c>
      <c r="N456" s="2">
        <f>IFERROR(_xlfn.XLOOKUP($A456,'LISTA '!$D:$D,'LISTA '!$S:$S),"999999,9")</f>
        <v>9.5</v>
      </c>
    </row>
    <row r="457" spans="1:14" x14ac:dyDescent="0.3">
      <c r="A457" s="187">
        <v>2162</v>
      </c>
      <c r="B457" s="221">
        <v>17</v>
      </c>
      <c r="C457" s="221">
        <v>17</v>
      </c>
      <c r="D457" s="221">
        <v>17</v>
      </c>
      <c r="E457" s="221">
        <v>0</v>
      </c>
      <c r="F457" s="221">
        <v>0</v>
      </c>
      <c r="G457" s="221">
        <v>0</v>
      </c>
      <c r="H457" s="221">
        <v>0</v>
      </c>
      <c r="I457" s="221">
        <v>0</v>
      </c>
      <c r="J457" s="224">
        <v>46006.336053240739</v>
      </c>
      <c r="K457" s="221">
        <v>3667</v>
      </c>
      <c r="L457" s="235">
        <f>IFERROR(_xlfn.XLOOKUP($A457,'LISTA '!$D:$D,'LISTA '!$S:$S),"999999,9")</f>
        <v>17</v>
      </c>
      <c r="M457" s="2">
        <f>IFERROR(_xlfn.XLOOKUP($A457,'LISTA '!$D:$D,'LISTA '!$S:$S),"999999,9")</f>
        <v>17</v>
      </c>
      <c r="N457" s="2">
        <f>IFERROR(_xlfn.XLOOKUP($A457,'LISTA '!$D:$D,'LISTA '!$S:$S),"999999,9")</f>
        <v>17</v>
      </c>
    </row>
    <row r="458" spans="1:14" x14ac:dyDescent="0.3">
      <c r="A458" s="187">
        <v>2164</v>
      </c>
      <c r="B458" s="221">
        <v>13</v>
      </c>
      <c r="C458" s="221">
        <v>13</v>
      </c>
      <c r="D458" s="221">
        <v>13</v>
      </c>
      <c r="E458" s="221">
        <v>0</v>
      </c>
      <c r="F458" s="221">
        <v>0</v>
      </c>
      <c r="G458" s="221">
        <v>0</v>
      </c>
      <c r="H458" s="221">
        <v>0</v>
      </c>
      <c r="I458" s="221">
        <v>0</v>
      </c>
      <c r="J458" s="224">
        <v>46006.336053240739</v>
      </c>
      <c r="K458" s="221">
        <v>3669</v>
      </c>
      <c r="L458" s="235">
        <f>IFERROR(_xlfn.XLOOKUP($A458,'LISTA '!$D:$D,'LISTA '!$S:$S),"999999,9")</f>
        <v>13</v>
      </c>
      <c r="M458" s="2">
        <f>IFERROR(_xlfn.XLOOKUP($A458,'LISTA '!$D:$D,'LISTA '!$S:$S),"999999,9")</f>
        <v>13</v>
      </c>
      <c r="N458" s="2">
        <f>IFERROR(_xlfn.XLOOKUP($A458,'LISTA '!$D:$D,'LISTA '!$S:$S),"999999,9")</f>
        <v>13</v>
      </c>
    </row>
    <row r="459" spans="1:14" x14ac:dyDescent="0.3">
      <c r="A459" s="187">
        <v>1992</v>
      </c>
      <c r="B459" s="221">
        <v>32.799999999999997</v>
      </c>
      <c r="C459" s="221">
        <v>32.799999999999997</v>
      </c>
      <c r="D459" s="221">
        <v>32.799999999999997</v>
      </c>
      <c r="E459" s="221">
        <v>0</v>
      </c>
      <c r="F459" s="221">
        <v>0</v>
      </c>
      <c r="G459" s="221">
        <v>0</v>
      </c>
      <c r="H459" s="221">
        <v>0</v>
      </c>
      <c r="I459" s="221">
        <v>0</v>
      </c>
      <c r="J459" s="224">
        <v>46006.336053240739</v>
      </c>
      <c r="K459" s="221">
        <v>3359</v>
      </c>
      <c r="L459" s="235">
        <f>IFERROR(_xlfn.XLOOKUP($A459,'LISTA '!$D:$D,'LISTA '!$S:$S),"999999,9")</f>
        <v>32.799999999999997</v>
      </c>
      <c r="M459" s="2">
        <f>IFERROR(_xlfn.XLOOKUP($A459,'LISTA '!$D:$D,'LISTA '!$S:$S),"999999,9")</f>
        <v>32.799999999999997</v>
      </c>
      <c r="N459" s="2">
        <f>IFERROR(_xlfn.XLOOKUP($A459,'LISTA '!$D:$D,'LISTA '!$S:$S),"999999,9")</f>
        <v>32.799999999999997</v>
      </c>
    </row>
    <row r="460" spans="1:14" x14ac:dyDescent="0.3">
      <c r="A460" s="187">
        <v>21382</v>
      </c>
      <c r="B460" s="221">
        <v>999999.9</v>
      </c>
      <c r="C460" s="221">
        <v>999999.9</v>
      </c>
      <c r="D460" s="221">
        <v>999999.9</v>
      </c>
      <c r="E460" s="221">
        <v>0</v>
      </c>
      <c r="F460" s="221">
        <v>0</v>
      </c>
      <c r="G460" s="221">
        <v>0</v>
      </c>
      <c r="H460" s="221">
        <v>0</v>
      </c>
      <c r="I460" s="221">
        <v>0</v>
      </c>
      <c r="J460" s="224">
        <v>46006.336053240739</v>
      </c>
      <c r="K460" s="221">
        <v>2766</v>
      </c>
      <c r="L460" s="235" t="str">
        <f>IFERROR(_xlfn.XLOOKUP($A460,'LISTA '!$D:$D,'LISTA '!$S:$S),"999999,9")</f>
        <v>999999,9</v>
      </c>
      <c r="M460" s="2" t="str">
        <f>IFERROR(_xlfn.XLOOKUP($A460,'LISTA '!$D:$D,'LISTA '!$S:$S),"999999,9")</f>
        <v>999999,9</v>
      </c>
      <c r="N460" s="2" t="str">
        <f>IFERROR(_xlfn.XLOOKUP($A460,'LISTA '!$D:$D,'LISTA '!$S:$S),"999999,9")</f>
        <v>999999,9</v>
      </c>
    </row>
    <row r="461" spans="1:14" x14ac:dyDescent="0.3">
      <c r="A461" s="187">
        <v>2681</v>
      </c>
      <c r="B461" s="221">
        <v>27.8</v>
      </c>
      <c r="C461" s="221">
        <v>27.8</v>
      </c>
      <c r="D461" s="221">
        <v>27.8</v>
      </c>
      <c r="E461" s="221">
        <v>0</v>
      </c>
      <c r="F461" s="221">
        <v>0</v>
      </c>
      <c r="G461" s="221">
        <v>0</v>
      </c>
      <c r="H461" s="221">
        <v>0</v>
      </c>
      <c r="I461" s="221">
        <v>0</v>
      </c>
      <c r="J461" s="224">
        <v>46006.336053240739</v>
      </c>
      <c r="K461" s="221">
        <v>3512</v>
      </c>
      <c r="L461" s="235">
        <f>IFERROR(_xlfn.XLOOKUP($A461,'LISTA '!$D:$D,'LISTA '!$S:$S),"999999,9")</f>
        <v>27.8</v>
      </c>
      <c r="M461" s="2">
        <f>IFERROR(_xlfn.XLOOKUP($A461,'LISTA '!$D:$D,'LISTA '!$S:$S),"999999,9")</f>
        <v>27.8</v>
      </c>
      <c r="N461" s="2">
        <f>IFERROR(_xlfn.XLOOKUP($A461,'LISTA '!$D:$D,'LISTA '!$S:$S),"999999,9")</f>
        <v>27.8</v>
      </c>
    </row>
    <row r="462" spans="1:14" x14ac:dyDescent="0.3">
      <c r="A462" s="187">
        <v>1215</v>
      </c>
      <c r="B462" s="221">
        <v>75</v>
      </c>
      <c r="C462" s="221">
        <v>75</v>
      </c>
      <c r="D462" s="221">
        <v>75</v>
      </c>
      <c r="E462" s="221">
        <v>0</v>
      </c>
      <c r="F462" s="221">
        <v>0</v>
      </c>
      <c r="G462" s="221">
        <v>0</v>
      </c>
      <c r="H462" s="221">
        <v>0</v>
      </c>
      <c r="I462" s="221">
        <v>0</v>
      </c>
      <c r="J462" s="224">
        <v>46006.336053240739</v>
      </c>
      <c r="K462" s="221">
        <v>2210</v>
      </c>
      <c r="L462" s="235">
        <f>IFERROR(_xlfn.XLOOKUP($A462,'LISTA '!$D:$D,'LISTA '!$S:$S),"999999,9")</f>
        <v>75</v>
      </c>
      <c r="M462" s="2">
        <f>IFERROR(_xlfn.XLOOKUP($A462,'LISTA '!$D:$D,'LISTA '!$S:$S),"999999,9")</f>
        <v>75</v>
      </c>
      <c r="N462" s="2">
        <f>IFERROR(_xlfn.XLOOKUP($A462,'LISTA '!$D:$D,'LISTA '!$S:$S),"999999,9")</f>
        <v>75</v>
      </c>
    </row>
    <row r="463" spans="1:14" x14ac:dyDescent="0.3">
      <c r="A463" s="187">
        <v>1216</v>
      </c>
      <c r="B463" s="221">
        <v>999999.9</v>
      </c>
      <c r="C463" s="221">
        <v>999999.9</v>
      </c>
      <c r="D463" s="221">
        <v>999999.9</v>
      </c>
      <c r="E463" s="221">
        <v>0</v>
      </c>
      <c r="F463" s="221">
        <v>0</v>
      </c>
      <c r="G463" s="221">
        <v>0</v>
      </c>
      <c r="H463" s="221">
        <v>0</v>
      </c>
      <c r="I463" s="221">
        <v>0</v>
      </c>
      <c r="J463" s="224">
        <v>46006.336053240739</v>
      </c>
      <c r="K463" s="221">
        <v>2211</v>
      </c>
      <c r="L463" s="235">
        <v>999999.9</v>
      </c>
      <c r="M463" s="2">
        <v>999999.9</v>
      </c>
      <c r="N463" s="2">
        <v>999999.9</v>
      </c>
    </row>
    <row r="464" spans="1:14" x14ac:dyDescent="0.3">
      <c r="A464" s="187">
        <v>1217</v>
      </c>
      <c r="B464" s="221">
        <v>999999.9</v>
      </c>
      <c r="C464" s="221">
        <v>999999.9</v>
      </c>
      <c r="D464" s="221">
        <v>999999.9</v>
      </c>
      <c r="E464" s="221">
        <v>0</v>
      </c>
      <c r="F464" s="221">
        <v>0</v>
      </c>
      <c r="G464" s="221">
        <v>0</v>
      </c>
      <c r="H464" s="221">
        <v>0</v>
      </c>
      <c r="I464" s="221">
        <v>0</v>
      </c>
      <c r="J464" s="224">
        <v>46006.336053240739</v>
      </c>
      <c r="K464" s="221">
        <v>2212</v>
      </c>
      <c r="L464" s="235">
        <v>999999.9</v>
      </c>
      <c r="M464" s="2">
        <v>999999.9</v>
      </c>
      <c r="N464" s="2">
        <v>999999.9</v>
      </c>
    </row>
    <row r="465" spans="1:14" x14ac:dyDescent="0.3">
      <c r="A465" s="187">
        <v>1221</v>
      </c>
      <c r="B465" s="221">
        <v>75</v>
      </c>
      <c r="C465" s="221">
        <v>75</v>
      </c>
      <c r="D465" s="221">
        <v>75</v>
      </c>
      <c r="E465" s="221">
        <v>0</v>
      </c>
      <c r="F465" s="221">
        <v>0</v>
      </c>
      <c r="G465" s="221">
        <v>0</v>
      </c>
      <c r="H465" s="221">
        <v>0</v>
      </c>
      <c r="I465" s="221">
        <v>0</v>
      </c>
      <c r="J465" s="224">
        <v>46006.336053240739</v>
      </c>
      <c r="K465" s="221">
        <v>2216</v>
      </c>
      <c r="L465" s="235">
        <f>IFERROR(_xlfn.XLOOKUP($A465,'LISTA '!$D:$D,'LISTA '!$S:$S),"999999,9")</f>
        <v>75</v>
      </c>
      <c r="M465" s="2">
        <f>IFERROR(_xlfn.XLOOKUP($A465,'LISTA '!$D:$D,'LISTA '!$S:$S),"999999,9")</f>
        <v>75</v>
      </c>
      <c r="N465" s="2">
        <f>IFERROR(_xlfn.XLOOKUP($A465,'LISTA '!$D:$D,'LISTA '!$S:$S),"999999,9")</f>
        <v>75</v>
      </c>
    </row>
    <row r="466" spans="1:14" x14ac:dyDescent="0.3">
      <c r="A466" s="187">
        <v>1223</v>
      </c>
      <c r="B466" s="221">
        <v>75</v>
      </c>
      <c r="C466" s="221">
        <v>75</v>
      </c>
      <c r="D466" s="221">
        <v>75</v>
      </c>
      <c r="E466" s="221">
        <v>0</v>
      </c>
      <c r="F466" s="221">
        <v>0</v>
      </c>
      <c r="G466" s="221">
        <v>0</v>
      </c>
      <c r="H466" s="221">
        <v>0</v>
      </c>
      <c r="I466" s="221">
        <v>0</v>
      </c>
      <c r="J466" s="224">
        <v>46006.336053240739</v>
      </c>
      <c r="K466" s="221">
        <v>2218</v>
      </c>
      <c r="L466" s="235">
        <f>IFERROR(_xlfn.XLOOKUP($A466,'LISTA '!$D:$D,'LISTA '!$S:$S),"999999,9")</f>
        <v>75</v>
      </c>
      <c r="M466" s="2">
        <f>IFERROR(_xlfn.XLOOKUP($A466,'LISTA '!$D:$D,'LISTA '!$S:$S),"999999,9")</f>
        <v>75</v>
      </c>
      <c r="N466" s="2">
        <f>IFERROR(_xlfn.XLOOKUP($A466,'LISTA '!$D:$D,'LISTA '!$S:$S),"999999,9")</f>
        <v>75</v>
      </c>
    </row>
    <row r="467" spans="1:14" x14ac:dyDescent="0.3">
      <c r="A467" s="187">
        <v>21227</v>
      </c>
      <c r="B467" s="221">
        <v>46.25</v>
      </c>
      <c r="C467" s="221">
        <v>46.25</v>
      </c>
      <c r="D467" s="221">
        <v>46.25</v>
      </c>
      <c r="E467" s="221">
        <v>0</v>
      </c>
      <c r="F467" s="221">
        <v>0</v>
      </c>
      <c r="G467" s="221">
        <v>0</v>
      </c>
      <c r="H467" s="221">
        <v>0</v>
      </c>
      <c r="I467" s="221">
        <v>0</v>
      </c>
      <c r="J467" s="224">
        <v>46006.336053240739</v>
      </c>
      <c r="K467" s="221">
        <v>2264</v>
      </c>
      <c r="L467" s="235">
        <f>IFERROR(_xlfn.XLOOKUP($A467,'LISTA '!$D:$D,'LISTA '!$S:$S),"999999,9")</f>
        <v>46.25</v>
      </c>
      <c r="M467" s="2">
        <f>IFERROR(_xlfn.XLOOKUP($A467,'LISTA '!$D:$D,'LISTA '!$S:$S),"999999,9")</f>
        <v>46.25</v>
      </c>
      <c r="N467" s="2">
        <f>IFERROR(_xlfn.XLOOKUP($A467,'LISTA '!$D:$D,'LISTA '!$S:$S),"999999,9")</f>
        <v>46.25</v>
      </c>
    </row>
    <row r="468" spans="1:14" x14ac:dyDescent="0.3">
      <c r="A468" s="187">
        <v>21231</v>
      </c>
      <c r="B468" s="221">
        <v>25.2</v>
      </c>
      <c r="C468" s="221">
        <v>25.2</v>
      </c>
      <c r="D468" s="221">
        <v>25.2</v>
      </c>
      <c r="E468" s="221">
        <v>0</v>
      </c>
      <c r="F468" s="221">
        <v>0</v>
      </c>
      <c r="G468" s="221">
        <v>0</v>
      </c>
      <c r="H468" s="221">
        <v>0</v>
      </c>
      <c r="I468" s="221">
        <v>0</v>
      </c>
      <c r="J468" s="224">
        <v>46006.336053240739</v>
      </c>
      <c r="K468" s="221">
        <v>2268</v>
      </c>
      <c r="L468" s="235">
        <f>IFERROR(_xlfn.XLOOKUP($A468,'LISTA '!$D:$D,'LISTA '!$S:$S),"999999,9")</f>
        <v>25.2</v>
      </c>
      <c r="M468" s="2">
        <f>IFERROR(_xlfn.XLOOKUP($A468,'LISTA '!$D:$D,'LISTA '!$S:$S),"999999,9")</f>
        <v>25.2</v>
      </c>
      <c r="N468" s="2">
        <f>IFERROR(_xlfn.XLOOKUP($A468,'LISTA '!$D:$D,'LISTA '!$S:$S),"999999,9")</f>
        <v>25.2</v>
      </c>
    </row>
    <row r="469" spans="1:14" x14ac:dyDescent="0.3">
      <c r="A469" s="187">
        <v>21246</v>
      </c>
      <c r="B469" s="221">
        <v>58.5</v>
      </c>
      <c r="C469" s="221">
        <v>58.5</v>
      </c>
      <c r="D469" s="221">
        <v>58.5</v>
      </c>
      <c r="E469" s="221">
        <v>0</v>
      </c>
      <c r="F469" s="221">
        <v>0</v>
      </c>
      <c r="G469" s="221">
        <v>0</v>
      </c>
      <c r="H469" s="221">
        <v>0</v>
      </c>
      <c r="I469" s="221">
        <v>0</v>
      </c>
      <c r="J469" s="224">
        <v>46006.336053240739</v>
      </c>
      <c r="K469" s="221">
        <v>2290</v>
      </c>
      <c r="L469" s="235">
        <f>IFERROR(_xlfn.XLOOKUP($A469,'LISTA '!$D:$D,'LISTA '!$S:$S),"999999,9")</f>
        <v>58.5</v>
      </c>
      <c r="M469" s="2">
        <f>IFERROR(_xlfn.XLOOKUP($A469,'LISTA '!$D:$D,'LISTA '!$S:$S),"999999,9")</f>
        <v>58.5</v>
      </c>
      <c r="N469" s="2">
        <f>IFERROR(_xlfn.XLOOKUP($A469,'LISTA '!$D:$D,'LISTA '!$S:$S),"999999,9")</f>
        <v>58.5</v>
      </c>
    </row>
    <row r="470" spans="1:14" x14ac:dyDescent="0.3">
      <c r="A470" s="187">
        <v>1381</v>
      </c>
      <c r="B470" s="221">
        <v>999999.9</v>
      </c>
      <c r="C470" s="221">
        <v>999999.9</v>
      </c>
      <c r="D470" s="221">
        <v>999999.9</v>
      </c>
      <c r="E470" s="221">
        <v>0</v>
      </c>
      <c r="F470" s="221">
        <v>0</v>
      </c>
      <c r="G470" s="221">
        <v>0</v>
      </c>
      <c r="H470" s="221">
        <v>0</v>
      </c>
      <c r="I470" s="221">
        <v>0</v>
      </c>
      <c r="J470" s="224">
        <v>46006.336053240739</v>
      </c>
      <c r="K470" s="221">
        <v>2496</v>
      </c>
      <c r="L470" s="235" t="str">
        <f>IFERROR(_xlfn.XLOOKUP($A470,'LISTA '!$D:$D,'LISTA '!$S:$S),"999999,9")</f>
        <v>999999,9</v>
      </c>
      <c r="M470" s="2" t="str">
        <f>IFERROR(_xlfn.XLOOKUP($A470,'LISTA '!$D:$D,'LISTA '!$S:$S),"999999,9")</f>
        <v>999999,9</v>
      </c>
      <c r="N470" s="2" t="str">
        <f>IFERROR(_xlfn.XLOOKUP($A470,'LISTA '!$D:$D,'LISTA '!$S:$S),"999999,9")</f>
        <v>999999,9</v>
      </c>
    </row>
    <row r="471" spans="1:14" x14ac:dyDescent="0.3">
      <c r="A471" s="187">
        <v>1404</v>
      </c>
      <c r="B471" s="221">
        <v>126</v>
      </c>
      <c r="C471" s="221">
        <v>126</v>
      </c>
      <c r="D471" s="221">
        <v>126</v>
      </c>
      <c r="E471" s="221">
        <v>0</v>
      </c>
      <c r="F471" s="221">
        <v>0</v>
      </c>
      <c r="G471" s="221">
        <v>0</v>
      </c>
      <c r="H471" s="221">
        <v>0</v>
      </c>
      <c r="I471" s="221">
        <v>0</v>
      </c>
      <c r="J471" s="224">
        <v>46006.336053240739</v>
      </c>
      <c r="K471" s="221">
        <v>2524</v>
      </c>
      <c r="L471" s="235">
        <f>IFERROR(_xlfn.XLOOKUP($A471,'LISTA '!$D:$D,'LISTA '!$S:$S),"999999,9")</f>
        <v>126</v>
      </c>
      <c r="M471" s="2">
        <f>IFERROR(_xlfn.XLOOKUP($A471,'LISTA '!$D:$D,'LISTA '!$S:$S),"999999,9")</f>
        <v>126</v>
      </c>
      <c r="N471" s="2">
        <f>IFERROR(_xlfn.XLOOKUP($A471,'LISTA '!$D:$D,'LISTA '!$S:$S),"999999,9")</f>
        <v>126</v>
      </c>
    </row>
    <row r="472" spans="1:14" x14ac:dyDescent="0.3">
      <c r="A472" s="187">
        <v>20989</v>
      </c>
      <c r="B472" s="221">
        <v>40.5</v>
      </c>
      <c r="C472" s="221">
        <v>40.5</v>
      </c>
      <c r="D472" s="221">
        <v>40.5</v>
      </c>
      <c r="E472" s="221">
        <v>0</v>
      </c>
      <c r="F472" s="221">
        <v>0</v>
      </c>
      <c r="G472" s="221">
        <v>0</v>
      </c>
      <c r="H472" s="221">
        <v>0</v>
      </c>
      <c r="I472" s="221">
        <v>0</v>
      </c>
      <c r="J472" s="224">
        <v>46006.336053240739</v>
      </c>
      <c r="K472" s="221">
        <v>1723</v>
      </c>
      <c r="L472" s="235">
        <f>IFERROR(_xlfn.XLOOKUP($A472,'LISTA '!$D:$D,'LISTA '!$S:$S),"999999,9")</f>
        <v>40.5</v>
      </c>
      <c r="M472" s="2">
        <f>IFERROR(_xlfn.XLOOKUP($A472,'LISTA '!$D:$D,'LISTA '!$S:$S),"999999,9")</f>
        <v>40.5</v>
      </c>
      <c r="N472" s="2">
        <f>IFERROR(_xlfn.XLOOKUP($A472,'LISTA '!$D:$D,'LISTA '!$S:$S),"999999,9")</f>
        <v>40.5</v>
      </c>
    </row>
    <row r="473" spans="1:14" x14ac:dyDescent="0.3">
      <c r="A473" s="187">
        <v>21125</v>
      </c>
      <c r="B473" s="221">
        <v>87</v>
      </c>
      <c r="C473" s="221">
        <v>87</v>
      </c>
      <c r="D473" s="221">
        <v>87</v>
      </c>
      <c r="E473" s="221">
        <v>0</v>
      </c>
      <c r="F473" s="221">
        <v>0</v>
      </c>
      <c r="G473" s="221">
        <v>0</v>
      </c>
      <c r="H473" s="221">
        <v>0</v>
      </c>
      <c r="I473" s="221">
        <v>0</v>
      </c>
      <c r="J473" s="224">
        <v>46006.336053240739</v>
      </c>
      <c r="K473" s="221">
        <v>2035</v>
      </c>
      <c r="L473" s="235">
        <f>IFERROR(_xlfn.XLOOKUP($A473,'LISTA '!$D:$D,'LISTA '!$S:$S),"999999,9")</f>
        <v>87</v>
      </c>
      <c r="M473" s="2">
        <f>IFERROR(_xlfn.XLOOKUP($A473,'LISTA '!$D:$D,'LISTA '!$S:$S),"999999,9")</f>
        <v>87</v>
      </c>
      <c r="N473" s="2">
        <f>IFERROR(_xlfn.XLOOKUP($A473,'LISTA '!$D:$D,'LISTA '!$S:$S),"999999,9")</f>
        <v>87</v>
      </c>
    </row>
    <row r="474" spans="1:14" x14ac:dyDescent="0.3">
      <c r="A474" s="187">
        <v>20353</v>
      </c>
      <c r="B474" s="221">
        <v>120</v>
      </c>
      <c r="C474" s="221">
        <v>120</v>
      </c>
      <c r="D474" s="221">
        <v>120</v>
      </c>
      <c r="E474" s="221">
        <v>0</v>
      </c>
      <c r="F474" s="221">
        <v>0</v>
      </c>
      <c r="G474" s="221">
        <v>0</v>
      </c>
      <c r="H474" s="221">
        <v>0</v>
      </c>
      <c r="I474" s="221">
        <v>0</v>
      </c>
      <c r="J474" s="224">
        <v>46006.336053240739</v>
      </c>
      <c r="K474" s="221">
        <v>995</v>
      </c>
      <c r="L474" s="235">
        <f>IFERROR(_xlfn.XLOOKUP($A474,'LISTA '!$D:$D,'LISTA '!$S:$S),"999999,9")</f>
        <v>120</v>
      </c>
      <c r="M474" s="2">
        <f>IFERROR(_xlfn.XLOOKUP($A474,'LISTA '!$D:$D,'LISTA '!$S:$S),"999999,9")</f>
        <v>120</v>
      </c>
      <c r="N474" s="2">
        <f>IFERROR(_xlfn.XLOOKUP($A474,'LISTA '!$D:$D,'LISTA '!$S:$S),"999999,9")</f>
        <v>120</v>
      </c>
    </row>
    <row r="475" spans="1:14" x14ac:dyDescent="0.3">
      <c r="A475" s="187">
        <v>549</v>
      </c>
      <c r="B475" s="221">
        <v>142.5</v>
      </c>
      <c r="C475" s="221">
        <v>142.5</v>
      </c>
      <c r="D475" s="221">
        <v>142.5</v>
      </c>
      <c r="E475" s="221">
        <v>0</v>
      </c>
      <c r="F475" s="221">
        <v>0</v>
      </c>
      <c r="G475" s="221">
        <v>0</v>
      </c>
      <c r="H475" s="221">
        <v>0</v>
      </c>
      <c r="I475" s="221">
        <v>0</v>
      </c>
      <c r="J475" s="224">
        <v>46006.336053240739</v>
      </c>
      <c r="K475" s="221">
        <v>996</v>
      </c>
      <c r="L475" s="235">
        <f>IFERROR(_xlfn.XLOOKUP($A475,'LISTA '!$D:$D,'LISTA '!$S:$S),"999999,9")</f>
        <v>142.5</v>
      </c>
      <c r="M475" s="2">
        <f>IFERROR(_xlfn.XLOOKUP($A475,'LISTA '!$D:$D,'LISTA '!$S:$S),"999999,9")</f>
        <v>142.5</v>
      </c>
      <c r="N475" s="2">
        <f>IFERROR(_xlfn.XLOOKUP($A475,'LISTA '!$D:$D,'LISTA '!$S:$S),"999999,9")</f>
        <v>142.5</v>
      </c>
    </row>
    <row r="476" spans="1:14" x14ac:dyDescent="0.3">
      <c r="A476" s="187">
        <v>551</v>
      </c>
      <c r="B476" s="221">
        <v>90</v>
      </c>
      <c r="C476" s="221">
        <v>90</v>
      </c>
      <c r="D476" s="221">
        <v>90</v>
      </c>
      <c r="E476" s="221">
        <v>0</v>
      </c>
      <c r="F476" s="221">
        <v>0</v>
      </c>
      <c r="G476" s="221">
        <v>0</v>
      </c>
      <c r="H476" s="221">
        <v>0</v>
      </c>
      <c r="I476" s="221">
        <v>0</v>
      </c>
      <c r="J476" s="224">
        <v>46006.336053240739</v>
      </c>
      <c r="K476" s="221">
        <v>999</v>
      </c>
      <c r="L476" s="235">
        <f>IFERROR(_xlfn.XLOOKUP($A476,'LISTA '!$D:$D,'LISTA '!$S:$S),"999999,9")</f>
        <v>90</v>
      </c>
      <c r="M476" s="2">
        <f>IFERROR(_xlfn.XLOOKUP($A476,'LISTA '!$D:$D,'LISTA '!$S:$S),"999999,9")</f>
        <v>90</v>
      </c>
      <c r="N476" s="2">
        <f>IFERROR(_xlfn.XLOOKUP($A476,'LISTA '!$D:$D,'LISTA '!$S:$S),"999999,9")</f>
        <v>90</v>
      </c>
    </row>
    <row r="477" spans="1:14" x14ac:dyDescent="0.3">
      <c r="A477" s="187">
        <v>552</v>
      </c>
      <c r="B477" s="221">
        <v>50</v>
      </c>
      <c r="C477" s="221">
        <v>50</v>
      </c>
      <c r="D477" s="221">
        <v>50</v>
      </c>
      <c r="E477" s="221">
        <v>0</v>
      </c>
      <c r="F477" s="221">
        <v>0</v>
      </c>
      <c r="G477" s="221">
        <v>0</v>
      </c>
      <c r="H477" s="221">
        <v>0</v>
      </c>
      <c r="I477" s="221">
        <v>0</v>
      </c>
      <c r="J477" s="224">
        <v>46006.336053240739</v>
      </c>
      <c r="K477" s="221">
        <v>1000</v>
      </c>
      <c r="L477" s="235">
        <f>IFERROR(_xlfn.XLOOKUP($A477,'LISTA '!$D:$D,'LISTA '!$S:$S),"999999,9")</f>
        <v>50</v>
      </c>
      <c r="M477" s="2">
        <f>IFERROR(_xlfn.XLOOKUP($A477,'LISTA '!$D:$D,'LISTA '!$S:$S),"999999,9")</f>
        <v>50</v>
      </c>
      <c r="N477" s="2">
        <f>IFERROR(_xlfn.XLOOKUP($A477,'LISTA '!$D:$D,'LISTA '!$S:$S),"999999,9")</f>
        <v>50</v>
      </c>
    </row>
    <row r="478" spans="1:14" x14ac:dyDescent="0.3">
      <c r="A478" s="187">
        <v>20356</v>
      </c>
      <c r="B478" s="221">
        <v>96</v>
      </c>
      <c r="C478" s="221">
        <v>96</v>
      </c>
      <c r="D478" s="221">
        <v>96</v>
      </c>
      <c r="E478" s="221">
        <v>0</v>
      </c>
      <c r="F478" s="221">
        <v>0</v>
      </c>
      <c r="G478" s="221">
        <v>0</v>
      </c>
      <c r="H478" s="221">
        <v>0</v>
      </c>
      <c r="I478" s="221">
        <v>0</v>
      </c>
      <c r="J478" s="224">
        <v>46006.336053240739</v>
      </c>
      <c r="K478" s="221">
        <v>1002</v>
      </c>
      <c r="L478" s="235">
        <f>IFERROR(_xlfn.XLOOKUP($A478,'LISTA '!$D:$D,'LISTA '!$S:$S),"999999,9")</f>
        <v>96</v>
      </c>
      <c r="M478" s="2">
        <f>IFERROR(_xlfn.XLOOKUP($A478,'LISTA '!$D:$D,'LISTA '!$S:$S),"999999,9")</f>
        <v>96</v>
      </c>
      <c r="N478" s="2">
        <f>IFERROR(_xlfn.XLOOKUP($A478,'LISTA '!$D:$D,'LISTA '!$S:$S),"999999,9")</f>
        <v>96</v>
      </c>
    </row>
    <row r="479" spans="1:14" x14ac:dyDescent="0.3">
      <c r="A479" s="187">
        <v>602</v>
      </c>
      <c r="B479" s="221">
        <v>275</v>
      </c>
      <c r="C479" s="221">
        <v>275</v>
      </c>
      <c r="D479" s="221">
        <v>275</v>
      </c>
      <c r="E479" s="221">
        <v>0</v>
      </c>
      <c r="F479" s="221">
        <v>0</v>
      </c>
      <c r="G479" s="221">
        <v>0</v>
      </c>
      <c r="H479" s="221">
        <v>100</v>
      </c>
      <c r="I479" s="221">
        <v>0</v>
      </c>
      <c r="J479" s="224">
        <v>46006.336053240739</v>
      </c>
      <c r="K479" s="221">
        <v>1106</v>
      </c>
      <c r="L479" s="235">
        <f>IFERROR(_xlfn.XLOOKUP($A479,'LISTA '!$D:$D,'LISTA '!$S:$S),"999999,9")</f>
        <v>275</v>
      </c>
      <c r="M479" s="2">
        <f>IFERROR(_xlfn.XLOOKUP($A479,'LISTA '!$D:$D,'LISTA '!$S:$S),"999999,9")</f>
        <v>275</v>
      </c>
      <c r="N479" s="2">
        <f>IFERROR(_xlfn.XLOOKUP($A479,'LISTA '!$D:$D,'LISTA '!$S:$S),"999999,9")</f>
        <v>275</v>
      </c>
    </row>
    <row r="480" spans="1:14" x14ac:dyDescent="0.3">
      <c r="A480" s="187">
        <v>957</v>
      </c>
      <c r="B480" s="221">
        <v>999999.9</v>
      </c>
      <c r="C480" s="221">
        <v>999999.9</v>
      </c>
      <c r="D480" s="221">
        <v>999999.9</v>
      </c>
      <c r="E480" s="221">
        <v>0</v>
      </c>
      <c r="F480" s="221">
        <v>0</v>
      </c>
      <c r="G480" s="221">
        <v>0</v>
      </c>
      <c r="H480" s="221">
        <v>0</v>
      </c>
      <c r="I480" s="221">
        <v>0</v>
      </c>
      <c r="J480" s="224">
        <v>46006.336053240739</v>
      </c>
      <c r="K480" s="221">
        <v>1658</v>
      </c>
      <c r="L480" s="235">
        <v>999999.9</v>
      </c>
      <c r="M480" s="2">
        <v>999999.9</v>
      </c>
      <c r="N480" s="2">
        <v>999999.9</v>
      </c>
    </row>
    <row r="481" spans="1:14" x14ac:dyDescent="0.3">
      <c r="A481" s="187">
        <v>548</v>
      </c>
      <c r="B481" s="221">
        <v>67.5</v>
      </c>
      <c r="C481" s="221">
        <v>67.5</v>
      </c>
      <c r="D481" s="221">
        <v>67.5</v>
      </c>
      <c r="E481" s="221">
        <v>0</v>
      </c>
      <c r="F481" s="221">
        <v>0</v>
      </c>
      <c r="G481" s="221">
        <v>0</v>
      </c>
      <c r="H481" s="221">
        <v>0</v>
      </c>
      <c r="I481" s="221">
        <v>0</v>
      </c>
      <c r="J481" s="224">
        <v>46006.336053240739</v>
      </c>
      <c r="K481" s="221">
        <v>993</v>
      </c>
      <c r="L481" s="235">
        <f>IFERROR(_xlfn.XLOOKUP($A481,'LISTA '!$D:$D,'LISTA '!$S:$S),"999999,9")</f>
        <v>67.5</v>
      </c>
      <c r="M481" s="2">
        <f>IFERROR(_xlfn.XLOOKUP($A481,'LISTA '!$D:$D,'LISTA '!$S:$S),"999999,9")</f>
        <v>67.5</v>
      </c>
      <c r="N481" s="2">
        <f>IFERROR(_xlfn.XLOOKUP($A481,'LISTA '!$D:$D,'LISTA '!$S:$S),"999999,9")</f>
        <v>67.5</v>
      </c>
    </row>
    <row r="482" spans="1:14" x14ac:dyDescent="0.3">
      <c r="A482" s="187">
        <v>904</v>
      </c>
      <c r="B482" s="221">
        <v>120</v>
      </c>
      <c r="C482" s="221">
        <v>120</v>
      </c>
      <c r="D482" s="221">
        <v>120</v>
      </c>
      <c r="E482" s="221">
        <v>0</v>
      </c>
      <c r="F482" s="221">
        <v>0</v>
      </c>
      <c r="G482" s="221">
        <v>0</v>
      </c>
      <c r="H482" s="221">
        <v>0</v>
      </c>
      <c r="I482" s="221">
        <v>0</v>
      </c>
      <c r="J482" s="224">
        <v>46006.336053240739</v>
      </c>
      <c r="K482" s="221">
        <v>1572</v>
      </c>
      <c r="L482" s="235">
        <f>IFERROR(_xlfn.XLOOKUP($A482,'LISTA '!$D:$D,'LISTA '!$S:$S),"999999,9")</f>
        <v>120</v>
      </c>
      <c r="M482" s="2">
        <f>IFERROR(_xlfn.XLOOKUP($A482,'LISTA '!$D:$D,'LISTA '!$S:$S),"999999,9")</f>
        <v>120</v>
      </c>
      <c r="N482" s="2">
        <f>IFERROR(_xlfn.XLOOKUP($A482,'LISTA '!$D:$D,'LISTA '!$S:$S),"999999,9")</f>
        <v>120</v>
      </c>
    </row>
    <row r="483" spans="1:14" x14ac:dyDescent="0.3">
      <c r="A483" s="187">
        <v>11085</v>
      </c>
      <c r="B483" s="221">
        <v>999999.9</v>
      </c>
      <c r="C483" s="221">
        <v>999999.9</v>
      </c>
      <c r="D483" s="221">
        <v>999999.9</v>
      </c>
      <c r="E483" s="221">
        <v>0</v>
      </c>
      <c r="F483" s="221">
        <v>0</v>
      </c>
      <c r="G483" s="221">
        <v>0</v>
      </c>
      <c r="H483" s="221">
        <v>0</v>
      </c>
      <c r="I483" s="221">
        <v>0</v>
      </c>
      <c r="J483" s="224">
        <v>46006.336053240739</v>
      </c>
      <c r="K483" s="221">
        <v>4295</v>
      </c>
      <c r="L483" s="235" t="str">
        <f>IFERROR(_xlfn.XLOOKUP($A483,'LISTA '!$D:$D,'LISTA '!$S:$S),"999999,9")</f>
        <v>999999,9</v>
      </c>
      <c r="M483" s="2" t="str">
        <f>IFERROR(_xlfn.XLOOKUP($A483,'LISTA '!$D:$D,'LISTA '!$S:$S),"999999,9")</f>
        <v>999999,9</v>
      </c>
      <c r="N483" s="2" t="str">
        <f>IFERROR(_xlfn.XLOOKUP($A483,'LISTA '!$D:$D,'LISTA '!$S:$S),"999999,9")</f>
        <v>999999,9</v>
      </c>
    </row>
    <row r="484" spans="1:14" x14ac:dyDescent="0.3">
      <c r="A484" s="187">
        <v>11073</v>
      </c>
      <c r="B484" s="221">
        <v>999999.9</v>
      </c>
      <c r="C484" s="221">
        <v>999999.9</v>
      </c>
      <c r="D484" s="221">
        <v>999999.9</v>
      </c>
      <c r="E484" s="221">
        <v>0</v>
      </c>
      <c r="F484" s="221">
        <v>0</v>
      </c>
      <c r="G484" s="221">
        <v>0</v>
      </c>
      <c r="H484" s="221">
        <v>0</v>
      </c>
      <c r="I484" s="221">
        <v>0</v>
      </c>
      <c r="J484" s="224">
        <v>46006.336053240739</v>
      </c>
      <c r="K484" s="221">
        <v>3101</v>
      </c>
      <c r="L484" s="235" t="str">
        <f>IFERROR(_xlfn.XLOOKUP($A484,'LISTA '!$D:$D,'LISTA '!$S:$S),"999999,9")</f>
        <v>999999,9</v>
      </c>
      <c r="M484" s="2" t="str">
        <f>IFERROR(_xlfn.XLOOKUP($A484,'LISTA '!$D:$D,'LISTA '!$S:$S),"999999,9")</f>
        <v>999999,9</v>
      </c>
      <c r="N484" s="2" t="str">
        <f>IFERROR(_xlfn.XLOOKUP($A484,'LISTA '!$D:$D,'LISTA '!$S:$S),"999999,9")</f>
        <v>999999,9</v>
      </c>
    </row>
    <row r="485" spans="1:14" x14ac:dyDescent="0.3">
      <c r="A485" s="187">
        <v>20068</v>
      </c>
      <c r="B485" s="221">
        <v>999999.9</v>
      </c>
      <c r="C485" s="221">
        <v>999999.9</v>
      </c>
      <c r="D485" s="221">
        <v>999999.9</v>
      </c>
      <c r="E485" s="221">
        <v>0</v>
      </c>
      <c r="F485" s="221">
        <v>0</v>
      </c>
      <c r="G485" s="221">
        <v>0</v>
      </c>
      <c r="H485" s="221">
        <v>0</v>
      </c>
      <c r="I485" s="221">
        <v>0</v>
      </c>
      <c r="J485" s="224">
        <v>46006.336053240739</v>
      </c>
      <c r="K485" s="221">
        <v>457</v>
      </c>
      <c r="L485" s="235" t="str">
        <f>IFERROR(_xlfn.XLOOKUP($A485,'LISTA '!$D:$D,'LISTA '!$S:$S),"999999,9")</f>
        <v>999999,9</v>
      </c>
      <c r="M485" s="2" t="str">
        <f>IFERROR(_xlfn.XLOOKUP($A485,'LISTA '!$D:$D,'LISTA '!$S:$S),"999999,9")</f>
        <v>999999,9</v>
      </c>
      <c r="N485" s="2" t="str">
        <f>IFERROR(_xlfn.XLOOKUP($A485,'LISTA '!$D:$D,'LISTA '!$S:$S),"999999,9")</f>
        <v>999999,9</v>
      </c>
    </row>
    <row r="486" spans="1:14" x14ac:dyDescent="0.3">
      <c r="A486" s="187">
        <v>1815</v>
      </c>
      <c r="B486" s="221">
        <v>1500</v>
      </c>
      <c r="C486" s="221">
        <v>1500</v>
      </c>
      <c r="D486" s="221">
        <v>1500</v>
      </c>
      <c r="E486" s="221">
        <v>0</v>
      </c>
      <c r="F486" s="221">
        <v>0</v>
      </c>
      <c r="G486" s="221">
        <v>0</v>
      </c>
      <c r="H486" s="221">
        <v>0</v>
      </c>
      <c r="I486" s="221">
        <v>0</v>
      </c>
      <c r="J486" s="224">
        <v>46006.336053240739</v>
      </c>
      <c r="K486" s="221">
        <v>3129</v>
      </c>
      <c r="L486" s="235">
        <f>IFERROR(_xlfn.XLOOKUP($A486,'LISTA '!$D:$D,'LISTA '!$S:$S),"999999,9")</f>
        <v>1500</v>
      </c>
      <c r="M486" s="2">
        <f>IFERROR(_xlfn.XLOOKUP($A486,'LISTA '!$D:$D,'LISTA '!$S:$S),"999999,9")</f>
        <v>1500</v>
      </c>
      <c r="N486" s="2">
        <f>IFERROR(_xlfn.XLOOKUP($A486,'LISTA '!$D:$D,'LISTA '!$S:$S),"999999,9")</f>
        <v>1500</v>
      </c>
    </row>
    <row r="487" spans="1:14" x14ac:dyDescent="0.3">
      <c r="A487" s="187">
        <v>1816</v>
      </c>
      <c r="B487" s="221">
        <v>185</v>
      </c>
      <c r="C487" s="221">
        <v>185</v>
      </c>
      <c r="D487" s="221">
        <v>185</v>
      </c>
      <c r="E487" s="221">
        <v>0</v>
      </c>
      <c r="F487" s="221">
        <v>0</v>
      </c>
      <c r="G487" s="221">
        <v>0</v>
      </c>
      <c r="H487" s="221">
        <v>0</v>
      </c>
      <c r="I487" s="221">
        <v>0</v>
      </c>
      <c r="J487" s="224">
        <v>46006.336053240739</v>
      </c>
      <c r="K487" s="221">
        <v>3130</v>
      </c>
      <c r="L487" s="235">
        <f>IFERROR(_xlfn.XLOOKUP($A487,'LISTA '!$D:$D,'LISTA '!$S:$S),"999999,9")</f>
        <v>185</v>
      </c>
      <c r="M487" s="2">
        <f>IFERROR(_xlfn.XLOOKUP($A487,'LISTA '!$D:$D,'LISTA '!$S:$S),"999999,9")</f>
        <v>185</v>
      </c>
      <c r="N487" s="2">
        <f>IFERROR(_xlfn.XLOOKUP($A487,'LISTA '!$D:$D,'LISTA '!$S:$S),"999999,9")</f>
        <v>185</v>
      </c>
    </row>
    <row r="488" spans="1:14" x14ac:dyDescent="0.3">
      <c r="A488" s="187">
        <v>1817</v>
      </c>
      <c r="B488" s="221">
        <v>185</v>
      </c>
      <c r="C488" s="221">
        <v>185</v>
      </c>
      <c r="D488" s="221">
        <v>185</v>
      </c>
      <c r="E488" s="221">
        <v>0</v>
      </c>
      <c r="F488" s="221">
        <v>0</v>
      </c>
      <c r="G488" s="221">
        <v>0</v>
      </c>
      <c r="H488" s="221">
        <v>0</v>
      </c>
      <c r="I488" s="221">
        <v>0</v>
      </c>
      <c r="J488" s="224">
        <v>46006.336053240739</v>
      </c>
      <c r="K488" s="221">
        <v>3131</v>
      </c>
      <c r="L488" s="235">
        <f>IFERROR(_xlfn.XLOOKUP($A488,'LISTA '!$D:$D,'LISTA '!$S:$S),"999999,9")</f>
        <v>185</v>
      </c>
      <c r="M488" s="2">
        <f>IFERROR(_xlfn.XLOOKUP($A488,'LISTA '!$D:$D,'LISTA '!$S:$S),"999999,9")</f>
        <v>185</v>
      </c>
      <c r="N488" s="2">
        <f>IFERROR(_xlfn.XLOOKUP($A488,'LISTA '!$D:$D,'LISTA '!$S:$S),"999999,9")</f>
        <v>185</v>
      </c>
    </row>
    <row r="489" spans="1:14" x14ac:dyDescent="0.3">
      <c r="A489" s="187">
        <v>1818</v>
      </c>
      <c r="B489" s="221">
        <v>190</v>
      </c>
      <c r="C489" s="221">
        <v>190</v>
      </c>
      <c r="D489" s="221">
        <v>190</v>
      </c>
      <c r="E489" s="221">
        <v>0</v>
      </c>
      <c r="F489" s="221">
        <v>0</v>
      </c>
      <c r="G489" s="221">
        <v>0</v>
      </c>
      <c r="H489" s="221">
        <v>0</v>
      </c>
      <c r="I489" s="221">
        <v>0</v>
      </c>
      <c r="J489" s="224">
        <v>46006.336053240739</v>
      </c>
      <c r="K489" s="221">
        <v>3132</v>
      </c>
      <c r="L489" s="235">
        <f>IFERROR(_xlfn.XLOOKUP($A489,'LISTA '!$D:$D,'LISTA '!$S:$S),"999999,9")</f>
        <v>190</v>
      </c>
      <c r="M489" s="2">
        <f>IFERROR(_xlfn.XLOOKUP($A489,'LISTA '!$D:$D,'LISTA '!$S:$S),"999999,9")</f>
        <v>190</v>
      </c>
      <c r="N489" s="2">
        <f>IFERROR(_xlfn.XLOOKUP($A489,'LISTA '!$D:$D,'LISTA '!$S:$S),"999999,9")</f>
        <v>190</v>
      </c>
    </row>
    <row r="490" spans="1:14" x14ac:dyDescent="0.3">
      <c r="A490" s="187">
        <v>1819</v>
      </c>
      <c r="B490" s="221">
        <v>230</v>
      </c>
      <c r="C490" s="221">
        <v>230</v>
      </c>
      <c r="D490" s="221">
        <v>230</v>
      </c>
      <c r="E490" s="221">
        <v>0</v>
      </c>
      <c r="F490" s="221">
        <v>0</v>
      </c>
      <c r="G490" s="221">
        <v>0</v>
      </c>
      <c r="H490" s="221">
        <v>0</v>
      </c>
      <c r="I490" s="221">
        <v>0</v>
      </c>
      <c r="J490" s="224">
        <v>46006.336053240739</v>
      </c>
      <c r="K490" s="221">
        <v>3133</v>
      </c>
      <c r="L490" s="235">
        <f>IFERROR(_xlfn.XLOOKUP($A490,'LISTA '!$D:$D,'LISTA '!$S:$S),"999999,9")</f>
        <v>230</v>
      </c>
      <c r="M490" s="2">
        <f>IFERROR(_xlfn.XLOOKUP($A490,'LISTA '!$D:$D,'LISTA '!$S:$S),"999999,9")</f>
        <v>230</v>
      </c>
      <c r="N490" s="2">
        <f>IFERROR(_xlfn.XLOOKUP($A490,'LISTA '!$D:$D,'LISTA '!$S:$S),"999999,9")</f>
        <v>230</v>
      </c>
    </row>
    <row r="491" spans="1:14" x14ac:dyDescent="0.3">
      <c r="A491" s="187">
        <v>1887</v>
      </c>
      <c r="B491" s="221">
        <v>112.80000000000001</v>
      </c>
      <c r="C491" s="221">
        <v>112.80000000000001</v>
      </c>
      <c r="D491" s="221">
        <v>112.80000000000001</v>
      </c>
      <c r="E491" s="221">
        <v>0</v>
      </c>
      <c r="F491" s="221">
        <v>0</v>
      </c>
      <c r="G491" s="221">
        <v>0</v>
      </c>
      <c r="H491" s="221">
        <v>0</v>
      </c>
      <c r="I491" s="221">
        <v>0</v>
      </c>
      <c r="J491" s="224">
        <v>46006.336053240739</v>
      </c>
      <c r="K491" s="221">
        <v>3248</v>
      </c>
      <c r="L491" s="235">
        <f>IFERROR(_xlfn.XLOOKUP($A491,'LISTA '!$D:$D,'LISTA '!$S:$S),"999999,9")</f>
        <v>112.80000000000001</v>
      </c>
      <c r="M491" s="2">
        <f>IFERROR(_xlfn.XLOOKUP($A491,'LISTA '!$D:$D,'LISTA '!$S:$S),"999999,9")</f>
        <v>112.80000000000001</v>
      </c>
      <c r="N491" s="2">
        <f>IFERROR(_xlfn.XLOOKUP($A491,'LISTA '!$D:$D,'LISTA '!$S:$S),"999999,9")</f>
        <v>112.80000000000001</v>
      </c>
    </row>
    <row r="492" spans="1:14" x14ac:dyDescent="0.3">
      <c r="A492" s="187">
        <v>1888</v>
      </c>
      <c r="B492" s="221">
        <v>112.80000000000001</v>
      </c>
      <c r="C492" s="221">
        <v>112.80000000000001</v>
      </c>
      <c r="D492" s="221">
        <v>112.80000000000001</v>
      </c>
      <c r="E492" s="221">
        <v>0</v>
      </c>
      <c r="F492" s="221">
        <v>0</v>
      </c>
      <c r="G492" s="221">
        <v>0</v>
      </c>
      <c r="H492" s="221">
        <v>0</v>
      </c>
      <c r="I492" s="221">
        <v>0</v>
      </c>
      <c r="J492" s="224">
        <v>46006.336053240739</v>
      </c>
      <c r="K492" s="221">
        <v>3249</v>
      </c>
      <c r="L492" s="235">
        <f>IFERROR(_xlfn.XLOOKUP($A492,'LISTA '!$D:$D,'LISTA '!$S:$S),"999999,9")</f>
        <v>112.80000000000001</v>
      </c>
      <c r="M492" s="2">
        <f>IFERROR(_xlfn.XLOOKUP($A492,'LISTA '!$D:$D,'LISTA '!$S:$S),"999999,9")</f>
        <v>112.80000000000001</v>
      </c>
      <c r="N492" s="2">
        <f>IFERROR(_xlfn.XLOOKUP($A492,'LISTA '!$D:$D,'LISTA '!$S:$S),"999999,9")</f>
        <v>112.80000000000001</v>
      </c>
    </row>
    <row r="493" spans="1:14" x14ac:dyDescent="0.3">
      <c r="A493" s="187">
        <v>1954</v>
      </c>
      <c r="B493" s="221">
        <v>38.400000000000006</v>
      </c>
      <c r="C493" s="221">
        <v>38.400000000000006</v>
      </c>
      <c r="D493" s="221">
        <v>38.400000000000006</v>
      </c>
      <c r="E493" s="221">
        <v>0</v>
      </c>
      <c r="F493" s="221">
        <v>0</v>
      </c>
      <c r="G493" s="221">
        <v>0</v>
      </c>
      <c r="H493" s="221">
        <v>0</v>
      </c>
      <c r="I493" s="221">
        <v>0</v>
      </c>
      <c r="J493" s="224">
        <v>46006.336053240739</v>
      </c>
      <c r="K493" s="221">
        <v>3326</v>
      </c>
      <c r="L493" s="235">
        <f>IFERROR(_xlfn.XLOOKUP($A493,'LISTA '!$D:$D,'LISTA '!$S:$S),"999999,9")</f>
        <v>38.400000000000006</v>
      </c>
      <c r="M493" s="2">
        <f>IFERROR(_xlfn.XLOOKUP($A493,'LISTA '!$D:$D,'LISTA '!$S:$S),"999999,9")</f>
        <v>38.400000000000006</v>
      </c>
      <c r="N493" s="2">
        <f>IFERROR(_xlfn.XLOOKUP($A493,'LISTA '!$D:$D,'LISTA '!$S:$S),"999999,9")</f>
        <v>38.400000000000006</v>
      </c>
    </row>
    <row r="494" spans="1:14" x14ac:dyDescent="0.3">
      <c r="A494" s="187">
        <v>1956</v>
      </c>
      <c r="B494" s="221">
        <v>38.400000000000006</v>
      </c>
      <c r="C494" s="221">
        <v>38.400000000000006</v>
      </c>
      <c r="D494" s="221">
        <v>38.400000000000006</v>
      </c>
      <c r="E494" s="221">
        <v>0</v>
      </c>
      <c r="F494" s="221">
        <v>0</v>
      </c>
      <c r="G494" s="221">
        <v>0</v>
      </c>
      <c r="H494" s="221">
        <v>0</v>
      </c>
      <c r="I494" s="221">
        <v>0</v>
      </c>
      <c r="J494" s="224">
        <v>46006.336053240739</v>
      </c>
      <c r="K494" s="221">
        <v>3327</v>
      </c>
      <c r="L494" s="235">
        <f>IFERROR(_xlfn.XLOOKUP($A494,'LISTA '!$D:$D,'LISTA '!$S:$S),"999999,9")</f>
        <v>38.400000000000006</v>
      </c>
      <c r="M494" s="2">
        <f>IFERROR(_xlfn.XLOOKUP($A494,'LISTA '!$D:$D,'LISTA '!$S:$S),"999999,9")</f>
        <v>38.400000000000006</v>
      </c>
      <c r="N494" s="2">
        <f>IFERROR(_xlfn.XLOOKUP($A494,'LISTA '!$D:$D,'LISTA '!$S:$S),"999999,9")</f>
        <v>38.400000000000006</v>
      </c>
    </row>
    <row r="495" spans="1:14" x14ac:dyDescent="0.3">
      <c r="A495" s="187">
        <v>1955</v>
      </c>
      <c r="B495" s="221">
        <v>38.400000000000006</v>
      </c>
      <c r="C495" s="221">
        <v>38.400000000000006</v>
      </c>
      <c r="D495" s="221">
        <v>38.400000000000006</v>
      </c>
      <c r="E495" s="221">
        <v>0</v>
      </c>
      <c r="F495" s="221">
        <v>0</v>
      </c>
      <c r="G495" s="221">
        <v>0</v>
      </c>
      <c r="H495" s="221">
        <v>0</v>
      </c>
      <c r="I495" s="221">
        <v>0</v>
      </c>
      <c r="J495" s="224">
        <v>46006.336053240739</v>
      </c>
      <c r="K495" s="221">
        <v>3328</v>
      </c>
      <c r="L495" s="235">
        <f>IFERROR(_xlfn.XLOOKUP($A495,'LISTA '!$D:$D,'LISTA '!$S:$S),"999999,9")</f>
        <v>38.400000000000006</v>
      </c>
      <c r="M495" s="2">
        <f>IFERROR(_xlfn.XLOOKUP($A495,'LISTA '!$D:$D,'LISTA '!$S:$S),"999999,9")</f>
        <v>38.400000000000006</v>
      </c>
      <c r="N495" s="2">
        <f>IFERROR(_xlfn.XLOOKUP($A495,'LISTA '!$D:$D,'LISTA '!$S:$S),"999999,9")</f>
        <v>38.400000000000006</v>
      </c>
    </row>
    <row r="496" spans="1:14" x14ac:dyDescent="0.3">
      <c r="A496" s="187">
        <v>1957</v>
      </c>
      <c r="B496" s="221">
        <v>39</v>
      </c>
      <c r="C496" s="221">
        <v>39</v>
      </c>
      <c r="D496" s="221">
        <v>39</v>
      </c>
      <c r="E496" s="221">
        <v>0</v>
      </c>
      <c r="F496" s="221">
        <v>0</v>
      </c>
      <c r="G496" s="221">
        <v>0</v>
      </c>
      <c r="H496" s="221">
        <v>0</v>
      </c>
      <c r="I496" s="221">
        <v>0</v>
      </c>
      <c r="J496" s="224">
        <v>46006.336053240739</v>
      </c>
      <c r="K496" s="221">
        <v>3329</v>
      </c>
      <c r="L496" s="235">
        <f>IFERROR(_xlfn.XLOOKUP($A496,'LISTA '!$D:$D,'LISTA '!$S:$S),"999999,9")</f>
        <v>39</v>
      </c>
      <c r="M496" s="2">
        <f>IFERROR(_xlfn.XLOOKUP($A496,'LISTA '!$D:$D,'LISTA '!$S:$S),"999999,9")</f>
        <v>39</v>
      </c>
      <c r="N496" s="2">
        <f>IFERROR(_xlfn.XLOOKUP($A496,'LISTA '!$D:$D,'LISTA '!$S:$S),"999999,9")</f>
        <v>39</v>
      </c>
    </row>
    <row r="497" spans="1:14" x14ac:dyDescent="0.3">
      <c r="A497" s="187">
        <v>1959</v>
      </c>
      <c r="B497" s="221">
        <v>31.799999999999997</v>
      </c>
      <c r="C497" s="221">
        <v>31.799999999999997</v>
      </c>
      <c r="D497" s="221">
        <v>31.799999999999997</v>
      </c>
      <c r="E497" s="221">
        <v>0</v>
      </c>
      <c r="F497" s="221">
        <v>0</v>
      </c>
      <c r="G497" s="221">
        <v>0</v>
      </c>
      <c r="H497" s="221">
        <v>0</v>
      </c>
      <c r="I497" s="221">
        <v>0</v>
      </c>
      <c r="J497" s="224">
        <v>46006.336053240739</v>
      </c>
      <c r="K497" s="221">
        <v>3331</v>
      </c>
      <c r="L497" s="235">
        <f>IFERROR(_xlfn.XLOOKUP($A497,'LISTA '!$D:$D,'LISTA '!$S:$S),"999999,9")</f>
        <v>31.799999999999997</v>
      </c>
      <c r="M497" s="2">
        <f>IFERROR(_xlfn.XLOOKUP($A497,'LISTA '!$D:$D,'LISTA '!$S:$S),"999999,9")</f>
        <v>31.799999999999997</v>
      </c>
      <c r="N497" s="2">
        <f>IFERROR(_xlfn.XLOOKUP($A497,'LISTA '!$D:$D,'LISTA '!$S:$S),"999999,9")</f>
        <v>31.799999999999997</v>
      </c>
    </row>
    <row r="498" spans="1:14" x14ac:dyDescent="0.3">
      <c r="A498" s="187">
        <v>1961</v>
      </c>
      <c r="B498" s="221">
        <v>31.799999999999997</v>
      </c>
      <c r="C498" s="221">
        <v>31.799999999999997</v>
      </c>
      <c r="D498" s="221">
        <v>31.799999999999997</v>
      </c>
      <c r="E498" s="221">
        <v>0</v>
      </c>
      <c r="F498" s="221">
        <v>0</v>
      </c>
      <c r="G498" s="221">
        <v>0</v>
      </c>
      <c r="H498" s="221">
        <v>0</v>
      </c>
      <c r="I498" s="221">
        <v>0</v>
      </c>
      <c r="J498" s="224">
        <v>46006.336053240739</v>
      </c>
      <c r="K498" s="221">
        <v>3333</v>
      </c>
      <c r="L498" s="235">
        <f>IFERROR(_xlfn.XLOOKUP($A498,'LISTA '!$D:$D,'LISTA '!$S:$S),"999999,9")</f>
        <v>31.799999999999997</v>
      </c>
      <c r="M498" s="2">
        <f>IFERROR(_xlfn.XLOOKUP($A498,'LISTA '!$D:$D,'LISTA '!$S:$S),"999999,9")</f>
        <v>31.799999999999997</v>
      </c>
      <c r="N498" s="2">
        <f>IFERROR(_xlfn.XLOOKUP($A498,'LISTA '!$D:$D,'LISTA '!$S:$S),"999999,9")</f>
        <v>31.799999999999997</v>
      </c>
    </row>
    <row r="499" spans="1:14" x14ac:dyDescent="0.3">
      <c r="A499" s="187">
        <v>2121</v>
      </c>
      <c r="B499" s="221">
        <v>56</v>
      </c>
      <c r="C499" s="221">
        <v>56</v>
      </c>
      <c r="D499" s="221">
        <v>56</v>
      </c>
      <c r="E499" s="221">
        <v>0</v>
      </c>
      <c r="F499" s="221">
        <v>0</v>
      </c>
      <c r="G499" s="221">
        <v>0</v>
      </c>
      <c r="H499" s="221">
        <v>0</v>
      </c>
      <c r="I499" s="221">
        <v>0</v>
      </c>
      <c r="J499" s="224">
        <v>46006.336053240739</v>
      </c>
      <c r="K499" s="221">
        <v>3505</v>
      </c>
      <c r="L499" s="235">
        <f>IFERROR(_xlfn.XLOOKUP($A499,'LISTA '!$D:$D,'LISTA '!$S:$S),"999999,9")</f>
        <v>56</v>
      </c>
      <c r="M499" s="2">
        <f>IFERROR(_xlfn.XLOOKUP($A499,'LISTA '!$D:$D,'LISTA '!$S:$S),"999999,9")</f>
        <v>56</v>
      </c>
      <c r="N499" s="2">
        <f>IFERROR(_xlfn.XLOOKUP($A499,'LISTA '!$D:$D,'LISTA '!$S:$S),"999999,9")</f>
        <v>56</v>
      </c>
    </row>
    <row r="500" spans="1:14" x14ac:dyDescent="0.3">
      <c r="A500" s="187">
        <v>2122</v>
      </c>
      <c r="B500" s="221">
        <v>56</v>
      </c>
      <c r="C500" s="221">
        <v>56</v>
      </c>
      <c r="D500" s="221">
        <v>56</v>
      </c>
      <c r="E500" s="221">
        <v>0</v>
      </c>
      <c r="F500" s="221">
        <v>0</v>
      </c>
      <c r="G500" s="221">
        <v>0</v>
      </c>
      <c r="H500" s="221">
        <v>0</v>
      </c>
      <c r="I500" s="221">
        <v>0</v>
      </c>
      <c r="J500" s="224">
        <v>46006.336053240739</v>
      </c>
      <c r="K500" s="221">
        <v>3506</v>
      </c>
      <c r="L500" s="235">
        <f>IFERROR(_xlfn.XLOOKUP($A500,'LISTA '!$D:$D,'LISTA '!$S:$S),"999999,9")</f>
        <v>56</v>
      </c>
      <c r="M500" s="2">
        <f>IFERROR(_xlfn.XLOOKUP($A500,'LISTA '!$D:$D,'LISTA '!$S:$S),"999999,9")</f>
        <v>56</v>
      </c>
      <c r="N500" s="2">
        <f>IFERROR(_xlfn.XLOOKUP($A500,'LISTA '!$D:$D,'LISTA '!$S:$S),"999999,9")</f>
        <v>56</v>
      </c>
    </row>
    <row r="501" spans="1:14" x14ac:dyDescent="0.3">
      <c r="A501" s="187">
        <v>1580</v>
      </c>
      <c r="B501" s="221">
        <v>201.6</v>
      </c>
      <c r="C501" s="221">
        <v>201.6</v>
      </c>
      <c r="D501" s="221">
        <v>201.6</v>
      </c>
      <c r="E501" s="221">
        <v>0</v>
      </c>
      <c r="F501" s="221">
        <v>0</v>
      </c>
      <c r="G501" s="221">
        <v>0</v>
      </c>
      <c r="H501" s="221">
        <v>0</v>
      </c>
      <c r="I501" s="221">
        <v>0</v>
      </c>
      <c r="J501" s="224">
        <v>46006.336053240739</v>
      </c>
      <c r="K501" s="221">
        <v>2807</v>
      </c>
      <c r="L501" s="235">
        <f>IFERROR(_xlfn.XLOOKUP($A501,'LISTA '!$D:$D,'LISTA '!$S:$S),"999999,9")</f>
        <v>201.6</v>
      </c>
      <c r="M501" s="2">
        <f>IFERROR(_xlfn.XLOOKUP($A501,'LISTA '!$D:$D,'LISTA '!$S:$S),"999999,9")</f>
        <v>201.6</v>
      </c>
      <c r="N501" s="2">
        <f>IFERROR(_xlfn.XLOOKUP($A501,'LISTA '!$D:$D,'LISTA '!$S:$S),"999999,9")</f>
        <v>201.6</v>
      </c>
    </row>
    <row r="502" spans="1:14" x14ac:dyDescent="0.3">
      <c r="A502" s="187">
        <v>1672</v>
      </c>
      <c r="B502" s="221">
        <v>455</v>
      </c>
      <c r="C502" s="221">
        <v>455</v>
      </c>
      <c r="D502" s="221">
        <v>455</v>
      </c>
      <c r="E502" s="221">
        <v>0</v>
      </c>
      <c r="F502" s="221">
        <v>0</v>
      </c>
      <c r="G502" s="221">
        <v>0</v>
      </c>
      <c r="H502" s="221">
        <v>0</v>
      </c>
      <c r="I502" s="221">
        <v>0</v>
      </c>
      <c r="J502" s="224">
        <v>46006.336053240739</v>
      </c>
      <c r="K502" s="221">
        <v>2928</v>
      </c>
      <c r="L502" s="235">
        <f>IFERROR(_xlfn.XLOOKUP($A502,'LISTA '!$D:$D,'LISTA '!$S:$S),"999999,9")</f>
        <v>455</v>
      </c>
      <c r="M502" s="2">
        <f>IFERROR(_xlfn.XLOOKUP($A502,'LISTA '!$D:$D,'LISTA '!$S:$S),"999999,9")</f>
        <v>455</v>
      </c>
      <c r="N502" s="2">
        <f>IFERROR(_xlfn.XLOOKUP($A502,'LISTA '!$D:$D,'LISTA '!$S:$S),"999999,9")</f>
        <v>455</v>
      </c>
    </row>
    <row r="503" spans="1:14" x14ac:dyDescent="0.3">
      <c r="A503" s="187">
        <v>1673</v>
      </c>
      <c r="B503" s="221">
        <v>455</v>
      </c>
      <c r="C503" s="221">
        <v>455</v>
      </c>
      <c r="D503" s="221">
        <v>455</v>
      </c>
      <c r="E503" s="221">
        <v>0</v>
      </c>
      <c r="F503" s="221">
        <v>0</v>
      </c>
      <c r="G503" s="221">
        <v>0</v>
      </c>
      <c r="H503" s="221">
        <v>0</v>
      </c>
      <c r="I503" s="221">
        <v>0</v>
      </c>
      <c r="J503" s="224">
        <v>46006.336053240739</v>
      </c>
      <c r="K503" s="221">
        <v>2929</v>
      </c>
      <c r="L503" s="235">
        <f>IFERROR(_xlfn.XLOOKUP($A503,'LISTA '!$D:$D,'LISTA '!$S:$S),"999999,9")</f>
        <v>455</v>
      </c>
      <c r="M503" s="2">
        <f>IFERROR(_xlfn.XLOOKUP($A503,'LISTA '!$D:$D,'LISTA '!$S:$S),"999999,9")</f>
        <v>455</v>
      </c>
      <c r="N503" s="2">
        <f>IFERROR(_xlfn.XLOOKUP($A503,'LISTA '!$D:$D,'LISTA '!$S:$S),"999999,9")</f>
        <v>455</v>
      </c>
    </row>
    <row r="504" spans="1:14" x14ac:dyDescent="0.3">
      <c r="A504" s="187">
        <v>1799</v>
      </c>
      <c r="B504" s="221">
        <v>165</v>
      </c>
      <c r="C504" s="221">
        <v>165</v>
      </c>
      <c r="D504" s="221">
        <v>165</v>
      </c>
      <c r="E504" s="221">
        <v>0</v>
      </c>
      <c r="F504" s="221">
        <v>0</v>
      </c>
      <c r="G504" s="221">
        <v>0</v>
      </c>
      <c r="H504" s="221">
        <v>0</v>
      </c>
      <c r="I504" s="221">
        <v>0</v>
      </c>
      <c r="J504" s="224">
        <v>46006.336053240739</v>
      </c>
      <c r="K504" s="221">
        <v>3102</v>
      </c>
      <c r="L504" s="235">
        <f>IFERROR(_xlfn.XLOOKUP($A504,'LISTA '!$D:$D,'LISTA '!$S:$S),"999999,9")</f>
        <v>165</v>
      </c>
      <c r="M504" s="2">
        <f>IFERROR(_xlfn.XLOOKUP($A504,'LISTA '!$D:$D,'LISTA '!$S:$S),"999999,9")</f>
        <v>165</v>
      </c>
      <c r="N504" s="2">
        <f>IFERROR(_xlfn.XLOOKUP($A504,'LISTA '!$D:$D,'LISTA '!$S:$S),"999999,9")</f>
        <v>165</v>
      </c>
    </row>
    <row r="505" spans="1:14" x14ac:dyDescent="0.3">
      <c r="A505" s="187">
        <v>1800</v>
      </c>
      <c r="B505" s="221">
        <v>163</v>
      </c>
      <c r="C505" s="221">
        <v>163</v>
      </c>
      <c r="D505" s="221">
        <v>163</v>
      </c>
      <c r="E505" s="221">
        <v>0</v>
      </c>
      <c r="F505" s="221">
        <v>0</v>
      </c>
      <c r="G505" s="221">
        <v>0</v>
      </c>
      <c r="H505" s="221">
        <v>0</v>
      </c>
      <c r="I505" s="221">
        <v>0</v>
      </c>
      <c r="J505" s="224">
        <v>46006.336053240739</v>
      </c>
      <c r="K505" s="221">
        <v>3103</v>
      </c>
      <c r="L505" s="235">
        <f>IFERROR(_xlfn.XLOOKUP($A505,'LISTA '!$D:$D,'LISTA '!$S:$S),"999999,9")</f>
        <v>163</v>
      </c>
      <c r="M505" s="2">
        <f>IFERROR(_xlfn.XLOOKUP($A505,'LISTA '!$D:$D,'LISTA '!$S:$S),"999999,9")</f>
        <v>163</v>
      </c>
      <c r="N505" s="2">
        <f>IFERROR(_xlfn.XLOOKUP($A505,'LISTA '!$D:$D,'LISTA '!$S:$S),"999999,9")</f>
        <v>163</v>
      </c>
    </row>
    <row r="506" spans="1:14" x14ac:dyDescent="0.3">
      <c r="A506" s="187">
        <v>1803</v>
      </c>
      <c r="B506" s="221">
        <v>999999.9</v>
      </c>
      <c r="C506" s="221">
        <v>999999.9</v>
      </c>
      <c r="D506" s="221">
        <v>999999.9</v>
      </c>
      <c r="E506" s="221">
        <v>0</v>
      </c>
      <c r="F506" s="221">
        <v>0</v>
      </c>
      <c r="G506" s="221">
        <v>0</v>
      </c>
      <c r="H506" s="221">
        <v>0</v>
      </c>
      <c r="I506" s="221">
        <v>0</v>
      </c>
      <c r="J506" s="224">
        <v>46006.336053240739</v>
      </c>
      <c r="K506" s="221">
        <v>3106</v>
      </c>
      <c r="L506" s="235" t="str">
        <f>IFERROR(_xlfn.XLOOKUP($A506,'LISTA '!$D:$D,'LISTA '!$S:$S),"999999,9")</f>
        <v>999999,9</v>
      </c>
      <c r="M506" s="2" t="str">
        <f>IFERROR(_xlfn.XLOOKUP($A506,'LISTA '!$D:$D,'LISTA '!$S:$S),"999999,9")</f>
        <v>999999,9</v>
      </c>
      <c r="N506" s="2" t="str">
        <f>IFERROR(_xlfn.XLOOKUP($A506,'LISTA '!$D:$D,'LISTA '!$S:$S),"999999,9")</f>
        <v>999999,9</v>
      </c>
    </row>
    <row r="507" spans="1:14" x14ac:dyDescent="0.3">
      <c r="A507" s="187">
        <v>1812</v>
      </c>
      <c r="B507" s="221">
        <v>999999.9</v>
      </c>
      <c r="C507" s="221">
        <v>999999.9</v>
      </c>
      <c r="D507" s="221">
        <v>999999.9</v>
      </c>
      <c r="E507" s="221">
        <v>0</v>
      </c>
      <c r="F507" s="221">
        <v>0</v>
      </c>
      <c r="G507" s="221">
        <v>0</v>
      </c>
      <c r="H507" s="221">
        <v>0</v>
      </c>
      <c r="I507" s="221">
        <v>0</v>
      </c>
      <c r="J507" s="224">
        <v>46006.336053240739</v>
      </c>
      <c r="K507" s="221">
        <v>3126</v>
      </c>
      <c r="L507" s="235" t="str">
        <f>IFERROR(_xlfn.XLOOKUP($A507,'LISTA '!$D:$D,'LISTA '!$S:$S),"999999,9")</f>
        <v>999999,9</v>
      </c>
      <c r="M507" s="2" t="str">
        <f>IFERROR(_xlfn.XLOOKUP($A507,'LISTA '!$D:$D,'LISTA '!$S:$S),"999999,9")</f>
        <v>999999,9</v>
      </c>
      <c r="N507" s="2" t="str">
        <f>IFERROR(_xlfn.XLOOKUP($A507,'LISTA '!$D:$D,'LISTA '!$S:$S),"999999,9")</f>
        <v>999999,9</v>
      </c>
    </row>
    <row r="508" spans="1:14" x14ac:dyDescent="0.3">
      <c r="A508" s="187">
        <v>1813</v>
      </c>
      <c r="B508" s="221">
        <v>1750</v>
      </c>
      <c r="C508" s="221">
        <v>1750</v>
      </c>
      <c r="D508" s="221">
        <v>1750</v>
      </c>
      <c r="E508" s="221">
        <v>0</v>
      </c>
      <c r="F508" s="221">
        <v>0</v>
      </c>
      <c r="G508" s="221">
        <v>0</v>
      </c>
      <c r="H508" s="221">
        <v>0</v>
      </c>
      <c r="I508" s="221">
        <v>0</v>
      </c>
      <c r="J508" s="224">
        <v>46006.336053240739</v>
      </c>
      <c r="K508" s="221">
        <v>3127</v>
      </c>
      <c r="L508" s="235">
        <f>IFERROR(_xlfn.XLOOKUP($A508,'LISTA '!$D:$D,'LISTA '!$S:$S),"999999,9")</f>
        <v>0</v>
      </c>
      <c r="M508" s="2">
        <f>IFERROR(_xlfn.XLOOKUP($A508,'LISTA '!$D:$D,'LISTA '!$S:$S),"999999,9")</f>
        <v>0</v>
      </c>
      <c r="N508" s="2">
        <f>IFERROR(_xlfn.XLOOKUP($A508,'LISTA '!$D:$D,'LISTA '!$S:$S),"999999,9")</f>
        <v>0</v>
      </c>
    </row>
    <row r="509" spans="1:14" x14ac:dyDescent="0.3">
      <c r="A509" s="187">
        <v>1824</v>
      </c>
      <c r="B509" s="221">
        <v>999999.9</v>
      </c>
      <c r="C509" s="221">
        <v>999999.9</v>
      </c>
      <c r="D509" s="221">
        <v>999999.9</v>
      </c>
      <c r="E509" s="221">
        <v>0</v>
      </c>
      <c r="F509" s="221">
        <v>0</v>
      </c>
      <c r="G509" s="221">
        <v>0</v>
      </c>
      <c r="H509" s="221">
        <v>0</v>
      </c>
      <c r="I509" s="221">
        <v>0</v>
      </c>
      <c r="J509" s="224">
        <v>46006.336053240739</v>
      </c>
      <c r="K509" s="221">
        <v>3137</v>
      </c>
      <c r="L509" s="235" t="str">
        <f>IFERROR(_xlfn.XLOOKUP($A509,'LISTA '!$D:$D,'LISTA '!$S:$S),"999999,9")</f>
        <v>999999,9</v>
      </c>
      <c r="M509" s="2" t="str">
        <f>IFERROR(_xlfn.XLOOKUP($A509,'LISTA '!$D:$D,'LISTA '!$S:$S),"999999,9")</f>
        <v>999999,9</v>
      </c>
      <c r="N509" s="2" t="str">
        <f>IFERROR(_xlfn.XLOOKUP($A509,'LISTA '!$D:$D,'LISTA '!$S:$S),"999999,9")</f>
        <v>999999,9</v>
      </c>
    </row>
    <row r="510" spans="1:14" x14ac:dyDescent="0.3">
      <c r="A510" s="187">
        <v>1823</v>
      </c>
      <c r="B510" s="221">
        <v>155.6</v>
      </c>
      <c r="C510" s="221">
        <v>155.6</v>
      </c>
      <c r="D510" s="221">
        <v>155.6</v>
      </c>
      <c r="E510" s="221">
        <v>0</v>
      </c>
      <c r="F510" s="221">
        <v>0</v>
      </c>
      <c r="G510" s="221">
        <v>0</v>
      </c>
      <c r="H510" s="221">
        <v>0</v>
      </c>
      <c r="I510" s="221">
        <v>0</v>
      </c>
      <c r="J510" s="224">
        <v>46006.336053240739</v>
      </c>
      <c r="K510" s="221">
        <v>3138</v>
      </c>
      <c r="L510" s="235">
        <f>IFERROR(_xlfn.XLOOKUP($A510,'LISTA '!$D:$D,'LISTA '!$S:$S),"999999,9")</f>
        <v>155.6</v>
      </c>
      <c r="M510" s="2">
        <f>IFERROR(_xlfn.XLOOKUP($A510,'LISTA '!$D:$D,'LISTA '!$S:$S),"999999,9")</f>
        <v>155.6</v>
      </c>
      <c r="N510" s="2">
        <f>IFERROR(_xlfn.XLOOKUP($A510,'LISTA '!$D:$D,'LISTA '!$S:$S),"999999,9")</f>
        <v>155.6</v>
      </c>
    </row>
    <row r="511" spans="1:14" x14ac:dyDescent="0.3">
      <c r="A511" s="187">
        <v>1825</v>
      </c>
      <c r="B511" s="221">
        <v>133.6</v>
      </c>
      <c r="C511" s="221">
        <v>133.6</v>
      </c>
      <c r="D511" s="221">
        <v>133.6</v>
      </c>
      <c r="E511" s="221">
        <v>0</v>
      </c>
      <c r="F511" s="221">
        <v>0</v>
      </c>
      <c r="G511" s="221">
        <v>0</v>
      </c>
      <c r="H511" s="221">
        <v>0</v>
      </c>
      <c r="I511" s="221">
        <v>0</v>
      </c>
      <c r="J511" s="224">
        <v>46006.336053240739</v>
      </c>
      <c r="K511" s="221">
        <v>3140</v>
      </c>
      <c r="L511" s="235">
        <f>IFERROR(_xlfn.XLOOKUP($A511,'LISTA '!$D:$D,'LISTA '!$S:$S),"999999,9")</f>
        <v>133.6</v>
      </c>
      <c r="M511" s="2">
        <f>IFERROR(_xlfn.XLOOKUP($A511,'LISTA '!$D:$D,'LISTA '!$S:$S),"999999,9")</f>
        <v>133.6</v>
      </c>
      <c r="N511" s="2">
        <f>IFERROR(_xlfn.XLOOKUP($A511,'LISTA '!$D:$D,'LISTA '!$S:$S),"999999,9")</f>
        <v>133.6</v>
      </c>
    </row>
    <row r="512" spans="1:14" x14ac:dyDescent="0.3">
      <c r="A512" s="187">
        <v>1543</v>
      </c>
      <c r="B512" s="221">
        <v>152.19999999999999</v>
      </c>
      <c r="C512" s="221">
        <v>152.19999999999999</v>
      </c>
      <c r="D512" s="221">
        <v>152.19999999999999</v>
      </c>
      <c r="E512" s="221">
        <v>0</v>
      </c>
      <c r="F512" s="221">
        <v>0</v>
      </c>
      <c r="G512" s="221">
        <v>0</v>
      </c>
      <c r="H512" s="221">
        <v>0</v>
      </c>
      <c r="I512" s="221">
        <v>0</v>
      </c>
      <c r="J512" s="224">
        <v>46006.336053240739</v>
      </c>
      <c r="K512" s="221">
        <v>2733</v>
      </c>
      <c r="L512" s="235">
        <f>IFERROR(_xlfn.XLOOKUP($A512,'LISTA '!$D:$D,'LISTA '!$S:$S),"999999,9")</f>
        <v>152.19999999999999</v>
      </c>
      <c r="M512" s="2">
        <f>IFERROR(_xlfn.XLOOKUP($A512,'LISTA '!$D:$D,'LISTA '!$S:$S),"999999,9")</f>
        <v>152.19999999999999</v>
      </c>
      <c r="N512" s="2">
        <f>IFERROR(_xlfn.XLOOKUP($A512,'LISTA '!$D:$D,'LISTA '!$S:$S),"999999,9")</f>
        <v>152.19999999999999</v>
      </c>
    </row>
    <row r="513" spans="1:14" x14ac:dyDescent="0.3">
      <c r="A513" s="187">
        <v>1798</v>
      </c>
      <c r="B513" s="221">
        <v>203.6</v>
      </c>
      <c r="C513" s="221">
        <v>203.6</v>
      </c>
      <c r="D513" s="221">
        <v>203.6</v>
      </c>
      <c r="E513" s="221">
        <v>0</v>
      </c>
      <c r="F513" s="221">
        <v>0</v>
      </c>
      <c r="G513" s="221">
        <v>0</v>
      </c>
      <c r="H513" s="221">
        <v>0</v>
      </c>
      <c r="I513" s="221">
        <v>0</v>
      </c>
      <c r="J513" s="224">
        <v>46006.336053240739</v>
      </c>
      <c r="K513" s="221">
        <v>3098</v>
      </c>
      <c r="L513" s="235">
        <f>IFERROR(_xlfn.XLOOKUP($A513,'LISTA '!$D:$D,'LISTA '!$S:$S),"999999,9")</f>
        <v>203.6</v>
      </c>
      <c r="M513" s="2">
        <f>IFERROR(_xlfn.XLOOKUP($A513,'LISTA '!$D:$D,'LISTA '!$S:$S),"999999,9")</f>
        <v>203.6</v>
      </c>
      <c r="N513" s="2">
        <f>IFERROR(_xlfn.XLOOKUP($A513,'LISTA '!$D:$D,'LISTA '!$S:$S),"999999,9")</f>
        <v>203.6</v>
      </c>
    </row>
    <row r="514" spans="1:14" x14ac:dyDescent="0.3">
      <c r="A514" s="187">
        <v>1184</v>
      </c>
      <c r="B514" s="221">
        <v>268.5</v>
      </c>
      <c r="C514" s="221">
        <v>268.5</v>
      </c>
      <c r="D514" s="221">
        <v>268.5</v>
      </c>
      <c r="E514" s="221">
        <v>0</v>
      </c>
      <c r="F514" s="221">
        <v>0</v>
      </c>
      <c r="G514" s="221">
        <v>0</v>
      </c>
      <c r="H514" s="221">
        <v>0</v>
      </c>
      <c r="I514" s="221">
        <v>0</v>
      </c>
      <c r="J514" s="224">
        <v>46006.336053240739</v>
      </c>
      <c r="K514" s="221">
        <v>2122</v>
      </c>
      <c r="L514" s="235">
        <f>IFERROR(_xlfn.XLOOKUP($A514,'LISTA '!$D:$D,'LISTA '!$S:$S),"999999,9")</f>
        <v>268.5</v>
      </c>
      <c r="M514" s="2">
        <f>IFERROR(_xlfn.XLOOKUP($A514,'LISTA '!$D:$D,'LISTA '!$S:$S),"999999,9")</f>
        <v>268.5</v>
      </c>
      <c r="N514" s="2">
        <f>IFERROR(_xlfn.XLOOKUP($A514,'LISTA '!$D:$D,'LISTA '!$S:$S),"999999,9")</f>
        <v>268.5</v>
      </c>
    </row>
    <row r="515" spans="1:14" x14ac:dyDescent="0.3">
      <c r="A515" s="187">
        <v>1315</v>
      </c>
      <c r="B515" s="221">
        <v>999999.9</v>
      </c>
      <c r="C515" s="221">
        <v>999999.9</v>
      </c>
      <c r="D515" s="221">
        <v>999999.9</v>
      </c>
      <c r="E515" s="221">
        <v>0</v>
      </c>
      <c r="F515" s="221">
        <v>0</v>
      </c>
      <c r="G515" s="221">
        <v>0</v>
      </c>
      <c r="H515" s="221">
        <v>0</v>
      </c>
      <c r="I515" s="221">
        <v>0</v>
      </c>
      <c r="J515" s="224">
        <v>46006.336053240739</v>
      </c>
      <c r="K515" s="221">
        <v>2418</v>
      </c>
      <c r="L515" s="235" t="str">
        <f>IFERROR(_xlfn.XLOOKUP($A515,'LISTA '!$D:$D,'LISTA '!$S:$S),"999999,9")</f>
        <v>999999,9</v>
      </c>
      <c r="M515" s="2" t="str">
        <f>IFERROR(_xlfn.XLOOKUP($A515,'LISTA '!$D:$D,'LISTA '!$S:$S),"999999,9")</f>
        <v>999999,9</v>
      </c>
      <c r="N515" s="2" t="str">
        <f>IFERROR(_xlfn.XLOOKUP($A515,'LISTA '!$D:$D,'LISTA '!$S:$S),"999999,9")</f>
        <v>999999,9</v>
      </c>
    </row>
    <row r="516" spans="1:14" x14ac:dyDescent="0.3">
      <c r="A516" s="187">
        <v>1316</v>
      </c>
      <c r="B516" s="221">
        <v>999999.9</v>
      </c>
      <c r="C516" s="221">
        <v>999999.9</v>
      </c>
      <c r="D516" s="221">
        <v>999999.9</v>
      </c>
      <c r="E516" s="221">
        <v>0</v>
      </c>
      <c r="F516" s="221">
        <v>0</v>
      </c>
      <c r="G516" s="221">
        <v>0</v>
      </c>
      <c r="H516" s="221">
        <v>0</v>
      </c>
      <c r="I516" s="221">
        <v>0</v>
      </c>
      <c r="J516" s="224">
        <v>46006.336053240739</v>
      </c>
      <c r="K516" s="221">
        <v>2419</v>
      </c>
      <c r="L516" s="235" t="str">
        <f>IFERROR(_xlfn.XLOOKUP($A516,'LISTA '!$D:$D,'LISTA '!$S:$S),"999999,9")</f>
        <v>999999,9</v>
      </c>
      <c r="M516" s="2" t="str">
        <f>IFERROR(_xlfn.XLOOKUP($A516,'LISTA '!$D:$D,'LISTA '!$S:$S),"999999,9")</f>
        <v>999999,9</v>
      </c>
      <c r="N516" s="2" t="str">
        <f>IFERROR(_xlfn.XLOOKUP($A516,'LISTA '!$D:$D,'LISTA '!$S:$S),"999999,9")</f>
        <v>999999,9</v>
      </c>
    </row>
    <row r="517" spans="1:14" x14ac:dyDescent="0.3">
      <c r="A517" s="187">
        <v>1319</v>
      </c>
      <c r="B517" s="221">
        <v>999999.9</v>
      </c>
      <c r="C517" s="221">
        <v>999999.9</v>
      </c>
      <c r="D517" s="221">
        <v>999999.9</v>
      </c>
      <c r="E517" s="221">
        <v>0</v>
      </c>
      <c r="F517" s="221">
        <v>0</v>
      </c>
      <c r="G517" s="221">
        <v>0</v>
      </c>
      <c r="H517" s="221">
        <v>0</v>
      </c>
      <c r="I517" s="221">
        <v>0</v>
      </c>
      <c r="J517" s="224">
        <v>46006.336053240739</v>
      </c>
      <c r="K517" s="221">
        <v>2425</v>
      </c>
      <c r="L517" s="235" t="str">
        <f>IFERROR(_xlfn.XLOOKUP($A517,'LISTA '!$D:$D,'LISTA '!$S:$S),"999999,9")</f>
        <v>999999,9</v>
      </c>
      <c r="M517" s="2" t="str">
        <f>IFERROR(_xlfn.XLOOKUP($A517,'LISTA '!$D:$D,'LISTA '!$S:$S),"999999,9")</f>
        <v>999999,9</v>
      </c>
      <c r="N517" s="2" t="str">
        <f>IFERROR(_xlfn.XLOOKUP($A517,'LISTA '!$D:$D,'LISTA '!$S:$S),"999999,9")</f>
        <v>999999,9</v>
      </c>
    </row>
    <row r="518" spans="1:14" x14ac:dyDescent="0.3">
      <c r="A518" s="187">
        <v>1320</v>
      </c>
      <c r="B518" s="221">
        <v>999999.9</v>
      </c>
      <c r="C518" s="221">
        <v>999999.9</v>
      </c>
      <c r="D518" s="221">
        <v>999999.9</v>
      </c>
      <c r="E518" s="221">
        <v>0</v>
      </c>
      <c r="F518" s="221">
        <v>0</v>
      </c>
      <c r="G518" s="221">
        <v>0</v>
      </c>
      <c r="H518" s="221">
        <v>0</v>
      </c>
      <c r="I518" s="221">
        <v>0</v>
      </c>
      <c r="J518" s="224">
        <v>46006.336053240739</v>
      </c>
      <c r="K518" s="221">
        <v>2426</v>
      </c>
      <c r="L518" s="235" t="str">
        <f>IFERROR(_xlfn.XLOOKUP($A518,'LISTA '!$D:$D,'LISTA '!$S:$S),"999999,9")</f>
        <v>999999,9</v>
      </c>
      <c r="M518" s="2" t="str">
        <f>IFERROR(_xlfn.XLOOKUP($A518,'LISTA '!$D:$D,'LISTA '!$S:$S),"999999,9")</f>
        <v>999999,9</v>
      </c>
      <c r="N518" s="2" t="str">
        <f>IFERROR(_xlfn.XLOOKUP($A518,'LISTA '!$D:$D,'LISTA '!$S:$S),"999999,9")</f>
        <v>999999,9</v>
      </c>
    </row>
    <row r="519" spans="1:14" x14ac:dyDescent="0.3">
      <c r="A519" s="187">
        <v>1322</v>
      </c>
      <c r="B519" s="221">
        <v>999999.9</v>
      </c>
      <c r="C519" s="221">
        <v>999999.9</v>
      </c>
      <c r="D519" s="221">
        <v>999999.9</v>
      </c>
      <c r="E519" s="221">
        <v>0</v>
      </c>
      <c r="F519" s="221">
        <v>0</v>
      </c>
      <c r="G519" s="221">
        <v>0</v>
      </c>
      <c r="H519" s="221">
        <v>0</v>
      </c>
      <c r="I519" s="221">
        <v>0</v>
      </c>
      <c r="J519" s="224">
        <v>46006.336053240739</v>
      </c>
      <c r="K519" s="221">
        <v>2430</v>
      </c>
      <c r="L519" s="235" t="str">
        <f>IFERROR(_xlfn.XLOOKUP($A519,'LISTA '!$D:$D,'LISTA '!$S:$S),"999999,9")</f>
        <v>999999,9</v>
      </c>
      <c r="M519" s="2" t="str">
        <f>IFERROR(_xlfn.XLOOKUP($A519,'LISTA '!$D:$D,'LISTA '!$S:$S),"999999,9")</f>
        <v>999999,9</v>
      </c>
      <c r="N519" s="2" t="str">
        <f>IFERROR(_xlfn.XLOOKUP($A519,'LISTA '!$D:$D,'LISTA '!$S:$S),"999999,9")</f>
        <v>999999,9</v>
      </c>
    </row>
    <row r="520" spans="1:14" x14ac:dyDescent="0.3">
      <c r="A520" s="187">
        <v>1324</v>
      </c>
      <c r="B520" s="221">
        <v>999999.9</v>
      </c>
      <c r="C520" s="221">
        <v>999999.9</v>
      </c>
      <c r="D520" s="221">
        <v>999999.9</v>
      </c>
      <c r="E520" s="221">
        <v>0</v>
      </c>
      <c r="F520" s="221">
        <v>0</v>
      </c>
      <c r="G520" s="221">
        <v>0</v>
      </c>
      <c r="H520" s="221">
        <v>0</v>
      </c>
      <c r="I520" s="221">
        <v>0</v>
      </c>
      <c r="J520" s="224">
        <v>46006.336053240739</v>
      </c>
      <c r="K520" s="221">
        <v>2432</v>
      </c>
      <c r="L520" s="235" t="str">
        <f>IFERROR(_xlfn.XLOOKUP($A520,'LISTA '!$D:$D,'LISTA '!$S:$S),"999999,9")</f>
        <v>999999,9</v>
      </c>
      <c r="M520" s="2" t="str">
        <f>IFERROR(_xlfn.XLOOKUP($A520,'LISTA '!$D:$D,'LISTA '!$S:$S),"999999,9")</f>
        <v>999999,9</v>
      </c>
      <c r="N520" s="2" t="str">
        <f>IFERROR(_xlfn.XLOOKUP($A520,'LISTA '!$D:$D,'LISTA '!$S:$S),"999999,9")</f>
        <v>999999,9</v>
      </c>
    </row>
    <row r="521" spans="1:14" x14ac:dyDescent="0.3">
      <c r="A521" s="187">
        <v>1433</v>
      </c>
      <c r="B521" s="221">
        <v>999999.9</v>
      </c>
      <c r="C521" s="221">
        <v>999999.9</v>
      </c>
      <c r="D521" s="221">
        <v>999999.9</v>
      </c>
      <c r="E521" s="221">
        <v>0</v>
      </c>
      <c r="F521" s="221">
        <v>0</v>
      </c>
      <c r="G521" s="221">
        <v>0</v>
      </c>
      <c r="H521" s="221">
        <v>0</v>
      </c>
      <c r="I521" s="221">
        <v>0</v>
      </c>
      <c r="J521" s="224">
        <v>46006.336053240739</v>
      </c>
      <c r="K521" s="221">
        <v>2568</v>
      </c>
      <c r="L521" s="235" t="str">
        <f>IFERROR(_xlfn.XLOOKUP($A521,'LISTA '!$D:$D,'LISTA '!$S:$S),"999999,9")</f>
        <v>999999,9</v>
      </c>
      <c r="M521" s="2" t="str">
        <f>IFERROR(_xlfn.XLOOKUP($A521,'LISTA '!$D:$D,'LISTA '!$S:$S),"999999,9")</f>
        <v>999999,9</v>
      </c>
      <c r="N521" s="2" t="str">
        <f>IFERROR(_xlfn.XLOOKUP($A521,'LISTA '!$D:$D,'LISTA '!$S:$S),"999999,9")</f>
        <v>999999,9</v>
      </c>
    </row>
    <row r="522" spans="1:14" x14ac:dyDescent="0.3">
      <c r="A522" s="187">
        <v>1188</v>
      </c>
      <c r="B522" s="221">
        <v>295</v>
      </c>
      <c r="C522" s="221">
        <v>295</v>
      </c>
      <c r="D522" s="221">
        <v>295</v>
      </c>
      <c r="E522" s="221">
        <v>0</v>
      </c>
      <c r="F522" s="221">
        <v>0</v>
      </c>
      <c r="G522" s="221">
        <v>0</v>
      </c>
      <c r="H522" s="221">
        <v>0</v>
      </c>
      <c r="I522" s="221">
        <v>0</v>
      </c>
      <c r="J522" s="224">
        <v>46006.336053240739</v>
      </c>
      <c r="K522" s="221">
        <v>2133</v>
      </c>
      <c r="L522" s="235">
        <f>IFERROR(_xlfn.XLOOKUP($A522,'LISTA '!$D:$D,'LISTA '!$S:$S),"999999,9")</f>
        <v>295</v>
      </c>
      <c r="M522" s="2">
        <f>IFERROR(_xlfn.XLOOKUP($A522,'LISTA '!$D:$D,'LISTA '!$S:$S),"999999,9")</f>
        <v>295</v>
      </c>
      <c r="N522" s="2">
        <f>IFERROR(_xlfn.XLOOKUP($A522,'LISTA '!$D:$D,'LISTA '!$S:$S),"999999,9")</f>
        <v>295</v>
      </c>
    </row>
    <row r="523" spans="1:14" x14ac:dyDescent="0.3">
      <c r="A523" s="187">
        <v>1638</v>
      </c>
      <c r="B523" s="221">
        <v>122.6</v>
      </c>
      <c r="C523" s="221">
        <v>122.6</v>
      </c>
      <c r="D523" s="221">
        <v>122.6</v>
      </c>
      <c r="E523" s="221">
        <v>0</v>
      </c>
      <c r="F523" s="221">
        <v>0</v>
      </c>
      <c r="G523" s="221">
        <v>0</v>
      </c>
      <c r="H523" s="221">
        <v>0</v>
      </c>
      <c r="I523" s="221">
        <v>0</v>
      </c>
      <c r="J523" s="224">
        <v>46006.336053240739</v>
      </c>
      <c r="K523" s="221">
        <v>2875</v>
      </c>
      <c r="L523" s="235">
        <f>IFERROR(_xlfn.XLOOKUP($A523,'LISTA '!$D:$D,'LISTA '!$S:$S),"999999,9")</f>
        <v>122.6</v>
      </c>
      <c r="M523" s="2">
        <f>IFERROR(_xlfn.XLOOKUP($A523,'LISTA '!$D:$D,'LISTA '!$S:$S),"999999,9")</f>
        <v>122.6</v>
      </c>
      <c r="N523" s="2">
        <f>IFERROR(_xlfn.XLOOKUP($A523,'LISTA '!$D:$D,'LISTA '!$S:$S),"999999,9")</f>
        <v>122.6</v>
      </c>
    </row>
    <row r="524" spans="1:14" x14ac:dyDescent="0.3">
      <c r="A524" s="187">
        <v>1639</v>
      </c>
      <c r="B524" s="221">
        <v>111.6</v>
      </c>
      <c r="C524" s="221">
        <v>111.6</v>
      </c>
      <c r="D524" s="221">
        <v>111.6</v>
      </c>
      <c r="E524" s="221">
        <v>0</v>
      </c>
      <c r="F524" s="221">
        <v>0</v>
      </c>
      <c r="G524" s="221">
        <v>0</v>
      </c>
      <c r="H524" s="221">
        <v>0</v>
      </c>
      <c r="I524" s="221">
        <v>0</v>
      </c>
      <c r="J524" s="224">
        <v>46006.336053240739</v>
      </c>
      <c r="K524" s="221">
        <v>2876</v>
      </c>
      <c r="L524" s="235">
        <f>IFERROR(_xlfn.XLOOKUP($A524,'LISTA '!$D:$D,'LISTA '!$S:$S),"999999,9")</f>
        <v>111.6</v>
      </c>
      <c r="M524" s="2">
        <f>IFERROR(_xlfn.XLOOKUP($A524,'LISTA '!$D:$D,'LISTA '!$S:$S),"999999,9")</f>
        <v>111.6</v>
      </c>
      <c r="N524" s="2">
        <f>IFERROR(_xlfn.XLOOKUP($A524,'LISTA '!$D:$D,'LISTA '!$S:$S),"999999,9")</f>
        <v>111.6</v>
      </c>
    </row>
    <row r="525" spans="1:14" x14ac:dyDescent="0.3">
      <c r="A525" s="187">
        <v>14</v>
      </c>
      <c r="B525" s="221">
        <v>1375</v>
      </c>
      <c r="C525" s="221">
        <v>1375</v>
      </c>
      <c r="D525" s="221">
        <v>1375</v>
      </c>
      <c r="E525" s="221">
        <v>0</v>
      </c>
      <c r="F525" s="221">
        <v>0</v>
      </c>
      <c r="G525" s="221">
        <v>0</v>
      </c>
      <c r="H525" s="221">
        <v>0</v>
      </c>
      <c r="I525" s="221">
        <v>0</v>
      </c>
      <c r="J525" s="224">
        <v>46006.336053240739</v>
      </c>
      <c r="K525" s="221">
        <v>377</v>
      </c>
      <c r="L525" s="235">
        <f>IFERROR(_xlfn.XLOOKUP($A525,'LISTA '!$D:$D,'LISTA '!$S:$S),"999999,9")</f>
        <v>1375</v>
      </c>
      <c r="M525" s="2">
        <f>IFERROR(_xlfn.XLOOKUP($A525,'LISTA '!$D:$D,'LISTA '!$S:$S),"999999,9")</f>
        <v>1375</v>
      </c>
      <c r="N525" s="2">
        <f>IFERROR(_xlfn.XLOOKUP($A525,'LISTA '!$D:$D,'LISTA '!$S:$S),"999999,9")</f>
        <v>1375</v>
      </c>
    </row>
    <row r="526" spans="1:14" x14ac:dyDescent="0.3">
      <c r="A526" s="187">
        <v>15</v>
      </c>
      <c r="B526" s="221">
        <v>1250</v>
      </c>
      <c r="C526" s="221">
        <v>1250</v>
      </c>
      <c r="D526" s="221">
        <v>1250</v>
      </c>
      <c r="E526" s="221">
        <v>0</v>
      </c>
      <c r="F526" s="221">
        <v>0</v>
      </c>
      <c r="G526" s="221">
        <v>0</v>
      </c>
      <c r="H526" s="221">
        <v>0</v>
      </c>
      <c r="I526" s="221">
        <v>0</v>
      </c>
      <c r="J526" s="224">
        <v>46006.336053240739</v>
      </c>
      <c r="K526" s="221">
        <v>379</v>
      </c>
      <c r="L526" s="235">
        <f>IFERROR(_xlfn.XLOOKUP($A526,'LISTA '!$D:$D,'LISTA '!$S:$S),"999999,9")</f>
        <v>1250</v>
      </c>
      <c r="M526" s="2">
        <f>IFERROR(_xlfn.XLOOKUP($A526,'LISTA '!$D:$D,'LISTA '!$S:$S),"999999,9")</f>
        <v>1250</v>
      </c>
      <c r="N526" s="2">
        <f>IFERROR(_xlfn.XLOOKUP($A526,'LISTA '!$D:$D,'LISTA '!$S:$S),"999999,9")</f>
        <v>1250</v>
      </c>
    </row>
    <row r="527" spans="1:14" x14ac:dyDescent="0.3">
      <c r="A527" s="187">
        <v>344</v>
      </c>
      <c r="B527" s="221">
        <v>72.5</v>
      </c>
      <c r="C527" s="221">
        <v>72.5</v>
      </c>
      <c r="D527" s="221">
        <v>72.5</v>
      </c>
      <c r="E527" s="221">
        <v>0</v>
      </c>
      <c r="F527" s="221">
        <v>0</v>
      </c>
      <c r="G527" s="221">
        <v>0</v>
      </c>
      <c r="H527" s="221">
        <v>0</v>
      </c>
      <c r="I527" s="221">
        <v>0</v>
      </c>
      <c r="J527" s="224">
        <v>46006.336053240739</v>
      </c>
      <c r="K527" s="221">
        <v>538</v>
      </c>
      <c r="L527" s="235">
        <f>IFERROR(_xlfn.XLOOKUP($A527,'LISTA '!$D:$D,'LISTA '!$S:$S),"999999,9")</f>
        <v>72.5</v>
      </c>
      <c r="M527" s="2">
        <f>IFERROR(_xlfn.XLOOKUP($A527,'LISTA '!$D:$D,'LISTA '!$S:$S),"999999,9")</f>
        <v>72.5</v>
      </c>
      <c r="N527" s="2">
        <f>IFERROR(_xlfn.XLOOKUP($A527,'LISTA '!$D:$D,'LISTA '!$S:$S),"999999,9")</f>
        <v>72.5</v>
      </c>
    </row>
    <row r="528" spans="1:14" x14ac:dyDescent="0.3">
      <c r="A528" s="187">
        <v>390</v>
      </c>
      <c r="B528" s="221">
        <v>999999.9</v>
      </c>
      <c r="C528" s="221">
        <v>999999.9</v>
      </c>
      <c r="D528" s="221">
        <v>999999.9</v>
      </c>
      <c r="E528" s="221">
        <v>0</v>
      </c>
      <c r="F528" s="221">
        <v>0</v>
      </c>
      <c r="G528" s="221">
        <v>0</v>
      </c>
      <c r="H528" s="221">
        <v>0</v>
      </c>
      <c r="I528" s="221">
        <v>0</v>
      </c>
      <c r="J528" s="224">
        <v>46006.336053240739</v>
      </c>
      <c r="K528" s="221">
        <v>664</v>
      </c>
      <c r="L528" s="235">
        <v>999999.9</v>
      </c>
      <c r="M528" s="2">
        <v>999999.9</v>
      </c>
      <c r="N528" s="2">
        <v>999999.9</v>
      </c>
    </row>
    <row r="529" spans="1:14" x14ac:dyDescent="0.3">
      <c r="A529" s="187">
        <v>437</v>
      </c>
      <c r="B529" s="221">
        <v>67.5</v>
      </c>
      <c r="C529" s="221">
        <v>67.5</v>
      </c>
      <c r="D529" s="221">
        <v>67.5</v>
      </c>
      <c r="E529" s="221">
        <v>0</v>
      </c>
      <c r="F529" s="221">
        <v>0</v>
      </c>
      <c r="G529" s="221">
        <v>0</v>
      </c>
      <c r="H529" s="221">
        <v>0</v>
      </c>
      <c r="I529" s="221">
        <v>0</v>
      </c>
      <c r="J529" s="224">
        <v>46006.336053240739</v>
      </c>
      <c r="K529" s="221">
        <v>821</v>
      </c>
      <c r="L529" s="235">
        <f>IFERROR(_xlfn.XLOOKUP($A529,'LISTA '!$D:$D,'LISTA '!$S:$S),"999999,9")</f>
        <v>67.5</v>
      </c>
      <c r="M529" s="2">
        <f>IFERROR(_xlfn.XLOOKUP($A529,'LISTA '!$D:$D,'LISTA '!$S:$S),"999999,9")</f>
        <v>67.5</v>
      </c>
      <c r="N529" s="2">
        <f>IFERROR(_xlfn.XLOOKUP($A529,'LISTA '!$D:$D,'LISTA '!$S:$S),"999999,9")</f>
        <v>67.5</v>
      </c>
    </row>
    <row r="530" spans="1:14" x14ac:dyDescent="0.3">
      <c r="A530" s="187">
        <v>438</v>
      </c>
      <c r="B530" s="221">
        <v>87.5</v>
      </c>
      <c r="C530" s="221">
        <v>87.5</v>
      </c>
      <c r="D530" s="221">
        <v>87.5</v>
      </c>
      <c r="E530" s="221">
        <v>0</v>
      </c>
      <c r="F530" s="221">
        <v>0</v>
      </c>
      <c r="G530" s="221">
        <v>0</v>
      </c>
      <c r="H530" s="221">
        <v>0</v>
      </c>
      <c r="I530" s="221">
        <v>0</v>
      </c>
      <c r="J530" s="224">
        <v>46006.336053240739</v>
      </c>
      <c r="K530" s="221">
        <v>822</v>
      </c>
      <c r="L530" s="235">
        <f>IFERROR(_xlfn.XLOOKUP($A530,'LISTA '!$D:$D,'LISTA '!$S:$S),"999999,9")</f>
        <v>87.5</v>
      </c>
      <c r="M530" s="2">
        <f>IFERROR(_xlfn.XLOOKUP($A530,'LISTA '!$D:$D,'LISTA '!$S:$S),"999999,9")</f>
        <v>87.5</v>
      </c>
      <c r="N530" s="2">
        <f>IFERROR(_xlfn.XLOOKUP($A530,'LISTA '!$D:$D,'LISTA '!$S:$S),"999999,9")</f>
        <v>87.5</v>
      </c>
    </row>
    <row r="531" spans="1:14" x14ac:dyDescent="0.3">
      <c r="A531" s="187">
        <v>905</v>
      </c>
      <c r="B531" s="221">
        <v>225</v>
      </c>
      <c r="C531" s="221">
        <v>225</v>
      </c>
      <c r="D531" s="221">
        <v>225</v>
      </c>
      <c r="E531" s="221">
        <v>0</v>
      </c>
      <c r="F531" s="221">
        <v>0</v>
      </c>
      <c r="G531" s="221">
        <v>0</v>
      </c>
      <c r="H531" s="221">
        <v>0</v>
      </c>
      <c r="I531" s="221">
        <v>0</v>
      </c>
      <c r="J531" s="224">
        <v>46006.336053240739</v>
      </c>
      <c r="K531" s="221">
        <v>1574</v>
      </c>
      <c r="L531" s="235">
        <f>IFERROR(_xlfn.XLOOKUP($A531,'LISTA '!$D:$D,'LISTA '!$S:$S),"999999,9")</f>
        <v>225</v>
      </c>
      <c r="M531" s="2">
        <f>IFERROR(_xlfn.XLOOKUP($A531,'LISTA '!$D:$D,'LISTA '!$S:$S),"999999,9")</f>
        <v>225</v>
      </c>
      <c r="N531" s="2">
        <f>IFERROR(_xlfn.XLOOKUP($A531,'LISTA '!$D:$D,'LISTA '!$S:$S),"999999,9")</f>
        <v>225</v>
      </c>
    </row>
    <row r="532" spans="1:14" x14ac:dyDescent="0.3">
      <c r="A532" s="187">
        <v>235</v>
      </c>
      <c r="B532" s="221">
        <v>342.5</v>
      </c>
      <c r="C532" s="221">
        <v>342.5</v>
      </c>
      <c r="D532" s="221">
        <v>342.5</v>
      </c>
      <c r="E532" s="221">
        <v>0</v>
      </c>
      <c r="F532" s="221">
        <v>0</v>
      </c>
      <c r="G532" s="221">
        <v>0</v>
      </c>
      <c r="H532" s="221">
        <v>0</v>
      </c>
      <c r="I532" s="221">
        <v>0</v>
      </c>
      <c r="J532" s="224">
        <v>46006.336053240739</v>
      </c>
      <c r="K532" s="221">
        <v>82</v>
      </c>
      <c r="L532" s="235">
        <f>IFERROR(_xlfn.XLOOKUP($A532,'LISTA '!$D:$D,'LISTA '!$S:$S),"999999,9")</f>
        <v>342.5</v>
      </c>
      <c r="M532" s="2">
        <f>IFERROR(_xlfn.XLOOKUP($A532,'LISTA '!$D:$D,'LISTA '!$S:$S),"999999,9")</f>
        <v>342.5</v>
      </c>
      <c r="N532" s="2">
        <f>IFERROR(_xlfn.XLOOKUP($A532,'LISTA '!$D:$D,'LISTA '!$S:$S),"999999,9")</f>
        <v>342.5</v>
      </c>
    </row>
    <row r="533" spans="1:14" x14ac:dyDescent="0.3">
      <c r="A533" s="187">
        <v>196</v>
      </c>
      <c r="B533" s="221">
        <v>197.5</v>
      </c>
      <c r="C533" s="221">
        <v>197.5</v>
      </c>
      <c r="D533" s="221">
        <v>197.5</v>
      </c>
      <c r="E533" s="221">
        <v>0</v>
      </c>
      <c r="F533" s="221">
        <v>0</v>
      </c>
      <c r="G533" s="221">
        <v>0</v>
      </c>
      <c r="H533" s="221">
        <v>0</v>
      </c>
      <c r="I533" s="221">
        <v>0</v>
      </c>
      <c r="J533" s="224">
        <v>46006.336053240739</v>
      </c>
      <c r="K533" s="221">
        <v>161</v>
      </c>
      <c r="L533" s="235">
        <f>IFERROR(_xlfn.XLOOKUP($A533,'LISTA '!$D:$D,'LISTA '!$S:$S),"999999,9")</f>
        <v>197.5</v>
      </c>
      <c r="M533" s="2">
        <f>IFERROR(_xlfn.XLOOKUP($A533,'LISTA '!$D:$D,'LISTA '!$S:$S),"999999,9")</f>
        <v>197.5</v>
      </c>
      <c r="N533" s="2">
        <f>IFERROR(_xlfn.XLOOKUP($A533,'LISTA '!$D:$D,'LISTA '!$S:$S),"999999,9")</f>
        <v>197.5</v>
      </c>
    </row>
    <row r="534" spans="1:14" x14ac:dyDescent="0.3">
      <c r="A534" s="187">
        <v>192</v>
      </c>
      <c r="B534" s="221">
        <v>244.5</v>
      </c>
      <c r="C534" s="221">
        <v>244.5</v>
      </c>
      <c r="D534" s="221">
        <v>244.5</v>
      </c>
      <c r="E534" s="221">
        <v>0</v>
      </c>
      <c r="F534" s="221">
        <v>0</v>
      </c>
      <c r="G534" s="221">
        <v>0</v>
      </c>
      <c r="H534" s="221">
        <v>0</v>
      </c>
      <c r="I534" s="221">
        <v>0</v>
      </c>
      <c r="J534" s="224">
        <v>46006.336053240739</v>
      </c>
      <c r="K534" s="221">
        <v>195</v>
      </c>
      <c r="L534" s="235">
        <f>IFERROR(_xlfn.XLOOKUP($A534,'LISTA '!$D:$D,'LISTA '!$S:$S),"999999,9")</f>
        <v>244.5</v>
      </c>
      <c r="M534" s="2">
        <f>IFERROR(_xlfn.XLOOKUP($A534,'LISTA '!$D:$D,'LISTA '!$S:$S),"999999,9")</f>
        <v>244.5</v>
      </c>
      <c r="N534" s="2">
        <f>IFERROR(_xlfn.XLOOKUP($A534,'LISTA '!$D:$D,'LISTA '!$S:$S),"999999,9")</f>
        <v>244.5</v>
      </c>
    </row>
    <row r="535" spans="1:14" x14ac:dyDescent="0.3">
      <c r="A535" s="187">
        <v>278</v>
      </c>
      <c r="B535" s="221">
        <v>67.5</v>
      </c>
      <c r="C535" s="221">
        <v>67.5</v>
      </c>
      <c r="D535" s="221">
        <v>67.5</v>
      </c>
      <c r="E535" s="221">
        <v>0</v>
      </c>
      <c r="F535" s="221">
        <v>0</v>
      </c>
      <c r="G535" s="221">
        <v>0</v>
      </c>
      <c r="H535" s="221">
        <v>0</v>
      </c>
      <c r="I535" s="221">
        <v>0</v>
      </c>
      <c r="J535" s="224">
        <v>46006.336053240739</v>
      </c>
      <c r="K535" s="221">
        <v>243</v>
      </c>
      <c r="L535" s="235">
        <f>IFERROR(_xlfn.XLOOKUP($A535,'LISTA '!$D:$D,'LISTA '!$S:$S),"999999,9")</f>
        <v>67.5</v>
      </c>
      <c r="M535" s="2">
        <f>IFERROR(_xlfn.XLOOKUP($A535,'LISTA '!$D:$D,'LISTA '!$S:$S),"999999,9")</f>
        <v>67.5</v>
      </c>
      <c r="N535" s="2">
        <f>IFERROR(_xlfn.XLOOKUP($A535,'LISTA '!$D:$D,'LISTA '!$S:$S),"999999,9")</f>
        <v>67.5</v>
      </c>
    </row>
    <row r="536" spans="1:14" x14ac:dyDescent="0.3">
      <c r="A536" s="187">
        <v>160</v>
      </c>
      <c r="B536" s="221">
        <v>363.6</v>
      </c>
      <c r="C536" s="221">
        <v>363.6</v>
      </c>
      <c r="D536" s="221">
        <v>363.6</v>
      </c>
      <c r="E536" s="221">
        <v>0</v>
      </c>
      <c r="F536" s="221">
        <v>0</v>
      </c>
      <c r="G536" s="221">
        <v>0</v>
      </c>
      <c r="H536" s="221">
        <v>0</v>
      </c>
      <c r="I536" s="221">
        <v>0</v>
      </c>
      <c r="J536" s="224">
        <v>46006.336053240739</v>
      </c>
      <c r="K536" s="221">
        <v>268</v>
      </c>
      <c r="L536" s="235">
        <f>IFERROR(_xlfn.XLOOKUP($A536,'LISTA '!$D:$D,'LISTA '!$S:$S),"999999,9")</f>
        <v>363.6</v>
      </c>
      <c r="M536" s="2">
        <f>IFERROR(_xlfn.XLOOKUP($A536,'LISTA '!$D:$D,'LISTA '!$S:$S),"999999,9")</f>
        <v>363.6</v>
      </c>
      <c r="N536" s="2">
        <f>IFERROR(_xlfn.XLOOKUP($A536,'LISTA '!$D:$D,'LISTA '!$S:$S),"999999,9")</f>
        <v>363.6</v>
      </c>
    </row>
    <row r="537" spans="1:14" x14ac:dyDescent="0.3">
      <c r="A537" s="187">
        <v>265</v>
      </c>
      <c r="B537" s="221">
        <v>65</v>
      </c>
      <c r="C537" s="221">
        <v>65</v>
      </c>
      <c r="D537" s="221">
        <v>65</v>
      </c>
      <c r="E537" s="221">
        <v>0</v>
      </c>
      <c r="F537" s="221">
        <v>0</v>
      </c>
      <c r="G537" s="221">
        <v>0</v>
      </c>
      <c r="H537" s="221">
        <v>0</v>
      </c>
      <c r="I537" s="221">
        <v>0</v>
      </c>
      <c r="J537" s="224">
        <v>46006.336053240739</v>
      </c>
      <c r="K537" s="221">
        <v>317</v>
      </c>
      <c r="L537" s="235">
        <f>IFERROR(_xlfn.XLOOKUP($A537,'LISTA '!$D:$D,'LISTA '!$S:$S),"999999,9")</f>
        <v>65</v>
      </c>
      <c r="M537" s="2">
        <f>IFERROR(_xlfn.XLOOKUP($A537,'LISTA '!$D:$D,'LISTA '!$S:$S),"999999,9")</f>
        <v>65</v>
      </c>
      <c r="N537" s="2">
        <f>IFERROR(_xlfn.XLOOKUP($A537,'LISTA '!$D:$D,'LISTA '!$S:$S),"999999,9")</f>
        <v>65</v>
      </c>
    </row>
    <row r="538" spans="1:14" x14ac:dyDescent="0.3">
      <c r="A538" s="187">
        <v>2149</v>
      </c>
      <c r="B538" s="221">
        <v>51</v>
      </c>
      <c r="C538" s="221">
        <v>51</v>
      </c>
      <c r="D538" s="221">
        <v>51</v>
      </c>
      <c r="E538" s="221">
        <v>0</v>
      </c>
      <c r="F538" s="221">
        <v>0</v>
      </c>
      <c r="G538" s="221">
        <v>0</v>
      </c>
      <c r="H538" s="221">
        <v>0</v>
      </c>
      <c r="I538" s="221">
        <v>0</v>
      </c>
      <c r="J538" s="224">
        <v>46006.336053240739</v>
      </c>
      <c r="K538" s="221">
        <v>3620</v>
      </c>
      <c r="L538" s="235">
        <f>IFERROR(_xlfn.XLOOKUP($A538,'LISTA '!$D:$D,'LISTA '!$S:$S),"999999,9")</f>
        <v>51</v>
      </c>
      <c r="M538" s="2">
        <f>IFERROR(_xlfn.XLOOKUP($A538,'LISTA '!$D:$D,'LISTA '!$S:$S),"999999,9")</f>
        <v>51</v>
      </c>
      <c r="N538" s="2">
        <f>IFERROR(_xlfn.XLOOKUP($A538,'LISTA '!$D:$D,'LISTA '!$S:$S),"999999,9")</f>
        <v>51</v>
      </c>
    </row>
    <row r="539" spans="1:14" x14ac:dyDescent="0.3">
      <c r="A539" s="187">
        <v>2155</v>
      </c>
      <c r="B539" s="221">
        <v>52.2</v>
      </c>
      <c r="C539" s="221">
        <v>52.2</v>
      </c>
      <c r="D539" s="221">
        <v>52.2</v>
      </c>
      <c r="E539" s="221">
        <v>0</v>
      </c>
      <c r="F539" s="221">
        <v>0</v>
      </c>
      <c r="G539" s="221">
        <v>0</v>
      </c>
      <c r="H539" s="221">
        <v>0</v>
      </c>
      <c r="I539" s="221">
        <v>0</v>
      </c>
      <c r="J539" s="224">
        <v>46006.336053240739</v>
      </c>
      <c r="K539" s="221">
        <v>3621</v>
      </c>
      <c r="L539" s="235">
        <f>IFERROR(_xlfn.XLOOKUP($A539,'LISTA '!$D:$D,'LISTA '!$S:$S),"999999,9")</f>
        <v>52.2</v>
      </c>
      <c r="M539" s="2">
        <f>IFERROR(_xlfn.XLOOKUP($A539,'LISTA '!$D:$D,'LISTA '!$S:$S),"999999,9")</f>
        <v>52.2</v>
      </c>
      <c r="N539" s="2">
        <f>IFERROR(_xlfn.XLOOKUP($A539,'LISTA '!$D:$D,'LISTA '!$S:$S),"999999,9")</f>
        <v>52.2</v>
      </c>
    </row>
    <row r="540" spans="1:14" x14ac:dyDescent="0.3">
      <c r="A540" s="187">
        <v>2756</v>
      </c>
      <c r="B540" s="221">
        <v>999999.9</v>
      </c>
      <c r="C540" s="221">
        <v>999999.9</v>
      </c>
      <c r="D540" s="221">
        <v>999999.9</v>
      </c>
      <c r="E540" s="221">
        <v>0</v>
      </c>
      <c r="F540" s="221">
        <v>0</v>
      </c>
      <c r="G540" s="221">
        <v>0</v>
      </c>
      <c r="H540" s="221">
        <v>0</v>
      </c>
      <c r="I540" s="221">
        <v>0</v>
      </c>
      <c r="J540" s="224">
        <v>46006.336053240739</v>
      </c>
      <c r="K540" s="221">
        <v>3677</v>
      </c>
      <c r="L540" s="235" t="str">
        <f>IFERROR(_xlfn.XLOOKUP($A540,'LISTA '!$D:$D,'LISTA '!$S:$S),"999999,9")</f>
        <v>999999,9</v>
      </c>
      <c r="M540" s="2" t="str">
        <f>IFERROR(_xlfn.XLOOKUP($A540,'LISTA '!$D:$D,'LISTA '!$S:$S),"999999,9")</f>
        <v>999999,9</v>
      </c>
      <c r="N540" s="2" t="str">
        <f>IFERROR(_xlfn.XLOOKUP($A540,'LISTA '!$D:$D,'LISTA '!$S:$S),"999999,9")</f>
        <v>999999,9</v>
      </c>
    </row>
    <row r="541" spans="1:14" x14ac:dyDescent="0.3">
      <c r="A541" s="187">
        <v>2778</v>
      </c>
      <c r="B541" s="221">
        <v>999999.9</v>
      </c>
      <c r="C541" s="221">
        <v>999999.9</v>
      </c>
      <c r="D541" s="221">
        <v>999999.9</v>
      </c>
      <c r="E541" s="221">
        <v>0</v>
      </c>
      <c r="F541" s="221">
        <v>0</v>
      </c>
      <c r="G541" s="221">
        <v>0</v>
      </c>
      <c r="H541" s="221">
        <v>0</v>
      </c>
      <c r="I541" s="221">
        <v>0</v>
      </c>
      <c r="J541" s="224">
        <v>46006.336053240739</v>
      </c>
      <c r="K541" s="221">
        <v>3706</v>
      </c>
      <c r="L541" s="235" t="str">
        <f>IFERROR(_xlfn.XLOOKUP($A541,'LISTA '!$D:$D,'LISTA '!$S:$S),"999999,9")</f>
        <v>999999,9</v>
      </c>
      <c r="M541" s="2" t="str">
        <f>IFERROR(_xlfn.XLOOKUP($A541,'LISTA '!$D:$D,'LISTA '!$S:$S),"999999,9")</f>
        <v>999999,9</v>
      </c>
      <c r="N541" s="2" t="str">
        <f>IFERROR(_xlfn.XLOOKUP($A541,'LISTA '!$D:$D,'LISTA '!$S:$S),"999999,9")</f>
        <v>999999,9</v>
      </c>
    </row>
    <row r="542" spans="1:14" x14ac:dyDescent="0.3">
      <c r="A542" s="187">
        <v>2779</v>
      </c>
      <c r="B542" s="221">
        <v>44.2</v>
      </c>
      <c r="C542" s="221">
        <v>44.2</v>
      </c>
      <c r="D542" s="221">
        <v>44.2</v>
      </c>
      <c r="E542" s="221">
        <v>0</v>
      </c>
      <c r="F542" s="221">
        <v>0</v>
      </c>
      <c r="G542" s="221">
        <v>0</v>
      </c>
      <c r="H542" s="221">
        <v>0</v>
      </c>
      <c r="I542" s="221">
        <v>0</v>
      </c>
      <c r="J542" s="224">
        <v>46006.336053240739</v>
      </c>
      <c r="K542" s="221">
        <v>3708</v>
      </c>
      <c r="L542" s="235">
        <f>IFERROR(_xlfn.XLOOKUP($A542,'LISTA '!$D:$D,'LISTA '!$S:$S),"999999,9")</f>
        <v>44.2</v>
      </c>
      <c r="M542" s="2">
        <f>IFERROR(_xlfn.XLOOKUP($A542,'LISTA '!$D:$D,'LISTA '!$S:$S),"999999,9")</f>
        <v>44.2</v>
      </c>
      <c r="N542" s="2">
        <f>IFERROR(_xlfn.XLOOKUP($A542,'LISTA '!$D:$D,'LISTA '!$S:$S),"999999,9")</f>
        <v>44.2</v>
      </c>
    </row>
    <row r="543" spans="1:14" x14ac:dyDescent="0.3">
      <c r="A543" s="187">
        <v>2780</v>
      </c>
      <c r="B543" s="221">
        <v>44.2</v>
      </c>
      <c r="C543" s="221">
        <v>44.2</v>
      </c>
      <c r="D543" s="221">
        <v>44.2</v>
      </c>
      <c r="E543" s="221">
        <v>0</v>
      </c>
      <c r="F543" s="221">
        <v>0</v>
      </c>
      <c r="G543" s="221">
        <v>0</v>
      </c>
      <c r="H543" s="221">
        <v>0</v>
      </c>
      <c r="I543" s="221">
        <v>0</v>
      </c>
      <c r="J543" s="224">
        <v>46006.336053240739</v>
      </c>
      <c r="K543" s="221">
        <v>3709</v>
      </c>
      <c r="L543" s="235">
        <f>IFERROR(_xlfn.XLOOKUP($A543,'LISTA '!$D:$D,'LISTA '!$S:$S),"999999,9")</f>
        <v>44.2</v>
      </c>
      <c r="M543" s="2">
        <f>IFERROR(_xlfn.XLOOKUP($A543,'LISTA '!$D:$D,'LISTA '!$S:$S),"999999,9")</f>
        <v>44.2</v>
      </c>
      <c r="N543" s="2">
        <f>IFERROR(_xlfn.XLOOKUP($A543,'LISTA '!$D:$D,'LISTA '!$S:$S),"999999,9")</f>
        <v>44.2</v>
      </c>
    </row>
    <row r="544" spans="1:14" x14ac:dyDescent="0.3">
      <c r="A544" s="187">
        <v>2781</v>
      </c>
      <c r="B544" s="221">
        <v>45.4</v>
      </c>
      <c r="C544" s="221">
        <v>45.4</v>
      </c>
      <c r="D544" s="221">
        <v>45.4</v>
      </c>
      <c r="E544" s="221">
        <v>0</v>
      </c>
      <c r="F544" s="221">
        <v>0</v>
      </c>
      <c r="G544" s="221">
        <v>0</v>
      </c>
      <c r="H544" s="221">
        <v>0</v>
      </c>
      <c r="I544" s="221">
        <v>0</v>
      </c>
      <c r="J544" s="224">
        <v>46006.336053240739</v>
      </c>
      <c r="K544" s="221">
        <v>3710</v>
      </c>
      <c r="L544" s="235">
        <f>IFERROR(_xlfn.XLOOKUP($A544,'LISTA '!$D:$D,'LISTA '!$S:$S),"999999,9")</f>
        <v>45.4</v>
      </c>
      <c r="M544" s="2">
        <f>IFERROR(_xlfn.XLOOKUP($A544,'LISTA '!$D:$D,'LISTA '!$S:$S),"999999,9")</f>
        <v>45.4</v>
      </c>
      <c r="N544" s="2">
        <f>IFERROR(_xlfn.XLOOKUP($A544,'LISTA '!$D:$D,'LISTA '!$S:$S),"999999,9")</f>
        <v>45.4</v>
      </c>
    </row>
    <row r="545" spans="1:14" x14ac:dyDescent="0.3">
      <c r="A545" s="187">
        <v>21643</v>
      </c>
      <c r="B545" s="221">
        <v>999999.9</v>
      </c>
      <c r="C545" s="221">
        <v>999999.9</v>
      </c>
      <c r="D545" s="221">
        <v>999999.9</v>
      </c>
      <c r="E545" s="221">
        <v>0</v>
      </c>
      <c r="F545" s="221">
        <v>0</v>
      </c>
      <c r="G545" s="221">
        <v>0</v>
      </c>
      <c r="H545" s="221">
        <v>0</v>
      </c>
      <c r="I545" s="221">
        <v>0</v>
      </c>
      <c r="J545" s="224">
        <v>46006.336053240739</v>
      </c>
      <c r="K545" s="221">
        <v>3827</v>
      </c>
      <c r="L545" s="235" t="str">
        <f>IFERROR(_xlfn.XLOOKUP($A545,'LISTA '!$D:$D,'LISTA '!$S:$S),"999999,9")</f>
        <v>999999,9</v>
      </c>
      <c r="M545" s="2" t="str">
        <f>IFERROR(_xlfn.XLOOKUP($A545,'LISTA '!$D:$D,'LISTA '!$S:$S),"999999,9")</f>
        <v>999999,9</v>
      </c>
      <c r="N545" s="2" t="str">
        <f>IFERROR(_xlfn.XLOOKUP($A545,'LISTA '!$D:$D,'LISTA '!$S:$S),"999999,9")</f>
        <v>999999,9</v>
      </c>
    </row>
    <row r="546" spans="1:14" x14ac:dyDescent="0.3">
      <c r="A546" s="187">
        <v>2294</v>
      </c>
      <c r="B546" s="221">
        <v>999999.9</v>
      </c>
      <c r="C546" s="221">
        <v>999999.9</v>
      </c>
      <c r="D546" s="221">
        <v>999999.9</v>
      </c>
      <c r="E546" s="221">
        <v>0</v>
      </c>
      <c r="F546" s="221">
        <v>0</v>
      </c>
      <c r="G546" s="221">
        <v>0</v>
      </c>
      <c r="H546" s="221">
        <v>0</v>
      </c>
      <c r="I546" s="221">
        <v>0</v>
      </c>
      <c r="J546" s="224">
        <v>46006.336053240739</v>
      </c>
      <c r="K546" s="221">
        <v>4073</v>
      </c>
      <c r="L546" s="235">
        <f>IFERROR(_xlfn.XLOOKUP($A546,'LISTA '!$D:$D,'LISTA '!$S:$S),"999999,9")</f>
        <v>240</v>
      </c>
      <c r="M546" s="2">
        <f>IFERROR(_xlfn.XLOOKUP($A546,'LISTA '!$D:$D,'LISTA '!$S:$S),"999999,9")</f>
        <v>240</v>
      </c>
      <c r="N546" s="2">
        <f>IFERROR(_xlfn.XLOOKUP($A546,'LISTA '!$D:$D,'LISTA '!$S:$S),"999999,9")</f>
        <v>240</v>
      </c>
    </row>
    <row r="547" spans="1:14" x14ac:dyDescent="0.3">
      <c r="A547" s="187">
        <v>2295</v>
      </c>
      <c r="B547" s="221">
        <v>999999.9</v>
      </c>
      <c r="C547" s="221">
        <v>999999.9</v>
      </c>
      <c r="D547" s="221">
        <v>999999.9</v>
      </c>
      <c r="E547" s="221">
        <v>0</v>
      </c>
      <c r="F547" s="221">
        <v>0</v>
      </c>
      <c r="G547" s="221">
        <v>0</v>
      </c>
      <c r="H547" s="221">
        <v>0</v>
      </c>
      <c r="I547" s="221">
        <v>0</v>
      </c>
      <c r="J547" s="224">
        <v>46006.336053240739</v>
      </c>
      <c r="K547" s="221">
        <v>4074</v>
      </c>
      <c r="L547" s="235">
        <f>IFERROR(_xlfn.XLOOKUP($A547,'LISTA '!$D:$D,'LISTA '!$S:$S),"999999,9")</f>
        <v>360</v>
      </c>
      <c r="M547" s="2">
        <f>IFERROR(_xlfn.XLOOKUP($A547,'LISTA '!$D:$D,'LISTA '!$S:$S),"999999,9")</f>
        <v>360</v>
      </c>
      <c r="N547" s="2">
        <f>IFERROR(_xlfn.XLOOKUP($A547,'LISTA '!$D:$D,'LISTA '!$S:$S),"999999,9")</f>
        <v>360</v>
      </c>
    </row>
    <row r="548" spans="1:14" x14ac:dyDescent="0.3">
      <c r="A548" s="187">
        <v>2296</v>
      </c>
      <c r="B548" s="221">
        <v>999999.9</v>
      </c>
      <c r="C548" s="221">
        <v>999999.9</v>
      </c>
      <c r="D548" s="221">
        <v>999999.9</v>
      </c>
      <c r="E548" s="221">
        <v>0</v>
      </c>
      <c r="F548" s="221">
        <v>0</v>
      </c>
      <c r="G548" s="221">
        <v>0</v>
      </c>
      <c r="H548" s="221">
        <v>0</v>
      </c>
      <c r="I548" s="221">
        <v>0</v>
      </c>
      <c r="J548" s="224">
        <v>46006.336053240739</v>
      </c>
      <c r="K548" s="221">
        <v>4075</v>
      </c>
      <c r="L548" s="235" t="str">
        <f>IFERROR(_xlfn.XLOOKUP($A548,'LISTA '!$D:$D,'LISTA '!$S:$S),"999999,9")</f>
        <v>999999,9</v>
      </c>
      <c r="M548" s="2" t="str">
        <f>IFERROR(_xlfn.XLOOKUP($A548,'LISTA '!$D:$D,'LISTA '!$S:$S),"999999,9")</f>
        <v>999999,9</v>
      </c>
      <c r="N548" s="2" t="str">
        <f>IFERROR(_xlfn.XLOOKUP($A548,'LISTA '!$D:$D,'LISTA '!$S:$S),"999999,9")</f>
        <v>999999,9</v>
      </c>
    </row>
    <row r="549" spans="1:14" x14ac:dyDescent="0.3">
      <c r="A549" s="187">
        <v>2371</v>
      </c>
      <c r="B549" s="221">
        <v>105</v>
      </c>
      <c r="C549" s="221">
        <v>105</v>
      </c>
      <c r="D549" s="221">
        <v>105</v>
      </c>
      <c r="E549" s="221">
        <v>0</v>
      </c>
      <c r="F549" s="221">
        <v>0</v>
      </c>
      <c r="G549" s="221">
        <v>0</v>
      </c>
      <c r="H549" s="221">
        <v>0</v>
      </c>
      <c r="I549" s="221">
        <v>0</v>
      </c>
      <c r="J549" s="224">
        <v>46006.336053240739</v>
      </c>
      <c r="K549" s="221">
        <v>4211</v>
      </c>
      <c r="L549" s="235">
        <f>IFERROR(_xlfn.XLOOKUP($A549,'LISTA '!$D:$D,'LISTA '!$S:$S),"999999,9")</f>
        <v>105</v>
      </c>
      <c r="M549" s="2">
        <f>IFERROR(_xlfn.XLOOKUP($A549,'LISTA '!$D:$D,'LISTA '!$S:$S),"999999,9")</f>
        <v>105</v>
      </c>
      <c r="N549" s="2">
        <f>IFERROR(_xlfn.XLOOKUP($A549,'LISTA '!$D:$D,'LISTA '!$S:$S),"999999,9")</f>
        <v>105</v>
      </c>
    </row>
    <row r="550" spans="1:14" x14ac:dyDescent="0.3">
      <c r="A550" s="187">
        <v>2372</v>
      </c>
      <c r="B550" s="221">
        <v>1175</v>
      </c>
      <c r="C550" s="221">
        <v>1175</v>
      </c>
      <c r="D550" s="221">
        <v>1175</v>
      </c>
      <c r="E550" s="221">
        <v>0</v>
      </c>
      <c r="F550" s="221">
        <v>0</v>
      </c>
      <c r="G550" s="221">
        <v>0</v>
      </c>
      <c r="H550" s="221">
        <v>0</v>
      </c>
      <c r="I550" s="221">
        <v>0</v>
      </c>
      <c r="J550" s="224">
        <v>46006.336053240739</v>
      </c>
      <c r="K550" s="221">
        <v>4215</v>
      </c>
      <c r="L550" s="235">
        <f>IFERROR(_xlfn.XLOOKUP($A550,'LISTA '!$D:$D,'LISTA '!$S:$S),"999999,9")</f>
        <v>1175</v>
      </c>
      <c r="M550" s="2">
        <f>IFERROR(_xlfn.XLOOKUP($A550,'LISTA '!$D:$D,'LISTA '!$S:$S),"999999,9")</f>
        <v>1175</v>
      </c>
      <c r="N550" s="2">
        <f>IFERROR(_xlfn.XLOOKUP($A550,'LISTA '!$D:$D,'LISTA '!$S:$S),"999999,9")</f>
        <v>1175</v>
      </c>
    </row>
    <row r="551" spans="1:14" x14ac:dyDescent="0.3">
      <c r="A551" s="187">
        <v>1589</v>
      </c>
      <c r="B551" s="221">
        <v>999999.9</v>
      </c>
      <c r="C551" s="221">
        <v>999999.9</v>
      </c>
      <c r="D551" s="221">
        <v>999999.9</v>
      </c>
      <c r="E551" s="221">
        <v>0</v>
      </c>
      <c r="F551" s="221">
        <v>0</v>
      </c>
      <c r="G551" s="221">
        <v>0</v>
      </c>
      <c r="H551" s="221">
        <v>0</v>
      </c>
      <c r="I551" s="221">
        <v>0</v>
      </c>
      <c r="J551" s="224">
        <v>46006.336053240739</v>
      </c>
      <c r="K551" s="221">
        <v>2816</v>
      </c>
      <c r="L551" s="235" t="str">
        <f>IFERROR(_xlfn.XLOOKUP($A551,'LISTA '!$D:$D,'LISTA '!$S:$S),"999999,9")</f>
        <v>999999,9</v>
      </c>
      <c r="M551" s="2" t="str">
        <f>IFERROR(_xlfn.XLOOKUP($A551,'LISTA '!$D:$D,'LISTA '!$S:$S),"999999,9")</f>
        <v>999999,9</v>
      </c>
      <c r="N551" s="2" t="str">
        <f>IFERROR(_xlfn.XLOOKUP($A551,'LISTA '!$D:$D,'LISTA '!$S:$S),"999999,9")</f>
        <v>999999,9</v>
      </c>
    </row>
    <row r="552" spans="1:14" x14ac:dyDescent="0.3">
      <c r="A552" s="187">
        <v>1591</v>
      </c>
      <c r="B552" s="221">
        <v>146.80000000000001</v>
      </c>
      <c r="C552" s="221">
        <v>146.80000000000001</v>
      </c>
      <c r="D552" s="221">
        <v>146.80000000000001</v>
      </c>
      <c r="E552" s="221">
        <v>0</v>
      </c>
      <c r="F552" s="221">
        <v>0</v>
      </c>
      <c r="G552" s="221">
        <v>0</v>
      </c>
      <c r="H552" s="221">
        <v>0</v>
      </c>
      <c r="I552" s="221">
        <v>0</v>
      </c>
      <c r="J552" s="224">
        <v>46006.336053240739</v>
      </c>
      <c r="K552" s="221">
        <v>2818</v>
      </c>
      <c r="L552" s="235">
        <f>IFERROR(_xlfn.XLOOKUP($A552,'LISTA '!$D:$D,'LISTA '!$S:$S),"999999,9")</f>
        <v>146.80000000000001</v>
      </c>
      <c r="M552" s="2">
        <f>IFERROR(_xlfn.XLOOKUP($A552,'LISTA '!$D:$D,'LISTA '!$S:$S),"999999,9")</f>
        <v>146.80000000000001</v>
      </c>
      <c r="N552" s="2">
        <f>IFERROR(_xlfn.XLOOKUP($A552,'LISTA '!$D:$D,'LISTA '!$S:$S),"999999,9")</f>
        <v>146.80000000000001</v>
      </c>
    </row>
    <row r="553" spans="1:14" x14ac:dyDescent="0.3">
      <c r="A553" s="187">
        <v>1763</v>
      </c>
      <c r="B553" s="221">
        <v>27.4</v>
      </c>
      <c r="C553" s="221">
        <v>27.4</v>
      </c>
      <c r="D553" s="221">
        <v>27.4</v>
      </c>
      <c r="E553" s="221">
        <v>0</v>
      </c>
      <c r="F553" s="221">
        <v>0</v>
      </c>
      <c r="G553" s="221">
        <v>0</v>
      </c>
      <c r="H553" s="221">
        <v>0</v>
      </c>
      <c r="I553" s="221">
        <v>0</v>
      </c>
      <c r="J553" s="224">
        <v>46006.336053240739</v>
      </c>
      <c r="K553" s="221">
        <v>3045</v>
      </c>
      <c r="L553" s="235">
        <f>IFERROR(_xlfn.XLOOKUP($A553,'LISTA '!$D:$D,'LISTA '!$S:$S),"999999,9")</f>
        <v>27.4</v>
      </c>
      <c r="M553" s="2">
        <f>IFERROR(_xlfn.XLOOKUP($A553,'LISTA '!$D:$D,'LISTA '!$S:$S),"999999,9")</f>
        <v>27.4</v>
      </c>
      <c r="N553" s="2">
        <f>IFERROR(_xlfn.XLOOKUP($A553,'LISTA '!$D:$D,'LISTA '!$S:$S),"999999,9")</f>
        <v>27.4</v>
      </c>
    </row>
    <row r="554" spans="1:14" x14ac:dyDescent="0.3">
      <c r="A554" s="187">
        <v>1252</v>
      </c>
      <c r="B554" s="221">
        <v>999999.9</v>
      </c>
      <c r="C554" s="221">
        <v>999999.9</v>
      </c>
      <c r="D554" s="221">
        <v>999999.9</v>
      </c>
      <c r="E554" s="221">
        <v>0</v>
      </c>
      <c r="F554" s="221">
        <v>0</v>
      </c>
      <c r="G554" s="221">
        <v>0</v>
      </c>
      <c r="H554" s="221">
        <v>0</v>
      </c>
      <c r="I554" s="221">
        <v>0</v>
      </c>
      <c r="J554" s="224">
        <v>46006.336053240739</v>
      </c>
      <c r="K554" s="221">
        <v>2253</v>
      </c>
      <c r="L554" s="235" t="str">
        <f>IFERROR(_xlfn.XLOOKUP($A554,'LISTA '!$D:$D,'LISTA '!$S:$S),"999999,9")</f>
        <v>999999,9</v>
      </c>
      <c r="M554" s="2" t="str">
        <f>IFERROR(_xlfn.XLOOKUP($A554,'LISTA '!$D:$D,'LISTA '!$S:$S),"999999,9")</f>
        <v>999999,9</v>
      </c>
      <c r="N554" s="2" t="str">
        <f>IFERROR(_xlfn.XLOOKUP($A554,'LISTA '!$D:$D,'LISTA '!$S:$S),"999999,9")</f>
        <v>999999,9</v>
      </c>
    </row>
    <row r="555" spans="1:14" x14ac:dyDescent="0.3">
      <c r="A555" s="187">
        <v>1258</v>
      </c>
      <c r="B555" s="221">
        <v>47</v>
      </c>
      <c r="C555" s="221">
        <v>47</v>
      </c>
      <c r="D555" s="221">
        <v>47</v>
      </c>
      <c r="E555" s="221">
        <v>0</v>
      </c>
      <c r="F555" s="221">
        <v>0</v>
      </c>
      <c r="G555" s="221">
        <v>0</v>
      </c>
      <c r="H555" s="221">
        <v>0</v>
      </c>
      <c r="I555" s="221">
        <v>0</v>
      </c>
      <c r="J555" s="224">
        <v>46006.336053240739</v>
      </c>
      <c r="K555" s="221">
        <v>2275</v>
      </c>
      <c r="L555" s="235">
        <f>IFERROR(_xlfn.XLOOKUP($A555,'LISTA '!$D:$D,'LISTA '!$S:$S),"999999,9")</f>
        <v>47</v>
      </c>
      <c r="M555" s="2">
        <f>IFERROR(_xlfn.XLOOKUP($A555,'LISTA '!$D:$D,'LISTA '!$S:$S),"999999,9")</f>
        <v>47</v>
      </c>
      <c r="N555" s="2">
        <f>IFERROR(_xlfn.XLOOKUP($A555,'LISTA '!$D:$D,'LISTA '!$S:$S),"999999,9")</f>
        <v>47</v>
      </c>
    </row>
    <row r="556" spans="1:14" x14ac:dyDescent="0.3">
      <c r="A556" s="187">
        <v>1139</v>
      </c>
      <c r="B556" s="221">
        <v>66</v>
      </c>
      <c r="C556" s="221">
        <v>66</v>
      </c>
      <c r="D556" s="221">
        <v>66</v>
      </c>
      <c r="E556" s="221">
        <v>0</v>
      </c>
      <c r="F556" s="221">
        <v>0</v>
      </c>
      <c r="G556" s="221">
        <v>0</v>
      </c>
      <c r="H556" s="221">
        <v>0</v>
      </c>
      <c r="I556" s="221">
        <v>0</v>
      </c>
      <c r="J556" s="224">
        <v>46006.336053240739</v>
      </c>
      <c r="K556" s="221">
        <v>2020</v>
      </c>
      <c r="L556" s="235">
        <f>IFERROR(_xlfn.XLOOKUP($A556,'LISTA '!$D:$D,'LISTA '!$S:$S),"999999,9")</f>
        <v>0</v>
      </c>
      <c r="M556" s="2">
        <f>IFERROR(_xlfn.XLOOKUP($A556,'LISTA '!$D:$D,'LISTA '!$S:$S),"999999,9")</f>
        <v>0</v>
      </c>
      <c r="N556" s="2">
        <f>IFERROR(_xlfn.XLOOKUP($A556,'LISTA '!$D:$D,'LISTA '!$S:$S),"999999,9")</f>
        <v>0</v>
      </c>
    </row>
    <row r="557" spans="1:14" x14ac:dyDescent="0.3">
      <c r="A557" s="187">
        <v>578</v>
      </c>
      <c r="B557" s="221">
        <v>78.400000000000006</v>
      </c>
      <c r="C557" s="221">
        <v>78.400000000000006</v>
      </c>
      <c r="D557" s="221">
        <v>78.400000000000006</v>
      </c>
      <c r="E557" s="221">
        <v>0</v>
      </c>
      <c r="F557" s="221">
        <v>0</v>
      </c>
      <c r="G557" s="221">
        <v>0</v>
      </c>
      <c r="H557" s="221">
        <v>0</v>
      </c>
      <c r="I557" s="221">
        <v>0</v>
      </c>
      <c r="J557" s="224">
        <v>46006.336053240739</v>
      </c>
      <c r="K557" s="221">
        <v>1035</v>
      </c>
      <c r="L557" s="235">
        <f>IFERROR(_xlfn.XLOOKUP($A557,'LISTA '!$D:$D,'LISTA '!$S:$S),"999999,9")</f>
        <v>78.400000000000006</v>
      </c>
      <c r="M557" s="2">
        <f>IFERROR(_xlfn.XLOOKUP($A557,'LISTA '!$D:$D,'LISTA '!$S:$S),"999999,9")</f>
        <v>78.400000000000006</v>
      </c>
      <c r="N557" s="2">
        <f>IFERROR(_xlfn.XLOOKUP($A557,'LISTA '!$D:$D,'LISTA '!$S:$S),"999999,9")</f>
        <v>78.400000000000006</v>
      </c>
    </row>
    <row r="558" spans="1:14" x14ac:dyDescent="0.3">
      <c r="A558" s="187">
        <v>579</v>
      </c>
      <c r="B558" s="221">
        <v>79.599999999999994</v>
      </c>
      <c r="C558" s="221">
        <v>79.599999999999994</v>
      </c>
      <c r="D558" s="221">
        <v>79.599999999999994</v>
      </c>
      <c r="E558" s="221">
        <v>0</v>
      </c>
      <c r="F558" s="221">
        <v>0</v>
      </c>
      <c r="G558" s="221">
        <v>0</v>
      </c>
      <c r="H558" s="221">
        <v>0</v>
      </c>
      <c r="I558" s="221">
        <v>0</v>
      </c>
      <c r="J558" s="224">
        <v>46006.336053240739</v>
      </c>
      <c r="K558" s="221">
        <v>1036</v>
      </c>
      <c r="L558" s="235">
        <f>IFERROR(_xlfn.XLOOKUP($A558,'LISTA '!$D:$D,'LISTA '!$S:$S),"999999,9")</f>
        <v>79.599999999999994</v>
      </c>
      <c r="M558" s="2">
        <f>IFERROR(_xlfn.XLOOKUP($A558,'LISTA '!$D:$D,'LISTA '!$S:$S),"999999,9")</f>
        <v>79.599999999999994</v>
      </c>
      <c r="N558" s="2">
        <f>IFERROR(_xlfn.XLOOKUP($A558,'LISTA '!$D:$D,'LISTA '!$S:$S),"999999,9")</f>
        <v>79.599999999999994</v>
      </c>
    </row>
    <row r="559" spans="1:14" x14ac:dyDescent="0.3">
      <c r="A559" s="187">
        <v>619</v>
      </c>
      <c r="B559" s="221">
        <v>999999.9</v>
      </c>
      <c r="C559" s="221">
        <v>999999.9</v>
      </c>
      <c r="D559" s="221">
        <v>999999.9</v>
      </c>
      <c r="E559" s="221">
        <v>0</v>
      </c>
      <c r="F559" s="221">
        <v>0</v>
      </c>
      <c r="G559" s="221">
        <v>0</v>
      </c>
      <c r="H559" s="221">
        <v>0</v>
      </c>
      <c r="I559" s="221">
        <v>0</v>
      </c>
      <c r="J559" s="224">
        <v>46006.336053240739</v>
      </c>
      <c r="K559" s="221">
        <v>1131</v>
      </c>
      <c r="L559" s="235" t="str">
        <f>IFERROR(_xlfn.XLOOKUP($A559,'LISTA '!$D:$D,'LISTA '!$S:$S),"999999,9")</f>
        <v>999999,9</v>
      </c>
      <c r="M559" s="2" t="str">
        <f>IFERROR(_xlfn.XLOOKUP($A559,'LISTA '!$D:$D,'LISTA '!$S:$S),"999999,9")</f>
        <v>999999,9</v>
      </c>
      <c r="N559" s="2" t="str">
        <f>IFERROR(_xlfn.XLOOKUP($A559,'LISTA '!$D:$D,'LISTA '!$S:$S),"999999,9")</f>
        <v>999999,9</v>
      </c>
    </row>
    <row r="560" spans="1:14" x14ac:dyDescent="0.3">
      <c r="A560" s="187">
        <v>631</v>
      </c>
      <c r="B560" s="221">
        <v>352.5</v>
      </c>
      <c r="C560" s="221">
        <v>352.5</v>
      </c>
      <c r="D560" s="221">
        <v>352.5</v>
      </c>
      <c r="E560" s="221">
        <v>0</v>
      </c>
      <c r="F560" s="221">
        <v>0</v>
      </c>
      <c r="G560" s="221">
        <v>0</v>
      </c>
      <c r="H560" s="221">
        <v>0</v>
      </c>
      <c r="I560" s="221">
        <v>0</v>
      </c>
      <c r="J560" s="224">
        <v>46006.336053240739</v>
      </c>
      <c r="K560" s="221">
        <v>1149</v>
      </c>
      <c r="L560" s="235">
        <f>IFERROR(_xlfn.XLOOKUP($A560,'LISTA '!$D:$D,'LISTA '!$S:$S),"999999,9")</f>
        <v>352.5</v>
      </c>
      <c r="M560" s="2">
        <f>IFERROR(_xlfn.XLOOKUP($A560,'LISTA '!$D:$D,'LISTA '!$S:$S),"999999,9")</f>
        <v>352.5</v>
      </c>
      <c r="N560" s="2">
        <f>IFERROR(_xlfn.XLOOKUP($A560,'LISTA '!$D:$D,'LISTA '!$S:$S),"999999,9")</f>
        <v>352.5</v>
      </c>
    </row>
    <row r="561" spans="1:14" x14ac:dyDescent="0.3">
      <c r="A561" s="187">
        <v>1962</v>
      </c>
      <c r="B561" s="221">
        <v>35.400000000000006</v>
      </c>
      <c r="C561" s="221">
        <v>35.400000000000006</v>
      </c>
      <c r="D561" s="221">
        <v>35.400000000000006</v>
      </c>
      <c r="E561" s="221">
        <v>0</v>
      </c>
      <c r="F561" s="221">
        <v>0</v>
      </c>
      <c r="G561" s="221">
        <v>0</v>
      </c>
      <c r="H561" s="221">
        <v>0</v>
      </c>
      <c r="I561" s="221">
        <v>0</v>
      </c>
      <c r="J561" s="224">
        <v>46006.336053240739</v>
      </c>
      <c r="K561" s="221">
        <v>3334</v>
      </c>
      <c r="L561" s="235">
        <f>IFERROR(_xlfn.XLOOKUP($A561,'LISTA '!$D:$D,'LISTA '!$S:$S),"999999,9")</f>
        <v>35.400000000000006</v>
      </c>
      <c r="M561" s="2">
        <f>IFERROR(_xlfn.XLOOKUP($A561,'LISTA '!$D:$D,'LISTA '!$S:$S),"999999,9")</f>
        <v>35.400000000000006</v>
      </c>
      <c r="N561" s="2">
        <f>IFERROR(_xlfn.XLOOKUP($A561,'LISTA '!$D:$D,'LISTA '!$S:$S),"999999,9")</f>
        <v>35.400000000000006</v>
      </c>
    </row>
    <row r="562" spans="1:14" x14ac:dyDescent="0.3">
      <c r="A562" s="187">
        <v>1323</v>
      </c>
      <c r="B562" s="221">
        <v>999999.9</v>
      </c>
      <c r="C562" s="221">
        <v>999999.9</v>
      </c>
      <c r="D562" s="221">
        <v>999999.9</v>
      </c>
      <c r="E562" s="221">
        <v>0</v>
      </c>
      <c r="F562" s="221">
        <v>0</v>
      </c>
      <c r="G562" s="221">
        <v>0</v>
      </c>
      <c r="H562" s="221">
        <v>0</v>
      </c>
      <c r="I562" s="221">
        <v>0</v>
      </c>
      <c r="J562" s="224">
        <v>46006.336053240739</v>
      </c>
      <c r="K562" s="221">
        <v>2431</v>
      </c>
      <c r="L562" s="235" t="str">
        <f>IFERROR(_xlfn.XLOOKUP($A562,'LISTA '!$D:$D,'LISTA '!$S:$S),"999999,9")</f>
        <v>999999,9</v>
      </c>
      <c r="M562" s="2" t="str">
        <f>IFERROR(_xlfn.XLOOKUP($A562,'LISTA '!$D:$D,'LISTA '!$S:$S),"999999,9")</f>
        <v>999999,9</v>
      </c>
      <c r="N562" s="2" t="str">
        <f>IFERROR(_xlfn.XLOOKUP($A562,'LISTA '!$D:$D,'LISTA '!$S:$S),"999999,9")</f>
        <v>999999,9</v>
      </c>
    </row>
    <row r="563" spans="1:14" x14ac:dyDescent="0.3">
      <c r="A563" s="187">
        <v>21533</v>
      </c>
      <c r="B563" s="221">
        <v>999999.9</v>
      </c>
      <c r="C563" s="221">
        <v>999999.9</v>
      </c>
      <c r="D563" s="221">
        <v>999999.9</v>
      </c>
      <c r="E563" s="221">
        <v>0</v>
      </c>
      <c r="F563" s="221">
        <v>0</v>
      </c>
      <c r="G563" s="221">
        <v>0</v>
      </c>
      <c r="H563" s="221">
        <v>0</v>
      </c>
      <c r="I563" s="221">
        <v>0</v>
      </c>
      <c r="J563" s="224">
        <v>46006.336053240739</v>
      </c>
      <c r="K563" s="221">
        <v>3235</v>
      </c>
      <c r="L563" s="235" t="str">
        <f>IFERROR(_xlfn.XLOOKUP($A563,'LISTA '!$D:$D,'LISTA '!$S:$S),"999999,9")</f>
        <v>999999,9</v>
      </c>
      <c r="M563" s="2" t="str">
        <f>IFERROR(_xlfn.XLOOKUP($A563,'LISTA '!$D:$D,'LISTA '!$S:$S),"999999,9")</f>
        <v>999999,9</v>
      </c>
      <c r="N563" s="2" t="str">
        <f>IFERROR(_xlfn.XLOOKUP($A563,'LISTA '!$D:$D,'LISTA '!$S:$S),"999999,9")</f>
        <v>999999,9</v>
      </c>
    </row>
    <row r="564" spans="1:14" x14ac:dyDescent="0.3">
      <c r="A564" s="187">
        <v>21536</v>
      </c>
      <c r="B564" s="221">
        <v>999999.9</v>
      </c>
      <c r="C564" s="221">
        <v>999999.9</v>
      </c>
      <c r="D564" s="221">
        <v>999999.9</v>
      </c>
      <c r="E564" s="221">
        <v>0</v>
      </c>
      <c r="F564" s="221">
        <v>0</v>
      </c>
      <c r="G564" s="221">
        <v>0</v>
      </c>
      <c r="H564" s="221">
        <v>0</v>
      </c>
      <c r="I564" s="221">
        <v>0</v>
      </c>
      <c r="J564" s="224">
        <v>46006.336053240739</v>
      </c>
      <c r="K564" s="221">
        <v>3238</v>
      </c>
      <c r="L564" s="235" t="str">
        <f>IFERROR(_xlfn.XLOOKUP($A564,'LISTA '!$D:$D,'LISTA '!$S:$S),"999999,9")</f>
        <v>999999,9</v>
      </c>
      <c r="M564" s="2" t="str">
        <f>IFERROR(_xlfn.XLOOKUP($A564,'LISTA '!$D:$D,'LISTA '!$S:$S),"999999,9")</f>
        <v>999999,9</v>
      </c>
      <c r="N564" s="2" t="str">
        <f>IFERROR(_xlfn.XLOOKUP($A564,'LISTA '!$D:$D,'LISTA '!$S:$S),"999999,9")</f>
        <v>999999,9</v>
      </c>
    </row>
    <row r="565" spans="1:14" x14ac:dyDescent="0.3">
      <c r="A565" s="187">
        <v>1881</v>
      </c>
      <c r="B565" s="221">
        <v>42</v>
      </c>
      <c r="C565" s="221">
        <v>42</v>
      </c>
      <c r="D565" s="221">
        <v>42</v>
      </c>
      <c r="E565" s="221">
        <v>0</v>
      </c>
      <c r="F565" s="221">
        <v>0</v>
      </c>
      <c r="G565" s="221">
        <v>0</v>
      </c>
      <c r="H565" s="221">
        <v>0</v>
      </c>
      <c r="I565" s="221">
        <v>0</v>
      </c>
      <c r="J565" s="224">
        <v>46006.336053240739</v>
      </c>
      <c r="K565" s="221">
        <v>3240</v>
      </c>
      <c r="L565" s="235">
        <f>IFERROR(_xlfn.XLOOKUP($A565,'LISTA '!$D:$D,'LISTA '!$S:$S),"999999,9")</f>
        <v>42</v>
      </c>
      <c r="M565" s="2">
        <f>IFERROR(_xlfn.XLOOKUP($A565,'LISTA '!$D:$D,'LISTA '!$S:$S),"999999,9")</f>
        <v>42</v>
      </c>
      <c r="N565" s="2">
        <f>IFERROR(_xlfn.XLOOKUP($A565,'LISTA '!$D:$D,'LISTA '!$S:$S),"999999,9")</f>
        <v>42</v>
      </c>
    </row>
    <row r="566" spans="1:14" x14ac:dyDescent="0.3">
      <c r="A566" s="187">
        <v>21549</v>
      </c>
      <c r="B566" s="221">
        <v>999999.9</v>
      </c>
      <c r="C566" s="221">
        <v>999999.9</v>
      </c>
      <c r="D566" s="221">
        <v>999999.9</v>
      </c>
      <c r="E566" s="221">
        <v>0</v>
      </c>
      <c r="F566" s="221">
        <v>0</v>
      </c>
      <c r="G566" s="221">
        <v>0</v>
      </c>
      <c r="H566" s="221">
        <v>0</v>
      </c>
      <c r="I566" s="221">
        <v>0</v>
      </c>
      <c r="J566" s="224">
        <v>46006.336053240739</v>
      </c>
      <c r="K566" s="221">
        <v>3289</v>
      </c>
      <c r="L566" s="235" t="str">
        <f>IFERROR(_xlfn.XLOOKUP($A566,'LISTA '!$D:$D,'LISTA '!$S:$S),"999999,9")</f>
        <v>999999,9</v>
      </c>
      <c r="M566" s="2" t="str">
        <f>IFERROR(_xlfn.XLOOKUP($A566,'LISTA '!$D:$D,'LISTA '!$S:$S),"999999,9")</f>
        <v>999999,9</v>
      </c>
      <c r="N566" s="2" t="str">
        <f>IFERROR(_xlfn.XLOOKUP($A566,'LISTA '!$D:$D,'LISTA '!$S:$S),"999999,9")</f>
        <v>999999,9</v>
      </c>
    </row>
    <row r="567" spans="1:14" x14ac:dyDescent="0.3">
      <c r="A567" s="187">
        <v>1946</v>
      </c>
      <c r="B567" s="221">
        <v>40</v>
      </c>
      <c r="C567" s="221">
        <v>40</v>
      </c>
      <c r="D567" s="221">
        <v>40</v>
      </c>
      <c r="E567" s="221">
        <v>0</v>
      </c>
      <c r="F567" s="221">
        <v>0</v>
      </c>
      <c r="G567" s="221">
        <v>0</v>
      </c>
      <c r="H567" s="221">
        <v>0</v>
      </c>
      <c r="I567" s="221">
        <v>0</v>
      </c>
      <c r="J567" s="224">
        <v>46006.336053240739</v>
      </c>
      <c r="K567" s="221">
        <v>3318</v>
      </c>
      <c r="L567" s="235">
        <f>IFERROR(_xlfn.XLOOKUP($A567,'LISTA '!$D:$D,'LISTA '!$S:$S),"999999,9")</f>
        <v>40</v>
      </c>
      <c r="M567" s="2">
        <f>IFERROR(_xlfn.XLOOKUP($A567,'LISTA '!$D:$D,'LISTA '!$S:$S),"999999,9")</f>
        <v>40</v>
      </c>
      <c r="N567" s="2">
        <f>IFERROR(_xlfn.XLOOKUP($A567,'LISTA '!$D:$D,'LISTA '!$S:$S),"999999,9")</f>
        <v>40</v>
      </c>
    </row>
    <row r="568" spans="1:14" x14ac:dyDescent="0.3">
      <c r="A568" s="187">
        <v>1947</v>
      </c>
      <c r="B568" s="221">
        <v>41.5</v>
      </c>
      <c r="C568" s="221">
        <v>41.5</v>
      </c>
      <c r="D568" s="221">
        <v>41.5</v>
      </c>
      <c r="E568" s="221">
        <v>0</v>
      </c>
      <c r="F568" s="221">
        <v>0</v>
      </c>
      <c r="G568" s="221">
        <v>0</v>
      </c>
      <c r="H568" s="221">
        <v>0</v>
      </c>
      <c r="I568" s="221">
        <v>0</v>
      </c>
      <c r="J568" s="224">
        <v>46006.336053240739</v>
      </c>
      <c r="K568" s="221">
        <v>3319</v>
      </c>
      <c r="L568" s="235">
        <f>IFERROR(_xlfn.XLOOKUP($A568,'LISTA '!$D:$D,'LISTA '!$S:$S),"999999,9")</f>
        <v>41.5</v>
      </c>
      <c r="M568" s="2">
        <f>IFERROR(_xlfn.XLOOKUP($A568,'LISTA '!$D:$D,'LISTA '!$S:$S),"999999,9")</f>
        <v>41.5</v>
      </c>
      <c r="N568" s="2">
        <f>IFERROR(_xlfn.XLOOKUP($A568,'LISTA '!$D:$D,'LISTA '!$S:$S),"999999,9")</f>
        <v>41.5</v>
      </c>
    </row>
    <row r="569" spans="1:14" x14ac:dyDescent="0.3">
      <c r="A569" s="187">
        <v>1948</v>
      </c>
      <c r="B569" s="221">
        <v>71.5</v>
      </c>
      <c r="C569" s="221">
        <v>71.5</v>
      </c>
      <c r="D569" s="221">
        <v>71.5</v>
      </c>
      <c r="E569" s="221">
        <v>0</v>
      </c>
      <c r="F569" s="221">
        <v>0</v>
      </c>
      <c r="G569" s="221">
        <v>0</v>
      </c>
      <c r="H569" s="221">
        <v>0</v>
      </c>
      <c r="I569" s="221">
        <v>0</v>
      </c>
      <c r="J569" s="224">
        <v>46006.336053240739</v>
      </c>
      <c r="K569" s="221">
        <v>3320</v>
      </c>
      <c r="L569" s="235">
        <f>IFERROR(_xlfn.XLOOKUP($A569,'LISTA '!$D:$D,'LISTA '!$S:$S),"999999,9")</f>
        <v>71.5</v>
      </c>
      <c r="M569" s="2">
        <f>IFERROR(_xlfn.XLOOKUP($A569,'LISTA '!$D:$D,'LISTA '!$S:$S),"999999,9")</f>
        <v>71.5</v>
      </c>
      <c r="N569" s="2">
        <f>IFERROR(_xlfn.XLOOKUP($A569,'LISTA '!$D:$D,'LISTA '!$S:$S),"999999,9")</f>
        <v>71.5</v>
      </c>
    </row>
    <row r="570" spans="1:14" x14ac:dyDescent="0.3">
      <c r="A570" s="187">
        <v>1951</v>
      </c>
      <c r="B570" s="221">
        <v>20.399999999999999</v>
      </c>
      <c r="C570" s="221">
        <v>20.399999999999999</v>
      </c>
      <c r="D570" s="221">
        <v>20.399999999999999</v>
      </c>
      <c r="E570" s="221">
        <v>0</v>
      </c>
      <c r="F570" s="221">
        <v>0</v>
      </c>
      <c r="G570" s="221">
        <v>0</v>
      </c>
      <c r="H570" s="221">
        <v>0</v>
      </c>
      <c r="I570" s="221">
        <v>0</v>
      </c>
      <c r="J570" s="224">
        <v>46006.336053240739</v>
      </c>
      <c r="K570" s="221">
        <v>3323</v>
      </c>
      <c r="L570" s="235">
        <f>IFERROR(_xlfn.XLOOKUP($A570,'LISTA '!$D:$D,'LISTA '!$S:$S),"999999,9")</f>
        <v>20.399999999999999</v>
      </c>
      <c r="M570" s="2">
        <f>IFERROR(_xlfn.XLOOKUP($A570,'LISTA '!$D:$D,'LISTA '!$S:$S),"999999,9")</f>
        <v>20.399999999999999</v>
      </c>
      <c r="N570" s="2">
        <f>IFERROR(_xlfn.XLOOKUP($A570,'LISTA '!$D:$D,'LISTA '!$S:$S),"999999,9")</f>
        <v>20.399999999999999</v>
      </c>
    </row>
    <row r="571" spans="1:14" x14ac:dyDescent="0.3">
      <c r="A571" s="187">
        <v>1952</v>
      </c>
      <c r="B571" s="221">
        <v>13</v>
      </c>
      <c r="C571" s="221">
        <v>13</v>
      </c>
      <c r="D571" s="221">
        <v>13</v>
      </c>
      <c r="E571" s="221">
        <v>0</v>
      </c>
      <c r="F571" s="221">
        <v>0</v>
      </c>
      <c r="G571" s="221">
        <v>0</v>
      </c>
      <c r="H571" s="221">
        <v>0</v>
      </c>
      <c r="I571" s="221">
        <v>0</v>
      </c>
      <c r="J571" s="224">
        <v>46006.336053240739</v>
      </c>
      <c r="K571" s="221">
        <v>3324</v>
      </c>
      <c r="L571" s="235">
        <f>IFERROR(_xlfn.XLOOKUP($A571,'LISTA '!$D:$D,'LISTA '!$S:$S),"999999,9")</f>
        <v>13</v>
      </c>
      <c r="M571" s="2">
        <f>IFERROR(_xlfn.XLOOKUP($A571,'LISTA '!$D:$D,'LISTA '!$S:$S),"999999,9")</f>
        <v>13</v>
      </c>
      <c r="N571" s="2">
        <f>IFERROR(_xlfn.XLOOKUP($A571,'LISTA '!$D:$D,'LISTA '!$S:$S),"999999,9")</f>
        <v>13</v>
      </c>
    </row>
    <row r="572" spans="1:14" x14ac:dyDescent="0.3">
      <c r="A572" s="187">
        <v>21572</v>
      </c>
      <c r="B572" s="221">
        <v>999999.9</v>
      </c>
      <c r="C572" s="221">
        <v>999999.9</v>
      </c>
      <c r="D572" s="221">
        <v>999999.9</v>
      </c>
      <c r="E572" s="221">
        <v>0</v>
      </c>
      <c r="F572" s="221">
        <v>0</v>
      </c>
      <c r="G572" s="221">
        <v>0</v>
      </c>
      <c r="H572" s="221">
        <v>0</v>
      </c>
      <c r="I572" s="221">
        <v>0</v>
      </c>
      <c r="J572" s="224">
        <v>46006.336053240739</v>
      </c>
      <c r="K572" s="221">
        <v>3539</v>
      </c>
      <c r="L572" s="235" t="str">
        <f>IFERROR(_xlfn.XLOOKUP($A572,'LISTA '!$D:$D,'LISTA '!$S:$S),"999999,9")</f>
        <v>999999,9</v>
      </c>
      <c r="M572" s="2" t="str">
        <f>IFERROR(_xlfn.XLOOKUP($A572,'LISTA '!$D:$D,'LISTA '!$S:$S),"999999,9")</f>
        <v>999999,9</v>
      </c>
      <c r="N572" s="2" t="str">
        <f>IFERROR(_xlfn.XLOOKUP($A572,'LISTA '!$D:$D,'LISTA '!$S:$S),"999999,9")</f>
        <v>999999,9</v>
      </c>
    </row>
    <row r="573" spans="1:14" x14ac:dyDescent="0.3">
      <c r="A573" s="187">
        <v>2138</v>
      </c>
      <c r="B573" s="221">
        <v>16</v>
      </c>
      <c r="C573" s="221">
        <v>16</v>
      </c>
      <c r="D573" s="221">
        <v>16</v>
      </c>
      <c r="E573" s="221">
        <v>0</v>
      </c>
      <c r="F573" s="221">
        <v>0</v>
      </c>
      <c r="G573" s="221">
        <v>0</v>
      </c>
      <c r="H573" s="221">
        <v>0</v>
      </c>
      <c r="I573" s="221">
        <v>0</v>
      </c>
      <c r="J573" s="224">
        <v>46006.336053240739</v>
      </c>
      <c r="K573" s="221">
        <v>3594</v>
      </c>
      <c r="L573" s="235">
        <f>IFERROR(_xlfn.XLOOKUP($A573,'LISTA '!$D:$D,'LISTA '!$S:$S),"999999,9")</f>
        <v>16</v>
      </c>
      <c r="M573" s="2">
        <f>IFERROR(_xlfn.XLOOKUP($A573,'LISTA '!$D:$D,'LISTA '!$S:$S),"999999,9")</f>
        <v>16</v>
      </c>
      <c r="N573" s="2">
        <f>IFERROR(_xlfn.XLOOKUP($A573,'LISTA '!$D:$D,'LISTA '!$S:$S),"999999,9")</f>
        <v>16</v>
      </c>
    </row>
    <row r="574" spans="1:14" x14ac:dyDescent="0.3">
      <c r="A574" s="187">
        <v>2142</v>
      </c>
      <c r="B574" s="221">
        <v>999999.9</v>
      </c>
      <c r="C574" s="221">
        <v>999999.9</v>
      </c>
      <c r="D574" s="221">
        <v>999999.9</v>
      </c>
      <c r="E574" s="221">
        <v>0</v>
      </c>
      <c r="F574" s="221">
        <v>0</v>
      </c>
      <c r="G574" s="221">
        <v>0</v>
      </c>
      <c r="H574" s="221">
        <v>0</v>
      </c>
      <c r="I574" s="221">
        <v>0</v>
      </c>
      <c r="J574" s="224">
        <v>46006.336053240739</v>
      </c>
      <c r="K574" s="221">
        <v>3604</v>
      </c>
      <c r="L574" s="235" t="str">
        <f>IFERROR(_xlfn.XLOOKUP($A574,'LISTA '!$D:$D,'LISTA '!$S:$S),"999999,9")</f>
        <v>999999,9</v>
      </c>
      <c r="M574" s="2" t="str">
        <f>IFERROR(_xlfn.XLOOKUP($A574,'LISTA '!$D:$D,'LISTA '!$S:$S),"999999,9")</f>
        <v>999999,9</v>
      </c>
      <c r="N574" s="2" t="str">
        <f>IFERROR(_xlfn.XLOOKUP($A574,'LISTA '!$D:$D,'LISTA '!$S:$S),"999999,9")</f>
        <v>999999,9</v>
      </c>
    </row>
    <row r="575" spans="1:14" x14ac:dyDescent="0.3">
      <c r="A575" s="187">
        <v>2360</v>
      </c>
      <c r="B575" s="221">
        <v>89</v>
      </c>
      <c r="C575" s="221">
        <v>89</v>
      </c>
      <c r="D575" s="221">
        <v>89</v>
      </c>
      <c r="E575" s="221">
        <v>0</v>
      </c>
      <c r="F575" s="221">
        <v>0</v>
      </c>
      <c r="G575" s="221">
        <v>0</v>
      </c>
      <c r="H575" s="221">
        <v>0</v>
      </c>
      <c r="I575" s="221">
        <v>0</v>
      </c>
      <c r="J575" s="224">
        <v>46006.336053240739</v>
      </c>
      <c r="K575" s="221">
        <v>4195</v>
      </c>
      <c r="L575" s="235">
        <f>IFERROR(_xlfn.XLOOKUP($A575,'LISTA '!$D:$D,'LISTA '!$S:$S),"999999,9")</f>
        <v>89</v>
      </c>
      <c r="M575" s="2">
        <f>IFERROR(_xlfn.XLOOKUP($A575,'LISTA '!$D:$D,'LISTA '!$S:$S),"999999,9")</f>
        <v>89</v>
      </c>
      <c r="N575" s="2">
        <f>IFERROR(_xlfn.XLOOKUP($A575,'LISTA '!$D:$D,'LISTA '!$S:$S),"999999,9")</f>
        <v>89</v>
      </c>
    </row>
    <row r="576" spans="1:14" x14ac:dyDescent="0.3">
      <c r="A576" s="187">
        <v>11070</v>
      </c>
      <c r="B576" s="221">
        <v>999999.9</v>
      </c>
      <c r="C576" s="221">
        <v>999999.9</v>
      </c>
      <c r="D576" s="221">
        <v>999999.9</v>
      </c>
      <c r="E576" s="221">
        <v>0</v>
      </c>
      <c r="F576" s="221">
        <v>0</v>
      </c>
      <c r="G576" s="221">
        <v>0</v>
      </c>
      <c r="H576" s="221">
        <v>0</v>
      </c>
      <c r="I576" s="221">
        <v>0</v>
      </c>
      <c r="J576" s="224">
        <v>46006.336053240739</v>
      </c>
      <c r="K576" s="221">
        <v>2864</v>
      </c>
      <c r="L576" s="235" t="str">
        <f>IFERROR(_xlfn.XLOOKUP($A576,'LISTA '!$D:$D,'LISTA '!$S:$S),"999999,9")</f>
        <v>999999,9</v>
      </c>
      <c r="M576" s="2" t="str">
        <f>IFERROR(_xlfn.XLOOKUP($A576,'LISTA '!$D:$D,'LISTA '!$S:$S),"999999,9")</f>
        <v>999999,9</v>
      </c>
      <c r="N576" s="2" t="str">
        <f>IFERROR(_xlfn.XLOOKUP($A576,'LISTA '!$D:$D,'LISTA '!$S:$S),"999999,9")</f>
        <v>999999,9</v>
      </c>
    </row>
    <row r="577" spans="1:14" x14ac:dyDescent="0.3">
      <c r="A577" s="187">
        <v>11071</v>
      </c>
      <c r="B577" s="221">
        <v>999999.9</v>
      </c>
      <c r="C577" s="221">
        <v>999999.9</v>
      </c>
      <c r="D577" s="221">
        <v>999999.9</v>
      </c>
      <c r="E577" s="221">
        <v>0</v>
      </c>
      <c r="F577" s="221">
        <v>0</v>
      </c>
      <c r="G577" s="221">
        <v>0</v>
      </c>
      <c r="H577" s="221">
        <v>0</v>
      </c>
      <c r="I577" s="221">
        <v>0</v>
      </c>
      <c r="J577" s="224">
        <v>46006.336053240739</v>
      </c>
      <c r="K577" s="221">
        <v>2865</v>
      </c>
      <c r="L577" s="235" t="str">
        <f>IFERROR(_xlfn.XLOOKUP($A577,'LISTA '!$D:$D,'LISTA '!$S:$S),"999999,9")</f>
        <v>999999,9</v>
      </c>
      <c r="M577" s="2" t="str">
        <f>IFERROR(_xlfn.XLOOKUP($A577,'LISTA '!$D:$D,'LISTA '!$S:$S),"999999,9")</f>
        <v>999999,9</v>
      </c>
      <c r="N577" s="2" t="str">
        <f>IFERROR(_xlfn.XLOOKUP($A577,'LISTA '!$D:$D,'LISTA '!$S:$S),"999999,9")</f>
        <v>999999,9</v>
      </c>
    </row>
    <row r="578" spans="1:14" x14ac:dyDescent="0.3">
      <c r="A578" s="187">
        <v>1762</v>
      </c>
      <c r="B578" s="221">
        <v>85.2</v>
      </c>
      <c r="C578" s="221">
        <v>85.2</v>
      </c>
      <c r="D578" s="221">
        <v>85.2</v>
      </c>
      <c r="E578" s="221">
        <v>0</v>
      </c>
      <c r="F578" s="221">
        <v>0</v>
      </c>
      <c r="G578" s="221">
        <v>0</v>
      </c>
      <c r="H578" s="221">
        <v>0</v>
      </c>
      <c r="I578" s="221">
        <v>0</v>
      </c>
      <c r="J578" s="224">
        <v>46006.336053240739</v>
      </c>
      <c r="K578" s="221">
        <v>3044</v>
      </c>
      <c r="L578" s="235">
        <f>IFERROR(_xlfn.XLOOKUP($A578,'LISTA '!$D:$D,'LISTA '!$S:$S),"999999,9")</f>
        <v>85.2</v>
      </c>
      <c r="M578" s="2">
        <f>IFERROR(_xlfn.XLOOKUP($A578,'LISTA '!$D:$D,'LISTA '!$S:$S),"999999,9")</f>
        <v>85.2</v>
      </c>
      <c r="N578" s="2">
        <f>IFERROR(_xlfn.XLOOKUP($A578,'LISTA '!$D:$D,'LISTA '!$S:$S),"999999,9")</f>
        <v>85.2</v>
      </c>
    </row>
    <row r="579" spans="1:14" x14ac:dyDescent="0.3">
      <c r="A579" s="187">
        <v>2141</v>
      </c>
      <c r="B579" s="221">
        <v>135</v>
      </c>
      <c r="C579" s="221">
        <v>135</v>
      </c>
      <c r="D579" s="221">
        <v>135</v>
      </c>
      <c r="E579" s="221">
        <v>0</v>
      </c>
      <c r="F579" s="221">
        <v>0</v>
      </c>
      <c r="G579" s="221">
        <v>0</v>
      </c>
      <c r="H579" s="221">
        <v>0</v>
      </c>
      <c r="I579" s="221">
        <v>0</v>
      </c>
      <c r="J579" s="224">
        <v>46006.336053240739</v>
      </c>
      <c r="K579" s="221">
        <v>3603</v>
      </c>
      <c r="L579" s="235">
        <f>IFERROR(_xlfn.XLOOKUP($A579,'LISTA '!$D:$D,'LISTA '!$S:$S),"999999,9")</f>
        <v>135</v>
      </c>
      <c r="M579" s="2">
        <f>IFERROR(_xlfn.XLOOKUP($A579,'LISTA '!$D:$D,'LISTA '!$S:$S),"999999,9")</f>
        <v>135</v>
      </c>
      <c r="N579" s="2">
        <f>IFERROR(_xlfn.XLOOKUP($A579,'LISTA '!$D:$D,'LISTA '!$S:$S),"999999,9")</f>
        <v>135</v>
      </c>
    </row>
    <row r="580" spans="1:14" x14ac:dyDescent="0.3">
      <c r="A580" s="187">
        <v>2683</v>
      </c>
      <c r="B580" s="221">
        <v>62.2</v>
      </c>
      <c r="C580" s="221">
        <v>62.2</v>
      </c>
      <c r="D580" s="221">
        <v>62.2</v>
      </c>
      <c r="E580" s="221">
        <v>0</v>
      </c>
      <c r="F580" s="221">
        <v>0</v>
      </c>
      <c r="G580" s="221">
        <v>0</v>
      </c>
      <c r="H580" s="221">
        <v>0</v>
      </c>
      <c r="I580" s="221">
        <v>0</v>
      </c>
      <c r="J580" s="224">
        <v>46006.336053240739</v>
      </c>
      <c r="K580" s="221">
        <v>3514</v>
      </c>
      <c r="L580" s="235">
        <f>IFERROR(_xlfn.XLOOKUP($A580,'LISTA '!$D:$D,'LISTA '!$S:$S),"999999,9")</f>
        <v>62.2</v>
      </c>
      <c r="M580" s="2">
        <f>IFERROR(_xlfn.XLOOKUP($A580,'LISTA '!$D:$D,'LISTA '!$S:$S),"999999,9")</f>
        <v>62.2</v>
      </c>
      <c r="N580" s="2">
        <f>IFERROR(_xlfn.XLOOKUP($A580,'LISTA '!$D:$D,'LISTA '!$S:$S),"999999,9")</f>
        <v>62.2</v>
      </c>
    </row>
    <row r="581" spans="1:14" x14ac:dyDescent="0.3">
      <c r="A581" s="187">
        <v>21574</v>
      </c>
      <c r="B581" s="221">
        <v>999999.9</v>
      </c>
      <c r="C581" s="221">
        <v>999999.9</v>
      </c>
      <c r="D581" s="221">
        <v>999999.9</v>
      </c>
      <c r="E581" s="221">
        <v>0</v>
      </c>
      <c r="F581" s="221">
        <v>0</v>
      </c>
      <c r="G581" s="221">
        <v>0</v>
      </c>
      <c r="H581" s="221">
        <v>0</v>
      </c>
      <c r="I581" s="221">
        <v>0</v>
      </c>
      <c r="J581" s="224">
        <v>46006.336053240739</v>
      </c>
      <c r="K581" s="221">
        <v>3541</v>
      </c>
      <c r="L581" s="235">
        <f>IFERROR(_xlfn.XLOOKUP($A581,'LISTA '!$D:$D,'LISTA '!$S:$S),"999999,9")</f>
        <v>100</v>
      </c>
      <c r="M581" s="2">
        <f>IFERROR(_xlfn.XLOOKUP($A581,'LISTA '!$D:$D,'LISTA '!$S:$S),"999999,9")</f>
        <v>100</v>
      </c>
      <c r="N581" s="2">
        <f>IFERROR(_xlfn.XLOOKUP($A581,'LISTA '!$D:$D,'LISTA '!$S:$S),"999999,9")</f>
        <v>100</v>
      </c>
    </row>
    <row r="582" spans="1:14" x14ac:dyDescent="0.3">
      <c r="A582" s="187">
        <v>21830</v>
      </c>
      <c r="B582" s="221">
        <v>999999.9</v>
      </c>
      <c r="C582" s="221">
        <v>999999.9</v>
      </c>
      <c r="D582" s="221">
        <v>999999.9</v>
      </c>
      <c r="E582" s="221">
        <v>0</v>
      </c>
      <c r="F582" s="221">
        <v>0</v>
      </c>
      <c r="G582" s="221">
        <v>0</v>
      </c>
      <c r="H582" s="221">
        <v>0</v>
      </c>
      <c r="I582" s="221">
        <v>0</v>
      </c>
      <c r="J582" s="224">
        <v>46006.336053240739</v>
      </c>
      <c r="K582" s="221">
        <v>4272</v>
      </c>
      <c r="L582" s="235" t="str">
        <f>IFERROR(_xlfn.XLOOKUP($A582,'LISTA '!$D:$D,'LISTA '!$S:$S),"999999,9")</f>
        <v>999999,9</v>
      </c>
      <c r="M582" s="2" t="str">
        <f>IFERROR(_xlfn.XLOOKUP($A582,'LISTA '!$D:$D,'LISTA '!$S:$S),"999999,9")</f>
        <v>999999,9</v>
      </c>
      <c r="N582" s="2" t="str">
        <f>IFERROR(_xlfn.XLOOKUP($A582,'LISTA '!$D:$D,'LISTA '!$S:$S),"999999,9")</f>
        <v>999999,9</v>
      </c>
    </row>
    <row r="583" spans="1:14" x14ac:dyDescent="0.3">
      <c r="A583" s="187">
        <v>1331</v>
      </c>
      <c r="B583" s="221">
        <v>42</v>
      </c>
      <c r="C583" s="221">
        <v>42</v>
      </c>
      <c r="D583" s="221">
        <v>42</v>
      </c>
      <c r="E583" s="221">
        <v>0</v>
      </c>
      <c r="F583" s="221">
        <v>0</v>
      </c>
      <c r="G583" s="221">
        <v>0</v>
      </c>
      <c r="H583" s="221">
        <v>0</v>
      </c>
      <c r="I583" s="221">
        <v>0</v>
      </c>
      <c r="J583" s="224">
        <v>46006.336053240739</v>
      </c>
      <c r="K583" s="221">
        <v>2434</v>
      </c>
      <c r="L583" s="235">
        <f>IFERROR(_xlfn.XLOOKUP($A583,'LISTA '!$D:$D,'LISTA '!$S:$S),"999999,9")</f>
        <v>42</v>
      </c>
      <c r="M583" s="2">
        <f>IFERROR(_xlfn.XLOOKUP($A583,'LISTA '!$D:$D,'LISTA '!$S:$S),"999999,9")</f>
        <v>42</v>
      </c>
      <c r="N583" s="2">
        <f>IFERROR(_xlfn.XLOOKUP($A583,'LISTA '!$D:$D,'LISTA '!$S:$S),"999999,9")</f>
        <v>42</v>
      </c>
    </row>
    <row r="584" spans="1:14" x14ac:dyDescent="0.3">
      <c r="A584" s="187">
        <v>1332</v>
      </c>
      <c r="B584" s="221">
        <v>69</v>
      </c>
      <c r="C584" s="221">
        <v>69</v>
      </c>
      <c r="D584" s="221">
        <v>69</v>
      </c>
      <c r="E584" s="221">
        <v>0</v>
      </c>
      <c r="F584" s="221">
        <v>0</v>
      </c>
      <c r="G584" s="221">
        <v>0</v>
      </c>
      <c r="H584" s="221">
        <v>0</v>
      </c>
      <c r="I584" s="221">
        <v>0</v>
      </c>
      <c r="J584" s="224">
        <v>46006.336053240739</v>
      </c>
      <c r="K584" s="221">
        <v>2435</v>
      </c>
      <c r="L584" s="235">
        <f>IFERROR(_xlfn.XLOOKUP($A584,'LISTA '!$D:$D,'LISTA '!$S:$S),"999999,9")</f>
        <v>69</v>
      </c>
      <c r="M584" s="2">
        <f>IFERROR(_xlfn.XLOOKUP($A584,'LISTA '!$D:$D,'LISTA '!$S:$S),"999999,9")</f>
        <v>69</v>
      </c>
      <c r="N584" s="2">
        <f>IFERROR(_xlfn.XLOOKUP($A584,'LISTA '!$D:$D,'LISTA '!$S:$S),"999999,9")</f>
        <v>69</v>
      </c>
    </row>
    <row r="585" spans="1:14" x14ac:dyDescent="0.3">
      <c r="A585" s="187">
        <v>1333</v>
      </c>
      <c r="B585" s="221">
        <v>72</v>
      </c>
      <c r="C585" s="221">
        <v>72</v>
      </c>
      <c r="D585" s="221">
        <v>72</v>
      </c>
      <c r="E585" s="221">
        <v>0</v>
      </c>
      <c r="F585" s="221">
        <v>0</v>
      </c>
      <c r="G585" s="221">
        <v>0</v>
      </c>
      <c r="H585" s="221">
        <v>0</v>
      </c>
      <c r="I585" s="221">
        <v>0</v>
      </c>
      <c r="J585" s="224">
        <v>46006.336053240739</v>
      </c>
      <c r="K585" s="221">
        <v>2436</v>
      </c>
      <c r="L585" s="235">
        <f>IFERROR(_xlfn.XLOOKUP($A585,'LISTA '!$D:$D,'LISTA '!$S:$S),"999999,9")</f>
        <v>72</v>
      </c>
      <c r="M585" s="2">
        <f>IFERROR(_xlfn.XLOOKUP($A585,'LISTA '!$D:$D,'LISTA '!$S:$S),"999999,9")</f>
        <v>72</v>
      </c>
      <c r="N585" s="2">
        <f>IFERROR(_xlfn.XLOOKUP($A585,'LISTA '!$D:$D,'LISTA '!$S:$S),"999999,9")</f>
        <v>72</v>
      </c>
    </row>
    <row r="586" spans="1:14" x14ac:dyDescent="0.3">
      <c r="A586" s="187">
        <v>1334</v>
      </c>
      <c r="B586" s="221">
        <v>125</v>
      </c>
      <c r="C586" s="221">
        <v>125</v>
      </c>
      <c r="D586" s="221">
        <v>125</v>
      </c>
      <c r="E586" s="221">
        <v>0</v>
      </c>
      <c r="F586" s="221">
        <v>0</v>
      </c>
      <c r="G586" s="221">
        <v>0</v>
      </c>
      <c r="H586" s="221">
        <v>0</v>
      </c>
      <c r="I586" s="221">
        <v>0</v>
      </c>
      <c r="J586" s="224">
        <v>46006.336053240739</v>
      </c>
      <c r="K586" s="221">
        <v>2437</v>
      </c>
      <c r="L586" s="235">
        <f>IFERROR(_xlfn.XLOOKUP($A586,'LISTA '!$D:$D,'LISTA '!$S:$S),"999999,9")</f>
        <v>125</v>
      </c>
      <c r="M586" s="2">
        <f>IFERROR(_xlfn.XLOOKUP($A586,'LISTA '!$D:$D,'LISTA '!$S:$S),"999999,9")</f>
        <v>125</v>
      </c>
      <c r="N586" s="2">
        <f>IFERROR(_xlfn.XLOOKUP($A586,'LISTA '!$D:$D,'LISTA '!$S:$S),"999999,9")</f>
        <v>125</v>
      </c>
    </row>
    <row r="587" spans="1:14" x14ac:dyDescent="0.3">
      <c r="A587" s="187">
        <v>1335</v>
      </c>
      <c r="B587" s="221">
        <v>67.199999999999989</v>
      </c>
      <c r="C587" s="221">
        <v>67.199999999999989</v>
      </c>
      <c r="D587" s="221">
        <v>67.199999999999989</v>
      </c>
      <c r="E587" s="221">
        <v>0</v>
      </c>
      <c r="F587" s="221">
        <v>0</v>
      </c>
      <c r="G587" s="221">
        <v>0</v>
      </c>
      <c r="H587" s="221">
        <v>0</v>
      </c>
      <c r="I587" s="221">
        <v>0</v>
      </c>
      <c r="J587" s="224">
        <v>46006.336053240739</v>
      </c>
      <c r="K587" s="221">
        <v>2438</v>
      </c>
      <c r="L587" s="235">
        <f>IFERROR(_xlfn.XLOOKUP($A587,'LISTA '!$D:$D,'LISTA '!$S:$S),"999999,9")</f>
        <v>67.199999999999989</v>
      </c>
      <c r="M587" s="2">
        <f>IFERROR(_xlfn.XLOOKUP($A587,'LISTA '!$D:$D,'LISTA '!$S:$S),"999999,9")</f>
        <v>67.199999999999989</v>
      </c>
      <c r="N587" s="2">
        <f>IFERROR(_xlfn.XLOOKUP($A587,'LISTA '!$D:$D,'LISTA '!$S:$S),"999999,9")</f>
        <v>67.199999999999989</v>
      </c>
    </row>
    <row r="588" spans="1:14" x14ac:dyDescent="0.3">
      <c r="A588" s="187">
        <v>1399</v>
      </c>
      <c r="B588" s="221">
        <v>60</v>
      </c>
      <c r="C588" s="221">
        <v>60</v>
      </c>
      <c r="D588" s="221">
        <v>60</v>
      </c>
      <c r="E588" s="221">
        <v>0</v>
      </c>
      <c r="F588" s="221">
        <v>0</v>
      </c>
      <c r="G588" s="221">
        <v>0</v>
      </c>
      <c r="H588" s="221">
        <v>0</v>
      </c>
      <c r="I588" s="221">
        <v>0</v>
      </c>
      <c r="J588" s="224">
        <v>46006.336053240739</v>
      </c>
      <c r="K588" s="221">
        <v>2518</v>
      </c>
      <c r="L588" s="235">
        <f>IFERROR(_xlfn.XLOOKUP($A588,'LISTA '!$D:$D,'LISTA '!$S:$S),"999999,9")</f>
        <v>60</v>
      </c>
      <c r="M588" s="2">
        <f>IFERROR(_xlfn.XLOOKUP($A588,'LISTA '!$D:$D,'LISTA '!$S:$S),"999999,9")</f>
        <v>60</v>
      </c>
      <c r="N588" s="2">
        <f>IFERROR(_xlfn.XLOOKUP($A588,'LISTA '!$D:$D,'LISTA '!$S:$S),"999999,9")</f>
        <v>60</v>
      </c>
    </row>
    <row r="589" spans="1:14" x14ac:dyDescent="0.3">
      <c r="A589" s="187">
        <v>21333</v>
      </c>
      <c r="B589" s="221">
        <v>615</v>
      </c>
      <c r="C589" s="221">
        <v>615</v>
      </c>
      <c r="D589" s="221">
        <v>615</v>
      </c>
      <c r="E589" s="221">
        <v>0</v>
      </c>
      <c r="F589" s="221">
        <v>0</v>
      </c>
      <c r="G589" s="221">
        <v>0</v>
      </c>
      <c r="H589" s="221">
        <v>0</v>
      </c>
      <c r="I589" s="221">
        <v>0</v>
      </c>
      <c r="J589" s="224">
        <v>46006.336053240739</v>
      </c>
      <c r="K589" s="221">
        <v>2591</v>
      </c>
      <c r="L589" s="235">
        <f>IFERROR(_xlfn.XLOOKUP($A589,'LISTA '!$D:$D,'LISTA '!$S:$S),"999999,9")</f>
        <v>0</v>
      </c>
      <c r="M589" s="2">
        <f>IFERROR(_xlfn.XLOOKUP($A589,'LISTA '!$D:$D,'LISTA '!$S:$S),"999999,9")</f>
        <v>0</v>
      </c>
      <c r="N589" s="2">
        <f>IFERROR(_xlfn.XLOOKUP($A589,'LISTA '!$D:$D,'LISTA '!$S:$S),"999999,9")</f>
        <v>0</v>
      </c>
    </row>
    <row r="590" spans="1:14" x14ac:dyDescent="0.3">
      <c r="A590" s="187">
        <v>21347</v>
      </c>
      <c r="B590" s="221">
        <v>999999.9</v>
      </c>
      <c r="C590" s="221">
        <v>999999.9</v>
      </c>
      <c r="D590" s="221">
        <v>999999.9</v>
      </c>
      <c r="E590" s="221">
        <v>0</v>
      </c>
      <c r="F590" s="221">
        <v>0</v>
      </c>
      <c r="G590" s="221">
        <v>0</v>
      </c>
      <c r="H590" s="221">
        <v>0</v>
      </c>
      <c r="I590" s="221">
        <v>0</v>
      </c>
      <c r="J590" s="224">
        <v>46006.336053240739</v>
      </c>
      <c r="K590" s="221">
        <v>2629</v>
      </c>
      <c r="L590" s="235">
        <v>999999.9</v>
      </c>
      <c r="M590" s="2">
        <v>999999.9</v>
      </c>
      <c r="N590" s="2">
        <v>999999.9</v>
      </c>
    </row>
    <row r="591" spans="1:14" x14ac:dyDescent="0.3">
      <c r="A591" s="187">
        <v>963</v>
      </c>
      <c r="B591" s="221">
        <v>760</v>
      </c>
      <c r="C591" s="221">
        <v>760</v>
      </c>
      <c r="D591" s="221">
        <v>760</v>
      </c>
      <c r="E591" s="221">
        <v>0</v>
      </c>
      <c r="F591" s="221">
        <v>0</v>
      </c>
      <c r="G591" s="221">
        <v>0</v>
      </c>
      <c r="H591" s="221">
        <v>0</v>
      </c>
      <c r="I591" s="221">
        <v>0</v>
      </c>
      <c r="J591" s="224">
        <v>46006.336053240739</v>
      </c>
      <c r="K591" s="221">
        <v>1675</v>
      </c>
      <c r="L591" s="235">
        <f>IFERROR(_xlfn.XLOOKUP($A591,'LISTA '!$D:$D,'LISTA '!$S:$S),"999999,9")</f>
        <v>760</v>
      </c>
      <c r="M591" s="2">
        <f>IFERROR(_xlfn.XLOOKUP($A591,'LISTA '!$D:$D,'LISTA '!$S:$S),"999999,9")</f>
        <v>760</v>
      </c>
      <c r="N591" s="2">
        <f>IFERROR(_xlfn.XLOOKUP($A591,'LISTA '!$D:$D,'LISTA '!$S:$S),"999999,9")</f>
        <v>760</v>
      </c>
    </row>
    <row r="592" spans="1:14" x14ac:dyDescent="0.3">
      <c r="A592" s="187">
        <v>1029</v>
      </c>
      <c r="B592" s="221">
        <v>51.5</v>
      </c>
      <c r="C592" s="221">
        <v>51.5</v>
      </c>
      <c r="D592" s="221">
        <v>51.5</v>
      </c>
      <c r="E592" s="221">
        <v>0</v>
      </c>
      <c r="F592" s="221">
        <v>0</v>
      </c>
      <c r="G592" s="221">
        <v>0</v>
      </c>
      <c r="H592" s="221">
        <v>0</v>
      </c>
      <c r="I592" s="221">
        <v>0</v>
      </c>
      <c r="J592" s="224">
        <v>46006.336053240739</v>
      </c>
      <c r="K592" s="221">
        <v>1803</v>
      </c>
      <c r="L592" s="235">
        <f>IFERROR(_xlfn.XLOOKUP($A592,'LISTA '!$D:$D,'LISTA '!$S:$S),"999999,9")</f>
        <v>51.5</v>
      </c>
      <c r="M592" s="2">
        <f>IFERROR(_xlfn.XLOOKUP($A592,'LISTA '!$D:$D,'LISTA '!$S:$S),"999999,9")</f>
        <v>51.5</v>
      </c>
      <c r="N592" s="2">
        <f>IFERROR(_xlfn.XLOOKUP($A592,'LISTA '!$D:$D,'LISTA '!$S:$S),"999999,9")</f>
        <v>51.5</v>
      </c>
    </row>
    <row r="593" spans="1:14" x14ac:dyDescent="0.3">
      <c r="A593" s="187">
        <v>1055</v>
      </c>
      <c r="B593" s="221">
        <v>105</v>
      </c>
      <c r="C593" s="221">
        <v>105</v>
      </c>
      <c r="D593" s="221">
        <v>105</v>
      </c>
      <c r="E593" s="221">
        <v>0</v>
      </c>
      <c r="F593" s="221">
        <v>0</v>
      </c>
      <c r="G593" s="221">
        <v>0</v>
      </c>
      <c r="H593" s="221">
        <v>0</v>
      </c>
      <c r="I593" s="221">
        <v>0</v>
      </c>
      <c r="J593" s="224">
        <v>46006.336053240739</v>
      </c>
      <c r="K593" s="221">
        <v>1845</v>
      </c>
      <c r="L593" s="235">
        <f>IFERROR(_xlfn.XLOOKUP($A593,'LISTA '!$D:$D,'LISTA '!$S:$S),"999999,9")</f>
        <v>105</v>
      </c>
      <c r="M593" s="2">
        <f>IFERROR(_xlfn.XLOOKUP($A593,'LISTA '!$D:$D,'LISTA '!$S:$S),"999999,9")</f>
        <v>105</v>
      </c>
      <c r="N593" s="2">
        <f>IFERROR(_xlfn.XLOOKUP($A593,'LISTA '!$D:$D,'LISTA '!$S:$S),"999999,9")</f>
        <v>105</v>
      </c>
    </row>
    <row r="594" spans="1:14" x14ac:dyDescent="0.3">
      <c r="A594" s="187">
        <v>1056</v>
      </c>
      <c r="B594" s="221">
        <v>49</v>
      </c>
      <c r="C594" s="221">
        <v>49</v>
      </c>
      <c r="D594" s="221">
        <v>49</v>
      </c>
      <c r="E594" s="221">
        <v>0</v>
      </c>
      <c r="F594" s="221">
        <v>0</v>
      </c>
      <c r="G594" s="221">
        <v>0</v>
      </c>
      <c r="H594" s="221">
        <v>0</v>
      </c>
      <c r="I594" s="221">
        <v>0</v>
      </c>
      <c r="J594" s="224">
        <v>46006.336053240739</v>
      </c>
      <c r="K594" s="221">
        <v>1846</v>
      </c>
      <c r="L594" s="235">
        <f>IFERROR(_xlfn.XLOOKUP($A594,'LISTA '!$D:$D,'LISTA '!$S:$S),"999999,9")</f>
        <v>0</v>
      </c>
      <c r="M594" s="2">
        <f>IFERROR(_xlfn.XLOOKUP($A594,'LISTA '!$D:$D,'LISTA '!$S:$S),"999999,9")</f>
        <v>0</v>
      </c>
      <c r="N594" s="2">
        <f>IFERROR(_xlfn.XLOOKUP($A594,'LISTA '!$D:$D,'LISTA '!$S:$S),"999999,9")</f>
        <v>0</v>
      </c>
    </row>
    <row r="595" spans="1:14" x14ac:dyDescent="0.3">
      <c r="A595" s="187">
        <v>21081</v>
      </c>
      <c r="B595" s="221">
        <v>999999.9</v>
      </c>
      <c r="C595" s="221">
        <v>999999.9</v>
      </c>
      <c r="D595" s="221">
        <v>999999.9</v>
      </c>
      <c r="E595" s="221">
        <v>0</v>
      </c>
      <c r="F595" s="221">
        <v>0</v>
      </c>
      <c r="G595" s="221">
        <v>0</v>
      </c>
      <c r="H595" s="221">
        <v>0</v>
      </c>
      <c r="I595" s="221">
        <v>0</v>
      </c>
      <c r="J595" s="224">
        <v>46006.336053240739</v>
      </c>
      <c r="K595" s="221">
        <v>1906</v>
      </c>
      <c r="L595" s="235" t="str">
        <f>IFERROR(_xlfn.XLOOKUP($A595,'LISTA '!$D:$D,'LISTA '!$S:$S),"999999,9")</f>
        <v>999999,9</v>
      </c>
      <c r="M595" s="2" t="str">
        <f>IFERROR(_xlfn.XLOOKUP($A595,'LISTA '!$D:$D,'LISTA '!$S:$S),"999999,9")</f>
        <v>999999,9</v>
      </c>
      <c r="N595" s="2" t="str">
        <f>IFERROR(_xlfn.XLOOKUP($A595,'LISTA '!$D:$D,'LISTA '!$S:$S),"999999,9")</f>
        <v>999999,9</v>
      </c>
    </row>
    <row r="596" spans="1:14" x14ac:dyDescent="0.3">
      <c r="A596" s="187">
        <v>1141</v>
      </c>
      <c r="B596" s="221">
        <v>999999.9</v>
      </c>
      <c r="C596" s="221">
        <v>999999.9</v>
      </c>
      <c r="D596" s="221">
        <v>999999.9</v>
      </c>
      <c r="E596" s="221">
        <v>0</v>
      </c>
      <c r="F596" s="221">
        <v>0</v>
      </c>
      <c r="G596" s="221">
        <v>0</v>
      </c>
      <c r="H596" s="221">
        <v>0</v>
      </c>
      <c r="I596" s="221">
        <v>0</v>
      </c>
      <c r="J596" s="224">
        <v>46006.336053240739</v>
      </c>
      <c r="K596" s="221">
        <v>2028</v>
      </c>
      <c r="L596" s="235" t="str">
        <f>IFERROR(_xlfn.XLOOKUP($A596,'LISTA '!$D:$D,'LISTA '!$S:$S),"999999,9")</f>
        <v>999999,9</v>
      </c>
      <c r="M596" s="2" t="str">
        <f>IFERROR(_xlfn.XLOOKUP($A596,'LISTA '!$D:$D,'LISTA '!$S:$S),"999999,9")</f>
        <v>999999,9</v>
      </c>
      <c r="N596" s="2" t="str">
        <f>IFERROR(_xlfn.XLOOKUP($A596,'LISTA '!$D:$D,'LISTA '!$S:$S),"999999,9")</f>
        <v>999999,9</v>
      </c>
    </row>
    <row r="597" spans="1:14" x14ac:dyDescent="0.3">
      <c r="A597" s="187">
        <v>21167</v>
      </c>
      <c r="B597" s="221">
        <v>999999.9</v>
      </c>
      <c r="C597" s="221">
        <v>999999.9</v>
      </c>
      <c r="D597" s="221">
        <v>999999.9</v>
      </c>
      <c r="E597" s="221">
        <v>0</v>
      </c>
      <c r="F597" s="221">
        <v>0</v>
      </c>
      <c r="G597" s="221">
        <v>0</v>
      </c>
      <c r="H597" s="221">
        <v>0</v>
      </c>
      <c r="I597" s="221">
        <v>0</v>
      </c>
      <c r="J597" s="224">
        <v>46006.336053240739</v>
      </c>
      <c r="K597" s="221">
        <v>2124</v>
      </c>
      <c r="L597" s="235">
        <f>IFERROR(_xlfn.XLOOKUP($A597,'LISTA '!$D:$D,'LISTA '!$S:$S),"999999,9")</f>
        <v>135</v>
      </c>
      <c r="M597" s="2">
        <f>IFERROR(_xlfn.XLOOKUP($A597,'LISTA '!$D:$D,'LISTA '!$S:$S),"999999,9")</f>
        <v>135</v>
      </c>
      <c r="N597" s="2">
        <f>IFERROR(_xlfn.XLOOKUP($A597,'LISTA '!$D:$D,'LISTA '!$S:$S),"999999,9")</f>
        <v>135</v>
      </c>
    </row>
    <row r="598" spans="1:14" x14ac:dyDescent="0.3">
      <c r="A598" s="187">
        <v>1191</v>
      </c>
      <c r="B598" s="221">
        <v>198.45</v>
      </c>
      <c r="C598" s="221">
        <v>198.45</v>
      </c>
      <c r="D598" s="221">
        <v>198.45</v>
      </c>
      <c r="E598" s="221">
        <v>0</v>
      </c>
      <c r="F598" s="221">
        <v>0</v>
      </c>
      <c r="G598" s="221">
        <v>0</v>
      </c>
      <c r="H598" s="221">
        <v>0</v>
      </c>
      <c r="I598" s="221">
        <v>0</v>
      </c>
      <c r="J598" s="224">
        <v>46006.336053240739</v>
      </c>
      <c r="K598" s="221">
        <v>2143</v>
      </c>
      <c r="L598" s="235">
        <f>IFERROR(_xlfn.XLOOKUP($A598,'LISTA '!$D:$D,'LISTA '!$S:$S),"999999,9")</f>
        <v>198.45</v>
      </c>
      <c r="M598" s="2">
        <f>IFERROR(_xlfn.XLOOKUP($A598,'LISTA '!$D:$D,'LISTA '!$S:$S),"999999,9")</f>
        <v>198.45</v>
      </c>
      <c r="N598" s="2">
        <f>IFERROR(_xlfn.XLOOKUP($A598,'LISTA '!$D:$D,'LISTA '!$S:$S),"999999,9")</f>
        <v>198.45</v>
      </c>
    </row>
    <row r="599" spans="1:14" x14ac:dyDescent="0.3">
      <c r="A599" s="187">
        <v>21203</v>
      </c>
      <c r="B599" s="221">
        <v>170</v>
      </c>
      <c r="C599" s="221">
        <v>170</v>
      </c>
      <c r="D599" s="221">
        <v>170</v>
      </c>
      <c r="E599" s="221">
        <v>0</v>
      </c>
      <c r="F599" s="221">
        <v>0</v>
      </c>
      <c r="G599" s="221">
        <v>0</v>
      </c>
      <c r="H599" s="221">
        <v>0</v>
      </c>
      <c r="I599" s="221">
        <v>0</v>
      </c>
      <c r="J599" s="224">
        <v>46006.336053240739</v>
      </c>
      <c r="K599" s="221">
        <v>2178</v>
      </c>
      <c r="L599" s="235">
        <f>IFERROR(_xlfn.XLOOKUP($A599,'LISTA '!$D:$D,'LISTA '!$S:$S),"999999,9")</f>
        <v>125</v>
      </c>
      <c r="M599" s="2">
        <f>IFERROR(_xlfn.XLOOKUP($A599,'LISTA '!$D:$D,'LISTA '!$S:$S),"999999,9")</f>
        <v>125</v>
      </c>
      <c r="N599" s="2">
        <f>IFERROR(_xlfn.XLOOKUP($A599,'LISTA '!$D:$D,'LISTA '!$S:$S),"999999,9")</f>
        <v>125</v>
      </c>
    </row>
    <row r="600" spans="1:14" x14ac:dyDescent="0.3">
      <c r="A600" s="187">
        <v>1201</v>
      </c>
      <c r="B600" s="221">
        <v>29</v>
      </c>
      <c r="C600" s="221">
        <v>29</v>
      </c>
      <c r="D600" s="221">
        <v>29</v>
      </c>
      <c r="E600" s="221">
        <v>0</v>
      </c>
      <c r="F600" s="221">
        <v>0</v>
      </c>
      <c r="G600" s="221">
        <v>0</v>
      </c>
      <c r="H600" s="221">
        <v>0</v>
      </c>
      <c r="I600" s="221">
        <v>0</v>
      </c>
      <c r="J600" s="224">
        <v>46006.336053240739</v>
      </c>
      <c r="K600" s="221">
        <v>2190</v>
      </c>
      <c r="L600" s="235">
        <f>IFERROR(_xlfn.XLOOKUP($A600,'LISTA '!$D:$D,'LISTA '!$S:$S),"999999,9")</f>
        <v>29</v>
      </c>
      <c r="M600" s="2">
        <f>IFERROR(_xlfn.XLOOKUP($A600,'LISTA '!$D:$D,'LISTA '!$S:$S),"999999,9")</f>
        <v>29</v>
      </c>
      <c r="N600" s="2">
        <f>IFERROR(_xlfn.XLOOKUP($A600,'LISTA '!$D:$D,'LISTA '!$S:$S),"999999,9")</f>
        <v>29</v>
      </c>
    </row>
    <row r="601" spans="1:14" x14ac:dyDescent="0.3">
      <c r="A601" s="187">
        <v>20487</v>
      </c>
      <c r="B601" s="221">
        <v>472.5</v>
      </c>
      <c r="C601" s="221">
        <v>472.5</v>
      </c>
      <c r="D601" s="221">
        <v>472.5</v>
      </c>
      <c r="E601" s="221">
        <v>0</v>
      </c>
      <c r="F601" s="221">
        <v>0</v>
      </c>
      <c r="G601" s="221">
        <v>0</v>
      </c>
      <c r="H601" s="221">
        <v>0</v>
      </c>
      <c r="I601" s="221">
        <v>0</v>
      </c>
      <c r="J601" s="224">
        <v>46006.336053240739</v>
      </c>
      <c r="K601" s="221">
        <v>1246</v>
      </c>
      <c r="L601" s="235">
        <f>IFERROR(_xlfn.XLOOKUP($A601,'LISTA '!$D:$D,'LISTA '!$S:$S),"999999,9")</f>
        <v>472.5</v>
      </c>
      <c r="M601" s="2">
        <f>IFERROR(_xlfn.XLOOKUP($A601,'LISTA '!$D:$D,'LISTA '!$S:$S),"999999,9")</f>
        <v>472.5</v>
      </c>
      <c r="N601" s="2">
        <f>IFERROR(_xlfn.XLOOKUP($A601,'LISTA '!$D:$D,'LISTA '!$S:$S),"999999,9")</f>
        <v>472.5</v>
      </c>
    </row>
    <row r="602" spans="1:14" x14ac:dyDescent="0.3">
      <c r="A602" s="187">
        <v>680</v>
      </c>
      <c r="B602" s="221">
        <v>75</v>
      </c>
      <c r="C602" s="221">
        <v>75</v>
      </c>
      <c r="D602" s="221">
        <v>75</v>
      </c>
      <c r="E602" s="221">
        <v>0</v>
      </c>
      <c r="F602" s="221">
        <v>0</v>
      </c>
      <c r="G602" s="221">
        <v>0</v>
      </c>
      <c r="H602" s="221">
        <v>0</v>
      </c>
      <c r="I602" s="221">
        <v>0</v>
      </c>
      <c r="J602" s="224">
        <v>46006.336053240739</v>
      </c>
      <c r="K602" s="221">
        <v>1292</v>
      </c>
      <c r="L602" s="235">
        <f>IFERROR(_xlfn.XLOOKUP($A602,'LISTA '!$D:$D,'LISTA '!$S:$S),"999999,9")</f>
        <v>75</v>
      </c>
      <c r="M602" s="2">
        <f>IFERROR(_xlfn.XLOOKUP($A602,'LISTA '!$D:$D,'LISTA '!$S:$S),"999999,9")</f>
        <v>75</v>
      </c>
      <c r="N602" s="2">
        <f>IFERROR(_xlfn.XLOOKUP($A602,'LISTA '!$D:$D,'LISTA '!$S:$S),"999999,9")</f>
        <v>75</v>
      </c>
    </row>
    <row r="603" spans="1:14" x14ac:dyDescent="0.3">
      <c r="A603" s="187">
        <v>771</v>
      </c>
      <c r="B603" s="221">
        <v>999999.9</v>
      </c>
      <c r="C603" s="221">
        <v>999999.9</v>
      </c>
      <c r="D603" s="221">
        <v>999999.9</v>
      </c>
      <c r="E603" s="221">
        <v>0</v>
      </c>
      <c r="F603" s="221">
        <v>0</v>
      </c>
      <c r="G603" s="221">
        <v>0</v>
      </c>
      <c r="H603" s="221">
        <v>0</v>
      </c>
      <c r="I603" s="221">
        <v>0</v>
      </c>
      <c r="J603" s="224">
        <v>46006.336053240739</v>
      </c>
      <c r="K603" s="221">
        <v>1461</v>
      </c>
      <c r="L603" s="235" t="str">
        <f>IFERROR(_xlfn.XLOOKUP($A603,'LISTA '!$D:$D,'LISTA '!$S:$S),"999999,9")</f>
        <v>999999,9</v>
      </c>
      <c r="M603" s="2" t="str">
        <f>IFERROR(_xlfn.XLOOKUP($A603,'LISTA '!$D:$D,'LISTA '!$S:$S),"999999,9")</f>
        <v>999999,9</v>
      </c>
      <c r="N603" s="2" t="str">
        <f>IFERROR(_xlfn.XLOOKUP($A603,'LISTA '!$D:$D,'LISTA '!$S:$S),"999999,9")</f>
        <v>999999,9</v>
      </c>
    </row>
    <row r="604" spans="1:14" x14ac:dyDescent="0.3">
      <c r="A604" s="187">
        <v>20904</v>
      </c>
      <c r="B604" s="221">
        <v>999999.9</v>
      </c>
      <c r="C604" s="221">
        <v>999999.9</v>
      </c>
      <c r="D604" s="221">
        <v>999999.9</v>
      </c>
      <c r="E604" s="221">
        <v>0</v>
      </c>
      <c r="F604" s="221">
        <v>0</v>
      </c>
      <c r="G604" s="221">
        <v>0</v>
      </c>
      <c r="H604" s="221">
        <v>0</v>
      </c>
      <c r="I604" s="221">
        <v>0</v>
      </c>
      <c r="J604" s="224">
        <v>46006.336053240739</v>
      </c>
      <c r="K604" s="221">
        <v>1516</v>
      </c>
      <c r="L604" s="235" t="str">
        <f>IFERROR(_xlfn.XLOOKUP($A604,'LISTA '!$D:$D,'LISTA '!$S:$S),"999999,9")</f>
        <v>999999,9</v>
      </c>
      <c r="M604" s="2" t="str">
        <f>IFERROR(_xlfn.XLOOKUP($A604,'LISTA '!$D:$D,'LISTA '!$S:$S),"999999,9")</f>
        <v>999999,9</v>
      </c>
      <c r="N604" s="2" t="str">
        <f>IFERROR(_xlfn.XLOOKUP($A604,'LISTA '!$D:$D,'LISTA '!$S:$S),"999999,9")</f>
        <v>999999,9</v>
      </c>
    </row>
    <row r="605" spans="1:14" x14ac:dyDescent="0.3">
      <c r="A605" s="187">
        <v>906</v>
      </c>
      <c r="B605" s="221">
        <v>999999.9</v>
      </c>
      <c r="C605" s="221">
        <v>999999.9</v>
      </c>
      <c r="D605" s="221">
        <v>999999.9</v>
      </c>
      <c r="E605" s="221">
        <v>0</v>
      </c>
      <c r="F605" s="221">
        <v>0</v>
      </c>
      <c r="G605" s="221">
        <v>0</v>
      </c>
      <c r="H605" s="221">
        <v>0</v>
      </c>
      <c r="I605" s="221">
        <v>0</v>
      </c>
      <c r="J605" s="224">
        <v>46006.336053240739</v>
      </c>
      <c r="K605" s="221">
        <v>1577</v>
      </c>
      <c r="L605" s="235" t="str">
        <f>IFERROR(_xlfn.XLOOKUP($A605,'LISTA '!$D:$D,'LISTA '!$S:$S),"999999,9")</f>
        <v>999999,9</v>
      </c>
      <c r="M605" s="2" t="str">
        <f>IFERROR(_xlfn.XLOOKUP($A605,'LISTA '!$D:$D,'LISTA '!$S:$S),"999999,9")</f>
        <v>999999,9</v>
      </c>
      <c r="N605" s="2" t="str">
        <f>IFERROR(_xlfn.XLOOKUP($A605,'LISTA '!$D:$D,'LISTA '!$S:$S),"999999,9")</f>
        <v>999999,9</v>
      </c>
    </row>
    <row r="606" spans="1:14" x14ac:dyDescent="0.3">
      <c r="A606" s="187">
        <v>940</v>
      </c>
      <c r="B606" s="221">
        <v>999999.9</v>
      </c>
      <c r="C606" s="221">
        <v>999999.9</v>
      </c>
      <c r="D606" s="221">
        <v>999999.9</v>
      </c>
      <c r="E606" s="221">
        <v>0</v>
      </c>
      <c r="F606" s="221">
        <v>0</v>
      </c>
      <c r="G606" s="221">
        <v>0</v>
      </c>
      <c r="H606" s="221">
        <v>0</v>
      </c>
      <c r="I606" s="221">
        <v>0</v>
      </c>
      <c r="J606" s="224">
        <v>46006.336053240739</v>
      </c>
      <c r="K606" s="221">
        <v>1619</v>
      </c>
      <c r="L606" s="235" t="str">
        <f>IFERROR(_xlfn.XLOOKUP($A606,'LISTA '!$D:$D,'LISTA '!$S:$S),"999999,9")</f>
        <v>999999,9</v>
      </c>
      <c r="M606" s="2" t="str">
        <f>IFERROR(_xlfn.XLOOKUP($A606,'LISTA '!$D:$D,'LISTA '!$S:$S),"999999,9")</f>
        <v>999999,9</v>
      </c>
      <c r="N606" s="2" t="str">
        <f>IFERROR(_xlfn.XLOOKUP($A606,'LISTA '!$D:$D,'LISTA '!$S:$S),"999999,9")</f>
        <v>999999,9</v>
      </c>
    </row>
    <row r="607" spans="1:14" x14ac:dyDescent="0.3">
      <c r="A607" s="187">
        <v>20930</v>
      </c>
      <c r="B607" s="221">
        <v>155</v>
      </c>
      <c r="C607" s="221">
        <v>155</v>
      </c>
      <c r="D607" s="221">
        <v>155</v>
      </c>
      <c r="E607" s="221">
        <v>0</v>
      </c>
      <c r="F607" s="221">
        <v>0</v>
      </c>
      <c r="G607" s="221">
        <v>0</v>
      </c>
      <c r="H607" s="221">
        <v>0</v>
      </c>
      <c r="I607" s="221">
        <v>0</v>
      </c>
      <c r="J607" s="224">
        <v>46006.336053240739</v>
      </c>
      <c r="K607" s="221">
        <v>1621</v>
      </c>
      <c r="L607" s="235">
        <f>IFERROR(_xlfn.XLOOKUP($A607,'LISTA '!$D:$D,'LISTA '!$S:$S),"999999,9")</f>
        <v>155</v>
      </c>
      <c r="M607" s="2">
        <f>IFERROR(_xlfn.XLOOKUP($A607,'LISTA '!$D:$D,'LISTA '!$S:$S),"999999,9")</f>
        <v>155</v>
      </c>
      <c r="N607" s="2">
        <f>IFERROR(_xlfn.XLOOKUP($A607,'LISTA '!$D:$D,'LISTA '!$S:$S),"999999,9")</f>
        <v>155</v>
      </c>
    </row>
    <row r="608" spans="1:14" x14ac:dyDescent="0.3">
      <c r="A608" s="187">
        <v>204</v>
      </c>
      <c r="B608" s="221">
        <v>117.5</v>
      </c>
      <c r="C608" s="221">
        <v>117.5</v>
      </c>
      <c r="D608" s="221">
        <v>117.5</v>
      </c>
      <c r="E608" s="221">
        <v>0</v>
      </c>
      <c r="F608" s="221">
        <v>0</v>
      </c>
      <c r="G608" s="221">
        <v>0</v>
      </c>
      <c r="H608" s="221">
        <v>0</v>
      </c>
      <c r="I608" s="221">
        <v>0</v>
      </c>
      <c r="J608" s="224">
        <v>46006.336053240739</v>
      </c>
      <c r="K608" s="221">
        <v>381</v>
      </c>
      <c r="L608" s="235">
        <f>IFERROR(_xlfn.XLOOKUP($A608,'LISTA '!$D:$D,'LISTA '!$S:$S),"999999,9")</f>
        <v>117.5</v>
      </c>
      <c r="M608" s="2">
        <f>IFERROR(_xlfn.XLOOKUP($A608,'LISTA '!$D:$D,'LISTA '!$S:$S),"999999,9")</f>
        <v>117.5</v>
      </c>
      <c r="N608" s="2">
        <f>IFERROR(_xlfn.XLOOKUP($A608,'LISTA '!$D:$D,'LISTA '!$S:$S),"999999,9")</f>
        <v>117.5</v>
      </c>
    </row>
    <row r="609" spans="1:14" x14ac:dyDescent="0.3">
      <c r="A609" s="187">
        <v>58</v>
      </c>
      <c r="B609" s="221">
        <v>125</v>
      </c>
      <c r="C609" s="221">
        <v>125</v>
      </c>
      <c r="D609" s="221">
        <v>125</v>
      </c>
      <c r="E609" s="221">
        <v>0</v>
      </c>
      <c r="F609" s="221">
        <v>0</v>
      </c>
      <c r="G609" s="221">
        <v>0</v>
      </c>
      <c r="H609" s="221">
        <v>0</v>
      </c>
      <c r="I609" s="221">
        <v>0</v>
      </c>
      <c r="J609" s="224">
        <v>46006.336053240739</v>
      </c>
      <c r="K609" s="221">
        <v>426</v>
      </c>
      <c r="L609" s="235">
        <f>IFERROR(_xlfn.XLOOKUP($A609,'LISTA '!$D:$D,'LISTA '!$S:$S),"999999,9")</f>
        <v>125</v>
      </c>
      <c r="M609" s="2">
        <f>IFERROR(_xlfn.XLOOKUP($A609,'LISTA '!$D:$D,'LISTA '!$S:$S),"999999,9")</f>
        <v>125</v>
      </c>
      <c r="N609" s="2">
        <f>IFERROR(_xlfn.XLOOKUP($A609,'LISTA '!$D:$D,'LISTA '!$S:$S),"999999,9")</f>
        <v>125</v>
      </c>
    </row>
    <row r="610" spans="1:14" x14ac:dyDescent="0.3">
      <c r="A610" s="187">
        <v>306</v>
      </c>
      <c r="B610" s="221">
        <v>140</v>
      </c>
      <c r="C610" s="221">
        <v>140</v>
      </c>
      <c r="D610" s="221">
        <v>140</v>
      </c>
      <c r="E610" s="221">
        <v>0</v>
      </c>
      <c r="F610" s="221">
        <v>0</v>
      </c>
      <c r="G610" s="221">
        <v>0</v>
      </c>
      <c r="H610" s="221">
        <v>0</v>
      </c>
      <c r="I610" s="221">
        <v>0</v>
      </c>
      <c r="J610" s="224">
        <v>46006.336053240739</v>
      </c>
      <c r="K610" s="221">
        <v>497</v>
      </c>
      <c r="L610" s="235">
        <f>IFERROR(_xlfn.XLOOKUP($A610,'LISTA '!$D:$D,'LISTA '!$S:$S),"999999,9")</f>
        <v>140</v>
      </c>
      <c r="M610" s="2">
        <f>IFERROR(_xlfn.XLOOKUP($A610,'LISTA '!$D:$D,'LISTA '!$S:$S),"999999,9")</f>
        <v>140</v>
      </c>
      <c r="N610" s="2">
        <f>IFERROR(_xlfn.XLOOKUP($A610,'LISTA '!$D:$D,'LISTA '!$S:$S),"999999,9")</f>
        <v>140</v>
      </c>
    </row>
    <row r="611" spans="1:14" x14ac:dyDescent="0.3">
      <c r="A611" s="187">
        <v>309</v>
      </c>
      <c r="B611" s="221">
        <v>260</v>
      </c>
      <c r="C611" s="221">
        <v>260</v>
      </c>
      <c r="D611" s="221">
        <v>260</v>
      </c>
      <c r="E611" s="221">
        <v>0</v>
      </c>
      <c r="F611" s="221">
        <v>0</v>
      </c>
      <c r="G611" s="221">
        <v>0</v>
      </c>
      <c r="H611" s="221">
        <v>0</v>
      </c>
      <c r="I611" s="221">
        <v>0</v>
      </c>
      <c r="J611" s="224">
        <v>46006.336053240739</v>
      </c>
      <c r="K611" s="221">
        <v>500</v>
      </c>
      <c r="L611" s="235">
        <f>IFERROR(_xlfn.XLOOKUP($A611,'LISTA '!$D:$D,'LISTA '!$S:$S),"999999,9")</f>
        <v>260</v>
      </c>
      <c r="M611" s="2">
        <f>IFERROR(_xlfn.XLOOKUP($A611,'LISTA '!$D:$D,'LISTA '!$S:$S),"999999,9")</f>
        <v>260</v>
      </c>
      <c r="N611" s="2">
        <f>IFERROR(_xlfn.XLOOKUP($A611,'LISTA '!$D:$D,'LISTA '!$S:$S),"999999,9")</f>
        <v>260</v>
      </c>
    </row>
    <row r="612" spans="1:14" x14ac:dyDescent="0.3">
      <c r="A612" s="187">
        <v>20243</v>
      </c>
      <c r="B612" s="221">
        <v>999999.9</v>
      </c>
      <c r="C612" s="221">
        <v>999999.9</v>
      </c>
      <c r="D612" s="221">
        <v>999999.9</v>
      </c>
      <c r="E612" s="221">
        <v>0</v>
      </c>
      <c r="F612" s="221">
        <v>0</v>
      </c>
      <c r="G612" s="221">
        <v>0</v>
      </c>
      <c r="H612" s="221">
        <v>0</v>
      </c>
      <c r="I612" s="221">
        <v>0</v>
      </c>
      <c r="J612" s="224">
        <v>46006.336053240739</v>
      </c>
      <c r="K612" s="221">
        <v>710</v>
      </c>
      <c r="L612" s="235" t="str">
        <f>IFERROR(_xlfn.XLOOKUP($A612,'LISTA '!$D:$D,'LISTA '!$S:$S),"999999,9")</f>
        <v>999999,9</v>
      </c>
      <c r="M612" s="2" t="str">
        <f>IFERROR(_xlfn.XLOOKUP($A612,'LISTA '!$D:$D,'LISTA '!$S:$S),"999999,9")</f>
        <v>999999,9</v>
      </c>
      <c r="N612" s="2" t="str">
        <f>IFERROR(_xlfn.XLOOKUP($A612,'LISTA '!$D:$D,'LISTA '!$S:$S),"999999,9")</f>
        <v>999999,9</v>
      </c>
    </row>
    <row r="613" spans="1:14" x14ac:dyDescent="0.3">
      <c r="A613" s="187">
        <v>20244</v>
      </c>
      <c r="B613" s="221">
        <v>90.5</v>
      </c>
      <c r="C613" s="221">
        <v>90.5</v>
      </c>
      <c r="D613" s="221">
        <v>90.5</v>
      </c>
      <c r="E613" s="221">
        <v>0</v>
      </c>
      <c r="F613" s="221">
        <v>0</v>
      </c>
      <c r="G613" s="221">
        <v>0</v>
      </c>
      <c r="H613" s="221">
        <v>0</v>
      </c>
      <c r="I613" s="221">
        <v>0</v>
      </c>
      <c r="J613" s="224">
        <v>46006.336053240739</v>
      </c>
      <c r="K613" s="221">
        <v>713</v>
      </c>
      <c r="L613" s="235">
        <f>IFERROR(_xlfn.XLOOKUP($A613,'LISTA '!$D:$D,'LISTA '!$S:$S),"999999,9")</f>
        <v>90.5</v>
      </c>
      <c r="M613" s="2">
        <f>IFERROR(_xlfn.XLOOKUP($A613,'LISTA '!$D:$D,'LISTA '!$S:$S),"999999,9")</f>
        <v>90.5</v>
      </c>
      <c r="N613" s="2">
        <f>IFERROR(_xlfn.XLOOKUP($A613,'LISTA '!$D:$D,'LISTA '!$S:$S),"999999,9")</f>
        <v>90.5</v>
      </c>
    </row>
    <row r="614" spans="1:14" x14ac:dyDescent="0.3">
      <c r="A614" s="187">
        <v>20387</v>
      </c>
      <c r="B614" s="221">
        <v>320</v>
      </c>
      <c r="C614" s="221">
        <v>320</v>
      </c>
      <c r="D614" s="221">
        <v>320</v>
      </c>
      <c r="E614" s="221">
        <v>0</v>
      </c>
      <c r="F614" s="221">
        <v>0</v>
      </c>
      <c r="G614" s="221">
        <v>0</v>
      </c>
      <c r="H614" s="221">
        <v>0</v>
      </c>
      <c r="I614" s="221">
        <v>0</v>
      </c>
      <c r="J614" s="224">
        <v>46006.336053240739</v>
      </c>
      <c r="K614" s="221">
        <v>1084</v>
      </c>
      <c r="L614" s="235">
        <f>IFERROR(_xlfn.XLOOKUP($A614,'LISTA '!$D:$D,'LISTA '!$S:$S),"999999,9")</f>
        <v>320</v>
      </c>
      <c r="M614" s="2">
        <f>IFERROR(_xlfn.XLOOKUP($A614,'LISTA '!$D:$D,'LISTA '!$S:$S),"999999,9")</f>
        <v>320</v>
      </c>
      <c r="N614" s="2">
        <f>IFERROR(_xlfn.XLOOKUP($A614,'LISTA '!$D:$D,'LISTA '!$S:$S),"999999,9")</f>
        <v>320</v>
      </c>
    </row>
    <row r="615" spans="1:14" x14ac:dyDescent="0.3">
      <c r="A615" s="187">
        <v>20425</v>
      </c>
      <c r="B615" s="221">
        <v>999999.9</v>
      </c>
      <c r="C615" s="221">
        <v>999999.9</v>
      </c>
      <c r="D615" s="221">
        <v>999999.9</v>
      </c>
      <c r="E615" s="221">
        <v>0</v>
      </c>
      <c r="F615" s="221">
        <v>0</v>
      </c>
      <c r="G615" s="221">
        <v>0</v>
      </c>
      <c r="H615" s="221">
        <v>0</v>
      </c>
      <c r="I615" s="221">
        <v>0</v>
      </c>
      <c r="J615" s="224">
        <v>46006.336053240739</v>
      </c>
      <c r="K615" s="221">
        <v>1156</v>
      </c>
      <c r="L615" s="235" t="str">
        <f>IFERROR(_xlfn.XLOOKUP($A615,'LISTA '!$D:$D,'LISTA '!$S:$S),"999999,9")</f>
        <v>999999,9</v>
      </c>
      <c r="M615" s="2" t="str">
        <f>IFERROR(_xlfn.XLOOKUP($A615,'LISTA '!$D:$D,'LISTA '!$S:$S),"999999,9")</f>
        <v>999999,9</v>
      </c>
      <c r="N615" s="2" t="str">
        <f>IFERROR(_xlfn.XLOOKUP($A615,'LISTA '!$D:$D,'LISTA '!$S:$S),"999999,9")</f>
        <v>999999,9</v>
      </c>
    </row>
    <row r="616" spans="1:14" x14ac:dyDescent="0.3">
      <c r="A616" s="187">
        <v>20537</v>
      </c>
      <c r="B616" s="221">
        <v>999999.9</v>
      </c>
      <c r="C616" s="221">
        <v>999999.9</v>
      </c>
      <c r="D616" s="221">
        <v>999999.9</v>
      </c>
      <c r="E616" s="221">
        <v>0</v>
      </c>
      <c r="F616" s="221">
        <v>0</v>
      </c>
      <c r="G616" s="221">
        <v>0</v>
      </c>
      <c r="H616" s="221">
        <v>0</v>
      </c>
      <c r="I616" s="221">
        <v>0</v>
      </c>
      <c r="J616" s="224">
        <v>46006.336053240739</v>
      </c>
      <c r="K616" s="221">
        <v>1320</v>
      </c>
      <c r="L616" s="235" t="str">
        <f>IFERROR(_xlfn.XLOOKUP($A616,'LISTA '!$D:$D,'LISTA '!$S:$S),"999999,9")</f>
        <v>999999,9</v>
      </c>
      <c r="M616" s="2" t="str">
        <f>IFERROR(_xlfn.XLOOKUP($A616,'LISTA '!$D:$D,'LISTA '!$S:$S),"999999,9")</f>
        <v>999999,9</v>
      </c>
      <c r="N616" s="2" t="str">
        <f>IFERROR(_xlfn.XLOOKUP($A616,'LISTA '!$D:$D,'LISTA '!$S:$S),"999999,9")</f>
        <v>999999,9</v>
      </c>
    </row>
    <row r="617" spans="1:14" x14ac:dyDescent="0.3">
      <c r="A617" s="187">
        <v>1266</v>
      </c>
      <c r="B617" s="221">
        <v>155</v>
      </c>
      <c r="C617" s="221">
        <v>155</v>
      </c>
      <c r="D617" s="221">
        <v>155</v>
      </c>
      <c r="E617" s="221">
        <v>0</v>
      </c>
      <c r="F617" s="221">
        <v>0</v>
      </c>
      <c r="G617" s="221">
        <v>0</v>
      </c>
      <c r="H617" s="221">
        <v>0</v>
      </c>
      <c r="I617" s="221">
        <v>0</v>
      </c>
      <c r="J617" s="224">
        <v>46006.336053240739</v>
      </c>
      <c r="K617" s="221">
        <v>2304</v>
      </c>
      <c r="L617" s="235">
        <f>IFERROR(_xlfn.XLOOKUP($A617,'LISTA '!$D:$D,'LISTA '!$S:$S),"999999,9")</f>
        <v>155</v>
      </c>
      <c r="M617" s="2">
        <f>IFERROR(_xlfn.XLOOKUP($A617,'LISTA '!$D:$D,'LISTA '!$S:$S),"999999,9")</f>
        <v>155</v>
      </c>
      <c r="N617" s="2">
        <f>IFERROR(_xlfn.XLOOKUP($A617,'LISTA '!$D:$D,'LISTA '!$S:$S),"999999,9")</f>
        <v>155</v>
      </c>
    </row>
    <row r="618" spans="1:14" x14ac:dyDescent="0.3">
      <c r="A618" s="187">
        <v>21740</v>
      </c>
      <c r="B618" s="221">
        <v>999999.9</v>
      </c>
      <c r="C618" s="221">
        <v>999999.9</v>
      </c>
      <c r="D618" s="221">
        <v>999999.9</v>
      </c>
      <c r="E618" s="221">
        <v>0</v>
      </c>
      <c r="F618" s="221">
        <v>0</v>
      </c>
      <c r="G618" s="221">
        <v>0</v>
      </c>
      <c r="H618" s="221">
        <v>0</v>
      </c>
      <c r="I618" s="221">
        <v>0</v>
      </c>
      <c r="J618" s="224">
        <v>46006.336053240739</v>
      </c>
      <c r="K618" s="221">
        <v>3998</v>
      </c>
      <c r="L618" s="235" t="str">
        <f>IFERROR(_xlfn.XLOOKUP($A618,'LISTA '!$D:$D,'LISTA '!$S:$S),"999999,9")</f>
        <v>999999,9</v>
      </c>
      <c r="M618" s="2" t="str">
        <f>IFERROR(_xlfn.XLOOKUP($A618,'LISTA '!$D:$D,'LISTA '!$S:$S),"999999,9")</f>
        <v>999999,9</v>
      </c>
      <c r="N618" s="2" t="str">
        <f>IFERROR(_xlfn.XLOOKUP($A618,'LISTA '!$D:$D,'LISTA '!$S:$S),"999999,9")</f>
        <v>999999,9</v>
      </c>
    </row>
    <row r="619" spans="1:14" x14ac:dyDescent="0.3">
      <c r="A619" s="187">
        <v>70</v>
      </c>
      <c r="B619" s="221">
        <v>240</v>
      </c>
      <c r="C619" s="221">
        <v>240</v>
      </c>
      <c r="D619" s="221">
        <v>240</v>
      </c>
      <c r="E619" s="221">
        <v>0</v>
      </c>
      <c r="F619" s="221">
        <v>0</v>
      </c>
      <c r="G619" s="221">
        <v>0</v>
      </c>
      <c r="H619" s="221">
        <v>0</v>
      </c>
      <c r="I619" s="221">
        <v>0</v>
      </c>
      <c r="J619" s="224">
        <v>46006.336053240739</v>
      </c>
      <c r="K619" s="221">
        <v>44</v>
      </c>
      <c r="L619" s="235">
        <f>IFERROR(_xlfn.XLOOKUP($A619,'LISTA '!$D:$D,'LISTA '!$S:$S),"999999,9")</f>
        <v>240</v>
      </c>
      <c r="M619" s="2">
        <f>IFERROR(_xlfn.XLOOKUP($A619,'LISTA '!$D:$D,'LISTA '!$S:$S),"999999,9")</f>
        <v>240</v>
      </c>
      <c r="N619" s="2">
        <f>IFERROR(_xlfn.XLOOKUP($A619,'LISTA '!$D:$D,'LISTA '!$S:$S),"999999,9")</f>
        <v>240</v>
      </c>
    </row>
    <row r="620" spans="1:14" x14ac:dyDescent="0.3">
      <c r="A620" s="187">
        <v>85</v>
      </c>
      <c r="B620" s="221">
        <v>999999.9</v>
      </c>
      <c r="C620" s="221">
        <v>999999.9</v>
      </c>
      <c r="D620" s="221">
        <v>999999.9</v>
      </c>
      <c r="E620" s="221">
        <v>0</v>
      </c>
      <c r="F620" s="221">
        <v>0</v>
      </c>
      <c r="G620" s="221">
        <v>0</v>
      </c>
      <c r="H620" s="221">
        <v>0</v>
      </c>
      <c r="I620" s="221">
        <v>0</v>
      </c>
      <c r="J620" s="224">
        <v>46006.336053240739</v>
      </c>
      <c r="K620" s="221">
        <v>46</v>
      </c>
      <c r="L620" s="235" t="str">
        <f>IFERROR(_xlfn.XLOOKUP($A620,'LISTA '!$D:$D,'LISTA '!$S:$S),"999999,9")</f>
        <v>999999,9</v>
      </c>
      <c r="M620" s="2" t="str">
        <f>IFERROR(_xlfn.XLOOKUP($A620,'LISTA '!$D:$D,'LISTA '!$S:$S),"999999,9")</f>
        <v>999999,9</v>
      </c>
      <c r="N620" s="2" t="str">
        <f>IFERROR(_xlfn.XLOOKUP($A620,'LISTA '!$D:$D,'LISTA '!$S:$S),"999999,9")</f>
        <v>999999,9</v>
      </c>
    </row>
    <row r="621" spans="1:14" x14ac:dyDescent="0.3">
      <c r="A621" s="187">
        <v>228</v>
      </c>
      <c r="B621" s="221">
        <v>137.5</v>
      </c>
      <c r="C621" s="221">
        <v>137.5</v>
      </c>
      <c r="D621" s="221">
        <v>137.5</v>
      </c>
      <c r="E621" s="221">
        <v>0</v>
      </c>
      <c r="F621" s="221">
        <v>0</v>
      </c>
      <c r="G621" s="221">
        <v>0</v>
      </c>
      <c r="H621" s="221">
        <v>0</v>
      </c>
      <c r="I621" s="221">
        <v>0</v>
      </c>
      <c r="J621" s="224">
        <v>46006.336053240739</v>
      </c>
      <c r="K621" s="221">
        <v>71</v>
      </c>
      <c r="L621" s="235">
        <f>IFERROR(_xlfn.XLOOKUP($A621,'LISTA '!$D:$D,'LISTA '!$S:$S),"999999,9")</f>
        <v>137.5</v>
      </c>
      <c r="M621" s="2">
        <f>IFERROR(_xlfn.XLOOKUP($A621,'LISTA '!$D:$D,'LISTA '!$S:$S),"999999,9")</f>
        <v>137.5</v>
      </c>
      <c r="N621" s="2">
        <f>IFERROR(_xlfn.XLOOKUP($A621,'LISTA '!$D:$D,'LISTA '!$S:$S),"999999,9")</f>
        <v>137.5</v>
      </c>
    </row>
    <row r="622" spans="1:14" x14ac:dyDescent="0.3">
      <c r="A622" s="187">
        <v>230</v>
      </c>
      <c r="B622" s="221">
        <v>235</v>
      </c>
      <c r="C622" s="221">
        <v>235</v>
      </c>
      <c r="D622" s="221">
        <v>235</v>
      </c>
      <c r="E622" s="221">
        <v>0</v>
      </c>
      <c r="F622" s="221">
        <v>0</v>
      </c>
      <c r="G622" s="221">
        <v>0</v>
      </c>
      <c r="H622" s="221">
        <v>0</v>
      </c>
      <c r="I622" s="221">
        <v>0</v>
      </c>
      <c r="J622" s="224">
        <v>46006.336053240739</v>
      </c>
      <c r="K622" s="221">
        <v>76</v>
      </c>
      <c r="L622" s="235">
        <f>IFERROR(_xlfn.XLOOKUP($A622,'LISTA '!$D:$D,'LISTA '!$S:$S),"999999,9")</f>
        <v>235</v>
      </c>
      <c r="M622" s="2">
        <f>IFERROR(_xlfn.XLOOKUP($A622,'LISTA '!$D:$D,'LISTA '!$S:$S),"999999,9")</f>
        <v>235</v>
      </c>
      <c r="N622" s="2">
        <f>IFERROR(_xlfn.XLOOKUP($A622,'LISTA '!$D:$D,'LISTA '!$S:$S),"999999,9")</f>
        <v>235</v>
      </c>
    </row>
    <row r="623" spans="1:14" x14ac:dyDescent="0.3">
      <c r="A623" s="187">
        <v>169</v>
      </c>
      <c r="B623" s="221">
        <v>160</v>
      </c>
      <c r="C623" s="221">
        <v>160</v>
      </c>
      <c r="D623" s="221">
        <v>160</v>
      </c>
      <c r="E623" s="221">
        <v>0</v>
      </c>
      <c r="F623" s="221">
        <v>0</v>
      </c>
      <c r="G623" s="221">
        <v>0</v>
      </c>
      <c r="H623" s="221">
        <v>0</v>
      </c>
      <c r="I623" s="221">
        <v>0</v>
      </c>
      <c r="J623" s="224">
        <v>46006.336053240739</v>
      </c>
      <c r="K623" s="221">
        <v>123</v>
      </c>
      <c r="L623" s="235">
        <f>IFERROR(_xlfn.XLOOKUP($A623,'LISTA '!$D:$D,'LISTA '!$S:$S),"999999,9")</f>
        <v>160</v>
      </c>
      <c r="M623" s="2">
        <f>IFERROR(_xlfn.XLOOKUP($A623,'LISTA '!$D:$D,'LISTA '!$S:$S),"999999,9")</f>
        <v>160</v>
      </c>
      <c r="N623" s="2">
        <f>IFERROR(_xlfn.XLOOKUP($A623,'LISTA '!$D:$D,'LISTA '!$S:$S),"999999,9")</f>
        <v>160</v>
      </c>
    </row>
    <row r="624" spans="1:14" x14ac:dyDescent="0.3">
      <c r="A624" s="187">
        <v>195</v>
      </c>
      <c r="B624" s="221">
        <v>142.5</v>
      </c>
      <c r="C624" s="221">
        <v>142.5</v>
      </c>
      <c r="D624" s="221">
        <v>142.5</v>
      </c>
      <c r="E624" s="221">
        <v>0</v>
      </c>
      <c r="F624" s="221">
        <v>0</v>
      </c>
      <c r="G624" s="221">
        <v>0</v>
      </c>
      <c r="H624" s="221">
        <v>0</v>
      </c>
      <c r="I624" s="221">
        <v>0</v>
      </c>
      <c r="J624" s="224">
        <v>46006.336053240739</v>
      </c>
      <c r="K624" s="221">
        <v>155</v>
      </c>
      <c r="L624" s="235">
        <f>IFERROR(_xlfn.XLOOKUP($A624,'LISTA '!$D:$D,'LISTA '!$S:$S),"999999,9")</f>
        <v>142.5</v>
      </c>
      <c r="M624" s="2">
        <f>IFERROR(_xlfn.XLOOKUP($A624,'LISTA '!$D:$D,'LISTA '!$S:$S),"999999,9")</f>
        <v>142.5</v>
      </c>
      <c r="N624" s="2">
        <f>IFERROR(_xlfn.XLOOKUP($A624,'LISTA '!$D:$D,'LISTA '!$S:$S),"999999,9")</f>
        <v>142.5</v>
      </c>
    </row>
    <row r="625" spans="1:14" x14ac:dyDescent="0.3">
      <c r="A625" s="187">
        <v>199</v>
      </c>
      <c r="B625" s="221">
        <v>142.5</v>
      </c>
      <c r="C625" s="221">
        <v>142.5</v>
      </c>
      <c r="D625" s="221">
        <v>142.5</v>
      </c>
      <c r="E625" s="221">
        <v>0</v>
      </c>
      <c r="F625" s="221">
        <v>0</v>
      </c>
      <c r="G625" s="221">
        <v>0</v>
      </c>
      <c r="H625" s="221">
        <v>0</v>
      </c>
      <c r="I625" s="221">
        <v>0</v>
      </c>
      <c r="J625" s="224">
        <v>46006.336053240739</v>
      </c>
      <c r="K625" s="221">
        <v>156</v>
      </c>
      <c r="L625" s="235">
        <f>IFERROR(_xlfn.XLOOKUP($A625,'LISTA '!$D:$D,'LISTA '!$S:$S),"999999,9")</f>
        <v>142.5</v>
      </c>
      <c r="M625" s="2">
        <f>IFERROR(_xlfn.XLOOKUP($A625,'LISTA '!$D:$D,'LISTA '!$S:$S),"999999,9")</f>
        <v>142.5</v>
      </c>
      <c r="N625" s="2">
        <f>IFERROR(_xlfn.XLOOKUP($A625,'LISTA '!$D:$D,'LISTA '!$S:$S),"999999,9")</f>
        <v>142.5</v>
      </c>
    </row>
    <row r="626" spans="1:14" x14ac:dyDescent="0.3">
      <c r="A626" s="187">
        <v>194</v>
      </c>
      <c r="B626" s="221">
        <v>182.5</v>
      </c>
      <c r="C626" s="221">
        <v>182.5</v>
      </c>
      <c r="D626" s="221">
        <v>182.5</v>
      </c>
      <c r="E626" s="221">
        <v>0</v>
      </c>
      <c r="F626" s="221">
        <v>0</v>
      </c>
      <c r="G626" s="221">
        <v>0</v>
      </c>
      <c r="H626" s="221">
        <v>0</v>
      </c>
      <c r="I626" s="221">
        <v>0</v>
      </c>
      <c r="J626" s="224">
        <v>46006.336053240739</v>
      </c>
      <c r="K626" s="221">
        <v>177</v>
      </c>
      <c r="L626" s="235">
        <f>IFERROR(_xlfn.XLOOKUP($A626,'LISTA '!$D:$D,'LISTA '!$S:$S),"999999,9")</f>
        <v>0</v>
      </c>
      <c r="M626" s="2">
        <f>IFERROR(_xlfn.XLOOKUP($A626,'LISTA '!$D:$D,'LISTA '!$S:$S),"999999,9")</f>
        <v>0</v>
      </c>
      <c r="N626" s="2">
        <f>IFERROR(_xlfn.XLOOKUP($A626,'LISTA '!$D:$D,'LISTA '!$S:$S),"999999,9")</f>
        <v>0</v>
      </c>
    </row>
    <row r="627" spans="1:14" x14ac:dyDescent="0.3">
      <c r="A627" s="187">
        <v>258</v>
      </c>
      <c r="B627" s="221">
        <v>155</v>
      </c>
      <c r="C627" s="221">
        <v>155</v>
      </c>
      <c r="D627" s="221">
        <v>155</v>
      </c>
      <c r="E627" s="221">
        <v>0</v>
      </c>
      <c r="F627" s="221">
        <v>0</v>
      </c>
      <c r="G627" s="221">
        <v>0</v>
      </c>
      <c r="H627" s="221">
        <v>0</v>
      </c>
      <c r="I627" s="221">
        <v>0</v>
      </c>
      <c r="J627" s="224">
        <v>46006.336053240739</v>
      </c>
      <c r="K627" s="221">
        <v>182</v>
      </c>
      <c r="L627" s="235">
        <f>IFERROR(_xlfn.XLOOKUP($A627,'LISTA '!$D:$D,'LISTA '!$S:$S),"999999,9")</f>
        <v>155</v>
      </c>
      <c r="M627" s="2">
        <f>IFERROR(_xlfn.XLOOKUP($A627,'LISTA '!$D:$D,'LISTA '!$S:$S),"999999,9")</f>
        <v>155</v>
      </c>
      <c r="N627" s="2">
        <f>IFERROR(_xlfn.XLOOKUP($A627,'LISTA '!$D:$D,'LISTA '!$S:$S),"999999,9")</f>
        <v>155</v>
      </c>
    </row>
    <row r="628" spans="1:14" x14ac:dyDescent="0.3">
      <c r="A628" s="187">
        <v>232</v>
      </c>
      <c r="B628" s="221">
        <v>87</v>
      </c>
      <c r="C628" s="221">
        <v>87</v>
      </c>
      <c r="D628" s="221">
        <v>87</v>
      </c>
      <c r="E628" s="221">
        <v>0</v>
      </c>
      <c r="F628" s="221">
        <v>0</v>
      </c>
      <c r="G628" s="221">
        <v>0</v>
      </c>
      <c r="H628" s="221">
        <v>0</v>
      </c>
      <c r="I628" s="221">
        <v>0</v>
      </c>
      <c r="J628" s="224">
        <v>46006.336053240739</v>
      </c>
      <c r="K628" s="221">
        <v>204</v>
      </c>
      <c r="L628" s="235">
        <f>IFERROR(_xlfn.XLOOKUP($A628,'LISTA '!$D:$D,'LISTA '!$S:$S),"999999,9")</f>
        <v>87</v>
      </c>
      <c r="M628" s="2">
        <f>IFERROR(_xlfn.XLOOKUP($A628,'LISTA '!$D:$D,'LISTA '!$S:$S),"999999,9")</f>
        <v>87</v>
      </c>
      <c r="N628" s="2">
        <f>IFERROR(_xlfn.XLOOKUP($A628,'LISTA '!$D:$D,'LISTA '!$S:$S),"999999,9")</f>
        <v>87</v>
      </c>
    </row>
    <row r="629" spans="1:14" x14ac:dyDescent="0.3">
      <c r="A629" s="187">
        <v>20080</v>
      </c>
      <c r="B629" s="221">
        <v>999999.9</v>
      </c>
      <c r="C629" s="221">
        <v>999999.9</v>
      </c>
      <c r="D629" s="221">
        <v>999999.9</v>
      </c>
      <c r="E629" s="221">
        <v>0</v>
      </c>
      <c r="F629" s="221">
        <v>0</v>
      </c>
      <c r="G629" s="221">
        <v>0</v>
      </c>
      <c r="H629" s="221">
        <v>0</v>
      </c>
      <c r="I629" s="221">
        <v>0</v>
      </c>
      <c r="J629" s="224">
        <v>46006.336053240739</v>
      </c>
      <c r="K629" s="221">
        <v>218</v>
      </c>
      <c r="L629" s="235" t="str">
        <f>IFERROR(_xlfn.XLOOKUP($A629,'LISTA '!$D:$D,'LISTA '!$S:$S),"999999,9")</f>
        <v>999999,9</v>
      </c>
      <c r="M629" s="2" t="str">
        <f>IFERROR(_xlfn.XLOOKUP($A629,'LISTA '!$D:$D,'LISTA '!$S:$S),"999999,9")</f>
        <v>999999,9</v>
      </c>
      <c r="N629" s="2" t="str">
        <f>IFERROR(_xlfn.XLOOKUP($A629,'LISTA '!$D:$D,'LISTA '!$S:$S),"999999,9")</f>
        <v>999999,9</v>
      </c>
    </row>
    <row r="630" spans="1:14" x14ac:dyDescent="0.3">
      <c r="A630" s="187">
        <v>20020</v>
      </c>
      <c r="B630" s="221">
        <v>999999.9</v>
      </c>
      <c r="C630" s="221">
        <v>999999.9</v>
      </c>
      <c r="D630" s="221">
        <v>999999.9</v>
      </c>
      <c r="E630" s="221">
        <v>0</v>
      </c>
      <c r="F630" s="221">
        <v>0</v>
      </c>
      <c r="G630" s="221">
        <v>0</v>
      </c>
      <c r="H630" s="221">
        <v>0</v>
      </c>
      <c r="I630" s="221">
        <v>0</v>
      </c>
      <c r="J630" s="224">
        <v>46006.336053240739</v>
      </c>
      <c r="K630" s="221">
        <v>300</v>
      </c>
      <c r="L630" s="235" t="str">
        <f>IFERROR(_xlfn.XLOOKUP($A630,'LISTA '!$D:$D,'LISTA '!$S:$S),"999999,9")</f>
        <v>999999,9</v>
      </c>
      <c r="M630" s="2" t="str">
        <f>IFERROR(_xlfn.XLOOKUP($A630,'LISTA '!$D:$D,'LISTA '!$S:$S),"999999,9")</f>
        <v>999999,9</v>
      </c>
      <c r="N630" s="2" t="str">
        <f>IFERROR(_xlfn.XLOOKUP($A630,'LISTA '!$D:$D,'LISTA '!$S:$S),"999999,9")</f>
        <v>999999,9</v>
      </c>
    </row>
    <row r="631" spans="1:14" x14ac:dyDescent="0.3">
      <c r="A631" s="187">
        <v>86</v>
      </c>
      <c r="B631" s="221">
        <v>360</v>
      </c>
      <c r="C631" s="221">
        <v>360</v>
      </c>
      <c r="D631" s="221">
        <v>360</v>
      </c>
      <c r="E631" s="221">
        <v>0</v>
      </c>
      <c r="F631" s="221">
        <v>0</v>
      </c>
      <c r="G631" s="221">
        <v>0</v>
      </c>
      <c r="H631" s="221">
        <v>0</v>
      </c>
      <c r="I631" s="221">
        <v>0</v>
      </c>
      <c r="J631" s="224">
        <v>46006.336053240739</v>
      </c>
      <c r="K631" s="221">
        <v>301</v>
      </c>
      <c r="L631" s="235">
        <f>IFERROR(_xlfn.XLOOKUP($A631,'LISTA '!$D:$D,'LISTA '!$S:$S),"999999,9")</f>
        <v>360</v>
      </c>
      <c r="M631" s="2">
        <f>IFERROR(_xlfn.XLOOKUP($A631,'LISTA '!$D:$D,'LISTA '!$S:$S),"999999,9")</f>
        <v>360</v>
      </c>
      <c r="N631" s="2">
        <f>IFERROR(_xlfn.XLOOKUP($A631,'LISTA '!$D:$D,'LISTA '!$S:$S),"999999,9")</f>
        <v>360</v>
      </c>
    </row>
    <row r="632" spans="1:14" x14ac:dyDescent="0.3">
      <c r="A632" s="187">
        <v>130</v>
      </c>
      <c r="B632" s="221">
        <v>224</v>
      </c>
      <c r="C632" s="221">
        <v>224</v>
      </c>
      <c r="D632" s="221">
        <v>224</v>
      </c>
      <c r="E632" s="221">
        <v>0</v>
      </c>
      <c r="F632" s="221">
        <v>0</v>
      </c>
      <c r="G632" s="221">
        <v>0</v>
      </c>
      <c r="H632" s="221">
        <v>0</v>
      </c>
      <c r="I632" s="221">
        <v>0</v>
      </c>
      <c r="J632" s="224">
        <v>46006.336053240739</v>
      </c>
      <c r="K632" s="221">
        <v>343</v>
      </c>
      <c r="L632" s="235">
        <f>IFERROR(_xlfn.XLOOKUP($A632,'LISTA '!$D:$D,'LISTA '!$S:$S),"999999,9")</f>
        <v>0</v>
      </c>
      <c r="M632" s="2">
        <f>IFERROR(_xlfn.XLOOKUP($A632,'LISTA '!$D:$D,'LISTA '!$S:$S),"999999,9")</f>
        <v>0</v>
      </c>
      <c r="N632" s="2">
        <f>IFERROR(_xlfn.XLOOKUP($A632,'LISTA '!$D:$D,'LISTA '!$S:$S),"999999,9")</f>
        <v>0</v>
      </c>
    </row>
    <row r="633" spans="1:14" x14ac:dyDescent="0.3">
      <c r="A633" s="187">
        <v>174</v>
      </c>
      <c r="B633" s="221">
        <v>97.5</v>
      </c>
      <c r="C633" s="221">
        <v>97.5</v>
      </c>
      <c r="D633" s="221">
        <v>97.5</v>
      </c>
      <c r="E633" s="221">
        <v>0</v>
      </c>
      <c r="F633" s="221">
        <v>0</v>
      </c>
      <c r="G633" s="221">
        <v>0</v>
      </c>
      <c r="H633" s="221">
        <v>0</v>
      </c>
      <c r="I633" s="221">
        <v>0</v>
      </c>
      <c r="J633" s="224">
        <v>46006.336053240739</v>
      </c>
      <c r="K633" s="221">
        <v>366</v>
      </c>
      <c r="L633" s="235">
        <f>IFERROR(_xlfn.XLOOKUP($A633,'LISTA '!$D:$D,'LISTA '!$S:$S),"999999,9")</f>
        <v>97.5</v>
      </c>
      <c r="M633" s="2">
        <f>IFERROR(_xlfn.XLOOKUP($A633,'LISTA '!$D:$D,'LISTA '!$S:$S),"999999,9")</f>
        <v>97.5</v>
      </c>
      <c r="N633" s="2">
        <f>IFERROR(_xlfn.XLOOKUP($A633,'LISTA '!$D:$D,'LISTA '!$S:$S),"999999,9")</f>
        <v>97.5</v>
      </c>
    </row>
    <row r="634" spans="1:14" x14ac:dyDescent="0.3">
      <c r="A634" s="187">
        <v>179</v>
      </c>
      <c r="B634" s="221">
        <v>70</v>
      </c>
      <c r="C634" s="221">
        <v>70</v>
      </c>
      <c r="D634" s="221">
        <v>70</v>
      </c>
      <c r="E634" s="221">
        <v>0</v>
      </c>
      <c r="F634" s="221">
        <v>0</v>
      </c>
      <c r="G634" s="221">
        <v>0</v>
      </c>
      <c r="H634" s="221">
        <v>0</v>
      </c>
      <c r="I634" s="221">
        <v>0</v>
      </c>
      <c r="J634" s="224">
        <v>46006.336053240739</v>
      </c>
      <c r="K634" s="221">
        <v>367</v>
      </c>
      <c r="L634" s="235">
        <f>IFERROR(_xlfn.XLOOKUP($A634,'LISTA '!$D:$D,'LISTA '!$S:$S),"999999,9")</f>
        <v>70</v>
      </c>
      <c r="M634" s="2">
        <f>IFERROR(_xlfn.XLOOKUP($A634,'LISTA '!$D:$D,'LISTA '!$S:$S),"999999,9")</f>
        <v>70</v>
      </c>
      <c r="N634" s="2">
        <f>IFERROR(_xlfn.XLOOKUP($A634,'LISTA '!$D:$D,'LISTA '!$S:$S),"999999,9")</f>
        <v>70</v>
      </c>
    </row>
    <row r="635" spans="1:14" x14ac:dyDescent="0.3">
      <c r="A635" s="187">
        <v>180</v>
      </c>
      <c r="B635" s="221">
        <v>65</v>
      </c>
      <c r="C635" s="221">
        <v>65</v>
      </c>
      <c r="D635" s="221">
        <v>65</v>
      </c>
      <c r="E635" s="221">
        <v>0</v>
      </c>
      <c r="F635" s="221">
        <v>0</v>
      </c>
      <c r="G635" s="221">
        <v>0</v>
      </c>
      <c r="H635" s="221">
        <v>0</v>
      </c>
      <c r="I635" s="221">
        <v>0</v>
      </c>
      <c r="J635" s="224">
        <v>46006.336053240739</v>
      </c>
      <c r="K635" s="221">
        <v>368</v>
      </c>
      <c r="L635" s="235">
        <f>IFERROR(_xlfn.XLOOKUP($A635,'LISTA '!$D:$D,'LISTA '!$S:$S),"999999,9")</f>
        <v>65</v>
      </c>
      <c r="M635" s="2">
        <f>IFERROR(_xlfn.XLOOKUP($A635,'LISTA '!$D:$D,'LISTA '!$S:$S),"999999,9")</f>
        <v>65</v>
      </c>
      <c r="N635" s="2">
        <f>IFERROR(_xlfn.XLOOKUP($A635,'LISTA '!$D:$D,'LISTA '!$S:$S),"999999,9")</f>
        <v>65</v>
      </c>
    </row>
    <row r="636" spans="1:14" x14ac:dyDescent="0.3">
      <c r="A636" s="187">
        <v>21723</v>
      </c>
      <c r="B636" s="221">
        <v>999999.9</v>
      </c>
      <c r="C636" s="221">
        <v>999999.9</v>
      </c>
      <c r="D636" s="221">
        <v>999999.9</v>
      </c>
      <c r="E636" s="221">
        <v>0</v>
      </c>
      <c r="F636" s="221">
        <v>0</v>
      </c>
      <c r="G636" s="221">
        <v>0</v>
      </c>
      <c r="H636" s="221">
        <v>0</v>
      </c>
      <c r="I636" s="221">
        <v>0</v>
      </c>
      <c r="J636" s="224">
        <v>46006.336053240739</v>
      </c>
      <c r="K636" s="221">
        <v>3975</v>
      </c>
      <c r="L636" s="235" t="str">
        <f>IFERROR(_xlfn.XLOOKUP($A636,'LISTA '!$D:$D,'LISTA '!$S:$S),"999999,9")</f>
        <v>999999,9</v>
      </c>
      <c r="M636" s="2" t="str">
        <f>IFERROR(_xlfn.XLOOKUP($A636,'LISTA '!$D:$D,'LISTA '!$S:$S),"999999,9")</f>
        <v>999999,9</v>
      </c>
      <c r="N636" s="2" t="str">
        <f>IFERROR(_xlfn.XLOOKUP($A636,'LISTA '!$D:$D,'LISTA '!$S:$S),"999999,9")</f>
        <v>999999,9</v>
      </c>
    </row>
    <row r="637" spans="1:14" x14ac:dyDescent="0.3">
      <c r="A637" s="187">
        <v>21605</v>
      </c>
      <c r="B637" s="221">
        <v>999999.9</v>
      </c>
      <c r="C637" s="221">
        <v>999999.9</v>
      </c>
      <c r="D637" s="221">
        <v>999999.9</v>
      </c>
      <c r="E637" s="221">
        <v>0</v>
      </c>
      <c r="F637" s="221">
        <v>0</v>
      </c>
      <c r="G637" s="221">
        <v>0</v>
      </c>
      <c r="H637" s="221">
        <v>0</v>
      </c>
      <c r="I637" s="221">
        <v>0</v>
      </c>
      <c r="J637" s="224">
        <v>46006.336053240739</v>
      </c>
      <c r="K637" s="221">
        <v>3699</v>
      </c>
      <c r="L637" s="235" t="str">
        <f>IFERROR(_xlfn.XLOOKUP($A637,'LISTA '!$D:$D,'LISTA '!$S:$S),"999999,9")</f>
        <v>999999,9</v>
      </c>
      <c r="M637" s="2" t="str">
        <f>IFERROR(_xlfn.XLOOKUP($A637,'LISTA '!$D:$D,'LISTA '!$S:$S),"999999,9")</f>
        <v>999999,9</v>
      </c>
      <c r="N637" s="2" t="str">
        <f>IFERROR(_xlfn.XLOOKUP($A637,'LISTA '!$D:$D,'LISTA '!$S:$S),"999999,9")</f>
        <v>999999,9</v>
      </c>
    </row>
    <row r="638" spans="1:14" x14ac:dyDescent="0.3">
      <c r="A638" s="187">
        <v>21620</v>
      </c>
      <c r="B638" s="221">
        <v>999999.9</v>
      </c>
      <c r="C638" s="221">
        <v>999999.9</v>
      </c>
      <c r="D638" s="221">
        <v>999999.9</v>
      </c>
      <c r="E638" s="221">
        <v>0</v>
      </c>
      <c r="F638" s="221">
        <v>0</v>
      </c>
      <c r="G638" s="221">
        <v>0</v>
      </c>
      <c r="H638" s="221">
        <v>0</v>
      </c>
      <c r="I638" s="221">
        <v>0</v>
      </c>
      <c r="J638" s="224">
        <v>46006.336053240739</v>
      </c>
      <c r="K638" s="221">
        <v>3744</v>
      </c>
      <c r="L638" s="235" t="str">
        <f>IFERROR(_xlfn.XLOOKUP($A638,'LISTA '!$D:$D,'LISTA '!$S:$S),"999999,9")</f>
        <v>999999,9</v>
      </c>
      <c r="M638" s="2" t="str">
        <f>IFERROR(_xlfn.XLOOKUP($A638,'LISTA '!$D:$D,'LISTA '!$S:$S),"999999,9")</f>
        <v>999999,9</v>
      </c>
      <c r="N638" s="2" t="str">
        <f>IFERROR(_xlfn.XLOOKUP($A638,'LISTA '!$D:$D,'LISTA '!$S:$S),"999999,9")</f>
        <v>999999,9</v>
      </c>
    </row>
    <row r="639" spans="1:14" x14ac:dyDescent="0.3">
      <c r="A639" s="187">
        <v>2803</v>
      </c>
      <c r="B639" s="221">
        <v>300</v>
      </c>
      <c r="C639" s="221">
        <v>300</v>
      </c>
      <c r="D639" s="221">
        <v>300</v>
      </c>
      <c r="E639" s="221">
        <v>0</v>
      </c>
      <c r="F639" s="221">
        <v>0</v>
      </c>
      <c r="G639" s="221">
        <v>0</v>
      </c>
      <c r="H639" s="221">
        <v>0</v>
      </c>
      <c r="I639" s="221">
        <v>0</v>
      </c>
      <c r="J639" s="224">
        <v>46006.336053240739</v>
      </c>
      <c r="K639" s="221">
        <v>3752</v>
      </c>
      <c r="L639" s="235">
        <f>IFERROR(_xlfn.XLOOKUP($A639,'LISTA '!$D:$D,'LISTA '!$S:$S),"999999,9")</f>
        <v>300</v>
      </c>
      <c r="M639" s="2">
        <f>IFERROR(_xlfn.XLOOKUP($A639,'LISTA '!$D:$D,'LISTA '!$S:$S),"999999,9")</f>
        <v>300</v>
      </c>
      <c r="N639" s="2">
        <f>IFERROR(_xlfn.XLOOKUP($A639,'LISTA '!$D:$D,'LISTA '!$S:$S),"999999,9")</f>
        <v>300</v>
      </c>
    </row>
    <row r="640" spans="1:14" x14ac:dyDescent="0.3">
      <c r="A640" s="187">
        <v>21645</v>
      </c>
      <c r="B640" s="221">
        <v>999999.9</v>
      </c>
      <c r="C640" s="221">
        <v>999999.9</v>
      </c>
      <c r="D640" s="221">
        <v>999999.9</v>
      </c>
      <c r="E640" s="221">
        <v>0</v>
      </c>
      <c r="F640" s="221">
        <v>0</v>
      </c>
      <c r="G640" s="221">
        <v>0</v>
      </c>
      <c r="H640" s="221">
        <v>0</v>
      </c>
      <c r="I640" s="221">
        <v>0</v>
      </c>
      <c r="J640" s="224">
        <v>46006.336053240739</v>
      </c>
      <c r="K640" s="221">
        <v>3829</v>
      </c>
      <c r="L640" s="235" t="str">
        <f>IFERROR(_xlfn.XLOOKUP($A640,'LISTA '!$D:$D,'LISTA '!$S:$S),"999999,9")</f>
        <v>999999,9</v>
      </c>
      <c r="M640" s="2" t="str">
        <f>IFERROR(_xlfn.XLOOKUP($A640,'LISTA '!$D:$D,'LISTA '!$S:$S),"999999,9")</f>
        <v>999999,9</v>
      </c>
      <c r="N640" s="2" t="str">
        <f>IFERROR(_xlfn.XLOOKUP($A640,'LISTA '!$D:$D,'LISTA '!$S:$S),"999999,9")</f>
        <v>999999,9</v>
      </c>
    </row>
    <row r="641" spans="1:14" x14ac:dyDescent="0.3">
      <c r="A641" s="187">
        <v>21717</v>
      </c>
      <c r="B641" s="221">
        <v>999999.9</v>
      </c>
      <c r="C641" s="221">
        <v>999999.9</v>
      </c>
      <c r="D641" s="221">
        <v>999999.9</v>
      </c>
      <c r="E641" s="221">
        <v>0</v>
      </c>
      <c r="F641" s="221">
        <v>0</v>
      </c>
      <c r="G641" s="221">
        <v>0</v>
      </c>
      <c r="H641" s="221">
        <v>0</v>
      </c>
      <c r="I641" s="221">
        <v>0</v>
      </c>
      <c r="J641" s="224">
        <v>46006.336053240739</v>
      </c>
      <c r="K641" s="221">
        <v>3968</v>
      </c>
      <c r="L641" s="235" t="str">
        <f>IFERROR(_xlfn.XLOOKUP($A641,'LISTA '!$D:$D,'LISTA '!$S:$S),"999999,9")</f>
        <v>999999,9</v>
      </c>
      <c r="M641" s="2" t="str">
        <f>IFERROR(_xlfn.XLOOKUP($A641,'LISTA '!$D:$D,'LISTA '!$S:$S),"999999,9")</f>
        <v>999999,9</v>
      </c>
      <c r="N641" s="2" t="str">
        <f>IFERROR(_xlfn.XLOOKUP($A641,'LISTA '!$D:$D,'LISTA '!$S:$S),"999999,9")</f>
        <v>999999,9</v>
      </c>
    </row>
    <row r="642" spans="1:14" x14ac:dyDescent="0.3">
      <c r="A642" s="187">
        <v>21743</v>
      </c>
      <c r="B642" s="221">
        <v>120</v>
      </c>
      <c r="C642" s="221">
        <v>120</v>
      </c>
      <c r="D642" s="221">
        <v>120</v>
      </c>
      <c r="E642" s="221">
        <v>0</v>
      </c>
      <c r="F642" s="221">
        <v>0</v>
      </c>
      <c r="G642" s="221">
        <v>0</v>
      </c>
      <c r="H642" s="221">
        <v>0</v>
      </c>
      <c r="I642" s="221">
        <v>0</v>
      </c>
      <c r="J642" s="224">
        <v>46006.336053240739</v>
      </c>
      <c r="K642" s="221">
        <v>4003</v>
      </c>
      <c r="L642" s="235">
        <f>IFERROR(_xlfn.XLOOKUP($A642,'LISTA '!$D:$D,'LISTA '!$S:$S),"999999,9")</f>
        <v>90</v>
      </c>
      <c r="M642" s="2">
        <f>IFERROR(_xlfn.XLOOKUP($A642,'LISTA '!$D:$D,'LISTA '!$S:$S),"999999,9")</f>
        <v>90</v>
      </c>
      <c r="N642" s="2">
        <f>IFERROR(_xlfn.XLOOKUP($A642,'LISTA '!$D:$D,'LISTA '!$S:$S),"999999,9")</f>
        <v>90</v>
      </c>
    </row>
    <row r="643" spans="1:14" x14ac:dyDescent="0.3">
      <c r="A643" s="187">
        <v>21744</v>
      </c>
      <c r="B643" s="221">
        <v>999999.9</v>
      </c>
      <c r="C643" s="221">
        <v>999999.9</v>
      </c>
      <c r="D643" s="221">
        <v>999999.9</v>
      </c>
      <c r="E643" s="221">
        <v>0</v>
      </c>
      <c r="F643" s="221">
        <v>0</v>
      </c>
      <c r="G643" s="221">
        <v>0</v>
      </c>
      <c r="H643" s="221">
        <v>0</v>
      </c>
      <c r="I643" s="221">
        <v>0</v>
      </c>
      <c r="J643" s="224">
        <v>46006.336053240739</v>
      </c>
      <c r="K643" s="221">
        <v>4004</v>
      </c>
      <c r="L643" s="235" t="str">
        <f>IFERROR(_xlfn.XLOOKUP($A643,'LISTA '!$D:$D,'LISTA '!$S:$S),"999999,9")</f>
        <v>999999,9</v>
      </c>
      <c r="M643" s="2" t="str">
        <f>IFERROR(_xlfn.XLOOKUP($A643,'LISTA '!$D:$D,'LISTA '!$S:$S),"999999,9")</f>
        <v>999999,9</v>
      </c>
      <c r="N643" s="2" t="str">
        <f>IFERROR(_xlfn.XLOOKUP($A643,'LISTA '!$D:$D,'LISTA '!$S:$S),"999999,9")</f>
        <v>999999,9</v>
      </c>
    </row>
    <row r="644" spans="1:14" x14ac:dyDescent="0.3">
      <c r="A644" s="187">
        <v>21745</v>
      </c>
      <c r="B644" s="221">
        <v>670</v>
      </c>
      <c r="C644" s="221">
        <v>670</v>
      </c>
      <c r="D644" s="221">
        <v>670</v>
      </c>
      <c r="E644" s="221">
        <v>0</v>
      </c>
      <c r="F644" s="221">
        <v>0</v>
      </c>
      <c r="G644" s="221">
        <v>0</v>
      </c>
      <c r="H644" s="221">
        <v>0</v>
      </c>
      <c r="I644" s="221">
        <v>0</v>
      </c>
      <c r="J644" s="224">
        <v>46006.336053240739</v>
      </c>
      <c r="K644" s="221">
        <v>4005</v>
      </c>
      <c r="L644" s="235">
        <f>IFERROR(_xlfn.XLOOKUP($A644,'LISTA '!$D:$D,'LISTA '!$S:$S),"999999,9")</f>
        <v>670</v>
      </c>
      <c r="M644" s="2">
        <f>IFERROR(_xlfn.XLOOKUP($A644,'LISTA '!$D:$D,'LISTA '!$S:$S),"999999,9")</f>
        <v>670</v>
      </c>
      <c r="N644" s="2">
        <f>IFERROR(_xlfn.XLOOKUP($A644,'LISTA '!$D:$D,'LISTA '!$S:$S),"999999,9")</f>
        <v>670</v>
      </c>
    </row>
    <row r="645" spans="1:14" x14ac:dyDescent="0.3">
      <c r="A645" s="187">
        <v>2303</v>
      </c>
      <c r="B645" s="221">
        <v>999999.9</v>
      </c>
      <c r="C645" s="221">
        <v>999999.9</v>
      </c>
      <c r="D645" s="221">
        <v>999999.9</v>
      </c>
      <c r="E645" s="221">
        <v>0</v>
      </c>
      <c r="F645" s="221">
        <v>0</v>
      </c>
      <c r="G645" s="221">
        <v>0</v>
      </c>
      <c r="H645" s="221">
        <v>0</v>
      </c>
      <c r="I645" s="221">
        <v>0</v>
      </c>
      <c r="J645" s="224">
        <v>46006.336053240739</v>
      </c>
      <c r="K645" s="221">
        <v>4091</v>
      </c>
      <c r="L645" s="235" t="str">
        <f>IFERROR(_xlfn.XLOOKUP($A645,'LISTA '!$D:$D,'LISTA '!$S:$S),"999999,9")</f>
        <v>999999,9</v>
      </c>
      <c r="M645" s="2" t="str">
        <f>IFERROR(_xlfn.XLOOKUP($A645,'LISTA '!$D:$D,'LISTA '!$S:$S),"999999,9")</f>
        <v>999999,9</v>
      </c>
      <c r="N645" s="2" t="str">
        <f>IFERROR(_xlfn.XLOOKUP($A645,'LISTA '!$D:$D,'LISTA '!$S:$S),"999999,9")</f>
        <v>999999,9</v>
      </c>
    </row>
    <row r="646" spans="1:14" x14ac:dyDescent="0.3">
      <c r="A646" s="187">
        <v>2308</v>
      </c>
      <c r="B646" s="221">
        <v>110.5</v>
      </c>
      <c r="C646" s="221">
        <v>110.5</v>
      </c>
      <c r="D646" s="221">
        <v>110.5</v>
      </c>
      <c r="E646" s="221">
        <v>0</v>
      </c>
      <c r="F646" s="221">
        <v>0</v>
      </c>
      <c r="G646" s="221">
        <v>0</v>
      </c>
      <c r="H646" s="221">
        <v>0</v>
      </c>
      <c r="I646" s="221">
        <v>0</v>
      </c>
      <c r="J646" s="224">
        <v>46006.336053240739</v>
      </c>
      <c r="K646" s="221">
        <v>4099</v>
      </c>
      <c r="L646" s="235">
        <f>IFERROR(_xlfn.XLOOKUP($A646,'LISTA '!$D:$D,'LISTA '!$S:$S),"999999,9")</f>
        <v>110.5</v>
      </c>
      <c r="M646" s="2">
        <f>IFERROR(_xlfn.XLOOKUP($A646,'LISTA '!$D:$D,'LISTA '!$S:$S),"999999,9")</f>
        <v>110.5</v>
      </c>
      <c r="N646" s="2">
        <f>IFERROR(_xlfn.XLOOKUP($A646,'LISTA '!$D:$D,'LISTA '!$S:$S),"999999,9")</f>
        <v>110.5</v>
      </c>
    </row>
    <row r="647" spans="1:14" x14ac:dyDescent="0.3">
      <c r="A647" s="187">
        <v>50013</v>
      </c>
      <c r="B647" s="221">
        <v>999999.9</v>
      </c>
      <c r="C647" s="221">
        <v>999999.9</v>
      </c>
      <c r="D647" s="221">
        <v>999999.9</v>
      </c>
      <c r="E647" s="221">
        <v>0</v>
      </c>
      <c r="F647" s="221">
        <v>0</v>
      </c>
      <c r="G647" s="221">
        <v>0</v>
      </c>
      <c r="H647" s="221">
        <v>0</v>
      </c>
      <c r="I647" s="221">
        <v>0</v>
      </c>
      <c r="J647" s="224">
        <v>46006.336053240739</v>
      </c>
      <c r="K647" s="221">
        <v>4159</v>
      </c>
      <c r="L647" s="235" t="str">
        <f>IFERROR(_xlfn.XLOOKUP($A647,'LISTA '!$D:$D,'LISTA '!$S:$S),"999999,9")</f>
        <v>999999,9</v>
      </c>
      <c r="M647" s="2" t="str">
        <f>IFERROR(_xlfn.XLOOKUP($A647,'LISTA '!$D:$D,'LISTA '!$S:$S),"999999,9")</f>
        <v>999999,9</v>
      </c>
      <c r="N647" s="2" t="str">
        <f>IFERROR(_xlfn.XLOOKUP($A647,'LISTA '!$D:$D,'LISTA '!$S:$S),"999999,9")</f>
        <v>999999,9</v>
      </c>
    </row>
    <row r="648" spans="1:14" x14ac:dyDescent="0.3">
      <c r="A648" s="187">
        <v>2282</v>
      </c>
      <c r="B648" s="221">
        <v>125</v>
      </c>
      <c r="C648" s="221">
        <v>125</v>
      </c>
      <c r="D648" s="221">
        <v>125</v>
      </c>
      <c r="E648" s="221">
        <v>0</v>
      </c>
      <c r="F648" s="221">
        <v>0</v>
      </c>
      <c r="G648" s="221">
        <v>0</v>
      </c>
      <c r="H648" s="221">
        <v>0</v>
      </c>
      <c r="I648" s="221">
        <v>0</v>
      </c>
      <c r="J648" s="224">
        <v>46006.336053240739</v>
      </c>
      <c r="K648" s="221">
        <v>4021</v>
      </c>
      <c r="L648" s="235">
        <f>IFERROR(_xlfn.XLOOKUP($A648,'LISTA '!$D:$D,'LISTA '!$S:$S),"999999,9")</f>
        <v>125</v>
      </c>
      <c r="M648" s="2">
        <f>IFERROR(_xlfn.XLOOKUP($A648,'LISTA '!$D:$D,'LISTA '!$S:$S),"999999,9")</f>
        <v>125</v>
      </c>
      <c r="N648" s="2">
        <f>IFERROR(_xlfn.XLOOKUP($A648,'LISTA '!$D:$D,'LISTA '!$S:$S),"999999,9")</f>
        <v>125</v>
      </c>
    </row>
    <row r="649" spans="1:14" x14ac:dyDescent="0.3">
      <c r="A649" s="187">
        <v>2305</v>
      </c>
      <c r="B649" s="221">
        <v>999999.9</v>
      </c>
      <c r="C649" s="221">
        <v>999999.9</v>
      </c>
      <c r="D649" s="221">
        <v>999999.9</v>
      </c>
      <c r="E649" s="221">
        <v>0</v>
      </c>
      <c r="F649" s="221">
        <v>0</v>
      </c>
      <c r="G649" s="221">
        <v>0</v>
      </c>
      <c r="H649" s="221">
        <v>0</v>
      </c>
      <c r="I649" s="221">
        <v>0</v>
      </c>
      <c r="J649" s="224">
        <v>46006.336053240739</v>
      </c>
      <c r="K649" s="221">
        <v>4096</v>
      </c>
      <c r="L649" s="235" t="str">
        <f>IFERROR(_xlfn.XLOOKUP($A649,'LISTA '!$D:$D,'LISTA '!$S:$S),"999999,9")</f>
        <v>999999,9</v>
      </c>
      <c r="M649" s="2" t="str">
        <f>IFERROR(_xlfn.XLOOKUP($A649,'LISTA '!$D:$D,'LISTA '!$S:$S),"999999,9")</f>
        <v>999999,9</v>
      </c>
      <c r="N649" s="2" t="str">
        <f>IFERROR(_xlfn.XLOOKUP($A649,'LISTA '!$D:$D,'LISTA '!$S:$S),"999999,9")</f>
        <v>999999,9</v>
      </c>
    </row>
    <row r="650" spans="1:14" x14ac:dyDescent="0.3">
      <c r="A650" s="187">
        <v>2338</v>
      </c>
      <c r="B650" s="221">
        <v>57.499999999999993</v>
      </c>
      <c r="C650" s="221">
        <v>57.499999999999993</v>
      </c>
      <c r="D650" s="221">
        <v>57.499999999999993</v>
      </c>
      <c r="E650" s="221">
        <v>0</v>
      </c>
      <c r="F650" s="221">
        <v>0</v>
      </c>
      <c r="G650" s="221">
        <v>0</v>
      </c>
      <c r="H650" s="221">
        <v>0</v>
      </c>
      <c r="I650" s="221">
        <v>0</v>
      </c>
      <c r="J650" s="224">
        <v>46006.336053240739</v>
      </c>
      <c r="K650" s="221">
        <v>4129</v>
      </c>
      <c r="L650" s="235">
        <f>IFERROR(_xlfn.XLOOKUP($A650,'LISTA '!$D:$D,'LISTA '!$S:$S),"999999,9")</f>
        <v>57.499999999999993</v>
      </c>
      <c r="M650" s="2">
        <f>IFERROR(_xlfn.XLOOKUP($A650,'LISTA '!$D:$D,'LISTA '!$S:$S),"999999,9")</f>
        <v>57.499999999999993</v>
      </c>
      <c r="N650" s="2">
        <f>IFERROR(_xlfn.XLOOKUP($A650,'LISTA '!$D:$D,'LISTA '!$S:$S),"999999,9")</f>
        <v>57.499999999999993</v>
      </c>
    </row>
    <row r="651" spans="1:14" x14ac:dyDescent="0.3">
      <c r="A651" s="187">
        <v>2339</v>
      </c>
      <c r="B651" s="221">
        <v>57.499999999999993</v>
      </c>
      <c r="C651" s="221">
        <v>57.499999999999993</v>
      </c>
      <c r="D651" s="221">
        <v>57.499999999999993</v>
      </c>
      <c r="E651" s="221">
        <v>0</v>
      </c>
      <c r="F651" s="221">
        <v>0</v>
      </c>
      <c r="G651" s="221">
        <v>0</v>
      </c>
      <c r="H651" s="221">
        <v>0</v>
      </c>
      <c r="I651" s="221">
        <v>0</v>
      </c>
      <c r="J651" s="224">
        <v>46006.336053240739</v>
      </c>
      <c r="K651" s="221">
        <v>4130</v>
      </c>
      <c r="L651" s="235">
        <f>IFERROR(_xlfn.XLOOKUP($A651,'LISTA '!$D:$D,'LISTA '!$S:$S),"999999,9")</f>
        <v>57.499999999999993</v>
      </c>
      <c r="M651" s="2">
        <f>IFERROR(_xlfn.XLOOKUP($A651,'LISTA '!$D:$D,'LISTA '!$S:$S),"999999,9")</f>
        <v>57.499999999999993</v>
      </c>
      <c r="N651" s="2">
        <f>IFERROR(_xlfn.XLOOKUP($A651,'LISTA '!$D:$D,'LISTA '!$S:$S),"999999,9")</f>
        <v>57.499999999999993</v>
      </c>
    </row>
    <row r="652" spans="1:14" x14ac:dyDescent="0.3">
      <c r="A652" s="187">
        <v>50027</v>
      </c>
      <c r="B652" s="221">
        <v>999999.9</v>
      </c>
      <c r="C652" s="221">
        <v>999999.9</v>
      </c>
      <c r="D652" s="221">
        <v>999999.9</v>
      </c>
      <c r="E652" s="221">
        <v>0</v>
      </c>
      <c r="F652" s="221">
        <v>0</v>
      </c>
      <c r="G652" s="221">
        <v>0</v>
      </c>
      <c r="H652" s="221">
        <v>0</v>
      </c>
      <c r="I652" s="221">
        <v>0</v>
      </c>
      <c r="J652" s="224">
        <v>46006.336053240739</v>
      </c>
      <c r="K652" s="221">
        <v>4173</v>
      </c>
      <c r="L652" s="235" t="str">
        <f>IFERROR(_xlfn.XLOOKUP($A652,'LISTA '!$D:$D,'LISTA '!$S:$S),"999999,9")</f>
        <v>999999,9</v>
      </c>
      <c r="M652" s="2" t="str">
        <f>IFERROR(_xlfn.XLOOKUP($A652,'LISTA '!$D:$D,'LISTA '!$S:$S),"999999,9")</f>
        <v>999999,9</v>
      </c>
      <c r="N652" s="2" t="str">
        <f>IFERROR(_xlfn.XLOOKUP($A652,'LISTA '!$D:$D,'LISTA '!$S:$S),"999999,9")</f>
        <v>999999,9</v>
      </c>
    </row>
    <row r="653" spans="1:14" x14ac:dyDescent="0.3">
      <c r="A653" s="187">
        <v>50028</v>
      </c>
      <c r="B653" s="221">
        <v>999999.9</v>
      </c>
      <c r="C653" s="221">
        <v>999999.9</v>
      </c>
      <c r="D653" s="221">
        <v>999999.9</v>
      </c>
      <c r="E653" s="221">
        <v>0</v>
      </c>
      <c r="F653" s="221">
        <v>0</v>
      </c>
      <c r="G653" s="221">
        <v>0</v>
      </c>
      <c r="H653" s="221">
        <v>0</v>
      </c>
      <c r="I653" s="221">
        <v>0</v>
      </c>
      <c r="J653" s="224">
        <v>46006.336053240739</v>
      </c>
      <c r="K653" s="221">
        <v>4174</v>
      </c>
      <c r="L653" s="235" t="str">
        <f>IFERROR(_xlfn.XLOOKUP($A653,'LISTA '!$D:$D,'LISTA '!$S:$S),"999999,9")</f>
        <v>999999,9</v>
      </c>
      <c r="M653" s="2" t="str">
        <f>IFERROR(_xlfn.XLOOKUP($A653,'LISTA '!$D:$D,'LISTA '!$S:$S),"999999,9")</f>
        <v>999999,9</v>
      </c>
      <c r="N653" s="2" t="str">
        <f>IFERROR(_xlfn.XLOOKUP($A653,'LISTA '!$D:$D,'LISTA '!$S:$S),"999999,9")</f>
        <v>999999,9</v>
      </c>
    </row>
    <row r="654" spans="1:14" x14ac:dyDescent="0.3">
      <c r="A654" s="187">
        <v>2356</v>
      </c>
      <c r="B654" s="221">
        <v>16</v>
      </c>
      <c r="C654" s="221">
        <v>16</v>
      </c>
      <c r="D654" s="221">
        <v>16</v>
      </c>
      <c r="E654" s="221">
        <v>0</v>
      </c>
      <c r="F654" s="221">
        <v>0</v>
      </c>
      <c r="G654" s="221">
        <v>0</v>
      </c>
      <c r="H654" s="221">
        <v>0</v>
      </c>
      <c r="I654" s="221">
        <v>0</v>
      </c>
      <c r="J654" s="224">
        <v>46006.336053240739</v>
      </c>
      <c r="K654" s="221">
        <v>4189</v>
      </c>
      <c r="L654" s="235">
        <f>IFERROR(_xlfn.XLOOKUP($A654,'LISTA '!$D:$D,'LISTA '!$S:$S),"999999,9")</f>
        <v>16</v>
      </c>
      <c r="M654" s="2">
        <f>IFERROR(_xlfn.XLOOKUP($A654,'LISTA '!$D:$D,'LISTA '!$S:$S),"999999,9")</f>
        <v>16</v>
      </c>
      <c r="N654" s="2">
        <f>IFERROR(_xlfn.XLOOKUP($A654,'LISTA '!$D:$D,'LISTA '!$S:$S),"999999,9")</f>
        <v>16</v>
      </c>
    </row>
    <row r="655" spans="1:14" x14ac:dyDescent="0.3">
      <c r="A655" s="187">
        <v>21823</v>
      </c>
      <c r="B655" s="221">
        <v>999999.9</v>
      </c>
      <c r="C655" s="221">
        <v>999999.9</v>
      </c>
      <c r="D655" s="221">
        <v>999999.9</v>
      </c>
      <c r="E655" s="221">
        <v>0</v>
      </c>
      <c r="F655" s="221">
        <v>0</v>
      </c>
      <c r="G655" s="221">
        <v>0</v>
      </c>
      <c r="H655" s="221">
        <v>0</v>
      </c>
      <c r="I655" s="221">
        <v>0</v>
      </c>
      <c r="J655" s="224">
        <v>46006.336053240739</v>
      </c>
      <c r="K655" s="221">
        <v>4264</v>
      </c>
      <c r="L655" s="235" t="str">
        <f>IFERROR(_xlfn.XLOOKUP($A655,'LISTA '!$D:$D,'LISTA '!$S:$S),"999999,9")</f>
        <v>999999,9</v>
      </c>
      <c r="M655" s="2" t="str">
        <f>IFERROR(_xlfn.XLOOKUP($A655,'LISTA '!$D:$D,'LISTA '!$S:$S),"999999,9")</f>
        <v>999999,9</v>
      </c>
      <c r="N655" s="2" t="str">
        <f>IFERROR(_xlfn.XLOOKUP($A655,'LISTA '!$D:$D,'LISTA '!$S:$S),"999999,9")</f>
        <v>999999,9</v>
      </c>
    </row>
    <row r="656" spans="1:14" x14ac:dyDescent="0.3">
      <c r="A656" s="187">
        <v>21550</v>
      </c>
      <c r="B656" s="221">
        <v>999999.9</v>
      </c>
      <c r="C656" s="221">
        <v>999999.9</v>
      </c>
      <c r="D656" s="221">
        <v>999999.9</v>
      </c>
      <c r="E656" s="221">
        <v>0</v>
      </c>
      <c r="F656" s="221">
        <v>0</v>
      </c>
      <c r="G656" s="221">
        <v>0</v>
      </c>
      <c r="H656" s="221">
        <v>0</v>
      </c>
      <c r="I656" s="221">
        <v>0</v>
      </c>
      <c r="J656" s="224">
        <v>46006.336053240739</v>
      </c>
      <c r="K656" s="221">
        <v>3290</v>
      </c>
      <c r="L656" s="235" t="str">
        <f>IFERROR(_xlfn.XLOOKUP($A656,'LISTA '!$D:$D,'LISTA '!$S:$S),"999999,9")</f>
        <v>999999,9</v>
      </c>
      <c r="M656" s="2" t="str">
        <f>IFERROR(_xlfn.XLOOKUP($A656,'LISTA '!$D:$D,'LISTA '!$S:$S),"999999,9")</f>
        <v>999999,9</v>
      </c>
      <c r="N656" s="2" t="str">
        <f>IFERROR(_xlfn.XLOOKUP($A656,'LISTA '!$D:$D,'LISTA '!$S:$S),"999999,9")</f>
        <v>999999,9</v>
      </c>
    </row>
    <row r="657" spans="1:14" x14ac:dyDescent="0.3">
      <c r="A657" s="187">
        <v>21554</v>
      </c>
      <c r="B657" s="221">
        <v>999999.9</v>
      </c>
      <c r="C657" s="221">
        <v>999999.9</v>
      </c>
      <c r="D657" s="221">
        <v>999999.9</v>
      </c>
      <c r="E657" s="221">
        <v>0</v>
      </c>
      <c r="F657" s="221">
        <v>0</v>
      </c>
      <c r="G657" s="221">
        <v>0</v>
      </c>
      <c r="H657" s="221">
        <v>0</v>
      </c>
      <c r="I657" s="221">
        <v>0</v>
      </c>
      <c r="J657" s="224">
        <v>46006.336053240739</v>
      </c>
      <c r="K657" s="221">
        <v>3386</v>
      </c>
      <c r="L657" s="235" t="str">
        <f>IFERROR(_xlfn.XLOOKUP($A657,'LISTA '!$D:$D,'LISTA '!$S:$S),"999999,9")</f>
        <v>999999,9</v>
      </c>
      <c r="M657" s="2" t="str">
        <f>IFERROR(_xlfn.XLOOKUP($A657,'LISTA '!$D:$D,'LISTA '!$S:$S),"999999,9")</f>
        <v>999999,9</v>
      </c>
      <c r="N657" s="2" t="str">
        <f>IFERROR(_xlfn.XLOOKUP($A657,'LISTA '!$D:$D,'LISTA '!$S:$S),"999999,9")</f>
        <v>999999,9</v>
      </c>
    </row>
    <row r="658" spans="1:14" x14ac:dyDescent="0.3">
      <c r="A658" s="187">
        <v>21461</v>
      </c>
      <c r="B658" s="221">
        <v>38.4</v>
      </c>
      <c r="C658" s="221">
        <v>38.4</v>
      </c>
      <c r="D658" s="221">
        <v>38.4</v>
      </c>
      <c r="E658" s="221">
        <v>0</v>
      </c>
      <c r="F658" s="221">
        <v>0</v>
      </c>
      <c r="G658" s="221">
        <v>0</v>
      </c>
      <c r="H658" s="221">
        <v>0</v>
      </c>
      <c r="I658" s="221">
        <v>0</v>
      </c>
      <c r="J658" s="224">
        <v>46006.336053240739</v>
      </c>
      <c r="K658" s="221">
        <v>3042</v>
      </c>
      <c r="L658" s="235">
        <f>IFERROR(_xlfn.XLOOKUP($A658,'LISTA '!$D:$D,'LISTA '!$S:$S),"999999,9")</f>
        <v>38.4</v>
      </c>
      <c r="M658" s="2">
        <f>IFERROR(_xlfn.XLOOKUP($A658,'LISTA '!$D:$D,'LISTA '!$S:$S),"999999,9")</f>
        <v>38.4</v>
      </c>
      <c r="N658" s="2">
        <f>IFERROR(_xlfn.XLOOKUP($A658,'LISTA '!$D:$D,'LISTA '!$S:$S),"999999,9")</f>
        <v>38.4</v>
      </c>
    </row>
    <row r="659" spans="1:14" x14ac:dyDescent="0.3">
      <c r="A659" s="187">
        <v>21464</v>
      </c>
      <c r="B659" s="221">
        <v>70.8</v>
      </c>
      <c r="C659" s="221">
        <v>70.8</v>
      </c>
      <c r="D659" s="221">
        <v>70.8</v>
      </c>
      <c r="E659" s="221">
        <v>0</v>
      </c>
      <c r="F659" s="221">
        <v>0</v>
      </c>
      <c r="G659" s="221">
        <v>0</v>
      </c>
      <c r="H659" s="221">
        <v>0</v>
      </c>
      <c r="I659" s="221">
        <v>0</v>
      </c>
      <c r="J659" s="224">
        <v>46006.336053240739</v>
      </c>
      <c r="K659" s="221">
        <v>3048</v>
      </c>
      <c r="L659" s="235">
        <f>IFERROR(_xlfn.XLOOKUP($A659,'LISTA '!$D:$D,'LISTA '!$S:$S),"999999,9")</f>
        <v>70.8</v>
      </c>
      <c r="M659" s="2">
        <f>IFERROR(_xlfn.XLOOKUP($A659,'LISTA '!$D:$D,'LISTA '!$S:$S),"999999,9")</f>
        <v>70.8</v>
      </c>
      <c r="N659" s="2">
        <f>IFERROR(_xlfn.XLOOKUP($A659,'LISTA '!$D:$D,'LISTA '!$S:$S),"999999,9")</f>
        <v>70.8</v>
      </c>
    </row>
    <row r="660" spans="1:14" x14ac:dyDescent="0.3">
      <c r="A660" s="187">
        <v>21465</v>
      </c>
      <c r="B660" s="221">
        <v>91.8</v>
      </c>
      <c r="C660" s="221">
        <v>91.8</v>
      </c>
      <c r="D660" s="221">
        <v>91.8</v>
      </c>
      <c r="E660" s="221">
        <v>0</v>
      </c>
      <c r="F660" s="221">
        <v>0</v>
      </c>
      <c r="G660" s="221">
        <v>0</v>
      </c>
      <c r="H660" s="221">
        <v>0</v>
      </c>
      <c r="I660" s="221">
        <v>0</v>
      </c>
      <c r="J660" s="224">
        <v>46006.336053240739</v>
      </c>
      <c r="K660" s="221">
        <v>3049</v>
      </c>
      <c r="L660" s="235">
        <f>IFERROR(_xlfn.XLOOKUP($A660,'LISTA '!$D:$D,'LISTA '!$S:$S),"999999,9")</f>
        <v>91.8</v>
      </c>
      <c r="M660" s="2">
        <f>IFERROR(_xlfn.XLOOKUP($A660,'LISTA '!$D:$D,'LISTA '!$S:$S),"999999,9")</f>
        <v>91.8</v>
      </c>
      <c r="N660" s="2">
        <f>IFERROR(_xlfn.XLOOKUP($A660,'LISTA '!$D:$D,'LISTA '!$S:$S),"999999,9")</f>
        <v>91.8</v>
      </c>
    </row>
    <row r="661" spans="1:14" x14ac:dyDescent="0.3">
      <c r="A661" s="187">
        <v>1538</v>
      </c>
      <c r="B661" s="221">
        <v>178</v>
      </c>
      <c r="C661" s="221">
        <v>178</v>
      </c>
      <c r="D661" s="221">
        <v>178</v>
      </c>
      <c r="E661" s="221">
        <v>0</v>
      </c>
      <c r="F661" s="221">
        <v>0</v>
      </c>
      <c r="G661" s="221">
        <v>0</v>
      </c>
      <c r="H661" s="221">
        <v>0</v>
      </c>
      <c r="I661" s="221">
        <v>0</v>
      </c>
      <c r="J661" s="224">
        <v>46006.336053240739</v>
      </c>
      <c r="K661" s="221">
        <v>2724</v>
      </c>
      <c r="L661" s="235">
        <f>IFERROR(_xlfn.XLOOKUP($A661,'LISTA '!$D:$D,'LISTA '!$S:$S),"999999,9")</f>
        <v>178</v>
      </c>
      <c r="M661" s="2">
        <f>IFERROR(_xlfn.XLOOKUP($A661,'LISTA '!$D:$D,'LISTA '!$S:$S),"999999,9")</f>
        <v>178</v>
      </c>
      <c r="N661" s="2">
        <f>IFERROR(_xlfn.XLOOKUP($A661,'LISTA '!$D:$D,'LISTA '!$S:$S),"999999,9")</f>
        <v>178</v>
      </c>
    </row>
    <row r="662" spans="1:14" x14ac:dyDescent="0.3">
      <c r="A662" s="187">
        <v>1649</v>
      </c>
      <c r="B662" s="221">
        <v>29.2</v>
      </c>
      <c r="C662" s="221">
        <v>29.2</v>
      </c>
      <c r="D662" s="221">
        <v>29.2</v>
      </c>
      <c r="E662" s="221">
        <v>0</v>
      </c>
      <c r="F662" s="221">
        <v>0</v>
      </c>
      <c r="G662" s="221">
        <v>0</v>
      </c>
      <c r="H662" s="221">
        <v>0</v>
      </c>
      <c r="I662" s="221">
        <v>0</v>
      </c>
      <c r="J662" s="224">
        <v>46006.336053240739</v>
      </c>
      <c r="K662" s="221">
        <v>2886</v>
      </c>
      <c r="L662" s="235">
        <f>IFERROR(_xlfn.XLOOKUP($A662,'LISTA '!$D:$D,'LISTA '!$S:$S),"999999,9")</f>
        <v>27.4</v>
      </c>
      <c r="M662" s="2">
        <f>IFERROR(_xlfn.XLOOKUP($A662,'LISTA '!$D:$D,'LISTA '!$S:$S),"999999,9")</f>
        <v>27.4</v>
      </c>
      <c r="N662" s="2">
        <f>IFERROR(_xlfn.XLOOKUP($A662,'LISTA '!$D:$D,'LISTA '!$S:$S),"999999,9")</f>
        <v>27.4</v>
      </c>
    </row>
    <row r="663" spans="1:14" x14ac:dyDescent="0.3">
      <c r="A663" s="187">
        <v>1650</v>
      </c>
      <c r="B663" s="221">
        <v>41.8</v>
      </c>
      <c r="C663" s="221">
        <v>41.8</v>
      </c>
      <c r="D663" s="221">
        <v>41.8</v>
      </c>
      <c r="E663" s="221">
        <v>0</v>
      </c>
      <c r="F663" s="221">
        <v>0</v>
      </c>
      <c r="G663" s="221">
        <v>0</v>
      </c>
      <c r="H663" s="221">
        <v>0</v>
      </c>
      <c r="I663" s="221">
        <v>0</v>
      </c>
      <c r="J663" s="224">
        <v>46006.336053240739</v>
      </c>
      <c r="K663" s="221">
        <v>2887</v>
      </c>
      <c r="L663" s="235">
        <f>IFERROR(_xlfn.XLOOKUP($A663,'LISTA '!$D:$D,'LISTA '!$S:$S),"999999,9")</f>
        <v>41.8</v>
      </c>
      <c r="M663" s="2">
        <f>IFERROR(_xlfn.XLOOKUP($A663,'LISTA '!$D:$D,'LISTA '!$S:$S),"999999,9")</f>
        <v>41.8</v>
      </c>
      <c r="N663" s="2">
        <f>IFERROR(_xlfn.XLOOKUP($A663,'LISTA '!$D:$D,'LISTA '!$S:$S),"999999,9")</f>
        <v>41.8</v>
      </c>
    </row>
    <row r="664" spans="1:14" x14ac:dyDescent="0.3">
      <c r="A664" s="187">
        <v>1651</v>
      </c>
      <c r="B664" s="221">
        <v>999999.9</v>
      </c>
      <c r="C664" s="221">
        <v>999999.9</v>
      </c>
      <c r="D664" s="221">
        <v>999999.9</v>
      </c>
      <c r="E664" s="221">
        <v>0</v>
      </c>
      <c r="F664" s="221">
        <v>0</v>
      </c>
      <c r="G664" s="221">
        <v>0</v>
      </c>
      <c r="H664" s="221">
        <v>0</v>
      </c>
      <c r="I664" s="221">
        <v>0</v>
      </c>
      <c r="J664" s="224">
        <v>46006.336053240739</v>
      </c>
      <c r="K664" s="221">
        <v>2888</v>
      </c>
      <c r="L664" s="235" t="str">
        <f>IFERROR(_xlfn.XLOOKUP($A664,'LISTA '!$D:$D,'LISTA '!$S:$S),"999999,9")</f>
        <v>999999,9</v>
      </c>
      <c r="M664" s="2" t="str">
        <f>IFERROR(_xlfn.XLOOKUP($A664,'LISTA '!$D:$D,'LISTA '!$S:$S),"999999,9")</f>
        <v>999999,9</v>
      </c>
      <c r="N664" s="2" t="str">
        <f>IFERROR(_xlfn.XLOOKUP($A664,'LISTA '!$D:$D,'LISTA '!$S:$S),"999999,9")</f>
        <v>999999,9</v>
      </c>
    </row>
    <row r="665" spans="1:14" x14ac:dyDescent="0.3">
      <c r="A665" s="187">
        <v>1303</v>
      </c>
      <c r="B665" s="221">
        <v>117</v>
      </c>
      <c r="C665" s="221">
        <v>117</v>
      </c>
      <c r="D665" s="221">
        <v>117</v>
      </c>
      <c r="E665" s="221">
        <v>0</v>
      </c>
      <c r="F665" s="221">
        <v>0</v>
      </c>
      <c r="G665" s="221">
        <v>0</v>
      </c>
      <c r="H665" s="221">
        <v>0</v>
      </c>
      <c r="I665" s="221">
        <v>0</v>
      </c>
      <c r="J665" s="224">
        <v>46006.336053240739</v>
      </c>
      <c r="K665" s="221">
        <v>2380</v>
      </c>
      <c r="L665" s="235">
        <f>IFERROR(_xlfn.XLOOKUP($A665,'LISTA '!$D:$D,'LISTA '!$S:$S),"999999,9")</f>
        <v>117</v>
      </c>
      <c r="M665" s="2">
        <f>IFERROR(_xlfn.XLOOKUP($A665,'LISTA '!$D:$D,'LISTA '!$S:$S),"999999,9")</f>
        <v>117</v>
      </c>
      <c r="N665" s="2">
        <f>IFERROR(_xlfn.XLOOKUP($A665,'LISTA '!$D:$D,'LISTA '!$S:$S),"999999,9")</f>
        <v>117</v>
      </c>
    </row>
    <row r="666" spans="1:14" x14ac:dyDescent="0.3">
      <c r="A666" s="187">
        <v>1395</v>
      </c>
      <c r="B666" s="221">
        <v>70</v>
      </c>
      <c r="C666" s="221">
        <v>70</v>
      </c>
      <c r="D666" s="221">
        <v>70</v>
      </c>
      <c r="E666" s="221">
        <v>0</v>
      </c>
      <c r="F666" s="221">
        <v>0</v>
      </c>
      <c r="G666" s="221">
        <v>0</v>
      </c>
      <c r="H666" s="221">
        <v>0</v>
      </c>
      <c r="I666" s="221">
        <v>0</v>
      </c>
      <c r="J666" s="224">
        <v>46006.336053240739</v>
      </c>
      <c r="K666" s="221">
        <v>2510</v>
      </c>
      <c r="L666" s="235">
        <f>IFERROR(_xlfn.XLOOKUP($A666,'LISTA '!$D:$D,'LISTA '!$S:$S),"999999,9")</f>
        <v>65.5</v>
      </c>
      <c r="M666" s="2">
        <f>IFERROR(_xlfn.XLOOKUP($A666,'LISTA '!$D:$D,'LISTA '!$S:$S),"999999,9")</f>
        <v>65.5</v>
      </c>
      <c r="N666" s="2">
        <f>IFERROR(_xlfn.XLOOKUP($A666,'LISTA '!$D:$D,'LISTA '!$S:$S),"999999,9")</f>
        <v>65.5</v>
      </c>
    </row>
    <row r="667" spans="1:14" x14ac:dyDescent="0.3">
      <c r="A667" s="187">
        <v>987</v>
      </c>
      <c r="B667" s="221">
        <v>33.5</v>
      </c>
      <c r="C667" s="221">
        <v>33.5</v>
      </c>
      <c r="D667" s="221">
        <v>33.5</v>
      </c>
      <c r="E667" s="221">
        <v>0</v>
      </c>
      <c r="F667" s="221">
        <v>0</v>
      </c>
      <c r="G667" s="221">
        <v>0</v>
      </c>
      <c r="H667" s="221">
        <v>0</v>
      </c>
      <c r="I667" s="221">
        <v>0</v>
      </c>
      <c r="J667" s="224">
        <v>46006.336053240739</v>
      </c>
      <c r="K667" s="221">
        <v>1720</v>
      </c>
      <c r="L667" s="235">
        <f>IFERROR(_xlfn.XLOOKUP($A667,'LISTA '!$D:$D,'LISTA '!$S:$S),"999999,9")</f>
        <v>33.5</v>
      </c>
      <c r="M667" s="2">
        <f>IFERROR(_xlfn.XLOOKUP($A667,'LISTA '!$D:$D,'LISTA '!$S:$S),"999999,9")</f>
        <v>33.5</v>
      </c>
      <c r="N667" s="2">
        <f>IFERROR(_xlfn.XLOOKUP($A667,'LISTA '!$D:$D,'LISTA '!$S:$S),"999999,9")</f>
        <v>33.5</v>
      </c>
    </row>
    <row r="668" spans="1:14" x14ac:dyDescent="0.3">
      <c r="A668" s="187">
        <v>20987</v>
      </c>
      <c r="B668" s="221">
        <v>358</v>
      </c>
      <c r="C668" s="221">
        <v>358</v>
      </c>
      <c r="D668" s="221">
        <v>358</v>
      </c>
      <c r="E668" s="221">
        <v>0</v>
      </c>
      <c r="F668" s="221">
        <v>0</v>
      </c>
      <c r="G668" s="221">
        <v>0</v>
      </c>
      <c r="H668" s="221">
        <v>0</v>
      </c>
      <c r="I668" s="221">
        <v>0</v>
      </c>
      <c r="J668" s="224">
        <v>46006.336053240739</v>
      </c>
      <c r="K668" s="221">
        <v>1721</v>
      </c>
      <c r="L668" s="235">
        <f>IFERROR(_xlfn.XLOOKUP($A668,'LISTA '!$D:$D,'LISTA '!$S:$S),"999999,9")</f>
        <v>358</v>
      </c>
      <c r="M668" s="2">
        <f>IFERROR(_xlfn.XLOOKUP($A668,'LISTA '!$D:$D,'LISTA '!$S:$S),"999999,9")</f>
        <v>358</v>
      </c>
      <c r="N668" s="2">
        <f>IFERROR(_xlfn.XLOOKUP($A668,'LISTA '!$D:$D,'LISTA '!$S:$S),"999999,9")</f>
        <v>358</v>
      </c>
    </row>
    <row r="669" spans="1:14" x14ac:dyDescent="0.3">
      <c r="A669" s="187">
        <v>1000</v>
      </c>
      <c r="B669" s="221">
        <v>49.5</v>
      </c>
      <c r="C669" s="221">
        <v>49.5</v>
      </c>
      <c r="D669" s="221">
        <v>49.5</v>
      </c>
      <c r="E669" s="221">
        <v>0</v>
      </c>
      <c r="F669" s="221">
        <v>0</v>
      </c>
      <c r="G669" s="221">
        <v>0</v>
      </c>
      <c r="H669" s="221">
        <v>0</v>
      </c>
      <c r="I669" s="221">
        <v>0</v>
      </c>
      <c r="J669" s="224">
        <v>46006.336053240739</v>
      </c>
      <c r="K669" s="221">
        <v>1756</v>
      </c>
      <c r="L669" s="235">
        <f>IFERROR(_xlfn.XLOOKUP($A669,'LISTA '!$D:$D,'LISTA '!$S:$S),"999999,9")</f>
        <v>49.5</v>
      </c>
      <c r="M669" s="2">
        <f>IFERROR(_xlfn.XLOOKUP($A669,'LISTA '!$D:$D,'LISTA '!$S:$S),"999999,9")</f>
        <v>49.5</v>
      </c>
      <c r="N669" s="2">
        <f>IFERROR(_xlfn.XLOOKUP($A669,'LISTA '!$D:$D,'LISTA '!$S:$S),"999999,9")</f>
        <v>49.5</v>
      </c>
    </row>
    <row r="670" spans="1:14" x14ac:dyDescent="0.3">
      <c r="A670" s="187">
        <v>1001</v>
      </c>
      <c r="B670" s="221">
        <v>40.5</v>
      </c>
      <c r="C670" s="221">
        <v>40.5</v>
      </c>
      <c r="D670" s="221">
        <v>40.5</v>
      </c>
      <c r="E670" s="221">
        <v>0</v>
      </c>
      <c r="F670" s="221">
        <v>0</v>
      </c>
      <c r="G670" s="221">
        <v>0</v>
      </c>
      <c r="H670" s="221">
        <v>0</v>
      </c>
      <c r="I670" s="221">
        <v>0</v>
      </c>
      <c r="J670" s="224">
        <v>46006.336053240739</v>
      </c>
      <c r="K670" s="221">
        <v>1757</v>
      </c>
      <c r="L670" s="235">
        <f>IFERROR(_xlfn.XLOOKUP($A670,'LISTA '!$D:$D,'LISTA '!$S:$S),"999999,9")</f>
        <v>40.5</v>
      </c>
      <c r="M670" s="2">
        <f>IFERROR(_xlfn.XLOOKUP($A670,'LISTA '!$D:$D,'LISTA '!$S:$S),"999999,9")</f>
        <v>40.5</v>
      </c>
      <c r="N670" s="2">
        <f>IFERROR(_xlfn.XLOOKUP($A670,'LISTA '!$D:$D,'LISTA '!$S:$S),"999999,9")</f>
        <v>40.5</v>
      </c>
    </row>
    <row r="671" spans="1:14" x14ac:dyDescent="0.3">
      <c r="A671" s="187">
        <v>1002</v>
      </c>
      <c r="B671" s="221">
        <v>39</v>
      </c>
      <c r="C671" s="221">
        <v>39</v>
      </c>
      <c r="D671" s="221">
        <v>39</v>
      </c>
      <c r="E671" s="221">
        <v>0</v>
      </c>
      <c r="F671" s="221">
        <v>0</v>
      </c>
      <c r="G671" s="221">
        <v>0</v>
      </c>
      <c r="H671" s="221">
        <v>0</v>
      </c>
      <c r="I671" s="221">
        <v>0</v>
      </c>
      <c r="J671" s="224">
        <v>46006.336053240739</v>
      </c>
      <c r="K671" s="221">
        <v>1758</v>
      </c>
      <c r="L671" s="235">
        <f>IFERROR(_xlfn.XLOOKUP($A671,'LISTA '!$D:$D,'LISTA '!$S:$S),"999999,9")</f>
        <v>39</v>
      </c>
      <c r="M671" s="2">
        <f>IFERROR(_xlfn.XLOOKUP($A671,'LISTA '!$D:$D,'LISTA '!$S:$S),"999999,9")</f>
        <v>39</v>
      </c>
      <c r="N671" s="2">
        <f>IFERROR(_xlfn.XLOOKUP($A671,'LISTA '!$D:$D,'LISTA '!$S:$S),"999999,9")</f>
        <v>39</v>
      </c>
    </row>
    <row r="672" spans="1:14" x14ac:dyDescent="0.3">
      <c r="A672" s="187">
        <v>1005</v>
      </c>
      <c r="B672" s="221">
        <v>38.5</v>
      </c>
      <c r="C672" s="221">
        <v>38.5</v>
      </c>
      <c r="D672" s="221">
        <v>38.5</v>
      </c>
      <c r="E672" s="221">
        <v>0</v>
      </c>
      <c r="F672" s="221">
        <v>0</v>
      </c>
      <c r="G672" s="221">
        <v>0</v>
      </c>
      <c r="H672" s="221">
        <v>0</v>
      </c>
      <c r="I672" s="221">
        <v>0</v>
      </c>
      <c r="J672" s="224">
        <v>46006.336053240739</v>
      </c>
      <c r="K672" s="221">
        <v>1765</v>
      </c>
      <c r="L672" s="235">
        <f>IFERROR(_xlfn.XLOOKUP($A672,'LISTA '!$D:$D,'LISTA '!$S:$S),"999999,9")</f>
        <v>38.5</v>
      </c>
      <c r="M672" s="2">
        <f>IFERROR(_xlfn.XLOOKUP($A672,'LISTA '!$D:$D,'LISTA '!$S:$S),"999999,9")</f>
        <v>38.5</v>
      </c>
      <c r="N672" s="2">
        <f>IFERROR(_xlfn.XLOOKUP($A672,'LISTA '!$D:$D,'LISTA '!$S:$S),"999999,9")</f>
        <v>38.5</v>
      </c>
    </row>
    <row r="673" spans="1:14" x14ac:dyDescent="0.3">
      <c r="A673" s="187">
        <v>21017</v>
      </c>
      <c r="B673" s="221">
        <v>142</v>
      </c>
      <c r="C673" s="221">
        <v>142</v>
      </c>
      <c r="D673" s="221">
        <v>142</v>
      </c>
      <c r="E673" s="221">
        <v>0</v>
      </c>
      <c r="F673" s="221">
        <v>0</v>
      </c>
      <c r="G673" s="221">
        <v>0</v>
      </c>
      <c r="H673" s="221">
        <v>0</v>
      </c>
      <c r="I673" s="221">
        <v>0</v>
      </c>
      <c r="J673" s="224">
        <v>46006.336053240739</v>
      </c>
      <c r="K673" s="221">
        <v>1780</v>
      </c>
      <c r="L673" s="235">
        <f>IFERROR(_xlfn.XLOOKUP($A673,'LISTA '!$D:$D,'LISTA '!$S:$S),"999999,9")</f>
        <v>142</v>
      </c>
      <c r="M673" s="2">
        <f>IFERROR(_xlfn.XLOOKUP($A673,'LISTA '!$D:$D,'LISTA '!$S:$S),"999999,9")</f>
        <v>142</v>
      </c>
      <c r="N673" s="2">
        <f>IFERROR(_xlfn.XLOOKUP($A673,'LISTA '!$D:$D,'LISTA '!$S:$S),"999999,9")</f>
        <v>142</v>
      </c>
    </row>
    <row r="674" spans="1:14" x14ac:dyDescent="0.3">
      <c r="A674" s="187">
        <v>1023</v>
      </c>
      <c r="B674" s="221">
        <v>24.5</v>
      </c>
      <c r="C674" s="221">
        <v>24.5</v>
      </c>
      <c r="D674" s="221">
        <v>24.5</v>
      </c>
      <c r="E674" s="221">
        <v>0</v>
      </c>
      <c r="F674" s="221">
        <v>0</v>
      </c>
      <c r="G674" s="221">
        <v>0</v>
      </c>
      <c r="H674" s="221">
        <v>0</v>
      </c>
      <c r="I674" s="221">
        <v>0</v>
      </c>
      <c r="J674" s="224">
        <v>46006.336053240739</v>
      </c>
      <c r="K674" s="221">
        <v>1795</v>
      </c>
      <c r="L674" s="235">
        <f>IFERROR(_xlfn.XLOOKUP($A674,'LISTA '!$D:$D,'LISTA '!$S:$S),"999999,9")</f>
        <v>24.5</v>
      </c>
      <c r="M674" s="2">
        <f>IFERROR(_xlfn.XLOOKUP($A674,'LISTA '!$D:$D,'LISTA '!$S:$S),"999999,9")</f>
        <v>24.5</v>
      </c>
      <c r="N674" s="2">
        <f>IFERROR(_xlfn.XLOOKUP($A674,'LISTA '!$D:$D,'LISTA '!$S:$S),"999999,9")</f>
        <v>24.5</v>
      </c>
    </row>
    <row r="675" spans="1:14" x14ac:dyDescent="0.3">
      <c r="A675" s="187">
        <v>1024</v>
      </c>
      <c r="B675" s="221">
        <v>37.5</v>
      </c>
      <c r="C675" s="221">
        <v>37.5</v>
      </c>
      <c r="D675" s="221">
        <v>37.5</v>
      </c>
      <c r="E675" s="221">
        <v>0</v>
      </c>
      <c r="F675" s="221">
        <v>0</v>
      </c>
      <c r="G675" s="221">
        <v>0</v>
      </c>
      <c r="H675" s="221">
        <v>0</v>
      </c>
      <c r="I675" s="221">
        <v>0</v>
      </c>
      <c r="J675" s="224">
        <v>46006.336053240739</v>
      </c>
      <c r="K675" s="221">
        <v>1796</v>
      </c>
      <c r="L675" s="235">
        <f>IFERROR(_xlfn.XLOOKUP($A675,'LISTA '!$D:$D,'LISTA '!$S:$S),"999999,9")</f>
        <v>37.5</v>
      </c>
      <c r="M675" s="2">
        <f>IFERROR(_xlfn.XLOOKUP($A675,'LISTA '!$D:$D,'LISTA '!$S:$S),"999999,9")</f>
        <v>37.5</v>
      </c>
      <c r="N675" s="2">
        <f>IFERROR(_xlfn.XLOOKUP($A675,'LISTA '!$D:$D,'LISTA '!$S:$S),"999999,9")</f>
        <v>37.5</v>
      </c>
    </row>
    <row r="676" spans="1:14" x14ac:dyDescent="0.3">
      <c r="A676" s="187">
        <v>1026</v>
      </c>
      <c r="B676" s="221">
        <v>35</v>
      </c>
      <c r="C676" s="221">
        <v>35</v>
      </c>
      <c r="D676" s="221">
        <v>35</v>
      </c>
      <c r="E676" s="221">
        <v>0</v>
      </c>
      <c r="F676" s="221">
        <v>0</v>
      </c>
      <c r="G676" s="221">
        <v>0</v>
      </c>
      <c r="H676" s="221">
        <v>0</v>
      </c>
      <c r="I676" s="221">
        <v>0</v>
      </c>
      <c r="J676" s="224">
        <v>46006.336053240739</v>
      </c>
      <c r="K676" s="221">
        <v>1800</v>
      </c>
      <c r="L676" s="235">
        <f>IFERROR(_xlfn.XLOOKUP($A676,'LISTA '!$D:$D,'LISTA '!$S:$S),"999999,9")</f>
        <v>35</v>
      </c>
      <c r="M676" s="2">
        <f>IFERROR(_xlfn.XLOOKUP($A676,'LISTA '!$D:$D,'LISTA '!$S:$S),"999999,9")</f>
        <v>35</v>
      </c>
      <c r="N676" s="2">
        <f>IFERROR(_xlfn.XLOOKUP($A676,'LISTA '!$D:$D,'LISTA '!$S:$S),"999999,9")</f>
        <v>35</v>
      </c>
    </row>
    <row r="677" spans="1:14" x14ac:dyDescent="0.3">
      <c r="A677" s="187">
        <v>1028</v>
      </c>
      <c r="B677" s="221">
        <v>35</v>
      </c>
      <c r="C677" s="221">
        <v>35</v>
      </c>
      <c r="D677" s="221">
        <v>35</v>
      </c>
      <c r="E677" s="221">
        <v>0</v>
      </c>
      <c r="F677" s="221">
        <v>0</v>
      </c>
      <c r="G677" s="221">
        <v>0</v>
      </c>
      <c r="H677" s="221">
        <v>0</v>
      </c>
      <c r="I677" s="221">
        <v>0</v>
      </c>
      <c r="J677" s="224">
        <v>46006.336053240739</v>
      </c>
      <c r="K677" s="221">
        <v>1801</v>
      </c>
      <c r="L677" s="235">
        <f>IFERROR(_xlfn.XLOOKUP($A677,'LISTA '!$D:$D,'LISTA '!$S:$S),"999999,9")</f>
        <v>35</v>
      </c>
      <c r="M677" s="2">
        <f>IFERROR(_xlfn.XLOOKUP($A677,'LISTA '!$D:$D,'LISTA '!$S:$S),"999999,9")</f>
        <v>35</v>
      </c>
      <c r="N677" s="2">
        <f>IFERROR(_xlfn.XLOOKUP($A677,'LISTA '!$D:$D,'LISTA '!$S:$S),"999999,9")</f>
        <v>35</v>
      </c>
    </row>
    <row r="678" spans="1:14" x14ac:dyDescent="0.3">
      <c r="A678" s="187">
        <v>1034</v>
      </c>
      <c r="B678" s="221">
        <v>130</v>
      </c>
      <c r="C678" s="221">
        <v>130</v>
      </c>
      <c r="D678" s="221">
        <v>130</v>
      </c>
      <c r="E678" s="221">
        <v>0</v>
      </c>
      <c r="F678" s="221">
        <v>0</v>
      </c>
      <c r="G678" s="221">
        <v>0</v>
      </c>
      <c r="H678" s="221">
        <v>0</v>
      </c>
      <c r="I678" s="221">
        <v>0</v>
      </c>
      <c r="J678" s="224">
        <v>46006.336053240739</v>
      </c>
      <c r="K678" s="221">
        <v>1816</v>
      </c>
      <c r="L678" s="235">
        <f>IFERROR(_xlfn.XLOOKUP($A678,'LISTA '!$D:$D,'LISTA '!$S:$S),"999999,9")</f>
        <v>130</v>
      </c>
      <c r="M678" s="2">
        <f>IFERROR(_xlfn.XLOOKUP($A678,'LISTA '!$D:$D,'LISTA '!$S:$S),"999999,9")</f>
        <v>130</v>
      </c>
      <c r="N678" s="2">
        <f>IFERROR(_xlfn.XLOOKUP($A678,'LISTA '!$D:$D,'LISTA '!$S:$S),"999999,9")</f>
        <v>130</v>
      </c>
    </row>
    <row r="679" spans="1:14" x14ac:dyDescent="0.3">
      <c r="A679" s="187">
        <v>1036</v>
      </c>
      <c r="B679" s="221">
        <v>37.5</v>
      </c>
      <c r="C679" s="221">
        <v>37.5</v>
      </c>
      <c r="D679" s="221">
        <v>37.5</v>
      </c>
      <c r="E679" s="221">
        <v>0</v>
      </c>
      <c r="F679" s="221">
        <v>0</v>
      </c>
      <c r="G679" s="221">
        <v>0</v>
      </c>
      <c r="H679" s="221">
        <v>0</v>
      </c>
      <c r="I679" s="221">
        <v>0</v>
      </c>
      <c r="J679" s="224">
        <v>46006.336053240739</v>
      </c>
      <c r="K679" s="221">
        <v>1818</v>
      </c>
      <c r="L679" s="235">
        <f>IFERROR(_xlfn.XLOOKUP($A679,'LISTA '!$D:$D,'LISTA '!$S:$S),"999999,9")</f>
        <v>37.5</v>
      </c>
      <c r="M679" s="2">
        <f>IFERROR(_xlfn.XLOOKUP($A679,'LISTA '!$D:$D,'LISTA '!$S:$S),"999999,9")</f>
        <v>37.5</v>
      </c>
      <c r="N679" s="2">
        <f>IFERROR(_xlfn.XLOOKUP($A679,'LISTA '!$D:$D,'LISTA '!$S:$S),"999999,9")</f>
        <v>37.5</v>
      </c>
    </row>
    <row r="680" spans="1:14" x14ac:dyDescent="0.3">
      <c r="A680" s="187">
        <v>1057</v>
      </c>
      <c r="B680" s="221">
        <v>138</v>
      </c>
      <c r="C680" s="221">
        <v>138</v>
      </c>
      <c r="D680" s="221">
        <v>138</v>
      </c>
      <c r="E680" s="221">
        <v>0</v>
      </c>
      <c r="F680" s="221">
        <v>0</v>
      </c>
      <c r="G680" s="221">
        <v>0</v>
      </c>
      <c r="H680" s="221">
        <v>0</v>
      </c>
      <c r="I680" s="221">
        <v>0</v>
      </c>
      <c r="J680" s="224">
        <v>46006.336053240739</v>
      </c>
      <c r="K680" s="221">
        <v>1847</v>
      </c>
      <c r="L680" s="235">
        <f>IFERROR(_xlfn.XLOOKUP($A680,'LISTA '!$D:$D,'LISTA '!$S:$S),"999999,9")</f>
        <v>138</v>
      </c>
      <c r="M680" s="2">
        <f>IFERROR(_xlfn.XLOOKUP($A680,'LISTA '!$D:$D,'LISTA '!$S:$S),"999999,9")</f>
        <v>138</v>
      </c>
      <c r="N680" s="2">
        <f>IFERROR(_xlfn.XLOOKUP($A680,'LISTA '!$D:$D,'LISTA '!$S:$S),"999999,9")</f>
        <v>138</v>
      </c>
    </row>
    <row r="681" spans="1:14" x14ac:dyDescent="0.3">
      <c r="A681" s="187">
        <v>1059</v>
      </c>
      <c r="B681" s="221">
        <v>73</v>
      </c>
      <c r="C681" s="221">
        <v>73</v>
      </c>
      <c r="D681" s="221">
        <v>73</v>
      </c>
      <c r="E681" s="221">
        <v>0</v>
      </c>
      <c r="F681" s="221">
        <v>0</v>
      </c>
      <c r="G681" s="221">
        <v>0</v>
      </c>
      <c r="H681" s="221">
        <v>0</v>
      </c>
      <c r="I681" s="221">
        <v>0</v>
      </c>
      <c r="J681" s="224">
        <v>46006.336053240739</v>
      </c>
      <c r="K681" s="221">
        <v>1863</v>
      </c>
      <c r="L681" s="235">
        <f>IFERROR(_xlfn.XLOOKUP($A681,'LISTA '!$D:$D,'LISTA '!$S:$S),"999999,9")</f>
        <v>73</v>
      </c>
      <c r="M681" s="2">
        <f>IFERROR(_xlfn.XLOOKUP($A681,'LISTA '!$D:$D,'LISTA '!$S:$S),"999999,9")</f>
        <v>73</v>
      </c>
      <c r="N681" s="2">
        <f>IFERROR(_xlfn.XLOOKUP($A681,'LISTA '!$D:$D,'LISTA '!$S:$S),"999999,9")</f>
        <v>73</v>
      </c>
    </row>
    <row r="682" spans="1:14" x14ac:dyDescent="0.3">
      <c r="A682" s="187">
        <v>21086</v>
      </c>
      <c r="B682" s="221">
        <v>92.5</v>
      </c>
      <c r="C682" s="221">
        <v>92.5</v>
      </c>
      <c r="D682" s="221">
        <v>92.5</v>
      </c>
      <c r="E682" s="221">
        <v>0</v>
      </c>
      <c r="F682" s="221">
        <v>0</v>
      </c>
      <c r="G682" s="221">
        <v>0</v>
      </c>
      <c r="H682" s="221">
        <v>0</v>
      </c>
      <c r="I682" s="221">
        <v>0</v>
      </c>
      <c r="J682" s="224">
        <v>46006.336053240739</v>
      </c>
      <c r="K682" s="221">
        <v>1911</v>
      </c>
      <c r="L682" s="235">
        <f>IFERROR(_xlfn.XLOOKUP($A682,'LISTA '!$D:$D,'LISTA '!$S:$S),"999999,9")</f>
        <v>92.5</v>
      </c>
      <c r="M682" s="2">
        <f>IFERROR(_xlfn.XLOOKUP($A682,'LISTA '!$D:$D,'LISTA '!$S:$S),"999999,9")</f>
        <v>92.5</v>
      </c>
      <c r="N682" s="2">
        <f>IFERROR(_xlfn.XLOOKUP($A682,'LISTA '!$D:$D,'LISTA '!$S:$S),"999999,9")</f>
        <v>92.5</v>
      </c>
    </row>
    <row r="683" spans="1:14" x14ac:dyDescent="0.3">
      <c r="A683" s="187">
        <v>1146</v>
      </c>
      <c r="B683" s="221">
        <v>70.5</v>
      </c>
      <c r="C683" s="221">
        <v>70.5</v>
      </c>
      <c r="D683" s="221">
        <v>70.5</v>
      </c>
      <c r="E683" s="221">
        <v>0</v>
      </c>
      <c r="F683" s="221">
        <v>0</v>
      </c>
      <c r="G683" s="221">
        <v>0</v>
      </c>
      <c r="H683" s="221">
        <v>0</v>
      </c>
      <c r="I683" s="221">
        <v>0</v>
      </c>
      <c r="J683" s="224">
        <v>46006.336053240739</v>
      </c>
      <c r="K683" s="221">
        <v>2038</v>
      </c>
      <c r="L683" s="235">
        <f>IFERROR(_xlfn.XLOOKUP($A683,'LISTA '!$D:$D,'LISTA '!$S:$S),"999999,9")</f>
        <v>70.5</v>
      </c>
      <c r="M683" s="2">
        <f>IFERROR(_xlfn.XLOOKUP($A683,'LISTA '!$D:$D,'LISTA '!$S:$S),"999999,9")</f>
        <v>70.5</v>
      </c>
      <c r="N683" s="2">
        <f>IFERROR(_xlfn.XLOOKUP($A683,'LISTA '!$D:$D,'LISTA '!$S:$S),"999999,9")</f>
        <v>70.5</v>
      </c>
    </row>
    <row r="684" spans="1:14" x14ac:dyDescent="0.3">
      <c r="A684" s="187">
        <v>21159</v>
      </c>
      <c r="B684" s="221">
        <v>220</v>
      </c>
      <c r="C684" s="221">
        <v>220</v>
      </c>
      <c r="D684" s="221">
        <v>220</v>
      </c>
      <c r="E684" s="221">
        <v>0</v>
      </c>
      <c r="F684" s="221">
        <v>0</v>
      </c>
      <c r="G684" s="221">
        <v>0</v>
      </c>
      <c r="H684" s="221">
        <v>0</v>
      </c>
      <c r="I684" s="221">
        <v>0</v>
      </c>
      <c r="J684" s="224">
        <v>46006.336053240739</v>
      </c>
      <c r="K684" s="221">
        <v>2111</v>
      </c>
      <c r="L684" s="235">
        <f>IFERROR(_xlfn.XLOOKUP($A684,'LISTA '!$D:$D,'LISTA '!$S:$S),"999999,9")</f>
        <v>220</v>
      </c>
      <c r="M684" s="2">
        <f>IFERROR(_xlfn.XLOOKUP($A684,'LISTA '!$D:$D,'LISTA '!$S:$S),"999999,9")</f>
        <v>220</v>
      </c>
      <c r="N684" s="2">
        <f>IFERROR(_xlfn.XLOOKUP($A684,'LISTA '!$D:$D,'LISTA '!$S:$S),"999999,9")</f>
        <v>220</v>
      </c>
    </row>
    <row r="685" spans="1:14" x14ac:dyDescent="0.3">
      <c r="A685" s="187">
        <v>559</v>
      </c>
      <c r="B685" s="221">
        <v>68.5</v>
      </c>
      <c r="C685" s="221">
        <v>68.5</v>
      </c>
      <c r="D685" s="221">
        <v>68.5</v>
      </c>
      <c r="E685" s="221">
        <v>0</v>
      </c>
      <c r="F685" s="221">
        <v>0</v>
      </c>
      <c r="G685" s="221">
        <v>0</v>
      </c>
      <c r="H685" s="221">
        <v>0</v>
      </c>
      <c r="I685" s="221">
        <v>0</v>
      </c>
      <c r="J685" s="224">
        <v>46006.336053240739</v>
      </c>
      <c r="K685" s="221">
        <v>1009</v>
      </c>
      <c r="L685" s="235">
        <f>IFERROR(_xlfn.XLOOKUP($A685,'LISTA '!$D:$D,'LISTA '!$S:$S),"999999,9")</f>
        <v>68.5</v>
      </c>
      <c r="M685" s="2">
        <f>IFERROR(_xlfn.XLOOKUP($A685,'LISTA '!$D:$D,'LISTA '!$S:$S),"999999,9")</f>
        <v>68.5</v>
      </c>
      <c r="N685" s="2">
        <f>IFERROR(_xlfn.XLOOKUP($A685,'LISTA '!$D:$D,'LISTA '!$S:$S),"999999,9")</f>
        <v>68.5</v>
      </c>
    </row>
    <row r="686" spans="1:14" x14ac:dyDescent="0.3">
      <c r="A686" s="187">
        <v>565</v>
      </c>
      <c r="B686" s="221">
        <v>204.5</v>
      </c>
      <c r="C686" s="221">
        <v>204.5</v>
      </c>
      <c r="D686" s="221">
        <v>204.5</v>
      </c>
      <c r="E686" s="221">
        <v>0</v>
      </c>
      <c r="F686" s="221">
        <v>0</v>
      </c>
      <c r="G686" s="221">
        <v>0</v>
      </c>
      <c r="H686" s="221">
        <v>0</v>
      </c>
      <c r="I686" s="221">
        <v>0</v>
      </c>
      <c r="J686" s="224">
        <v>46006.336053240739</v>
      </c>
      <c r="K686" s="221">
        <v>1015</v>
      </c>
      <c r="L686" s="235">
        <f>IFERROR(_xlfn.XLOOKUP($A686,'LISTA '!$D:$D,'LISTA '!$S:$S),"999999,9")</f>
        <v>204.5</v>
      </c>
      <c r="M686" s="2">
        <f>IFERROR(_xlfn.XLOOKUP($A686,'LISTA '!$D:$D,'LISTA '!$S:$S),"999999,9")</f>
        <v>204.5</v>
      </c>
      <c r="N686" s="2">
        <f>IFERROR(_xlfn.XLOOKUP($A686,'LISTA '!$D:$D,'LISTA '!$S:$S),"999999,9")</f>
        <v>204.5</v>
      </c>
    </row>
    <row r="687" spans="1:14" x14ac:dyDescent="0.3">
      <c r="A687" s="187">
        <v>570</v>
      </c>
      <c r="B687" s="221">
        <v>65.5</v>
      </c>
      <c r="C687" s="221">
        <v>65.5</v>
      </c>
      <c r="D687" s="221">
        <v>65.5</v>
      </c>
      <c r="E687" s="221">
        <v>0</v>
      </c>
      <c r="F687" s="221">
        <v>0</v>
      </c>
      <c r="G687" s="221">
        <v>0</v>
      </c>
      <c r="H687" s="221">
        <v>0</v>
      </c>
      <c r="I687" s="221">
        <v>0</v>
      </c>
      <c r="J687" s="224">
        <v>46006.336053240739</v>
      </c>
      <c r="K687" s="221">
        <v>1020</v>
      </c>
      <c r="L687" s="235">
        <f>IFERROR(_xlfn.XLOOKUP($A687,'LISTA '!$D:$D,'LISTA '!$S:$S),"999999,9")</f>
        <v>65.5</v>
      </c>
      <c r="M687" s="2">
        <f>IFERROR(_xlfn.XLOOKUP($A687,'LISTA '!$D:$D,'LISTA '!$S:$S),"999999,9")</f>
        <v>65.5</v>
      </c>
      <c r="N687" s="2">
        <f>IFERROR(_xlfn.XLOOKUP($A687,'LISTA '!$D:$D,'LISTA '!$S:$S),"999999,9")</f>
        <v>65.5</v>
      </c>
    </row>
    <row r="688" spans="1:14" x14ac:dyDescent="0.3">
      <c r="A688" s="187">
        <v>571</v>
      </c>
      <c r="B688" s="221">
        <v>128</v>
      </c>
      <c r="C688" s="221">
        <v>128</v>
      </c>
      <c r="D688" s="221">
        <v>128</v>
      </c>
      <c r="E688" s="221">
        <v>0</v>
      </c>
      <c r="F688" s="221">
        <v>0</v>
      </c>
      <c r="G688" s="221">
        <v>0</v>
      </c>
      <c r="H688" s="221">
        <v>0</v>
      </c>
      <c r="I688" s="221">
        <v>0</v>
      </c>
      <c r="J688" s="224">
        <v>46006.336053240739</v>
      </c>
      <c r="K688" s="221">
        <v>1021</v>
      </c>
      <c r="L688" s="235">
        <f>IFERROR(_xlfn.XLOOKUP($A688,'LISTA '!$D:$D,'LISTA '!$S:$S),"999999,9")</f>
        <v>128</v>
      </c>
      <c r="M688" s="2">
        <f>IFERROR(_xlfn.XLOOKUP($A688,'LISTA '!$D:$D,'LISTA '!$S:$S),"999999,9")</f>
        <v>128</v>
      </c>
      <c r="N688" s="2">
        <f>IFERROR(_xlfn.XLOOKUP($A688,'LISTA '!$D:$D,'LISTA '!$S:$S),"999999,9")</f>
        <v>128</v>
      </c>
    </row>
    <row r="689" spans="1:14" x14ac:dyDescent="0.3">
      <c r="A689" s="187">
        <v>583</v>
      </c>
      <c r="B689" s="221">
        <v>44</v>
      </c>
      <c r="C689" s="221">
        <v>44</v>
      </c>
      <c r="D689" s="221">
        <v>44</v>
      </c>
      <c r="E689" s="221">
        <v>0</v>
      </c>
      <c r="F689" s="221">
        <v>0</v>
      </c>
      <c r="G689" s="221">
        <v>0</v>
      </c>
      <c r="H689" s="221">
        <v>0</v>
      </c>
      <c r="I689" s="221">
        <v>0</v>
      </c>
      <c r="J689" s="224">
        <v>46006.336053240739</v>
      </c>
      <c r="K689" s="221">
        <v>1043</v>
      </c>
      <c r="L689" s="235">
        <f>IFERROR(_xlfn.XLOOKUP($A689,'LISTA '!$D:$D,'LISTA '!$S:$S),"999999,9")</f>
        <v>44</v>
      </c>
      <c r="M689" s="2">
        <f>IFERROR(_xlfn.XLOOKUP($A689,'LISTA '!$D:$D,'LISTA '!$S:$S),"999999,9")</f>
        <v>44</v>
      </c>
      <c r="N689" s="2">
        <f>IFERROR(_xlfn.XLOOKUP($A689,'LISTA '!$D:$D,'LISTA '!$S:$S),"999999,9")</f>
        <v>44</v>
      </c>
    </row>
    <row r="690" spans="1:14" x14ac:dyDescent="0.3">
      <c r="A690" s="187">
        <v>20373</v>
      </c>
      <c r="B690" s="221">
        <v>74.8</v>
      </c>
      <c r="C690" s="221">
        <v>74.8</v>
      </c>
      <c r="D690" s="221">
        <v>74.8</v>
      </c>
      <c r="E690" s="221">
        <v>0</v>
      </c>
      <c r="F690" s="221">
        <v>0</v>
      </c>
      <c r="G690" s="221">
        <v>0</v>
      </c>
      <c r="H690" s="221">
        <v>0</v>
      </c>
      <c r="I690" s="221">
        <v>0</v>
      </c>
      <c r="J690" s="224">
        <v>46006.336053240739</v>
      </c>
      <c r="K690" s="221">
        <v>1055</v>
      </c>
      <c r="L690" s="235">
        <f>IFERROR(_xlfn.XLOOKUP($A690,'LISTA '!$D:$D,'LISTA '!$S:$S),"999999,9")</f>
        <v>74.8</v>
      </c>
      <c r="M690" s="2">
        <f>IFERROR(_xlfn.XLOOKUP($A690,'LISTA '!$D:$D,'LISTA '!$S:$S),"999999,9")</f>
        <v>74.8</v>
      </c>
      <c r="N690" s="2">
        <f>IFERROR(_xlfn.XLOOKUP($A690,'LISTA '!$D:$D,'LISTA '!$S:$S),"999999,9")</f>
        <v>74.8</v>
      </c>
    </row>
    <row r="691" spans="1:14" x14ac:dyDescent="0.3">
      <c r="A691" s="187">
        <v>20484</v>
      </c>
      <c r="B691" s="221">
        <v>169.5</v>
      </c>
      <c r="C691" s="221">
        <v>169.5</v>
      </c>
      <c r="D691" s="221">
        <v>169.5</v>
      </c>
      <c r="E691" s="221">
        <v>0</v>
      </c>
      <c r="F691" s="221">
        <v>0</v>
      </c>
      <c r="G691" s="221">
        <v>0</v>
      </c>
      <c r="H691" s="221">
        <v>0</v>
      </c>
      <c r="I691" s="221">
        <v>0</v>
      </c>
      <c r="J691" s="224">
        <v>46006.336053240739</v>
      </c>
      <c r="K691" s="221">
        <v>1243</v>
      </c>
      <c r="L691" s="235">
        <f>IFERROR(_xlfn.XLOOKUP($A691,'LISTA '!$D:$D,'LISTA '!$S:$S),"999999,9")</f>
        <v>169.5</v>
      </c>
      <c r="M691" s="2">
        <f>IFERROR(_xlfn.XLOOKUP($A691,'LISTA '!$D:$D,'LISTA '!$S:$S),"999999,9")</f>
        <v>169.5</v>
      </c>
      <c r="N691" s="2">
        <f>IFERROR(_xlfn.XLOOKUP($A691,'LISTA '!$D:$D,'LISTA '!$S:$S),"999999,9")</f>
        <v>169.5</v>
      </c>
    </row>
    <row r="692" spans="1:14" x14ac:dyDescent="0.3">
      <c r="A692" s="187">
        <v>773</v>
      </c>
      <c r="B692" s="221">
        <v>113.96700000000001</v>
      </c>
      <c r="C692" s="221">
        <v>113.96700000000001</v>
      </c>
      <c r="D692" s="221">
        <v>113.96700000000001</v>
      </c>
      <c r="E692" s="221">
        <v>0</v>
      </c>
      <c r="F692" s="221">
        <v>0</v>
      </c>
      <c r="G692" s="221">
        <v>0</v>
      </c>
      <c r="H692" s="221">
        <v>0</v>
      </c>
      <c r="I692" s="221">
        <v>0</v>
      </c>
      <c r="J692" s="224">
        <v>46006.336053240739</v>
      </c>
      <c r="K692" s="221">
        <v>1471</v>
      </c>
      <c r="L692" s="235">
        <f>IFERROR(_xlfn.XLOOKUP($A692,'LISTA '!$D:$D,'LISTA '!$S:$S),"999999,9")</f>
        <v>113.96700000000001</v>
      </c>
      <c r="M692" s="2">
        <f>IFERROR(_xlfn.XLOOKUP($A692,'LISTA '!$D:$D,'LISTA '!$S:$S),"999999,9")</f>
        <v>113.96700000000001</v>
      </c>
      <c r="N692" s="2">
        <f>IFERROR(_xlfn.XLOOKUP($A692,'LISTA '!$D:$D,'LISTA '!$S:$S),"999999,9")</f>
        <v>113.96700000000001</v>
      </c>
    </row>
    <row r="693" spans="1:14" x14ac:dyDescent="0.3">
      <c r="A693" s="187">
        <v>20139</v>
      </c>
      <c r="B693" s="221">
        <v>98</v>
      </c>
      <c r="C693" s="221">
        <v>98</v>
      </c>
      <c r="D693" s="221">
        <v>98</v>
      </c>
      <c r="E693" s="221">
        <v>0</v>
      </c>
      <c r="F693" s="221">
        <v>0</v>
      </c>
      <c r="G693" s="221">
        <v>0</v>
      </c>
      <c r="H693" s="221">
        <v>0</v>
      </c>
      <c r="I693" s="221">
        <v>0</v>
      </c>
      <c r="J693" s="224">
        <v>46006.336053240739</v>
      </c>
      <c r="K693" s="221">
        <v>548</v>
      </c>
      <c r="L693" s="235">
        <f>IFERROR(_xlfn.XLOOKUP($A693,'LISTA '!$D:$D,'LISTA '!$S:$S),"999999,9")</f>
        <v>73</v>
      </c>
      <c r="M693" s="2">
        <f>IFERROR(_xlfn.XLOOKUP($A693,'LISTA '!$D:$D,'LISTA '!$S:$S),"999999,9")</f>
        <v>73</v>
      </c>
      <c r="N693" s="2">
        <f>IFERROR(_xlfn.XLOOKUP($A693,'LISTA '!$D:$D,'LISTA '!$S:$S),"999999,9")</f>
        <v>73</v>
      </c>
    </row>
    <row r="694" spans="1:14" x14ac:dyDescent="0.3">
      <c r="A694" s="187">
        <v>560</v>
      </c>
      <c r="B694" s="221">
        <v>194</v>
      </c>
      <c r="C694" s="221">
        <v>194</v>
      </c>
      <c r="D694" s="221">
        <v>194</v>
      </c>
      <c r="E694" s="221">
        <v>0</v>
      </c>
      <c r="F694" s="221">
        <v>0</v>
      </c>
      <c r="G694" s="221">
        <v>0</v>
      </c>
      <c r="H694" s="221">
        <v>0</v>
      </c>
      <c r="I694" s="221">
        <v>0</v>
      </c>
      <c r="J694" s="224">
        <v>46006.336053240739</v>
      </c>
      <c r="K694" s="221">
        <v>1010</v>
      </c>
      <c r="L694" s="235">
        <f>IFERROR(_xlfn.XLOOKUP($A694,'LISTA '!$D:$D,'LISTA '!$S:$S),"999999,9")</f>
        <v>194</v>
      </c>
      <c r="M694" s="2">
        <f>IFERROR(_xlfn.XLOOKUP($A694,'LISTA '!$D:$D,'LISTA '!$S:$S),"999999,9")</f>
        <v>194</v>
      </c>
      <c r="N694" s="2">
        <f>IFERROR(_xlfn.XLOOKUP($A694,'LISTA '!$D:$D,'LISTA '!$S:$S),"999999,9")</f>
        <v>194</v>
      </c>
    </row>
    <row r="695" spans="1:14" x14ac:dyDescent="0.3">
      <c r="A695" s="187">
        <v>561</v>
      </c>
      <c r="B695" s="221">
        <v>140.5</v>
      </c>
      <c r="C695" s="221">
        <v>140.5</v>
      </c>
      <c r="D695" s="221">
        <v>140.5</v>
      </c>
      <c r="E695" s="221">
        <v>0</v>
      </c>
      <c r="F695" s="221">
        <v>0</v>
      </c>
      <c r="G695" s="221">
        <v>0</v>
      </c>
      <c r="H695" s="221">
        <v>0</v>
      </c>
      <c r="I695" s="221">
        <v>0</v>
      </c>
      <c r="J695" s="224">
        <v>46006.336053240739</v>
      </c>
      <c r="K695" s="221">
        <v>1011</v>
      </c>
      <c r="L695" s="235">
        <f>IFERROR(_xlfn.XLOOKUP($A695,'LISTA '!$D:$D,'LISTA '!$S:$S),"999999,9")</f>
        <v>140.5</v>
      </c>
      <c r="M695" s="2">
        <f>IFERROR(_xlfn.XLOOKUP($A695,'LISTA '!$D:$D,'LISTA '!$S:$S),"999999,9")</f>
        <v>140.5</v>
      </c>
      <c r="N695" s="2">
        <f>IFERROR(_xlfn.XLOOKUP($A695,'LISTA '!$D:$D,'LISTA '!$S:$S),"999999,9")</f>
        <v>140.5</v>
      </c>
    </row>
    <row r="696" spans="1:14" x14ac:dyDescent="0.3">
      <c r="A696" s="187">
        <v>91</v>
      </c>
      <c r="B696" s="221">
        <v>120</v>
      </c>
      <c r="C696" s="221">
        <v>120</v>
      </c>
      <c r="D696" s="221">
        <v>120</v>
      </c>
      <c r="E696" s="221">
        <v>0</v>
      </c>
      <c r="F696" s="221">
        <v>0</v>
      </c>
      <c r="G696" s="221">
        <v>0</v>
      </c>
      <c r="H696" s="221">
        <v>0</v>
      </c>
      <c r="I696" s="221">
        <v>0</v>
      </c>
      <c r="J696" s="224">
        <v>46006.336053240739</v>
      </c>
      <c r="K696" s="221">
        <v>47</v>
      </c>
      <c r="L696" s="235">
        <f>IFERROR(_xlfn.XLOOKUP($A696,'LISTA '!$D:$D,'LISTA '!$S:$S),"999999,9")</f>
        <v>112</v>
      </c>
      <c r="M696" s="2">
        <f>IFERROR(_xlfn.XLOOKUP($A696,'LISTA '!$D:$D,'LISTA '!$S:$S),"999999,9")</f>
        <v>112</v>
      </c>
      <c r="N696" s="2">
        <f>IFERROR(_xlfn.XLOOKUP($A696,'LISTA '!$D:$D,'LISTA '!$S:$S),"999999,9")</f>
        <v>112</v>
      </c>
    </row>
    <row r="697" spans="1:14" x14ac:dyDescent="0.3">
      <c r="A697" s="187">
        <v>279</v>
      </c>
      <c r="B697" s="221">
        <v>425</v>
      </c>
      <c r="C697" s="221">
        <v>425</v>
      </c>
      <c r="D697" s="221">
        <v>425</v>
      </c>
      <c r="E697" s="221">
        <v>0</v>
      </c>
      <c r="F697" s="221">
        <v>0</v>
      </c>
      <c r="G697" s="221">
        <v>0</v>
      </c>
      <c r="H697" s="221">
        <v>0</v>
      </c>
      <c r="I697" s="221">
        <v>0</v>
      </c>
      <c r="J697" s="224">
        <v>46006.336053240739</v>
      </c>
      <c r="K697" s="221">
        <v>253</v>
      </c>
      <c r="L697" s="235">
        <f>IFERROR(_xlfn.XLOOKUP($A697,'LISTA '!$D:$D,'LISTA '!$S:$S),"999999,9")</f>
        <v>425</v>
      </c>
      <c r="M697" s="2">
        <f>IFERROR(_xlfn.XLOOKUP($A697,'LISTA '!$D:$D,'LISTA '!$S:$S),"999999,9")</f>
        <v>425</v>
      </c>
      <c r="N697" s="2">
        <f>IFERROR(_xlfn.XLOOKUP($A697,'LISTA '!$D:$D,'LISTA '!$S:$S),"999999,9")</f>
        <v>425</v>
      </c>
    </row>
    <row r="698" spans="1:14" x14ac:dyDescent="0.3">
      <c r="A698" s="187">
        <v>2782</v>
      </c>
      <c r="B698" s="221">
        <v>28.6</v>
      </c>
      <c r="C698" s="221">
        <v>28.6</v>
      </c>
      <c r="D698" s="221">
        <v>28.6</v>
      </c>
      <c r="E698" s="221">
        <v>0</v>
      </c>
      <c r="F698" s="221">
        <v>0</v>
      </c>
      <c r="G698" s="221">
        <v>0</v>
      </c>
      <c r="H698" s="221">
        <v>0</v>
      </c>
      <c r="I698" s="221">
        <v>0</v>
      </c>
      <c r="J698" s="224">
        <v>46006.336053240739</v>
      </c>
      <c r="K698" s="221">
        <v>3711</v>
      </c>
      <c r="L698" s="235">
        <f>IFERROR(_xlfn.XLOOKUP($A698,'LISTA '!$D:$D,'LISTA '!$S:$S),"999999,9")</f>
        <v>28.6</v>
      </c>
      <c r="M698" s="2">
        <f>IFERROR(_xlfn.XLOOKUP($A698,'LISTA '!$D:$D,'LISTA '!$S:$S),"999999,9")</f>
        <v>28.6</v>
      </c>
      <c r="N698" s="2">
        <f>IFERROR(_xlfn.XLOOKUP($A698,'LISTA '!$D:$D,'LISTA '!$S:$S),"999999,9")</f>
        <v>28.6</v>
      </c>
    </row>
    <row r="699" spans="1:14" x14ac:dyDescent="0.3">
      <c r="A699" s="187">
        <v>60</v>
      </c>
      <c r="B699" s="221">
        <v>207.50000000000003</v>
      </c>
      <c r="C699" s="221">
        <v>207.50000000000003</v>
      </c>
      <c r="D699" s="221">
        <v>207.50000000000003</v>
      </c>
      <c r="E699" s="221">
        <v>0</v>
      </c>
      <c r="F699" s="221">
        <v>0</v>
      </c>
      <c r="G699" s="221">
        <v>0</v>
      </c>
      <c r="H699" s="221">
        <v>0</v>
      </c>
      <c r="I699" s="221">
        <v>0</v>
      </c>
      <c r="J699" s="224">
        <v>46006.336053240739</v>
      </c>
      <c r="K699" s="221">
        <v>122</v>
      </c>
      <c r="L699" s="235">
        <f>IFERROR(_xlfn.XLOOKUP($A699,'LISTA '!$D:$D,'LISTA '!$S:$S),"999999,9")</f>
        <v>207.50000000000003</v>
      </c>
      <c r="M699" s="2">
        <f>IFERROR(_xlfn.XLOOKUP($A699,'LISTA '!$D:$D,'LISTA '!$S:$S),"999999,9")</f>
        <v>207.50000000000003</v>
      </c>
      <c r="N699" s="2">
        <f>IFERROR(_xlfn.XLOOKUP($A699,'LISTA '!$D:$D,'LISTA '!$S:$S),"999999,9")</f>
        <v>207.50000000000003</v>
      </c>
    </row>
    <row r="700" spans="1:14" x14ac:dyDescent="0.3">
      <c r="A700" s="187">
        <v>1883</v>
      </c>
      <c r="B700" s="221">
        <v>90</v>
      </c>
      <c r="C700" s="221">
        <v>90</v>
      </c>
      <c r="D700" s="221">
        <v>90</v>
      </c>
      <c r="E700" s="221">
        <v>0</v>
      </c>
      <c r="F700" s="221">
        <v>0</v>
      </c>
      <c r="G700" s="221">
        <v>0</v>
      </c>
      <c r="H700" s="221">
        <v>0</v>
      </c>
      <c r="I700" s="221">
        <v>0</v>
      </c>
      <c r="J700" s="224">
        <v>46006.336053240739</v>
      </c>
      <c r="K700" s="221">
        <v>3244</v>
      </c>
      <c r="L700" s="235">
        <f>IFERROR(_xlfn.XLOOKUP($A700,'LISTA '!$D:$D,'LISTA '!$S:$S),"999999,9")</f>
        <v>90</v>
      </c>
      <c r="M700" s="2">
        <f>IFERROR(_xlfn.XLOOKUP($A700,'LISTA '!$D:$D,'LISTA '!$S:$S),"999999,9")</f>
        <v>90</v>
      </c>
      <c r="N700" s="2">
        <f>IFERROR(_xlfn.XLOOKUP($A700,'LISTA '!$D:$D,'LISTA '!$S:$S),"999999,9")</f>
        <v>90</v>
      </c>
    </row>
    <row r="701" spans="1:14" x14ac:dyDescent="0.3">
      <c r="A701" s="187">
        <v>1884</v>
      </c>
      <c r="B701" s="221">
        <v>90</v>
      </c>
      <c r="C701" s="221">
        <v>90</v>
      </c>
      <c r="D701" s="221">
        <v>90</v>
      </c>
      <c r="E701" s="221">
        <v>0</v>
      </c>
      <c r="F701" s="221">
        <v>0</v>
      </c>
      <c r="G701" s="221">
        <v>0</v>
      </c>
      <c r="H701" s="221">
        <v>78</v>
      </c>
      <c r="I701" s="221">
        <v>0</v>
      </c>
      <c r="J701" s="224">
        <v>46006.336053240739</v>
      </c>
      <c r="K701" s="221">
        <v>3245</v>
      </c>
      <c r="L701" s="235">
        <f>IFERROR(_xlfn.XLOOKUP($A701,'LISTA '!$D:$D,'LISTA '!$S:$S),"999999,9")</f>
        <v>90</v>
      </c>
      <c r="M701" s="2">
        <f>IFERROR(_xlfn.XLOOKUP($A701,'LISTA '!$D:$D,'LISTA '!$S:$S),"999999,9")</f>
        <v>90</v>
      </c>
      <c r="N701" s="2">
        <f>IFERROR(_xlfn.XLOOKUP($A701,'LISTA '!$D:$D,'LISTA '!$S:$S),"999999,9")</f>
        <v>90</v>
      </c>
    </row>
    <row r="702" spans="1:14" x14ac:dyDescent="0.3">
      <c r="A702" s="187">
        <v>1304</v>
      </c>
      <c r="B702" s="221">
        <v>165</v>
      </c>
      <c r="C702" s="221">
        <v>165</v>
      </c>
      <c r="D702" s="221">
        <v>165</v>
      </c>
      <c r="E702" s="221">
        <v>0</v>
      </c>
      <c r="F702" s="221">
        <v>0</v>
      </c>
      <c r="G702" s="221">
        <v>0</v>
      </c>
      <c r="H702" s="221">
        <v>0</v>
      </c>
      <c r="I702" s="221">
        <v>0</v>
      </c>
      <c r="J702" s="224">
        <v>46006.336053240739</v>
      </c>
      <c r="K702" s="221">
        <v>2385</v>
      </c>
      <c r="L702" s="235">
        <f>IFERROR(_xlfn.XLOOKUP($A702,'LISTA '!$D:$D,'LISTA '!$S:$S),"999999,9")</f>
        <v>165</v>
      </c>
      <c r="M702" s="2">
        <f>IFERROR(_xlfn.XLOOKUP($A702,'LISTA '!$D:$D,'LISTA '!$S:$S),"999999,9")</f>
        <v>165</v>
      </c>
      <c r="N702" s="2">
        <f>IFERROR(_xlfn.XLOOKUP($A702,'LISTA '!$D:$D,'LISTA '!$S:$S),"999999,9")</f>
        <v>165</v>
      </c>
    </row>
    <row r="703" spans="1:14" x14ac:dyDescent="0.3">
      <c r="A703" s="187">
        <v>101</v>
      </c>
      <c r="B703" s="221">
        <v>140</v>
      </c>
      <c r="C703" s="221">
        <v>140</v>
      </c>
      <c r="D703" s="221">
        <v>140</v>
      </c>
      <c r="E703" s="221">
        <v>0</v>
      </c>
      <c r="F703" s="221">
        <v>0</v>
      </c>
      <c r="G703" s="221">
        <v>0</v>
      </c>
      <c r="H703" s="221">
        <v>0</v>
      </c>
      <c r="I703" s="221">
        <v>0</v>
      </c>
      <c r="J703" s="224">
        <v>46006.336053240739</v>
      </c>
      <c r="K703" s="221">
        <v>53</v>
      </c>
      <c r="L703" s="235">
        <f>IFERROR(_xlfn.XLOOKUP($A703,'LISTA '!$D:$D,'LISTA '!$S:$S),"999999,9")</f>
        <v>140</v>
      </c>
      <c r="M703" s="2">
        <f>IFERROR(_xlfn.XLOOKUP($A703,'LISTA '!$D:$D,'LISTA '!$S:$S),"999999,9")</f>
        <v>140</v>
      </c>
      <c r="N703" s="2">
        <f>IFERROR(_xlfn.XLOOKUP($A703,'LISTA '!$D:$D,'LISTA '!$S:$S),"999999,9")</f>
        <v>140</v>
      </c>
    </row>
    <row r="704" spans="1:14" x14ac:dyDescent="0.3">
      <c r="A704" s="187">
        <v>2814</v>
      </c>
      <c r="B704" s="221">
        <v>999999.9</v>
      </c>
      <c r="C704" s="221">
        <v>999999.9</v>
      </c>
      <c r="D704" s="221">
        <v>999999.9</v>
      </c>
      <c r="E704" s="221">
        <v>0</v>
      </c>
      <c r="F704" s="221">
        <v>0</v>
      </c>
      <c r="G704" s="221">
        <v>0</v>
      </c>
      <c r="H704" s="221">
        <v>78</v>
      </c>
      <c r="I704" s="221">
        <v>0</v>
      </c>
      <c r="J704" s="224">
        <v>46006.336053240739</v>
      </c>
      <c r="K704" s="221">
        <v>3910</v>
      </c>
      <c r="L704" s="235" t="str">
        <f>IFERROR(_xlfn.XLOOKUP($A704,'LISTA '!$D:$D,'LISTA '!$S:$S),"999999,9")</f>
        <v>999999,9</v>
      </c>
      <c r="M704" s="2" t="str">
        <f>IFERROR(_xlfn.XLOOKUP($A704,'LISTA '!$D:$D,'LISTA '!$S:$S),"999999,9")</f>
        <v>999999,9</v>
      </c>
      <c r="N704" s="2" t="str">
        <f>IFERROR(_xlfn.XLOOKUP($A704,'LISTA '!$D:$D,'LISTA '!$S:$S),"999999,9")</f>
        <v>999999,9</v>
      </c>
    </row>
    <row r="705" spans="1:14" x14ac:dyDescent="0.3">
      <c r="A705" s="187">
        <v>1719</v>
      </c>
      <c r="B705" s="221">
        <v>111</v>
      </c>
      <c r="C705" s="221">
        <v>111</v>
      </c>
      <c r="D705" s="221">
        <v>111</v>
      </c>
      <c r="E705" s="221">
        <v>0</v>
      </c>
      <c r="F705" s="221">
        <v>0</v>
      </c>
      <c r="G705" s="221">
        <v>0</v>
      </c>
      <c r="H705" s="221">
        <v>0</v>
      </c>
      <c r="I705" s="221">
        <v>0</v>
      </c>
      <c r="J705" s="224">
        <v>46006.336053240739</v>
      </c>
      <c r="K705" s="221">
        <v>2985</v>
      </c>
      <c r="L705" s="235">
        <f>IFERROR(_xlfn.XLOOKUP($A705,'LISTA '!$D:$D,'LISTA '!$S:$S),"999999,9")</f>
        <v>111</v>
      </c>
      <c r="M705" s="2">
        <f>IFERROR(_xlfn.XLOOKUP($A705,'LISTA '!$D:$D,'LISTA '!$S:$S),"999999,9")</f>
        <v>111</v>
      </c>
      <c r="N705" s="2">
        <f>IFERROR(_xlfn.XLOOKUP($A705,'LISTA '!$D:$D,'LISTA '!$S:$S),"999999,9")</f>
        <v>111</v>
      </c>
    </row>
    <row r="706" spans="1:14" x14ac:dyDescent="0.3">
      <c r="A706" s="187">
        <v>1804</v>
      </c>
      <c r="B706" s="221">
        <v>999999.9</v>
      </c>
      <c r="C706" s="221">
        <v>999999.9</v>
      </c>
      <c r="D706" s="221">
        <v>999999.9</v>
      </c>
      <c r="E706" s="221">
        <v>0</v>
      </c>
      <c r="F706" s="221">
        <v>0</v>
      </c>
      <c r="G706" s="221">
        <v>0</v>
      </c>
      <c r="H706" s="221">
        <v>0</v>
      </c>
      <c r="I706" s="221">
        <v>0</v>
      </c>
      <c r="J706" s="224">
        <v>46006.336053240739</v>
      </c>
      <c r="K706" s="221">
        <v>3110</v>
      </c>
      <c r="L706" s="235" t="str">
        <f>IFERROR(_xlfn.XLOOKUP($A706,'LISTA '!$D:$D,'LISTA '!$S:$S),"999999,9")</f>
        <v>999999,9</v>
      </c>
      <c r="M706" s="2" t="str">
        <f>IFERROR(_xlfn.XLOOKUP($A706,'LISTA '!$D:$D,'LISTA '!$S:$S),"999999,9")</f>
        <v>999999,9</v>
      </c>
      <c r="N706" s="2" t="str">
        <f>IFERROR(_xlfn.XLOOKUP($A706,'LISTA '!$D:$D,'LISTA '!$S:$S),"999999,9")</f>
        <v>999999,9</v>
      </c>
    </row>
    <row r="707" spans="1:14" x14ac:dyDescent="0.3">
      <c r="A707" s="187">
        <v>1829</v>
      </c>
      <c r="B707" s="221">
        <v>107.4</v>
      </c>
      <c r="C707" s="221">
        <v>107.4</v>
      </c>
      <c r="D707" s="221">
        <v>107.4</v>
      </c>
      <c r="E707" s="221">
        <v>0</v>
      </c>
      <c r="F707" s="221">
        <v>0</v>
      </c>
      <c r="G707" s="221">
        <v>0</v>
      </c>
      <c r="H707" s="221">
        <v>0</v>
      </c>
      <c r="I707" s="221">
        <v>0</v>
      </c>
      <c r="J707" s="224">
        <v>46006.336053240739</v>
      </c>
      <c r="K707" s="221">
        <v>3145</v>
      </c>
      <c r="L707" s="235">
        <f>IFERROR(_xlfn.XLOOKUP($A707,'LISTA '!$D:$D,'LISTA '!$S:$S),"999999,9")</f>
        <v>107.4</v>
      </c>
      <c r="M707" s="2">
        <f>IFERROR(_xlfn.XLOOKUP($A707,'LISTA '!$D:$D,'LISTA '!$S:$S),"999999,9")</f>
        <v>107.4</v>
      </c>
      <c r="N707" s="2">
        <f>IFERROR(_xlfn.XLOOKUP($A707,'LISTA '!$D:$D,'LISTA '!$S:$S),"999999,9")</f>
        <v>107.4</v>
      </c>
    </row>
    <row r="708" spans="1:14" x14ac:dyDescent="0.3">
      <c r="A708" s="187">
        <v>21509</v>
      </c>
      <c r="B708" s="221">
        <v>140</v>
      </c>
      <c r="C708" s="221">
        <v>140</v>
      </c>
      <c r="D708" s="221">
        <v>140</v>
      </c>
      <c r="E708" s="221">
        <v>0</v>
      </c>
      <c r="F708" s="221">
        <v>0</v>
      </c>
      <c r="G708" s="221">
        <v>0</v>
      </c>
      <c r="H708" s="221">
        <v>0</v>
      </c>
      <c r="I708" s="221">
        <v>0</v>
      </c>
      <c r="J708" s="224">
        <v>46006.336053240739</v>
      </c>
      <c r="K708" s="221">
        <v>3186</v>
      </c>
      <c r="L708" s="235">
        <f>IFERROR(_xlfn.XLOOKUP($A708,'LISTA '!$D:$D,'LISTA '!$S:$S),"999999,9")</f>
        <v>135</v>
      </c>
      <c r="M708" s="2">
        <f>IFERROR(_xlfn.XLOOKUP($A708,'LISTA '!$D:$D,'LISTA '!$S:$S),"999999,9")</f>
        <v>135</v>
      </c>
      <c r="N708" s="2">
        <f>IFERROR(_xlfn.XLOOKUP($A708,'LISTA '!$D:$D,'LISTA '!$S:$S),"999999,9")</f>
        <v>135</v>
      </c>
    </row>
    <row r="709" spans="1:14" x14ac:dyDescent="0.3">
      <c r="A709" s="187">
        <v>21573</v>
      </c>
      <c r="B709" s="221">
        <v>999999.9</v>
      </c>
      <c r="C709" s="221">
        <v>999999.9</v>
      </c>
      <c r="D709" s="221">
        <v>999999.9</v>
      </c>
      <c r="E709" s="221">
        <v>0</v>
      </c>
      <c r="F709" s="221">
        <v>0</v>
      </c>
      <c r="G709" s="221">
        <v>0</v>
      </c>
      <c r="H709" s="221">
        <v>0</v>
      </c>
      <c r="I709" s="221">
        <v>0</v>
      </c>
      <c r="J709" s="224">
        <v>46006.336053240739</v>
      </c>
      <c r="K709" s="221">
        <v>3540</v>
      </c>
      <c r="L709" s="235" t="str">
        <f>IFERROR(_xlfn.XLOOKUP($A709,'LISTA '!$D:$D,'LISTA '!$S:$S),"999999,9")</f>
        <v>999999,9</v>
      </c>
      <c r="M709" s="2" t="str">
        <f>IFERROR(_xlfn.XLOOKUP($A709,'LISTA '!$D:$D,'LISTA '!$S:$S),"999999,9")</f>
        <v>999999,9</v>
      </c>
      <c r="N709" s="2" t="str">
        <f>IFERROR(_xlfn.XLOOKUP($A709,'LISTA '!$D:$D,'LISTA '!$S:$S),"999999,9")</f>
        <v>999999,9</v>
      </c>
    </row>
    <row r="710" spans="1:14" x14ac:dyDescent="0.3">
      <c r="A710" s="187">
        <v>21594</v>
      </c>
      <c r="B710" s="221">
        <v>999999.9</v>
      </c>
      <c r="C710" s="221">
        <v>999999.9</v>
      </c>
      <c r="D710" s="221">
        <v>999999.9</v>
      </c>
      <c r="E710" s="221">
        <v>0</v>
      </c>
      <c r="F710" s="221">
        <v>0</v>
      </c>
      <c r="G710" s="221">
        <v>0</v>
      </c>
      <c r="H710" s="221">
        <v>0</v>
      </c>
      <c r="I710" s="221">
        <v>0</v>
      </c>
      <c r="J710" s="224">
        <v>46006.336053240739</v>
      </c>
      <c r="K710" s="221">
        <v>3606</v>
      </c>
      <c r="L710" s="235" t="str">
        <f>IFERROR(_xlfn.XLOOKUP($A710,'LISTA '!$D:$D,'LISTA '!$S:$S),"999999,9")</f>
        <v>999999,9</v>
      </c>
      <c r="M710" s="2" t="str">
        <f>IFERROR(_xlfn.XLOOKUP($A710,'LISTA '!$D:$D,'LISTA '!$S:$S),"999999,9")</f>
        <v>999999,9</v>
      </c>
      <c r="N710" s="2" t="str">
        <f>IFERROR(_xlfn.XLOOKUP($A710,'LISTA '!$D:$D,'LISTA '!$S:$S),"999999,9")</f>
        <v>999999,9</v>
      </c>
    </row>
    <row r="711" spans="1:14" x14ac:dyDescent="0.3">
      <c r="A711" s="187">
        <v>21832</v>
      </c>
      <c r="B711" s="221">
        <v>999999.9</v>
      </c>
      <c r="C711" s="221">
        <v>999999.9</v>
      </c>
      <c r="D711" s="221">
        <v>999999.9</v>
      </c>
      <c r="E711" s="221">
        <v>0</v>
      </c>
      <c r="F711" s="221">
        <v>0</v>
      </c>
      <c r="G711" s="221">
        <v>0</v>
      </c>
      <c r="H711" s="221">
        <v>0</v>
      </c>
      <c r="I711" s="221">
        <v>0</v>
      </c>
      <c r="J711" s="224">
        <v>46006.336053240739</v>
      </c>
      <c r="K711" s="221">
        <v>4274</v>
      </c>
      <c r="L711" s="235" t="str">
        <f>IFERROR(_xlfn.XLOOKUP($A711,'LISTA '!$D:$D,'LISTA '!$S:$S),"999999,9")</f>
        <v>999999,9</v>
      </c>
      <c r="M711" s="2" t="str">
        <f>IFERROR(_xlfn.XLOOKUP($A711,'LISTA '!$D:$D,'LISTA '!$S:$S),"999999,9")</f>
        <v>999999,9</v>
      </c>
      <c r="N711" s="2" t="str">
        <f>IFERROR(_xlfn.XLOOKUP($A711,'LISTA '!$D:$D,'LISTA '!$S:$S),"999999,9")</f>
        <v>999999,9</v>
      </c>
    </row>
    <row r="712" spans="1:14" x14ac:dyDescent="0.3">
      <c r="A712" s="187">
        <v>1668</v>
      </c>
      <c r="B712" s="221">
        <v>198</v>
      </c>
      <c r="C712" s="221">
        <v>198</v>
      </c>
      <c r="D712" s="221">
        <v>198</v>
      </c>
      <c r="E712" s="221">
        <v>0</v>
      </c>
      <c r="F712" s="221">
        <v>0</v>
      </c>
      <c r="G712" s="221">
        <v>0</v>
      </c>
      <c r="H712" s="221">
        <v>0</v>
      </c>
      <c r="I712" s="221">
        <v>0</v>
      </c>
      <c r="J712" s="224">
        <v>46006.336053240739</v>
      </c>
      <c r="K712" s="221">
        <v>2921</v>
      </c>
      <c r="L712" s="235">
        <f>IFERROR(_xlfn.XLOOKUP($A712,'LISTA '!$D:$D,'LISTA '!$S:$S),"999999,9")</f>
        <v>198</v>
      </c>
      <c r="M712" s="2">
        <f>IFERROR(_xlfn.XLOOKUP($A712,'LISTA '!$D:$D,'LISTA '!$S:$S),"999999,9")</f>
        <v>198</v>
      </c>
      <c r="N712" s="2">
        <f>IFERROR(_xlfn.XLOOKUP($A712,'LISTA '!$D:$D,'LISTA '!$S:$S),"999999,9")</f>
        <v>198</v>
      </c>
    </row>
    <row r="713" spans="1:14" x14ac:dyDescent="0.3">
      <c r="A713" s="187">
        <v>1669</v>
      </c>
      <c r="B713" s="221">
        <v>186</v>
      </c>
      <c r="C713" s="221">
        <v>186</v>
      </c>
      <c r="D713" s="221">
        <v>186</v>
      </c>
      <c r="E713" s="221">
        <v>0</v>
      </c>
      <c r="F713" s="221">
        <v>0</v>
      </c>
      <c r="G713" s="221">
        <v>0</v>
      </c>
      <c r="H713" s="221">
        <v>0</v>
      </c>
      <c r="I713" s="221">
        <v>0</v>
      </c>
      <c r="J713" s="224">
        <v>46006.336053240739</v>
      </c>
      <c r="K713" s="221">
        <v>2922</v>
      </c>
      <c r="L713" s="235">
        <f>IFERROR(_xlfn.XLOOKUP($A713,'LISTA '!$D:$D,'LISTA '!$S:$S),"999999,9")</f>
        <v>186</v>
      </c>
      <c r="M713" s="2">
        <f>IFERROR(_xlfn.XLOOKUP($A713,'LISTA '!$D:$D,'LISTA '!$S:$S),"999999,9")</f>
        <v>186</v>
      </c>
      <c r="N713" s="2">
        <f>IFERROR(_xlfn.XLOOKUP($A713,'LISTA '!$D:$D,'LISTA '!$S:$S),"999999,9")</f>
        <v>186</v>
      </c>
    </row>
    <row r="714" spans="1:14" x14ac:dyDescent="0.3">
      <c r="A714" s="187">
        <v>21434</v>
      </c>
      <c r="B714" s="221">
        <v>999999.9</v>
      </c>
      <c r="C714" s="221">
        <v>999999.9</v>
      </c>
      <c r="D714" s="221">
        <v>999999.9</v>
      </c>
      <c r="E714" s="221">
        <v>0</v>
      </c>
      <c r="F714" s="221">
        <v>0</v>
      </c>
      <c r="G714" s="221">
        <v>0</v>
      </c>
      <c r="H714" s="221">
        <v>0</v>
      </c>
      <c r="I714" s="221">
        <v>0</v>
      </c>
      <c r="J714" s="224">
        <v>46006.336053240739</v>
      </c>
      <c r="K714" s="221">
        <v>2927</v>
      </c>
      <c r="L714" s="235" t="str">
        <f>IFERROR(_xlfn.XLOOKUP($A714,'LISTA '!$D:$D,'LISTA '!$S:$S),"999999,9")</f>
        <v>999999,9</v>
      </c>
      <c r="M714" s="2" t="str">
        <f>IFERROR(_xlfn.XLOOKUP($A714,'LISTA '!$D:$D,'LISTA '!$S:$S),"999999,9")</f>
        <v>999999,9</v>
      </c>
      <c r="N714" s="2" t="str">
        <f>IFERROR(_xlfn.XLOOKUP($A714,'LISTA '!$D:$D,'LISTA '!$S:$S),"999999,9")</f>
        <v>999999,9</v>
      </c>
    </row>
    <row r="715" spans="1:14" x14ac:dyDescent="0.3">
      <c r="A715" s="187">
        <v>1674</v>
      </c>
      <c r="B715" s="221">
        <v>144</v>
      </c>
      <c r="C715" s="221">
        <v>144</v>
      </c>
      <c r="D715" s="221">
        <v>144</v>
      </c>
      <c r="E715" s="221">
        <v>0</v>
      </c>
      <c r="F715" s="221">
        <v>0</v>
      </c>
      <c r="G715" s="221">
        <v>0</v>
      </c>
      <c r="H715" s="221">
        <v>0</v>
      </c>
      <c r="I715" s="221">
        <v>0</v>
      </c>
      <c r="J715" s="224">
        <v>46006.336053240739</v>
      </c>
      <c r="K715" s="221">
        <v>2933</v>
      </c>
      <c r="L715" s="235">
        <f>IFERROR(_xlfn.XLOOKUP($A715,'LISTA '!$D:$D,'LISTA '!$S:$S),"999999,9")</f>
        <v>144</v>
      </c>
      <c r="M715" s="2">
        <f>IFERROR(_xlfn.XLOOKUP($A715,'LISTA '!$D:$D,'LISTA '!$S:$S),"999999,9")</f>
        <v>144</v>
      </c>
      <c r="N715" s="2">
        <f>IFERROR(_xlfn.XLOOKUP($A715,'LISTA '!$D:$D,'LISTA '!$S:$S),"999999,9")</f>
        <v>144</v>
      </c>
    </row>
    <row r="716" spans="1:14" x14ac:dyDescent="0.3">
      <c r="A716" s="187">
        <v>1675</v>
      </c>
      <c r="B716" s="221">
        <v>126</v>
      </c>
      <c r="C716" s="221">
        <v>126</v>
      </c>
      <c r="D716" s="221">
        <v>126</v>
      </c>
      <c r="E716" s="221">
        <v>0</v>
      </c>
      <c r="F716" s="221">
        <v>0</v>
      </c>
      <c r="G716" s="221">
        <v>0</v>
      </c>
      <c r="H716" s="221">
        <v>0</v>
      </c>
      <c r="I716" s="221">
        <v>0</v>
      </c>
      <c r="J716" s="224">
        <v>46006.336053240739</v>
      </c>
      <c r="K716" s="221">
        <v>2934</v>
      </c>
      <c r="L716" s="235">
        <f>IFERROR(_xlfn.XLOOKUP($A716,'LISTA '!$D:$D,'LISTA '!$S:$S),"999999,9")</f>
        <v>126</v>
      </c>
      <c r="M716" s="2">
        <f>IFERROR(_xlfn.XLOOKUP($A716,'LISTA '!$D:$D,'LISTA '!$S:$S),"999999,9")</f>
        <v>126</v>
      </c>
      <c r="N716" s="2">
        <f>IFERROR(_xlfn.XLOOKUP($A716,'LISTA '!$D:$D,'LISTA '!$S:$S),"999999,9")</f>
        <v>126</v>
      </c>
    </row>
    <row r="717" spans="1:14" x14ac:dyDescent="0.3">
      <c r="A717" s="187">
        <v>21446</v>
      </c>
      <c r="B717" s="221">
        <v>999999.9</v>
      </c>
      <c r="C717" s="221">
        <v>999999.9</v>
      </c>
      <c r="D717" s="221">
        <v>999999.9</v>
      </c>
      <c r="E717" s="221">
        <v>0</v>
      </c>
      <c r="F717" s="221">
        <v>0</v>
      </c>
      <c r="G717" s="221">
        <v>0</v>
      </c>
      <c r="H717" s="221">
        <v>0</v>
      </c>
      <c r="I717" s="221">
        <v>0</v>
      </c>
      <c r="J717" s="224">
        <v>46006.336053240739</v>
      </c>
      <c r="K717" s="221">
        <v>2986</v>
      </c>
      <c r="L717" s="235" t="str">
        <f>IFERROR(_xlfn.XLOOKUP($A717,'LISTA '!$D:$D,'LISTA '!$S:$S),"999999,9")</f>
        <v>999999,9</v>
      </c>
      <c r="M717" s="2" t="str">
        <f>IFERROR(_xlfn.XLOOKUP($A717,'LISTA '!$D:$D,'LISTA '!$S:$S),"999999,9")</f>
        <v>999999,9</v>
      </c>
      <c r="N717" s="2" t="str">
        <f>IFERROR(_xlfn.XLOOKUP($A717,'LISTA '!$D:$D,'LISTA '!$S:$S),"999999,9")</f>
        <v>999999,9</v>
      </c>
    </row>
    <row r="718" spans="1:14" x14ac:dyDescent="0.3">
      <c r="A718" s="187">
        <v>21447</v>
      </c>
      <c r="B718" s="221">
        <v>999999.9</v>
      </c>
      <c r="C718" s="221">
        <v>999999.9</v>
      </c>
      <c r="D718" s="221">
        <v>999999.9</v>
      </c>
      <c r="E718" s="221">
        <v>0</v>
      </c>
      <c r="F718" s="221">
        <v>0</v>
      </c>
      <c r="G718" s="221">
        <v>0</v>
      </c>
      <c r="H718" s="221">
        <v>0</v>
      </c>
      <c r="I718" s="221">
        <v>0</v>
      </c>
      <c r="J718" s="224">
        <v>46006.336053240739</v>
      </c>
      <c r="K718" s="221">
        <v>2987</v>
      </c>
      <c r="L718" s="235" t="str">
        <f>IFERROR(_xlfn.XLOOKUP($A718,'LISTA '!$D:$D,'LISTA '!$S:$S),"999999,9")</f>
        <v>999999,9</v>
      </c>
      <c r="M718" s="2" t="str">
        <f>IFERROR(_xlfn.XLOOKUP($A718,'LISTA '!$D:$D,'LISTA '!$S:$S),"999999,9")</f>
        <v>999999,9</v>
      </c>
      <c r="N718" s="2" t="str">
        <f>IFERROR(_xlfn.XLOOKUP($A718,'LISTA '!$D:$D,'LISTA '!$S:$S),"999999,9")</f>
        <v>999999,9</v>
      </c>
    </row>
    <row r="719" spans="1:14" x14ac:dyDescent="0.3">
      <c r="A719" s="187">
        <v>21450</v>
      </c>
      <c r="B719" s="221">
        <v>999999.9</v>
      </c>
      <c r="C719" s="221">
        <v>999999.9</v>
      </c>
      <c r="D719" s="221">
        <v>999999.9</v>
      </c>
      <c r="E719" s="221">
        <v>0</v>
      </c>
      <c r="F719" s="221">
        <v>0</v>
      </c>
      <c r="G719" s="221">
        <v>0</v>
      </c>
      <c r="H719" s="221">
        <v>0</v>
      </c>
      <c r="I719" s="221">
        <v>0</v>
      </c>
      <c r="J719" s="224">
        <v>46006.336053240739</v>
      </c>
      <c r="K719" s="221">
        <v>3000</v>
      </c>
      <c r="L719" s="235" t="str">
        <f>IFERROR(_xlfn.XLOOKUP($A719,'LISTA '!$D:$D,'LISTA '!$S:$S),"999999,9")</f>
        <v>999999,9</v>
      </c>
      <c r="M719" s="2" t="str">
        <f>IFERROR(_xlfn.XLOOKUP($A719,'LISTA '!$D:$D,'LISTA '!$S:$S),"999999,9")</f>
        <v>999999,9</v>
      </c>
      <c r="N719" s="2" t="str">
        <f>IFERROR(_xlfn.XLOOKUP($A719,'LISTA '!$D:$D,'LISTA '!$S:$S),"999999,9")</f>
        <v>999999,9</v>
      </c>
    </row>
    <row r="720" spans="1:14" x14ac:dyDescent="0.3">
      <c r="A720" s="187">
        <v>21502</v>
      </c>
      <c r="B720" s="221">
        <v>156.5</v>
      </c>
      <c r="C720" s="221">
        <v>156.5</v>
      </c>
      <c r="D720" s="221">
        <v>156.5</v>
      </c>
      <c r="E720" s="221">
        <v>0</v>
      </c>
      <c r="F720" s="221">
        <v>0</v>
      </c>
      <c r="G720" s="221">
        <v>0</v>
      </c>
      <c r="H720" s="221">
        <v>0</v>
      </c>
      <c r="I720" s="221">
        <v>0</v>
      </c>
      <c r="J720" s="224">
        <v>46006.336053240739</v>
      </c>
      <c r="K720" s="221">
        <v>3169</v>
      </c>
      <c r="L720" s="235">
        <f>IFERROR(_xlfn.XLOOKUP($A720,'LISTA '!$D:$D,'LISTA '!$S:$S),"999999,9")</f>
        <v>156.5</v>
      </c>
      <c r="M720" s="2">
        <f>IFERROR(_xlfn.XLOOKUP($A720,'LISTA '!$D:$D,'LISTA '!$S:$S),"999999,9")</f>
        <v>156.5</v>
      </c>
      <c r="N720" s="2">
        <f>IFERROR(_xlfn.XLOOKUP($A720,'LISTA '!$D:$D,'LISTA '!$S:$S),"999999,9")</f>
        <v>156.5</v>
      </c>
    </row>
    <row r="721" spans="1:14" x14ac:dyDescent="0.3">
      <c r="A721" s="187">
        <v>21503</v>
      </c>
      <c r="B721" s="221">
        <v>999999.9</v>
      </c>
      <c r="C721" s="221">
        <v>999999.9</v>
      </c>
      <c r="D721" s="221">
        <v>999999.9</v>
      </c>
      <c r="E721" s="221">
        <v>0</v>
      </c>
      <c r="F721" s="221">
        <v>0</v>
      </c>
      <c r="G721" s="221">
        <v>0</v>
      </c>
      <c r="H721" s="221">
        <v>0</v>
      </c>
      <c r="I721" s="221">
        <v>0</v>
      </c>
      <c r="J721" s="224">
        <v>46006.336053240739</v>
      </c>
      <c r="K721" s="221">
        <v>3170</v>
      </c>
      <c r="L721" s="235" t="str">
        <f>IFERROR(_xlfn.XLOOKUP($A721,'LISTA '!$D:$D,'LISTA '!$S:$S),"999999,9")</f>
        <v>999999,9</v>
      </c>
      <c r="M721" s="2" t="str">
        <f>IFERROR(_xlfn.XLOOKUP($A721,'LISTA '!$D:$D,'LISTA '!$S:$S),"999999,9")</f>
        <v>999999,9</v>
      </c>
      <c r="N721" s="2" t="str">
        <f>IFERROR(_xlfn.XLOOKUP($A721,'LISTA '!$D:$D,'LISTA '!$S:$S),"999999,9")</f>
        <v>999999,9</v>
      </c>
    </row>
    <row r="722" spans="1:14" x14ac:dyDescent="0.3">
      <c r="A722" s="187">
        <v>21346</v>
      </c>
      <c r="B722" s="221">
        <v>145</v>
      </c>
      <c r="C722" s="221">
        <v>145</v>
      </c>
      <c r="D722" s="221">
        <v>145</v>
      </c>
      <c r="E722" s="221">
        <v>0</v>
      </c>
      <c r="F722" s="221">
        <v>0</v>
      </c>
      <c r="G722" s="221">
        <v>0</v>
      </c>
      <c r="H722" s="221">
        <v>0</v>
      </c>
      <c r="I722" s="221">
        <v>0</v>
      </c>
      <c r="J722" s="224">
        <v>46006.336053240739</v>
      </c>
      <c r="K722" s="221">
        <v>2620</v>
      </c>
      <c r="L722" s="235">
        <f>IFERROR(_xlfn.XLOOKUP($A722,'LISTA '!$D:$D,'LISTA '!$S:$S),"999999,9")</f>
        <v>145</v>
      </c>
      <c r="M722" s="2">
        <f>IFERROR(_xlfn.XLOOKUP($A722,'LISTA '!$D:$D,'LISTA '!$S:$S),"999999,9")</f>
        <v>145</v>
      </c>
      <c r="N722" s="2">
        <f>IFERROR(_xlfn.XLOOKUP($A722,'LISTA '!$D:$D,'LISTA '!$S:$S),"999999,9")</f>
        <v>145</v>
      </c>
    </row>
    <row r="723" spans="1:14" x14ac:dyDescent="0.3">
      <c r="A723" s="187">
        <v>1660</v>
      </c>
      <c r="B723" s="221">
        <v>159</v>
      </c>
      <c r="C723" s="221">
        <v>159</v>
      </c>
      <c r="D723" s="221">
        <v>159</v>
      </c>
      <c r="E723" s="221">
        <v>0</v>
      </c>
      <c r="F723" s="221">
        <v>0</v>
      </c>
      <c r="G723" s="221">
        <v>0</v>
      </c>
      <c r="H723" s="221">
        <v>0</v>
      </c>
      <c r="I723" s="221">
        <v>0</v>
      </c>
      <c r="J723" s="224">
        <v>46006.336053240739</v>
      </c>
      <c r="K723" s="221">
        <v>2912</v>
      </c>
      <c r="L723" s="235">
        <f>IFERROR(_xlfn.XLOOKUP($A723,'LISTA '!$D:$D,'LISTA '!$S:$S),"999999,9")</f>
        <v>159</v>
      </c>
      <c r="M723" s="2">
        <f>IFERROR(_xlfn.XLOOKUP($A723,'LISTA '!$D:$D,'LISTA '!$S:$S),"999999,9")</f>
        <v>159</v>
      </c>
      <c r="N723" s="2">
        <f>IFERROR(_xlfn.XLOOKUP($A723,'LISTA '!$D:$D,'LISTA '!$S:$S),"999999,9")</f>
        <v>159</v>
      </c>
    </row>
    <row r="724" spans="1:14" x14ac:dyDescent="0.3">
      <c r="A724" s="187">
        <v>1661</v>
      </c>
      <c r="B724" s="221">
        <v>186</v>
      </c>
      <c r="C724" s="221">
        <v>186</v>
      </c>
      <c r="D724" s="221">
        <v>186</v>
      </c>
      <c r="E724" s="221">
        <v>0</v>
      </c>
      <c r="F724" s="221">
        <v>0</v>
      </c>
      <c r="G724" s="221">
        <v>0</v>
      </c>
      <c r="H724" s="221">
        <v>0</v>
      </c>
      <c r="I724" s="221">
        <v>0</v>
      </c>
      <c r="J724" s="224">
        <v>46006.336053240739</v>
      </c>
      <c r="K724" s="221">
        <v>2913</v>
      </c>
      <c r="L724" s="235">
        <f>IFERROR(_xlfn.XLOOKUP($A724,'LISTA '!$D:$D,'LISTA '!$S:$S),"999999,9")</f>
        <v>186</v>
      </c>
      <c r="M724" s="2">
        <f>IFERROR(_xlfn.XLOOKUP($A724,'LISTA '!$D:$D,'LISTA '!$S:$S),"999999,9")</f>
        <v>186</v>
      </c>
      <c r="N724" s="2">
        <f>IFERROR(_xlfn.XLOOKUP($A724,'LISTA '!$D:$D,'LISTA '!$S:$S),"999999,9")</f>
        <v>186</v>
      </c>
    </row>
    <row r="725" spans="1:14" x14ac:dyDescent="0.3">
      <c r="A725" s="187">
        <v>1671</v>
      </c>
      <c r="B725" s="221">
        <v>79.5</v>
      </c>
      <c r="C725" s="221">
        <v>79.5</v>
      </c>
      <c r="D725" s="221">
        <v>79.5</v>
      </c>
      <c r="E725" s="221">
        <v>0</v>
      </c>
      <c r="F725" s="221">
        <v>0</v>
      </c>
      <c r="G725" s="221">
        <v>0</v>
      </c>
      <c r="H725" s="221">
        <v>0</v>
      </c>
      <c r="I725" s="221">
        <v>0</v>
      </c>
      <c r="J725" s="224">
        <v>46006.336053240739</v>
      </c>
      <c r="K725" s="221">
        <v>2926</v>
      </c>
      <c r="L725" s="235">
        <f>IFERROR(_xlfn.XLOOKUP($A725,'LISTA '!$D:$D,'LISTA '!$S:$S),"999999,9")</f>
        <v>79.5</v>
      </c>
      <c r="M725" s="2">
        <f>IFERROR(_xlfn.XLOOKUP($A725,'LISTA '!$D:$D,'LISTA '!$S:$S),"999999,9")</f>
        <v>79.5</v>
      </c>
      <c r="N725" s="2">
        <f>IFERROR(_xlfn.XLOOKUP($A725,'LISTA '!$D:$D,'LISTA '!$S:$S),"999999,9")</f>
        <v>79.5</v>
      </c>
    </row>
    <row r="726" spans="1:14" x14ac:dyDescent="0.3">
      <c r="A726" s="187">
        <v>21444</v>
      </c>
      <c r="B726" s="221">
        <v>999999.9</v>
      </c>
      <c r="C726" s="221">
        <v>999999.9</v>
      </c>
      <c r="D726" s="221">
        <v>999999.9</v>
      </c>
      <c r="E726" s="221">
        <v>0</v>
      </c>
      <c r="F726" s="221">
        <v>0</v>
      </c>
      <c r="G726" s="221">
        <v>0</v>
      </c>
      <c r="H726" s="221">
        <v>0</v>
      </c>
      <c r="I726" s="221">
        <v>0</v>
      </c>
      <c r="J726" s="224">
        <v>46006.336053240739</v>
      </c>
      <c r="K726" s="221">
        <v>2978</v>
      </c>
      <c r="L726" s="235" t="str">
        <f>IFERROR(_xlfn.XLOOKUP($A726,'LISTA '!$D:$D,'LISTA '!$S:$S),"999999,9")</f>
        <v>999999,9</v>
      </c>
      <c r="M726" s="2" t="str">
        <f>IFERROR(_xlfn.XLOOKUP($A726,'LISTA '!$D:$D,'LISTA '!$S:$S),"999999,9")</f>
        <v>999999,9</v>
      </c>
      <c r="N726" s="2" t="str">
        <f>IFERROR(_xlfn.XLOOKUP($A726,'LISTA '!$D:$D,'LISTA '!$S:$S),"999999,9")</f>
        <v>999999,9</v>
      </c>
    </row>
    <row r="727" spans="1:14" x14ac:dyDescent="0.3">
      <c r="A727" s="187">
        <v>21445</v>
      </c>
      <c r="B727" s="221">
        <v>999999.9</v>
      </c>
      <c r="C727" s="221">
        <v>999999.9</v>
      </c>
      <c r="D727" s="221">
        <v>999999.9</v>
      </c>
      <c r="E727" s="221">
        <v>0</v>
      </c>
      <c r="F727" s="221">
        <v>0</v>
      </c>
      <c r="G727" s="221">
        <v>0</v>
      </c>
      <c r="H727" s="221">
        <v>0</v>
      </c>
      <c r="I727" s="221">
        <v>0</v>
      </c>
      <c r="J727" s="224">
        <v>46006.336053240739</v>
      </c>
      <c r="K727" s="221">
        <v>2979</v>
      </c>
      <c r="L727" s="235" t="str">
        <f>IFERROR(_xlfn.XLOOKUP($A727,'LISTA '!$D:$D,'LISTA '!$S:$S),"999999,9")</f>
        <v>999999,9</v>
      </c>
      <c r="M727" s="2" t="str">
        <f>IFERROR(_xlfn.XLOOKUP($A727,'LISTA '!$D:$D,'LISTA '!$S:$S),"999999,9")</f>
        <v>999999,9</v>
      </c>
      <c r="N727" s="2" t="str">
        <f>IFERROR(_xlfn.XLOOKUP($A727,'LISTA '!$D:$D,'LISTA '!$S:$S),"999999,9")</f>
        <v>999999,9</v>
      </c>
    </row>
    <row r="728" spans="1:14" x14ac:dyDescent="0.3">
      <c r="A728" s="187">
        <v>21451</v>
      </c>
      <c r="B728" s="221">
        <v>61</v>
      </c>
      <c r="C728" s="221">
        <v>61</v>
      </c>
      <c r="D728" s="221">
        <v>61</v>
      </c>
      <c r="E728" s="221">
        <v>0</v>
      </c>
      <c r="F728" s="221">
        <v>0</v>
      </c>
      <c r="G728" s="221">
        <v>0</v>
      </c>
      <c r="H728" s="221">
        <v>0</v>
      </c>
      <c r="I728" s="221">
        <v>0</v>
      </c>
      <c r="J728" s="224">
        <v>46006.336053240739</v>
      </c>
      <c r="K728" s="221">
        <v>3002</v>
      </c>
      <c r="L728" s="235">
        <f>IFERROR(_xlfn.XLOOKUP($A728,'LISTA '!$D:$D,'LISTA '!$S:$S),"999999,9")</f>
        <v>61</v>
      </c>
      <c r="M728" s="2">
        <f>IFERROR(_xlfn.XLOOKUP($A728,'LISTA '!$D:$D,'LISTA '!$S:$S),"999999,9")</f>
        <v>61</v>
      </c>
      <c r="N728" s="2">
        <f>IFERROR(_xlfn.XLOOKUP($A728,'LISTA '!$D:$D,'LISTA '!$S:$S),"999999,9")</f>
        <v>61</v>
      </c>
    </row>
    <row r="729" spans="1:14" x14ac:dyDescent="0.3">
      <c r="A729" s="187">
        <v>1810</v>
      </c>
      <c r="B729" s="221">
        <v>999999.9</v>
      </c>
      <c r="C729" s="221">
        <v>999999.9</v>
      </c>
      <c r="D729" s="221">
        <v>999999.9</v>
      </c>
      <c r="E729" s="221">
        <v>0</v>
      </c>
      <c r="F729" s="221">
        <v>0</v>
      </c>
      <c r="G729" s="221">
        <v>0</v>
      </c>
      <c r="H729" s="221">
        <v>0</v>
      </c>
      <c r="I729" s="221">
        <v>0</v>
      </c>
      <c r="J729" s="224">
        <v>46006.336053240739</v>
      </c>
      <c r="K729" s="221">
        <v>3121</v>
      </c>
      <c r="L729" s="235" t="str">
        <f>IFERROR(_xlfn.XLOOKUP($A729,'LISTA '!$D:$D,'LISTA '!$S:$S),"999999,9")</f>
        <v>999999,9</v>
      </c>
      <c r="M729" s="2" t="str">
        <f>IFERROR(_xlfn.XLOOKUP($A729,'LISTA '!$D:$D,'LISTA '!$S:$S),"999999,9")</f>
        <v>999999,9</v>
      </c>
      <c r="N729" s="2" t="str">
        <f>IFERROR(_xlfn.XLOOKUP($A729,'LISTA '!$D:$D,'LISTA '!$S:$S),"999999,9")</f>
        <v>999999,9</v>
      </c>
    </row>
    <row r="730" spans="1:14" x14ac:dyDescent="0.3">
      <c r="A730" s="187">
        <v>21564</v>
      </c>
      <c r="B730" s="221">
        <v>999999.9</v>
      </c>
      <c r="C730" s="221">
        <v>999999.9</v>
      </c>
      <c r="D730" s="221">
        <v>999999.9</v>
      </c>
      <c r="E730" s="221">
        <v>0</v>
      </c>
      <c r="F730" s="221">
        <v>0</v>
      </c>
      <c r="G730" s="221">
        <v>0</v>
      </c>
      <c r="H730" s="221">
        <v>0</v>
      </c>
      <c r="I730" s="221">
        <v>0</v>
      </c>
      <c r="J730" s="224">
        <v>46006.336053240739</v>
      </c>
      <c r="K730" s="221">
        <v>3503</v>
      </c>
      <c r="L730" s="235" t="str">
        <f>IFERROR(_xlfn.XLOOKUP($A730,'LISTA '!$D:$D,'LISTA '!$S:$S),"999999,9")</f>
        <v>999999,9</v>
      </c>
      <c r="M730" s="2" t="str">
        <f>IFERROR(_xlfn.XLOOKUP($A730,'LISTA '!$D:$D,'LISTA '!$S:$S),"999999,9")</f>
        <v>999999,9</v>
      </c>
      <c r="N730" s="2" t="str">
        <f>IFERROR(_xlfn.XLOOKUP($A730,'LISTA '!$D:$D,'LISTA '!$S:$S),"999999,9")</f>
        <v>999999,9</v>
      </c>
    </row>
    <row r="731" spans="1:14" x14ac:dyDescent="0.3">
      <c r="A731" s="187">
        <v>21771</v>
      </c>
      <c r="B731" s="221">
        <v>290</v>
      </c>
      <c r="C731" s="221">
        <v>290</v>
      </c>
      <c r="D731" s="221">
        <v>290</v>
      </c>
      <c r="E731" s="221">
        <v>0</v>
      </c>
      <c r="F731" s="221">
        <v>0</v>
      </c>
      <c r="G731" s="221">
        <v>0</v>
      </c>
      <c r="H731" s="221">
        <v>0</v>
      </c>
      <c r="I731" s="221">
        <v>0</v>
      </c>
      <c r="J731" s="224">
        <v>46006.336053240739</v>
      </c>
      <c r="K731" s="221">
        <v>4065</v>
      </c>
      <c r="L731" s="235">
        <f>IFERROR(_xlfn.XLOOKUP($A731,'LISTA '!$D:$D,'LISTA '!$S:$S),"999999,9")</f>
        <v>290</v>
      </c>
      <c r="M731" s="2">
        <f>IFERROR(_xlfn.XLOOKUP($A731,'LISTA '!$D:$D,'LISTA '!$S:$S),"999999,9")</f>
        <v>290</v>
      </c>
      <c r="N731" s="2">
        <f>IFERROR(_xlfn.XLOOKUP($A731,'LISTA '!$D:$D,'LISTA '!$S:$S),"999999,9")</f>
        <v>290</v>
      </c>
    </row>
    <row r="732" spans="1:14" x14ac:dyDescent="0.3">
      <c r="A732" s="187">
        <v>21772</v>
      </c>
      <c r="B732" s="221">
        <v>999999.9</v>
      </c>
      <c r="C732" s="221">
        <v>999999.9</v>
      </c>
      <c r="D732" s="221">
        <v>999999.9</v>
      </c>
      <c r="E732" s="221">
        <v>0</v>
      </c>
      <c r="F732" s="221">
        <v>0</v>
      </c>
      <c r="G732" s="221">
        <v>0</v>
      </c>
      <c r="H732" s="221">
        <v>0</v>
      </c>
      <c r="I732" s="221">
        <v>0</v>
      </c>
      <c r="J732" s="224">
        <v>46006.336053240739</v>
      </c>
      <c r="K732" s="221">
        <v>4066</v>
      </c>
      <c r="L732" s="235" t="str">
        <f>IFERROR(_xlfn.XLOOKUP($A732,'LISTA '!$D:$D,'LISTA '!$S:$S),"999999,9")</f>
        <v>999999,9</v>
      </c>
      <c r="M732" s="2" t="str">
        <f>IFERROR(_xlfn.XLOOKUP($A732,'LISTA '!$D:$D,'LISTA '!$S:$S),"999999,9")</f>
        <v>999999,9</v>
      </c>
      <c r="N732" s="2" t="str">
        <f>IFERROR(_xlfn.XLOOKUP($A732,'LISTA '!$D:$D,'LISTA '!$S:$S),"999999,9")</f>
        <v>999999,9</v>
      </c>
    </row>
    <row r="733" spans="1:14" x14ac:dyDescent="0.3">
      <c r="A733" s="187">
        <v>21831</v>
      </c>
      <c r="B733" s="221">
        <v>999999.9</v>
      </c>
      <c r="C733" s="221">
        <v>999999.9</v>
      </c>
      <c r="D733" s="221">
        <v>999999.9</v>
      </c>
      <c r="E733" s="221">
        <v>0</v>
      </c>
      <c r="F733" s="221">
        <v>0</v>
      </c>
      <c r="G733" s="221">
        <v>0</v>
      </c>
      <c r="H733" s="221">
        <v>0</v>
      </c>
      <c r="I733" s="221">
        <v>0</v>
      </c>
      <c r="J733" s="224">
        <v>46006.336053240739</v>
      </c>
      <c r="K733" s="221">
        <v>4273</v>
      </c>
      <c r="L733" s="235" t="str">
        <f>IFERROR(_xlfn.XLOOKUP($A733,'LISTA '!$D:$D,'LISTA '!$S:$S),"999999,9")</f>
        <v>999999,9</v>
      </c>
      <c r="M733" s="2" t="str">
        <f>IFERROR(_xlfn.XLOOKUP($A733,'LISTA '!$D:$D,'LISTA '!$S:$S),"999999,9")</f>
        <v>999999,9</v>
      </c>
      <c r="N733" s="2" t="str">
        <f>IFERROR(_xlfn.XLOOKUP($A733,'LISTA '!$D:$D,'LISTA '!$S:$S),"999999,9")</f>
        <v>999999,9</v>
      </c>
    </row>
    <row r="734" spans="1:14" x14ac:dyDescent="0.3">
      <c r="A734" s="187">
        <v>21165</v>
      </c>
      <c r="B734" s="221">
        <v>999999.9</v>
      </c>
      <c r="C734" s="221">
        <v>999999.9</v>
      </c>
      <c r="D734" s="221">
        <v>999999.9</v>
      </c>
      <c r="E734" s="221">
        <v>0</v>
      </c>
      <c r="F734" s="221">
        <v>0</v>
      </c>
      <c r="G734" s="221">
        <v>0</v>
      </c>
      <c r="H734" s="221">
        <v>0</v>
      </c>
      <c r="I734" s="221">
        <v>0</v>
      </c>
      <c r="J734" s="224">
        <v>46006.336053240739</v>
      </c>
      <c r="K734" s="221">
        <v>2120</v>
      </c>
      <c r="L734" s="235" t="str">
        <f>IFERROR(_xlfn.XLOOKUP($A734,'LISTA '!$D:$D,'LISTA '!$S:$S),"999999,9")</f>
        <v>999999,9</v>
      </c>
      <c r="M734" s="2" t="str">
        <f>IFERROR(_xlfn.XLOOKUP($A734,'LISTA '!$D:$D,'LISTA '!$S:$S),"999999,9")</f>
        <v>999999,9</v>
      </c>
      <c r="N734" s="2" t="str">
        <f>IFERROR(_xlfn.XLOOKUP($A734,'LISTA '!$D:$D,'LISTA '!$S:$S),"999999,9")</f>
        <v>999999,9</v>
      </c>
    </row>
    <row r="735" spans="1:14" x14ac:dyDescent="0.3">
      <c r="A735" s="187">
        <v>21228</v>
      </c>
      <c r="B735" s="221">
        <v>999999.9</v>
      </c>
      <c r="C735" s="221">
        <v>999999.9</v>
      </c>
      <c r="D735" s="221">
        <v>999999.9</v>
      </c>
      <c r="E735" s="221">
        <v>0</v>
      </c>
      <c r="F735" s="221">
        <v>0</v>
      </c>
      <c r="G735" s="221">
        <v>0</v>
      </c>
      <c r="H735" s="221">
        <v>0</v>
      </c>
      <c r="I735" s="221">
        <v>0</v>
      </c>
      <c r="J735" s="224">
        <v>46006.336053240739</v>
      </c>
      <c r="K735" s="221">
        <v>2265</v>
      </c>
      <c r="L735" s="235" t="str">
        <f>IFERROR(_xlfn.XLOOKUP($A735,'LISTA '!$D:$D,'LISTA '!$S:$S),"999999,9")</f>
        <v>999999,9</v>
      </c>
      <c r="M735" s="2" t="str">
        <f>IFERROR(_xlfn.XLOOKUP($A735,'LISTA '!$D:$D,'LISTA '!$S:$S),"999999,9")</f>
        <v>999999,9</v>
      </c>
      <c r="N735" s="2" t="str">
        <f>IFERROR(_xlfn.XLOOKUP($A735,'LISTA '!$D:$D,'LISTA '!$S:$S),"999999,9")</f>
        <v>999999,9</v>
      </c>
    </row>
    <row r="736" spans="1:14" x14ac:dyDescent="0.3">
      <c r="A736" s="187">
        <v>21247</v>
      </c>
      <c r="B736" s="221">
        <v>999999.9</v>
      </c>
      <c r="C736" s="221">
        <v>999999.9</v>
      </c>
      <c r="D736" s="221">
        <v>999999.9</v>
      </c>
      <c r="E736" s="221">
        <v>0</v>
      </c>
      <c r="F736" s="221">
        <v>0</v>
      </c>
      <c r="G736" s="221">
        <v>0</v>
      </c>
      <c r="H736" s="221">
        <v>0</v>
      </c>
      <c r="I736" s="221">
        <v>0</v>
      </c>
      <c r="J736" s="224">
        <v>46006.336053240739</v>
      </c>
      <c r="K736" s="221">
        <v>2297</v>
      </c>
      <c r="L736" s="235" t="str">
        <f>IFERROR(_xlfn.XLOOKUP($A736,'LISTA '!$D:$D,'LISTA '!$S:$S),"999999,9")</f>
        <v>999999,9</v>
      </c>
      <c r="M736" s="2" t="str">
        <f>IFERROR(_xlfn.XLOOKUP($A736,'LISTA '!$D:$D,'LISTA '!$S:$S),"999999,9")</f>
        <v>999999,9</v>
      </c>
      <c r="N736" s="2" t="str">
        <f>IFERROR(_xlfn.XLOOKUP($A736,'LISTA '!$D:$D,'LISTA '!$S:$S),"999999,9")</f>
        <v>999999,9</v>
      </c>
    </row>
    <row r="737" spans="1:14" x14ac:dyDescent="0.3">
      <c r="A737" s="187">
        <v>21248</v>
      </c>
      <c r="B737" s="221">
        <v>999999.9</v>
      </c>
      <c r="C737" s="221">
        <v>999999.9</v>
      </c>
      <c r="D737" s="221">
        <v>999999.9</v>
      </c>
      <c r="E737" s="221">
        <v>0</v>
      </c>
      <c r="F737" s="221">
        <v>0</v>
      </c>
      <c r="G737" s="221">
        <v>0</v>
      </c>
      <c r="H737" s="221">
        <v>0</v>
      </c>
      <c r="I737" s="221">
        <v>0</v>
      </c>
      <c r="J737" s="224">
        <v>46006.336053240739</v>
      </c>
      <c r="K737" s="221">
        <v>2298</v>
      </c>
      <c r="L737" s="235" t="str">
        <f>IFERROR(_xlfn.XLOOKUP($A737,'LISTA '!$D:$D,'LISTA '!$S:$S),"999999,9")</f>
        <v>999999,9</v>
      </c>
      <c r="M737" s="2" t="str">
        <f>IFERROR(_xlfn.XLOOKUP($A737,'LISTA '!$D:$D,'LISTA '!$S:$S),"999999,9")</f>
        <v>999999,9</v>
      </c>
      <c r="N737" s="2" t="str">
        <f>IFERROR(_xlfn.XLOOKUP($A737,'LISTA '!$D:$D,'LISTA '!$S:$S),"999999,9")</f>
        <v>999999,9</v>
      </c>
    </row>
    <row r="738" spans="1:14" x14ac:dyDescent="0.3">
      <c r="A738" s="187">
        <v>21250</v>
      </c>
      <c r="B738" s="221">
        <v>999999.9</v>
      </c>
      <c r="C738" s="221">
        <v>999999.9</v>
      </c>
      <c r="D738" s="221">
        <v>999999.9</v>
      </c>
      <c r="E738" s="221">
        <v>0</v>
      </c>
      <c r="F738" s="221">
        <v>0</v>
      </c>
      <c r="G738" s="221">
        <v>0</v>
      </c>
      <c r="H738" s="221">
        <v>0</v>
      </c>
      <c r="I738" s="221">
        <v>0</v>
      </c>
      <c r="J738" s="224">
        <v>46006.336053240739</v>
      </c>
      <c r="K738" s="221">
        <v>2300</v>
      </c>
      <c r="L738" s="235">
        <v>999999.9</v>
      </c>
      <c r="M738" s="2">
        <v>999999.9</v>
      </c>
      <c r="N738" s="2">
        <v>999999.9</v>
      </c>
    </row>
    <row r="739" spans="1:14" x14ac:dyDescent="0.3">
      <c r="A739" s="187">
        <v>1268</v>
      </c>
      <c r="B739" s="221">
        <v>152.75</v>
      </c>
      <c r="C739" s="221">
        <v>152.75</v>
      </c>
      <c r="D739" s="221">
        <v>152.75</v>
      </c>
      <c r="E739" s="221">
        <v>0</v>
      </c>
      <c r="F739" s="221">
        <v>0</v>
      </c>
      <c r="G739" s="221">
        <v>0</v>
      </c>
      <c r="H739" s="221">
        <v>0</v>
      </c>
      <c r="I739" s="221">
        <v>0</v>
      </c>
      <c r="J739" s="224">
        <v>46006.336053240739</v>
      </c>
      <c r="K739" s="221">
        <v>2306</v>
      </c>
      <c r="L739" s="235">
        <f>IFERROR(_xlfn.XLOOKUP($A739,'LISTA '!$D:$D,'LISTA '!$S:$S),"999999,9")</f>
        <v>152.75</v>
      </c>
      <c r="M739" s="2">
        <f>IFERROR(_xlfn.XLOOKUP($A739,'LISTA '!$D:$D,'LISTA '!$S:$S),"999999,9")</f>
        <v>152.75</v>
      </c>
      <c r="N739" s="2">
        <f>IFERROR(_xlfn.XLOOKUP($A739,'LISTA '!$D:$D,'LISTA '!$S:$S),"999999,9")</f>
        <v>152.75</v>
      </c>
    </row>
    <row r="740" spans="1:14" x14ac:dyDescent="0.3">
      <c r="A740" s="187">
        <v>1310</v>
      </c>
      <c r="B740" s="221">
        <v>999999.9</v>
      </c>
      <c r="C740" s="221">
        <v>999999.9</v>
      </c>
      <c r="D740" s="221">
        <v>999999.9</v>
      </c>
      <c r="E740" s="221">
        <v>0</v>
      </c>
      <c r="F740" s="221">
        <v>0</v>
      </c>
      <c r="G740" s="221">
        <v>0</v>
      </c>
      <c r="H740" s="221">
        <v>0</v>
      </c>
      <c r="I740" s="221">
        <v>0</v>
      </c>
      <c r="J740" s="224">
        <v>46006.336053240739</v>
      </c>
      <c r="K740" s="221">
        <v>2399</v>
      </c>
      <c r="L740" s="235" t="str">
        <f>IFERROR(_xlfn.XLOOKUP($A740,'LISTA '!$D:$D,'LISTA '!$S:$S),"999999,9")</f>
        <v>999999,9</v>
      </c>
      <c r="M740" s="2" t="str">
        <f>IFERROR(_xlfn.XLOOKUP($A740,'LISTA '!$D:$D,'LISTA '!$S:$S),"999999,9")</f>
        <v>999999,9</v>
      </c>
      <c r="N740" s="2" t="str">
        <f>IFERROR(_xlfn.XLOOKUP($A740,'LISTA '!$D:$D,'LISTA '!$S:$S),"999999,9")</f>
        <v>999999,9</v>
      </c>
    </row>
    <row r="741" spans="1:14" x14ac:dyDescent="0.3">
      <c r="A741" s="187">
        <v>1311</v>
      </c>
      <c r="B741" s="221">
        <v>999999.9</v>
      </c>
      <c r="C741" s="221">
        <v>999999.9</v>
      </c>
      <c r="D741" s="221">
        <v>999999.9</v>
      </c>
      <c r="E741" s="221">
        <v>0</v>
      </c>
      <c r="F741" s="221">
        <v>0</v>
      </c>
      <c r="G741" s="221">
        <v>0</v>
      </c>
      <c r="H741" s="221">
        <v>0</v>
      </c>
      <c r="I741" s="221">
        <v>0</v>
      </c>
      <c r="J741" s="224">
        <v>46006.336053240739</v>
      </c>
      <c r="K741" s="221">
        <v>2400</v>
      </c>
      <c r="L741" s="235" t="str">
        <f>IFERROR(_xlfn.XLOOKUP($A741,'LISTA '!$D:$D,'LISTA '!$S:$S),"999999,9")</f>
        <v>999999,9</v>
      </c>
      <c r="M741" s="2" t="str">
        <f>IFERROR(_xlfn.XLOOKUP($A741,'LISTA '!$D:$D,'LISTA '!$S:$S),"999999,9")</f>
        <v>999999,9</v>
      </c>
      <c r="N741" s="2" t="str">
        <f>IFERROR(_xlfn.XLOOKUP($A741,'LISTA '!$D:$D,'LISTA '!$S:$S),"999999,9")</f>
        <v>999999,9</v>
      </c>
    </row>
    <row r="742" spans="1:14" x14ac:dyDescent="0.3">
      <c r="A742" s="187">
        <v>21306</v>
      </c>
      <c r="B742" s="221">
        <v>999999.9</v>
      </c>
      <c r="C742" s="221">
        <v>999999.9</v>
      </c>
      <c r="D742" s="221">
        <v>999999.9</v>
      </c>
      <c r="E742" s="221">
        <v>0</v>
      </c>
      <c r="F742" s="221">
        <v>0</v>
      </c>
      <c r="G742" s="221">
        <v>0</v>
      </c>
      <c r="H742" s="221">
        <v>0</v>
      </c>
      <c r="I742" s="221">
        <v>0</v>
      </c>
      <c r="J742" s="224">
        <v>46006.336053240739</v>
      </c>
      <c r="K742" s="221">
        <v>2447</v>
      </c>
      <c r="L742" s="235">
        <v>999999.9</v>
      </c>
      <c r="M742" s="2">
        <v>999999.9</v>
      </c>
      <c r="N742" s="2">
        <v>999999.9</v>
      </c>
    </row>
    <row r="743" spans="1:14" x14ac:dyDescent="0.3">
      <c r="A743" s="187">
        <v>21308</v>
      </c>
      <c r="B743" s="221">
        <v>999999.9</v>
      </c>
      <c r="C743" s="221">
        <v>999999.9</v>
      </c>
      <c r="D743" s="221">
        <v>999999.9</v>
      </c>
      <c r="E743" s="221">
        <v>0</v>
      </c>
      <c r="F743" s="221">
        <v>0</v>
      </c>
      <c r="G743" s="221">
        <v>0</v>
      </c>
      <c r="H743" s="221">
        <v>0</v>
      </c>
      <c r="I743" s="221">
        <v>0</v>
      </c>
      <c r="J743" s="224">
        <v>46006.336053240739</v>
      </c>
      <c r="K743" s="221">
        <v>2463</v>
      </c>
      <c r="L743" s="235" t="str">
        <f>IFERROR(_xlfn.XLOOKUP($A743,'LISTA '!$D:$D,'LISTA '!$S:$S),"999999,9")</f>
        <v>999999,9</v>
      </c>
      <c r="M743" s="2" t="str">
        <f>IFERROR(_xlfn.XLOOKUP($A743,'LISTA '!$D:$D,'LISTA '!$S:$S),"999999,9")</f>
        <v>999999,9</v>
      </c>
      <c r="N743" s="2" t="str">
        <f>IFERROR(_xlfn.XLOOKUP($A743,'LISTA '!$D:$D,'LISTA '!$S:$S),"999999,9")</f>
        <v>999999,9</v>
      </c>
    </row>
    <row r="744" spans="1:14" x14ac:dyDescent="0.3">
      <c r="A744" s="187">
        <v>1400</v>
      </c>
      <c r="B744" s="221">
        <v>999999.9</v>
      </c>
      <c r="C744" s="221">
        <v>999999.9</v>
      </c>
      <c r="D744" s="221">
        <v>999999.9</v>
      </c>
      <c r="E744" s="221">
        <v>0</v>
      </c>
      <c r="F744" s="221">
        <v>0</v>
      </c>
      <c r="G744" s="221">
        <v>0</v>
      </c>
      <c r="H744" s="221">
        <v>0</v>
      </c>
      <c r="I744" s="221">
        <v>0</v>
      </c>
      <c r="J744" s="224">
        <v>46006.336053240739</v>
      </c>
      <c r="K744" s="221">
        <v>2519</v>
      </c>
      <c r="L744" s="235" t="str">
        <f>IFERROR(_xlfn.XLOOKUP($A744,'LISTA '!$D:$D,'LISTA '!$S:$S),"999999,9")</f>
        <v>999999,9</v>
      </c>
      <c r="M744" s="2" t="str">
        <f>IFERROR(_xlfn.XLOOKUP($A744,'LISTA '!$D:$D,'LISTA '!$S:$S),"999999,9")</f>
        <v>999999,9</v>
      </c>
      <c r="N744" s="2" t="str">
        <f>IFERROR(_xlfn.XLOOKUP($A744,'LISTA '!$D:$D,'LISTA '!$S:$S),"999999,9")</f>
        <v>999999,9</v>
      </c>
    </row>
    <row r="745" spans="1:14" x14ac:dyDescent="0.3">
      <c r="A745" s="187">
        <v>1401</v>
      </c>
      <c r="B745" s="221">
        <v>999999.9</v>
      </c>
      <c r="C745" s="221">
        <v>999999.9</v>
      </c>
      <c r="D745" s="221">
        <v>999999.9</v>
      </c>
      <c r="E745" s="221">
        <v>0</v>
      </c>
      <c r="F745" s="221">
        <v>0</v>
      </c>
      <c r="G745" s="221">
        <v>0</v>
      </c>
      <c r="H745" s="221">
        <v>0</v>
      </c>
      <c r="I745" s="221">
        <v>0</v>
      </c>
      <c r="J745" s="224">
        <v>46006.336053240739</v>
      </c>
      <c r="K745" s="221">
        <v>2520</v>
      </c>
      <c r="L745" s="235" t="str">
        <f>IFERROR(_xlfn.XLOOKUP($A745,'LISTA '!$D:$D,'LISTA '!$S:$S),"999999,9")</f>
        <v>999999,9</v>
      </c>
      <c r="M745" s="2" t="str">
        <f>IFERROR(_xlfn.XLOOKUP($A745,'LISTA '!$D:$D,'LISTA '!$S:$S),"999999,9")</f>
        <v>999999,9</v>
      </c>
      <c r="N745" s="2" t="str">
        <f>IFERROR(_xlfn.XLOOKUP($A745,'LISTA '!$D:$D,'LISTA '!$S:$S),"999999,9")</f>
        <v>999999,9</v>
      </c>
    </row>
    <row r="746" spans="1:14" x14ac:dyDescent="0.3">
      <c r="A746" s="187">
        <v>1402</v>
      </c>
      <c r="B746" s="221">
        <v>440</v>
      </c>
      <c r="C746" s="221">
        <v>440</v>
      </c>
      <c r="D746" s="221">
        <v>440</v>
      </c>
      <c r="E746" s="221">
        <v>0</v>
      </c>
      <c r="F746" s="221">
        <v>0</v>
      </c>
      <c r="G746" s="221">
        <v>0</v>
      </c>
      <c r="H746" s="221">
        <v>0</v>
      </c>
      <c r="I746" s="221">
        <v>0</v>
      </c>
      <c r="J746" s="224">
        <v>46006.336053240739</v>
      </c>
      <c r="K746" s="221">
        <v>2521</v>
      </c>
      <c r="L746" s="235">
        <f>IFERROR(_xlfn.XLOOKUP($A746,'LISTA '!$D:$D,'LISTA '!$S:$S),"999999,9")</f>
        <v>0</v>
      </c>
      <c r="M746" s="2">
        <f>IFERROR(_xlfn.XLOOKUP($A746,'LISTA '!$D:$D,'LISTA '!$S:$S),"999999,9")</f>
        <v>0</v>
      </c>
      <c r="N746" s="2">
        <f>IFERROR(_xlfn.XLOOKUP($A746,'LISTA '!$D:$D,'LISTA '!$S:$S),"999999,9")</f>
        <v>0</v>
      </c>
    </row>
    <row r="747" spans="1:14" x14ac:dyDescent="0.3">
      <c r="A747" s="187">
        <v>1444</v>
      </c>
      <c r="B747" s="221">
        <v>111</v>
      </c>
      <c r="C747" s="221">
        <v>111</v>
      </c>
      <c r="D747" s="221">
        <v>111</v>
      </c>
      <c r="E747" s="221">
        <v>0</v>
      </c>
      <c r="F747" s="221">
        <v>0</v>
      </c>
      <c r="G747" s="221">
        <v>0</v>
      </c>
      <c r="H747" s="221">
        <v>0</v>
      </c>
      <c r="I747" s="221">
        <v>0</v>
      </c>
      <c r="J747" s="224">
        <v>46006.336053240739</v>
      </c>
      <c r="K747" s="221">
        <v>2582</v>
      </c>
      <c r="L747" s="235">
        <f>IFERROR(_xlfn.XLOOKUP($A747,'LISTA '!$D:$D,'LISTA '!$S:$S),"999999,9")</f>
        <v>111</v>
      </c>
      <c r="M747" s="2">
        <f>IFERROR(_xlfn.XLOOKUP($A747,'LISTA '!$D:$D,'LISTA '!$S:$S),"999999,9")</f>
        <v>111</v>
      </c>
      <c r="N747" s="2">
        <f>IFERROR(_xlfn.XLOOKUP($A747,'LISTA '!$D:$D,'LISTA '!$S:$S),"999999,9")</f>
        <v>111</v>
      </c>
    </row>
    <row r="748" spans="1:14" x14ac:dyDescent="0.3">
      <c r="A748" s="187">
        <v>965</v>
      </c>
      <c r="B748" s="221">
        <v>210</v>
      </c>
      <c r="C748" s="221">
        <v>210</v>
      </c>
      <c r="D748" s="221">
        <v>210</v>
      </c>
      <c r="E748" s="221">
        <v>0</v>
      </c>
      <c r="F748" s="221">
        <v>0</v>
      </c>
      <c r="G748" s="221">
        <v>0</v>
      </c>
      <c r="H748" s="221">
        <v>0</v>
      </c>
      <c r="I748" s="221">
        <v>0</v>
      </c>
      <c r="J748" s="224">
        <v>46006.336053240739</v>
      </c>
      <c r="K748" s="221">
        <v>1680</v>
      </c>
      <c r="L748" s="235">
        <f>IFERROR(_xlfn.XLOOKUP($A748,'LISTA '!$D:$D,'LISTA '!$S:$S),"999999,9")</f>
        <v>210</v>
      </c>
      <c r="M748" s="2">
        <f>IFERROR(_xlfn.XLOOKUP($A748,'LISTA '!$D:$D,'LISTA '!$S:$S),"999999,9")</f>
        <v>210</v>
      </c>
      <c r="N748" s="2">
        <f>IFERROR(_xlfn.XLOOKUP($A748,'LISTA '!$D:$D,'LISTA '!$S:$S),"999999,9")</f>
        <v>210</v>
      </c>
    </row>
    <row r="749" spans="1:14" x14ac:dyDescent="0.3">
      <c r="A749" s="187">
        <v>21043</v>
      </c>
      <c r="B749" s="221">
        <v>999999.9</v>
      </c>
      <c r="C749" s="221">
        <v>999999.9</v>
      </c>
      <c r="D749" s="221">
        <v>999999.9</v>
      </c>
      <c r="E749" s="221">
        <v>0</v>
      </c>
      <c r="F749" s="221">
        <v>0</v>
      </c>
      <c r="G749" s="221">
        <v>0</v>
      </c>
      <c r="H749" s="221">
        <v>0</v>
      </c>
      <c r="I749" s="221">
        <v>0</v>
      </c>
      <c r="J749" s="224">
        <v>46006.336053240739</v>
      </c>
      <c r="K749" s="221">
        <v>1852</v>
      </c>
      <c r="L749" s="235" t="str">
        <f>IFERROR(_xlfn.XLOOKUP($A749,'LISTA '!$D:$D,'LISTA '!$S:$S),"999999,9")</f>
        <v>999999,9</v>
      </c>
      <c r="M749" s="2" t="str">
        <f>IFERROR(_xlfn.XLOOKUP($A749,'LISTA '!$D:$D,'LISTA '!$S:$S),"999999,9")</f>
        <v>999999,9</v>
      </c>
      <c r="N749" s="2" t="str">
        <f>IFERROR(_xlfn.XLOOKUP($A749,'LISTA '!$D:$D,'LISTA '!$S:$S),"999999,9")</f>
        <v>999999,9</v>
      </c>
    </row>
    <row r="750" spans="1:14" x14ac:dyDescent="0.3">
      <c r="A750" s="187">
        <v>21047</v>
      </c>
      <c r="B750" s="221">
        <v>530</v>
      </c>
      <c r="C750" s="221">
        <v>530</v>
      </c>
      <c r="D750" s="221">
        <v>530</v>
      </c>
      <c r="E750" s="221">
        <v>0</v>
      </c>
      <c r="F750" s="221">
        <v>0</v>
      </c>
      <c r="G750" s="221">
        <v>0</v>
      </c>
      <c r="H750" s="221">
        <v>0</v>
      </c>
      <c r="I750" s="221">
        <v>0</v>
      </c>
      <c r="J750" s="224">
        <v>46006.336053240739</v>
      </c>
      <c r="K750" s="221">
        <v>1856</v>
      </c>
      <c r="L750" s="235">
        <f>IFERROR(_xlfn.XLOOKUP($A750,'LISTA '!$D:$D,'LISTA '!$S:$S),"999999,9")</f>
        <v>530</v>
      </c>
      <c r="M750" s="2">
        <f>IFERROR(_xlfn.XLOOKUP($A750,'LISTA '!$D:$D,'LISTA '!$S:$S),"999999,9")</f>
        <v>530</v>
      </c>
      <c r="N750" s="2">
        <f>IFERROR(_xlfn.XLOOKUP($A750,'LISTA '!$D:$D,'LISTA '!$S:$S),"999999,9")</f>
        <v>530</v>
      </c>
    </row>
    <row r="751" spans="1:14" x14ac:dyDescent="0.3">
      <c r="A751" s="187">
        <v>21054</v>
      </c>
      <c r="B751" s="221">
        <v>999999.9</v>
      </c>
      <c r="C751" s="221">
        <v>999999.9</v>
      </c>
      <c r="D751" s="221">
        <v>999999.9</v>
      </c>
      <c r="E751" s="221">
        <v>0</v>
      </c>
      <c r="F751" s="221">
        <v>0</v>
      </c>
      <c r="G751" s="221">
        <v>0</v>
      </c>
      <c r="H751" s="221">
        <v>0</v>
      </c>
      <c r="I751" s="221">
        <v>0</v>
      </c>
      <c r="J751" s="224">
        <v>46006.336053240739</v>
      </c>
      <c r="K751" s="221">
        <v>1872</v>
      </c>
      <c r="L751" s="235" t="str">
        <f>IFERROR(_xlfn.XLOOKUP($A751,'LISTA '!$D:$D,'LISTA '!$S:$S),"999999,9")</f>
        <v>999999,9</v>
      </c>
      <c r="M751" s="2" t="str">
        <f>IFERROR(_xlfn.XLOOKUP($A751,'LISTA '!$D:$D,'LISTA '!$S:$S),"999999,9")</f>
        <v>999999,9</v>
      </c>
      <c r="N751" s="2" t="str">
        <f>IFERROR(_xlfn.XLOOKUP($A751,'LISTA '!$D:$D,'LISTA '!$S:$S),"999999,9")</f>
        <v>999999,9</v>
      </c>
    </row>
    <row r="752" spans="1:14" x14ac:dyDescent="0.3">
      <c r="A752" s="187">
        <v>21104</v>
      </c>
      <c r="B752" s="221">
        <v>999999.9</v>
      </c>
      <c r="C752" s="221">
        <v>999999.9</v>
      </c>
      <c r="D752" s="221">
        <v>999999.9</v>
      </c>
      <c r="E752" s="221">
        <v>0</v>
      </c>
      <c r="F752" s="221">
        <v>0</v>
      </c>
      <c r="G752" s="221">
        <v>0</v>
      </c>
      <c r="H752" s="221">
        <v>0</v>
      </c>
      <c r="I752" s="221">
        <v>0</v>
      </c>
      <c r="J752" s="224">
        <v>46006.336053240739</v>
      </c>
      <c r="K752" s="221">
        <v>1954</v>
      </c>
      <c r="L752" s="235" t="str">
        <f>IFERROR(_xlfn.XLOOKUP($A752,'LISTA '!$D:$D,'LISTA '!$S:$S),"999999,9")</f>
        <v>999999,9</v>
      </c>
      <c r="M752" s="2" t="str">
        <f>IFERROR(_xlfn.XLOOKUP($A752,'LISTA '!$D:$D,'LISTA '!$S:$S),"999999,9")</f>
        <v>999999,9</v>
      </c>
      <c r="N752" s="2" t="str">
        <f>IFERROR(_xlfn.XLOOKUP($A752,'LISTA '!$D:$D,'LISTA '!$S:$S),"999999,9")</f>
        <v>999999,9</v>
      </c>
    </row>
    <row r="753" spans="1:14" x14ac:dyDescent="0.3">
      <c r="A753" s="187">
        <v>21153</v>
      </c>
      <c r="B753" s="221">
        <v>999999.9</v>
      </c>
      <c r="C753" s="221">
        <v>999999.9</v>
      </c>
      <c r="D753" s="221">
        <v>999999.9</v>
      </c>
      <c r="E753" s="221">
        <v>0</v>
      </c>
      <c r="F753" s="221">
        <v>0</v>
      </c>
      <c r="G753" s="221">
        <v>0</v>
      </c>
      <c r="H753" s="221">
        <v>0</v>
      </c>
      <c r="I753" s="221">
        <v>0</v>
      </c>
      <c r="J753" s="224">
        <v>46006.336053240739</v>
      </c>
      <c r="K753" s="221">
        <v>2095</v>
      </c>
      <c r="L753" s="235" t="str">
        <f>IFERROR(_xlfn.XLOOKUP($A753,'LISTA '!$D:$D,'LISTA '!$S:$S),"999999,9")</f>
        <v>999999,9</v>
      </c>
      <c r="M753" s="2" t="str">
        <f>IFERROR(_xlfn.XLOOKUP($A753,'LISTA '!$D:$D,'LISTA '!$S:$S),"999999,9")</f>
        <v>999999,9</v>
      </c>
      <c r="N753" s="2" t="str">
        <f>IFERROR(_xlfn.XLOOKUP($A753,'LISTA '!$D:$D,'LISTA '!$S:$S),"999999,9")</f>
        <v>999999,9</v>
      </c>
    </row>
    <row r="754" spans="1:14" x14ac:dyDescent="0.3">
      <c r="A754" s="187">
        <v>21194</v>
      </c>
      <c r="B754" s="221">
        <v>999999.9</v>
      </c>
      <c r="C754" s="221">
        <v>999999.9</v>
      </c>
      <c r="D754" s="221">
        <v>999999.9</v>
      </c>
      <c r="E754" s="221">
        <v>0</v>
      </c>
      <c r="F754" s="221">
        <v>0</v>
      </c>
      <c r="G754" s="221">
        <v>0</v>
      </c>
      <c r="H754" s="221">
        <v>0</v>
      </c>
      <c r="I754" s="221">
        <v>0</v>
      </c>
      <c r="J754" s="224">
        <v>46006.336053240739</v>
      </c>
      <c r="K754" s="221">
        <v>2162</v>
      </c>
      <c r="L754" s="235" t="str">
        <f>IFERROR(_xlfn.XLOOKUP($A754,'LISTA '!$D:$D,'LISTA '!$S:$S),"999999,9")</f>
        <v>999999,9</v>
      </c>
      <c r="M754" s="2" t="str">
        <f>IFERROR(_xlfn.XLOOKUP($A754,'LISTA '!$D:$D,'LISTA '!$S:$S),"999999,9")</f>
        <v>999999,9</v>
      </c>
      <c r="N754" s="2" t="str">
        <f>IFERROR(_xlfn.XLOOKUP($A754,'LISTA '!$D:$D,'LISTA '!$S:$S),"999999,9")</f>
        <v>999999,9</v>
      </c>
    </row>
    <row r="755" spans="1:14" x14ac:dyDescent="0.3">
      <c r="A755" s="187">
        <v>21195</v>
      </c>
      <c r="B755" s="221">
        <v>999999.9</v>
      </c>
      <c r="C755" s="221">
        <v>999999.9</v>
      </c>
      <c r="D755" s="221">
        <v>999999.9</v>
      </c>
      <c r="E755" s="221">
        <v>0</v>
      </c>
      <c r="F755" s="221">
        <v>0</v>
      </c>
      <c r="G755" s="221">
        <v>0</v>
      </c>
      <c r="H755" s="221">
        <v>0</v>
      </c>
      <c r="I755" s="221">
        <v>0</v>
      </c>
      <c r="J755" s="224">
        <v>46006.336053240739</v>
      </c>
      <c r="K755" s="221">
        <v>2163</v>
      </c>
      <c r="L755" s="235" t="str">
        <f>IFERROR(_xlfn.XLOOKUP($A755,'LISTA '!$D:$D,'LISTA '!$S:$S),"999999,9")</f>
        <v>999999,9</v>
      </c>
      <c r="M755" s="2" t="str">
        <f>IFERROR(_xlfn.XLOOKUP($A755,'LISTA '!$D:$D,'LISTA '!$S:$S),"999999,9")</f>
        <v>999999,9</v>
      </c>
      <c r="N755" s="2" t="str">
        <f>IFERROR(_xlfn.XLOOKUP($A755,'LISTA '!$D:$D,'LISTA '!$S:$S),"999999,9")</f>
        <v>999999,9</v>
      </c>
    </row>
    <row r="756" spans="1:14" x14ac:dyDescent="0.3">
      <c r="A756" s="187">
        <v>11050</v>
      </c>
      <c r="B756" s="221">
        <v>999999.9</v>
      </c>
      <c r="C756" s="221">
        <v>999999.9</v>
      </c>
      <c r="D756" s="221">
        <v>999999.9</v>
      </c>
      <c r="E756" s="221">
        <v>0</v>
      </c>
      <c r="F756" s="221">
        <v>0</v>
      </c>
      <c r="G756" s="221">
        <v>0</v>
      </c>
      <c r="H756" s="221">
        <v>0</v>
      </c>
      <c r="I756" s="221">
        <v>0</v>
      </c>
      <c r="J756" s="224">
        <v>46006.336053240739</v>
      </c>
      <c r="K756" s="221">
        <v>2174</v>
      </c>
      <c r="L756" s="235" t="str">
        <f>IFERROR(_xlfn.XLOOKUP($A756,'LISTA '!$D:$D,'LISTA '!$S:$S),"999999,9")</f>
        <v>999999,9</v>
      </c>
      <c r="M756" s="2" t="str">
        <f>IFERROR(_xlfn.XLOOKUP($A756,'LISTA '!$D:$D,'LISTA '!$S:$S),"999999,9")</f>
        <v>999999,9</v>
      </c>
      <c r="N756" s="2" t="str">
        <f>IFERROR(_xlfn.XLOOKUP($A756,'LISTA '!$D:$D,'LISTA '!$S:$S),"999999,9")</f>
        <v>999999,9</v>
      </c>
    </row>
    <row r="757" spans="1:14" x14ac:dyDescent="0.3">
      <c r="A757" s="187">
        <v>1498</v>
      </c>
      <c r="B757" s="221">
        <v>380</v>
      </c>
      <c r="C757" s="221">
        <v>380</v>
      </c>
      <c r="D757" s="221">
        <v>380</v>
      </c>
      <c r="E757" s="221">
        <v>0</v>
      </c>
      <c r="F757" s="221">
        <v>0</v>
      </c>
      <c r="G757" s="221">
        <v>0</v>
      </c>
      <c r="H757" s="221">
        <v>0</v>
      </c>
      <c r="I757" s="221">
        <v>0</v>
      </c>
      <c r="J757" s="224">
        <v>46006.336053240739</v>
      </c>
      <c r="K757" s="221">
        <v>2666</v>
      </c>
      <c r="L757" s="235">
        <f>IFERROR(_xlfn.XLOOKUP($A757,'LISTA '!$D:$D,'LISTA '!$S:$S),"999999,9")</f>
        <v>380</v>
      </c>
      <c r="M757" s="2">
        <f>IFERROR(_xlfn.XLOOKUP($A757,'LISTA '!$D:$D,'LISTA '!$S:$S),"999999,9")</f>
        <v>380</v>
      </c>
      <c r="N757" s="2">
        <f>IFERROR(_xlfn.XLOOKUP($A757,'LISTA '!$D:$D,'LISTA '!$S:$S),"999999,9")</f>
        <v>380</v>
      </c>
    </row>
    <row r="758" spans="1:14" x14ac:dyDescent="0.3">
      <c r="A758" s="187">
        <v>20379</v>
      </c>
      <c r="B758" s="221">
        <v>999999.9</v>
      </c>
      <c r="C758" s="221">
        <v>999999.9</v>
      </c>
      <c r="D758" s="221">
        <v>999999.9</v>
      </c>
      <c r="E758" s="221">
        <v>0</v>
      </c>
      <c r="F758" s="221">
        <v>0</v>
      </c>
      <c r="G758" s="221">
        <v>0</v>
      </c>
      <c r="H758" s="221">
        <v>0</v>
      </c>
      <c r="I758" s="221">
        <v>0</v>
      </c>
      <c r="J758" s="224">
        <v>46006.336053240739</v>
      </c>
      <c r="K758" s="221">
        <v>1066</v>
      </c>
      <c r="L758" s="235" t="str">
        <f>IFERROR(_xlfn.XLOOKUP($A758,'LISTA '!$D:$D,'LISTA '!$S:$S),"999999,9")</f>
        <v>999999,9</v>
      </c>
      <c r="M758" s="2" t="str">
        <f>IFERROR(_xlfn.XLOOKUP($A758,'LISTA '!$D:$D,'LISTA '!$S:$S),"999999,9")</f>
        <v>999999,9</v>
      </c>
      <c r="N758" s="2" t="str">
        <f>IFERROR(_xlfn.XLOOKUP($A758,'LISTA '!$D:$D,'LISTA '!$S:$S),"999999,9")</f>
        <v>999999,9</v>
      </c>
    </row>
    <row r="759" spans="1:14" x14ac:dyDescent="0.3">
      <c r="A759" s="187">
        <v>20380</v>
      </c>
      <c r="B759" s="221">
        <v>385.56</v>
      </c>
      <c r="C759" s="221">
        <v>385.56</v>
      </c>
      <c r="D759" s="221">
        <v>385.56</v>
      </c>
      <c r="E759" s="221">
        <v>0</v>
      </c>
      <c r="F759" s="221">
        <v>0</v>
      </c>
      <c r="G759" s="221">
        <v>0</v>
      </c>
      <c r="H759" s="221">
        <v>0</v>
      </c>
      <c r="I759" s="221">
        <v>0</v>
      </c>
      <c r="J759" s="224">
        <v>46006.336053240739</v>
      </c>
      <c r="K759" s="221">
        <v>1067</v>
      </c>
      <c r="L759" s="235">
        <f>IFERROR(_xlfn.XLOOKUP($A759,'LISTA '!$D:$D,'LISTA '!$S:$S),"999999,9")</f>
        <v>385.56</v>
      </c>
      <c r="M759" s="2">
        <f>IFERROR(_xlfn.XLOOKUP($A759,'LISTA '!$D:$D,'LISTA '!$S:$S),"999999,9")</f>
        <v>385.56</v>
      </c>
      <c r="N759" s="2">
        <f>IFERROR(_xlfn.XLOOKUP($A759,'LISTA '!$D:$D,'LISTA '!$S:$S),"999999,9")</f>
        <v>385.56</v>
      </c>
    </row>
    <row r="760" spans="1:14" x14ac:dyDescent="0.3">
      <c r="A760" s="187">
        <v>646</v>
      </c>
      <c r="B760" s="221">
        <v>230</v>
      </c>
      <c r="C760" s="221">
        <v>230</v>
      </c>
      <c r="D760" s="221">
        <v>230</v>
      </c>
      <c r="E760" s="221">
        <v>0</v>
      </c>
      <c r="F760" s="221">
        <v>0</v>
      </c>
      <c r="G760" s="221">
        <v>0</v>
      </c>
      <c r="H760" s="221">
        <v>0</v>
      </c>
      <c r="I760" s="221">
        <v>0</v>
      </c>
      <c r="J760" s="224">
        <v>46006.336053240739</v>
      </c>
      <c r="K760" s="221">
        <v>1222</v>
      </c>
      <c r="L760" s="235">
        <f>IFERROR(_xlfn.XLOOKUP($A760,'LISTA '!$D:$D,'LISTA '!$S:$S),"999999,9")</f>
        <v>230</v>
      </c>
      <c r="M760" s="2">
        <f>IFERROR(_xlfn.XLOOKUP($A760,'LISTA '!$D:$D,'LISTA '!$S:$S),"999999,9")</f>
        <v>230</v>
      </c>
      <c r="N760" s="2">
        <f>IFERROR(_xlfn.XLOOKUP($A760,'LISTA '!$D:$D,'LISTA '!$S:$S),"999999,9")</f>
        <v>230</v>
      </c>
    </row>
    <row r="761" spans="1:14" x14ac:dyDescent="0.3">
      <c r="A761" s="187">
        <v>20498</v>
      </c>
      <c r="B761" s="221">
        <v>687.5</v>
      </c>
      <c r="C761" s="221">
        <v>687.5</v>
      </c>
      <c r="D761" s="221">
        <v>687.5</v>
      </c>
      <c r="E761" s="221">
        <v>0</v>
      </c>
      <c r="F761" s="221">
        <v>0</v>
      </c>
      <c r="G761" s="221">
        <v>0</v>
      </c>
      <c r="H761" s="221">
        <v>0</v>
      </c>
      <c r="I761" s="221">
        <v>0</v>
      </c>
      <c r="J761" s="224">
        <v>46006.336053240739</v>
      </c>
      <c r="K761" s="221">
        <v>1269</v>
      </c>
      <c r="L761" s="235">
        <f>IFERROR(_xlfn.XLOOKUP($A761,'LISTA '!$D:$D,'LISTA '!$S:$S),"999999,9")</f>
        <v>687.5</v>
      </c>
      <c r="M761" s="2">
        <f>IFERROR(_xlfn.XLOOKUP($A761,'LISTA '!$D:$D,'LISTA '!$S:$S),"999999,9")</f>
        <v>687.5</v>
      </c>
      <c r="N761" s="2">
        <f>IFERROR(_xlfn.XLOOKUP($A761,'LISTA '!$D:$D,'LISTA '!$S:$S),"999999,9")</f>
        <v>687.5</v>
      </c>
    </row>
    <row r="762" spans="1:14" x14ac:dyDescent="0.3">
      <c r="A762" s="187">
        <v>20779</v>
      </c>
      <c r="B762" s="221">
        <v>999999.9</v>
      </c>
      <c r="C762" s="221">
        <v>999999.9</v>
      </c>
      <c r="D762" s="221">
        <v>999999.9</v>
      </c>
      <c r="E762" s="221">
        <v>0</v>
      </c>
      <c r="F762" s="221">
        <v>0</v>
      </c>
      <c r="G762" s="221">
        <v>0</v>
      </c>
      <c r="H762" s="221">
        <v>0</v>
      </c>
      <c r="I762" s="221">
        <v>0</v>
      </c>
      <c r="J762" s="224">
        <v>46006.336053240739</v>
      </c>
      <c r="K762" s="221">
        <v>1452</v>
      </c>
      <c r="L762" s="235" t="str">
        <f>IFERROR(_xlfn.XLOOKUP($A762,'LISTA '!$D:$D,'LISTA '!$S:$S),"999999,9")</f>
        <v>999999,9</v>
      </c>
      <c r="M762" s="2" t="str">
        <f>IFERROR(_xlfn.XLOOKUP($A762,'LISTA '!$D:$D,'LISTA '!$S:$S),"999999,9")</f>
        <v>999999,9</v>
      </c>
      <c r="N762" s="2" t="str">
        <f>IFERROR(_xlfn.XLOOKUP($A762,'LISTA '!$D:$D,'LISTA '!$S:$S),"999999,9")</f>
        <v>999999,9</v>
      </c>
    </row>
    <row r="763" spans="1:14" x14ac:dyDescent="0.3">
      <c r="A763" s="187">
        <v>20917</v>
      </c>
      <c r="B763" s="221">
        <v>270</v>
      </c>
      <c r="C763" s="221">
        <v>270</v>
      </c>
      <c r="D763" s="221">
        <v>270</v>
      </c>
      <c r="E763" s="221">
        <v>0</v>
      </c>
      <c r="F763" s="221">
        <v>0</v>
      </c>
      <c r="G763" s="221">
        <v>0</v>
      </c>
      <c r="H763" s="221">
        <v>0</v>
      </c>
      <c r="I763" s="221">
        <v>0</v>
      </c>
      <c r="J763" s="224">
        <v>46006.336053240739</v>
      </c>
      <c r="K763" s="221">
        <v>1539</v>
      </c>
      <c r="L763" s="235">
        <f>IFERROR(_xlfn.XLOOKUP($A763,'LISTA '!$D:$D,'LISTA '!$S:$S),"999999,9")</f>
        <v>270</v>
      </c>
      <c r="M763" s="2">
        <f>IFERROR(_xlfn.XLOOKUP($A763,'LISTA '!$D:$D,'LISTA '!$S:$S),"999999,9")</f>
        <v>270</v>
      </c>
      <c r="N763" s="2">
        <f>IFERROR(_xlfn.XLOOKUP($A763,'LISTA '!$D:$D,'LISTA '!$S:$S),"999999,9")</f>
        <v>270</v>
      </c>
    </row>
    <row r="764" spans="1:14" x14ac:dyDescent="0.3">
      <c r="A764" s="187">
        <v>942</v>
      </c>
      <c r="B764" s="221">
        <v>999999.9</v>
      </c>
      <c r="C764" s="221">
        <v>999999.9</v>
      </c>
      <c r="D764" s="221">
        <v>999999.9</v>
      </c>
      <c r="E764" s="221">
        <v>0</v>
      </c>
      <c r="F764" s="221">
        <v>0</v>
      </c>
      <c r="G764" s="221">
        <v>0</v>
      </c>
      <c r="H764" s="221">
        <v>1221</v>
      </c>
      <c r="I764" s="221">
        <v>0</v>
      </c>
      <c r="J764" s="224">
        <v>46006.336053240739</v>
      </c>
      <c r="K764" s="221">
        <v>1623</v>
      </c>
      <c r="L764" s="235" t="str">
        <f>IFERROR(_xlfn.XLOOKUP($A764,'LISTA '!$D:$D,'LISTA '!$S:$S),"999999,9")</f>
        <v>999999,9</v>
      </c>
      <c r="M764" s="2" t="str">
        <f>IFERROR(_xlfn.XLOOKUP($A764,'LISTA '!$D:$D,'LISTA '!$S:$S),"999999,9")</f>
        <v>999999,9</v>
      </c>
      <c r="N764" s="2" t="str">
        <f>IFERROR(_xlfn.XLOOKUP($A764,'LISTA '!$D:$D,'LISTA '!$S:$S),"999999,9")</f>
        <v>999999,9</v>
      </c>
    </row>
    <row r="765" spans="1:14" x14ac:dyDescent="0.3">
      <c r="A765" s="187">
        <v>21762</v>
      </c>
      <c r="B765" s="221">
        <v>400</v>
      </c>
      <c r="C765" s="221">
        <v>400</v>
      </c>
      <c r="D765" s="221">
        <v>400</v>
      </c>
      <c r="E765" s="221">
        <v>0</v>
      </c>
      <c r="F765" s="221">
        <v>0</v>
      </c>
      <c r="G765" s="221">
        <v>0</v>
      </c>
      <c r="H765" s="221">
        <v>0</v>
      </c>
      <c r="I765" s="221">
        <v>0</v>
      </c>
      <c r="J765" s="224">
        <v>46006.336053240739</v>
      </c>
      <c r="K765" s="221">
        <v>4034</v>
      </c>
      <c r="L765" s="235">
        <f>IFERROR(_xlfn.XLOOKUP($A765,'LISTA '!$D:$D,'LISTA '!$S:$S),"999999,9")</f>
        <v>400</v>
      </c>
      <c r="M765" s="2">
        <f>IFERROR(_xlfn.XLOOKUP($A765,'LISTA '!$D:$D,'LISTA '!$S:$S),"999999,9")</f>
        <v>400</v>
      </c>
      <c r="N765" s="2">
        <f>IFERROR(_xlfn.XLOOKUP($A765,'LISTA '!$D:$D,'LISTA '!$S:$S),"999999,9")</f>
        <v>400</v>
      </c>
    </row>
    <row r="766" spans="1:14" x14ac:dyDescent="0.3">
      <c r="A766" s="187">
        <v>21770</v>
      </c>
      <c r="B766" s="221">
        <v>999999.9</v>
      </c>
      <c r="C766" s="221">
        <v>999999.9</v>
      </c>
      <c r="D766" s="221">
        <v>999999.9</v>
      </c>
      <c r="E766" s="221">
        <v>0</v>
      </c>
      <c r="F766" s="221">
        <v>0</v>
      </c>
      <c r="G766" s="221">
        <v>0</v>
      </c>
      <c r="H766" s="221">
        <v>0</v>
      </c>
      <c r="I766" s="221">
        <v>0</v>
      </c>
      <c r="J766" s="224">
        <v>46006.336053240739</v>
      </c>
      <c r="K766" s="221">
        <v>4064</v>
      </c>
      <c r="L766" s="235" t="str">
        <f>IFERROR(_xlfn.XLOOKUP($A766,'LISTA '!$D:$D,'LISTA '!$S:$S),"999999,9")</f>
        <v>999999,9</v>
      </c>
      <c r="M766" s="2" t="str">
        <f>IFERROR(_xlfn.XLOOKUP($A766,'LISTA '!$D:$D,'LISTA '!$S:$S),"999999,9")</f>
        <v>999999,9</v>
      </c>
      <c r="N766" s="2" t="str">
        <f>IFERROR(_xlfn.XLOOKUP($A766,'LISTA '!$D:$D,'LISTA '!$S:$S),"999999,9")</f>
        <v>999999,9</v>
      </c>
    </row>
    <row r="767" spans="1:14" x14ac:dyDescent="0.3">
      <c r="A767" s="187">
        <v>20021</v>
      </c>
      <c r="B767" s="221">
        <v>999999.9</v>
      </c>
      <c r="C767" s="221">
        <v>999999.9</v>
      </c>
      <c r="D767" s="221">
        <v>999999.9</v>
      </c>
      <c r="E767" s="221">
        <v>0</v>
      </c>
      <c r="F767" s="221">
        <v>0</v>
      </c>
      <c r="G767" s="221">
        <v>0</v>
      </c>
      <c r="H767" s="221">
        <v>0</v>
      </c>
      <c r="I767" s="221">
        <v>0</v>
      </c>
      <c r="J767" s="224">
        <v>46006.336053240739</v>
      </c>
      <c r="K767" s="221">
        <v>393</v>
      </c>
      <c r="L767" s="235">
        <v>999999.9</v>
      </c>
      <c r="M767" s="2">
        <v>999999.9</v>
      </c>
      <c r="N767" s="2">
        <v>999999.9</v>
      </c>
    </row>
    <row r="768" spans="1:14" x14ac:dyDescent="0.3">
      <c r="A768" s="187">
        <v>20188</v>
      </c>
      <c r="B768" s="221">
        <v>1332.45</v>
      </c>
      <c r="C768" s="221">
        <v>1332.45</v>
      </c>
      <c r="D768" s="221">
        <v>1332.45</v>
      </c>
      <c r="E768" s="221">
        <v>0</v>
      </c>
      <c r="F768" s="221">
        <v>0</v>
      </c>
      <c r="G768" s="221">
        <v>0</v>
      </c>
      <c r="H768" s="221">
        <v>0</v>
      </c>
      <c r="I768" s="221">
        <v>0</v>
      </c>
      <c r="J768" s="224">
        <v>46006.336053240739</v>
      </c>
      <c r="K768" s="221">
        <v>610</v>
      </c>
      <c r="L768" s="235">
        <f>IFERROR(_xlfn.XLOOKUP($A768,'LISTA '!$D:$D,'LISTA '!$S:$S),"999999,9")</f>
        <v>1332.45</v>
      </c>
      <c r="M768" s="2">
        <f>IFERROR(_xlfn.XLOOKUP($A768,'LISTA '!$D:$D,'LISTA '!$S:$S),"999999,9")</f>
        <v>1332.45</v>
      </c>
      <c r="N768" s="2">
        <f>IFERROR(_xlfn.XLOOKUP($A768,'LISTA '!$D:$D,'LISTA '!$S:$S),"999999,9")</f>
        <v>1332.45</v>
      </c>
    </row>
    <row r="769" spans="1:14" x14ac:dyDescent="0.3">
      <c r="A769" s="187">
        <v>20227</v>
      </c>
      <c r="B769" s="221">
        <v>562.5</v>
      </c>
      <c r="C769" s="221">
        <v>562.5</v>
      </c>
      <c r="D769" s="221">
        <v>562.5</v>
      </c>
      <c r="E769" s="221">
        <v>0</v>
      </c>
      <c r="F769" s="221">
        <v>0</v>
      </c>
      <c r="G769" s="221">
        <v>0</v>
      </c>
      <c r="H769" s="221">
        <v>0</v>
      </c>
      <c r="I769" s="221">
        <v>0</v>
      </c>
      <c r="J769" s="224">
        <v>46006.336053240739</v>
      </c>
      <c r="K769" s="221">
        <v>678</v>
      </c>
      <c r="L769" s="235" t="str">
        <f>IFERROR(_xlfn.XLOOKUP($A769,'LISTA '!$D:$D,'LISTA '!$S:$S),"999999,9")</f>
        <v>999999,9</v>
      </c>
      <c r="M769" s="2" t="str">
        <f>IFERROR(_xlfn.XLOOKUP($A769,'LISTA '!$D:$D,'LISTA '!$S:$S),"999999,9")</f>
        <v>999999,9</v>
      </c>
      <c r="N769" s="2" t="str">
        <f>IFERROR(_xlfn.XLOOKUP($A769,'LISTA '!$D:$D,'LISTA '!$S:$S),"999999,9")</f>
        <v>999999,9</v>
      </c>
    </row>
    <row r="770" spans="1:14" x14ac:dyDescent="0.3">
      <c r="A770" s="187">
        <v>20265</v>
      </c>
      <c r="B770" s="221">
        <v>999999.9</v>
      </c>
      <c r="C770" s="221">
        <v>999999.9</v>
      </c>
      <c r="D770" s="221">
        <v>999999.9</v>
      </c>
      <c r="E770" s="221">
        <v>0</v>
      </c>
      <c r="F770" s="221">
        <v>0</v>
      </c>
      <c r="G770" s="221">
        <v>0</v>
      </c>
      <c r="H770" s="221">
        <v>0</v>
      </c>
      <c r="I770" s="221">
        <v>0</v>
      </c>
      <c r="J770" s="224">
        <v>46006.336053240739</v>
      </c>
      <c r="K770" s="221">
        <v>755</v>
      </c>
      <c r="L770" s="235" t="str">
        <f>IFERROR(_xlfn.XLOOKUP($A770,'LISTA '!$D:$D,'LISTA '!$S:$S),"999999,9")</f>
        <v>999999,9</v>
      </c>
      <c r="M770" s="2" t="str">
        <f>IFERROR(_xlfn.XLOOKUP($A770,'LISTA '!$D:$D,'LISTA '!$S:$S),"999999,9")</f>
        <v>999999,9</v>
      </c>
      <c r="N770" s="2" t="str">
        <f>IFERROR(_xlfn.XLOOKUP($A770,'LISTA '!$D:$D,'LISTA '!$S:$S),"999999,9")</f>
        <v>999999,9</v>
      </c>
    </row>
    <row r="771" spans="1:14" x14ac:dyDescent="0.3">
      <c r="A771" s="187">
        <v>20272</v>
      </c>
      <c r="B771" s="221">
        <v>999999.9</v>
      </c>
      <c r="C771" s="221">
        <v>999999.9</v>
      </c>
      <c r="D771" s="221">
        <v>999999.9</v>
      </c>
      <c r="E771" s="221">
        <v>0</v>
      </c>
      <c r="F771" s="221">
        <v>0</v>
      </c>
      <c r="G771" s="221">
        <v>0</v>
      </c>
      <c r="H771" s="221">
        <v>0</v>
      </c>
      <c r="I771" s="221">
        <v>0</v>
      </c>
      <c r="J771" s="224">
        <v>46006.336053240739</v>
      </c>
      <c r="K771" s="221">
        <v>764</v>
      </c>
      <c r="L771" s="235" t="str">
        <f>IFERROR(_xlfn.XLOOKUP($A771,'LISTA '!$D:$D,'LISTA '!$S:$S),"999999,9")</f>
        <v>999999,9</v>
      </c>
      <c r="M771" s="2" t="str">
        <f>IFERROR(_xlfn.XLOOKUP($A771,'LISTA '!$D:$D,'LISTA '!$S:$S),"999999,9")</f>
        <v>999999,9</v>
      </c>
      <c r="N771" s="2" t="str">
        <f>IFERROR(_xlfn.XLOOKUP($A771,'LISTA '!$D:$D,'LISTA '!$S:$S),"999999,9")</f>
        <v>999999,9</v>
      </c>
    </row>
    <row r="772" spans="1:14" x14ac:dyDescent="0.3">
      <c r="A772" s="187">
        <v>20307</v>
      </c>
      <c r="B772" s="221">
        <v>999999.9</v>
      </c>
      <c r="C772" s="221">
        <v>999999.9</v>
      </c>
      <c r="D772" s="221">
        <v>999999.9</v>
      </c>
      <c r="E772" s="221">
        <v>0</v>
      </c>
      <c r="F772" s="221">
        <v>0</v>
      </c>
      <c r="G772" s="221">
        <v>0</v>
      </c>
      <c r="H772" s="221">
        <v>0</v>
      </c>
      <c r="I772" s="221">
        <v>0</v>
      </c>
      <c r="J772" s="224">
        <v>46006.336053240739</v>
      </c>
      <c r="K772" s="221">
        <v>861</v>
      </c>
      <c r="L772" s="235">
        <v>999999.9</v>
      </c>
      <c r="M772" s="2">
        <v>999999.9</v>
      </c>
      <c r="N772" s="2">
        <v>999999.9</v>
      </c>
    </row>
    <row r="773" spans="1:14" x14ac:dyDescent="0.3">
      <c r="A773" s="187">
        <v>21724</v>
      </c>
      <c r="B773" s="221">
        <v>999999.9</v>
      </c>
      <c r="C773" s="221">
        <v>999999.9</v>
      </c>
      <c r="D773" s="221">
        <v>999999.9</v>
      </c>
      <c r="E773" s="221">
        <v>0</v>
      </c>
      <c r="F773" s="221">
        <v>0</v>
      </c>
      <c r="G773" s="221">
        <v>0</v>
      </c>
      <c r="H773" s="221">
        <v>0</v>
      </c>
      <c r="I773" s="221">
        <v>0</v>
      </c>
      <c r="J773" s="224">
        <v>46006.336053240739</v>
      </c>
      <c r="K773" s="221">
        <v>3976</v>
      </c>
      <c r="L773" s="235" t="str">
        <f>IFERROR(_xlfn.XLOOKUP($A773,'LISTA '!$D:$D,'LISTA '!$S:$S),"999999,9")</f>
        <v>999999,9</v>
      </c>
      <c r="M773" s="2" t="str">
        <f>IFERROR(_xlfn.XLOOKUP($A773,'LISTA '!$D:$D,'LISTA '!$S:$S),"999999,9")</f>
        <v>999999,9</v>
      </c>
      <c r="N773" s="2" t="str">
        <f>IFERROR(_xlfn.XLOOKUP($A773,'LISTA '!$D:$D,'LISTA '!$S:$S),"999999,9")</f>
        <v>999999,9</v>
      </c>
    </row>
    <row r="774" spans="1:14" x14ac:dyDescent="0.3">
      <c r="A774" s="187">
        <v>21725</v>
      </c>
      <c r="B774" s="221">
        <v>999999.9</v>
      </c>
      <c r="C774" s="221">
        <v>999999.9</v>
      </c>
      <c r="D774" s="221">
        <v>999999.9</v>
      </c>
      <c r="E774" s="221">
        <v>0</v>
      </c>
      <c r="F774" s="221">
        <v>0</v>
      </c>
      <c r="G774" s="221">
        <v>0</v>
      </c>
      <c r="H774" s="221">
        <v>0</v>
      </c>
      <c r="I774" s="221">
        <v>0</v>
      </c>
      <c r="J774" s="224">
        <v>46006.336053240739</v>
      </c>
      <c r="K774" s="221">
        <v>3977</v>
      </c>
      <c r="L774" s="235" t="str">
        <f>IFERROR(_xlfn.XLOOKUP($A774,'LISTA '!$D:$D,'LISTA '!$S:$S),"999999,9")</f>
        <v>999999,9</v>
      </c>
      <c r="M774" s="2" t="str">
        <f>IFERROR(_xlfn.XLOOKUP($A774,'LISTA '!$D:$D,'LISTA '!$S:$S),"999999,9")</f>
        <v>999999,9</v>
      </c>
      <c r="N774" s="2" t="str">
        <f>IFERROR(_xlfn.XLOOKUP($A774,'LISTA '!$D:$D,'LISTA '!$S:$S),"999999,9")</f>
        <v>999999,9</v>
      </c>
    </row>
    <row r="775" spans="1:14" x14ac:dyDescent="0.3">
      <c r="A775" s="187">
        <v>20067</v>
      </c>
      <c r="B775" s="221">
        <v>999999.9</v>
      </c>
      <c r="C775" s="221">
        <v>999999.9</v>
      </c>
      <c r="D775" s="221">
        <v>999999.9</v>
      </c>
      <c r="E775" s="221">
        <v>0</v>
      </c>
      <c r="F775" s="221">
        <v>0</v>
      </c>
      <c r="G775" s="221">
        <v>0</v>
      </c>
      <c r="H775" s="221">
        <v>0</v>
      </c>
      <c r="I775" s="221">
        <v>0</v>
      </c>
      <c r="J775" s="224">
        <v>46006.336053240739</v>
      </c>
      <c r="K775" s="221">
        <v>65</v>
      </c>
      <c r="L775" s="235" t="str">
        <f>IFERROR(_xlfn.XLOOKUP($A775,'LISTA '!$D:$D,'LISTA '!$S:$S),"999999,9")</f>
        <v>999999,9</v>
      </c>
      <c r="M775" s="2" t="str">
        <f>IFERROR(_xlfn.XLOOKUP($A775,'LISTA '!$D:$D,'LISTA '!$S:$S),"999999,9")</f>
        <v>999999,9</v>
      </c>
      <c r="N775" s="2" t="str">
        <f>IFERROR(_xlfn.XLOOKUP($A775,'LISTA '!$D:$D,'LISTA '!$S:$S),"999999,9")</f>
        <v>999999,9</v>
      </c>
    </row>
    <row r="776" spans="1:14" x14ac:dyDescent="0.3">
      <c r="A776" s="187">
        <v>183</v>
      </c>
      <c r="B776" s="221">
        <v>999999.9</v>
      </c>
      <c r="C776" s="221">
        <v>999999.9</v>
      </c>
      <c r="D776" s="221">
        <v>999999.9</v>
      </c>
      <c r="E776" s="221">
        <v>0</v>
      </c>
      <c r="F776" s="221">
        <v>0</v>
      </c>
      <c r="G776" s="221">
        <v>0</v>
      </c>
      <c r="H776" s="221">
        <v>0</v>
      </c>
      <c r="I776" s="221">
        <v>0</v>
      </c>
      <c r="J776" s="224">
        <v>46006.336053240739</v>
      </c>
      <c r="K776" s="221">
        <v>272</v>
      </c>
      <c r="L776" s="235">
        <v>999999.9</v>
      </c>
      <c r="M776" s="2">
        <v>999999.9</v>
      </c>
      <c r="N776" s="2">
        <v>999999.9</v>
      </c>
    </row>
    <row r="777" spans="1:14" x14ac:dyDescent="0.3">
      <c r="A777" s="187">
        <v>20014</v>
      </c>
      <c r="B777" s="221">
        <v>999999.9</v>
      </c>
      <c r="C777" s="221">
        <v>999999.9</v>
      </c>
      <c r="D777" s="221">
        <v>999999.9</v>
      </c>
      <c r="E777" s="221">
        <v>0</v>
      </c>
      <c r="F777" s="221">
        <v>0</v>
      </c>
      <c r="G777" s="221">
        <v>0</v>
      </c>
      <c r="H777" s="221">
        <v>0</v>
      </c>
      <c r="I777" s="221">
        <v>0</v>
      </c>
      <c r="J777" s="224">
        <v>46006.336053240739</v>
      </c>
      <c r="K777" s="221">
        <v>290</v>
      </c>
      <c r="L777" s="235" t="str">
        <f>IFERROR(_xlfn.XLOOKUP($A777,'LISTA '!$D:$D,'LISTA '!$S:$S),"999999,9")</f>
        <v>999999,9</v>
      </c>
      <c r="M777" s="2" t="str">
        <f>IFERROR(_xlfn.XLOOKUP($A777,'LISTA '!$D:$D,'LISTA '!$S:$S),"999999,9")</f>
        <v>999999,9</v>
      </c>
      <c r="N777" s="2" t="str">
        <f>IFERROR(_xlfn.XLOOKUP($A777,'LISTA '!$D:$D,'LISTA '!$S:$S),"999999,9")</f>
        <v>999999,9</v>
      </c>
    </row>
    <row r="778" spans="1:14" x14ac:dyDescent="0.3">
      <c r="A778" s="187">
        <v>20015</v>
      </c>
      <c r="B778" s="221">
        <v>999999.9</v>
      </c>
      <c r="C778" s="221">
        <v>999999.9</v>
      </c>
      <c r="D778" s="221">
        <v>999999.9</v>
      </c>
      <c r="E778" s="221">
        <v>0</v>
      </c>
      <c r="F778" s="221">
        <v>0</v>
      </c>
      <c r="G778" s="221">
        <v>0</v>
      </c>
      <c r="H778" s="221">
        <v>0</v>
      </c>
      <c r="I778" s="221">
        <v>0</v>
      </c>
      <c r="J778" s="224">
        <v>46006.336053240739</v>
      </c>
      <c r="K778" s="221">
        <v>291</v>
      </c>
      <c r="L778" s="235" t="str">
        <f>IFERROR(_xlfn.XLOOKUP($A778,'LISTA '!$D:$D,'LISTA '!$S:$S),"999999,9")</f>
        <v>999999,9</v>
      </c>
      <c r="M778" s="2" t="str">
        <f>IFERROR(_xlfn.XLOOKUP($A778,'LISTA '!$D:$D,'LISTA '!$S:$S),"999999,9")</f>
        <v>999999,9</v>
      </c>
      <c r="N778" s="2" t="str">
        <f>IFERROR(_xlfn.XLOOKUP($A778,'LISTA '!$D:$D,'LISTA '!$S:$S),"999999,9")</f>
        <v>999999,9</v>
      </c>
    </row>
    <row r="779" spans="1:14" x14ac:dyDescent="0.3">
      <c r="A779" s="187">
        <v>20017</v>
      </c>
      <c r="B779" s="221">
        <v>296</v>
      </c>
      <c r="C779" s="221">
        <v>296</v>
      </c>
      <c r="D779" s="221">
        <v>296</v>
      </c>
      <c r="E779" s="221">
        <v>0</v>
      </c>
      <c r="F779" s="221">
        <v>0</v>
      </c>
      <c r="G779" s="221">
        <v>0</v>
      </c>
      <c r="H779" s="221">
        <v>0</v>
      </c>
      <c r="I779" s="221">
        <v>0</v>
      </c>
      <c r="J779" s="224">
        <v>46006.336053240739</v>
      </c>
      <c r="K779" s="221">
        <v>294</v>
      </c>
      <c r="L779" s="235">
        <f>IFERROR(_xlfn.XLOOKUP($A779,'LISTA '!$D:$D,'LISTA '!$S:$S),"999999,9")</f>
        <v>296</v>
      </c>
      <c r="M779" s="2">
        <f>IFERROR(_xlfn.XLOOKUP($A779,'LISTA '!$D:$D,'LISTA '!$S:$S),"999999,9")</f>
        <v>296</v>
      </c>
      <c r="N779" s="2">
        <f>IFERROR(_xlfn.XLOOKUP($A779,'LISTA '!$D:$D,'LISTA '!$S:$S),"999999,9")</f>
        <v>296</v>
      </c>
    </row>
    <row r="780" spans="1:14" x14ac:dyDescent="0.3">
      <c r="A780" s="187">
        <v>10037</v>
      </c>
      <c r="B780" s="221">
        <v>999999.9</v>
      </c>
      <c r="C780" s="221">
        <v>999999.9</v>
      </c>
      <c r="D780" s="221">
        <v>999999.9</v>
      </c>
      <c r="E780" s="221">
        <v>0</v>
      </c>
      <c r="F780" s="221">
        <v>0</v>
      </c>
      <c r="G780" s="221">
        <v>0</v>
      </c>
      <c r="H780" s="221">
        <v>0</v>
      </c>
      <c r="I780" s="221">
        <v>0</v>
      </c>
      <c r="J780" s="224">
        <v>46006.336053240739</v>
      </c>
      <c r="K780" s="221">
        <v>295</v>
      </c>
      <c r="L780" s="235" t="str">
        <f>IFERROR(_xlfn.XLOOKUP($A780,'LISTA '!$D:$D,'LISTA '!$S:$S),"999999,9")</f>
        <v>999999,9</v>
      </c>
      <c r="M780" s="2" t="str">
        <f>IFERROR(_xlfn.XLOOKUP($A780,'LISTA '!$D:$D,'LISTA '!$S:$S),"999999,9")</f>
        <v>999999,9</v>
      </c>
      <c r="N780" s="2" t="str">
        <f>IFERROR(_xlfn.XLOOKUP($A780,'LISTA '!$D:$D,'LISTA '!$S:$S),"999999,9")</f>
        <v>999999,9</v>
      </c>
    </row>
    <row r="781" spans="1:14" x14ac:dyDescent="0.3">
      <c r="A781" s="187">
        <v>20018</v>
      </c>
      <c r="B781" s="221">
        <v>1237.5</v>
      </c>
      <c r="C781" s="221">
        <v>1237.5</v>
      </c>
      <c r="D781" s="221">
        <v>1237.5</v>
      </c>
      <c r="E781" s="221">
        <v>0</v>
      </c>
      <c r="F781" s="221">
        <v>0</v>
      </c>
      <c r="G781" s="221">
        <v>0</v>
      </c>
      <c r="H781" s="221">
        <v>0</v>
      </c>
      <c r="I781" s="221">
        <v>0</v>
      </c>
      <c r="J781" s="224">
        <v>46006.336053240739</v>
      </c>
      <c r="K781" s="221">
        <v>296</v>
      </c>
      <c r="L781" s="235" t="str">
        <f>IFERROR(_xlfn.XLOOKUP($A781,'LISTA '!$D:$D,'LISTA '!$S:$S),"999999,9")</f>
        <v>999999,9</v>
      </c>
      <c r="M781" s="2" t="str">
        <f>IFERROR(_xlfn.XLOOKUP($A781,'LISTA '!$D:$D,'LISTA '!$S:$S),"999999,9")</f>
        <v>999999,9</v>
      </c>
      <c r="N781" s="2" t="str">
        <f>IFERROR(_xlfn.XLOOKUP($A781,'LISTA '!$D:$D,'LISTA '!$S:$S),"999999,9")</f>
        <v>999999,9</v>
      </c>
    </row>
    <row r="782" spans="1:14" x14ac:dyDescent="0.3">
      <c r="A782" s="187">
        <v>56</v>
      </c>
      <c r="B782" s="221">
        <v>115</v>
      </c>
      <c r="C782" s="221">
        <v>115</v>
      </c>
      <c r="D782" s="221">
        <v>115</v>
      </c>
      <c r="E782" s="221">
        <v>0</v>
      </c>
      <c r="F782" s="221">
        <v>0</v>
      </c>
      <c r="G782" s="221">
        <v>0</v>
      </c>
      <c r="H782" s="221">
        <v>0</v>
      </c>
      <c r="I782" s="221">
        <v>0</v>
      </c>
      <c r="J782" s="224">
        <v>46006.336053240739</v>
      </c>
      <c r="K782" s="221">
        <v>305</v>
      </c>
      <c r="L782" s="235">
        <f>IFERROR(_xlfn.XLOOKUP($A782,'LISTA '!$D:$D,'LISTA '!$S:$S),"999999,9")</f>
        <v>115</v>
      </c>
      <c r="M782" s="2">
        <f>IFERROR(_xlfn.XLOOKUP($A782,'LISTA '!$D:$D,'LISTA '!$S:$S),"999999,9")</f>
        <v>115</v>
      </c>
      <c r="N782" s="2">
        <f>IFERROR(_xlfn.XLOOKUP($A782,'LISTA '!$D:$D,'LISTA '!$S:$S),"999999,9")</f>
        <v>115</v>
      </c>
    </row>
    <row r="783" spans="1:14" x14ac:dyDescent="0.3">
      <c r="A783" s="187">
        <v>10055</v>
      </c>
      <c r="B783" s="221">
        <v>999999.9</v>
      </c>
      <c r="C783" s="221">
        <v>999999.9</v>
      </c>
      <c r="D783" s="221">
        <v>999999.9</v>
      </c>
      <c r="E783" s="221">
        <v>0</v>
      </c>
      <c r="F783" s="221">
        <v>0</v>
      </c>
      <c r="G783" s="221">
        <v>0</v>
      </c>
      <c r="H783" s="221">
        <v>0</v>
      </c>
      <c r="I783" s="221">
        <v>0</v>
      </c>
      <c r="J783" s="224">
        <v>46006.336053240739</v>
      </c>
      <c r="K783" s="221">
        <v>307</v>
      </c>
      <c r="L783" s="235" t="str">
        <f>IFERROR(_xlfn.XLOOKUP($A783,'LISTA '!$D:$D,'LISTA '!$S:$S),"999999,9")</f>
        <v>999999,9</v>
      </c>
      <c r="M783" s="2" t="str">
        <f>IFERROR(_xlfn.XLOOKUP($A783,'LISTA '!$D:$D,'LISTA '!$S:$S),"999999,9")</f>
        <v>999999,9</v>
      </c>
      <c r="N783" s="2" t="str">
        <f>IFERROR(_xlfn.XLOOKUP($A783,'LISTA '!$D:$D,'LISTA '!$S:$S),"999999,9")</f>
        <v>999999,9</v>
      </c>
    </row>
    <row r="784" spans="1:14" x14ac:dyDescent="0.3">
      <c r="A784" s="187">
        <v>146</v>
      </c>
      <c r="B784" s="221">
        <v>855</v>
      </c>
      <c r="C784" s="221">
        <v>855</v>
      </c>
      <c r="D784" s="221">
        <v>855</v>
      </c>
      <c r="E784" s="221">
        <v>0</v>
      </c>
      <c r="F784" s="221">
        <v>0</v>
      </c>
      <c r="G784" s="221">
        <v>0</v>
      </c>
      <c r="H784" s="221">
        <v>0</v>
      </c>
      <c r="I784" s="221">
        <v>0</v>
      </c>
      <c r="J784" s="224">
        <v>46006.336053240739</v>
      </c>
      <c r="K784" s="221">
        <v>314</v>
      </c>
      <c r="L784" s="235">
        <f>IFERROR(_xlfn.XLOOKUP($A784,'LISTA '!$D:$D,'LISTA '!$S:$S),"999999,9")</f>
        <v>855</v>
      </c>
      <c r="M784" s="2">
        <f>IFERROR(_xlfn.XLOOKUP($A784,'LISTA '!$D:$D,'LISTA '!$S:$S),"999999,9")</f>
        <v>855</v>
      </c>
      <c r="N784" s="2">
        <f>IFERROR(_xlfn.XLOOKUP($A784,'LISTA '!$D:$D,'LISTA '!$S:$S),"999999,9")</f>
        <v>855</v>
      </c>
    </row>
    <row r="785" spans="1:14" x14ac:dyDescent="0.3">
      <c r="A785" s="187">
        <v>207</v>
      </c>
      <c r="B785" s="221">
        <v>320</v>
      </c>
      <c r="C785" s="221">
        <v>320</v>
      </c>
      <c r="D785" s="221">
        <v>320</v>
      </c>
      <c r="E785" s="221">
        <v>0</v>
      </c>
      <c r="F785" s="221">
        <v>0</v>
      </c>
      <c r="G785" s="221">
        <v>0</v>
      </c>
      <c r="H785" s="221">
        <v>0</v>
      </c>
      <c r="I785" s="221">
        <v>0</v>
      </c>
      <c r="J785" s="224">
        <v>46006.336053240739</v>
      </c>
      <c r="K785" s="221">
        <v>327</v>
      </c>
      <c r="L785" s="235">
        <f>IFERROR(_xlfn.XLOOKUP($A785,'LISTA '!$D:$D,'LISTA '!$S:$S),"999999,9")</f>
        <v>320</v>
      </c>
      <c r="M785" s="2">
        <f>IFERROR(_xlfn.XLOOKUP($A785,'LISTA '!$D:$D,'LISTA '!$S:$S),"999999,9")</f>
        <v>320</v>
      </c>
      <c r="N785" s="2">
        <f>IFERROR(_xlfn.XLOOKUP($A785,'LISTA '!$D:$D,'LISTA '!$S:$S),"999999,9")</f>
        <v>320</v>
      </c>
    </row>
    <row r="786" spans="1:14" x14ac:dyDescent="0.3">
      <c r="A786" s="187">
        <v>20098</v>
      </c>
      <c r="B786" s="221">
        <v>100</v>
      </c>
      <c r="C786" s="221">
        <v>100</v>
      </c>
      <c r="D786" s="221">
        <v>100</v>
      </c>
      <c r="E786" s="221">
        <v>0</v>
      </c>
      <c r="F786" s="221">
        <v>0</v>
      </c>
      <c r="G786" s="221">
        <v>0</v>
      </c>
      <c r="H786" s="221">
        <v>0</v>
      </c>
      <c r="I786" s="221">
        <v>0</v>
      </c>
      <c r="J786" s="224">
        <v>46006.336053240739</v>
      </c>
      <c r="K786" s="221">
        <v>336</v>
      </c>
      <c r="L786" s="235">
        <f>IFERROR(_xlfn.XLOOKUP($A786,'LISTA '!$D:$D,'LISTA '!$S:$S),"999999,9")</f>
        <v>100</v>
      </c>
      <c r="M786" s="2">
        <f>IFERROR(_xlfn.XLOOKUP($A786,'LISTA '!$D:$D,'LISTA '!$S:$S),"999999,9")</f>
        <v>100</v>
      </c>
      <c r="N786" s="2">
        <f>IFERROR(_xlfn.XLOOKUP($A786,'LISTA '!$D:$D,'LISTA '!$S:$S),"999999,9")</f>
        <v>100</v>
      </c>
    </row>
    <row r="787" spans="1:14" x14ac:dyDescent="0.3">
      <c r="A787" s="187">
        <v>20024</v>
      </c>
      <c r="B787" s="221">
        <v>180</v>
      </c>
      <c r="C787" s="221">
        <v>180</v>
      </c>
      <c r="D787" s="221">
        <v>180</v>
      </c>
      <c r="E787" s="221">
        <v>0</v>
      </c>
      <c r="F787" s="221">
        <v>0</v>
      </c>
      <c r="G787" s="221">
        <v>0</v>
      </c>
      <c r="H787" s="221">
        <v>0</v>
      </c>
      <c r="I787" s="221">
        <v>0</v>
      </c>
      <c r="J787" s="224">
        <v>46006.336053240739</v>
      </c>
      <c r="K787" s="221">
        <v>337</v>
      </c>
      <c r="L787" s="235">
        <f>IFERROR(_xlfn.XLOOKUP($A787,'LISTA '!$D:$D,'LISTA '!$S:$S),"999999,9")</f>
        <v>180</v>
      </c>
      <c r="M787" s="2">
        <f>IFERROR(_xlfn.XLOOKUP($A787,'LISTA '!$D:$D,'LISTA '!$S:$S),"999999,9")</f>
        <v>180</v>
      </c>
      <c r="N787" s="2">
        <f>IFERROR(_xlfn.XLOOKUP($A787,'LISTA '!$D:$D,'LISTA '!$S:$S),"999999,9")</f>
        <v>180</v>
      </c>
    </row>
    <row r="788" spans="1:14" x14ac:dyDescent="0.3">
      <c r="A788" s="187">
        <v>20077</v>
      </c>
      <c r="B788" s="221">
        <v>999999.9</v>
      </c>
      <c r="C788" s="221">
        <v>999999.9</v>
      </c>
      <c r="D788" s="221">
        <v>999999.9</v>
      </c>
      <c r="E788" s="221">
        <v>0</v>
      </c>
      <c r="F788" s="221">
        <v>0</v>
      </c>
      <c r="G788" s="221">
        <v>0</v>
      </c>
      <c r="H788" s="221">
        <v>0</v>
      </c>
      <c r="I788" s="221">
        <v>0</v>
      </c>
      <c r="J788" s="224">
        <v>46006.336053240739</v>
      </c>
      <c r="K788" s="221">
        <v>338</v>
      </c>
      <c r="L788" s="235" t="str">
        <f>IFERROR(_xlfn.XLOOKUP($A788,'LISTA '!$D:$D,'LISTA '!$S:$S),"999999,9")</f>
        <v>999999,9</v>
      </c>
      <c r="M788" s="2" t="str">
        <f>IFERROR(_xlfn.XLOOKUP($A788,'LISTA '!$D:$D,'LISTA '!$S:$S),"999999,9")</f>
        <v>999999,9</v>
      </c>
      <c r="N788" s="2" t="str">
        <f>IFERROR(_xlfn.XLOOKUP($A788,'LISTA '!$D:$D,'LISTA '!$S:$S),"999999,9")</f>
        <v>999999,9</v>
      </c>
    </row>
    <row r="789" spans="1:14" x14ac:dyDescent="0.3">
      <c r="A789" s="187">
        <v>21711</v>
      </c>
      <c r="B789" s="221">
        <v>999999.9</v>
      </c>
      <c r="C789" s="221">
        <v>999999.9</v>
      </c>
      <c r="D789" s="221">
        <v>999999.9</v>
      </c>
      <c r="E789" s="221">
        <v>0</v>
      </c>
      <c r="F789" s="221">
        <v>0</v>
      </c>
      <c r="G789" s="221">
        <v>0</v>
      </c>
      <c r="H789" s="221">
        <v>0</v>
      </c>
      <c r="I789" s="221">
        <v>0</v>
      </c>
      <c r="J789" s="224">
        <v>46006.336053240739</v>
      </c>
      <c r="K789" s="221">
        <v>3961</v>
      </c>
      <c r="L789" s="235">
        <v>999999.9</v>
      </c>
      <c r="M789" s="2">
        <v>999999.9</v>
      </c>
      <c r="N789" s="2">
        <v>999999.9</v>
      </c>
    </row>
    <row r="790" spans="1:14" x14ac:dyDescent="0.3">
      <c r="A790" s="187">
        <v>2783</v>
      </c>
      <c r="B790" s="221">
        <v>94</v>
      </c>
      <c r="C790" s="221">
        <v>94</v>
      </c>
      <c r="D790" s="221">
        <v>94</v>
      </c>
      <c r="E790" s="221">
        <v>0</v>
      </c>
      <c r="F790" s="221">
        <v>0</v>
      </c>
      <c r="G790" s="221">
        <v>0</v>
      </c>
      <c r="H790" s="221">
        <v>0</v>
      </c>
      <c r="I790" s="221">
        <v>0</v>
      </c>
      <c r="J790" s="224">
        <v>46006.336053240739</v>
      </c>
      <c r="K790" s="221">
        <v>3712</v>
      </c>
      <c r="L790" s="235">
        <f>IFERROR(_xlfn.XLOOKUP($A790,'LISTA '!$D:$D,'LISTA '!$S:$S),"999999,9")</f>
        <v>94</v>
      </c>
      <c r="M790" s="2">
        <f>IFERROR(_xlfn.XLOOKUP($A790,'LISTA '!$D:$D,'LISTA '!$S:$S),"999999,9")</f>
        <v>94</v>
      </c>
      <c r="N790" s="2">
        <f>IFERROR(_xlfn.XLOOKUP($A790,'LISTA '!$D:$D,'LISTA '!$S:$S),"999999,9")</f>
        <v>94</v>
      </c>
    </row>
    <row r="791" spans="1:14" x14ac:dyDescent="0.3">
      <c r="A791" s="187">
        <v>21607</v>
      </c>
      <c r="B791" s="221">
        <v>104.5</v>
      </c>
      <c r="C791" s="221">
        <v>104.5</v>
      </c>
      <c r="D791" s="221">
        <v>104.5</v>
      </c>
      <c r="E791" s="221">
        <v>0</v>
      </c>
      <c r="F791" s="221">
        <v>0</v>
      </c>
      <c r="G791" s="221">
        <v>0</v>
      </c>
      <c r="H791" s="221">
        <v>0</v>
      </c>
      <c r="I791" s="221">
        <v>0</v>
      </c>
      <c r="J791" s="224">
        <v>46006.336053240739</v>
      </c>
      <c r="K791" s="221">
        <v>3713</v>
      </c>
      <c r="L791" s="235">
        <f>IFERROR(_xlfn.XLOOKUP($A791,'LISTA '!$D:$D,'LISTA '!$S:$S),"999999,9")</f>
        <v>104.5</v>
      </c>
      <c r="M791" s="2">
        <f>IFERROR(_xlfn.XLOOKUP($A791,'LISTA '!$D:$D,'LISTA '!$S:$S),"999999,9")</f>
        <v>104.5</v>
      </c>
      <c r="N791" s="2">
        <f>IFERROR(_xlfn.XLOOKUP($A791,'LISTA '!$D:$D,'LISTA '!$S:$S),"999999,9")</f>
        <v>104.5</v>
      </c>
    </row>
    <row r="792" spans="1:14" x14ac:dyDescent="0.3">
      <c r="A792" s="187">
        <v>21609</v>
      </c>
      <c r="B792" s="221">
        <v>999999.9</v>
      </c>
      <c r="C792" s="221">
        <v>999999.9</v>
      </c>
      <c r="D792" s="221">
        <v>999999.9</v>
      </c>
      <c r="E792" s="221">
        <v>0</v>
      </c>
      <c r="F792" s="221">
        <v>0</v>
      </c>
      <c r="G792" s="221">
        <v>0</v>
      </c>
      <c r="H792" s="221">
        <v>0</v>
      </c>
      <c r="I792" s="221">
        <v>0</v>
      </c>
      <c r="J792" s="224">
        <v>46006.336053240739</v>
      </c>
      <c r="K792" s="221">
        <v>3715</v>
      </c>
      <c r="L792" s="235">
        <v>999999.9</v>
      </c>
      <c r="M792" s="2">
        <v>999999.9</v>
      </c>
      <c r="N792" s="2">
        <v>999999.9</v>
      </c>
    </row>
    <row r="793" spans="1:14" x14ac:dyDescent="0.3">
      <c r="A793" s="187">
        <v>21611</v>
      </c>
      <c r="B793" s="221">
        <v>999999.9</v>
      </c>
      <c r="C793" s="221">
        <v>999999.9</v>
      </c>
      <c r="D793" s="221">
        <v>999999.9</v>
      </c>
      <c r="E793" s="221">
        <v>0</v>
      </c>
      <c r="F793" s="221">
        <v>0</v>
      </c>
      <c r="G793" s="221">
        <v>0</v>
      </c>
      <c r="H793" s="221">
        <v>0</v>
      </c>
      <c r="I793" s="221">
        <v>0</v>
      </c>
      <c r="J793" s="224">
        <v>46006.336053240739</v>
      </c>
      <c r="K793" s="221">
        <v>3718</v>
      </c>
      <c r="L793" s="235" t="str">
        <f>IFERROR(_xlfn.XLOOKUP($A793,'LISTA '!$D:$D,'LISTA '!$S:$S),"999999,9")</f>
        <v>999999,9</v>
      </c>
      <c r="M793" s="2" t="str">
        <f>IFERROR(_xlfn.XLOOKUP($A793,'LISTA '!$D:$D,'LISTA '!$S:$S),"999999,9")</f>
        <v>999999,9</v>
      </c>
      <c r="N793" s="2" t="str">
        <f>IFERROR(_xlfn.XLOOKUP($A793,'LISTA '!$D:$D,'LISTA '!$S:$S),"999999,9")</f>
        <v>999999,9</v>
      </c>
    </row>
    <row r="794" spans="1:14" x14ac:dyDescent="0.3">
      <c r="A794" s="187">
        <v>21630</v>
      </c>
      <c r="B794" s="221">
        <v>999999.9</v>
      </c>
      <c r="C794" s="221">
        <v>999999.9</v>
      </c>
      <c r="D794" s="221">
        <v>999999.9</v>
      </c>
      <c r="E794" s="221">
        <v>0</v>
      </c>
      <c r="F794" s="221">
        <v>0</v>
      </c>
      <c r="G794" s="221">
        <v>0</v>
      </c>
      <c r="H794" s="221">
        <v>0</v>
      </c>
      <c r="I794" s="221">
        <v>0</v>
      </c>
      <c r="J794" s="224">
        <v>46006.336053240739</v>
      </c>
      <c r="K794" s="221">
        <v>3799</v>
      </c>
      <c r="L794" s="235" t="str">
        <f>IFERROR(_xlfn.XLOOKUP($A794,'LISTA '!$D:$D,'LISTA '!$S:$S),"999999,9")</f>
        <v>999999,9</v>
      </c>
      <c r="M794" s="2" t="str">
        <f>IFERROR(_xlfn.XLOOKUP($A794,'LISTA '!$D:$D,'LISTA '!$S:$S),"999999,9")</f>
        <v>999999,9</v>
      </c>
      <c r="N794" s="2" t="str">
        <f>IFERROR(_xlfn.XLOOKUP($A794,'LISTA '!$D:$D,'LISTA '!$S:$S),"999999,9")</f>
        <v>999999,9</v>
      </c>
    </row>
    <row r="795" spans="1:14" x14ac:dyDescent="0.3">
      <c r="A795" s="187">
        <v>21666</v>
      </c>
      <c r="B795" s="221">
        <v>999999.9</v>
      </c>
      <c r="C795" s="221">
        <v>999999.9</v>
      </c>
      <c r="D795" s="221">
        <v>999999.9</v>
      </c>
      <c r="E795" s="221">
        <v>0</v>
      </c>
      <c r="F795" s="221">
        <v>0</v>
      </c>
      <c r="G795" s="221">
        <v>0</v>
      </c>
      <c r="H795" s="221">
        <v>0</v>
      </c>
      <c r="I795" s="221">
        <v>0</v>
      </c>
      <c r="J795" s="224">
        <v>46006.336053240739</v>
      </c>
      <c r="K795" s="221">
        <v>3885</v>
      </c>
      <c r="L795" s="235" t="str">
        <f>IFERROR(_xlfn.XLOOKUP($A795,'LISTA '!$D:$D,'LISTA '!$S:$S),"999999,9")</f>
        <v>999999,9</v>
      </c>
      <c r="M795" s="2" t="str">
        <f>IFERROR(_xlfn.XLOOKUP($A795,'LISTA '!$D:$D,'LISTA '!$S:$S),"999999,9")</f>
        <v>999999,9</v>
      </c>
      <c r="N795" s="2" t="str">
        <f>IFERROR(_xlfn.XLOOKUP($A795,'LISTA '!$D:$D,'LISTA '!$S:$S),"999999,9")</f>
        <v>999999,9</v>
      </c>
    </row>
    <row r="796" spans="1:14" x14ac:dyDescent="0.3">
      <c r="A796" s="187">
        <v>21669</v>
      </c>
      <c r="B796" s="221">
        <v>330</v>
      </c>
      <c r="C796" s="221">
        <v>330</v>
      </c>
      <c r="D796" s="221">
        <v>330</v>
      </c>
      <c r="E796" s="221">
        <v>0</v>
      </c>
      <c r="F796" s="221">
        <v>0</v>
      </c>
      <c r="G796" s="221">
        <v>0</v>
      </c>
      <c r="H796" s="221">
        <v>0</v>
      </c>
      <c r="I796" s="221">
        <v>0</v>
      </c>
      <c r="J796" s="224">
        <v>46006.336053240739</v>
      </c>
      <c r="K796" s="221">
        <v>3899</v>
      </c>
      <c r="L796" s="235">
        <f>IFERROR(_xlfn.XLOOKUP($A796,'LISTA '!$D:$D,'LISTA '!$S:$S),"999999,9")</f>
        <v>330</v>
      </c>
      <c r="M796" s="2">
        <f>IFERROR(_xlfn.XLOOKUP($A796,'LISTA '!$D:$D,'LISTA '!$S:$S),"999999,9")</f>
        <v>330</v>
      </c>
      <c r="N796" s="2">
        <f>IFERROR(_xlfn.XLOOKUP($A796,'LISTA '!$D:$D,'LISTA '!$S:$S),"999999,9")</f>
        <v>330</v>
      </c>
    </row>
    <row r="797" spans="1:14" x14ac:dyDescent="0.3">
      <c r="A797" s="187">
        <v>21670</v>
      </c>
      <c r="B797" s="221">
        <v>999999.9</v>
      </c>
      <c r="C797" s="221">
        <v>999999.9</v>
      </c>
      <c r="D797" s="221">
        <v>999999.9</v>
      </c>
      <c r="E797" s="221">
        <v>0</v>
      </c>
      <c r="F797" s="221">
        <v>0</v>
      </c>
      <c r="G797" s="221">
        <v>0</v>
      </c>
      <c r="H797" s="221">
        <v>0</v>
      </c>
      <c r="I797" s="221">
        <v>0</v>
      </c>
      <c r="J797" s="224">
        <v>46006.336053240739</v>
      </c>
      <c r="K797" s="221">
        <v>3900</v>
      </c>
      <c r="L797" s="235" t="str">
        <f>IFERROR(_xlfn.XLOOKUP($A797,'LISTA '!$D:$D,'LISTA '!$S:$S),"999999,9")</f>
        <v>999999,9</v>
      </c>
      <c r="M797" s="2" t="str">
        <f>IFERROR(_xlfn.XLOOKUP($A797,'LISTA '!$D:$D,'LISTA '!$S:$S),"999999,9")</f>
        <v>999999,9</v>
      </c>
      <c r="N797" s="2" t="str">
        <f>IFERROR(_xlfn.XLOOKUP($A797,'LISTA '!$D:$D,'LISTA '!$S:$S),"999999,9")</f>
        <v>999999,9</v>
      </c>
    </row>
    <row r="798" spans="1:14" x14ac:dyDescent="0.3">
      <c r="A798" s="187">
        <v>21674</v>
      </c>
      <c r="B798" s="221">
        <v>999999.9</v>
      </c>
      <c r="C798" s="221">
        <v>999999.9</v>
      </c>
      <c r="D798" s="221">
        <v>999999.9</v>
      </c>
      <c r="E798" s="221">
        <v>0</v>
      </c>
      <c r="F798" s="221">
        <v>0</v>
      </c>
      <c r="G798" s="221">
        <v>0</v>
      </c>
      <c r="H798" s="221">
        <v>0</v>
      </c>
      <c r="I798" s="221">
        <v>0</v>
      </c>
      <c r="J798" s="224">
        <v>46006.336053240739</v>
      </c>
      <c r="K798" s="221">
        <v>3905</v>
      </c>
      <c r="L798" s="235" t="str">
        <f>IFERROR(_xlfn.XLOOKUP($A798,'LISTA '!$D:$D,'LISTA '!$S:$S),"999999,9")</f>
        <v>999999,9</v>
      </c>
      <c r="M798" s="2" t="str">
        <f>IFERROR(_xlfn.XLOOKUP($A798,'LISTA '!$D:$D,'LISTA '!$S:$S),"999999,9")</f>
        <v>999999,9</v>
      </c>
      <c r="N798" s="2" t="str">
        <f>IFERROR(_xlfn.XLOOKUP($A798,'LISTA '!$D:$D,'LISTA '!$S:$S),"999999,9")</f>
        <v>999999,9</v>
      </c>
    </row>
    <row r="799" spans="1:14" x14ac:dyDescent="0.3">
      <c r="A799" s="187">
        <v>21675</v>
      </c>
      <c r="B799" s="221">
        <v>999999.9</v>
      </c>
      <c r="C799" s="221">
        <v>999999.9</v>
      </c>
      <c r="D799" s="221">
        <v>999999.9</v>
      </c>
      <c r="E799" s="221">
        <v>0</v>
      </c>
      <c r="F799" s="221">
        <v>0</v>
      </c>
      <c r="G799" s="221">
        <v>0</v>
      </c>
      <c r="H799" s="221">
        <v>0</v>
      </c>
      <c r="I799" s="221">
        <v>0</v>
      </c>
      <c r="J799" s="224">
        <v>46006.336053240739</v>
      </c>
      <c r="K799" s="221">
        <v>3906</v>
      </c>
      <c r="L799" s="235" t="str">
        <f>IFERROR(_xlfn.XLOOKUP($A799,'LISTA '!$D:$D,'LISTA '!$S:$S),"999999,9")</f>
        <v>999999,9</v>
      </c>
      <c r="M799" s="2" t="str">
        <f>IFERROR(_xlfn.XLOOKUP($A799,'LISTA '!$D:$D,'LISTA '!$S:$S),"999999,9")</f>
        <v>999999,9</v>
      </c>
      <c r="N799" s="2" t="str">
        <f>IFERROR(_xlfn.XLOOKUP($A799,'LISTA '!$D:$D,'LISTA '!$S:$S),"999999,9")</f>
        <v>999999,9</v>
      </c>
    </row>
    <row r="800" spans="1:14" x14ac:dyDescent="0.3">
      <c r="A800" s="187">
        <v>21676</v>
      </c>
      <c r="B800" s="221">
        <v>999999.9</v>
      </c>
      <c r="C800" s="221">
        <v>999999.9</v>
      </c>
      <c r="D800" s="221">
        <v>999999.9</v>
      </c>
      <c r="E800" s="221">
        <v>0</v>
      </c>
      <c r="F800" s="221">
        <v>0</v>
      </c>
      <c r="G800" s="221">
        <v>0</v>
      </c>
      <c r="H800" s="221">
        <v>0</v>
      </c>
      <c r="I800" s="221">
        <v>0</v>
      </c>
      <c r="J800" s="224">
        <v>46006.336053240739</v>
      </c>
      <c r="K800" s="221">
        <v>3907</v>
      </c>
      <c r="L800" s="235" t="str">
        <f>IFERROR(_xlfn.XLOOKUP($A800,'LISTA '!$D:$D,'LISTA '!$S:$S),"999999,9")</f>
        <v>999999,9</v>
      </c>
      <c r="M800" s="2" t="str">
        <f>IFERROR(_xlfn.XLOOKUP($A800,'LISTA '!$D:$D,'LISTA '!$S:$S),"999999,9")</f>
        <v>999999,9</v>
      </c>
      <c r="N800" s="2" t="str">
        <f>IFERROR(_xlfn.XLOOKUP($A800,'LISTA '!$D:$D,'LISTA '!$S:$S),"999999,9")</f>
        <v>999999,9</v>
      </c>
    </row>
    <row r="801" spans="1:14" x14ac:dyDescent="0.3">
      <c r="A801" s="187">
        <v>21678</v>
      </c>
      <c r="B801" s="221">
        <v>999999.9</v>
      </c>
      <c r="C801" s="221">
        <v>999999.9</v>
      </c>
      <c r="D801" s="221">
        <v>999999.9</v>
      </c>
      <c r="E801" s="221">
        <v>0</v>
      </c>
      <c r="F801" s="221">
        <v>0</v>
      </c>
      <c r="G801" s="221">
        <v>0</v>
      </c>
      <c r="H801" s="221">
        <v>0</v>
      </c>
      <c r="I801" s="221">
        <v>0</v>
      </c>
      <c r="J801" s="224">
        <v>46006.336053240739</v>
      </c>
      <c r="K801" s="221">
        <v>3909</v>
      </c>
      <c r="L801" s="235" t="str">
        <f>IFERROR(_xlfn.XLOOKUP($A801,'LISTA '!$D:$D,'LISTA '!$S:$S),"999999,9")</f>
        <v>999999,9</v>
      </c>
      <c r="M801" s="2" t="str">
        <f>IFERROR(_xlfn.XLOOKUP($A801,'LISTA '!$D:$D,'LISTA '!$S:$S),"999999,9")</f>
        <v>999999,9</v>
      </c>
      <c r="N801" s="2" t="str">
        <f>IFERROR(_xlfn.XLOOKUP($A801,'LISTA '!$D:$D,'LISTA '!$S:$S),"999999,9")</f>
        <v>999999,9</v>
      </c>
    </row>
    <row r="802" spans="1:14" x14ac:dyDescent="0.3">
      <c r="A802" s="187">
        <v>21679</v>
      </c>
      <c r="B802" s="221">
        <v>999999.9</v>
      </c>
      <c r="C802" s="221">
        <v>999999.9</v>
      </c>
      <c r="D802" s="221">
        <v>999999.9</v>
      </c>
      <c r="E802" s="221">
        <v>0</v>
      </c>
      <c r="F802" s="221">
        <v>0</v>
      </c>
      <c r="G802" s="221">
        <v>0</v>
      </c>
      <c r="H802" s="221">
        <v>0</v>
      </c>
      <c r="I802" s="221">
        <v>0</v>
      </c>
      <c r="J802" s="224">
        <v>46006.336053240739</v>
      </c>
      <c r="K802" s="221">
        <v>3913</v>
      </c>
      <c r="L802" s="235">
        <f>IFERROR(_xlfn.XLOOKUP($A802,'LISTA '!$D:$D,'LISTA '!$S:$S),"999999,9")</f>
        <v>1125</v>
      </c>
      <c r="M802" s="2">
        <f>IFERROR(_xlfn.XLOOKUP($A802,'LISTA '!$D:$D,'LISTA '!$S:$S),"999999,9")</f>
        <v>1125</v>
      </c>
      <c r="N802" s="2">
        <f>IFERROR(_xlfn.XLOOKUP($A802,'LISTA '!$D:$D,'LISTA '!$S:$S),"999999,9")</f>
        <v>1125</v>
      </c>
    </row>
    <row r="803" spans="1:14" x14ac:dyDescent="0.3">
      <c r="A803" s="187">
        <v>21702</v>
      </c>
      <c r="B803" s="221">
        <v>999999.9</v>
      </c>
      <c r="C803" s="221">
        <v>999999.9</v>
      </c>
      <c r="D803" s="221">
        <v>999999.9</v>
      </c>
      <c r="E803" s="221">
        <v>0</v>
      </c>
      <c r="F803" s="221">
        <v>0</v>
      </c>
      <c r="G803" s="221">
        <v>0</v>
      </c>
      <c r="H803" s="221">
        <v>0</v>
      </c>
      <c r="I803" s="221">
        <v>0</v>
      </c>
      <c r="J803" s="224">
        <v>46006.336053240739</v>
      </c>
      <c r="K803" s="221">
        <v>3949</v>
      </c>
      <c r="L803" s="235" t="str">
        <f>IFERROR(_xlfn.XLOOKUP($A803,'LISTA '!$D:$D,'LISTA '!$S:$S),"999999,9")</f>
        <v>999999,9</v>
      </c>
      <c r="M803" s="2" t="str">
        <f>IFERROR(_xlfn.XLOOKUP($A803,'LISTA '!$D:$D,'LISTA '!$S:$S),"999999,9")</f>
        <v>999999,9</v>
      </c>
      <c r="N803" s="2" t="str">
        <f>IFERROR(_xlfn.XLOOKUP($A803,'LISTA '!$D:$D,'LISTA '!$S:$S),"999999,9")</f>
        <v>999999,9</v>
      </c>
    </row>
    <row r="804" spans="1:14" x14ac:dyDescent="0.3">
      <c r="A804" s="187">
        <v>2272</v>
      </c>
      <c r="B804" s="221">
        <v>999999.9</v>
      </c>
      <c r="C804" s="221">
        <v>999999.9</v>
      </c>
      <c r="D804" s="221">
        <v>999999.9</v>
      </c>
      <c r="E804" s="221">
        <v>0</v>
      </c>
      <c r="F804" s="221">
        <v>0</v>
      </c>
      <c r="G804" s="221">
        <v>0</v>
      </c>
      <c r="H804" s="221">
        <v>0</v>
      </c>
      <c r="I804" s="221">
        <v>0</v>
      </c>
      <c r="J804" s="224">
        <v>46006.336053240739</v>
      </c>
      <c r="K804" s="221">
        <v>3963</v>
      </c>
      <c r="L804" s="235" t="str">
        <f>IFERROR(_xlfn.XLOOKUP($A804,'LISTA '!$D:$D,'LISTA '!$S:$S),"999999,9")</f>
        <v>999999,9</v>
      </c>
      <c r="M804" s="2" t="str">
        <f>IFERROR(_xlfn.XLOOKUP($A804,'LISTA '!$D:$D,'LISTA '!$S:$S),"999999,9")</f>
        <v>999999,9</v>
      </c>
      <c r="N804" s="2" t="str">
        <f>IFERROR(_xlfn.XLOOKUP($A804,'LISTA '!$D:$D,'LISTA '!$S:$S),"999999,9")</f>
        <v>999999,9</v>
      </c>
    </row>
    <row r="805" spans="1:14" x14ac:dyDescent="0.3">
      <c r="A805" s="187">
        <v>21718</v>
      </c>
      <c r="B805" s="221">
        <v>999999.9</v>
      </c>
      <c r="C805" s="221">
        <v>999999.9</v>
      </c>
      <c r="D805" s="221">
        <v>999999.9</v>
      </c>
      <c r="E805" s="221">
        <v>0</v>
      </c>
      <c r="F805" s="221">
        <v>0</v>
      </c>
      <c r="G805" s="221">
        <v>0</v>
      </c>
      <c r="H805" s="221">
        <v>0</v>
      </c>
      <c r="I805" s="221">
        <v>0</v>
      </c>
      <c r="J805" s="224">
        <v>46006.336053240739</v>
      </c>
      <c r="K805" s="221">
        <v>3970</v>
      </c>
      <c r="L805" s="235" t="str">
        <f>IFERROR(_xlfn.XLOOKUP($A805,'LISTA '!$D:$D,'LISTA '!$S:$S),"999999,9")</f>
        <v>999999,9</v>
      </c>
      <c r="M805" s="2" t="str">
        <f>IFERROR(_xlfn.XLOOKUP($A805,'LISTA '!$D:$D,'LISTA '!$S:$S),"999999,9")</f>
        <v>999999,9</v>
      </c>
      <c r="N805" s="2" t="str">
        <f>IFERROR(_xlfn.XLOOKUP($A805,'LISTA '!$D:$D,'LISTA '!$S:$S),"999999,9")</f>
        <v>999999,9</v>
      </c>
    </row>
    <row r="806" spans="1:14" x14ac:dyDescent="0.3">
      <c r="A806" s="187">
        <v>21735</v>
      </c>
      <c r="B806" s="221">
        <v>999999.9</v>
      </c>
      <c r="C806" s="221">
        <v>999999.9</v>
      </c>
      <c r="D806" s="221">
        <v>999999.9</v>
      </c>
      <c r="E806" s="221">
        <v>0</v>
      </c>
      <c r="F806" s="221">
        <v>0</v>
      </c>
      <c r="G806" s="221">
        <v>0</v>
      </c>
      <c r="H806" s="221">
        <v>0</v>
      </c>
      <c r="I806" s="221">
        <v>0</v>
      </c>
      <c r="J806" s="224">
        <v>46006.336053240739</v>
      </c>
      <c r="K806" s="221">
        <v>3987</v>
      </c>
      <c r="L806" s="235" t="str">
        <f>IFERROR(_xlfn.XLOOKUP($A806,'LISTA '!$D:$D,'LISTA '!$S:$S),"999999,9")</f>
        <v>999999,9</v>
      </c>
      <c r="M806" s="2" t="str">
        <f>IFERROR(_xlfn.XLOOKUP($A806,'LISTA '!$D:$D,'LISTA '!$S:$S),"999999,9")</f>
        <v>999999,9</v>
      </c>
      <c r="N806" s="2" t="str">
        <f>IFERROR(_xlfn.XLOOKUP($A806,'LISTA '!$D:$D,'LISTA '!$S:$S),"999999,9")</f>
        <v>999999,9</v>
      </c>
    </row>
    <row r="807" spans="1:14" x14ac:dyDescent="0.3">
      <c r="A807" s="187">
        <v>21736</v>
      </c>
      <c r="B807" s="221">
        <v>999999.9</v>
      </c>
      <c r="C807" s="221">
        <v>999999.9</v>
      </c>
      <c r="D807" s="221">
        <v>999999.9</v>
      </c>
      <c r="E807" s="221">
        <v>0</v>
      </c>
      <c r="F807" s="221">
        <v>0</v>
      </c>
      <c r="G807" s="221">
        <v>0</v>
      </c>
      <c r="H807" s="221">
        <v>0</v>
      </c>
      <c r="I807" s="221">
        <v>0</v>
      </c>
      <c r="J807" s="224">
        <v>46006.336053240739</v>
      </c>
      <c r="K807" s="221">
        <v>3988</v>
      </c>
      <c r="L807" s="235" t="str">
        <f>IFERROR(_xlfn.XLOOKUP($A807,'LISTA '!$D:$D,'LISTA '!$S:$S),"999999,9")</f>
        <v>999999,9</v>
      </c>
      <c r="M807" s="2" t="str">
        <f>IFERROR(_xlfn.XLOOKUP($A807,'LISTA '!$D:$D,'LISTA '!$S:$S),"999999,9")</f>
        <v>999999,9</v>
      </c>
      <c r="N807" s="2" t="str">
        <f>IFERROR(_xlfn.XLOOKUP($A807,'LISTA '!$D:$D,'LISTA '!$S:$S),"999999,9")</f>
        <v>999999,9</v>
      </c>
    </row>
    <row r="808" spans="1:14" x14ac:dyDescent="0.3">
      <c r="A808" s="187">
        <v>21765</v>
      </c>
      <c r="B808" s="221">
        <v>999999.9</v>
      </c>
      <c r="C808" s="221">
        <v>999999.9</v>
      </c>
      <c r="D808" s="221">
        <v>999999.9</v>
      </c>
      <c r="E808" s="221">
        <v>0</v>
      </c>
      <c r="F808" s="221">
        <v>0</v>
      </c>
      <c r="G808" s="221">
        <v>0</v>
      </c>
      <c r="H808" s="221">
        <v>0</v>
      </c>
      <c r="I808" s="221">
        <v>0</v>
      </c>
      <c r="J808" s="224">
        <v>46006.336053240739</v>
      </c>
      <c r="K808" s="221">
        <v>4051</v>
      </c>
      <c r="L808" s="235" t="str">
        <f>IFERROR(_xlfn.XLOOKUP($A808,'LISTA '!$D:$D,'LISTA '!$S:$S),"999999,9")</f>
        <v>999999,9</v>
      </c>
      <c r="M808" s="2" t="str">
        <f>IFERROR(_xlfn.XLOOKUP($A808,'LISTA '!$D:$D,'LISTA '!$S:$S),"999999,9")</f>
        <v>999999,9</v>
      </c>
      <c r="N808" s="2" t="str">
        <f>IFERROR(_xlfn.XLOOKUP($A808,'LISTA '!$D:$D,'LISTA '!$S:$S),"999999,9")</f>
        <v>999999,9</v>
      </c>
    </row>
    <row r="809" spans="1:14" x14ac:dyDescent="0.3">
      <c r="A809" s="187">
        <v>21766</v>
      </c>
      <c r="B809" s="221">
        <v>999999.9</v>
      </c>
      <c r="C809" s="221">
        <v>999999.9</v>
      </c>
      <c r="D809" s="221">
        <v>999999.9</v>
      </c>
      <c r="E809" s="221">
        <v>0</v>
      </c>
      <c r="F809" s="221">
        <v>0</v>
      </c>
      <c r="G809" s="221">
        <v>0</v>
      </c>
      <c r="H809" s="221">
        <v>0</v>
      </c>
      <c r="I809" s="221">
        <v>0</v>
      </c>
      <c r="J809" s="224">
        <v>46006.336053240739</v>
      </c>
      <c r="K809" s="221">
        <v>4052</v>
      </c>
      <c r="L809" s="235" t="str">
        <f>IFERROR(_xlfn.XLOOKUP($A809,'LISTA '!$D:$D,'LISTA '!$S:$S),"999999,9")</f>
        <v>999999,9</v>
      </c>
      <c r="M809" s="2" t="str">
        <f>IFERROR(_xlfn.XLOOKUP($A809,'LISTA '!$D:$D,'LISTA '!$S:$S),"999999,9")</f>
        <v>999999,9</v>
      </c>
      <c r="N809" s="2" t="str">
        <f>IFERROR(_xlfn.XLOOKUP($A809,'LISTA '!$D:$D,'LISTA '!$S:$S),"999999,9")</f>
        <v>999999,9</v>
      </c>
    </row>
    <row r="810" spans="1:14" x14ac:dyDescent="0.3">
      <c r="A810" s="187">
        <v>2288</v>
      </c>
      <c r="B810" s="221">
        <v>999999.9</v>
      </c>
      <c r="C810" s="221">
        <v>999999.9</v>
      </c>
      <c r="D810" s="221">
        <v>999999.9</v>
      </c>
      <c r="E810" s="221">
        <v>0</v>
      </c>
      <c r="F810" s="221">
        <v>0</v>
      </c>
      <c r="G810" s="221">
        <v>0</v>
      </c>
      <c r="H810" s="221">
        <v>0</v>
      </c>
      <c r="I810" s="221">
        <v>0</v>
      </c>
      <c r="J810" s="224">
        <v>46006.336053240739</v>
      </c>
      <c r="K810" s="221">
        <v>4067</v>
      </c>
      <c r="L810" s="235" t="str">
        <f>IFERROR(_xlfn.XLOOKUP($A810,'LISTA '!$D:$D,'LISTA '!$S:$S),"999999,9")</f>
        <v>999999,9</v>
      </c>
      <c r="M810" s="2" t="str">
        <f>IFERROR(_xlfn.XLOOKUP($A810,'LISTA '!$D:$D,'LISTA '!$S:$S),"999999,9")</f>
        <v>999999,9</v>
      </c>
      <c r="N810" s="2" t="str">
        <f>IFERROR(_xlfn.XLOOKUP($A810,'LISTA '!$D:$D,'LISTA '!$S:$S),"999999,9")</f>
        <v>999999,9</v>
      </c>
    </row>
    <row r="811" spans="1:14" x14ac:dyDescent="0.3">
      <c r="A811" s="187">
        <v>2289</v>
      </c>
      <c r="B811" s="221">
        <v>347</v>
      </c>
      <c r="C811" s="221">
        <v>347</v>
      </c>
      <c r="D811" s="221">
        <v>347</v>
      </c>
      <c r="E811" s="221">
        <v>0</v>
      </c>
      <c r="F811" s="221">
        <v>0</v>
      </c>
      <c r="G811" s="221">
        <v>0</v>
      </c>
      <c r="H811" s="221">
        <v>0</v>
      </c>
      <c r="I811" s="221">
        <v>0</v>
      </c>
      <c r="J811" s="224">
        <v>46006.336053240739</v>
      </c>
      <c r="K811" s="221">
        <v>4068</v>
      </c>
      <c r="L811" s="235">
        <f>IFERROR(_xlfn.XLOOKUP($A811,'LISTA '!$D:$D,'LISTA '!$S:$S),"999999,9")</f>
        <v>347</v>
      </c>
      <c r="M811" s="2">
        <f>IFERROR(_xlfn.XLOOKUP($A811,'LISTA '!$D:$D,'LISTA '!$S:$S),"999999,9")</f>
        <v>347</v>
      </c>
      <c r="N811" s="2">
        <f>IFERROR(_xlfn.XLOOKUP($A811,'LISTA '!$D:$D,'LISTA '!$S:$S),"999999,9")</f>
        <v>347</v>
      </c>
    </row>
    <row r="812" spans="1:14" x14ac:dyDescent="0.3">
      <c r="A812" s="187">
        <v>2290</v>
      </c>
      <c r="B812" s="221">
        <v>999999.9</v>
      </c>
      <c r="C812" s="221">
        <v>999999.9</v>
      </c>
      <c r="D812" s="221">
        <v>999999.9</v>
      </c>
      <c r="E812" s="221">
        <v>0</v>
      </c>
      <c r="F812" s="221">
        <v>0</v>
      </c>
      <c r="G812" s="221">
        <v>0</v>
      </c>
      <c r="H812" s="221">
        <v>0</v>
      </c>
      <c r="I812" s="221">
        <v>0</v>
      </c>
      <c r="J812" s="224">
        <v>46006.336053240739</v>
      </c>
      <c r="K812" s="221">
        <v>4069</v>
      </c>
      <c r="L812" s="235" t="str">
        <f>IFERROR(_xlfn.XLOOKUP($A812,'LISTA '!$D:$D,'LISTA '!$S:$S),"999999,9")</f>
        <v>999999,9</v>
      </c>
      <c r="M812" s="2" t="str">
        <f>IFERROR(_xlfn.XLOOKUP($A812,'LISTA '!$D:$D,'LISTA '!$S:$S),"999999,9")</f>
        <v>999999,9</v>
      </c>
      <c r="N812" s="2" t="str">
        <f>IFERROR(_xlfn.XLOOKUP($A812,'LISTA '!$D:$D,'LISTA '!$S:$S),"999999,9")</f>
        <v>999999,9</v>
      </c>
    </row>
    <row r="813" spans="1:14" x14ac:dyDescent="0.3">
      <c r="A813" s="187">
        <v>2291</v>
      </c>
      <c r="B813" s="221">
        <v>347</v>
      </c>
      <c r="C813" s="221">
        <v>347</v>
      </c>
      <c r="D813" s="221">
        <v>347</v>
      </c>
      <c r="E813" s="221">
        <v>0</v>
      </c>
      <c r="F813" s="221">
        <v>0</v>
      </c>
      <c r="G813" s="221">
        <v>0</v>
      </c>
      <c r="H813" s="221">
        <v>0</v>
      </c>
      <c r="I813" s="221">
        <v>0</v>
      </c>
      <c r="J813" s="224">
        <v>46006.336053240739</v>
      </c>
      <c r="K813" s="221">
        <v>4070</v>
      </c>
      <c r="L813" s="235">
        <f>IFERROR(_xlfn.XLOOKUP($A813,'LISTA '!$D:$D,'LISTA '!$S:$S),"999999,9")</f>
        <v>347</v>
      </c>
      <c r="M813" s="2">
        <f>IFERROR(_xlfn.XLOOKUP($A813,'LISTA '!$D:$D,'LISTA '!$S:$S),"999999,9")</f>
        <v>347</v>
      </c>
      <c r="N813" s="2">
        <f>IFERROR(_xlfn.XLOOKUP($A813,'LISTA '!$D:$D,'LISTA '!$S:$S),"999999,9")</f>
        <v>347</v>
      </c>
    </row>
    <row r="814" spans="1:14" x14ac:dyDescent="0.3">
      <c r="A814" s="187">
        <v>2292</v>
      </c>
      <c r="B814" s="221">
        <v>999999.9</v>
      </c>
      <c r="C814" s="221">
        <v>999999.9</v>
      </c>
      <c r="D814" s="221">
        <v>999999.9</v>
      </c>
      <c r="E814" s="221">
        <v>0</v>
      </c>
      <c r="F814" s="221">
        <v>0</v>
      </c>
      <c r="G814" s="221">
        <v>0</v>
      </c>
      <c r="H814" s="221">
        <v>0</v>
      </c>
      <c r="I814" s="221">
        <v>0</v>
      </c>
      <c r="J814" s="224">
        <v>46006.336053240739</v>
      </c>
      <c r="K814" s="221">
        <v>4071</v>
      </c>
      <c r="L814" s="235" t="str">
        <f>IFERROR(_xlfn.XLOOKUP($A814,'LISTA '!$D:$D,'LISTA '!$S:$S),"999999,9")</f>
        <v>999999,9</v>
      </c>
      <c r="M814" s="2" t="str">
        <f>IFERROR(_xlfn.XLOOKUP($A814,'LISTA '!$D:$D,'LISTA '!$S:$S),"999999,9")</f>
        <v>999999,9</v>
      </c>
      <c r="N814" s="2" t="str">
        <f>IFERROR(_xlfn.XLOOKUP($A814,'LISTA '!$D:$D,'LISTA '!$S:$S),"999999,9")</f>
        <v>999999,9</v>
      </c>
    </row>
    <row r="815" spans="1:14" x14ac:dyDescent="0.3">
      <c r="A815" s="187">
        <v>2293</v>
      </c>
      <c r="B815" s="221">
        <v>363</v>
      </c>
      <c r="C815" s="221">
        <v>363</v>
      </c>
      <c r="D815" s="221">
        <v>363</v>
      </c>
      <c r="E815" s="221">
        <v>0</v>
      </c>
      <c r="F815" s="221">
        <v>0</v>
      </c>
      <c r="G815" s="221">
        <v>0</v>
      </c>
      <c r="H815" s="221">
        <v>0</v>
      </c>
      <c r="I815" s="221">
        <v>0</v>
      </c>
      <c r="J815" s="224">
        <v>46006.336053240739</v>
      </c>
      <c r="K815" s="221">
        <v>4072</v>
      </c>
      <c r="L815" s="235">
        <f>IFERROR(_xlfn.XLOOKUP($A815,'LISTA '!$D:$D,'LISTA '!$S:$S),"999999,9")</f>
        <v>363</v>
      </c>
      <c r="M815" s="2">
        <f>IFERROR(_xlfn.XLOOKUP($A815,'LISTA '!$D:$D,'LISTA '!$S:$S),"999999,9")</f>
        <v>363</v>
      </c>
      <c r="N815" s="2">
        <f>IFERROR(_xlfn.XLOOKUP($A815,'LISTA '!$D:$D,'LISTA '!$S:$S),"999999,9")</f>
        <v>363</v>
      </c>
    </row>
    <row r="816" spans="1:14" x14ac:dyDescent="0.3">
      <c r="A816" s="187">
        <v>21775</v>
      </c>
      <c r="B816" s="221">
        <v>999999.9</v>
      </c>
      <c r="C816" s="221">
        <v>999999.9</v>
      </c>
      <c r="D816" s="221">
        <v>999999.9</v>
      </c>
      <c r="E816" s="221">
        <v>0</v>
      </c>
      <c r="F816" s="221">
        <v>0</v>
      </c>
      <c r="G816" s="221">
        <v>0</v>
      </c>
      <c r="H816" s="221">
        <v>0</v>
      </c>
      <c r="I816" s="221">
        <v>0</v>
      </c>
      <c r="J816" s="224">
        <v>46006.336053240739</v>
      </c>
      <c r="K816" s="221">
        <v>4084</v>
      </c>
      <c r="L816" s="235" t="str">
        <f>IFERROR(_xlfn.XLOOKUP($A816,'LISTA '!$D:$D,'LISTA '!$S:$S),"999999,9")</f>
        <v>999999,9</v>
      </c>
      <c r="M816" s="2" t="str">
        <f>IFERROR(_xlfn.XLOOKUP($A816,'LISTA '!$D:$D,'LISTA '!$S:$S),"999999,9")</f>
        <v>999999,9</v>
      </c>
      <c r="N816" s="2" t="str">
        <f>IFERROR(_xlfn.XLOOKUP($A816,'LISTA '!$D:$D,'LISTA '!$S:$S),"999999,9")</f>
        <v>999999,9</v>
      </c>
    </row>
    <row r="817" spans="1:14" x14ac:dyDescent="0.3">
      <c r="A817" s="187">
        <v>21778</v>
      </c>
      <c r="B817" s="221">
        <v>999999.9</v>
      </c>
      <c r="C817" s="221">
        <v>999999.9</v>
      </c>
      <c r="D817" s="221">
        <v>999999.9</v>
      </c>
      <c r="E817" s="221">
        <v>0</v>
      </c>
      <c r="F817" s="221">
        <v>0</v>
      </c>
      <c r="G817" s="221">
        <v>0</v>
      </c>
      <c r="H817" s="221">
        <v>0</v>
      </c>
      <c r="I817" s="221">
        <v>0</v>
      </c>
      <c r="J817" s="224">
        <v>46006.336053240739</v>
      </c>
      <c r="K817" s="221">
        <v>4087</v>
      </c>
      <c r="L817" s="235" t="str">
        <f>IFERROR(_xlfn.XLOOKUP($A817,'LISTA '!$D:$D,'LISTA '!$S:$S),"999999,9")</f>
        <v>999999,9</v>
      </c>
      <c r="M817" s="2" t="str">
        <f>IFERROR(_xlfn.XLOOKUP($A817,'LISTA '!$D:$D,'LISTA '!$S:$S),"999999,9")</f>
        <v>999999,9</v>
      </c>
      <c r="N817" s="2" t="str">
        <f>IFERROR(_xlfn.XLOOKUP($A817,'LISTA '!$D:$D,'LISTA '!$S:$S),"999999,9")</f>
        <v>999999,9</v>
      </c>
    </row>
    <row r="818" spans="1:14" x14ac:dyDescent="0.3">
      <c r="A818" s="187">
        <v>11082</v>
      </c>
      <c r="B818" s="221">
        <v>999999.9</v>
      </c>
      <c r="C818" s="221">
        <v>999999.9</v>
      </c>
      <c r="D818" s="221">
        <v>999999.9</v>
      </c>
      <c r="E818" s="221">
        <v>0</v>
      </c>
      <c r="F818" s="221">
        <v>0</v>
      </c>
      <c r="G818" s="221">
        <v>0</v>
      </c>
      <c r="H818" s="221">
        <v>0</v>
      </c>
      <c r="I818" s="221">
        <v>0</v>
      </c>
      <c r="J818" s="224">
        <v>46006.336053240739</v>
      </c>
      <c r="K818" s="221">
        <v>4205</v>
      </c>
      <c r="L818" s="235" t="str">
        <f>IFERROR(_xlfn.XLOOKUP($A818,'LISTA '!$D:$D,'LISTA '!$S:$S),"999999,9")</f>
        <v>999999,9</v>
      </c>
      <c r="M818" s="2" t="str">
        <f>IFERROR(_xlfn.XLOOKUP($A818,'LISTA '!$D:$D,'LISTA '!$S:$S),"999999,9")</f>
        <v>999999,9</v>
      </c>
      <c r="N818" s="2" t="str">
        <f>IFERROR(_xlfn.XLOOKUP($A818,'LISTA '!$D:$D,'LISTA '!$S:$S),"999999,9")</f>
        <v>999999,9</v>
      </c>
    </row>
    <row r="819" spans="1:14" x14ac:dyDescent="0.3">
      <c r="A819" s="187">
        <v>21730</v>
      </c>
      <c r="B819" s="221">
        <v>999999.9</v>
      </c>
      <c r="C819" s="221">
        <v>999999.9</v>
      </c>
      <c r="D819" s="221">
        <v>999999.9</v>
      </c>
      <c r="E819" s="221">
        <v>0</v>
      </c>
      <c r="F819" s="221">
        <v>0</v>
      </c>
      <c r="G819" s="221">
        <v>0</v>
      </c>
      <c r="H819" s="221">
        <v>0</v>
      </c>
      <c r="I819" s="221">
        <v>0</v>
      </c>
      <c r="J819" s="224">
        <v>46006.336053240739</v>
      </c>
      <c r="K819" s="221">
        <v>3982</v>
      </c>
      <c r="L819" s="235" t="str">
        <f>IFERROR(_xlfn.XLOOKUP($A819,'LISTA '!$D:$D,'LISTA '!$S:$S),"999999,9")</f>
        <v>999999,9</v>
      </c>
      <c r="M819" s="2" t="str">
        <f>IFERROR(_xlfn.XLOOKUP($A819,'LISTA '!$D:$D,'LISTA '!$S:$S),"999999,9")</f>
        <v>999999,9</v>
      </c>
      <c r="N819" s="2" t="str">
        <f>IFERROR(_xlfn.XLOOKUP($A819,'LISTA '!$D:$D,'LISTA '!$S:$S),"999999,9")</f>
        <v>999999,9</v>
      </c>
    </row>
    <row r="820" spans="1:14" x14ac:dyDescent="0.3">
      <c r="A820" s="187">
        <v>21731</v>
      </c>
      <c r="B820" s="221">
        <v>999999.9</v>
      </c>
      <c r="C820" s="221">
        <v>999999.9</v>
      </c>
      <c r="D820" s="221">
        <v>999999.9</v>
      </c>
      <c r="E820" s="221">
        <v>0</v>
      </c>
      <c r="F820" s="221">
        <v>0</v>
      </c>
      <c r="G820" s="221">
        <v>0</v>
      </c>
      <c r="H820" s="221">
        <v>0</v>
      </c>
      <c r="I820" s="221">
        <v>0</v>
      </c>
      <c r="J820" s="224">
        <v>46006.336053240739</v>
      </c>
      <c r="K820" s="221">
        <v>3983</v>
      </c>
      <c r="L820" s="235" t="str">
        <f>IFERROR(_xlfn.XLOOKUP($A820,'LISTA '!$D:$D,'LISTA '!$S:$S),"999999,9")</f>
        <v>999999,9</v>
      </c>
      <c r="M820" s="2" t="str">
        <f>IFERROR(_xlfn.XLOOKUP($A820,'LISTA '!$D:$D,'LISTA '!$S:$S),"999999,9")</f>
        <v>999999,9</v>
      </c>
      <c r="N820" s="2" t="str">
        <f>IFERROR(_xlfn.XLOOKUP($A820,'LISTA '!$D:$D,'LISTA '!$S:$S),"999999,9")</f>
        <v>999999,9</v>
      </c>
    </row>
    <row r="821" spans="1:14" x14ac:dyDescent="0.3">
      <c r="A821" s="187">
        <v>21732</v>
      </c>
      <c r="B821" s="221">
        <v>999999.9</v>
      </c>
      <c r="C821" s="221">
        <v>999999.9</v>
      </c>
      <c r="D821" s="221">
        <v>999999.9</v>
      </c>
      <c r="E821" s="221">
        <v>0</v>
      </c>
      <c r="F821" s="221">
        <v>0</v>
      </c>
      <c r="G821" s="221">
        <v>0</v>
      </c>
      <c r="H821" s="221">
        <v>0</v>
      </c>
      <c r="I821" s="221">
        <v>0</v>
      </c>
      <c r="J821" s="224">
        <v>46006.336053240739</v>
      </c>
      <c r="K821" s="221">
        <v>3984</v>
      </c>
      <c r="L821" s="235" t="str">
        <f>IFERROR(_xlfn.XLOOKUP($A821,'LISTA '!$D:$D,'LISTA '!$S:$S),"999999,9")</f>
        <v>999999,9</v>
      </c>
      <c r="M821" s="2" t="str">
        <f>IFERROR(_xlfn.XLOOKUP($A821,'LISTA '!$D:$D,'LISTA '!$S:$S),"999999,9")</f>
        <v>999999,9</v>
      </c>
      <c r="N821" s="2" t="str">
        <f>IFERROR(_xlfn.XLOOKUP($A821,'LISTA '!$D:$D,'LISTA '!$S:$S),"999999,9")</f>
        <v>999999,9</v>
      </c>
    </row>
    <row r="822" spans="1:14" x14ac:dyDescent="0.3">
      <c r="A822" s="187">
        <v>21733</v>
      </c>
      <c r="B822" s="221">
        <v>999999.9</v>
      </c>
      <c r="C822" s="221">
        <v>999999.9</v>
      </c>
      <c r="D822" s="221">
        <v>999999.9</v>
      </c>
      <c r="E822" s="221">
        <v>0</v>
      </c>
      <c r="F822" s="221">
        <v>0</v>
      </c>
      <c r="G822" s="221">
        <v>0</v>
      </c>
      <c r="H822" s="221">
        <v>0</v>
      </c>
      <c r="I822" s="221">
        <v>0</v>
      </c>
      <c r="J822" s="224">
        <v>46006.336053240739</v>
      </c>
      <c r="K822" s="221">
        <v>3985</v>
      </c>
      <c r="L822" s="235" t="str">
        <f>IFERROR(_xlfn.XLOOKUP($A822,'LISTA '!$D:$D,'LISTA '!$S:$S),"999999,9")</f>
        <v>999999,9</v>
      </c>
      <c r="M822" s="2" t="str">
        <f>IFERROR(_xlfn.XLOOKUP($A822,'LISTA '!$D:$D,'LISTA '!$S:$S),"999999,9")</f>
        <v>999999,9</v>
      </c>
      <c r="N822" s="2" t="str">
        <f>IFERROR(_xlfn.XLOOKUP($A822,'LISTA '!$D:$D,'LISTA '!$S:$S),"999999,9")</f>
        <v>999999,9</v>
      </c>
    </row>
    <row r="823" spans="1:14" x14ac:dyDescent="0.3">
      <c r="A823" s="187">
        <v>2281</v>
      </c>
      <c r="B823" s="221">
        <v>624</v>
      </c>
      <c r="C823" s="221">
        <v>624</v>
      </c>
      <c r="D823" s="221">
        <v>624</v>
      </c>
      <c r="E823" s="221">
        <v>0</v>
      </c>
      <c r="F823" s="221">
        <v>0</v>
      </c>
      <c r="G823" s="221">
        <v>0</v>
      </c>
      <c r="H823" s="221">
        <v>0</v>
      </c>
      <c r="I823" s="221">
        <v>0</v>
      </c>
      <c r="J823" s="224">
        <v>46006.336053240739</v>
      </c>
      <c r="K823" s="221">
        <v>4002</v>
      </c>
      <c r="L823" s="235">
        <f>IFERROR(_xlfn.XLOOKUP($A823,'LISTA '!$D:$D,'LISTA '!$S:$S),"999999,9")</f>
        <v>624</v>
      </c>
      <c r="M823" s="2">
        <f>IFERROR(_xlfn.XLOOKUP($A823,'LISTA '!$D:$D,'LISTA '!$S:$S),"999999,9")</f>
        <v>624</v>
      </c>
      <c r="N823" s="2">
        <f>IFERROR(_xlfn.XLOOKUP($A823,'LISTA '!$D:$D,'LISTA '!$S:$S),"999999,9")</f>
        <v>624</v>
      </c>
    </row>
    <row r="824" spans="1:14" x14ac:dyDescent="0.3">
      <c r="A824" s="187">
        <v>21760</v>
      </c>
      <c r="B824" s="221">
        <v>999999.9</v>
      </c>
      <c r="C824" s="221">
        <v>999999.9</v>
      </c>
      <c r="D824" s="221">
        <v>999999.9</v>
      </c>
      <c r="E824" s="221">
        <v>0</v>
      </c>
      <c r="F824" s="221">
        <v>0</v>
      </c>
      <c r="G824" s="221">
        <v>0</v>
      </c>
      <c r="H824" s="221">
        <v>0</v>
      </c>
      <c r="I824" s="221">
        <v>0</v>
      </c>
      <c r="J824" s="224">
        <v>46006.336053240739</v>
      </c>
      <c r="K824" s="221">
        <v>4030</v>
      </c>
      <c r="L824" s="235" t="str">
        <f>IFERROR(_xlfn.XLOOKUP($A824,'LISTA '!$D:$D,'LISTA '!$S:$S),"999999,9")</f>
        <v>999999,9</v>
      </c>
      <c r="M824" s="2" t="str">
        <f>IFERROR(_xlfn.XLOOKUP($A824,'LISTA '!$D:$D,'LISTA '!$S:$S),"999999,9")</f>
        <v>999999,9</v>
      </c>
      <c r="N824" s="2" t="str">
        <f>IFERROR(_xlfn.XLOOKUP($A824,'LISTA '!$D:$D,'LISTA '!$S:$S),"999999,9")</f>
        <v>999999,9</v>
      </c>
    </row>
    <row r="825" spans="1:14" x14ac:dyDescent="0.3">
      <c r="A825" s="187">
        <v>21782</v>
      </c>
      <c r="B825" s="221">
        <v>222.75</v>
      </c>
      <c r="C825" s="221">
        <v>222.75</v>
      </c>
      <c r="D825" s="221">
        <v>222.75</v>
      </c>
      <c r="E825" s="221">
        <v>0</v>
      </c>
      <c r="F825" s="221">
        <v>0</v>
      </c>
      <c r="G825" s="221">
        <v>0</v>
      </c>
      <c r="H825" s="221">
        <v>0</v>
      </c>
      <c r="I825" s="221">
        <v>0</v>
      </c>
      <c r="J825" s="224">
        <v>46006.336053240739</v>
      </c>
      <c r="K825" s="221">
        <v>4094</v>
      </c>
      <c r="L825" s="235">
        <f>IFERROR(_xlfn.XLOOKUP($A825,'LISTA '!$D:$D,'LISTA '!$S:$S),"999999,9")</f>
        <v>222.75</v>
      </c>
      <c r="M825" s="2">
        <f>IFERROR(_xlfn.XLOOKUP($A825,'LISTA '!$D:$D,'LISTA '!$S:$S),"999999,9")</f>
        <v>222.75</v>
      </c>
      <c r="N825" s="2">
        <f>IFERROR(_xlfn.XLOOKUP($A825,'LISTA '!$D:$D,'LISTA '!$S:$S),"999999,9")</f>
        <v>222.75</v>
      </c>
    </row>
    <row r="826" spans="1:14" x14ac:dyDescent="0.3">
      <c r="A826" s="187">
        <v>21787</v>
      </c>
      <c r="B826" s="221">
        <v>999999.9</v>
      </c>
      <c r="C826" s="221">
        <v>999999.9</v>
      </c>
      <c r="D826" s="221">
        <v>999999.9</v>
      </c>
      <c r="E826" s="221">
        <v>0</v>
      </c>
      <c r="F826" s="221">
        <v>0</v>
      </c>
      <c r="G826" s="221">
        <v>0</v>
      </c>
      <c r="H826" s="221">
        <v>0</v>
      </c>
      <c r="I826" s="221">
        <v>0</v>
      </c>
      <c r="J826" s="224">
        <v>46006.336053240739</v>
      </c>
      <c r="K826" s="221">
        <v>4134</v>
      </c>
      <c r="L826" s="235" t="str">
        <f>IFERROR(_xlfn.XLOOKUP($A826,'LISTA '!$D:$D,'LISTA '!$S:$S),"999999,9")</f>
        <v>999999,9</v>
      </c>
      <c r="M826" s="2" t="str">
        <f>IFERROR(_xlfn.XLOOKUP($A826,'LISTA '!$D:$D,'LISTA '!$S:$S),"999999,9")</f>
        <v>999999,9</v>
      </c>
      <c r="N826" s="2" t="str">
        <f>IFERROR(_xlfn.XLOOKUP($A826,'LISTA '!$D:$D,'LISTA '!$S:$S),"999999,9")</f>
        <v>999999,9</v>
      </c>
    </row>
    <row r="827" spans="1:14" x14ac:dyDescent="0.3">
      <c r="A827" s="187">
        <v>21788</v>
      </c>
      <c r="B827" s="221">
        <v>999999.9</v>
      </c>
      <c r="C827" s="221">
        <v>999999.9</v>
      </c>
      <c r="D827" s="221">
        <v>999999.9</v>
      </c>
      <c r="E827" s="221">
        <v>0</v>
      </c>
      <c r="F827" s="221">
        <v>0</v>
      </c>
      <c r="G827" s="221">
        <v>0</v>
      </c>
      <c r="H827" s="221">
        <v>0</v>
      </c>
      <c r="I827" s="221">
        <v>0</v>
      </c>
      <c r="J827" s="224">
        <v>46006.336053240739</v>
      </c>
      <c r="K827" s="221">
        <v>4135</v>
      </c>
      <c r="L827" s="235" t="str">
        <f>IFERROR(_xlfn.XLOOKUP($A827,'LISTA '!$D:$D,'LISTA '!$S:$S),"999999,9")</f>
        <v>999999,9</v>
      </c>
      <c r="M827" s="2" t="str">
        <f>IFERROR(_xlfn.XLOOKUP($A827,'LISTA '!$D:$D,'LISTA '!$S:$S),"999999,9")</f>
        <v>999999,9</v>
      </c>
      <c r="N827" s="2" t="str">
        <f>IFERROR(_xlfn.XLOOKUP($A827,'LISTA '!$D:$D,'LISTA '!$S:$S),"999999,9")</f>
        <v>999999,9</v>
      </c>
    </row>
    <row r="828" spans="1:14" x14ac:dyDescent="0.3">
      <c r="A828" s="187">
        <v>21789</v>
      </c>
      <c r="B828" s="221">
        <v>999999.9</v>
      </c>
      <c r="C828" s="221">
        <v>999999.9</v>
      </c>
      <c r="D828" s="221">
        <v>999999.9</v>
      </c>
      <c r="E828" s="221">
        <v>0</v>
      </c>
      <c r="F828" s="221">
        <v>0</v>
      </c>
      <c r="G828" s="221">
        <v>0</v>
      </c>
      <c r="H828" s="221">
        <v>0</v>
      </c>
      <c r="I828" s="221">
        <v>0</v>
      </c>
      <c r="J828" s="224">
        <v>46006.336053240739</v>
      </c>
      <c r="K828" s="221">
        <v>4136</v>
      </c>
      <c r="L828" s="235" t="str">
        <f>IFERROR(_xlfn.XLOOKUP($A828,'LISTA '!$D:$D,'LISTA '!$S:$S),"999999,9")</f>
        <v>999999,9</v>
      </c>
      <c r="M828" s="2" t="str">
        <f>IFERROR(_xlfn.XLOOKUP($A828,'LISTA '!$D:$D,'LISTA '!$S:$S),"999999,9")</f>
        <v>999999,9</v>
      </c>
      <c r="N828" s="2" t="str">
        <f>IFERROR(_xlfn.XLOOKUP($A828,'LISTA '!$D:$D,'LISTA '!$S:$S),"999999,9")</f>
        <v>999999,9</v>
      </c>
    </row>
    <row r="829" spans="1:14" x14ac:dyDescent="0.3">
      <c r="A829" s="187">
        <v>21794</v>
      </c>
      <c r="B829" s="221">
        <v>999999.9</v>
      </c>
      <c r="C829" s="221">
        <v>999999.9</v>
      </c>
      <c r="D829" s="221">
        <v>999999.9</v>
      </c>
      <c r="E829" s="221">
        <v>0</v>
      </c>
      <c r="F829" s="221">
        <v>0</v>
      </c>
      <c r="G829" s="221">
        <v>0</v>
      </c>
      <c r="H829" s="221">
        <v>0</v>
      </c>
      <c r="I829" s="221">
        <v>0</v>
      </c>
      <c r="J829" s="224">
        <v>46006.336053240739</v>
      </c>
      <c r="K829" s="221">
        <v>4219</v>
      </c>
      <c r="L829" s="235" t="str">
        <f>IFERROR(_xlfn.XLOOKUP($A829,'LISTA '!$D:$D,'LISTA '!$S:$S),"999999,9")</f>
        <v>999999,9</v>
      </c>
      <c r="M829" s="2" t="str">
        <f>IFERROR(_xlfn.XLOOKUP($A829,'LISTA '!$D:$D,'LISTA '!$S:$S),"999999,9")</f>
        <v>999999,9</v>
      </c>
      <c r="N829" s="2" t="str">
        <f>IFERROR(_xlfn.XLOOKUP($A829,'LISTA '!$D:$D,'LISTA '!$S:$S),"999999,9")</f>
        <v>999999,9</v>
      </c>
    </row>
    <row r="830" spans="1:14" x14ac:dyDescent="0.3">
      <c r="A830" s="187">
        <v>21824</v>
      </c>
      <c r="B830" s="221">
        <v>999999.9</v>
      </c>
      <c r="C830" s="221">
        <v>999999.9</v>
      </c>
      <c r="D830" s="221">
        <v>999999.9</v>
      </c>
      <c r="E830" s="221">
        <v>0</v>
      </c>
      <c r="F830" s="221">
        <v>0</v>
      </c>
      <c r="G830" s="221">
        <v>0</v>
      </c>
      <c r="H830" s="221">
        <v>0</v>
      </c>
      <c r="I830" s="221">
        <v>0</v>
      </c>
      <c r="J830" s="224">
        <v>46006.336053240739</v>
      </c>
      <c r="K830" s="221">
        <v>4265</v>
      </c>
      <c r="L830" s="235" t="str">
        <f>IFERROR(_xlfn.XLOOKUP($A830,'LISTA '!$D:$D,'LISTA '!$S:$S),"999999,9")</f>
        <v>999999,9</v>
      </c>
      <c r="M830" s="2" t="str">
        <f>IFERROR(_xlfn.XLOOKUP($A830,'LISTA '!$D:$D,'LISTA '!$S:$S),"999999,9")</f>
        <v>999999,9</v>
      </c>
      <c r="N830" s="2" t="str">
        <f>IFERROR(_xlfn.XLOOKUP($A830,'LISTA '!$D:$D,'LISTA '!$S:$S),"999999,9")</f>
        <v>999999,9</v>
      </c>
    </row>
    <row r="831" spans="1:14" x14ac:dyDescent="0.3">
      <c r="A831" s="187">
        <v>21825</v>
      </c>
      <c r="B831" s="221">
        <v>999999.9</v>
      </c>
      <c r="C831" s="221">
        <v>999999.9</v>
      </c>
      <c r="D831" s="221">
        <v>999999.9</v>
      </c>
      <c r="E831" s="221">
        <v>0</v>
      </c>
      <c r="F831" s="221">
        <v>0</v>
      </c>
      <c r="G831" s="221">
        <v>0</v>
      </c>
      <c r="H831" s="221">
        <v>0</v>
      </c>
      <c r="I831" s="221">
        <v>0</v>
      </c>
      <c r="J831" s="224">
        <v>46006.336053240739</v>
      </c>
      <c r="K831" s="221">
        <v>4266</v>
      </c>
      <c r="L831" s="235" t="str">
        <f>IFERROR(_xlfn.XLOOKUP($A831,'LISTA '!$D:$D,'LISTA '!$S:$S),"999999,9")</f>
        <v>999999,9</v>
      </c>
      <c r="M831" s="2" t="str">
        <f>IFERROR(_xlfn.XLOOKUP($A831,'LISTA '!$D:$D,'LISTA '!$S:$S),"999999,9")</f>
        <v>999999,9</v>
      </c>
      <c r="N831" s="2" t="str">
        <f>IFERROR(_xlfn.XLOOKUP($A831,'LISTA '!$D:$D,'LISTA '!$S:$S),"999999,9")</f>
        <v>999999,9</v>
      </c>
    </row>
    <row r="832" spans="1:14" x14ac:dyDescent="0.3">
      <c r="A832" s="187">
        <v>1590</v>
      </c>
      <c r="B832" s="221">
        <v>128.19999999999999</v>
      </c>
      <c r="C832" s="221">
        <v>128.19999999999999</v>
      </c>
      <c r="D832" s="221">
        <v>128.19999999999999</v>
      </c>
      <c r="E832" s="221">
        <v>0</v>
      </c>
      <c r="F832" s="221">
        <v>0</v>
      </c>
      <c r="G832" s="221">
        <v>0</v>
      </c>
      <c r="H832" s="221">
        <v>0</v>
      </c>
      <c r="I832" s="221">
        <v>0</v>
      </c>
      <c r="J832" s="224">
        <v>46006.336053240739</v>
      </c>
      <c r="K832" s="221">
        <v>2817</v>
      </c>
      <c r="L832" s="235">
        <f>IFERROR(_xlfn.XLOOKUP($A832,'LISTA '!$D:$D,'LISTA '!$S:$S),"999999,9")</f>
        <v>128.19999999999999</v>
      </c>
      <c r="M832" s="2">
        <f>IFERROR(_xlfn.XLOOKUP($A832,'LISTA '!$D:$D,'LISTA '!$S:$S),"999999,9")</f>
        <v>128.19999999999999</v>
      </c>
      <c r="N832" s="2">
        <f>IFERROR(_xlfn.XLOOKUP($A832,'LISTA '!$D:$D,'LISTA '!$S:$S),"999999,9")</f>
        <v>128.19999999999999</v>
      </c>
    </row>
    <row r="833" spans="1:14" x14ac:dyDescent="0.3">
      <c r="A833" s="187">
        <v>21508</v>
      </c>
      <c r="B833" s="221">
        <v>90.9</v>
      </c>
      <c r="C833" s="221">
        <v>90.9</v>
      </c>
      <c r="D833" s="221">
        <v>90.9</v>
      </c>
      <c r="E833" s="221">
        <v>0</v>
      </c>
      <c r="F833" s="221">
        <v>0</v>
      </c>
      <c r="G833" s="221">
        <v>0</v>
      </c>
      <c r="H833" s="221">
        <v>0</v>
      </c>
      <c r="I833" s="221">
        <v>0</v>
      </c>
      <c r="J833" s="224">
        <v>46006.336053240739</v>
      </c>
      <c r="K833" s="221">
        <v>3185</v>
      </c>
      <c r="L833" s="235">
        <f>IFERROR(_xlfn.XLOOKUP($A833,'LISTA '!$D:$D,'LISTA '!$S:$S),"999999,9")</f>
        <v>90.9</v>
      </c>
      <c r="M833" s="2">
        <f>IFERROR(_xlfn.XLOOKUP($A833,'LISTA '!$D:$D,'LISTA '!$S:$S),"999999,9")</f>
        <v>90.9</v>
      </c>
      <c r="N833" s="2">
        <f>IFERROR(_xlfn.XLOOKUP($A833,'LISTA '!$D:$D,'LISTA '!$S:$S),"999999,9")</f>
        <v>90.9</v>
      </c>
    </row>
    <row r="834" spans="1:14" x14ac:dyDescent="0.3">
      <c r="A834" s="187">
        <v>21366</v>
      </c>
      <c r="B834" s="221">
        <v>260</v>
      </c>
      <c r="C834" s="221">
        <v>260</v>
      </c>
      <c r="D834" s="221">
        <v>260</v>
      </c>
      <c r="E834" s="221">
        <v>0</v>
      </c>
      <c r="F834" s="221">
        <v>0</v>
      </c>
      <c r="G834" s="221">
        <v>0</v>
      </c>
      <c r="H834" s="221">
        <v>0</v>
      </c>
      <c r="I834" s="221">
        <v>0</v>
      </c>
      <c r="J834" s="224">
        <v>46006.336053240739</v>
      </c>
      <c r="K834" s="221">
        <v>2714</v>
      </c>
      <c r="L834" s="235">
        <f>IFERROR(_xlfn.XLOOKUP($A834,'LISTA '!$D:$D,'LISTA '!$S:$S),"999999,9")</f>
        <v>260</v>
      </c>
      <c r="M834" s="2">
        <f>IFERROR(_xlfn.XLOOKUP($A834,'LISTA '!$D:$D,'LISTA '!$S:$S),"999999,9")</f>
        <v>260</v>
      </c>
      <c r="N834" s="2">
        <f>IFERROR(_xlfn.XLOOKUP($A834,'LISTA '!$D:$D,'LISTA '!$S:$S),"999999,9")</f>
        <v>260</v>
      </c>
    </row>
    <row r="835" spans="1:14" x14ac:dyDescent="0.3">
      <c r="A835" s="187">
        <v>21367</v>
      </c>
      <c r="B835" s="221">
        <v>100.6</v>
      </c>
      <c r="C835" s="221">
        <v>100.6</v>
      </c>
      <c r="D835" s="221">
        <v>100.6</v>
      </c>
      <c r="E835" s="221">
        <v>0</v>
      </c>
      <c r="F835" s="221">
        <v>0</v>
      </c>
      <c r="G835" s="221">
        <v>0</v>
      </c>
      <c r="H835" s="221">
        <v>0</v>
      </c>
      <c r="I835" s="221">
        <v>0</v>
      </c>
      <c r="J835" s="224">
        <v>46006.336053240739</v>
      </c>
      <c r="K835" s="221">
        <v>2719</v>
      </c>
      <c r="L835" s="235">
        <f>IFERROR(_xlfn.XLOOKUP($A835,'LISTA '!$D:$D,'LISTA '!$S:$S),"999999,9")</f>
        <v>100.6</v>
      </c>
      <c r="M835" s="2">
        <f>IFERROR(_xlfn.XLOOKUP($A835,'LISTA '!$D:$D,'LISTA '!$S:$S),"999999,9")</f>
        <v>100.6</v>
      </c>
      <c r="N835" s="2">
        <f>IFERROR(_xlfn.XLOOKUP($A835,'LISTA '!$D:$D,'LISTA '!$S:$S),"999999,9")</f>
        <v>100.6</v>
      </c>
    </row>
    <row r="836" spans="1:14" x14ac:dyDescent="0.3">
      <c r="A836" s="187">
        <v>21370</v>
      </c>
      <c r="B836" s="221">
        <v>98.4</v>
      </c>
      <c r="C836" s="221">
        <v>98.4</v>
      </c>
      <c r="D836" s="221">
        <v>98.4</v>
      </c>
      <c r="E836" s="221">
        <v>0</v>
      </c>
      <c r="F836" s="221">
        <v>0</v>
      </c>
      <c r="G836" s="221">
        <v>0</v>
      </c>
      <c r="H836" s="221">
        <v>0</v>
      </c>
      <c r="I836" s="221">
        <v>0</v>
      </c>
      <c r="J836" s="224">
        <v>46006.336053240739</v>
      </c>
      <c r="K836" s="221">
        <v>2728</v>
      </c>
      <c r="L836" s="235">
        <f>IFERROR(_xlfn.XLOOKUP($A836,'LISTA '!$D:$D,'LISTA '!$S:$S),"999999,9")</f>
        <v>98.4</v>
      </c>
      <c r="M836" s="2">
        <f>IFERROR(_xlfn.XLOOKUP($A836,'LISTA '!$D:$D,'LISTA '!$S:$S),"999999,9")</f>
        <v>98.4</v>
      </c>
      <c r="N836" s="2">
        <f>IFERROR(_xlfn.XLOOKUP($A836,'LISTA '!$D:$D,'LISTA '!$S:$S),"999999,9")</f>
        <v>98.4</v>
      </c>
    </row>
    <row r="837" spans="1:14" x14ac:dyDescent="0.3">
      <c r="A837" s="187">
        <v>21305</v>
      </c>
      <c r="B837" s="221">
        <v>300.625</v>
      </c>
      <c r="C837" s="221">
        <v>300.625</v>
      </c>
      <c r="D837" s="221">
        <v>300.625</v>
      </c>
      <c r="E837" s="221">
        <v>0</v>
      </c>
      <c r="F837" s="221">
        <v>0</v>
      </c>
      <c r="G837" s="221">
        <v>0</v>
      </c>
      <c r="H837" s="221">
        <v>0</v>
      </c>
      <c r="I837" s="221">
        <v>0</v>
      </c>
      <c r="J837" s="224">
        <v>46006.336053240739</v>
      </c>
      <c r="K837" s="221">
        <v>2442</v>
      </c>
      <c r="L837" s="235">
        <f>IFERROR(_xlfn.XLOOKUP($A837,'LISTA '!$D:$D,'LISTA '!$S:$S),"999999,9")</f>
        <v>300.625</v>
      </c>
      <c r="M837" s="2">
        <f>IFERROR(_xlfn.XLOOKUP($A837,'LISTA '!$D:$D,'LISTA '!$S:$S),"999999,9")</f>
        <v>300.625</v>
      </c>
      <c r="N837" s="2">
        <f>IFERROR(_xlfn.XLOOKUP($A837,'LISTA '!$D:$D,'LISTA '!$S:$S),"999999,9")</f>
        <v>300.625</v>
      </c>
    </row>
    <row r="838" spans="1:14" x14ac:dyDescent="0.3">
      <c r="A838" s="187">
        <v>21018</v>
      </c>
      <c r="B838" s="221">
        <v>146</v>
      </c>
      <c r="C838" s="221">
        <v>146</v>
      </c>
      <c r="D838" s="221">
        <v>146</v>
      </c>
      <c r="E838" s="221">
        <v>0</v>
      </c>
      <c r="F838" s="221">
        <v>0</v>
      </c>
      <c r="G838" s="221">
        <v>0</v>
      </c>
      <c r="H838" s="221">
        <v>0</v>
      </c>
      <c r="I838" s="221">
        <v>0</v>
      </c>
      <c r="J838" s="224">
        <v>46006.336053240739</v>
      </c>
      <c r="K838" s="221">
        <v>1781</v>
      </c>
      <c r="L838" s="235">
        <f>IFERROR(_xlfn.XLOOKUP($A838,'LISTA '!$D:$D,'LISTA '!$S:$S),"999999,9")</f>
        <v>146</v>
      </c>
      <c r="M838" s="2">
        <f>IFERROR(_xlfn.XLOOKUP($A838,'LISTA '!$D:$D,'LISTA '!$S:$S),"999999,9")</f>
        <v>146</v>
      </c>
      <c r="N838" s="2">
        <f>IFERROR(_xlfn.XLOOKUP($A838,'LISTA '!$D:$D,'LISTA '!$S:$S),"999999,9")</f>
        <v>146</v>
      </c>
    </row>
    <row r="839" spans="1:14" x14ac:dyDescent="0.3">
      <c r="A839" s="187">
        <v>21089</v>
      </c>
      <c r="B839" s="221">
        <v>999999.9</v>
      </c>
      <c r="C839" s="221">
        <v>999999.9</v>
      </c>
      <c r="D839" s="221">
        <v>999999.9</v>
      </c>
      <c r="E839" s="221">
        <v>0</v>
      </c>
      <c r="F839" s="221">
        <v>0</v>
      </c>
      <c r="G839" s="221">
        <v>0</v>
      </c>
      <c r="H839" s="221">
        <v>0</v>
      </c>
      <c r="I839" s="221">
        <v>0</v>
      </c>
      <c r="J839" s="224">
        <v>46006.336053240739</v>
      </c>
      <c r="K839" s="221">
        <v>1914</v>
      </c>
      <c r="L839" s="235" t="str">
        <f>IFERROR(_xlfn.XLOOKUP($A839,'LISTA '!$D:$D,'LISTA '!$S:$S),"999999,9")</f>
        <v>999999,9</v>
      </c>
      <c r="M839" s="2" t="str">
        <f>IFERROR(_xlfn.XLOOKUP($A839,'LISTA '!$D:$D,'LISTA '!$S:$S),"999999,9")</f>
        <v>999999,9</v>
      </c>
      <c r="N839" s="2" t="str">
        <f>IFERROR(_xlfn.XLOOKUP($A839,'LISTA '!$D:$D,'LISTA '!$S:$S),"999999,9")</f>
        <v>999999,9</v>
      </c>
    </row>
    <row r="840" spans="1:14" x14ac:dyDescent="0.3">
      <c r="A840" s="187">
        <v>20407</v>
      </c>
      <c r="B840" s="221">
        <v>708.75</v>
      </c>
      <c r="C840" s="221">
        <v>708.75</v>
      </c>
      <c r="D840" s="221">
        <v>708.75</v>
      </c>
      <c r="E840" s="221">
        <v>0</v>
      </c>
      <c r="F840" s="221">
        <v>0</v>
      </c>
      <c r="G840" s="221">
        <v>0</v>
      </c>
      <c r="H840" s="221">
        <v>0</v>
      </c>
      <c r="I840" s="221">
        <v>0</v>
      </c>
      <c r="J840" s="224">
        <v>46006.336053240739</v>
      </c>
      <c r="K840" s="221">
        <v>1105</v>
      </c>
      <c r="L840" s="235">
        <f>IFERROR(_xlfn.XLOOKUP($A840,'LISTA '!$D:$D,'LISTA '!$S:$S),"999999,9")</f>
        <v>708.75</v>
      </c>
      <c r="M840" s="2">
        <f>IFERROR(_xlfn.XLOOKUP($A840,'LISTA '!$D:$D,'LISTA '!$S:$S),"999999,9")</f>
        <v>708.75</v>
      </c>
      <c r="N840" s="2">
        <f>IFERROR(_xlfn.XLOOKUP($A840,'LISTA '!$D:$D,'LISTA '!$S:$S),"999999,9")</f>
        <v>708.75</v>
      </c>
    </row>
    <row r="841" spans="1:14" x14ac:dyDescent="0.3">
      <c r="A841" s="187">
        <v>20413</v>
      </c>
      <c r="B841" s="221">
        <v>206.95499999999998</v>
      </c>
      <c r="C841" s="221">
        <v>206.95499999999998</v>
      </c>
      <c r="D841" s="221">
        <v>206.95499999999998</v>
      </c>
      <c r="E841" s="221">
        <v>0</v>
      </c>
      <c r="F841" s="221">
        <v>0</v>
      </c>
      <c r="G841" s="221">
        <v>0</v>
      </c>
      <c r="H841" s="221">
        <v>0</v>
      </c>
      <c r="I841" s="221">
        <v>0</v>
      </c>
      <c r="J841" s="224">
        <v>46006.336053240739</v>
      </c>
      <c r="K841" s="221">
        <v>1116</v>
      </c>
      <c r="L841" s="235">
        <f>IFERROR(_xlfn.XLOOKUP($A841,'LISTA '!$D:$D,'LISTA '!$S:$S),"999999,9")</f>
        <v>206.95499999999998</v>
      </c>
      <c r="M841" s="2">
        <f>IFERROR(_xlfn.XLOOKUP($A841,'LISTA '!$D:$D,'LISTA '!$S:$S),"999999,9")</f>
        <v>206.95499999999998</v>
      </c>
      <c r="N841" s="2">
        <f>IFERROR(_xlfn.XLOOKUP($A841,'LISTA '!$D:$D,'LISTA '!$S:$S),"999999,9")</f>
        <v>206.95499999999998</v>
      </c>
    </row>
    <row r="842" spans="1:14" x14ac:dyDescent="0.3">
      <c r="A842" s="187">
        <v>20415</v>
      </c>
      <c r="B842" s="221">
        <v>999999.9</v>
      </c>
      <c r="C842" s="221">
        <v>999999.9</v>
      </c>
      <c r="D842" s="221">
        <v>999999.9</v>
      </c>
      <c r="E842" s="221">
        <v>0</v>
      </c>
      <c r="F842" s="221">
        <v>0</v>
      </c>
      <c r="G842" s="221">
        <v>0</v>
      </c>
      <c r="H842" s="221">
        <v>0</v>
      </c>
      <c r="I842" s="221">
        <v>0</v>
      </c>
      <c r="J842" s="224">
        <v>46006.336053240739</v>
      </c>
      <c r="K842" s="221">
        <v>1117</v>
      </c>
      <c r="L842" s="235">
        <v>999999.9</v>
      </c>
      <c r="M842" s="2">
        <v>999999.9</v>
      </c>
      <c r="N842" s="2">
        <v>999999.9</v>
      </c>
    </row>
    <row r="843" spans="1:14" x14ac:dyDescent="0.3">
      <c r="A843" s="187">
        <v>620</v>
      </c>
      <c r="B843" s="221">
        <v>254.4</v>
      </c>
      <c r="C843" s="221">
        <v>254.4</v>
      </c>
      <c r="D843" s="221">
        <v>254.4</v>
      </c>
      <c r="E843" s="221">
        <v>0</v>
      </c>
      <c r="F843" s="221">
        <v>0</v>
      </c>
      <c r="G843" s="221">
        <v>0</v>
      </c>
      <c r="H843" s="221">
        <v>0</v>
      </c>
      <c r="I843" s="221">
        <v>0</v>
      </c>
      <c r="J843" s="224">
        <v>46006.336053240739</v>
      </c>
      <c r="K843" s="221">
        <v>1132</v>
      </c>
      <c r="L843" s="235">
        <f>IFERROR(_xlfn.XLOOKUP($A843,'LISTA '!$D:$D,'LISTA '!$S:$S),"999999,9")</f>
        <v>254.4</v>
      </c>
      <c r="M843" s="2">
        <f>IFERROR(_xlfn.XLOOKUP($A843,'LISTA '!$D:$D,'LISTA '!$S:$S),"999999,9")</f>
        <v>254.4</v>
      </c>
      <c r="N843" s="2">
        <f>IFERROR(_xlfn.XLOOKUP($A843,'LISTA '!$D:$D,'LISTA '!$S:$S),"999999,9")</f>
        <v>254.4</v>
      </c>
    </row>
    <row r="844" spans="1:14" x14ac:dyDescent="0.3">
      <c r="A844" s="187">
        <v>20414</v>
      </c>
      <c r="B844" s="221">
        <v>999999.9</v>
      </c>
      <c r="C844" s="221">
        <v>999999.9</v>
      </c>
      <c r="D844" s="221">
        <v>999999.9</v>
      </c>
      <c r="E844" s="221">
        <v>0</v>
      </c>
      <c r="F844" s="221">
        <v>0</v>
      </c>
      <c r="G844" s="221">
        <v>0</v>
      </c>
      <c r="H844" s="221">
        <v>0</v>
      </c>
      <c r="I844" s="221">
        <v>0</v>
      </c>
      <c r="J844" s="224">
        <v>46006.336053240739</v>
      </c>
      <c r="K844" s="221">
        <v>1133</v>
      </c>
      <c r="L844" s="235" t="str">
        <f>IFERROR(_xlfn.XLOOKUP($A844,'LISTA '!$D:$D,'LISTA '!$S:$S),"999999,9")</f>
        <v>999999,9</v>
      </c>
      <c r="M844" s="2" t="str">
        <f>IFERROR(_xlfn.XLOOKUP($A844,'LISTA '!$D:$D,'LISTA '!$S:$S),"999999,9")</f>
        <v>999999,9</v>
      </c>
      <c r="N844" s="2" t="str">
        <f>IFERROR(_xlfn.XLOOKUP($A844,'LISTA '!$D:$D,'LISTA '!$S:$S),"999999,9")</f>
        <v>999999,9</v>
      </c>
    </row>
    <row r="845" spans="1:14" x14ac:dyDescent="0.3">
      <c r="A845" s="187">
        <v>20985</v>
      </c>
      <c r="B845" s="221">
        <v>124.4</v>
      </c>
      <c r="C845" s="221">
        <v>124.4</v>
      </c>
      <c r="D845" s="221">
        <v>124.4</v>
      </c>
      <c r="E845" s="221">
        <v>0</v>
      </c>
      <c r="F845" s="221">
        <v>0</v>
      </c>
      <c r="G845" s="221">
        <v>0</v>
      </c>
      <c r="H845" s="221">
        <v>0</v>
      </c>
      <c r="I845" s="221">
        <v>0</v>
      </c>
      <c r="J845" s="224">
        <v>46006.336053240739</v>
      </c>
      <c r="K845" s="221">
        <v>1718</v>
      </c>
      <c r="L845" s="235">
        <f>IFERROR(_xlfn.XLOOKUP($A845,'LISTA '!$D:$D,'LISTA '!$S:$S),"999999,9")</f>
        <v>124.4</v>
      </c>
      <c r="M845" s="2">
        <f>IFERROR(_xlfn.XLOOKUP($A845,'LISTA '!$D:$D,'LISTA '!$S:$S),"999999,9")</f>
        <v>124.4</v>
      </c>
      <c r="N845" s="2">
        <f>IFERROR(_xlfn.XLOOKUP($A845,'LISTA '!$D:$D,'LISTA '!$S:$S),"999999,9")</f>
        <v>124.4</v>
      </c>
    </row>
    <row r="846" spans="1:14" x14ac:dyDescent="0.3">
      <c r="A846" s="187">
        <v>20051</v>
      </c>
      <c r="B846" s="221">
        <v>999999.9</v>
      </c>
      <c r="C846" s="221">
        <v>999999.9</v>
      </c>
      <c r="D846" s="221">
        <v>999999.9</v>
      </c>
      <c r="E846" s="221">
        <v>0</v>
      </c>
      <c r="F846" s="221">
        <v>0</v>
      </c>
      <c r="G846" s="221">
        <v>0</v>
      </c>
      <c r="H846" s="221">
        <v>0</v>
      </c>
      <c r="I846" s="221">
        <v>0</v>
      </c>
      <c r="J846" s="224">
        <v>46006.336053240739</v>
      </c>
      <c r="K846" s="221">
        <v>64</v>
      </c>
      <c r="L846" s="235">
        <v>999999.9</v>
      </c>
      <c r="M846" s="2">
        <v>999999.9</v>
      </c>
      <c r="N846" s="2">
        <v>999999.9</v>
      </c>
    </row>
    <row r="847" spans="1:14" x14ac:dyDescent="0.3">
      <c r="A847" s="187">
        <v>20016</v>
      </c>
      <c r="B847" s="221">
        <v>284</v>
      </c>
      <c r="C847" s="221">
        <v>284</v>
      </c>
      <c r="D847" s="221">
        <v>284</v>
      </c>
      <c r="E847" s="221">
        <v>0</v>
      </c>
      <c r="F847" s="221">
        <v>0</v>
      </c>
      <c r="G847" s="221">
        <v>0</v>
      </c>
      <c r="H847" s="221">
        <v>0</v>
      </c>
      <c r="I847" s="221">
        <v>0</v>
      </c>
      <c r="J847" s="224">
        <v>46006.336053240739</v>
      </c>
      <c r="K847" s="221">
        <v>293</v>
      </c>
      <c r="L847" s="235">
        <f>IFERROR(_xlfn.XLOOKUP($A847,'LISTA '!$D:$D,'LISTA '!$S:$S),"999999,9")</f>
        <v>284</v>
      </c>
      <c r="M847" s="2">
        <f>IFERROR(_xlfn.XLOOKUP($A847,'LISTA '!$D:$D,'LISTA '!$S:$S),"999999,9")</f>
        <v>284</v>
      </c>
      <c r="N847" s="2">
        <f>IFERROR(_xlfn.XLOOKUP($A847,'LISTA '!$D:$D,'LISTA '!$S:$S),"999999,9")</f>
        <v>284</v>
      </c>
    </row>
    <row r="848" spans="1:14" x14ac:dyDescent="0.3">
      <c r="A848" s="187">
        <v>2158</v>
      </c>
      <c r="B848" s="221">
        <v>999999.9</v>
      </c>
      <c r="C848" s="221">
        <v>999999.9</v>
      </c>
      <c r="D848" s="221">
        <v>999999.9</v>
      </c>
      <c r="E848" s="221">
        <v>0</v>
      </c>
      <c r="F848" s="221">
        <v>0</v>
      </c>
      <c r="G848" s="221">
        <v>0</v>
      </c>
      <c r="H848" s="221">
        <v>0</v>
      </c>
      <c r="I848" s="221">
        <v>0</v>
      </c>
      <c r="J848" s="224">
        <v>46006.336053240739</v>
      </c>
      <c r="K848" s="221">
        <v>3645</v>
      </c>
      <c r="L848" s="235" t="str">
        <f>IFERROR(_xlfn.XLOOKUP($A848,'LISTA '!$D:$D,'LISTA '!$S:$S),"999999,9")</f>
        <v>999999,9</v>
      </c>
      <c r="M848" s="2" t="str">
        <f>IFERROR(_xlfn.XLOOKUP($A848,'LISTA '!$D:$D,'LISTA '!$S:$S),"999999,9")</f>
        <v>999999,9</v>
      </c>
      <c r="N848" s="2" t="str">
        <f>IFERROR(_xlfn.XLOOKUP($A848,'LISTA '!$D:$D,'LISTA '!$S:$S),"999999,9")</f>
        <v>999999,9</v>
      </c>
    </row>
    <row r="849" spans="1:14" x14ac:dyDescent="0.3">
      <c r="A849" s="187">
        <v>2159</v>
      </c>
      <c r="B849" s="221">
        <v>999999.9</v>
      </c>
      <c r="C849" s="221">
        <v>999999.9</v>
      </c>
      <c r="D849" s="221">
        <v>999999.9</v>
      </c>
      <c r="E849" s="221">
        <v>0</v>
      </c>
      <c r="F849" s="221">
        <v>0</v>
      </c>
      <c r="G849" s="221">
        <v>0</v>
      </c>
      <c r="H849" s="221">
        <v>0</v>
      </c>
      <c r="I849" s="221">
        <v>0</v>
      </c>
      <c r="J849" s="224">
        <v>46006.336053240739</v>
      </c>
      <c r="K849" s="221">
        <v>3646</v>
      </c>
      <c r="L849" s="235" t="str">
        <f>IFERROR(_xlfn.XLOOKUP($A849,'LISTA '!$D:$D,'LISTA '!$S:$S),"999999,9")</f>
        <v>999999,9</v>
      </c>
      <c r="M849" s="2" t="str">
        <f>IFERROR(_xlfn.XLOOKUP($A849,'LISTA '!$D:$D,'LISTA '!$S:$S),"999999,9")</f>
        <v>999999,9</v>
      </c>
      <c r="N849" s="2" t="str">
        <f>IFERROR(_xlfn.XLOOKUP($A849,'LISTA '!$D:$D,'LISTA '!$S:$S),"999999,9")</f>
        <v>999999,9</v>
      </c>
    </row>
    <row r="850" spans="1:14" x14ac:dyDescent="0.3">
      <c r="A850" s="187">
        <v>137</v>
      </c>
      <c r="B850" s="221">
        <v>495</v>
      </c>
      <c r="C850" s="221">
        <v>495</v>
      </c>
      <c r="D850" s="221">
        <v>495</v>
      </c>
      <c r="E850" s="221">
        <v>0</v>
      </c>
      <c r="F850" s="221">
        <v>0</v>
      </c>
      <c r="G850" s="221">
        <v>0</v>
      </c>
      <c r="H850" s="221">
        <v>0</v>
      </c>
      <c r="I850" s="221">
        <v>0</v>
      </c>
      <c r="J850" s="224">
        <v>46006.336053240739</v>
      </c>
      <c r="K850" s="221">
        <v>352</v>
      </c>
      <c r="L850" s="235">
        <f>IFERROR(_xlfn.XLOOKUP($A850,'LISTA '!$D:$D,'LISTA '!$S:$S),"999999,9")</f>
        <v>495</v>
      </c>
      <c r="M850" s="2">
        <f>IFERROR(_xlfn.XLOOKUP($A850,'LISTA '!$D:$D,'LISTA '!$S:$S),"999999,9")</f>
        <v>495</v>
      </c>
      <c r="N850" s="2">
        <f>IFERROR(_xlfn.XLOOKUP($A850,'LISTA '!$D:$D,'LISTA '!$S:$S),"999999,9")</f>
        <v>495</v>
      </c>
    </row>
    <row r="851" spans="1:14" x14ac:dyDescent="0.3">
      <c r="A851" s="187">
        <v>1727</v>
      </c>
      <c r="B851" s="221">
        <v>999999.9</v>
      </c>
      <c r="C851" s="221">
        <v>999999.9</v>
      </c>
      <c r="D851" s="221">
        <v>999999.9</v>
      </c>
      <c r="E851" s="221">
        <v>0</v>
      </c>
      <c r="F851" s="221">
        <v>0</v>
      </c>
      <c r="G851" s="221">
        <v>0</v>
      </c>
      <c r="H851" s="221">
        <v>0</v>
      </c>
      <c r="I851" s="221">
        <v>0</v>
      </c>
      <c r="J851" s="224">
        <v>46006.336053240739</v>
      </c>
      <c r="K851" s="221">
        <v>2997</v>
      </c>
      <c r="L851" s="235" t="str">
        <f>IFERROR(_xlfn.XLOOKUP($A851,'LISTA '!$D:$D,'LISTA '!$S:$S),"999999,9")</f>
        <v>999999,9</v>
      </c>
      <c r="M851" s="2" t="str">
        <f>IFERROR(_xlfn.XLOOKUP($A851,'LISTA '!$D:$D,'LISTA '!$S:$S),"999999,9")</f>
        <v>999999,9</v>
      </c>
      <c r="N851" s="2" t="str">
        <f>IFERROR(_xlfn.XLOOKUP($A851,'LISTA '!$D:$D,'LISTA '!$S:$S),"999999,9")</f>
        <v>999999,9</v>
      </c>
    </row>
    <row r="852" spans="1:14" x14ac:dyDescent="0.3">
      <c r="A852" s="187">
        <v>21570</v>
      </c>
      <c r="B852" s="221">
        <v>175</v>
      </c>
      <c r="C852" s="221">
        <v>175</v>
      </c>
      <c r="D852" s="221">
        <v>175</v>
      </c>
      <c r="E852" s="221">
        <v>0</v>
      </c>
      <c r="F852" s="221">
        <v>0</v>
      </c>
      <c r="G852" s="221">
        <v>0</v>
      </c>
      <c r="H852" s="221">
        <v>0</v>
      </c>
      <c r="I852" s="221">
        <v>0</v>
      </c>
      <c r="J852" s="224">
        <v>46006.336053240739</v>
      </c>
      <c r="K852" s="221">
        <v>3536</v>
      </c>
      <c r="L852" s="235">
        <f>IFERROR(_xlfn.XLOOKUP($A852,'LISTA '!$D:$D,'LISTA '!$S:$S),"999999,9")</f>
        <v>175</v>
      </c>
      <c r="M852" s="2">
        <f>IFERROR(_xlfn.XLOOKUP($A852,'LISTA '!$D:$D,'LISTA '!$S:$S),"999999,9")</f>
        <v>175</v>
      </c>
      <c r="N852" s="2">
        <f>IFERROR(_xlfn.XLOOKUP($A852,'LISTA '!$D:$D,'LISTA '!$S:$S),"999999,9")</f>
        <v>175</v>
      </c>
    </row>
    <row r="853" spans="1:14" x14ac:dyDescent="0.3">
      <c r="A853" s="187">
        <v>21576</v>
      </c>
      <c r="B853" s="221">
        <v>191</v>
      </c>
      <c r="C853" s="221">
        <v>191</v>
      </c>
      <c r="D853" s="221">
        <v>191</v>
      </c>
      <c r="E853" s="221">
        <v>0</v>
      </c>
      <c r="F853" s="221">
        <v>0</v>
      </c>
      <c r="G853" s="221">
        <v>0</v>
      </c>
      <c r="H853" s="221">
        <v>0</v>
      </c>
      <c r="I853" s="221">
        <v>0</v>
      </c>
      <c r="J853" s="224">
        <v>46006.336053240739</v>
      </c>
      <c r="K853" s="221">
        <v>3544</v>
      </c>
      <c r="L853" s="235">
        <f>IFERROR(_xlfn.XLOOKUP($A853,'LISTA '!$D:$D,'LISTA '!$S:$S),"999999,9")</f>
        <v>191</v>
      </c>
      <c r="M853" s="2">
        <f>IFERROR(_xlfn.XLOOKUP($A853,'LISTA '!$D:$D,'LISTA '!$S:$S),"999999,9")</f>
        <v>191</v>
      </c>
      <c r="N853" s="2">
        <f>IFERROR(_xlfn.XLOOKUP($A853,'LISTA '!$D:$D,'LISTA '!$S:$S),"999999,9")</f>
        <v>191</v>
      </c>
    </row>
    <row r="854" spans="1:14" x14ac:dyDescent="0.3">
      <c r="A854" s="187">
        <v>21587</v>
      </c>
      <c r="B854" s="221">
        <v>999999.9</v>
      </c>
      <c r="C854" s="221">
        <v>999999.9</v>
      </c>
      <c r="D854" s="221">
        <v>999999.9</v>
      </c>
      <c r="E854" s="221">
        <v>0</v>
      </c>
      <c r="F854" s="221">
        <v>0</v>
      </c>
      <c r="G854" s="221">
        <v>0</v>
      </c>
      <c r="H854" s="221">
        <v>0</v>
      </c>
      <c r="I854" s="221">
        <v>0</v>
      </c>
      <c r="J854" s="224">
        <v>46006.336053240739</v>
      </c>
      <c r="K854" s="221">
        <v>3580</v>
      </c>
      <c r="L854" s="235" t="str">
        <f>IFERROR(_xlfn.XLOOKUP($A854,'LISTA '!$D:$D,'LISTA '!$S:$S),"999999,9")</f>
        <v>999999,9</v>
      </c>
      <c r="M854" s="2" t="str">
        <f>IFERROR(_xlfn.XLOOKUP($A854,'LISTA '!$D:$D,'LISTA '!$S:$S),"999999,9")</f>
        <v>999999,9</v>
      </c>
      <c r="N854" s="2" t="str">
        <f>IFERROR(_xlfn.XLOOKUP($A854,'LISTA '!$D:$D,'LISTA '!$S:$S),"999999,9")</f>
        <v>999999,9</v>
      </c>
    </row>
    <row r="855" spans="1:14" x14ac:dyDescent="0.3">
      <c r="A855" s="187">
        <v>2717</v>
      </c>
      <c r="B855" s="221">
        <v>999999.9</v>
      </c>
      <c r="C855" s="221">
        <v>999999.9</v>
      </c>
      <c r="D855" s="221">
        <v>999999.9</v>
      </c>
      <c r="E855" s="221">
        <v>0</v>
      </c>
      <c r="F855" s="221">
        <v>0</v>
      </c>
      <c r="G855" s="221">
        <v>0</v>
      </c>
      <c r="H855" s="221">
        <v>0</v>
      </c>
      <c r="I855" s="221">
        <v>0</v>
      </c>
      <c r="J855" s="224">
        <v>46006.336053240739</v>
      </c>
      <c r="K855" s="221">
        <v>3581</v>
      </c>
      <c r="L855" s="235" t="str">
        <f>IFERROR(_xlfn.XLOOKUP($A855,'LISTA '!$D:$D,'LISTA '!$S:$S),"999999,9")</f>
        <v>999999,9</v>
      </c>
      <c r="M855" s="2" t="str">
        <f>IFERROR(_xlfn.XLOOKUP($A855,'LISTA '!$D:$D,'LISTA '!$S:$S),"999999,9")</f>
        <v>999999,9</v>
      </c>
      <c r="N855" s="2" t="str">
        <f>IFERROR(_xlfn.XLOOKUP($A855,'LISTA '!$D:$D,'LISTA '!$S:$S),"999999,9")</f>
        <v>999999,9</v>
      </c>
    </row>
    <row r="856" spans="1:14" x14ac:dyDescent="0.3">
      <c r="A856" s="187">
        <v>21586</v>
      </c>
      <c r="B856" s="221">
        <v>999999.9</v>
      </c>
      <c r="C856" s="221">
        <v>999999.9</v>
      </c>
      <c r="D856" s="221">
        <v>999999.9</v>
      </c>
      <c r="E856" s="221">
        <v>0</v>
      </c>
      <c r="F856" s="221">
        <v>0</v>
      </c>
      <c r="G856" s="221">
        <v>0</v>
      </c>
      <c r="H856" s="221">
        <v>0</v>
      </c>
      <c r="I856" s="221">
        <v>0</v>
      </c>
      <c r="J856" s="224">
        <v>46006.336053240739</v>
      </c>
      <c r="K856" s="221">
        <v>3582</v>
      </c>
      <c r="L856" s="235" t="str">
        <f>IFERROR(_xlfn.XLOOKUP($A856,'LISTA '!$D:$D,'LISTA '!$S:$S),"999999,9")</f>
        <v>999999,9</v>
      </c>
      <c r="M856" s="2" t="str">
        <f>IFERROR(_xlfn.XLOOKUP($A856,'LISTA '!$D:$D,'LISTA '!$S:$S),"999999,9")</f>
        <v>999999,9</v>
      </c>
      <c r="N856" s="2" t="str">
        <f>IFERROR(_xlfn.XLOOKUP($A856,'LISTA '!$D:$D,'LISTA '!$S:$S),"999999,9")</f>
        <v>999999,9</v>
      </c>
    </row>
    <row r="857" spans="1:14" x14ac:dyDescent="0.3">
      <c r="A857" s="187">
        <v>21588</v>
      </c>
      <c r="B857" s="221">
        <v>999999.9</v>
      </c>
      <c r="C857" s="221">
        <v>999999.9</v>
      </c>
      <c r="D857" s="221">
        <v>999999.9</v>
      </c>
      <c r="E857" s="221">
        <v>0</v>
      </c>
      <c r="F857" s="221">
        <v>0</v>
      </c>
      <c r="G857" s="221">
        <v>0</v>
      </c>
      <c r="H857" s="221">
        <v>0</v>
      </c>
      <c r="I857" s="221">
        <v>0</v>
      </c>
      <c r="J857" s="224">
        <v>46006.336053240739</v>
      </c>
      <c r="K857" s="221">
        <v>3583</v>
      </c>
      <c r="L857" s="235" t="str">
        <f>IFERROR(_xlfn.XLOOKUP($A857,'LISTA '!$D:$D,'LISTA '!$S:$S),"999999,9")</f>
        <v>999999,9</v>
      </c>
      <c r="M857" s="2" t="str">
        <f>IFERROR(_xlfn.XLOOKUP($A857,'LISTA '!$D:$D,'LISTA '!$S:$S),"999999,9")</f>
        <v>999999,9</v>
      </c>
      <c r="N857" s="2" t="str">
        <f>IFERROR(_xlfn.XLOOKUP($A857,'LISTA '!$D:$D,'LISTA '!$S:$S),"999999,9")</f>
        <v>999999,9</v>
      </c>
    </row>
    <row r="858" spans="1:14" x14ac:dyDescent="0.3">
      <c r="A858" s="187">
        <v>2716</v>
      </c>
      <c r="B858" s="221">
        <v>999999.9</v>
      </c>
      <c r="C858" s="221">
        <v>999999.9</v>
      </c>
      <c r="D858" s="221">
        <v>999999.9</v>
      </c>
      <c r="E858" s="221">
        <v>0</v>
      </c>
      <c r="F858" s="221">
        <v>0</v>
      </c>
      <c r="G858" s="221">
        <v>0</v>
      </c>
      <c r="H858" s="221">
        <v>0</v>
      </c>
      <c r="I858" s="221">
        <v>0</v>
      </c>
      <c r="J858" s="224">
        <v>46006.336053240739</v>
      </c>
      <c r="K858" s="221">
        <v>3584</v>
      </c>
      <c r="L858" s="235" t="str">
        <f>IFERROR(_xlfn.XLOOKUP($A858,'LISTA '!$D:$D,'LISTA '!$S:$S),"999999,9")</f>
        <v>999999,9</v>
      </c>
      <c r="M858" s="2" t="str">
        <f>IFERROR(_xlfn.XLOOKUP($A858,'LISTA '!$D:$D,'LISTA '!$S:$S),"999999,9")</f>
        <v>999999,9</v>
      </c>
      <c r="N858" s="2" t="str">
        <f>IFERROR(_xlfn.XLOOKUP($A858,'LISTA '!$D:$D,'LISTA '!$S:$S),"999999,9")</f>
        <v>999999,9</v>
      </c>
    </row>
    <row r="859" spans="1:14" x14ac:dyDescent="0.3">
      <c r="A859" s="187">
        <v>2719</v>
      </c>
      <c r="B859" s="221">
        <v>999999.9</v>
      </c>
      <c r="C859" s="221">
        <v>999999.9</v>
      </c>
      <c r="D859" s="221">
        <v>999999.9</v>
      </c>
      <c r="E859" s="221">
        <v>0</v>
      </c>
      <c r="F859" s="221">
        <v>0</v>
      </c>
      <c r="G859" s="221">
        <v>0</v>
      </c>
      <c r="H859" s="221">
        <v>0</v>
      </c>
      <c r="I859" s="221">
        <v>0</v>
      </c>
      <c r="J859" s="224">
        <v>46006.336053240739</v>
      </c>
      <c r="K859" s="221">
        <v>3586</v>
      </c>
      <c r="L859" s="235" t="str">
        <f>IFERROR(_xlfn.XLOOKUP($A859,'LISTA '!$D:$D,'LISTA '!$S:$S),"999999,9")</f>
        <v>999999,9</v>
      </c>
      <c r="M859" s="2" t="str">
        <f>IFERROR(_xlfn.XLOOKUP($A859,'LISTA '!$D:$D,'LISTA '!$S:$S),"999999,9")</f>
        <v>999999,9</v>
      </c>
      <c r="N859" s="2" t="str">
        <f>IFERROR(_xlfn.XLOOKUP($A859,'LISTA '!$D:$D,'LISTA '!$S:$S),"999999,9")</f>
        <v>999999,9</v>
      </c>
    </row>
    <row r="860" spans="1:14" x14ac:dyDescent="0.3">
      <c r="A860" s="187">
        <v>2132</v>
      </c>
      <c r="B860" s="221">
        <v>999999.9</v>
      </c>
      <c r="C860" s="221">
        <v>999999.9</v>
      </c>
      <c r="D860" s="221">
        <v>999999.9</v>
      </c>
      <c r="E860" s="221">
        <v>0</v>
      </c>
      <c r="F860" s="221">
        <v>0</v>
      </c>
      <c r="G860" s="221">
        <v>0</v>
      </c>
      <c r="H860" s="221">
        <v>0</v>
      </c>
      <c r="I860" s="221">
        <v>0</v>
      </c>
      <c r="J860" s="224">
        <v>46006.336053240739</v>
      </c>
      <c r="K860" s="221">
        <v>3588</v>
      </c>
      <c r="L860" s="235">
        <v>999999.9</v>
      </c>
      <c r="M860" s="2">
        <v>999999.9</v>
      </c>
      <c r="N860" s="2">
        <v>999999.9</v>
      </c>
    </row>
    <row r="861" spans="1:14" x14ac:dyDescent="0.3">
      <c r="A861" s="187">
        <v>2136</v>
      </c>
      <c r="B861" s="221">
        <v>55</v>
      </c>
      <c r="C861" s="221">
        <v>55</v>
      </c>
      <c r="D861" s="221">
        <v>55</v>
      </c>
      <c r="E861" s="221">
        <v>0</v>
      </c>
      <c r="F861" s="221">
        <v>0</v>
      </c>
      <c r="G861" s="221">
        <v>0</v>
      </c>
      <c r="H861" s="221">
        <v>0</v>
      </c>
      <c r="I861" s="221">
        <v>0</v>
      </c>
      <c r="J861" s="224">
        <v>46006.336053240739</v>
      </c>
      <c r="K861" s="221">
        <v>3592</v>
      </c>
      <c r="L861" s="235">
        <f>IFERROR(_xlfn.XLOOKUP($A861,'LISTA '!$D:$D,'LISTA '!$S:$S),"999999,9")</f>
        <v>55</v>
      </c>
      <c r="M861" s="2">
        <f>IFERROR(_xlfn.XLOOKUP($A861,'LISTA '!$D:$D,'LISTA '!$S:$S),"999999,9")</f>
        <v>55</v>
      </c>
      <c r="N861" s="2">
        <f>IFERROR(_xlfn.XLOOKUP($A861,'LISTA '!$D:$D,'LISTA '!$S:$S),"999999,9")</f>
        <v>55</v>
      </c>
    </row>
    <row r="862" spans="1:14" x14ac:dyDescent="0.3">
      <c r="A862" s="187">
        <v>2137</v>
      </c>
      <c r="B862" s="221">
        <v>999999.9</v>
      </c>
      <c r="C862" s="221">
        <v>999999.9</v>
      </c>
      <c r="D862" s="221">
        <v>999999.9</v>
      </c>
      <c r="E862" s="221">
        <v>0</v>
      </c>
      <c r="F862" s="221">
        <v>0</v>
      </c>
      <c r="G862" s="221">
        <v>0</v>
      </c>
      <c r="H862" s="221">
        <v>0</v>
      </c>
      <c r="I862" s="221">
        <v>0</v>
      </c>
      <c r="J862" s="224">
        <v>46006.336053240739</v>
      </c>
      <c r="K862" s="221">
        <v>3593</v>
      </c>
      <c r="L862" s="235">
        <v>999999.9</v>
      </c>
      <c r="M862" s="2">
        <v>999999.9</v>
      </c>
      <c r="N862" s="2">
        <v>999999.9</v>
      </c>
    </row>
    <row r="863" spans="1:14" x14ac:dyDescent="0.3">
      <c r="A863" s="187">
        <v>2139</v>
      </c>
      <c r="B863" s="221">
        <v>75.5</v>
      </c>
      <c r="C863" s="221">
        <v>75.5</v>
      </c>
      <c r="D863" s="221">
        <v>75.5</v>
      </c>
      <c r="E863" s="221">
        <v>0</v>
      </c>
      <c r="F863" s="221">
        <v>0</v>
      </c>
      <c r="G863" s="221">
        <v>0</v>
      </c>
      <c r="H863" s="221">
        <v>0</v>
      </c>
      <c r="I863" s="221">
        <v>0</v>
      </c>
      <c r="J863" s="224">
        <v>46006.336053240739</v>
      </c>
      <c r="K863" s="221">
        <v>3595</v>
      </c>
      <c r="L863" s="235">
        <f>IFERROR(_xlfn.XLOOKUP($A863,'LISTA '!$D:$D,'LISTA '!$S:$S),"999999,9")</f>
        <v>75.5</v>
      </c>
      <c r="M863" s="2">
        <f>IFERROR(_xlfn.XLOOKUP($A863,'LISTA '!$D:$D,'LISTA '!$S:$S),"999999,9")</f>
        <v>75.5</v>
      </c>
      <c r="N863" s="2">
        <f>IFERROR(_xlfn.XLOOKUP($A863,'LISTA '!$D:$D,'LISTA '!$S:$S),"999999,9")</f>
        <v>75.5</v>
      </c>
    </row>
    <row r="864" spans="1:14" x14ac:dyDescent="0.3">
      <c r="A864" s="187">
        <v>2140</v>
      </c>
      <c r="B864" s="221">
        <v>67.5</v>
      </c>
      <c r="C864" s="221">
        <v>67.5</v>
      </c>
      <c r="D864" s="221">
        <v>67.5</v>
      </c>
      <c r="E864" s="221">
        <v>0</v>
      </c>
      <c r="F864" s="221">
        <v>0</v>
      </c>
      <c r="G864" s="221">
        <v>0</v>
      </c>
      <c r="H864" s="221">
        <v>0</v>
      </c>
      <c r="I864" s="221">
        <v>0</v>
      </c>
      <c r="J864" s="224">
        <v>46006.336053240739</v>
      </c>
      <c r="K864" s="221">
        <v>3596</v>
      </c>
      <c r="L864" s="235">
        <f>IFERROR(_xlfn.XLOOKUP($A864,'LISTA '!$D:$D,'LISTA '!$S:$S),"999999,9")</f>
        <v>67.5</v>
      </c>
      <c r="M864" s="2">
        <f>IFERROR(_xlfn.XLOOKUP($A864,'LISTA '!$D:$D,'LISTA '!$S:$S),"999999,9")</f>
        <v>67.5</v>
      </c>
      <c r="N864" s="2">
        <f>IFERROR(_xlfn.XLOOKUP($A864,'LISTA '!$D:$D,'LISTA '!$S:$S),"999999,9")</f>
        <v>67.5</v>
      </c>
    </row>
    <row r="865" spans="1:14" x14ac:dyDescent="0.3">
      <c r="A865" s="187">
        <v>21590</v>
      </c>
      <c r="B865" s="221">
        <v>999999.9</v>
      </c>
      <c r="C865" s="221">
        <v>999999.9</v>
      </c>
      <c r="D865" s="221">
        <v>999999.9</v>
      </c>
      <c r="E865" s="221">
        <v>0</v>
      </c>
      <c r="F865" s="221">
        <v>0</v>
      </c>
      <c r="G865" s="221">
        <v>0</v>
      </c>
      <c r="H865" s="221">
        <v>0</v>
      </c>
      <c r="I865" s="221">
        <v>0</v>
      </c>
      <c r="J865" s="224">
        <v>46006.336053240739</v>
      </c>
      <c r="K865" s="221">
        <v>3597</v>
      </c>
      <c r="L865" s="235">
        <v>999999.9</v>
      </c>
      <c r="M865" s="2">
        <v>999999.9</v>
      </c>
      <c r="N865" s="2">
        <v>999999.9</v>
      </c>
    </row>
    <row r="866" spans="1:14" x14ac:dyDescent="0.3">
      <c r="A866" s="187">
        <v>21591</v>
      </c>
      <c r="B866" s="221">
        <v>75.5</v>
      </c>
      <c r="C866" s="221">
        <v>75.5</v>
      </c>
      <c r="D866" s="221">
        <v>75.5</v>
      </c>
      <c r="E866" s="221">
        <v>0</v>
      </c>
      <c r="F866" s="221">
        <v>0</v>
      </c>
      <c r="G866" s="221">
        <v>0</v>
      </c>
      <c r="H866" s="221">
        <v>0</v>
      </c>
      <c r="I866" s="221">
        <v>0</v>
      </c>
      <c r="J866" s="224">
        <v>46006.336053240739</v>
      </c>
      <c r="K866" s="221">
        <v>3598</v>
      </c>
      <c r="L866" s="235">
        <f>IFERROR(_xlfn.XLOOKUP($A866,'LISTA '!$D:$D,'LISTA '!$S:$S),"999999,9")</f>
        <v>75.5</v>
      </c>
      <c r="M866" s="2">
        <f>IFERROR(_xlfn.XLOOKUP($A866,'LISTA '!$D:$D,'LISTA '!$S:$S),"999999,9")</f>
        <v>75.5</v>
      </c>
      <c r="N866" s="2">
        <f>IFERROR(_xlfn.XLOOKUP($A866,'LISTA '!$D:$D,'LISTA '!$S:$S),"999999,9")</f>
        <v>75.5</v>
      </c>
    </row>
    <row r="867" spans="1:14" x14ac:dyDescent="0.3">
      <c r="A867" s="187">
        <v>2160</v>
      </c>
      <c r="B867" s="221">
        <v>999999.9</v>
      </c>
      <c r="C867" s="221">
        <v>999999.9</v>
      </c>
      <c r="D867" s="221">
        <v>999999.9</v>
      </c>
      <c r="E867" s="221">
        <v>0</v>
      </c>
      <c r="F867" s="221">
        <v>0</v>
      </c>
      <c r="G867" s="221">
        <v>0</v>
      </c>
      <c r="H867" s="221">
        <v>0</v>
      </c>
      <c r="I867" s="221">
        <v>0</v>
      </c>
      <c r="J867" s="224">
        <v>46006.336053240739</v>
      </c>
      <c r="K867" s="221">
        <v>3665</v>
      </c>
      <c r="L867" s="235" t="str">
        <f>IFERROR(_xlfn.XLOOKUP($A867,'LISTA '!$D:$D,'LISTA '!$S:$S),"999999,9")</f>
        <v>999999,9</v>
      </c>
      <c r="M867" s="2" t="str">
        <f>IFERROR(_xlfn.XLOOKUP($A867,'LISTA '!$D:$D,'LISTA '!$S:$S),"999999,9")</f>
        <v>999999,9</v>
      </c>
      <c r="N867" s="2" t="str">
        <f>IFERROR(_xlfn.XLOOKUP($A867,'LISTA '!$D:$D,'LISTA '!$S:$S),"999999,9")</f>
        <v>999999,9</v>
      </c>
    </row>
    <row r="868" spans="1:14" x14ac:dyDescent="0.3">
      <c r="A868" s="187">
        <v>1729</v>
      </c>
      <c r="B868" s="221">
        <v>999999.9</v>
      </c>
      <c r="C868" s="221">
        <v>999999.9</v>
      </c>
      <c r="D868" s="221">
        <v>999999.9</v>
      </c>
      <c r="E868" s="221">
        <v>0</v>
      </c>
      <c r="F868" s="221">
        <v>0</v>
      </c>
      <c r="G868" s="221">
        <v>0</v>
      </c>
      <c r="H868" s="221">
        <v>0</v>
      </c>
      <c r="I868" s="221">
        <v>0</v>
      </c>
      <c r="J868" s="224">
        <v>46006.336053240739</v>
      </c>
      <c r="K868" s="221">
        <v>2999</v>
      </c>
      <c r="L868" s="235" t="str">
        <f>IFERROR(_xlfn.XLOOKUP($A868,'LISTA '!$D:$D,'LISTA '!$S:$S),"999999,9")</f>
        <v>999999,9</v>
      </c>
      <c r="M868" s="2" t="str">
        <f>IFERROR(_xlfn.XLOOKUP($A868,'LISTA '!$D:$D,'LISTA '!$S:$S),"999999,9")</f>
        <v>999999,9</v>
      </c>
      <c r="N868" s="2" t="str">
        <f>IFERROR(_xlfn.XLOOKUP($A868,'LISTA '!$D:$D,'LISTA '!$S:$S),"999999,9")</f>
        <v>999999,9</v>
      </c>
    </row>
    <row r="869" spans="1:14" x14ac:dyDescent="0.3">
      <c r="A869" s="187">
        <v>21468</v>
      </c>
      <c r="B869" s="221">
        <v>85.6</v>
      </c>
      <c r="C869" s="221">
        <v>85.6</v>
      </c>
      <c r="D869" s="221">
        <v>85.6</v>
      </c>
      <c r="E869" s="221">
        <v>0</v>
      </c>
      <c r="F869" s="221">
        <v>0</v>
      </c>
      <c r="G869" s="221">
        <v>0</v>
      </c>
      <c r="H869" s="221">
        <v>0</v>
      </c>
      <c r="I869" s="221">
        <v>0</v>
      </c>
      <c r="J869" s="224">
        <v>46006.336053240739</v>
      </c>
      <c r="K869" s="221">
        <v>3054</v>
      </c>
      <c r="L869" s="235">
        <f>IFERROR(_xlfn.XLOOKUP($A869,'LISTA '!$D:$D,'LISTA '!$S:$S),"999999,9")</f>
        <v>85.6</v>
      </c>
      <c r="M869" s="2">
        <f>IFERROR(_xlfn.XLOOKUP($A869,'LISTA '!$D:$D,'LISTA '!$S:$S),"999999,9")</f>
        <v>85.6</v>
      </c>
      <c r="N869" s="2">
        <f>IFERROR(_xlfn.XLOOKUP($A869,'LISTA '!$D:$D,'LISTA '!$S:$S),"999999,9")</f>
        <v>85.6</v>
      </c>
    </row>
    <row r="870" spans="1:14" x14ac:dyDescent="0.3">
      <c r="A870" s="187">
        <v>21485</v>
      </c>
      <c r="B870" s="221">
        <v>999999.9</v>
      </c>
      <c r="C870" s="221">
        <v>999999.9</v>
      </c>
      <c r="D870" s="221">
        <v>999999.9</v>
      </c>
      <c r="E870" s="221">
        <v>0</v>
      </c>
      <c r="F870" s="221">
        <v>0</v>
      </c>
      <c r="G870" s="221">
        <v>0</v>
      </c>
      <c r="H870" s="221">
        <v>0</v>
      </c>
      <c r="I870" s="221">
        <v>0</v>
      </c>
      <c r="J870" s="224">
        <v>46006.336053240739</v>
      </c>
      <c r="K870" s="221">
        <v>3109</v>
      </c>
      <c r="L870" s="235" t="str">
        <f>IFERROR(_xlfn.XLOOKUP($A870,'LISTA '!$D:$D,'LISTA '!$S:$S),"999999,9")</f>
        <v>999999,9</v>
      </c>
      <c r="M870" s="2" t="str">
        <f>IFERROR(_xlfn.XLOOKUP($A870,'LISTA '!$D:$D,'LISTA '!$S:$S),"999999,9")</f>
        <v>999999,9</v>
      </c>
      <c r="N870" s="2" t="str">
        <f>IFERROR(_xlfn.XLOOKUP($A870,'LISTA '!$D:$D,'LISTA '!$S:$S),"999999,9")</f>
        <v>999999,9</v>
      </c>
    </row>
    <row r="871" spans="1:14" x14ac:dyDescent="0.3">
      <c r="A871" s="187">
        <v>21491</v>
      </c>
      <c r="B871" s="221">
        <v>999999.9</v>
      </c>
      <c r="C871" s="221">
        <v>999999.9</v>
      </c>
      <c r="D871" s="221">
        <v>999999.9</v>
      </c>
      <c r="E871" s="221">
        <v>0</v>
      </c>
      <c r="F871" s="221">
        <v>0</v>
      </c>
      <c r="G871" s="221">
        <v>0</v>
      </c>
      <c r="H871" s="221">
        <v>0</v>
      </c>
      <c r="I871" s="221">
        <v>0</v>
      </c>
      <c r="J871" s="224">
        <v>46006.336053240739</v>
      </c>
      <c r="K871" s="221">
        <v>3122</v>
      </c>
      <c r="L871" s="235" t="str">
        <f>IFERROR(_xlfn.XLOOKUP($A871,'LISTA '!$D:$D,'LISTA '!$S:$S),"999999,9")</f>
        <v>999999,9</v>
      </c>
      <c r="M871" s="2" t="str">
        <f>IFERROR(_xlfn.XLOOKUP($A871,'LISTA '!$D:$D,'LISTA '!$S:$S),"999999,9")</f>
        <v>999999,9</v>
      </c>
      <c r="N871" s="2" t="str">
        <f>IFERROR(_xlfn.XLOOKUP($A871,'LISTA '!$D:$D,'LISTA '!$S:$S),"999999,9")</f>
        <v>999999,9</v>
      </c>
    </row>
    <row r="872" spans="1:14" x14ac:dyDescent="0.3">
      <c r="A872" s="187">
        <v>21492</v>
      </c>
      <c r="B872" s="221">
        <v>999999.9</v>
      </c>
      <c r="C872" s="221">
        <v>999999.9</v>
      </c>
      <c r="D872" s="221">
        <v>999999.9</v>
      </c>
      <c r="E872" s="221">
        <v>0</v>
      </c>
      <c r="F872" s="221">
        <v>0</v>
      </c>
      <c r="G872" s="221">
        <v>0</v>
      </c>
      <c r="H872" s="221">
        <v>0</v>
      </c>
      <c r="I872" s="221">
        <v>0</v>
      </c>
      <c r="J872" s="224">
        <v>46006.336053240739</v>
      </c>
      <c r="K872" s="221">
        <v>3124</v>
      </c>
      <c r="L872" s="235" t="str">
        <f>IFERROR(_xlfn.XLOOKUP($A872,'LISTA '!$D:$D,'LISTA '!$S:$S),"999999,9")</f>
        <v>999999,9</v>
      </c>
      <c r="M872" s="2" t="str">
        <f>IFERROR(_xlfn.XLOOKUP($A872,'LISTA '!$D:$D,'LISTA '!$S:$S),"999999,9")</f>
        <v>999999,9</v>
      </c>
      <c r="N872" s="2" t="str">
        <f>IFERROR(_xlfn.XLOOKUP($A872,'LISTA '!$D:$D,'LISTA '!$S:$S),"999999,9")</f>
        <v>999999,9</v>
      </c>
    </row>
    <row r="873" spans="1:14" x14ac:dyDescent="0.3">
      <c r="A873" s="187">
        <v>21520</v>
      </c>
      <c r="B873" s="221">
        <v>999999.9</v>
      </c>
      <c r="C873" s="221">
        <v>999999.9</v>
      </c>
      <c r="D873" s="221">
        <v>999999.9</v>
      </c>
      <c r="E873" s="221">
        <v>0</v>
      </c>
      <c r="F873" s="221">
        <v>0</v>
      </c>
      <c r="G873" s="221">
        <v>0</v>
      </c>
      <c r="H873" s="221">
        <v>0</v>
      </c>
      <c r="I873" s="221">
        <v>0</v>
      </c>
      <c r="J873" s="224">
        <v>46006.336053240739</v>
      </c>
      <c r="K873" s="221">
        <v>3221</v>
      </c>
      <c r="L873" s="235" t="str">
        <f>IFERROR(_xlfn.XLOOKUP($A873,'LISTA '!$D:$D,'LISTA '!$S:$S),"999999,9")</f>
        <v>999999,9</v>
      </c>
      <c r="M873" s="2" t="str">
        <f>IFERROR(_xlfn.XLOOKUP($A873,'LISTA '!$D:$D,'LISTA '!$S:$S),"999999,9")</f>
        <v>999999,9</v>
      </c>
      <c r="N873" s="2" t="str">
        <f>IFERROR(_xlfn.XLOOKUP($A873,'LISTA '!$D:$D,'LISTA '!$S:$S),"999999,9")</f>
        <v>999999,9</v>
      </c>
    </row>
    <row r="874" spans="1:14" x14ac:dyDescent="0.3">
      <c r="A874" s="187">
        <v>1882</v>
      </c>
      <c r="B874" s="221">
        <v>999999.9</v>
      </c>
      <c r="C874" s="221">
        <v>999999.9</v>
      </c>
      <c r="D874" s="221">
        <v>999999.9</v>
      </c>
      <c r="E874" s="221">
        <v>0</v>
      </c>
      <c r="F874" s="221">
        <v>0</v>
      </c>
      <c r="G874" s="221">
        <v>0</v>
      </c>
      <c r="H874" s="221">
        <v>0</v>
      </c>
      <c r="I874" s="221">
        <v>0</v>
      </c>
      <c r="J874" s="224">
        <v>46006.336053240739</v>
      </c>
      <c r="K874" s="221">
        <v>3241</v>
      </c>
      <c r="L874" s="235" t="str">
        <f>IFERROR(_xlfn.XLOOKUP($A874,'LISTA '!$D:$D,'LISTA '!$S:$S),"999999,9")</f>
        <v>999999,9</v>
      </c>
      <c r="M874" s="2" t="str">
        <f>IFERROR(_xlfn.XLOOKUP($A874,'LISTA '!$D:$D,'LISTA '!$S:$S),"999999,9")</f>
        <v>999999,9</v>
      </c>
      <c r="N874" s="2" t="str">
        <f>IFERROR(_xlfn.XLOOKUP($A874,'LISTA '!$D:$D,'LISTA '!$S:$S),"999999,9")</f>
        <v>999999,9</v>
      </c>
    </row>
    <row r="875" spans="1:14" x14ac:dyDescent="0.3">
      <c r="A875" s="187">
        <v>2131</v>
      </c>
      <c r="B875" s="221">
        <v>999999.9</v>
      </c>
      <c r="C875" s="221">
        <v>999999.9</v>
      </c>
      <c r="D875" s="221">
        <v>999999.9</v>
      </c>
      <c r="E875" s="221">
        <v>0</v>
      </c>
      <c r="F875" s="221">
        <v>0</v>
      </c>
      <c r="G875" s="221">
        <v>0</v>
      </c>
      <c r="H875" s="221">
        <v>0</v>
      </c>
      <c r="I875" s="221">
        <v>0</v>
      </c>
      <c r="J875" s="224">
        <v>46006.336053240739</v>
      </c>
      <c r="K875" s="221">
        <v>3577</v>
      </c>
      <c r="L875" s="235" t="str">
        <f>IFERROR(_xlfn.XLOOKUP($A875,'LISTA '!$D:$D,'LISTA '!$S:$S),"999999,9")</f>
        <v>999999,9</v>
      </c>
      <c r="M875" s="2" t="str">
        <f>IFERROR(_xlfn.XLOOKUP($A875,'LISTA '!$D:$D,'LISTA '!$S:$S),"999999,9")</f>
        <v>999999,9</v>
      </c>
      <c r="N875" s="2" t="str">
        <f>IFERROR(_xlfn.XLOOKUP($A875,'LISTA '!$D:$D,'LISTA '!$S:$S),"999999,9")</f>
        <v>999999,9</v>
      </c>
    </row>
    <row r="876" spans="1:14" x14ac:dyDescent="0.3">
      <c r="A876" s="187">
        <v>21597</v>
      </c>
      <c r="B876" s="221">
        <v>78.599999999999994</v>
      </c>
      <c r="C876" s="221">
        <v>78.599999999999994</v>
      </c>
      <c r="D876" s="221">
        <v>78.599999999999994</v>
      </c>
      <c r="E876" s="221">
        <v>0</v>
      </c>
      <c r="F876" s="221">
        <v>0</v>
      </c>
      <c r="G876" s="221">
        <v>0</v>
      </c>
      <c r="H876" s="221">
        <v>0</v>
      </c>
      <c r="I876" s="221">
        <v>0</v>
      </c>
      <c r="J876" s="224">
        <v>46006.336053240739</v>
      </c>
      <c r="K876" s="221">
        <v>3610</v>
      </c>
      <c r="L876" s="235">
        <f>IFERROR(_xlfn.XLOOKUP($A876,'LISTA '!$D:$D,'LISTA '!$S:$S),"999999,9")</f>
        <v>78.599999999999994</v>
      </c>
      <c r="M876" s="2">
        <f>IFERROR(_xlfn.XLOOKUP($A876,'LISTA '!$D:$D,'LISTA '!$S:$S),"999999,9")</f>
        <v>78.599999999999994</v>
      </c>
      <c r="N876" s="2">
        <f>IFERROR(_xlfn.XLOOKUP($A876,'LISTA '!$D:$D,'LISTA '!$S:$S),"999999,9")</f>
        <v>78.599999999999994</v>
      </c>
    </row>
    <row r="877" spans="1:14" x14ac:dyDescent="0.3">
      <c r="A877" s="187">
        <v>21769</v>
      </c>
      <c r="B877" s="221">
        <v>999999.9</v>
      </c>
      <c r="C877" s="221">
        <v>999999.9</v>
      </c>
      <c r="D877" s="221">
        <v>999999.9</v>
      </c>
      <c r="E877" s="221">
        <v>0</v>
      </c>
      <c r="F877" s="221">
        <v>0</v>
      </c>
      <c r="G877" s="221">
        <v>0</v>
      </c>
      <c r="H877" s="221">
        <v>0</v>
      </c>
      <c r="I877" s="221">
        <v>0</v>
      </c>
      <c r="J877" s="224">
        <v>46006.336053240739</v>
      </c>
      <c r="K877" s="221">
        <v>4063</v>
      </c>
      <c r="L877" s="235" t="str">
        <f>IFERROR(_xlfn.XLOOKUP($A877,'LISTA '!$D:$D,'LISTA '!$S:$S),"999999,9")</f>
        <v>999999,9</v>
      </c>
      <c r="M877" s="2" t="str">
        <f>IFERROR(_xlfn.XLOOKUP($A877,'LISTA '!$D:$D,'LISTA '!$S:$S),"999999,9")</f>
        <v>999999,9</v>
      </c>
      <c r="N877" s="2" t="str">
        <f>IFERROR(_xlfn.XLOOKUP($A877,'LISTA '!$D:$D,'LISTA '!$S:$S),"999999,9")</f>
        <v>999999,9</v>
      </c>
    </row>
    <row r="878" spans="1:14" x14ac:dyDescent="0.3">
      <c r="A878" s="187">
        <v>21348</v>
      </c>
      <c r="B878" s="221">
        <v>49.5</v>
      </c>
      <c r="C878" s="221">
        <v>49.5</v>
      </c>
      <c r="D878" s="221">
        <v>49.5</v>
      </c>
      <c r="E878" s="221">
        <v>0</v>
      </c>
      <c r="F878" s="221">
        <v>0</v>
      </c>
      <c r="G878" s="221">
        <v>0</v>
      </c>
      <c r="H878" s="221">
        <v>0</v>
      </c>
      <c r="I878" s="221">
        <v>0</v>
      </c>
      <c r="J878" s="224">
        <v>46006.336053240739</v>
      </c>
      <c r="K878" s="221">
        <v>2638</v>
      </c>
      <c r="L878" s="235">
        <f>IFERROR(_xlfn.XLOOKUP($A878,'LISTA '!$D:$D,'LISTA '!$S:$S),"999999,9")</f>
        <v>49.5</v>
      </c>
      <c r="M878" s="2">
        <f>IFERROR(_xlfn.XLOOKUP($A878,'LISTA '!$D:$D,'LISTA '!$S:$S),"999999,9")</f>
        <v>49.5</v>
      </c>
      <c r="N878" s="2">
        <f>IFERROR(_xlfn.XLOOKUP($A878,'LISTA '!$D:$D,'LISTA '!$S:$S),"999999,9")</f>
        <v>49.5</v>
      </c>
    </row>
    <row r="879" spans="1:14" x14ac:dyDescent="0.3">
      <c r="A879" s="187">
        <v>2682</v>
      </c>
      <c r="B879" s="221">
        <v>57.8</v>
      </c>
      <c r="C879" s="221">
        <v>57.8</v>
      </c>
      <c r="D879" s="221">
        <v>57.8</v>
      </c>
      <c r="E879" s="221">
        <v>0</v>
      </c>
      <c r="F879" s="221">
        <v>0</v>
      </c>
      <c r="G879" s="221">
        <v>0</v>
      </c>
      <c r="H879" s="221">
        <v>0</v>
      </c>
      <c r="I879" s="221">
        <v>0</v>
      </c>
      <c r="J879" s="224">
        <v>46006.336053240739</v>
      </c>
      <c r="K879" s="221">
        <v>3513</v>
      </c>
      <c r="L879" s="235">
        <f>IFERROR(_xlfn.XLOOKUP($A879,'LISTA '!$D:$D,'LISTA '!$S:$S),"999999,9")</f>
        <v>57.8</v>
      </c>
      <c r="M879" s="2">
        <f>IFERROR(_xlfn.XLOOKUP($A879,'LISTA '!$D:$D,'LISTA '!$S:$S),"999999,9")</f>
        <v>57.8</v>
      </c>
      <c r="N879" s="2">
        <f>IFERROR(_xlfn.XLOOKUP($A879,'LISTA '!$D:$D,'LISTA '!$S:$S),"999999,9")</f>
        <v>57.8</v>
      </c>
    </row>
    <row r="880" spans="1:14" x14ac:dyDescent="0.3">
      <c r="A880" s="187">
        <v>1185</v>
      </c>
      <c r="B880" s="221">
        <v>111</v>
      </c>
      <c r="C880" s="221">
        <v>111</v>
      </c>
      <c r="D880" s="221">
        <v>111</v>
      </c>
      <c r="E880" s="221">
        <v>0</v>
      </c>
      <c r="F880" s="221">
        <v>0</v>
      </c>
      <c r="G880" s="221">
        <v>0</v>
      </c>
      <c r="H880" s="221">
        <v>0</v>
      </c>
      <c r="I880" s="221">
        <v>0</v>
      </c>
      <c r="J880" s="224">
        <v>46006.336053240739</v>
      </c>
      <c r="K880" s="221">
        <v>2123</v>
      </c>
      <c r="L880" s="235">
        <f>IFERROR(_xlfn.XLOOKUP($A880,'LISTA '!$D:$D,'LISTA '!$S:$S),"999999,9")</f>
        <v>111</v>
      </c>
      <c r="M880" s="2">
        <f>IFERROR(_xlfn.XLOOKUP($A880,'LISTA '!$D:$D,'LISTA '!$S:$S),"999999,9")</f>
        <v>111</v>
      </c>
      <c r="N880" s="2">
        <f>IFERROR(_xlfn.XLOOKUP($A880,'LISTA '!$D:$D,'LISTA '!$S:$S),"999999,9")</f>
        <v>111</v>
      </c>
    </row>
    <row r="881" spans="1:14" x14ac:dyDescent="0.3">
      <c r="A881" s="187">
        <v>1325</v>
      </c>
      <c r="B881" s="221">
        <v>99</v>
      </c>
      <c r="C881" s="221">
        <v>99</v>
      </c>
      <c r="D881" s="221">
        <v>99</v>
      </c>
      <c r="E881" s="221">
        <v>0</v>
      </c>
      <c r="F881" s="221">
        <v>0</v>
      </c>
      <c r="G881" s="221">
        <v>0</v>
      </c>
      <c r="H881" s="221">
        <v>0</v>
      </c>
      <c r="I881" s="221">
        <v>0</v>
      </c>
      <c r="J881" s="224">
        <v>46006.336053240739</v>
      </c>
      <c r="K881" s="221">
        <v>2420</v>
      </c>
      <c r="L881" s="235">
        <f>IFERROR(_xlfn.XLOOKUP($A881,'LISTA '!$D:$D,'LISTA '!$S:$S),"999999,9")</f>
        <v>99</v>
      </c>
      <c r="M881" s="2">
        <f>IFERROR(_xlfn.XLOOKUP($A881,'LISTA '!$D:$D,'LISTA '!$S:$S),"999999,9")</f>
        <v>99</v>
      </c>
      <c r="N881" s="2">
        <f>IFERROR(_xlfn.XLOOKUP($A881,'LISTA '!$D:$D,'LISTA '!$S:$S),"999999,9")</f>
        <v>99</v>
      </c>
    </row>
    <row r="882" spans="1:14" x14ac:dyDescent="0.3">
      <c r="A882" s="187">
        <v>1328</v>
      </c>
      <c r="B882" s="221">
        <v>140</v>
      </c>
      <c r="C882" s="221">
        <v>140</v>
      </c>
      <c r="D882" s="221">
        <v>140</v>
      </c>
      <c r="E882" s="221">
        <v>0</v>
      </c>
      <c r="F882" s="221">
        <v>0</v>
      </c>
      <c r="G882" s="221">
        <v>0</v>
      </c>
      <c r="H882" s="221">
        <v>0</v>
      </c>
      <c r="I882" s="221">
        <v>0</v>
      </c>
      <c r="J882" s="224">
        <v>46006.336053240739</v>
      </c>
      <c r="K882" s="221">
        <v>2427</v>
      </c>
      <c r="L882" s="235">
        <f>IFERROR(_xlfn.XLOOKUP($A882,'LISTA '!$D:$D,'LISTA '!$S:$S),"999999,9")</f>
        <v>140</v>
      </c>
      <c r="M882" s="2">
        <f>IFERROR(_xlfn.XLOOKUP($A882,'LISTA '!$D:$D,'LISTA '!$S:$S),"999999,9")</f>
        <v>140</v>
      </c>
      <c r="N882" s="2">
        <f>IFERROR(_xlfn.XLOOKUP($A882,'LISTA '!$D:$D,'LISTA '!$S:$S),"999999,9")</f>
        <v>140</v>
      </c>
    </row>
    <row r="883" spans="1:14" x14ac:dyDescent="0.3">
      <c r="A883" s="187">
        <v>1329</v>
      </c>
      <c r="B883" s="221">
        <v>135</v>
      </c>
      <c r="C883" s="221">
        <v>135</v>
      </c>
      <c r="D883" s="221">
        <v>135</v>
      </c>
      <c r="E883" s="221">
        <v>0</v>
      </c>
      <c r="F883" s="221">
        <v>0</v>
      </c>
      <c r="G883" s="221">
        <v>0</v>
      </c>
      <c r="H883" s="221">
        <v>0</v>
      </c>
      <c r="I883" s="221">
        <v>0</v>
      </c>
      <c r="J883" s="224">
        <v>46006.336053240739</v>
      </c>
      <c r="K883" s="221">
        <v>2429</v>
      </c>
      <c r="L883" s="235">
        <f>IFERROR(_xlfn.XLOOKUP($A883,'LISTA '!$D:$D,'LISTA '!$S:$S),"999999,9")</f>
        <v>135</v>
      </c>
      <c r="M883" s="2">
        <f>IFERROR(_xlfn.XLOOKUP($A883,'LISTA '!$D:$D,'LISTA '!$S:$S),"999999,9")</f>
        <v>135</v>
      </c>
      <c r="N883" s="2">
        <f>IFERROR(_xlfn.XLOOKUP($A883,'LISTA '!$D:$D,'LISTA '!$S:$S),"999999,9")</f>
        <v>135</v>
      </c>
    </row>
    <row r="884" spans="1:14" x14ac:dyDescent="0.3">
      <c r="A884" s="187">
        <v>1330</v>
      </c>
      <c r="B884" s="221">
        <v>84</v>
      </c>
      <c r="C884" s="221">
        <v>84</v>
      </c>
      <c r="D884" s="221">
        <v>84</v>
      </c>
      <c r="E884" s="221">
        <v>0</v>
      </c>
      <c r="F884" s="221">
        <v>0</v>
      </c>
      <c r="G884" s="221">
        <v>0</v>
      </c>
      <c r="H884" s="221">
        <v>0</v>
      </c>
      <c r="I884" s="221">
        <v>0</v>
      </c>
      <c r="J884" s="224">
        <v>46006.336053240739</v>
      </c>
      <c r="K884" s="221">
        <v>2433</v>
      </c>
      <c r="L884" s="235">
        <f>IFERROR(_xlfn.XLOOKUP($A884,'LISTA '!$D:$D,'LISTA '!$S:$S),"999999,9")</f>
        <v>84</v>
      </c>
      <c r="M884" s="2">
        <f>IFERROR(_xlfn.XLOOKUP($A884,'LISTA '!$D:$D,'LISTA '!$S:$S),"999999,9")</f>
        <v>84</v>
      </c>
      <c r="N884" s="2">
        <f>IFERROR(_xlfn.XLOOKUP($A884,'LISTA '!$D:$D,'LISTA '!$S:$S),"999999,9")</f>
        <v>84</v>
      </c>
    </row>
    <row r="885" spans="1:14" x14ac:dyDescent="0.3">
      <c r="A885" s="187">
        <v>1351</v>
      </c>
      <c r="B885" s="221">
        <v>999999.9</v>
      </c>
      <c r="C885" s="221">
        <v>999999.9</v>
      </c>
      <c r="D885" s="221">
        <v>999999.9</v>
      </c>
      <c r="E885" s="221">
        <v>0</v>
      </c>
      <c r="F885" s="221">
        <v>0</v>
      </c>
      <c r="G885" s="221">
        <v>0</v>
      </c>
      <c r="H885" s="221">
        <v>0</v>
      </c>
      <c r="I885" s="221">
        <v>0</v>
      </c>
      <c r="J885" s="224">
        <v>46006.336053240739</v>
      </c>
      <c r="K885" s="221">
        <v>2460</v>
      </c>
      <c r="L885" s="235" t="str">
        <f>IFERROR(_xlfn.XLOOKUP($A885,'LISTA '!$D:$D,'LISTA '!$S:$S),"999999,9")</f>
        <v>999999,9</v>
      </c>
      <c r="M885" s="2" t="str">
        <f>IFERROR(_xlfn.XLOOKUP($A885,'LISTA '!$D:$D,'LISTA '!$S:$S),"999999,9")</f>
        <v>999999,9</v>
      </c>
      <c r="N885" s="2" t="str">
        <f>IFERROR(_xlfn.XLOOKUP($A885,'LISTA '!$D:$D,'LISTA '!$S:$S),"999999,9")</f>
        <v>999999,9</v>
      </c>
    </row>
    <row r="886" spans="1:14" x14ac:dyDescent="0.3">
      <c r="A886" s="187">
        <v>1354</v>
      </c>
      <c r="B886" s="221">
        <v>84</v>
      </c>
      <c r="C886" s="221">
        <v>84</v>
      </c>
      <c r="D886" s="221">
        <v>84</v>
      </c>
      <c r="E886" s="221">
        <v>0</v>
      </c>
      <c r="F886" s="221">
        <v>0</v>
      </c>
      <c r="G886" s="221">
        <v>0</v>
      </c>
      <c r="H886" s="221">
        <v>0</v>
      </c>
      <c r="I886" s="221">
        <v>0</v>
      </c>
      <c r="J886" s="224">
        <v>46006.336053240739</v>
      </c>
      <c r="K886" s="221">
        <v>2464</v>
      </c>
      <c r="L886" s="235">
        <f>IFERROR(_xlfn.XLOOKUP($A886,'LISTA '!$D:$D,'LISTA '!$S:$S),"999999,9")</f>
        <v>84</v>
      </c>
      <c r="M886" s="2">
        <f>IFERROR(_xlfn.XLOOKUP($A886,'LISTA '!$D:$D,'LISTA '!$S:$S),"999999,9")</f>
        <v>84</v>
      </c>
      <c r="N886" s="2">
        <f>IFERROR(_xlfn.XLOOKUP($A886,'LISTA '!$D:$D,'LISTA '!$S:$S),"999999,9")</f>
        <v>84</v>
      </c>
    </row>
    <row r="887" spans="1:14" x14ac:dyDescent="0.3">
      <c r="A887" s="187">
        <v>21314</v>
      </c>
      <c r="B887" s="221">
        <v>999999.9</v>
      </c>
      <c r="C887" s="221">
        <v>999999.9</v>
      </c>
      <c r="D887" s="221">
        <v>999999.9</v>
      </c>
      <c r="E887" s="221">
        <v>0</v>
      </c>
      <c r="F887" s="221">
        <v>0</v>
      </c>
      <c r="G887" s="221">
        <v>0</v>
      </c>
      <c r="H887" s="221">
        <v>0</v>
      </c>
      <c r="I887" s="221">
        <v>0</v>
      </c>
      <c r="J887" s="224">
        <v>46006.336053240739</v>
      </c>
      <c r="K887" s="221">
        <v>2511</v>
      </c>
      <c r="L887" s="235" t="str">
        <f>IFERROR(_xlfn.XLOOKUP($A887,'LISTA '!$D:$D,'LISTA '!$S:$S),"999999,9")</f>
        <v>999999,9</v>
      </c>
      <c r="M887" s="2" t="str">
        <f>IFERROR(_xlfn.XLOOKUP($A887,'LISTA '!$D:$D,'LISTA '!$S:$S),"999999,9")</f>
        <v>999999,9</v>
      </c>
      <c r="N887" s="2" t="str">
        <f>IFERROR(_xlfn.XLOOKUP($A887,'LISTA '!$D:$D,'LISTA '!$S:$S),"999999,9")</f>
        <v>999999,9</v>
      </c>
    </row>
    <row r="888" spans="1:14" x14ac:dyDescent="0.3">
      <c r="A888" s="187">
        <v>21315</v>
      </c>
      <c r="B888" s="221">
        <v>44</v>
      </c>
      <c r="C888" s="221">
        <v>44</v>
      </c>
      <c r="D888" s="221">
        <v>44</v>
      </c>
      <c r="E888" s="221">
        <v>0</v>
      </c>
      <c r="F888" s="221">
        <v>0</v>
      </c>
      <c r="G888" s="221">
        <v>0</v>
      </c>
      <c r="H888" s="221">
        <v>0</v>
      </c>
      <c r="I888" s="221">
        <v>0</v>
      </c>
      <c r="J888" s="224">
        <v>46006.336053240739</v>
      </c>
      <c r="K888" s="221">
        <v>2512</v>
      </c>
      <c r="L888" s="235">
        <f>IFERROR(_xlfn.XLOOKUP($A888,'LISTA '!$D:$D,'LISTA '!$S:$S),"999999,9")</f>
        <v>44</v>
      </c>
      <c r="M888" s="2">
        <f>IFERROR(_xlfn.XLOOKUP($A888,'LISTA '!$D:$D,'LISTA '!$S:$S),"999999,9")</f>
        <v>44</v>
      </c>
      <c r="N888" s="2">
        <f>IFERROR(_xlfn.XLOOKUP($A888,'LISTA '!$D:$D,'LISTA '!$S:$S),"999999,9")</f>
        <v>44</v>
      </c>
    </row>
    <row r="889" spans="1:14" x14ac:dyDescent="0.3">
      <c r="A889" s="187">
        <v>21326</v>
      </c>
      <c r="B889" s="221">
        <v>999999.9</v>
      </c>
      <c r="C889" s="221">
        <v>999999.9</v>
      </c>
      <c r="D889" s="221">
        <v>999999.9</v>
      </c>
      <c r="E889" s="221">
        <v>0</v>
      </c>
      <c r="F889" s="221">
        <v>0</v>
      </c>
      <c r="G889" s="221">
        <v>0</v>
      </c>
      <c r="H889" s="221">
        <v>0</v>
      </c>
      <c r="I889" s="221">
        <v>0</v>
      </c>
      <c r="J889" s="224">
        <v>46006.336053240739</v>
      </c>
      <c r="K889" s="221">
        <v>2566</v>
      </c>
      <c r="L889" s="235" t="str">
        <f>IFERROR(_xlfn.XLOOKUP($A889,'LISTA '!$D:$D,'LISTA '!$S:$S),"999999,9")</f>
        <v>999999,9</v>
      </c>
      <c r="M889" s="2" t="str">
        <f>IFERROR(_xlfn.XLOOKUP($A889,'LISTA '!$D:$D,'LISTA '!$S:$S),"999999,9")</f>
        <v>999999,9</v>
      </c>
      <c r="N889" s="2" t="str">
        <f>IFERROR(_xlfn.XLOOKUP($A889,'LISTA '!$D:$D,'LISTA '!$S:$S),"999999,9")</f>
        <v>999999,9</v>
      </c>
    </row>
    <row r="890" spans="1:14" x14ac:dyDescent="0.3">
      <c r="A890" s="187">
        <v>21328</v>
      </c>
      <c r="B890" s="221">
        <v>59</v>
      </c>
      <c r="C890" s="221">
        <v>59</v>
      </c>
      <c r="D890" s="221">
        <v>59</v>
      </c>
      <c r="E890" s="221">
        <v>0</v>
      </c>
      <c r="F890" s="221">
        <v>0</v>
      </c>
      <c r="G890" s="221">
        <v>0</v>
      </c>
      <c r="H890" s="221">
        <v>0</v>
      </c>
      <c r="I890" s="221">
        <v>0</v>
      </c>
      <c r="J890" s="224">
        <v>46006.336053240739</v>
      </c>
      <c r="K890" s="221">
        <v>2587</v>
      </c>
      <c r="L890" s="235">
        <f>IFERROR(_xlfn.XLOOKUP($A890,'LISTA '!$D:$D,'LISTA '!$S:$S),"999999,9")</f>
        <v>59</v>
      </c>
      <c r="M890" s="2">
        <f>IFERROR(_xlfn.XLOOKUP($A890,'LISTA '!$D:$D,'LISTA '!$S:$S),"999999,9")</f>
        <v>59</v>
      </c>
      <c r="N890" s="2">
        <f>IFERROR(_xlfn.XLOOKUP($A890,'LISTA '!$D:$D,'LISTA '!$S:$S),"999999,9")</f>
        <v>59</v>
      </c>
    </row>
    <row r="891" spans="1:14" x14ac:dyDescent="0.3">
      <c r="A891" s="187">
        <v>2380</v>
      </c>
      <c r="B891" s="221">
        <v>132</v>
      </c>
      <c r="C891" s="221">
        <v>132</v>
      </c>
      <c r="D891" s="221">
        <v>132</v>
      </c>
      <c r="E891" s="221">
        <v>0</v>
      </c>
      <c r="F891" s="221">
        <v>0</v>
      </c>
      <c r="G891" s="221">
        <v>0</v>
      </c>
      <c r="H891" s="221">
        <v>0</v>
      </c>
      <c r="I891" s="221">
        <v>0</v>
      </c>
      <c r="J891" s="224">
        <v>46006.336053240739</v>
      </c>
      <c r="K891" s="221">
        <v>4236</v>
      </c>
      <c r="L891" s="235">
        <f>IFERROR(_xlfn.XLOOKUP($A891,'LISTA '!$D:$D,'LISTA '!$S:$S),"999999,9")</f>
        <v>132</v>
      </c>
      <c r="M891" s="2">
        <f>IFERROR(_xlfn.XLOOKUP($A891,'LISTA '!$D:$D,'LISTA '!$S:$S),"999999,9")</f>
        <v>132</v>
      </c>
      <c r="N891" s="2">
        <f>IFERROR(_xlfn.XLOOKUP($A891,'LISTA '!$D:$D,'LISTA '!$S:$S),"999999,9")</f>
        <v>132</v>
      </c>
    </row>
    <row r="892" spans="1:14" x14ac:dyDescent="0.3">
      <c r="A892" s="187">
        <v>2389</v>
      </c>
      <c r="B892" s="221">
        <v>999999.9</v>
      </c>
      <c r="C892" s="221">
        <v>999999.9</v>
      </c>
      <c r="D892" s="221">
        <v>999999.9</v>
      </c>
      <c r="E892" s="221">
        <v>0</v>
      </c>
      <c r="F892" s="221">
        <v>0</v>
      </c>
      <c r="G892" s="221">
        <v>0</v>
      </c>
      <c r="H892" s="221">
        <v>0</v>
      </c>
      <c r="I892" s="221">
        <v>0</v>
      </c>
      <c r="J892" s="224">
        <v>46006.336053240739</v>
      </c>
      <c r="K892" s="221">
        <v>4257</v>
      </c>
      <c r="L892" s="235" t="str">
        <f>IFERROR(_xlfn.XLOOKUP($A892,'LISTA '!$D:$D,'LISTA '!$S:$S),"999999,9")</f>
        <v>999999,9</v>
      </c>
      <c r="M892" s="2" t="str">
        <f>IFERROR(_xlfn.XLOOKUP($A892,'LISTA '!$D:$D,'LISTA '!$S:$S),"999999,9")</f>
        <v>999999,9</v>
      </c>
      <c r="N892" s="2" t="str">
        <f>IFERROR(_xlfn.XLOOKUP($A892,'LISTA '!$D:$D,'LISTA '!$S:$S),"999999,9")</f>
        <v>999999,9</v>
      </c>
    </row>
    <row r="893" spans="1:14" x14ac:dyDescent="0.3">
      <c r="A893" s="187">
        <v>20935</v>
      </c>
      <c r="B893" s="221">
        <v>999999.9</v>
      </c>
      <c r="C893" s="221">
        <v>999999.9</v>
      </c>
      <c r="D893" s="221">
        <v>999999.9</v>
      </c>
      <c r="E893" s="221">
        <v>0</v>
      </c>
      <c r="F893" s="221">
        <v>0</v>
      </c>
      <c r="G893" s="221">
        <v>0</v>
      </c>
      <c r="H893" s="221">
        <v>0</v>
      </c>
      <c r="I893" s="221">
        <v>0</v>
      </c>
      <c r="J893" s="224">
        <v>46006.336053240739</v>
      </c>
      <c r="K893" s="221">
        <v>1634</v>
      </c>
      <c r="L893" s="235" t="str">
        <f>IFERROR(_xlfn.XLOOKUP($A893,'LISTA '!$D:$D,'LISTA '!$S:$S),"999999,9")</f>
        <v>999999,9</v>
      </c>
      <c r="M893" s="2" t="str">
        <f>IFERROR(_xlfn.XLOOKUP($A893,'LISTA '!$D:$D,'LISTA '!$S:$S),"999999,9")</f>
        <v>999999,9</v>
      </c>
      <c r="N893" s="2" t="str">
        <f>IFERROR(_xlfn.XLOOKUP($A893,'LISTA '!$D:$D,'LISTA '!$S:$S),"999999,9")</f>
        <v>999999,9</v>
      </c>
    </row>
    <row r="894" spans="1:14" x14ac:dyDescent="0.3">
      <c r="A894" s="187">
        <v>1009</v>
      </c>
      <c r="B894" s="221">
        <v>275</v>
      </c>
      <c r="C894" s="221">
        <v>275</v>
      </c>
      <c r="D894" s="221">
        <v>275</v>
      </c>
      <c r="E894" s="221">
        <v>0</v>
      </c>
      <c r="F894" s="221">
        <v>0</v>
      </c>
      <c r="G894" s="221">
        <v>0</v>
      </c>
      <c r="H894" s="221">
        <v>0</v>
      </c>
      <c r="I894" s="221">
        <v>0</v>
      </c>
      <c r="J894" s="224">
        <v>46006.336053240739</v>
      </c>
      <c r="K894" s="221">
        <v>1775</v>
      </c>
      <c r="L894" s="235">
        <f>IFERROR(_xlfn.XLOOKUP($A894,'LISTA '!$D:$D,'LISTA '!$S:$S),"999999,9")</f>
        <v>275</v>
      </c>
      <c r="M894" s="2">
        <f>IFERROR(_xlfn.XLOOKUP($A894,'LISTA '!$D:$D,'LISTA '!$S:$S),"999999,9")</f>
        <v>275</v>
      </c>
      <c r="N894" s="2">
        <f>IFERROR(_xlfn.XLOOKUP($A894,'LISTA '!$D:$D,'LISTA '!$S:$S),"999999,9")</f>
        <v>275</v>
      </c>
    </row>
    <row r="895" spans="1:14" x14ac:dyDescent="0.3">
      <c r="A895" s="187">
        <v>1011</v>
      </c>
      <c r="B895" s="221">
        <v>312.5</v>
      </c>
      <c r="C895" s="221">
        <v>312.5</v>
      </c>
      <c r="D895" s="221">
        <v>312.5</v>
      </c>
      <c r="E895" s="221">
        <v>0</v>
      </c>
      <c r="F895" s="221">
        <v>0</v>
      </c>
      <c r="G895" s="221">
        <v>0</v>
      </c>
      <c r="H895" s="221">
        <v>0</v>
      </c>
      <c r="I895" s="221">
        <v>0</v>
      </c>
      <c r="J895" s="224">
        <v>46006.336053240739</v>
      </c>
      <c r="K895" s="221">
        <v>1777</v>
      </c>
      <c r="L895" s="235">
        <f>IFERROR(_xlfn.XLOOKUP($A895,'LISTA '!$D:$D,'LISTA '!$S:$S),"999999,9")</f>
        <v>312.5</v>
      </c>
      <c r="M895" s="2">
        <f>IFERROR(_xlfn.XLOOKUP($A895,'LISTA '!$D:$D,'LISTA '!$S:$S),"999999,9")</f>
        <v>312.5</v>
      </c>
      <c r="N895" s="2">
        <f>IFERROR(_xlfn.XLOOKUP($A895,'LISTA '!$D:$D,'LISTA '!$S:$S),"999999,9")</f>
        <v>312.5</v>
      </c>
    </row>
    <row r="896" spans="1:14" x14ac:dyDescent="0.3">
      <c r="A896" s="187">
        <v>1016</v>
      </c>
      <c r="B896" s="221">
        <v>550</v>
      </c>
      <c r="C896" s="221">
        <v>550</v>
      </c>
      <c r="D896" s="221">
        <v>550</v>
      </c>
      <c r="E896" s="221">
        <v>0</v>
      </c>
      <c r="F896" s="221">
        <v>0</v>
      </c>
      <c r="G896" s="221">
        <v>0</v>
      </c>
      <c r="H896" s="221">
        <v>0</v>
      </c>
      <c r="I896" s="221">
        <v>0</v>
      </c>
      <c r="J896" s="224">
        <v>46006.336053240739</v>
      </c>
      <c r="K896" s="221">
        <v>1787</v>
      </c>
      <c r="L896" s="235">
        <f>IFERROR(_xlfn.XLOOKUP($A896,'LISTA '!$D:$D,'LISTA '!$S:$S),"999999,9")</f>
        <v>550</v>
      </c>
      <c r="M896" s="2">
        <f>IFERROR(_xlfn.XLOOKUP($A896,'LISTA '!$D:$D,'LISTA '!$S:$S),"999999,9")</f>
        <v>550</v>
      </c>
      <c r="N896" s="2">
        <f>IFERROR(_xlfn.XLOOKUP($A896,'LISTA '!$D:$D,'LISTA '!$S:$S),"999999,9")</f>
        <v>550</v>
      </c>
    </row>
    <row r="897" spans="1:14" x14ac:dyDescent="0.3">
      <c r="A897" s="187">
        <v>1018</v>
      </c>
      <c r="B897" s="221">
        <v>999999.9</v>
      </c>
      <c r="C897" s="221">
        <v>999999.9</v>
      </c>
      <c r="D897" s="221">
        <v>999999.9</v>
      </c>
      <c r="E897" s="221">
        <v>0</v>
      </c>
      <c r="F897" s="221">
        <v>0</v>
      </c>
      <c r="G897" s="221">
        <v>0</v>
      </c>
      <c r="H897" s="221">
        <v>0</v>
      </c>
      <c r="I897" s="221">
        <v>0</v>
      </c>
      <c r="J897" s="224">
        <v>46006.336053240739</v>
      </c>
      <c r="K897" s="221">
        <v>1789</v>
      </c>
      <c r="L897" s="235" t="str">
        <f>IFERROR(_xlfn.XLOOKUP($A897,'LISTA '!$D:$D,'LISTA '!$S:$S),"999999,9")</f>
        <v>999999,9</v>
      </c>
      <c r="M897" s="2" t="str">
        <f>IFERROR(_xlfn.XLOOKUP($A897,'LISTA '!$D:$D,'LISTA '!$S:$S),"999999,9")</f>
        <v>999999,9</v>
      </c>
      <c r="N897" s="2" t="str">
        <f>IFERROR(_xlfn.XLOOKUP($A897,'LISTA '!$D:$D,'LISTA '!$S:$S),"999999,9")</f>
        <v>999999,9</v>
      </c>
    </row>
    <row r="898" spans="1:14" x14ac:dyDescent="0.3">
      <c r="A898" s="187">
        <v>1019</v>
      </c>
      <c r="B898" s="221">
        <v>367.5</v>
      </c>
      <c r="C898" s="221">
        <v>367.5</v>
      </c>
      <c r="D898" s="221">
        <v>367.5</v>
      </c>
      <c r="E898" s="221">
        <v>0</v>
      </c>
      <c r="F898" s="221">
        <v>0</v>
      </c>
      <c r="G898" s="221">
        <v>0</v>
      </c>
      <c r="H898" s="221">
        <v>0</v>
      </c>
      <c r="I898" s="221">
        <v>0</v>
      </c>
      <c r="J898" s="224">
        <v>46006.336053240739</v>
      </c>
      <c r="K898" s="221">
        <v>1790</v>
      </c>
      <c r="L898" s="235">
        <f>IFERROR(_xlfn.XLOOKUP($A898,'LISTA '!$D:$D,'LISTA '!$S:$S),"999999,9")</f>
        <v>367.5</v>
      </c>
      <c r="M898" s="2">
        <f>IFERROR(_xlfn.XLOOKUP($A898,'LISTA '!$D:$D,'LISTA '!$S:$S),"999999,9")</f>
        <v>367.5</v>
      </c>
      <c r="N898" s="2">
        <f>IFERROR(_xlfn.XLOOKUP($A898,'LISTA '!$D:$D,'LISTA '!$S:$S),"999999,9")</f>
        <v>367.5</v>
      </c>
    </row>
    <row r="899" spans="1:14" x14ac:dyDescent="0.3">
      <c r="A899" s="187">
        <v>1020</v>
      </c>
      <c r="B899" s="221">
        <v>56.5</v>
      </c>
      <c r="C899" s="221">
        <v>56.5</v>
      </c>
      <c r="D899" s="221">
        <v>56.5</v>
      </c>
      <c r="E899" s="221">
        <v>0</v>
      </c>
      <c r="F899" s="221">
        <v>0</v>
      </c>
      <c r="G899" s="221">
        <v>0</v>
      </c>
      <c r="H899" s="221">
        <v>0</v>
      </c>
      <c r="I899" s="221">
        <v>0</v>
      </c>
      <c r="J899" s="224">
        <v>46006.336053240739</v>
      </c>
      <c r="K899" s="221">
        <v>1792</v>
      </c>
      <c r="L899" s="235">
        <f>IFERROR(_xlfn.XLOOKUP($A899,'LISTA '!$D:$D,'LISTA '!$S:$S),"999999,9")</f>
        <v>56.5</v>
      </c>
      <c r="M899" s="2">
        <f>IFERROR(_xlfn.XLOOKUP($A899,'LISTA '!$D:$D,'LISTA '!$S:$S),"999999,9")</f>
        <v>56.5</v>
      </c>
      <c r="N899" s="2">
        <f>IFERROR(_xlfn.XLOOKUP($A899,'LISTA '!$D:$D,'LISTA '!$S:$S),"999999,9")</f>
        <v>56.5</v>
      </c>
    </row>
    <row r="900" spans="1:14" x14ac:dyDescent="0.3">
      <c r="A900" s="187">
        <v>21024</v>
      </c>
      <c r="B900" s="221">
        <v>999999.9</v>
      </c>
      <c r="C900" s="221">
        <v>999999.9</v>
      </c>
      <c r="D900" s="221">
        <v>999999.9</v>
      </c>
      <c r="E900" s="221">
        <v>0</v>
      </c>
      <c r="F900" s="221">
        <v>0</v>
      </c>
      <c r="G900" s="221">
        <v>0</v>
      </c>
      <c r="H900" s="221">
        <v>0</v>
      </c>
      <c r="I900" s="221">
        <v>0</v>
      </c>
      <c r="J900" s="224">
        <v>46006.336053240739</v>
      </c>
      <c r="K900" s="221">
        <v>1807</v>
      </c>
      <c r="L900" s="235" t="str">
        <f>IFERROR(_xlfn.XLOOKUP($A900,'LISTA '!$D:$D,'LISTA '!$S:$S),"999999,9")</f>
        <v>999999,9</v>
      </c>
      <c r="M900" s="2" t="str">
        <f>IFERROR(_xlfn.XLOOKUP($A900,'LISTA '!$D:$D,'LISTA '!$S:$S),"999999,9")</f>
        <v>999999,9</v>
      </c>
      <c r="N900" s="2" t="str">
        <f>IFERROR(_xlfn.XLOOKUP($A900,'LISTA '!$D:$D,'LISTA '!$S:$S),"999999,9")</f>
        <v>999999,9</v>
      </c>
    </row>
    <row r="901" spans="1:14" x14ac:dyDescent="0.3">
      <c r="A901" s="187">
        <v>21033</v>
      </c>
      <c r="B901" s="221">
        <v>113</v>
      </c>
      <c r="C901" s="221">
        <v>113</v>
      </c>
      <c r="D901" s="221">
        <v>113</v>
      </c>
      <c r="E901" s="221">
        <v>0</v>
      </c>
      <c r="F901" s="221">
        <v>0</v>
      </c>
      <c r="G901" s="221">
        <v>0</v>
      </c>
      <c r="H901" s="221">
        <v>0</v>
      </c>
      <c r="I901" s="221">
        <v>0</v>
      </c>
      <c r="J901" s="224">
        <v>46006.336053240739</v>
      </c>
      <c r="K901" s="221">
        <v>1822</v>
      </c>
      <c r="L901" s="235">
        <f>IFERROR(_xlfn.XLOOKUP($A901,'LISTA '!$D:$D,'LISTA '!$S:$S),"999999,9")</f>
        <v>113</v>
      </c>
      <c r="M901" s="2">
        <f>IFERROR(_xlfn.XLOOKUP($A901,'LISTA '!$D:$D,'LISTA '!$S:$S),"999999,9")</f>
        <v>113</v>
      </c>
      <c r="N901" s="2">
        <f>IFERROR(_xlfn.XLOOKUP($A901,'LISTA '!$D:$D,'LISTA '!$S:$S),"999999,9")</f>
        <v>113</v>
      </c>
    </row>
    <row r="902" spans="1:14" x14ac:dyDescent="0.3">
      <c r="A902" s="187">
        <v>21091</v>
      </c>
      <c r="B902" s="221">
        <v>625</v>
      </c>
      <c r="C902" s="221">
        <v>625</v>
      </c>
      <c r="D902" s="221">
        <v>625</v>
      </c>
      <c r="E902" s="221">
        <v>0</v>
      </c>
      <c r="F902" s="221">
        <v>0</v>
      </c>
      <c r="G902" s="221">
        <v>0</v>
      </c>
      <c r="H902" s="221">
        <v>0</v>
      </c>
      <c r="I902" s="221">
        <v>0</v>
      </c>
      <c r="J902" s="224">
        <v>46006.336053240739</v>
      </c>
      <c r="K902" s="221">
        <v>1916</v>
      </c>
      <c r="L902" s="235">
        <f>IFERROR(_xlfn.XLOOKUP($A902,'LISTA '!$D:$D,'LISTA '!$S:$S),"999999,9")</f>
        <v>625</v>
      </c>
      <c r="M902" s="2">
        <f>IFERROR(_xlfn.XLOOKUP($A902,'LISTA '!$D:$D,'LISTA '!$S:$S),"999999,9")</f>
        <v>625</v>
      </c>
      <c r="N902" s="2">
        <f>IFERROR(_xlfn.XLOOKUP($A902,'LISTA '!$D:$D,'LISTA '!$S:$S),"999999,9")</f>
        <v>625</v>
      </c>
    </row>
    <row r="903" spans="1:14" x14ac:dyDescent="0.3">
      <c r="A903" s="187">
        <v>21145</v>
      </c>
      <c r="B903" s="221">
        <v>229.99999999999997</v>
      </c>
      <c r="C903" s="221">
        <v>229.99999999999997</v>
      </c>
      <c r="D903" s="221">
        <v>229.99999999999997</v>
      </c>
      <c r="E903" s="221">
        <v>0</v>
      </c>
      <c r="F903" s="221">
        <v>0</v>
      </c>
      <c r="G903" s="221">
        <v>0</v>
      </c>
      <c r="H903" s="221">
        <v>0</v>
      </c>
      <c r="I903" s="221">
        <v>0</v>
      </c>
      <c r="J903" s="224">
        <v>46006.336053240739</v>
      </c>
      <c r="K903" s="221">
        <v>2085</v>
      </c>
      <c r="L903" s="235">
        <f>IFERROR(_xlfn.XLOOKUP($A903,'LISTA '!$D:$D,'LISTA '!$S:$S),"999999,9")</f>
        <v>229.99999999999997</v>
      </c>
      <c r="M903" s="2">
        <f>IFERROR(_xlfn.XLOOKUP($A903,'LISTA '!$D:$D,'LISTA '!$S:$S),"999999,9")</f>
        <v>229.99999999999997</v>
      </c>
      <c r="N903" s="2">
        <f>IFERROR(_xlfn.XLOOKUP($A903,'LISTA '!$D:$D,'LISTA '!$S:$S),"999999,9")</f>
        <v>229.99999999999997</v>
      </c>
    </row>
    <row r="904" spans="1:14" x14ac:dyDescent="0.3">
      <c r="A904" s="187">
        <v>21174</v>
      </c>
      <c r="B904" s="221">
        <v>999999.9</v>
      </c>
      <c r="C904" s="221">
        <v>999999.9</v>
      </c>
      <c r="D904" s="221">
        <v>999999.9</v>
      </c>
      <c r="E904" s="221">
        <v>0</v>
      </c>
      <c r="F904" s="221">
        <v>0</v>
      </c>
      <c r="G904" s="221">
        <v>0</v>
      </c>
      <c r="H904" s="221">
        <v>0</v>
      </c>
      <c r="I904" s="221">
        <v>0</v>
      </c>
      <c r="J904" s="224">
        <v>46006.336053240739</v>
      </c>
      <c r="K904" s="221">
        <v>2135</v>
      </c>
      <c r="L904" s="235" t="str">
        <f>IFERROR(_xlfn.XLOOKUP($A904,'LISTA '!$D:$D,'LISTA '!$S:$S),"999999,9")</f>
        <v>999999,9</v>
      </c>
      <c r="M904" s="2" t="str">
        <f>IFERROR(_xlfn.XLOOKUP($A904,'LISTA '!$D:$D,'LISTA '!$S:$S),"999999,9")</f>
        <v>999999,9</v>
      </c>
      <c r="N904" s="2" t="str">
        <f>IFERROR(_xlfn.XLOOKUP($A904,'LISTA '!$D:$D,'LISTA '!$S:$S),"999999,9")</f>
        <v>999999,9</v>
      </c>
    </row>
    <row r="905" spans="1:14" x14ac:dyDescent="0.3">
      <c r="A905" s="187">
        <v>1277</v>
      </c>
      <c r="B905" s="221">
        <v>102.49999999999999</v>
      </c>
      <c r="C905" s="221">
        <v>102.49999999999999</v>
      </c>
      <c r="D905" s="221">
        <v>102.49999999999999</v>
      </c>
      <c r="E905" s="221">
        <v>0</v>
      </c>
      <c r="F905" s="221">
        <v>0</v>
      </c>
      <c r="G905" s="221">
        <v>0</v>
      </c>
      <c r="H905" s="221">
        <v>0</v>
      </c>
      <c r="I905" s="221">
        <v>0</v>
      </c>
      <c r="J905" s="224">
        <v>46006.336053240739</v>
      </c>
      <c r="K905" s="221">
        <v>2324</v>
      </c>
      <c r="L905" s="235">
        <f>IFERROR(_xlfn.XLOOKUP($A905,'LISTA '!$D:$D,'LISTA '!$S:$S),"999999,9")</f>
        <v>102.49999999999999</v>
      </c>
      <c r="M905" s="2">
        <f>IFERROR(_xlfn.XLOOKUP($A905,'LISTA '!$D:$D,'LISTA '!$S:$S),"999999,9")</f>
        <v>102.49999999999999</v>
      </c>
      <c r="N905" s="2">
        <f>IFERROR(_xlfn.XLOOKUP($A905,'LISTA '!$D:$D,'LISTA '!$S:$S),"999999,9")</f>
        <v>102.49999999999999</v>
      </c>
    </row>
    <row r="906" spans="1:14" x14ac:dyDescent="0.3">
      <c r="A906" s="187">
        <v>20328</v>
      </c>
      <c r="B906" s="221">
        <v>999999.9</v>
      </c>
      <c r="C906" s="221">
        <v>999999.9</v>
      </c>
      <c r="D906" s="221">
        <v>999999.9</v>
      </c>
      <c r="E906" s="221">
        <v>0</v>
      </c>
      <c r="F906" s="221">
        <v>0</v>
      </c>
      <c r="G906" s="221">
        <v>0</v>
      </c>
      <c r="H906" s="221">
        <v>0</v>
      </c>
      <c r="I906" s="221">
        <v>0</v>
      </c>
      <c r="J906" s="224">
        <v>46006.336053240739</v>
      </c>
      <c r="K906" s="221">
        <v>941</v>
      </c>
      <c r="L906" s="235" t="str">
        <f>IFERROR(_xlfn.XLOOKUP($A906,'LISTA '!$D:$D,'LISTA '!$S:$S),"999999,9")</f>
        <v>999999,9</v>
      </c>
      <c r="M906" s="2" t="str">
        <f>IFERROR(_xlfn.XLOOKUP($A906,'LISTA '!$D:$D,'LISTA '!$S:$S),"999999,9")</f>
        <v>999999,9</v>
      </c>
      <c r="N906" s="2" t="str">
        <f>IFERROR(_xlfn.XLOOKUP($A906,'LISTA '!$D:$D,'LISTA '!$S:$S),"999999,9")</f>
        <v>999999,9</v>
      </c>
    </row>
    <row r="907" spans="1:14" x14ac:dyDescent="0.3">
      <c r="A907" s="187">
        <v>20342</v>
      </c>
      <c r="B907" s="221">
        <v>625</v>
      </c>
      <c r="C907" s="221">
        <v>625</v>
      </c>
      <c r="D907" s="221">
        <v>625</v>
      </c>
      <c r="E907" s="221">
        <v>0</v>
      </c>
      <c r="F907" s="221">
        <v>0</v>
      </c>
      <c r="G907" s="221">
        <v>0</v>
      </c>
      <c r="H907" s="221">
        <v>0</v>
      </c>
      <c r="I907" s="221">
        <v>0</v>
      </c>
      <c r="J907" s="224">
        <v>46006.336053240739</v>
      </c>
      <c r="K907" s="221">
        <v>956</v>
      </c>
      <c r="L907" s="235">
        <f>IFERROR(_xlfn.XLOOKUP($A907,'LISTA '!$D:$D,'LISTA '!$S:$S),"999999,9")</f>
        <v>625</v>
      </c>
      <c r="M907" s="2">
        <f>IFERROR(_xlfn.XLOOKUP($A907,'LISTA '!$D:$D,'LISTA '!$S:$S),"999999,9")</f>
        <v>625</v>
      </c>
      <c r="N907" s="2">
        <f>IFERROR(_xlfn.XLOOKUP($A907,'LISTA '!$D:$D,'LISTA '!$S:$S),"999999,9")</f>
        <v>625</v>
      </c>
    </row>
    <row r="908" spans="1:14" x14ac:dyDescent="0.3">
      <c r="A908" s="187">
        <v>530</v>
      </c>
      <c r="B908" s="221">
        <v>245.00000000000003</v>
      </c>
      <c r="C908" s="221">
        <v>245.00000000000003</v>
      </c>
      <c r="D908" s="221">
        <v>245.00000000000003</v>
      </c>
      <c r="E908" s="221">
        <v>0</v>
      </c>
      <c r="F908" s="221">
        <v>0</v>
      </c>
      <c r="G908" s="221">
        <v>0</v>
      </c>
      <c r="H908" s="221">
        <v>0</v>
      </c>
      <c r="I908" s="221">
        <v>0</v>
      </c>
      <c r="J908" s="224">
        <v>46006.336053240739</v>
      </c>
      <c r="K908" s="221">
        <v>969</v>
      </c>
      <c r="L908" s="235">
        <f>IFERROR(_xlfn.XLOOKUP($A908,'LISTA '!$D:$D,'LISTA '!$S:$S),"999999,9")</f>
        <v>245.00000000000003</v>
      </c>
      <c r="M908" s="2">
        <f>IFERROR(_xlfn.XLOOKUP($A908,'LISTA '!$D:$D,'LISTA '!$S:$S),"999999,9")</f>
        <v>245.00000000000003</v>
      </c>
      <c r="N908" s="2">
        <f>IFERROR(_xlfn.XLOOKUP($A908,'LISTA '!$D:$D,'LISTA '!$S:$S),"999999,9")</f>
        <v>245.00000000000003</v>
      </c>
    </row>
    <row r="909" spans="1:14" x14ac:dyDescent="0.3">
      <c r="A909" s="187">
        <v>575</v>
      </c>
      <c r="B909" s="221">
        <v>25.5</v>
      </c>
      <c r="C909" s="221">
        <v>25.5</v>
      </c>
      <c r="D909" s="221">
        <v>25.5</v>
      </c>
      <c r="E909" s="221">
        <v>0</v>
      </c>
      <c r="F909" s="221">
        <v>0</v>
      </c>
      <c r="G909" s="221">
        <v>0</v>
      </c>
      <c r="H909" s="221">
        <v>0</v>
      </c>
      <c r="I909" s="221">
        <v>0</v>
      </c>
      <c r="J909" s="224">
        <v>46006.336053240739</v>
      </c>
      <c r="K909" s="221">
        <v>1029</v>
      </c>
      <c r="L909" s="235">
        <f>IFERROR(_xlfn.XLOOKUP($A909,'LISTA '!$D:$D,'LISTA '!$S:$S),"999999,9")</f>
        <v>25.5</v>
      </c>
      <c r="M909" s="2">
        <f>IFERROR(_xlfn.XLOOKUP($A909,'LISTA '!$D:$D,'LISTA '!$S:$S),"999999,9")</f>
        <v>25.5</v>
      </c>
      <c r="N909" s="2">
        <f>IFERROR(_xlfn.XLOOKUP($A909,'LISTA '!$D:$D,'LISTA '!$S:$S),"999999,9")</f>
        <v>25.5</v>
      </c>
    </row>
    <row r="910" spans="1:14" x14ac:dyDescent="0.3">
      <c r="A910" s="187">
        <v>696</v>
      </c>
      <c r="B910" s="221">
        <v>482.5</v>
      </c>
      <c r="C910" s="221">
        <v>482.5</v>
      </c>
      <c r="D910" s="221">
        <v>482.5</v>
      </c>
      <c r="E910" s="221">
        <v>0</v>
      </c>
      <c r="F910" s="221">
        <v>0</v>
      </c>
      <c r="G910" s="221">
        <v>0</v>
      </c>
      <c r="H910" s="221">
        <v>0</v>
      </c>
      <c r="I910" s="221">
        <v>0</v>
      </c>
      <c r="J910" s="224">
        <v>46006.336053240739</v>
      </c>
      <c r="K910" s="221">
        <v>1352</v>
      </c>
      <c r="L910" s="235">
        <f>IFERROR(_xlfn.XLOOKUP($A910,'LISTA '!$D:$D,'LISTA '!$S:$S),"999999,9")</f>
        <v>482.5</v>
      </c>
      <c r="M910" s="2">
        <f>IFERROR(_xlfn.XLOOKUP($A910,'LISTA '!$D:$D,'LISTA '!$S:$S),"999999,9")</f>
        <v>482.5</v>
      </c>
      <c r="N910" s="2">
        <f>IFERROR(_xlfn.XLOOKUP($A910,'LISTA '!$D:$D,'LISTA '!$S:$S),"999999,9")</f>
        <v>482.5</v>
      </c>
    </row>
    <row r="911" spans="1:14" x14ac:dyDescent="0.3">
      <c r="A911" s="187">
        <v>20893</v>
      </c>
      <c r="B911" s="221">
        <v>999999.9</v>
      </c>
      <c r="C911" s="221">
        <v>999999.9</v>
      </c>
      <c r="D911" s="221">
        <v>999999.9</v>
      </c>
      <c r="E911" s="221">
        <v>0</v>
      </c>
      <c r="F911" s="221">
        <v>0</v>
      </c>
      <c r="G911" s="221">
        <v>0</v>
      </c>
      <c r="H911" s="221">
        <v>0</v>
      </c>
      <c r="I911" s="221">
        <v>0</v>
      </c>
      <c r="J911" s="224">
        <v>46006.336053240739</v>
      </c>
      <c r="K911" s="221">
        <v>1496</v>
      </c>
      <c r="L911" s="235" t="str">
        <f>IFERROR(_xlfn.XLOOKUP($A911,'LISTA '!$D:$D,'LISTA '!$S:$S),"999999,9")</f>
        <v>999999,9</v>
      </c>
      <c r="M911" s="2" t="str">
        <f>IFERROR(_xlfn.XLOOKUP($A911,'LISTA '!$D:$D,'LISTA '!$S:$S),"999999,9")</f>
        <v>999999,9</v>
      </c>
      <c r="N911" s="2" t="str">
        <f>IFERROR(_xlfn.XLOOKUP($A911,'LISTA '!$D:$D,'LISTA '!$S:$S),"999999,9")</f>
        <v>999999,9</v>
      </c>
    </row>
    <row r="912" spans="1:14" x14ac:dyDescent="0.3">
      <c r="A912" s="187">
        <v>915</v>
      </c>
      <c r="B912" s="221">
        <v>207.50000000000003</v>
      </c>
      <c r="C912" s="221">
        <v>207.50000000000003</v>
      </c>
      <c r="D912" s="221">
        <v>207.50000000000003</v>
      </c>
      <c r="E912" s="221">
        <v>0</v>
      </c>
      <c r="F912" s="221">
        <v>0</v>
      </c>
      <c r="G912" s="221">
        <v>0</v>
      </c>
      <c r="H912" s="221">
        <v>0</v>
      </c>
      <c r="I912" s="221">
        <v>0</v>
      </c>
      <c r="J912" s="224">
        <v>46006.336053240739</v>
      </c>
      <c r="K912" s="221">
        <v>1587</v>
      </c>
      <c r="L912" s="235">
        <f>IFERROR(_xlfn.XLOOKUP($A912,'LISTA '!$D:$D,'LISTA '!$S:$S),"999999,9")</f>
        <v>207.50000000000003</v>
      </c>
      <c r="M912" s="2">
        <f>IFERROR(_xlfn.XLOOKUP($A912,'LISTA '!$D:$D,'LISTA '!$S:$S),"999999,9")</f>
        <v>207.50000000000003</v>
      </c>
      <c r="N912" s="2">
        <f>IFERROR(_xlfn.XLOOKUP($A912,'LISTA '!$D:$D,'LISTA '!$S:$S),"999999,9")</f>
        <v>207.50000000000003</v>
      </c>
    </row>
    <row r="913" spans="1:14" x14ac:dyDescent="0.3">
      <c r="A913" s="187">
        <v>916</v>
      </c>
      <c r="B913" s="221">
        <v>425</v>
      </c>
      <c r="C913" s="221">
        <v>425</v>
      </c>
      <c r="D913" s="221">
        <v>425</v>
      </c>
      <c r="E913" s="221">
        <v>0</v>
      </c>
      <c r="F913" s="221">
        <v>0</v>
      </c>
      <c r="G913" s="221">
        <v>0</v>
      </c>
      <c r="H913" s="221">
        <v>0</v>
      </c>
      <c r="I913" s="221">
        <v>0</v>
      </c>
      <c r="J913" s="224">
        <v>46006.336053240739</v>
      </c>
      <c r="K913" s="221">
        <v>1588</v>
      </c>
      <c r="L913" s="235">
        <f>IFERROR(_xlfn.XLOOKUP($A913,'LISTA '!$D:$D,'LISTA '!$S:$S),"999999,9")</f>
        <v>425</v>
      </c>
      <c r="M913" s="2">
        <f>IFERROR(_xlfn.XLOOKUP($A913,'LISTA '!$D:$D,'LISTA '!$S:$S),"999999,9")</f>
        <v>425</v>
      </c>
      <c r="N913" s="2">
        <f>IFERROR(_xlfn.XLOOKUP($A913,'LISTA '!$D:$D,'LISTA '!$S:$S),"999999,9")</f>
        <v>425</v>
      </c>
    </row>
    <row r="914" spans="1:14" x14ac:dyDescent="0.3">
      <c r="A914" s="187">
        <v>20926</v>
      </c>
      <c r="B914" s="221">
        <v>999999.9</v>
      </c>
      <c r="C914" s="221">
        <v>999999.9</v>
      </c>
      <c r="D914" s="221">
        <v>999999.9</v>
      </c>
      <c r="E914" s="221">
        <v>0</v>
      </c>
      <c r="F914" s="221">
        <v>0</v>
      </c>
      <c r="G914" s="221">
        <v>0</v>
      </c>
      <c r="H914" s="221">
        <v>0</v>
      </c>
      <c r="I914" s="221">
        <v>0</v>
      </c>
      <c r="J914" s="224">
        <v>46006.336053240739</v>
      </c>
      <c r="K914" s="221">
        <v>1605</v>
      </c>
      <c r="L914" s="235" t="str">
        <f>IFERROR(_xlfn.XLOOKUP($A914,'LISTA '!$D:$D,'LISTA '!$S:$S),"999999,9")</f>
        <v>999999,9</v>
      </c>
      <c r="M914" s="2" t="str">
        <f>IFERROR(_xlfn.XLOOKUP($A914,'LISTA '!$D:$D,'LISTA '!$S:$S),"999999,9")</f>
        <v>999999,9</v>
      </c>
      <c r="N914" s="2" t="str">
        <f>IFERROR(_xlfn.XLOOKUP($A914,'LISTA '!$D:$D,'LISTA '!$S:$S),"999999,9")</f>
        <v>999999,9</v>
      </c>
    </row>
    <row r="915" spans="1:14" x14ac:dyDescent="0.3">
      <c r="A915" s="187">
        <v>931</v>
      </c>
      <c r="B915" s="221">
        <v>999999.9</v>
      </c>
      <c r="C915" s="221">
        <v>999999.9</v>
      </c>
      <c r="D915" s="221">
        <v>999999.9</v>
      </c>
      <c r="E915" s="221">
        <v>0</v>
      </c>
      <c r="F915" s="221">
        <v>0</v>
      </c>
      <c r="G915" s="221">
        <v>0</v>
      </c>
      <c r="H915" s="221">
        <v>0</v>
      </c>
      <c r="I915" s="221">
        <v>0</v>
      </c>
      <c r="J915" s="224">
        <v>46006.336053240739</v>
      </c>
      <c r="K915" s="221">
        <v>1606</v>
      </c>
      <c r="L915" s="235" t="str">
        <f>IFERROR(_xlfn.XLOOKUP($A915,'LISTA '!$D:$D,'LISTA '!$S:$S),"999999,9")</f>
        <v>999999,9</v>
      </c>
      <c r="M915" s="2" t="str">
        <f>IFERROR(_xlfn.XLOOKUP($A915,'LISTA '!$D:$D,'LISTA '!$S:$S),"999999,9")</f>
        <v>999999,9</v>
      </c>
      <c r="N915" s="2" t="str">
        <f>IFERROR(_xlfn.XLOOKUP($A915,'LISTA '!$D:$D,'LISTA '!$S:$S),"999999,9")</f>
        <v>999999,9</v>
      </c>
    </row>
    <row r="916" spans="1:14" x14ac:dyDescent="0.3">
      <c r="A916" s="187">
        <v>2403</v>
      </c>
      <c r="B916" s="221">
        <v>350</v>
      </c>
      <c r="C916" s="221">
        <v>350</v>
      </c>
      <c r="D916" s="221">
        <v>350</v>
      </c>
      <c r="E916" s="221">
        <v>0</v>
      </c>
      <c r="F916" s="221">
        <v>0</v>
      </c>
      <c r="G916" s="221">
        <v>0</v>
      </c>
      <c r="H916" s="221">
        <v>0</v>
      </c>
      <c r="I916" s="221">
        <v>0</v>
      </c>
      <c r="J916" s="224">
        <v>46006.336053240739</v>
      </c>
      <c r="K916" s="221">
        <v>4292</v>
      </c>
      <c r="L916" s="235">
        <f>IFERROR(_xlfn.XLOOKUP($A916,'LISTA '!$D:$D,'LISTA '!$S:$S),"999999,9")</f>
        <v>350</v>
      </c>
      <c r="M916" s="2">
        <f>IFERROR(_xlfn.XLOOKUP($A916,'LISTA '!$D:$D,'LISTA '!$S:$S),"999999,9")</f>
        <v>350</v>
      </c>
      <c r="N916" s="2">
        <f>IFERROR(_xlfn.XLOOKUP($A916,'LISTA '!$D:$D,'LISTA '!$S:$S),"999999,9")</f>
        <v>350</v>
      </c>
    </row>
    <row r="917" spans="1:14" x14ac:dyDescent="0.3">
      <c r="A917" s="187">
        <v>69</v>
      </c>
      <c r="B917" s="221">
        <v>999999.9</v>
      </c>
      <c r="C917" s="221">
        <v>999999.9</v>
      </c>
      <c r="D917" s="221">
        <v>999999.9</v>
      </c>
      <c r="E917" s="221">
        <v>0</v>
      </c>
      <c r="F917" s="221">
        <v>0</v>
      </c>
      <c r="G917" s="221">
        <v>0</v>
      </c>
      <c r="H917" s="221">
        <v>0</v>
      </c>
      <c r="I917" s="221">
        <v>0</v>
      </c>
      <c r="J917" s="224">
        <v>46006.336053240739</v>
      </c>
      <c r="K917" s="221">
        <v>437</v>
      </c>
      <c r="L917" s="235" t="str">
        <f>IFERROR(_xlfn.XLOOKUP($A917,'LISTA '!$D:$D,'LISTA '!$S:$S),"999999,9")</f>
        <v>999999,9</v>
      </c>
      <c r="M917" s="2" t="str">
        <f>IFERROR(_xlfn.XLOOKUP($A917,'LISTA '!$D:$D,'LISTA '!$S:$S),"999999,9")</f>
        <v>999999,9</v>
      </c>
      <c r="N917" s="2" t="str">
        <f>IFERROR(_xlfn.XLOOKUP($A917,'LISTA '!$D:$D,'LISTA '!$S:$S),"999999,9")</f>
        <v>999999,9</v>
      </c>
    </row>
    <row r="918" spans="1:14" x14ac:dyDescent="0.3">
      <c r="A918" s="187">
        <v>88</v>
      </c>
      <c r="B918" s="221">
        <v>999999.9</v>
      </c>
      <c r="C918" s="221">
        <v>999999.9</v>
      </c>
      <c r="D918" s="221">
        <v>999999.9</v>
      </c>
      <c r="E918" s="221">
        <v>0</v>
      </c>
      <c r="F918" s="221">
        <v>0</v>
      </c>
      <c r="G918" s="221">
        <v>0</v>
      </c>
      <c r="H918" s="221">
        <v>0</v>
      </c>
      <c r="I918" s="221">
        <v>0</v>
      </c>
      <c r="J918" s="224">
        <v>46006.336053240739</v>
      </c>
      <c r="K918" s="221">
        <v>456</v>
      </c>
      <c r="L918" s="235" t="str">
        <f>IFERROR(_xlfn.XLOOKUP($A918,'LISTA '!$D:$D,'LISTA '!$S:$S),"999999,9")</f>
        <v>999999,9</v>
      </c>
      <c r="M918" s="2" t="str">
        <f>IFERROR(_xlfn.XLOOKUP($A918,'LISTA '!$D:$D,'LISTA '!$S:$S),"999999,9")</f>
        <v>999999,9</v>
      </c>
      <c r="N918" s="2" t="str">
        <f>IFERROR(_xlfn.XLOOKUP($A918,'LISTA '!$D:$D,'LISTA '!$S:$S),"999999,9")</f>
        <v>999999,9</v>
      </c>
    </row>
    <row r="919" spans="1:14" x14ac:dyDescent="0.3">
      <c r="A919" s="187">
        <v>20146</v>
      </c>
      <c r="B919" s="221">
        <v>999999.9</v>
      </c>
      <c r="C919" s="221">
        <v>999999.9</v>
      </c>
      <c r="D919" s="221">
        <v>999999.9</v>
      </c>
      <c r="E919" s="221">
        <v>0</v>
      </c>
      <c r="F919" s="221">
        <v>0</v>
      </c>
      <c r="G919" s="221">
        <v>0</v>
      </c>
      <c r="H919" s="221">
        <v>0</v>
      </c>
      <c r="I919" s="221">
        <v>0</v>
      </c>
      <c r="J919" s="224">
        <v>46006.336053240739</v>
      </c>
      <c r="K919" s="221">
        <v>562</v>
      </c>
      <c r="L919" s="235" t="str">
        <f>IFERROR(_xlfn.XLOOKUP($A919,'LISTA '!$D:$D,'LISTA '!$S:$S),"999999,9")</f>
        <v>999999,9</v>
      </c>
      <c r="M919" s="2" t="str">
        <f>IFERROR(_xlfn.XLOOKUP($A919,'LISTA '!$D:$D,'LISTA '!$S:$S),"999999,9")</f>
        <v>999999,9</v>
      </c>
      <c r="N919" s="2" t="str">
        <f>IFERROR(_xlfn.XLOOKUP($A919,'LISTA '!$D:$D,'LISTA '!$S:$S),"999999,9")</f>
        <v>999999,9</v>
      </c>
    </row>
    <row r="920" spans="1:14" x14ac:dyDescent="0.3">
      <c r="A920" s="187">
        <v>20158</v>
      </c>
      <c r="B920" s="221">
        <v>999999.9</v>
      </c>
      <c r="C920" s="221">
        <v>999999.9</v>
      </c>
      <c r="D920" s="221">
        <v>999999.9</v>
      </c>
      <c r="E920" s="221">
        <v>0</v>
      </c>
      <c r="F920" s="221">
        <v>0</v>
      </c>
      <c r="G920" s="221">
        <v>0</v>
      </c>
      <c r="H920" s="221">
        <v>0</v>
      </c>
      <c r="I920" s="221">
        <v>0</v>
      </c>
      <c r="J920" s="224">
        <v>46006.336053240739</v>
      </c>
      <c r="K920" s="221">
        <v>590</v>
      </c>
      <c r="L920" s="235" t="str">
        <f>IFERROR(_xlfn.XLOOKUP($A920,'LISTA '!$D:$D,'LISTA '!$S:$S),"999999,9")</f>
        <v>999999,9</v>
      </c>
      <c r="M920" s="2" t="str">
        <f>IFERROR(_xlfn.XLOOKUP($A920,'LISTA '!$D:$D,'LISTA '!$S:$S),"999999,9")</f>
        <v>999999,9</v>
      </c>
      <c r="N920" s="2" t="str">
        <f>IFERROR(_xlfn.XLOOKUP($A920,'LISTA '!$D:$D,'LISTA '!$S:$S),"999999,9")</f>
        <v>999999,9</v>
      </c>
    </row>
    <row r="921" spans="1:14" x14ac:dyDescent="0.3">
      <c r="A921" s="187">
        <v>412</v>
      </c>
      <c r="B921" s="221">
        <v>999999.9</v>
      </c>
      <c r="C921" s="221">
        <v>999999.9</v>
      </c>
      <c r="D921" s="221">
        <v>999999.9</v>
      </c>
      <c r="E921" s="221">
        <v>0</v>
      </c>
      <c r="F921" s="221">
        <v>0</v>
      </c>
      <c r="G921" s="221">
        <v>0</v>
      </c>
      <c r="H921" s="221">
        <v>0</v>
      </c>
      <c r="I921" s="221">
        <v>0</v>
      </c>
      <c r="J921" s="224">
        <v>46006.336053240739</v>
      </c>
      <c r="K921" s="221">
        <v>736</v>
      </c>
      <c r="L921" s="235" t="str">
        <f>IFERROR(_xlfn.XLOOKUP($A921,'LISTA '!$D:$D,'LISTA '!$S:$S),"999999,9")</f>
        <v>999999,9</v>
      </c>
      <c r="M921" s="2" t="str">
        <f>IFERROR(_xlfn.XLOOKUP($A921,'LISTA '!$D:$D,'LISTA '!$S:$S),"999999,9")</f>
        <v>999999,9</v>
      </c>
      <c r="N921" s="2" t="str">
        <f>IFERROR(_xlfn.XLOOKUP($A921,'LISTA '!$D:$D,'LISTA '!$S:$S),"999999,9")</f>
        <v>999999,9</v>
      </c>
    </row>
    <row r="922" spans="1:14" x14ac:dyDescent="0.3">
      <c r="A922" s="187">
        <v>20260</v>
      </c>
      <c r="B922" s="221">
        <v>999999.9</v>
      </c>
      <c r="C922" s="221">
        <v>999999.9</v>
      </c>
      <c r="D922" s="221">
        <v>999999.9</v>
      </c>
      <c r="E922" s="221">
        <v>0</v>
      </c>
      <c r="F922" s="221">
        <v>0</v>
      </c>
      <c r="G922" s="221">
        <v>0</v>
      </c>
      <c r="H922" s="221">
        <v>0</v>
      </c>
      <c r="I922" s="221">
        <v>0</v>
      </c>
      <c r="J922" s="224">
        <v>46006.336053240739</v>
      </c>
      <c r="K922" s="221">
        <v>740</v>
      </c>
      <c r="L922" s="235" t="str">
        <f>IFERROR(_xlfn.XLOOKUP($A922,'LISTA '!$D:$D,'LISTA '!$S:$S),"999999,9")</f>
        <v>999999,9</v>
      </c>
      <c r="M922" s="2" t="str">
        <f>IFERROR(_xlfn.XLOOKUP($A922,'LISTA '!$D:$D,'LISTA '!$S:$S),"999999,9")</f>
        <v>999999,9</v>
      </c>
      <c r="N922" s="2" t="str">
        <f>IFERROR(_xlfn.XLOOKUP($A922,'LISTA '!$D:$D,'LISTA '!$S:$S),"999999,9")</f>
        <v>999999,9</v>
      </c>
    </row>
    <row r="923" spans="1:14" x14ac:dyDescent="0.3">
      <c r="A923" s="187">
        <v>417</v>
      </c>
      <c r="B923" s="221">
        <v>999999.9</v>
      </c>
      <c r="C923" s="221">
        <v>999999.9</v>
      </c>
      <c r="D923" s="221">
        <v>999999.9</v>
      </c>
      <c r="E923" s="221">
        <v>0</v>
      </c>
      <c r="F923" s="221">
        <v>0</v>
      </c>
      <c r="G923" s="221">
        <v>0</v>
      </c>
      <c r="H923" s="221">
        <v>0</v>
      </c>
      <c r="I923" s="221">
        <v>0</v>
      </c>
      <c r="J923" s="224">
        <v>46006.336053240739</v>
      </c>
      <c r="K923" s="221">
        <v>769</v>
      </c>
      <c r="L923" s="235" t="str">
        <f>IFERROR(_xlfn.XLOOKUP($A923,'LISTA '!$D:$D,'LISTA '!$S:$S),"999999,9")</f>
        <v>999999,9</v>
      </c>
      <c r="M923" s="2" t="str">
        <f>IFERROR(_xlfn.XLOOKUP($A923,'LISTA '!$D:$D,'LISTA '!$S:$S),"999999,9")</f>
        <v>999999,9</v>
      </c>
      <c r="N923" s="2" t="str">
        <f>IFERROR(_xlfn.XLOOKUP($A923,'LISTA '!$D:$D,'LISTA '!$S:$S),"999999,9")</f>
        <v>999999,9</v>
      </c>
    </row>
    <row r="924" spans="1:14" x14ac:dyDescent="0.3">
      <c r="A924" s="187">
        <v>422</v>
      </c>
      <c r="B924" s="221">
        <v>207.50000000000003</v>
      </c>
      <c r="C924" s="221">
        <v>207.50000000000003</v>
      </c>
      <c r="D924" s="221">
        <v>207.50000000000003</v>
      </c>
      <c r="E924" s="221">
        <v>0</v>
      </c>
      <c r="F924" s="221">
        <v>0</v>
      </c>
      <c r="G924" s="221">
        <v>0</v>
      </c>
      <c r="H924" s="221">
        <v>0</v>
      </c>
      <c r="I924" s="221">
        <v>0</v>
      </c>
      <c r="J924" s="224">
        <v>46006.336053240739</v>
      </c>
      <c r="K924" s="221">
        <v>783</v>
      </c>
      <c r="L924" s="235">
        <f>IFERROR(_xlfn.XLOOKUP($A924,'LISTA '!$D:$D,'LISTA '!$S:$S),"999999,9")</f>
        <v>207.50000000000003</v>
      </c>
      <c r="M924" s="2">
        <f>IFERROR(_xlfn.XLOOKUP($A924,'LISTA '!$D:$D,'LISTA '!$S:$S),"999999,9")</f>
        <v>207.50000000000003</v>
      </c>
      <c r="N924" s="2">
        <f>IFERROR(_xlfn.XLOOKUP($A924,'LISTA '!$D:$D,'LISTA '!$S:$S),"999999,9")</f>
        <v>207.50000000000003</v>
      </c>
    </row>
    <row r="925" spans="1:14" x14ac:dyDescent="0.3">
      <c r="A925" s="187">
        <v>20295</v>
      </c>
      <c r="B925" s="221">
        <v>999999.9</v>
      </c>
      <c r="C925" s="221">
        <v>999999.9</v>
      </c>
      <c r="D925" s="221">
        <v>999999.9</v>
      </c>
      <c r="E925" s="221">
        <v>0</v>
      </c>
      <c r="F925" s="221">
        <v>0</v>
      </c>
      <c r="G925" s="221">
        <v>0</v>
      </c>
      <c r="H925" s="221">
        <v>0</v>
      </c>
      <c r="I925" s="221">
        <v>0</v>
      </c>
      <c r="J925" s="224">
        <v>46006.336053240739</v>
      </c>
      <c r="K925" s="221">
        <v>820</v>
      </c>
      <c r="L925" s="235" t="str">
        <f>IFERROR(_xlfn.XLOOKUP($A925,'LISTA '!$D:$D,'LISTA '!$S:$S),"999999,9")</f>
        <v>999999,9</v>
      </c>
      <c r="M925" s="2" t="str">
        <f>IFERROR(_xlfn.XLOOKUP($A925,'LISTA '!$D:$D,'LISTA '!$S:$S),"999999,9")</f>
        <v>999999,9</v>
      </c>
      <c r="N925" s="2" t="str">
        <f>IFERROR(_xlfn.XLOOKUP($A925,'LISTA '!$D:$D,'LISTA '!$S:$S),"999999,9")</f>
        <v>999999,9</v>
      </c>
    </row>
    <row r="926" spans="1:14" x14ac:dyDescent="0.3">
      <c r="A926" s="187">
        <v>20296</v>
      </c>
      <c r="B926" s="221">
        <v>475</v>
      </c>
      <c r="C926" s="221">
        <v>475</v>
      </c>
      <c r="D926" s="221">
        <v>475</v>
      </c>
      <c r="E926" s="221">
        <v>0</v>
      </c>
      <c r="F926" s="221">
        <v>0</v>
      </c>
      <c r="G926" s="221">
        <v>0</v>
      </c>
      <c r="H926" s="221">
        <v>0</v>
      </c>
      <c r="I926" s="221">
        <v>0</v>
      </c>
      <c r="J926" s="224">
        <v>46006.336053240739</v>
      </c>
      <c r="K926" s="221">
        <v>823</v>
      </c>
      <c r="L926" s="235">
        <f>IFERROR(_xlfn.XLOOKUP($A926,'LISTA '!$D:$D,'LISTA '!$S:$S),"999999,9")</f>
        <v>475</v>
      </c>
      <c r="M926" s="2">
        <f>IFERROR(_xlfn.XLOOKUP($A926,'LISTA '!$D:$D,'LISTA '!$S:$S),"999999,9")</f>
        <v>475</v>
      </c>
      <c r="N926" s="2">
        <f>IFERROR(_xlfn.XLOOKUP($A926,'LISTA '!$D:$D,'LISTA '!$S:$S),"999999,9")</f>
        <v>475</v>
      </c>
    </row>
    <row r="927" spans="1:14" x14ac:dyDescent="0.3">
      <c r="A927" s="187">
        <v>20297</v>
      </c>
      <c r="B927" s="221">
        <v>475</v>
      </c>
      <c r="C927" s="221">
        <v>475</v>
      </c>
      <c r="D927" s="221">
        <v>475</v>
      </c>
      <c r="E927" s="221">
        <v>0</v>
      </c>
      <c r="F927" s="221">
        <v>0</v>
      </c>
      <c r="G927" s="221">
        <v>0</v>
      </c>
      <c r="H927" s="221">
        <v>0</v>
      </c>
      <c r="I927" s="221">
        <v>0</v>
      </c>
      <c r="J927" s="224">
        <v>46006.336053240739</v>
      </c>
      <c r="K927" s="221">
        <v>824</v>
      </c>
      <c r="L927" s="235">
        <f>IFERROR(_xlfn.XLOOKUP($A927,'LISTA '!$D:$D,'LISTA '!$S:$S),"999999,9")</f>
        <v>475</v>
      </c>
      <c r="M927" s="2">
        <f>IFERROR(_xlfn.XLOOKUP($A927,'LISTA '!$D:$D,'LISTA '!$S:$S),"999999,9")</f>
        <v>475</v>
      </c>
      <c r="N927" s="2">
        <f>IFERROR(_xlfn.XLOOKUP($A927,'LISTA '!$D:$D,'LISTA '!$S:$S),"999999,9")</f>
        <v>475</v>
      </c>
    </row>
    <row r="928" spans="1:14" x14ac:dyDescent="0.3">
      <c r="A928" s="187">
        <v>20298</v>
      </c>
      <c r="B928" s="221">
        <v>999999.9</v>
      </c>
      <c r="C928" s="221">
        <v>999999.9</v>
      </c>
      <c r="D928" s="221">
        <v>999999.9</v>
      </c>
      <c r="E928" s="221">
        <v>0</v>
      </c>
      <c r="F928" s="221">
        <v>0</v>
      </c>
      <c r="G928" s="221">
        <v>0</v>
      </c>
      <c r="H928" s="221">
        <v>0</v>
      </c>
      <c r="I928" s="221">
        <v>0</v>
      </c>
      <c r="J928" s="224">
        <v>46006.336053240739</v>
      </c>
      <c r="K928" s="221">
        <v>825</v>
      </c>
      <c r="L928" s="235" t="str">
        <f>IFERROR(_xlfn.XLOOKUP($A928,'LISTA '!$D:$D,'LISTA '!$S:$S),"999999,9")</f>
        <v>999999,9</v>
      </c>
      <c r="M928" s="2" t="str">
        <f>IFERROR(_xlfn.XLOOKUP($A928,'LISTA '!$D:$D,'LISTA '!$S:$S),"999999,9")</f>
        <v>999999,9</v>
      </c>
      <c r="N928" s="2" t="str">
        <f>IFERROR(_xlfn.XLOOKUP($A928,'LISTA '!$D:$D,'LISTA '!$S:$S),"999999,9")</f>
        <v>999999,9</v>
      </c>
    </row>
    <row r="929" spans="1:14" x14ac:dyDescent="0.3">
      <c r="A929" s="187">
        <v>20313</v>
      </c>
      <c r="B929" s="221">
        <v>999999.9</v>
      </c>
      <c r="C929" s="221">
        <v>999999.9</v>
      </c>
      <c r="D929" s="221">
        <v>999999.9</v>
      </c>
      <c r="E929" s="221">
        <v>0</v>
      </c>
      <c r="F929" s="221">
        <v>0</v>
      </c>
      <c r="G929" s="221">
        <v>0</v>
      </c>
      <c r="H929" s="221">
        <v>0</v>
      </c>
      <c r="I929" s="221">
        <v>0</v>
      </c>
      <c r="J929" s="224">
        <v>46006.336053240739</v>
      </c>
      <c r="K929" s="221">
        <v>894</v>
      </c>
      <c r="L929" s="235" t="str">
        <f>IFERROR(_xlfn.XLOOKUP($A929,'LISTA '!$D:$D,'LISTA '!$S:$S),"999999,9")</f>
        <v>999999,9</v>
      </c>
      <c r="M929" s="2" t="str">
        <f>IFERROR(_xlfn.XLOOKUP($A929,'LISTA '!$D:$D,'LISTA '!$S:$S),"999999,9")</f>
        <v>999999,9</v>
      </c>
      <c r="N929" s="2" t="str">
        <f>IFERROR(_xlfn.XLOOKUP($A929,'LISTA '!$D:$D,'LISTA '!$S:$S),"999999,9")</f>
        <v>999999,9</v>
      </c>
    </row>
    <row r="930" spans="1:14" x14ac:dyDescent="0.3">
      <c r="A930" s="187">
        <v>20384</v>
      </c>
      <c r="B930" s="221">
        <v>999999.9</v>
      </c>
      <c r="C930" s="221">
        <v>999999.9</v>
      </c>
      <c r="D930" s="221">
        <v>999999.9</v>
      </c>
      <c r="E930" s="221">
        <v>0</v>
      </c>
      <c r="F930" s="221">
        <v>0</v>
      </c>
      <c r="G930" s="221">
        <v>0</v>
      </c>
      <c r="H930" s="221">
        <v>0</v>
      </c>
      <c r="I930" s="221">
        <v>0</v>
      </c>
      <c r="J930" s="224">
        <v>46006.336053240739</v>
      </c>
      <c r="K930" s="221">
        <v>1081</v>
      </c>
      <c r="L930" s="235" t="str">
        <f>IFERROR(_xlfn.XLOOKUP($A930,'LISTA '!$D:$D,'LISTA '!$S:$S),"999999,9")</f>
        <v>999999,9</v>
      </c>
      <c r="M930" s="2" t="str">
        <f>IFERROR(_xlfn.XLOOKUP($A930,'LISTA '!$D:$D,'LISTA '!$S:$S),"999999,9")</f>
        <v>999999,9</v>
      </c>
      <c r="N930" s="2" t="str">
        <f>IFERROR(_xlfn.XLOOKUP($A930,'LISTA '!$D:$D,'LISTA '!$S:$S),"999999,9")</f>
        <v>999999,9</v>
      </c>
    </row>
    <row r="931" spans="1:14" x14ac:dyDescent="0.3">
      <c r="A931" s="187">
        <v>20429</v>
      </c>
      <c r="B931" s="221">
        <v>625</v>
      </c>
      <c r="C931" s="221">
        <v>625</v>
      </c>
      <c r="D931" s="221">
        <v>625</v>
      </c>
      <c r="E931" s="221">
        <v>0</v>
      </c>
      <c r="F931" s="221">
        <v>0</v>
      </c>
      <c r="G931" s="221">
        <v>0</v>
      </c>
      <c r="H931" s="221">
        <v>0</v>
      </c>
      <c r="I931" s="221">
        <v>0</v>
      </c>
      <c r="J931" s="224">
        <v>46006.336053240739</v>
      </c>
      <c r="K931" s="221">
        <v>1162</v>
      </c>
      <c r="L931" s="235">
        <f>IFERROR(_xlfn.XLOOKUP($A931,'LISTA '!$D:$D,'LISTA '!$S:$S),"999999,9")</f>
        <v>0</v>
      </c>
      <c r="M931" s="2">
        <f>IFERROR(_xlfn.XLOOKUP($A931,'LISTA '!$D:$D,'LISTA '!$S:$S),"999999,9")</f>
        <v>0</v>
      </c>
      <c r="N931" s="2">
        <f>IFERROR(_xlfn.XLOOKUP($A931,'LISTA '!$D:$D,'LISTA '!$S:$S),"999999,9")</f>
        <v>0</v>
      </c>
    </row>
    <row r="932" spans="1:14" x14ac:dyDescent="0.3">
      <c r="A932" s="187">
        <v>140</v>
      </c>
      <c r="B932" s="221">
        <v>999999.9</v>
      </c>
      <c r="C932" s="221">
        <v>999999.9</v>
      </c>
      <c r="D932" s="221">
        <v>999999.9</v>
      </c>
      <c r="E932" s="221">
        <v>0</v>
      </c>
      <c r="F932" s="221">
        <v>0</v>
      </c>
      <c r="G932" s="221">
        <v>0</v>
      </c>
      <c r="H932" s="221">
        <v>0</v>
      </c>
      <c r="I932" s="221">
        <v>0</v>
      </c>
      <c r="J932" s="224">
        <v>46006.336053240739</v>
      </c>
      <c r="K932" s="221">
        <v>8</v>
      </c>
      <c r="L932" s="235" t="str">
        <f>IFERROR(_xlfn.XLOOKUP($A932,'LISTA '!$D:$D,'LISTA '!$S:$S),"999999,9")</f>
        <v>999999,9</v>
      </c>
      <c r="M932" s="2" t="str">
        <f>IFERROR(_xlfn.XLOOKUP($A932,'LISTA '!$D:$D,'LISTA '!$S:$S),"999999,9")</f>
        <v>999999,9</v>
      </c>
      <c r="N932" s="2" t="str">
        <f>IFERROR(_xlfn.XLOOKUP($A932,'LISTA '!$D:$D,'LISTA '!$S:$S),"999999,9")</f>
        <v>999999,9</v>
      </c>
    </row>
    <row r="933" spans="1:14" x14ac:dyDescent="0.3">
      <c r="A933" s="187">
        <v>214</v>
      </c>
      <c r="B933" s="221">
        <v>53.400000000000006</v>
      </c>
      <c r="C933" s="221">
        <v>53.400000000000006</v>
      </c>
      <c r="D933" s="221">
        <v>53.400000000000006</v>
      </c>
      <c r="E933" s="221">
        <v>0</v>
      </c>
      <c r="F933" s="221">
        <v>0</v>
      </c>
      <c r="G933" s="221">
        <v>0</v>
      </c>
      <c r="H933" s="221">
        <v>0</v>
      </c>
      <c r="I933" s="221">
        <v>0</v>
      </c>
      <c r="J933" s="224">
        <v>46006.336053240739</v>
      </c>
      <c r="K933" s="221">
        <v>37</v>
      </c>
      <c r="L933" s="235">
        <f>IFERROR(_xlfn.XLOOKUP($A933,'LISTA '!$D:$D,'LISTA '!$S:$S),"999999,9")</f>
        <v>53.400000000000006</v>
      </c>
      <c r="M933" s="2">
        <f>IFERROR(_xlfn.XLOOKUP($A933,'LISTA '!$D:$D,'LISTA '!$S:$S),"999999,9")</f>
        <v>53.400000000000006</v>
      </c>
      <c r="N933" s="2">
        <f>IFERROR(_xlfn.XLOOKUP($A933,'LISTA '!$D:$D,'LISTA '!$S:$S),"999999,9")</f>
        <v>53.400000000000006</v>
      </c>
    </row>
    <row r="934" spans="1:14" x14ac:dyDescent="0.3">
      <c r="A934" s="187">
        <v>20032</v>
      </c>
      <c r="B934" s="221">
        <v>999999.9</v>
      </c>
      <c r="C934" s="221">
        <v>999999.9</v>
      </c>
      <c r="D934" s="221">
        <v>999999.9</v>
      </c>
      <c r="E934" s="221">
        <v>0</v>
      </c>
      <c r="F934" s="221">
        <v>0</v>
      </c>
      <c r="G934" s="221">
        <v>0</v>
      </c>
      <c r="H934" s="221">
        <v>0</v>
      </c>
      <c r="I934" s="221">
        <v>0</v>
      </c>
      <c r="J934" s="224">
        <v>46006.336053240739</v>
      </c>
      <c r="K934" s="221">
        <v>39</v>
      </c>
      <c r="L934" s="235" t="str">
        <f>IFERROR(_xlfn.XLOOKUP($A934,'LISTA '!$D:$D,'LISTA '!$S:$S),"999999,9")</f>
        <v>999999,9</v>
      </c>
      <c r="M934" s="2" t="str">
        <f>IFERROR(_xlfn.XLOOKUP($A934,'LISTA '!$D:$D,'LISTA '!$S:$S),"999999,9")</f>
        <v>999999,9</v>
      </c>
      <c r="N934" s="2" t="str">
        <f>IFERROR(_xlfn.XLOOKUP($A934,'LISTA '!$D:$D,'LISTA '!$S:$S),"999999,9")</f>
        <v>999999,9</v>
      </c>
    </row>
    <row r="935" spans="1:14" x14ac:dyDescent="0.3">
      <c r="A935" s="187">
        <v>243</v>
      </c>
      <c r="B935" s="221">
        <v>190</v>
      </c>
      <c r="C935" s="221">
        <v>190</v>
      </c>
      <c r="D935" s="221">
        <v>190</v>
      </c>
      <c r="E935" s="221">
        <v>0</v>
      </c>
      <c r="F935" s="221">
        <v>0</v>
      </c>
      <c r="G935" s="221">
        <v>0</v>
      </c>
      <c r="H935" s="221">
        <v>0</v>
      </c>
      <c r="I935" s="221">
        <v>0</v>
      </c>
      <c r="J935" s="224">
        <v>46006.336053240739</v>
      </c>
      <c r="K935" s="221">
        <v>87</v>
      </c>
      <c r="L935" s="235">
        <f>IFERROR(_xlfn.XLOOKUP($A935,'LISTA '!$D:$D,'LISTA '!$S:$S),"999999,9")</f>
        <v>190</v>
      </c>
      <c r="M935" s="2">
        <f>IFERROR(_xlfn.XLOOKUP($A935,'LISTA '!$D:$D,'LISTA '!$S:$S),"999999,9")</f>
        <v>190</v>
      </c>
      <c r="N935" s="2">
        <f>IFERROR(_xlfn.XLOOKUP($A935,'LISTA '!$D:$D,'LISTA '!$S:$S),"999999,9")</f>
        <v>190</v>
      </c>
    </row>
    <row r="936" spans="1:14" x14ac:dyDescent="0.3">
      <c r="A936" s="187">
        <v>20092</v>
      </c>
      <c r="B936" s="221">
        <v>999999.9</v>
      </c>
      <c r="C936" s="221">
        <v>999999.9</v>
      </c>
      <c r="D936" s="221">
        <v>999999.9</v>
      </c>
      <c r="E936" s="221">
        <v>0</v>
      </c>
      <c r="F936" s="221">
        <v>0</v>
      </c>
      <c r="G936" s="221">
        <v>0</v>
      </c>
      <c r="H936" s="221">
        <v>0</v>
      </c>
      <c r="I936" s="221">
        <v>0</v>
      </c>
      <c r="J936" s="224">
        <v>46006.336053240739</v>
      </c>
      <c r="K936" s="221">
        <v>119</v>
      </c>
      <c r="L936" s="235" t="str">
        <f>IFERROR(_xlfn.XLOOKUP($A936,'LISTA '!$D:$D,'LISTA '!$S:$S),"999999,9")</f>
        <v>999999,9</v>
      </c>
      <c r="M936" s="2" t="str">
        <f>IFERROR(_xlfn.XLOOKUP($A936,'LISTA '!$D:$D,'LISTA '!$S:$S),"999999,9")</f>
        <v>999999,9</v>
      </c>
      <c r="N936" s="2" t="str">
        <f>IFERROR(_xlfn.XLOOKUP($A936,'LISTA '!$D:$D,'LISTA '!$S:$S),"999999,9")</f>
        <v>999999,9</v>
      </c>
    </row>
    <row r="937" spans="1:14" x14ac:dyDescent="0.3">
      <c r="A937" s="187">
        <v>20037</v>
      </c>
      <c r="B937" s="221">
        <v>999999.9</v>
      </c>
      <c r="C937" s="221">
        <v>999999.9</v>
      </c>
      <c r="D937" s="221">
        <v>999999.9</v>
      </c>
      <c r="E937" s="221">
        <v>0</v>
      </c>
      <c r="F937" s="221">
        <v>0</v>
      </c>
      <c r="G937" s="221">
        <v>0</v>
      </c>
      <c r="H937" s="221">
        <v>0</v>
      </c>
      <c r="I937" s="221">
        <v>0</v>
      </c>
      <c r="J937" s="224">
        <v>46006.336053240739</v>
      </c>
      <c r="K937" s="221">
        <v>127</v>
      </c>
      <c r="L937" s="235" t="str">
        <f>IFERROR(_xlfn.XLOOKUP($A937,'LISTA '!$D:$D,'LISTA '!$S:$S),"999999,9")</f>
        <v>999999,9</v>
      </c>
      <c r="M937" s="2" t="str">
        <f>IFERROR(_xlfn.XLOOKUP($A937,'LISTA '!$D:$D,'LISTA '!$S:$S),"999999,9")</f>
        <v>999999,9</v>
      </c>
      <c r="N937" s="2" t="str">
        <f>IFERROR(_xlfn.XLOOKUP($A937,'LISTA '!$D:$D,'LISTA '!$S:$S),"999999,9")</f>
        <v>999999,9</v>
      </c>
    </row>
    <row r="938" spans="1:14" x14ac:dyDescent="0.3">
      <c r="A938" s="187">
        <v>16</v>
      </c>
      <c r="B938" s="221">
        <v>999999.9</v>
      </c>
      <c r="C938" s="221">
        <v>999999.9</v>
      </c>
      <c r="D938" s="221">
        <v>999999.9</v>
      </c>
      <c r="E938" s="221">
        <v>0</v>
      </c>
      <c r="F938" s="221">
        <v>0</v>
      </c>
      <c r="G938" s="221">
        <v>0</v>
      </c>
      <c r="H938" s="221">
        <v>0</v>
      </c>
      <c r="I938" s="221">
        <v>0</v>
      </c>
      <c r="J938" s="224">
        <v>46006.336053240739</v>
      </c>
      <c r="K938" s="221">
        <v>131</v>
      </c>
      <c r="L938" s="235" t="str">
        <f>IFERROR(_xlfn.XLOOKUP($A938,'LISTA '!$D:$D,'LISTA '!$S:$S),"999999,9")</f>
        <v>999999,9</v>
      </c>
      <c r="M938" s="2" t="str">
        <f>IFERROR(_xlfn.XLOOKUP($A938,'LISTA '!$D:$D,'LISTA '!$S:$S),"999999,9")</f>
        <v>999999,9</v>
      </c>
      <c r="N938" s="2" t="str">
        <f>IFERROR(_xlfn.XLOOKUP($A938,'LISTA '!$D:$D,'LISTA '!$S:$S),"999999,9")</f>
        <v>999999,9</v>
      </c>
    </row>
    <row r="939" spans="1:14" x14ac:dyDescent="0.3">
      <c r="A939" s="187">
        <v>20102</v>
      </c>
      <c r="B939" s="221">
        <v>999999.9</v>
      </c>
      <c r="C939" s="221">
        <v>999999.9</v>
      </c>
      <c r="D939" s="221">
        <v>999999.9</v>
      </c>
      <c r="E939" s="221">
        <v>0</v>
      </c>
      <c r="F939" s="221">
        <v>0</v>
      </c>
      <c r="G939" s="221">
        <v>0</v>
      </c>
      <c r="H939" s="221">
        <v>0</v>
      </c>
      <c r="I939" s="221">
        <v>0</v>
      </c>
      <c r="J939" s="224">
        <v>46006.336053240739</v>
      </c>
      <c r="K939" s="221">
        <v>132</v>
      </c>
      <c r="L939" s="235" t="str">
        <f>IFERROR(_xlfn.XLOOKUP($A939,'LISTA '!$D:$D,'LISTA '!$S:$S),"999999,9")</f>
        <v>999999,9</v>
      </c>
      <c r="M939" s="2" t="str">
        <f>IFERROR(_xlfn.XLOOKUP($A939,'LISTA '!$D:$D,'LISTA '!$S:$S),"999999,9")</f>
        <v>999999,9</v>
      </c>
      <c r="N939" s="2" t="str">
        <f>IFERROR(_xlfn.XLOOKUP($A939,'LISTA '!$D:$D,'LISTA '!$S:$S),"999999,9")</f>
        <v>999999,9</v>
      </c>
    </row>
    <row r="940" spans="1:14" x14ac:dyDescent="0.3">
      <c r="A940" s="187">
        <v>20072</v>
      </c>
      <c r="B940" s="221">
        <v>999999.9</v>
      </c>
      <c r="C940" s="221">
        <v>999999.9</v>
      </c>
      <c r="D940" s="221">
        <v>999999.9</v>
      </c>
      <c r="E940" s="221">
        <v>0</v>
      </c>
      <c r="F940" s="221">
        <v>0</v>
      </c>
      <c r="G940" s="221">
        <v>0</v>
      </c>
      <c r="H940" s="221">
        <v>0</v>
      </c>
      <c r="I940" s="221">
        <v>0</v>
      </c>
      <c r="J940" s="224">
        <v>46006.336053240739</v>
      </c>
      <c r="K940" s="221">
        <v>135</v>
      </c>
      <c r="L940" s="235" t="str">
        <f>IFERROR(_xlfn.XLOOKUP($A940,'LISTA '!$D:$D,'LISTA '!$S:$S),"999999,9")</f>
        <v>999999,9</v>
      </c>
      <c r="M940" s="2" t="str">
        <f>IFERROR(_xlfn.XLOOKUP($A940,'LISTA '!$D:$D,'LISTA '!$S:$S),"999999,9")</f>
        <v>999999,9</v>
      </c>
      <c r="N940" s="2" t="str">
        <f>IFERROR(_xlfn.XLOOKUP($A940,'LISTA '!$D:$D,'LISTA '!$S:$S),"999999,9")</f>
        <v>999999,9</v>
      </c>
    </row>
    <row r="941" spans="1:14" x14ac:dyDescent="0.3">
      <c r="A941" s="187">
        <v>20042</v>
      </c>
      <c r="B941" s="221">
        <v>317.52</v>
      </c>
      <c r="C941" s="221">
        <v>317.52</v>
      </c>
      <c r="D941" s="221">
        <v>317.52</v>
      </c>
      <c r="E941" s="221">
        <v>0</v>
      </c>
      <c r="F941" s="221">
        <v>0</v>
      </c>
      <c r="G941" s="221">
        <v>0</v>
      </c>
      <c r="H941" s="221">
        <v>154</v>
      </c>
      <c r="I941" s="221">
        <v>0</v>
      </c>
      <c r="J941" s="224">
        <v>46006.336053240739</v>
      </c>
      <c r="K941" s="221">
        <v>142</v>
      </c>
      <c r="L941" s="235">
        <f>IFERROR(_xlfn.XLOOKUP($A941,'LISTA '!$D:$D,'LISTA '!$S:$S),"999999,9")</f>
        <v>317.52</v>
      </c>
      <c r="M941" s="2">
        <f>IFERROR(_xlfn.XLOOKUP($A941,'LISTA '!$D:$D,'LISTA '!$S:$S),"999999,9")</f>
        <v>317.52</v>
      </c>
      <c r="N941" s="2">
        <f>IFERROR(_xlfn.XLOOKUP($A941,'LISTA '!$D:$D,'LISTA '!$S:$S),"999999,9")</f>
        <v>317.52</v>
      </c>
    </row>
    <row r="942" spans="1:14" x14ac:dyDescent="0.3">
      <c r="A942" s="187">
        <v>20105</v>
      </c>
      <c r="B942" s="221">
        <v>999999.9</v>
      </c>
      <c r="C942" s="221">
        <v>999999.9</v>
      </c>
      <c r="D942" s="221">
        <v>999999.9</v>
      </c>
      <c r="E942" s="221">
        <v>0</v>
      </c>
      <c r="F942" s="221">
        <v>0</v>
      </c>
      <c r="G942" s="221">
        <v>0</v>
      </c>
      <c r="H942" s="221">
        <v>0</v>
      </c>
      <c r="I942" s="221">
        <v>0</v>
      </c>
      <c r="J942" s="224">
        <v>46006.336053240739</v>
      </c>
      <c r="K942" s="221">
        <v>144</v>
      </c>
      <c r="L942" s="235" t="str">
        <f>IFERROR(_xlfn.XLOOKUP($A942,'LISTA '!$D:$D,'LISTA '!$S:$S),"999999,9")</f>
        <v>999999,9</v>
      </c>
      <c r="M942" s="2" t="str">
        <f>IFERROR(_xlfn.XLOOKUP($A942,'LISTA '!$D:$D,'LISTA '!$S:$S),"999999,9")</f>
        <v>999999,9</v>
      </c>
      <c r="N942" s="2" t="str">
        <f>IFERROR(_xlfn.XLOOKUP($A942,'LISTA '!$D:$D,'LISTA '!$S:$S),"999999,9")</f>
        <v>999999,9</v>
      </c>
    </row>
    <row r="943" spans="1:14" x14ac:dyDescent="0.3">
      <c r="A943" s="187">
        <v>20030</v>
      </c>
      <c r="B943" s="221">
        <v>999999.9</v>
      </c>
      <c r="C943" s="221">
        <v>999999.9</v>
      </c>
      <c r="D943" s="221">
        <v>999999.9</v>
      </c>
      <c r="E943" s="221">
        <v>0</v>
      </c>
      <c r="F943" s="221">
        <v>0</v>
      </c>
      <c r="G943" s="221">
        <v>0</v>
      </c>
      <c r="H943" s="221">
        <v>0</v>
      </c>
      <c r="I943" s="221">
        <v>0</v>
      </c>
      <c r="J943" s="224">
        <v>46006.336053240739</v>
      </c>
      <c r="K943" s="221">
        <v>148</v>
      </c>
      <c r="L943" s="235">
        <v>999999.9</v>
      </c>
      <c r="M943" s="2">
        <v>999999.9</v>
      </c>
      <c r="N943" s="2">
        <v>999999.9</v>
      </c>
    </row>
    <row r="944" spans="1:14" x14ac:dyDescent="0.3">
      <c r="A944" s="187">
        <v>68</v>
      </c>
      <c r="B944" s="221">
        <v>999999.9</v>
      </c>
      <c r="C944" s="221">
        <v>999999.9</v>
      </c>
      <c r="D944" s="221">
        <v>999999.9</v>
      </c>
      <c r="E944" s="221">
        <v>0</v>
      </c>
      <c r="F944" s="221">
        <v>0</v>
      </c>
      <c r="G944" s="221">
        <v>0</v>
      </c>
      <c r="H944" s="221">
        <v>0</v>
      </c>
      <c r="I944" s="221">
        <v>0</v>
      </c>
      <c r="J944" s="224">
        <v>46006.336053240739</v>
      </c>
      <c r="K944" s="221">
        <v>150</v>
      </c>
      <c r="L944" s="235" t="str">
        <f>IFERROR(_xlfn.XLOOKUP($A944,'LISTA '!$D:$D,'LISTA '!$S:$S),"999999,9")</f>
        <v>999999,9</v>
      </c>
      <c r="M944" s="2" t="str">
        <f>IFERROR(_xlfn.XLOOKUP($A944,'LISTA '!$D:$D,'LISTA '!$S:$S),"999999,9")</f>
        <v>999999,9</v>
      </c>
      <c r="N944" s="2" t="str">
        <f>IFERROR(_xlfn.XLOOKUP($A944,'LISTA '!$D:$D,'LISTA '!$S:$S),"999999,9")</f>
        <v>999999,9</v>
      </c>
    </row>
    <row r="945" spans="1:14" x14ac:dyDescent="0.3">
      <c r="A945" s="187">
        <v>20090</v>
      </c>
      <c r="B945" s="221">
        <v>59</v>
      </c>
      <c r="C945" s="221">
        <v>59</v>
      </c>
      <c r="D945" s="221">
        <v>59</v>
      </c>
      <c r="E945" s="221">
        <v>0</v>
      </c>
      <c r="F945" s="221">
        <v>0</v>
      </c>
      <c r="G945" s="221">
        <v>0</v>
      </c>
      <c r="H945" s="221">
        <v>0</v>
      </c>
      <c r="I945" s="221">
        <v>0</v>
      </c>
      <c r="J945" s="224">
        <v>46006.336053240739</v>
      </c>
      <c r="K945" s="221">
        <v>151</v>
      </c>
      <c r="L945" s="235">
        <f>IFERROR(_xlfn.XLOOKUP($A945,'LISTA '!$D:$D,'LISTA '!$S:$S),"999999,9")</f>
        <v>59</v>
      </c>
      <c r="M945" s="2">
        <f>IFERROR(_xlfn.XLOOKUP($A945,'LISTA '!$D:$D,'LISTA '!$S:$S),"999999,9")</f>
        <v>59</v>
      </c>
      <c r="N945" s="2">
        <f>IFERROR(_xlfn.XLOOKUP($A945,'LISTA '!$D:$D,'LISTA '!$S:$S),"999999,9")</f>
        <v>59</v>
      </c>
    </row>
    <row r="946" spans="1:14" x14ac:dyDescent="0.3">
      <c r="A946" s="187">
        <v>20088</v>
      </c>
      <c r="B946" s="221">
        <v>999999.9</v>
      </c>
      <c r="C946" s="221">
        <v>999999.9</v>
      </c>
      <c r="D946" s="221">
        <v>999999.9</v>
      </c>
      <c r="E946" s="221">
        <v>0</v>
      </c>
      <c r="F946" s="221">
        <v>0</v>
      </c>
      <c r="G946" s="221">
        <v>0</v>
      </c>
      <c r="H946" s="221">
        <v>0</v>
      </c>
      <c r="I946" s="221">
        <v>0</v>
      </c>
      <c r="J946" s="224">
        <v>46006.336053240739</v>
      </c>
      <c r="K946" s="221">
        <v>158</v>
      </c>
      <c r="L946" s="235" t="str">
        <f>IFERROR(_xlfn.XLOOKUP($A946,'LISTA '!$D:$D,'LISTA '!$S:$S),"999999,9")</f>
        <v>999999,9</v>
      </c>
      <c r="M946" s="2" t="str">
        <f>IFERROR(_xlfn.XLOOKUP($A946,'LISTA '!$D:$D,'LISTA '!$S:$S),"999999,9")</f>
        <v>999999,9</v>
      </c>
      <c r="N946" s="2" t="str">
        <f>IFERROR(_xlfn.XLOOKUP($A946,'LISTA '!$D:$D,'LISTA '!$S:$S),"999999,9")</f>
        <v>999999,9</v>
      </c>
    </row>
    <row r="947" spans="1:14" x14ac:dyDescent="0.3">
      <c r="A947" s="187">
        <v>20107</v>
      </c>
      <c r="B947" s="221">
        <v>575</v>
      </c>
      <c r="C947" s="221">
        <v>575</v>
      </c>
      <c r="D947" s="221">
        <v>575</v>
      </c>
      <c r="E947" s="221">
        <v>0</v>
      </c>
      <c r="F947" s="221">
        <v>0</v>
      </c>
      <c r="G947" s="221">
        <v>0</v>
      </c>
      <c r="H947" s="221">
        <v>0</v>
      </c>
      <c r="I947" s="221">
        <v>0</v>
      </c>
      <c r="J947" s="224">
        <v>46006.336053240739</v>
      </c>
      <c r="K947" s="221">
        <v>163</v>
      </c>
      <c r="L947" s="235">
        <f>IFERROR(_xlfn.XLOOKUP($A947,'LISTA '!$D:$D,'LISTA '!$S:$S),"999999,9")</f>
        <v>575</v>
      </c>
      <c r="M947" s="2">
        <f>IFERROR(_xlfn.XLOOKUP($A947,'LISTA '!$D:$D,'LISTA '!$S:$S),"999999,9")</f>
        <v>575</v>
      </c>
      <c r="N947" s="2">
        <f>IFERROR(_xlfn.XLOOKUP($A947,'LISTA '!$D:$D,'LISTA '!$S:$S),"999999,9")</f>
        <v>575</v>
      </c>
    </row>
    <row r="948" spans="1:14" x14ac:dyDescent="0.3">
      <c r="A948" s="187">
        <v>20110</v>
      </c>
      <c r="B948" s="221">
        <v>999999.9</v>
      </c>
      <c r="C948" s="221">
        <v>999999.9</v>
      </c>
      <c r="D948" s="221">
        <v>999999.9</v>
      </c>
      <c r="E948" s="221">
        <v>0</v>
      </c>
      <c r="F948" s="221">
        <v>0</v>
      </c>
      <c r="G948" s="221">
        <v>0</v>
      </c>
      <c r="H948" s="221">
        <v>0</v>
      </c>
      <c r="I948" s="221">
        <v>0</v>
      </c>
      <c r="J948" s="224">
        <v>46006.336053240739</v>
      </c>
      <c r="K948" s="221">
        <v>236</v>
      </c>
      <c r="L948" s="235" t="str">
        <f>IFERROR(_xlfn.XLOOKUP($A948,'LISTA '!$D:$D,'LISTA '!$S:$S),"999999,9")</f>
        <v>999999,9</v>
      </c>
      <c r="M948" s="2" t="str">
        <f>IFERROR(_xlfn.XLOOKUP($A948,'LISTA '!$D:$D,'LISTA '!$S:$S),"999999,9")</f>
        <v>999999,9</v>
      </c>
      <c r="N948" s="2" t="str">
        <f>IFERROR(_xlfn.XLOOKUP($A948,'LISTA '!$D:$D,'LISTA '!$S:$S),"999999,9")</f>
        <v>999999,9</v>
      </c>
    </row>
    <row r="949" spans="1:14" x14ac:dyDescent="0.3">
      <c r="A949" s="187">
        <v>280</v>
      </c>
      <c r="B949" s="221">
        <v>999999.9</v>
      </c>
      <c r="C949" s="221">
        <v>999999.9</v>
      </c>
      <c r="D949" s="221">
        <v>999999.9</v>
      </c>
      <c r="E949" s="221">
        <v>0</v>
      </c>
      <c r="F949" s="221">
        <v>0</v>
      </c>
      <c r="G949" s="221">
        <v>0</v>
      </c>
      <c r="H949" s="221">
        <v>0</v>
      </c>
      <c r="I949" s="221">
        <v>0</v>
      </c>
      <c r="J949" s="224">
        <v>46006.336053240739</v>
      </c>
      <c r="K949" s="221">
        <v>257</v>
      </c>
      <c r="L949" s="235" t="str">
        <f>IFERROR(_xlfn.XLOOKUP($A949,'LISTA '!$D:$D,'LISTA '!$S:$S),"999999,9")</f>
        <v>999999,9</v>
      </c>
      <c r="M949" s="2" t="str">
        <f>IFERROR(_xlfn.XLOOKUP($A949,'LISTA '!$D:$D,'LISTA '!$S:$S),"999999,9")</f>
        <v>999999,9</v>
      </c>
      <c r="N949" s="2" t="str">
        <f>IFERROR(_xlfn.XLOOKUP($A949,'LISTA '!$D:$D,'LISTA '!$S:$S),"999999,9")</f>
        <v>999999,9</v>
      </c>
    </row>
    <row r="950" spans="1:14" x14ac:dyDescent="0.3">
      <c r="A950" s="187">
        <v>127</v>
      </c>
      <c r="B950" s="221">
        <v>53.400000000000006</v>
      </c>
      <c r="C950" s="221">
        <v>53.400000000000006</v>
      </c>
      <c r="D950" s="221">
        <v>53.400000000000006</v>
      </c>
      <c r="E950" s="221">
        <v>0</v>
      </c>
      <c r="F950" s="221">
        <v>0</v>
      </c>
      <c r="G950" s="221">
        <v>0</v>
      </c>
      <c r="H950" s="221">
        <v>0</v>
      </c>
      <c r="I950" s="221">
        <v>0</v>
      </c>
      <c r="J950" s="224">
        <v>46006.336053240739</v>
      </c>
      <c r="K950" s="221">
        <v>262</v>
      </c>
      <c r="L950" s="235">
        <f>IFERROR(_xlfn.XLOOKUP($A950,'LISTA '!$D:$D,'LISTA '!$S:$S),"999999,9")</f>
        <v>53.400000000000006</v>
      </c>
      <c r="M950" s="2">
        <f>IFERROR(_xlfn.XLOOKUP($A950,'LISTA '!$D:$D,'LISTA '!$S:$S),"999999,9")</f>
        <v>53.400000000000006</v>
      </c>
      <c r="N950" s="2">
        <f>IFERROR(_xlfn.XLOOKUP($A950,'LISTA '!$D:$D,'LISTA '!$S:$S),"999999,9")</f>
        <v>53.400000000000006</v>
      </c>
    </row>
    <row r="951" spans="1:14" x14ac:dyDescent="0.3">
      <c r="A951" s="187">
        <v>20028</v>
      </c>
      <c r="B951" s="221">
        <v>999999.9</v>
      </c>
      <c r="C951" s="221">
        <v>999999.9</v>
      </c>
      <c r="D951" s="221">
        <v>999999.9</v>
      </c>
      <c r="E951" s="221">
        <v>0</v>
      </c>
      <c r="F951" s="221">
        <v>0</v>
      </c>
      <c r="G951" s="221">
        <v>0</v>
      </c>
      <c r="H951" s="221">
        <v>0</v>
      </c>
      <c r="I951" s="221">
        <v>0</v>
      </c>
      <c r="J951" s="224">
        <v>46006.336053240739</v>
      </c>
      <c r="K951" s="221">
        <v>329</v>
      </c>
      <c r="L951" s="235" t="str">
        <f>IFERROR(_xlfn.XLOOKUP($A951,'LISTA '!$D:$D,'LISTA '!$S:$S),"999999,9")</f>
        <v>999999,9</v>
      </c>
      <c r="M951" s="2" t="str">
        <f>IFERROR(_xlfn.XLOOKUP($A951,'LISTA '!$D:$D,'LISTA '!$S:$S),"999999,9")</f>
        <v>999999,9</v>
      </c>
      <c r="N951" s="2" t="str">
        <f>IFERROR(_xlfn.XLOOKUP($A951,'LISTA '!$D:$D,'LISTA '!$S:$S),"999999,9")</f>
        <v>999999,9</v>
      </c>
    </row>
    <row r="952" spans="1:14" x14ac:dyDescent="0.3">
      <c r="A952" s="187">
        <v>20029</v>
      </c>
      <c r="B952" s="221">
        <v>837.5</v>
      </c>
      <c r="C952" s="221">
        <v>837.5</v>
      </c>
      <c r="D952" s="221">
        <v>837.5</v>
      </c>
      <c r="E952" s="221">
        <v>0</v>
      </c>
      <c r="F952" s="221">
        <v>0</v>
      </c>
      <c r="G952" s="221">
        <v>0</v>
      </c>
      <c r="H952" s="221">
        <v>0</v>
      </c>
      <c r="I952" s="221">
        <v>0</v>
      </c>
      <c r="J952" s="224">
        <v>46006.336053240739</v>
      </c>
      <c r="K952" s="221">
        <v>332</v>
      </c>
      <c r="L952" s="235">
        <f>IFERROR(_xlfn.XLOOKUP($A952,'LISTA '!$D:$D,'LISTA '!$S:$S),"999999,9")</f>
        <v>837.5</v>
      </c>
      <c r="M952" s="2">
        <f>IFERROR(_xlfn.XLOOKUP($A952,'LISTA '!$D:$D,'LISTA '!$S:$S),"999999,9")</f>
        <v>837.5</v>
      </c>
      <c r="N952" s="2">
        <f>IFERROR(_xlfn.XLOOKUP($A952,'LISTA '!$D:$D,'LISTA '!$S:$S),"999999,9")</f>
        <v>837.5</v>
      </c>
    </row>
    <row r="953" spans="1:14" x14ac:dyDescent="0.3">
      <c r="A953" s="187">
        <v>134</v>
      </c>
      <c r="B953" s="221">
        <v>450</v>
      </c>
      <c r="C953" s="221">
        <v>450</v>
      </c>
      <c r="D953" s="221">
        <v>450</v>
      </c>
      <c r="E953" s="221">
        <v>0</v>
      </c>
      <c r="F953" s="221">
        <v>0</v>
      </c>
      <c r="G953" s="221">
        <v>0</v>
      </c>
      <c r="H953" s="221">
        <v>0</v>
      </c>
      <c r="I953" s="221">
        <v>0</v>
      </c>
      <c r="J953" s="224">
        <v>46006.336053240739</v>
      </c>
      <c r="K953" s="221">
        <v>350</v>
      </c>
      <c r="L953" s="235">
        <f>IFERROR(_xlfn.XLOOKUP($A953,'LISTA '!$D:$D,'LISTA '!$S:$S),"999999,9")</f>
        <v>450</v>
      </c>
      <c r="M953" s="2">
        <f>IFERROR(_xlfn.XLOOKUP($A953,'LISTA '!$D:$D,'LISTA '!$S:$S),"999999,9")</f>
        <v>450</v>
      </c>
      <c r="N953" s="2">
        <f>IFERROR(_xlfn.XLOOKUP($A953,'LISTA '!$D:$D,'LISTA '!$S:$S),"999999,9")</f>
        <v>450</v>
      </c>
    </row>
    <row r="954" spans="1:14" x14ac:dyDescent="0.3">
      <c r="A954" s="187">
        <v>20095</v>
      </c>
      <c r="B954" s="221">
        <v>999999.9</v>
      </c>
      <c r="C954" s="221">
        <v>999999.9</v>
      </c>
      <c r="D954" s="221">
        <v>999999.9</v>
      </c>
      <c r="E954" s="221">
        <v>0</v>
      </c>
      <c r="F954" s="221">
        <v>0</v>
      </c>
      <c r="G954" s="221">
        <v>0</v>
      </c>
      <c r="H954" s="221">
        <v>0</v>
      </c>
      <c r="I954" s="221">
        <v>0</v>
      </c>
      <c r="J954" s="224">
        <v>46006.336053240739</v>
      </c>
      <c r="K954" s="221">
        <v>364</v>
      </c>
      <c r="L954" s="235" t="str">
        <f>IFERROR(_xlfn.XLOOKUP($A954,'LISTA '!$D:$D,'LISTA '!$S:$S),"999999,9")</f>
        <v>999999,9</v>
      </c>
      <c r="M954" s="2" t="str">
        <f>IFERROR(_xlfn.XLOOKUP($A954,'LISTA '!$D:$D,'LISTA '!$S:$S),"999999,9")</f>
        <v>999999,9</v>
      </c>
      <c r="N954" s="2" t="str">
        <f>IFERROR(_xlfn.XLOOKUP($A954,'LISTA '!$D:$D,'LISTA '!$S:$S),"999999,9")</f>
        <v>999999,9</v>
      </c>
    </row>
    <row r="955" spans="1:14" x14ac:dyDescent="0.3">
      <c r="A955" s="187">
        <v>1271</v>
      </c>
      <c r="B955" s="221">
        <v>43</v>
      </c>
      <c r="C955" s="221">
        <v>43</v>
      </c>
      <c r="D955" s="221">
        <v>43</v>
      </c>
      <c r="E955" s="221">
        <v>0</v>
      </c>
      <c r="F955" s="221">
        <v>0</v>
      </c>
      <c r="G955" s="221">
        <v>0</v>
      </c>
      <c r="H955" s="221">
        <v>0</v>
      </c>
      <c r="I955" s="221">
        <v>0</v>
      </c>
      <c r="J955" s="224">
        <v>46006.336053240739</v>
      </c>
      <c r="K955" s="221">
        <v>2314</v>
      </c>
      <c r="L955" s="235">
        <f>IFERROR(_xlfn.XLOOKUP($A955,'LISTA '!$D:$D,'LISTA '!$S:$S),"999999,9")</f>
        <v>43</v>
      </c>
      <c r="M955" s="2">
        <f>IFERROR(_xlfn.XLOOKUP($A955,'LISTA '!$D:$D,'LISTA '!$S:$S),"999999,9")</f>
        <v>43</v>
      </c>
      <c r="N955" s="2">
        <f>IFERROR(_xlfn.XLOOKUP($A955,'LISTA '!$D:$D,'LISTA '!$S:$S),"999999,9")</f>
        <v>43</v>
      </c>
    </row>
    <row r="956" spans="1:14" x14ac:dyDescent="0.3">
      <c r="A956" s="187">
        <v>21708</v>
      </c>
      <c r="B956" s="221">
        <v>999999.9</v>
      </c>
      <c r="C956" s="221">
        <v>999999.9</v>
      </c>
      <c r="D956" s="221">
        <v>999999.9</v>
      </c>
      <c r="E956" s="221">
        <v>0</v>
      </c>
      <c r="F956" s="221">
        <v>0</v>
      </c>
      <c r="G956" s="221">
        <v>0</v>
      </c>
      <c r="H956" s="221">
        <v>0</v>
      </c>
      <c r="I956" s="221">
        <v>0</v>
      </c>
      <c r="J956" s="224">
        <v>46006.336053240739</v>
      </c>
      <c r="K956" s="221">
        <v>3958</v>
      </c>
      <c r="L956" s="235" t="str">
        <f>IFERROR(_xlfn.XLOOKUP($A956,'LISTA '!$D:$D,'LISTA '!$S:$S),"999999,9")</f>
        <v>999999,9</v>
      </c>
      <c r="M956" s="2" t="str">
        <f>IFERROR(_xlfn.XLOOKUP($A956,'LISTA '!$D:$D,'LISTA '!$S:$S),"999999,9")</f>
        <v>999999,9</v>
      </c>
      <c r="N956" s="2" t="str">
        <f>IFERROR(_xlfn.XLOOKUP($A956,'LISTA '!$D:$D,'LISTA '!$S:$S),"999999,9")</f>
        <v>999999,9</v>
      </c>
    </row>
    <row r="957" spans="1:14" x14ac:dyDescent="0.3">
      <c r="A957" s="187">
        <v>21709</v>
      </c>
      <c r="B957" s="221">
        <v>999999.9</v>
      </c>
      <c r="C957" s="221">
        <v>999999.9</v>
      </c>
      <c r="D957" s="221">
        <v>999999.9</v>
      </c>
      <c r="E957" s="221">
        <v>0</v>
      </c>
      <c r="F957" s="221">
        <v>0</v>
      </c>
      <c r="G957" s="221">
        <v>0</v>
      </c>
      <c r="H957" s="221">
        <v>0</v>
      </c>
      <c r="I957" s="221">
        <v>0</v>
      </c>
      <c r="J957" s="224">
        <v>46006.336053240739</v>
      </c>
      <c r="K957" s="221">
        <v>3959</v>
      </c>
      <c r="L957" s="235" t="str">
        <f>IFERROR(_xlfn.XLOOKUP($A957,'LISTA '!$D:$D,'LISTA '!$S:$S),"999999,9")</f>
        <v>999999,9</v>
      </c>
      <c r="M957" s="2" t="str">
        <f>IFERROR(_xlfn.XLOOKUP($A957,'LISTA '!$D:$D,'LISTA '!$S:$S),"999999,9")</f>
        <v>999999,9</v>
      </c>
      <c r="N957" s="2" t="str">
        <f>IFERROR(_xlfn.XLOOKUP($A957,'LISTA '!$D:$D,'LISTA '!$S:$S),"999999,9")</f>
        <v>999999,9</v>
      </c>
    </row>
    <row r="958" spans="1:14" x14ac:dyDescent="0.3">
      <c r="A958" s="187">
        <v>21710</v>
      </c>
      <c r="B958" s="221">
        <v>999999.9</v>
      </c>
      <c r="C958" s="221">
        <v>999999.9</v>
      </c>
      <c r="D958" s="221">
        <v>999999.9</v>
      </c>
      <c r="E958" s="221">
        <v>0</v>
      </c>
      <c r="F958" s="221">
        <v>0</v>
      </c>
      <c r="G958" s="221">
        <v>0</v>
      </c>
      <c r="H958" s="221">
        <v>0</v>
      </c>
      <c r="I958" s="221">
        <v>0</v>
      </c>
      <c r="J958" s="224">
        <v>46006.336053240739</v>
      </c>
      <c r="K958" s="221">
        <v>3960</v>
      </c>
      <c r="L958" s="235" t="str">
        <f>IFERROR(_xlfn.XLOOKUP($A958,'LISTA '!$D:$D,'LISTA '!$S:$S),"999999,9")</f>
        <v>999999,9</v>
      </c>
      <c r="M958" s="2" t="str">
        <f>IFERROR(_xlfn.XLOOKUP($A958,'LISTA '!$D:$D,'LISTA '!$S:$S),"999999,9")</f>
        <v>999999,9</v>
      </c>
      <c r="N958" s="2" t="str">
        <f>IFERROR(_xlfn.XLOOKUP($A958,'LISTA '!$D:$D,'LISTA '!$S:$S),"999999,9")</f>
        <v>999999,9</v>
      </c>
    </row>
    <row r="959" spans="1:14" x14ac:dyDescent="0.3">
      <c r="A959" s="187">
        <v>20611</v>
      </c>
      <c r="B959" s="221">
        <v>999999.9</v>
      </c>
      <c r="C959" s="221">
        <v>999999.9</v>
      </c>
      <c r="D959" s="221">
        <v>999999.9</v>
      </c>
      <c r="E959" s="221">
        <v>0</v>
      </c>
      <c r="F959" s="221">
        <v>0</v>
      </c>
      <c r="G959" s="221">
        <v>0</v>
      </c>
      <c r="H959" s="221">
        <v>0</v>
      </c>
      <c r="I959" s="221">
        <v>0</v>
      </c>
      <c r="J959" s="224">
        <v>46006.336053240739</v>
      </c>
      <c r="K959" s="221">
        <v>3717</v>
      </c>
      <c r="L959" s="235" t="str">
        <f>IFERROR(_xlfn.XLOOKUP($A959,'LISTA '!$D:$D,'LISTA '!$S:$S),"999999,9")</f>
        <v>999999,9</v>
      </c>
      <c r="M959" s="2" t="str">
        <f>IFERROR(_xlfn.XLOOKUP($A959,'LISTA '!$D:$D,'LISTA '!$S:$S),"999999,9")</f>
        <v>999999,9</v>
      </c>
      <c r="N959" s="2" t="str">
        <f>IFERROR(_xlfn.XLOOKUP($A959,'LISTA '!$D:$D,'LISTA '!$S:$S),"999999,9")</f>
        <v>999999,9</v>
      </c>
    </row>
    <row r="960" spans="1:14" x14ac:dyDescent="0.3">
      <c r="A960" s="187">
        <v>2173</v>
      </c>
      <c r="B960" s="221">
        <v>999999.9</v>
      </c>
      <c r="C960" s="221">
        <v>999999.9</v>
      </c>
      <c r="D960" s="221">
        <v>999999.9</v>
      </c>
      <c r="E960" s="221">
        <v>0</v>
      </c>
      <c r="F960" s="221">
        <v>0</v>
      </c>
      <c r="G960" s="221">
        <v>0</v>
      </c>
      <c r="H960" s="221">
        <v>0</v>
      </c>
      <c r="I960" s="221">
        <v>0</v>
      </c>
      <c r="J960" s="224">
        <v>46006.336053240739</v>
      </c>
      <c r="K960" s="221">
        <v>3726</v>
      </c>
      <c r="L960" s="235" t="str">
        <f>IFERROR(_xlfn.XLOOKUP($A960,'LISTA '!$D:$D,'LISTA '!$S:$S),"999999,9")</f>
        <v>999999,9</v>
      </c>
      <c r="M960" s="2" t="str">
        <f>IFERROR(_xlfn.XLOOKUP($A960,'LISTA '!$D:$D,'LISTA '!$S:$S),"999999,9")</f>
        <v>999999,9</v>
      </c>
      <c r="N960" s="2" t="str">
        <f>IFERROR(_xlfn.XLOOKUP($A960,'LISTA '!$D:$D,'LISTA '!$S:$S),"999999,9")</f>
        <v>999999,9</v>
      </c>
    </row>
    <row r="961" spans="1:14" x14ac:dyDescent="0.3">
      <c r="A961" s="187">
        <v>21617</v>
      </c>
      <c r="B961" s="221">
        <v>999999.9</v>
      </c>
      <c r="C961" s="221">
        <v>999999.9</v>
      </c>
      <c r="D961" s="221">
        <v>999999.9</v>
      </c>
      <c r="E961" s="221">
        <v>0</v>
      </c>
      <c r="F961" s="221">
        <v>0</v>
      </c>
      <c r="G961" s="221">
        <v>0</v>
      </c>
      <c r="H961" s="221">
        <v>0</v>
      </c>
      <c r="I961" s="221">
        <v>0</v>
      </c>
      <c r="J961" s="224">
        <v>46006.336053240739</v>
      </c>
      <c r="K961" s="221">
        <v>3730</v>
      </c>
      <c r="L961" s="235" t="str">
        <f>IFERROR(_xlfn.XLOOKUP($A961,'LISTA '!$D:$D,'LISTA '!$S:$S),"999999,9")</f>
        <v>999999,9</v>
      </c>
      <c r="M961" s="2" t="str">
        <f>IFERROR(_xlfn.XLOOKUP($A961,'LISTA '!$D:$D,'LISTA '!$S:$S),"999999,9")</f>
        <v>999999,9</v>
      </c>
      <c r="N961" s="2" t="str">
        <f>IFERROR(_xlfn.XLOOKUP($A961,'LISTA '!$D:$D,'LISTA '!$S:$S),"999999,9")</f>
        <v>999999,9</v>
      </c>
    </row>
    <row r="962" spans="1:14" x14ac:dyDescent="0.3">
      <c r="A962" s="187">
        <v>2229</v>
      </c>
      <c r="B962" s="221">
        <v>999999.9</v>
      </c>
      <c r="C962" s="221">
        <v>999999.9</v>
      </c>
      <c r="D962" s="221">
        <v>999999.9</v>
      </c>
      <c r="E962" s="221">
        <v>0</v>
      </c>
      <c r="F962" s="221">
        <v>0</v>
      </c>
      <c r="G962" s="221">
        <v>0</v>
      </c>
      <c r="H962" s="221">
        <v>0</v>
      </c>
      <c r="I962" s="221">
        <v>0</v>
      </c>
      <c r="J962" s="224">
        <v>46006.336053240739</v>
      </c>
      <c r="K962" s="221">
        <v>3838</v>
      </c>
      <c r="L962" s="235" t="str">
        <f>IFERROR(_xlfn.XLOOKUP($A962,'LISTA '!$D:$D,'LISTA '!$S:$S),"999999,9")</f>
        <v>999999,9</v>
      </c>
      <c r="M962" s="2" t="str">
        <f>IFERROR(_xlfn.XLOOKUP($A962,'LISTA '!$D:$D,'LISTA '!$S:$S),"999999,9")</f>
        <v>999999,9</v>
      </c>
      <c r="N962" s="2" t="str">
        <f>IFERROR(_xlfn.XLOOKUP($A962,'LISTA '!$D:$D,'LISTA '!$S:$S),"999999,9")</f>
        <v>999999,9</v>
      </c>
    </row>
    <row r="963" spans="1:14" x14ac:dyDescent="0.3">
      <c r="A963" s="187">
        <v>21651</v>
      </c>
      <c r="B963" s="221">
        <v>999999.9</v>
      </c>
      <c r="C963" s="221">
        <v>999999.9</v>
      </c>
      <c r="D963" s="221">
        <v>999999.9</v>
      </c>
      <c r="E963" s="221">
        <v>0</v>
      </c>
      <c r="F963" s="221">
        <v>0</v>
      </c>
      <c r="G963" s="221">
        <v>0</v>
      </c>
      <c r="H963" s="221">
        <v>0</v>
      </c>
      <c r="I963" s="221">
        <v>0</v>
      </c>
      <c r="J963" s="224">
        <v>46006.336053240739</v>
      </c>
      <c r="K963" s="221">
        <v>3840</v>
      </c>
      <c r="L963" s="235" t="str">
        <f>IFERROR(_xlfn.XLOOKUP($A963,'LISTA '!$D:$D,'LISTA '!$S:$S),"999999,9")</f>
        <v>999999,9</v>
      </c>
      <c r="M963" s="2" t="str">
        <f>IFERROR(_xlfn.XLOOKUP($A963,'LISTA '!$D:$D,'LISTA '!$S:$S),"999999,9")</f>
        <v>999999,9</v>
      </c>
      <c r="N963" s="2" t="str">
        <f>IFERROR(_xlfn.XLOOKUP($A963,'LISTA '!$D:$D,'LISTA '!$S:$S),"999999,9")</f>
        <v>999999,9</v>
      </c>
    </row>
    <row r="964" spans="1:14" x14ac:dyDescent="0.3">
      <c r="A964" s="187">
        <v>21652</v>
      </c>
      <c r="B964" s="221">
        <v>999999.9</v>
      </c>
      <c r="C964" s="221">
        <v>999999.9</v>
      </c>
      <c r="D964" s="221">
        <v>999999.9</v>
      </c>
      <c r="E964" s="221">
        <v>0</v>
      </c>
      <c r="F964" s="221">
        <v>0</v>
      </c>
      <c r="G964" s="221">
        <v>0</v>
      </c>
      <c r="H964" s="221">
        <v>154</v>
      </c>
      <c r="I964" s="221">
        <v>0</v>
      </c>
      <c r="J964" s="224">
        <v>46006.336053240739</v>
      </c>
      <c r="K964" s="221">
        <v>3843</v>
      </c>
      <c r="L964" s="235" t="str">
        <f>IFERROR(_xlfn.XLOOKUP($A964,'LISTA '!$D:$D,'LISTA '!$S:$S),"999999,9")</f>
        <v>999999,9</v>
      </c>
      <c r="M964" s="2" t="str">
        <f>IFERROR(_xlfn.XLOOKUP($A964,'LISTA '!$D:$D,'LISTA '!$S:$S),"999999,9")</f>
        <v>999999,9</v>
      </c>
      <c r="N964" s="2" t="str">
        <f>IFERROR(_xlfn.XLOOKUP($A964,'LISTA '!$D:$D,'LISTA '!$S:$S),"999999,9")</f>
        <v>999999,9</v>
      </c>
    </row>
    <row r="965" spans="1:14" x14ac:dyDescent="0.3">
      <c r="A965" s="187">
        <v>21657</v>
      </c>
      <c r="B965" s="221">
        <v>999999.9</v>
      </c>
      <c r="C965" s="221">
        <v>999999.9</v>
      </c>
      <c r="D965" s="221">
        <v>999999.9</v>
      </c>
      <c r="E965" s="221">
        <v>0</v>
      </c>
      <c r="F965" s="221">
        <v>0</v>
      </c>
      <c r="G965" s="221">
        <v>0</v>
      </c>
      <c r="H965" s="221">
        <v>0</v>
      </c>
      <c r="I965" s="221">
        <v>0</v>
      </c>
      <c r="J965" s="224">
        <v>46006.336053240739</v>
      </c>
      <c r="K965" s="221">
        <v>3855</v>
      </c>
      <c r="L965" s="235" t="str">
        <f>IFERROR(_xlfn.XLOOKUP($A965,'LISTA '!$D:$D,'LISTA '!$S:$S),"999999,9")</f>
        <v>999999,9</v>
      </c>
      <c r="M965" s="2" t="str">
        <f>IFERROR(_xlfn.XLOOKUP($A965,'LISTA '!$D:$D,'LISTA '!$S:$S),"999999,9")</f>
        <v>999999,9</v>
      </c>
      <c r="N965" s="2" t="str">
        <f>IFERROR(_xlfn.XLOOKUP($A965,'LISTA '!$D:$D,'LISTA '!$S:$S),"999999,9")</f>
        <v>999999,9</v>
      </c>
    </row>
    <row r="966" spans="1:14" x14ac:dyDescent="0.3">
      <c r="A966" s="187">
        <v>21663</v>
      </c>
      <c r="B966" s="221">
        <v>494.42400000000004</v>
      </c>
      <c r="C966" s="221">
        <v>494.42400000000004</v>
      </c>
      <c r="D966" s="221">
        <v>494.42400000000004</v>
      </c>
      <c r="E966" s="221">
        <v>0</v>
      </c>
      <c r="F966" s="221">
        <v>0</v>
      </c>
      <c r="G966" s="221">
        <v>0</v>
      </c>
      <c r="H966" s="221">
        <v>0</v>
      </c>
      <c r="I966" s="221">
        <v>0</v>
      </c>
      <c r="J966" s="224">
        <v>46006.336053240739</v>
      </c>
      <c r="K966" s="221">
        <v>3861</v>
      </c>
      <c r="L966" s="235">
        <f>IFERROR(_xlfn.XLOOKUP($A966,'LISTA '!$D:$D,'LISTA '!$S:$S),"999999,9")</f>
        <v>494.42400000000004</v>
      </c>
      <c r="M966" s="2">
        <f>IFERROR(_xlfn.XLOOKUP($A966,'LISTA '!$D:$D,'LISTA '!$S:$S),"999999,9")</f>
        <v>494.42400000000004</v>
      </c>
      <c r="N966" s="2">
        <f>IFERROR(_xlfn.XLOOKUP($A966,'LISTA '!$D:$D,'LISTA '!$S:$S),"999999,9")</f>
        <v>494.42400000000004</v>
      </c>
    </row>
    <row r="967" spans="1:14" x14ac:dyDescent="0.3">
      <c r="A967" s="187">
        <v>2816</v>
      </c>
      <c r="B967" s="221">
        <v>110.00000000000001</v>
      </c>
      <c r="C967" s="221">
        <v>110.00000000000001</v>
      </c>
      <c r="D967" s="221">
        <v>110.00000000000001</v>
      </c>
      <c r="E967" s="221">
        <v>0</v>
      </c>
      <c r="F967" s="221">
        <v>0</v>
      </c>
      <c r="G967" s="221">
        <v>0</v>
      </c>
      <c r="H967" s="221">
        <v>0</v>
      </c>
      <c r="I967" s="221">
        <v>0</v>
      </c>
      <c r="J967" s="224">
        <v>46006.336053240739</v>
      </c>
      <c r="K967" s="221">
        <v>3912</v>
      </c>
      <c r="L967" s="235">
        <f>IFERROR(_xlfn.XLOOKUP($A967,'LISTA '!$D:$D,'LISTA '!$S:$S),"999999,9")</f>
        <v>110.00000000000001</v>
      </c>
      <c r="M967" s="2">
        <f>IFERROR(_xlfn.XLOOKUP($A967,'LISTA '!$D:$D,'LISTA '!$S:$S),"999999,9")</f>
        <v>110.00000000000001</v>
      </c>
      <c r="N967" s="2">
        <f>IFERROR(_xlfn.XLOOKUP($A967,'LISTA '!$D:$D,'LISTA '!$S:$S),"999999,9")</f>
        <v>110.00000000000001</v>
      </c>
    </row>
    <row r="968" spans="1:14" x14ac:dyDescent="0.3">
      <c r="A968" s="187">
        <v>21713</v>
      </c>
      <c r="B968" s="221">
        <v>999999.9</v>
      </c>
      <c r="C968" s="221">
        <v>999999.9</v>
      </c>
      <c r="D968" s="221">
        <v>999999.9</v>
      </c>
      <c r="E968" s="221">
        <v>0</v>
      </c>
      <c r="F968" s="221">
        <v>0</v>
      </c>
      <c r="G968" s="221">
        <v>0</v>
      </c>
      <c r="H968" s="221">
        <v>0</v>
      </c>
      <c r="I968" s="221">
        <v>0</v>
      </c>
      <c r="J968" s="224">
        <v>46006.336053240739</v>
      </c>
      <c r="K968" s="221">
        <v>3964</v>
      </c>
      <c r="L968" s="235" t="str">
        <f>IFERROR(_xlfn.XLOOKUP($A968,'LISTA '!$D:$D,'LISTA '!$S:$S),"999999,9")</f>
        <v>999999,9</v>
      </c>
      <c r="M968" s="2" t="str">
        <f>IFERROR(_xlfn.XLOOKUP($A968,'LISTA '!$D:$D,'LISTA '!$S:$S),"999999,9")</f>
        <v>999999,9</v>
      </c>
      <c r="N968" s="2" t="str">
        <f>IFERROR(_xlfn.XLOOKUP($A968,'LISTA '!$D:$D,'LISTA '!$S:$S),"999999,9")</f>
        <v>999999,9</v>
      </c>
    </row>
    <row r="969" spans="1:14" x14ac:dyDescent="0.3">
      <c r="A969" s="187">
        <v>21727</v>
      </c>
      <c r="B969" s="221">
        <v>999999.9</v>
      </c>
      <c r="C969" s="221">
        <v>999999.9</v>
      </c>
      <c r="D969" s="221">
        <v>999999.9</v>
      </c>
      <c r="E969" s="221">
        <v>0</v>
      </c>
      <c r="F969" s="221">
        <v>0</v>
      </c>
      <c r="G969" s="221">
        <v>0</v>
      </c>
      <c r="H969" s="221">
        <v>0</v>
      </c>
      <c r="I969" s="221">
        <v>0</v>
      </c>
      <c r="J969" s="224">
        <v>46006.336053240739</v>
      </c>
      <c r="K969" s="221">
        <v>3979</v>
      </c>
      <c r="L969" s="235" t="str">
        <f>IFERROR(_xlfn.XLOOKUP($A969,'LISTA '!$D:$D,'LISTA '!$S:$S),"999999,9")</f>
        <v>999999,9</v>
      </c>
      <c r="M969" s="2" t="str">
        <f>IFERROR(_xlfn.XLOOKUP($A969,'LISTA '!$D:$D,'LISTA '!$S:$S),"999999,9")</f>
        <v>999999,9</v>
      </c>
      <c r="N969" s="2" t="str">
        <f>IFERROR(_xlfn.XLOOKUP($A969,'LISTA '!$D:$D,'LISTA '!$S:$S),"999999,9")</f>
        <v>999999,9</v>
      </c>
    </row>
    <row r="970" spans="1:14" x14ac:dyDescent="0.3">
      <c r="A970" s="187">
        <v>2824</v>
      </c>
      <c r="B970" s="221">
        <v>246.39999999999998</v>
      </c>
      <c r="C970" s="221">
        <v>246.39999999999998</v>
      </c>
      <c r="D970" s="221">
        <v>246.39999999999998</v>
      </c>
      <c r="E970" s="221">
        <v>0</v>
      </c>
      <c r="F970" s="221">
        <v>0</v>
      </c>
      <c r="G970" s="221">
        <v>0</v>
      </c>
      <c r="H970" s="221">
        <v>0</v>
      </c>
      <c r="I970" s="221">
        <v>0</v>
      </c>
      <c r="J970" s="224">
        <v>46006.336053240739</v>
      </c>
      <c r="K970" s="221">
        <v>4036</v>
      </c>
      <c r="L970" s="235">
        <f>IFERROR(_xlfn.XLOOKUP($A970,'LISTA '!$D:$D,'LISTA '!$S:$S),"999999,9")</f>
        <v>246.39999999999998</v>
      </c>
      <c r="M970" s="2">
        <f>IFERROR(_xlfn.XLOOKUP($A970,'LISTA '!$D:$D,'LISTA '!$S:$S),"999999,9")</f>
        <v>246.39999999999998</v>
      </c>
      <c r="N970" s="2">
        <f>IFERROR(_xlfn.XLOOKUP($A970,'LISTA '!$D:$D,'LISTA '!$S:$S),"999999,9")</f>
        <v>246.39999999999998</v>
      </c>
    </row>
    <row r="971" spans="1:14" x14ac:dyDescent="0.3">
      <c r="A971" s="187">
        <v>2825</v>
      </c>
      <c r="B971" s="221">
        <v>999999.9</v>
      </c>
      <c r="C971" s="221">
        <v>999999.9</v>
      </c>
      <c r="D971" s="221">
        <v>999999.9</v>
      </c>
      <c r="E971" s="221">
        <v>0</v>
      </c>
      <c r="F971" s="221">
        <v>0</v>
      </c>
      <c r="G971" s="221">
        <v>0</v>
      </c>
      <c r="H971" s="221">
        <v>0</v>
      </c>
      <c r="I971" s="221">
        <v>0</v>
      </c>
      <c r="J971" s="224">
        <v>46006.336053240739</v>
      </c>
      <c r="K971" s="221">
        <v>4037</v>
      </c>
      <c r="L971" s="235">
        <v>999999.9</v>
      </c>
      <c r="M971" s="2">
        <v>999999.9</v>
      </c>
      <c r="N971" s="2">
        <v>999999.9</v>
      </c>
    </row>
    <row r="972" spans="1:14" x14ac:dyDescent="0.3">
      <c r="A972" s="187">
        <v>2838</v>
      </c>
      <c r="B972" s="221">
        <v>400</v>
      </c>
      <c r="C972" s="221">
        <v>400</v>
      </c>
      <c r="D972" s="221">
        <v>400</v>
      </c>
      <c r="E972" s="221">
        <v>0</v>
      </c>
      <c r="F972" s="221">
        <v>0</v>
      </c>
      <c r="G972" s="221">
        <v>0</v>
      </c>
      <c r="H972" s="221">
        <v>0</v>
      </c>
      <c r="I972" s="221">
        <v>0</v>
      </c>
      <c r="J972" s="224">
        <v>46006.336053240739</v>
      </c>
      <c r="K972" s="221">
        <v>4053</v>
      </c>
      <c r="L972" s="235">
        <f>IFERROR(_xlfn.XLOOKUP($A972,'LISTA '!$D:$D,'LISTA '!$S:$S),"999999,9")</f>
        <v>400</v>
      </c>
      <c r="M972" s="2">
        <f>IFERROR(_xlfn.XLOOKUP($A972,'LISTA '!$D:$D,'LISTA '!$S:$S),"999999,9")</f>
        <v>400</v>
      </c>
      <c r="N972" s="2">
        <f>IFERROR(_xlfn.XLOOKUP($A972,'LISTA '!$D:$D,'LISTA '!$S:$S),"999999,9")</f>
        <v>400</v>
      </c>
    </row>
    <row r="973" spans="1:14" x14ac:dyDescent="0.3">
      <c r="A973" s="187">
        <v>21767</v>
      </c>
      <c r="B973" s="221">
        <v>73</v>
      </c>
      <c r="C973" s="221">
        <v>73</v>
      </c>
      <c r="D973" s="221">
        <v>73</v>
      </c>
      <c r="E973" s="221">
        <v>0</v>
      </c>
      <c r="F973" s="221">
        <v>0</v>
      </c>
      <c r="G973" s="221">
        <v>0</v>
      </c>
      <c r="H973" s="221">
        <v>0</v>
      </c>
      <c r="I973" s="221">
        <v>0</v>
      </c>
      <c r="J973" s="224">
        <v>46006.336053240739</v>
      </c>
      <c r="K973" s="221">
        <v>4054</v>
      </c>
      <c r="L973" s="235">
        <f>IFERROR(_xlfn.XLOOKUP($A973,'LISTA '!$D:$D,'LISTA '!$S:$S),"999999,9")</f>
        <v>73</v>
      </c>
      <c r="M973" s="2">
        <f>IFERROR(_xlfn.XLOOKUP($A973,'LISTA '!$D:$D,'LISTA '!$S:$S),"999999,9")</f>
        <v>73</v>
      </c>
      <c r="N973" s="2">
        <f>IFERROR(_xlfn.XLOOKUP($A973,'LISTA '!$D:$D,'LISTA '!$S:$S),"999999,9")</f>
        <v>73</v>
      </c>
    </row>
    <row r="974" spans="1:14" x14ac:dyDescent="0.3">
      <c r="A974" s="187">
        <v>2304</v>
      </c>
      <c r="B974" s="221">
        <v>179.99999999999997</v>
      </c>
      <c r="C974" s="221">
        <v>179.99999999999997</v>
      </c>
      <c r="D974" s="221">
        <v>179.99999999999997</v>
      </c>
      <c r="E974" s="221">
        <v>0</v>
      </c>
      <c r="F974" s="221">
        <v>0</v>
      </c>
      <c r="G974" s="221">
        <v>0</v>
      </c>
      <c r="H974" s="221">
        <v>0</v>
      </c>
      <c r="I974" s="221">
        <v>0</v>
      </c>
      <c r="J974" s="224">
        <v>46006.336053240739</v>
      </c>
      <c r="K974" s="221">
        <v>4093</v>
      </c>
      <c r="L974" s="235">
        <f>IFERROR(_xlfn.XLOOKUP($A974,'LISTA '!$D:$D,'LISTA '!$S:$S),"999999,9")</f>
        <v>179.99999999999997</v>
      </c>
      <c r="M974" s="2">
        <f>IFERROR(_xlfn.XLOOKUP($A974,'LISTA '!$D:$D,'LISTA '!$S:$S),"999999,9")</f>
        <v>179.99999999999997</v>
      </c>
      <c r="N974" s="2">
        <f>IFERROR(_xlfn.XLOOKUP($A974,'LISTA '!$D:$D,'LISTA '!$S:$S),"999999,9")</f>
        <v>179.99999999999997</v>
      </c>
    </row>
    <row r="975" spans="1:14" x14ac:dyDescent="0.3">
      <c r="A975" s="187">
        <v>21734</v>
      </c>
      <c r="B975" s="221">
        <v>999999.9</v>
      </c>
      <c r="C975" s="221">
        <v>999999.9</v>
      </c>
      <c r="D975" s="221">
        <v>999999.9</v>
      </c>
      <c r="E975" s="221">
        <v>0</v>
      </c>
      <c r="F975" s="221">
        <v>0</v>
      </c>
      <c r="G975" s="221">
        <v>0</v>
      </c>
      <c r="H975" s="221">
        <v>0</v>
      </c>
      <c r="I975" s="221">
        <v>0</v>
      </c>
      <c r="J975" s="224">
        <v>46006.336053240739</v>
      </c>
      <c r="K975" s="221">
        <v>3986</v>
      </c>
      <c r="L975" s="235" t="str">
        <f>IFERROR(_xlfn.XLOOKUP($A975,'LISTA '!$D:$D,'LISTA '!$S:$S),"999999,9")</f>
        <v>999999,9</v>
      </c>
      <c r="M975" s="2" t="str">
        <f>IFERROR(_xlfn.XLOOKUP($A975,'LISTA '!$D:$D,'LISTA '!$S:$S),"999999,9")</f>
        <v>999999,9</v>
      </c>
      <c r="N975" s="2" t="str">
        <f>IFERROR(_xlfn.XLOOKUP($A975,'LISTA '!$D:$D,'LISTA '!$S:$S),"999999,9")</f>
        <v>999999,9</v>
      </c>
    </row>
    <row r="976" spans="1:14" x14ac:dyDescent="0.3">
      <c r="A976" s="187">
        <v>2826</v>
      </c>
      <c r="B976" s="221">
        <v>999999.9</v>
      </c>
      <c r="C976" s="221">
        <v>999999.9</v>
      </c>
      <c r="D976" s="221">
        <v>999999.9</v>
      </c>
      <c r="E976" s="221">
        <v>0</v>
      </c>
      <c r="F976" s="221">
        <v>0</v>
      </c>
      <c r="G976" s="221">
        <v>0</v>
      </c>
      <c r="H976" s="221">
        <v>0</v>
      </c>
      <c r="I976" s="221">
        <v>0</v>
      </c>
      <c r="J976" s="224">
        <v>46006.336053240739</v>
      </c>
      <c r="K976" s="221">
        <v>4038</v>
      </c>
      <c r="L976" s="235" t="str">
        <f>IFERROR(_xlfn.XLOOKUP($A976,'LISTA '!$D:$D,'LISTA '!$S:$S),"999999,9")</f>
        <v>999999,9</v>
      </c>
      <c r="M976" s="2" t="str">
        <f>IFERROR(_xlfn.XLOOKUP($A976,'LISTA '!$D:$D,'LISTA '!$S:$S),"999999,9")</f>
        <v>999999,9</v>
      </c>
      <c r="N976" s="2" t="str">
        <f>IFERROR(_xlfn.XLOOKUP($A976,'LISTA '!$D:$D,'LISTA '!$S:$S),"999999,9")</f>
        <v>999999,9</v>
      </c>
    </row>
    <row r="977" spans="1:17" x14ac:dyDescent="0.3">
      <c r="A977" s="187">
        <v>2827</v>
      </c>
      <c r="B977" s="221">
        <v>134.19999999999999</v>
      </c>
      <c r="C977" s="221">
        <v>134.19999999999999</v>
      </c>
      <c r="D977" s="221">
        <v>134.19999999999999</v>
      </c>
      <c r="E977" s="221">
        <v>0</v>
      </c>
      <c r="F977" s="221">
        <v>0</v>
      </c>
      <c r="G977" s="221">
        <v>0</v>
      </c>
      <c r="H977" s="221">
        <v>0</v>
      </c>
      <c r="I977" s="221">
        <v>0</v>
      </c>
      <c r="J977" s="224">
        <v>46006.336053240739</v>
      </c>
      <c r="K977" s="221">
        <v>4039</v>
      </c>
      <c r="L977" s="235">
        <f>IFERROR(_xlfn.XLOOKUP($A977,'LISTA '!$D:$D,'LISTA '!$S:$S),"999999,9")</f>
        <v>0</v>
      </c>
      <c r="M977" s="2">
        <f>IFERROR(_xlfn.XLOOKUP($A977,'LISTA '!$D:$D,'LISTA '!$S:$S),"999999,9")</f>
        <v>0</v>
      </c>
      <c r="N977" s="2">
        <f>IFERROR(_xlfn.XLOOKUP($A977,'LISTA '!$D:$D,'LISTA '!$S:$S),"999999,9")</f>
        <v>0</v>
      </c>
    </row>
    <row r="978" spans="1:17" x14ac:dyDescent="0.3">
      <c r="A978" s="187">
        <v>2828</v>
      </c>
      <c r="B978" s="221">
        <v>250.8</v>
      </c>
      <c r="C978" s="221">
        <v>250.8</v>
      </c>
      <c r="D978" s="221">
        <v>250.8</v>
      </c>
      <c r="E978" s="221">
        <v>0</v>
      </c>
      <c r="F978" s="221">
        <v>0</v>
      </c>
      <c r="G978" s="221">
        <v>0</v>
      </c>
      <c r="H978" s="221">
        <v>0</v>
      </c>
      <c r="I978" s="221">
        <v>0</v>
      </c>
      <c r="J978" s="224">
        <v>46006.336053240739</v>
      </c>
      <c r="K978" s="221">
        <v>4040</v>
      </c>
      <c r="L978" s="235">
        <f>IFERROR(_xlfn.XLOOKUP($A978,'LISTA '!$D:$D,'LISTA '!$S:$S),"999999,9")</f>
        <v>250.8</v>
      </c>
      <c r="M978" s="2">
        <f>IFERROR(_xlfn.XLOOKUP($A978,'LISTA '!$D:$D,'LISTA '!$S:$S),"999999,9")</f>
        <v>250.8</v>
      </c>
      <c r="N978" s="2">
        <f>IFERROR(_xlfn.XLOOKUP($A978,'LISTA '!$D:$D,'LISTA '!$S:$S),"999999,9")</f>
        <v>250.8</v>
      </c>
    </row>
    <row r="979" spans="1:17" x14ac:dyDescent="0.3">
      <c r="A979" s="187">
        <v>2830</v>
      </c>
      <c r="B979" s="221">
        <v>999999.9</v>
      </c>
      <c r="C979" s="221">
        <v>999999.9</v>
      </c>
      <c r="D979" s="221">
        <v>999999.9</v>
      </c>
      <c r="E979" s="221">
        <v>0</v>
      </c>
      <c r="F979" s="221">
        <v>0</v>
      </c>
      <c r="G979" s="221">
        <v>0</v>
      </c>
      <c r="H979" s="221">
        <v>0</v>
      </c>
      <c r="I979" s="221">
        <v>0</v>
      </c>
      <c r="J979" s="224">
        <v>46006.336053240739</v>
      </c>
      <c r="K979" s="221">
        <v>4042</v>
      </c>
      <c r="L979" s="235" t="str">
        <f>IFERROR(_xlfn.XLOOKUP($A979,'LISTA '!$D:$D,'LISTA '!$S:$S),"999999,9")</f>
        <v>999999,9</v>
      </c>
      <c r="M979" s="2" t="str">
        <f>IFERROR(_xlfn.XLOOKUP($A979,'LISTA '!$D:$D,'LISTA '!$S:$S),"999999,9")</f>
        <v>999999,9</v>
      </c>
      <c r="N979" s="2" t="str">
        <f>IFERROR(_xlfn.XLOOKUP($A979,'LISTA '!$D:$D,'LISTA '!$S:$S),"999999,9")</f>
        <v>999999,9</v>
      </c>
    </row>
    <row r="980" spans="1:17" x14ac:dyDescent="0.3">
      <c r="A980" s="187">
        <v>2831</v>
      </c>
      <c r="B980" s="221">
        <v>117.60000000000001</v>
      </c>
      <c r="C980" s="221">
        <v>117.60000000000001</v>
      </c>
      <c r="D980" s="221">
        <v>117.60000000000001</v>
      </c>
      <c r="E980" s="221">
        <v>0</v>
      </c>
      <c r="F980" s="221">
        <v>0</v>
      </c>
      <c r="G980" s="221">
        <v>0</v>
      </c>
      <c r="H980" s="221">
        <v>0</v>
      </c>
      <c r="I980" s="221">
        <v>0</v>
      </c>
      <c r="J980" s="224">
        <v>46006.336053240739</v>
      </c>
      <c r="K980" s="221">
        <v>4043</v>
      </c>
      <c r="L980" s="235">
        <f>IFERROR(_xlfn.XLOOKUP($A980,'LISTA '!$D:$D,'LISTA '!$S:$S),"999999,9")</f>
        <v>117.60000000000001</v>
      </c>
      <c r="M980" s="2">
        <f>IFERROR(_xlfn.XLOOKUP($A980,'LISTA '!$D:$D,'LISTA '!$S:$S),"999999,9")</f>
        <v>117.60000000000001</v>
      </c>
      <c r="N980" s="2">
        <f>IFERROR(_xlfn.XLOOKUP($A980,'LISTA '!$D:$D,'LISTA '!$S:$S),"999999,9")</f>
        <v>117.60000000000001</v>
      </c>
    </row>
    <row r="981" spans="1:17" x14ac:dyDescent="0.3">
      <c r="A981" s="187">
        <v>2832</v>
      </c>
      <c r="B981" s="221">
        <v>999999.9</v>
      </c>
      <c r="C981" s="221">
        <v>999999.9</v>
      </c>
      <c r="D981" s="221">
        <v>999999.9</v>
      </c>
      <c r="E981" s="221">
        <v>0</v>
      </c>
      <c r="F981" s="221">
        <v>0</v>
      </c>
      <c r="G981" s="221">
        <v>0</v>
      </c>
      <c r="H981" s="221">
        <v>0</v>
      </c>
      <c r="I981" s="221">
        <v>0</v>
      </c>
      <c r="J981" s="224">
        <v>46006.336053240739</v>
      </c>
      <c r="K981" s="221">
        <v>4044</v>
      </c>
      <c r="L981" s="235" t="str">
        <f>IFERROR(_xlfn.XLOOKUP($A981,'LISTA '!$D:$D,'LISTA '!$S:$S),"999999,9")</f>
        <v>999999,9</v>
      </c>
      <c r="M981" s="2" t="str">
        <f>IFERROR(_xlfn.XLOOKUP($A981,'LISTA '!$D:$D,'LISTA '!$S:$S),"999999,9")</f>
        <v>999999,9</v>
      </c>
      <c r="N981" s="2" t="str">
        <f>IFERROR(_xlfn.XLOOKUP($A981,'LISTA '!$D:$D,'LISTA '!$S:$S),"999999,9")</f>
        <v>999999,9</v>
      </c>
    </row>
    <row r="982" spans="1:17" x14ac:dyDescent="0.3">
      <c r="A982" s="187">
        <v>2833</v>
      </c>
      <c r="B982" s="221">
        <v>999999.9</v>
      </c>
      <c r="C982" s="221">
        <v>999999.9</v>
      </c>
      <c r="D982" s="221">
        <v>999999.9</v>
      </c>
      <c r="E982" s="221">
        <v>0</v>
      </c>
      <c r="F982" s="221">
        <v>0</v>
      </c>
      <c r="G982" s="221">
        <v>0</v>
      </c>
      <c r="H982" s="221">
        <v>0</v>
      </c>
      <c r="I982" s="221">
        <v>0</v>
      </c>
      <c r="J982" s="224">
        <v>46006.336053240739</v>
      </c>
      <c r="K982" s="221">
        <v>4045</v>
      </c>
      <c r="L982" s="235">
        <v>999999.9</v>
      </c>
      <c r="M982" s="2">
        <v>999999.9</v>
      </c>
      <c r="N982" s="2">
        <v>999999.9</v>
      </c>
    </row>
    <row r="983" spans="1:17" x14ac:dyDescent="0.3">
      <c r="A983" s="187">
        <v>2835</v>
      </c>
      <c r="B983" s="221">
        <v>140</v>
      </c>
      <c r="C983" s="221">
        <v>140</v>
      </c>
      <c r="D983" s="221">
        <v>140</v>
      </c>
      <c r="E983" s="221">
        <v>0</v>
      </c>
      <c r="F983" s="221">
        <v>0</v>
      </c>
      <c r="G983" s="221">
        <v>0</v>
      </c>
      <c r="H983" s="221">
        <v>0</v>
      </c>
      <c r="I983" s="221">
        <v>0</v>
      </c>
      <c r="J983" s="224">
        <v>46006.336053240739</v>
      </c>
      <c r="K983" s="221">
        <v>4047</v>
      </c>
      <c r="L983" s="235">
        <f>IFERROR(_xlfn.XLOOKUP($A983,'LISTA '!$D:$D,'LISTA '!$S:$S),"999999,9")</f>
        <v>0</v>
      </c>
      <c r="M983" s="2">
        <f>IFERROR(_xlfn.XLOOKUP($A983,'LISTA '!$D:$D,'LISTA '!$S:$S),"999999,9")</f>
        <v>0</v>
      </c>
      <c r="N983" s="2">
        <f>IFERROR(_xlfn.XLOOKUP($A983,'LISTA '!$D:$D,'LISTA '!$S:$S),"999999,9")</f>
        <v>0</v>
      </c>
    </row>
    <row r="984" spans="1:17" x14ac:dyDescent="0.3">
      <c r="A984" s="187">
        <v>2836</v>
      </c>
      <c r="B984" s="221">
        <v>66</v>
      </c>
      <c r="C984" s="221">
        <v>66</v>
      </c>
      <c r="D984" s="221">
        <v>66</v>
      </c>
      <c r="E984" s="221">
        <v>0</v>
      </c>
      <c r="F984" s="221">
        <v>0</v>
      </c>
      <c r="G984" s="221">
        <v>0</v>
      </c>
      <c r="H984" s="221">
        <v>0</v>
      </c>
      <c r="I984" s="221">
        <v>0</v>
      </c>
      <c r="J984" s="224">
        <v>46006.336053240739</v>
      </c>
      <c r="K984" s="221">
        <v>4048</v>
      </c>
      <c r="L984" s="235">
        <f>IFERROR(_xlfn.XLOOKUP($A984,'LISTA '!$D:$D,'LISTA '!$S:$S),"999999,9")</f>
        <v>66</v>
      </c>
      <c r="M984" s="2">
        <f>IFERROR(_xlfn.XLOOKUP($A984,'LISTA '!$D:$D,'LISTA '!$S:$S),"999999,9")</f>
        <v>66</v>
      </c>
      <c r="N984" s="2">
        <f>IFERROR(_xlfn.XLOOKUP($A984,'LISTA '!$D:$D,'LISTA '!$S:$S),"999999,9")</f>
        <v>66</v>
      </c>
    </row>
    <row r="985" spans="1:17" x14ac:dyDescent="0.3">
      <c r="A985" s="187">
        <v>21490</v>
      </c>
      <c r="B985" s="221">
        <v>999999.9</v>
      </c>
      <c r="C985" s="221">
        <v>999999.9</v>
      </c>
      <c r="D985" s="221">
        <v>999999.9</v>
      </c>
      <c r="E985" s="221">
        <v>0</v>
      </c>
      <c r="F985" s="221">
        <v>0</v>
      </c>
      <c r="G985" s="221">
        <v>0</v>
      </c>
      <c r="H985" s="221">
        <v>0</v>
      </c>
      <c r="I985" s="221">
        <v>0</v>
      </c>
      <c r="J985" s="224">
        <v>46006.336053240739</v>
      </c>
      <c r="K985" s="221">
        <v>3120</v>
      </c>
      <c r="L985" s="235" t="str">
        <f>IFERROR(_xlfn.XLOOKUP($A985,'LISTA '!$D:$D,'LISTA '!$S:$S),"999999,9")</f>
        <v>999999,9</v>
      </c>
      <c r="M985" s="2" t="str">
        <f>IFERROR(_xlfn.XLOOKUP($A985,'LISTA '!$D:$D,'LISTA '!$S:$S),"999999,9")</f>
        <v>999999,9</v>
      </c>
      <c r="N985" s="2" t="str">
        <f>IFERROR(_xlfn.XLOOKUP($A985,'LISTA '!$D:$D,'LISTA '!$S:$S),"999999,9")</f>
        <v>999999,9</v>
      </c>
      <c r="O985" s="1"/>
      <c r="P985" s="1"/>
      <c r="Q985" s="1"/>
    </row>
    <row r="986" spans="1:17" x14ac:dyDescent="0.3">
      <c r="A986" s="187">
        <v>2133</v>
      </c>
      <c r="B986" s="221">
        <v>47.5</v>
      </c>
      <c r="C986" s="221">
        <v>47.5</v>
      </c>
      <c r="D986" s="221">
        <v>47.5</v>
      </c>
      <c r="E986" s="221">
        <v>0</v>
      </c>
      <c r="F986" s="221">
        <v>0</v>
      </c>
      <c r="G986" s="221">
        <v>0</v>
      </c>
      <c r="H986" s="221">
        <v>0</v>
      </c>
      <c r="I986" s="221">
        <v>0</v>
      </c>
      <c r="J986" s="224">
        <v>46006.336053240739</v>
      </c>
      <c r="K986" s="221">
        <v>3589</v>
      </c>
      <c r="L986" s="235">
        <f>IFERROR(_xlfn.XLOOKUP($A986,'LISTA '!$D:$D,'LISTA '!$S:$S),"999999,9")</f>
        <v>47.5</v>
      </c>
      <c r="M986" s="2">
        <f>IFERROR(_xlfn.XLOOKUP($A986,'LISTA '!$D:$D,'LISTA '!$S:$S),"999999,9")</f>
        <v>47.5</v>
      </c>
      <c r="N986" s="2">
        <f>IFERROR(_xlfn.XLOOKUP($A986,'LISTA '!$D:$D,'LISTA '!$S:$S),"999999,9")</f>
        <v>47.5</v>
      </c>
    </row>
    <row r="987" spans="1:17" x14ac:dyDescent="0.3">
      <c r="A987" s="187">
        <v>2134</v>
      </c>
      <c r="B987" s="221">
        <v>45</v>
      </c>
      <c r="C987" s="221">
        <v>45</v>
      </c>
      <c r="D987" s="221">
        <v>45</v>
      </c>
      <c r="E987" s="221">
        <v>0</v>
      </c>
      <c r="F987" s="221">
        <v>0</v>
      </c>
      <c r="G987" s="221">
        <v>0</v>
      </c>
      <c r="H987" s="221">
        <v>0</v>
      </c>
      <c r="I987" s="221">
        <v>0</v>
      </c>
      <c r="J987" s="224">
        <v>46006.336053240739</v>
      </c>
      <c r="K987" s="221">
        <v>3590</v>
      </c>
      <c r="L987" s="235">
        <f>IFERROR(_xlfn.XLOOKUP($A987,'LISTA '!$D:$D,'LISTA '!$S:$S),"999999,9")</f>
        <v>45</v>
      </c>
      <c r="M987" s="2">
        <f>IFERROR(_xlfn.XLOOKUP($A987,'LISTA '!$D:$D,'LISTA '!$S:$S),"999999,9")</f>
        <v>45</v>
      </c>
      <c r="N987" s="2">
        <f>IFERROR(_xlfn.XLOOKUP($A987,'LISTA '!$D:$D,'LISTA '!$S:$S),"999999,9")</f>
        <v>45</v>
      </c>
    </row>
    <row r="988" spans="1:17" x14ac:dyDescent="0.3">
      <c r="A988" s="187">
        <v>21407</v>
      </c>
      <c r="B988" s="221">
        <v>999999.9</v>
      </c>
      <c r="C988" s="221">
        <v>999999.9</v>
      </c>
      <c r="D988" s="221">
        <v>999999.9</v>
      </c>
      <c r="E988" s="221">
        <v>0</v>
      </c>
      <c r="F988" s="221">
        <v>0</v>
      </c>
      <c r="G988" s="221">
        <v>0</v>
      </c>
      <c r="H988" s="221">
        <v>0</v>
      </c>
      <c r="I988" s="221">
        <v>0</v>
      </c>
      <c r="J988" s="224">
        <v>46006.336053240739</v>
      </c>
      <c r="K988" s="221">
        <v>2802</v>
      </c>
      <c r="L988" s="235" t="str">
        <f>IFERROR(_xlfn.XLOOKUP($A988,'LISTA '!$D:$D,'LISTA '!$S:$S),"999999,9")</f>
        <v>999999,9</v>
      </c>
      <c r="M988" s="2" t="str">
        <f>IFERROR(_xlfn.XLOOKUP($A988,'LISTA '!$D:$D,'LISTA '!$S:$S),"999999,9")</f>
        <v>999999,9</v>
      </c>
      <c r="N988" s="2" t="str">
        <f>IFERROR(_xlfn.XLOOKUP($A988,'LISTA '!$D:$D,'LISTA '!$S:$S),"999999,9")</f>
        <v>999999,9</v>
      </c>
    </row>
    <row r="989" spans="1:17" x14ac:dyDescent="0.3">
      <c r="A989" s="187">
        <v>21410</v>
      </c>
      <c r="B989" s="221">
        <v>35</v>
      </c>
      <c r="C989" s="221">
        <v>35</v>
      </c>
      <c r="D989" s="221">
        <v>35</v>
      </c>
      <c r="E989" s="221">
        <v>0</v>
      </c>
      <c r="F989" s="221">
        <v>0</v>
      </c>
      <c r="G989" s="221">
        <v>0</v>
      </c>
      <c r="H989" s="221">
        <v>0</v>
      </c>
      <c r="I989" s="221">
        <v>0</v>
      </c>
      <c r="J989" s="224">
        <v>46006.336053240739</v>
      </c>
      <c r="K989" s="221">
        <v>2805</v>
      </c>
      <c r="L989" s="235">
        <f>IFERROR(_xlfn.XLOOKUP($A989,'LISTA '!$D:$D,'LISTA '!$S:$S),"999999,9")</f>
        <v>35</v>
      </c>
      <c r="M989" s="2">
        <f>IFERROR(_xlfn.XLOOKUP($A989,'LISTA '!$D:$D,'LISTA '!$S:$S),"999999,9")</f>
        <v>35</v>
      </c>
      <c r="N989" s="2">
        <f>IFERROR(_xlfn.XLOOKUP($A989,'LISTA '!$D:$D,'LISTA '!$S:$S),"999999,9")</f>
        <v>35</v>
      </c>
    </row>
    <row r="990" spans="1:17" x14ac:dyDescent="0.3">
      <c r="A990" s="187">
        <v>1766</v>
      </c>
      <c r="B990" s="221">
        <v>24.2</v>
      </c>
      <c r="C990" s="221">
        <v>24.2</v>
      </c>
      <c r="D990" s="221">
        <v>24.2</v>
      </c>
      <c r="E990" s="221">
        <v>0</v>
      </c>
      <c r="F990" s="221">
        <v>0</v>
      </c>
      <c r="G990" s="221">
        <v>0</v>
      </c>
      <c r="H990" s="221">
        <v>0</v>
      </c>
      <c r="I990" s="221">
        <v>0</v>
      </c>
      <c r="J990" s="224">
        <v>46006.336053240739</v>
      </c>
      <c r="K990" s="221">
        <v>3052</v>
      </c>
      <c r="L990" s="235">
        <f>IFERROR(_xlfn.XLOOKUP($A990,'LISTA '!$D:$D,'LISTA '!$S:$S),"999999,9")</f>
        <v>24.2</v>
      </c>
      <c r="M990" s="2">
        <f>IFERROR(_xlfn.XLOOKUP($A990,'LISTA '!$D:$D,'LISTA '!$S:$S),"999999,9")</f>
        <v>24.2</v>
      </c>
      <c r="N990" s="2">
        <f>IFERROR(_xlfn.XLOOKUP($A990,'LISTA '!$D:$D,'LISTA '!$S:$S),"999999,9")</f>
        <v>24.2</v>
      </c>
    </row>
    <row r="991" spans="1:17" x14ac:dyDescent="0.3">
      <c r="A991" s="187">
        <v>21469</v>
      </c>
      <c r="B991" s="221">
        <v>33.799999999999997</v>
      </c>
      <c r="C991" s="221">
        <v>33.799999999999997</v>
      </c>
      <c r="D991" s="221">
        <v>33.799999999999997</v>
      </c>
      <c r="E991" s="221">
        <v>0</v>
      </c>
      <c r="F991" s="221">
        <v>0</v>
      </c>
      <c r="G991" s="221">
        <v>0</v>
      </c>
      <c r="H991" s="221">
        <v>0</v>
      </c>
      <c r="I991" s="221">
        <v>0</v>
      </c>
      <c r="J991" s="224">
        <v>46006.336053240739</v>
      </c>
      <c r="K991" s="221">
        <v>3055</v>
      </c>
      <c r="L991" s="235">
        <f>IFERROR(_xlfn.XLOOKUP($A991,'LISTA '!$D:$D,'LISTA '!$S:$S),"999999,9")</f>
        <v>33.799999999999997</v>
      </c>
      <c r="M991" s="2">
        <f>IFERROR(_xlfn.XLOOKUP($A991,'LISTA '!$D:$D,'LISTA '!$S:$S),"999999,9")</f>
        <v>33.799999999999997</v>
      </c>
      <c r="N991" s="2">
        <f>IFERROR(_xlfn.XLOOKUP($A991,'LISTA '!$D:$D,'LISTA '!$S:$S),"999999,9")</f>
        <v>33.799999999999997</v>
      </c>
    </row>
    <row r="992" spans="1:17" x14ac:dyDescent="0.3">
      <c r="A992" s="187">
        <v>21495</v>
      </c>
      <c r="B992" s="221">
        <v>56.6</v>
      </c>
      <c r="C992" s="221">
        <v>56.6</v>
      </c>
      <c r="D992" s="221">
        <v>56.6</v>
      </c>
      <c r="E992" s="221">
        <v>0</v>
      </c>
      <c r="F992" s="221">
        <v>0</v>
      </c>
      <c r="G992" s="221">
        <v>0</v>
      </c>
      <c r="H992" s="221">
        <v>0</v>
      </c>
      <c r="I992" s="221">
        <v>0</v>
      </c>
      <c r="J992" s="224">
        <v>46006.336053240739</v>
      </c>
      <c r="K992" s="221">
        <v>3144</v>
      </c>
      <c r="L992" s="235">
        <f>IFERROR(_xlfn.XLOOKUP($A992,'LISTA '!$D:$D,'LISTA '!$S:$S),"999999,9")</f>
        <v>56.6</v>
      </c>
      <c r="M992" s="2">
        <f>IFERROR(_xlfn.XLOOKUP($A992,'LISTA '!$D:$D,'LISTA '!$S:$S),"999999,9")</f>
        <v>56.6</v>
      </c>
      <c r="N992" s="2">
        <f>IFERROR(_xlfn.XLOOKUP($A992,'LISTA '!$D:$D,'LISTA '!$S:$S),"999999,9")</f>
        <v>56.6</v>
      </c>
    </row>
    <row r="993" spans="1:14" x14ac:dyDescent="0.3">
      <c r="A993" s="187">
        <v>21394</v>
      </c>
      <c r="B993" s="221">
        <v>52.2</v>
      </c>
      <c r="C993" s="221">
        <v>52.2</v>
      </c>
      <c r="D993" s="221">
        <v>52.2</v>
      </c>
      <c r="E993" s="221">
        <v>0</v>
      </c>
      <c r="F993" s="221">
        <v>0</v>
      </c>
      <c r="G993" s="221">
        <v>0</v>
      </c>
      <c r="H993" s="221">
        <v>0</v>
      </c>
      <c r="I993" s="221">
        <v>0</v>
      </c>
      <c r="J993" s="224">
        <v>46006.336053240739</v>
      </c>
      <c r="K993" s="221">
        <v>2789</v>
      </c>
      <c r="L993" s="235">
        <f>IFERROR(_xlfn.XLOOKUP($A993,'LISTA '!$D:$D,'LISTA '!$S:$S),"999999,9")</f>
        <v>52.2</v>
      </c>
      <c r="M993" s="2">
        <f>IFERROR(_xlfn.XLOOKUP($A993,'LISTA '!$D:$D,'LISTA '!$S:$S),"999999,9")</f>
        <v>52.2</v>
      </c>
      <c r="N993" s="2">
        <f>IFERROR(_xlfn.XLOOKUP($A993,'LISTA '!$D:$D,'LISTA '!$S:$S),"999999,9")</f>
        <v>52.2</v>
      </c>
    </row>
    <row r="994" spans="1:14" x14ac:dyDescent="0.3">
      <c r="A994" s="187">
        <v>1652</v>
      </c>
      <c r="B994" s="221">
        <v>50</v>
      </c>
      <c r="C994" s="221">
        <v>50</v>
      </c>
      <c r="D994" s="221">
        <v>50</v>
      </c>
      <c r="E994" s="221">
        <v>0</v>
      </c>
      <c r="F994" s="221">
        <v>0</v>
      </c>
      <c r="G994" s="221">
        <v>0</v>
      </c>
      <c r="H994" s="221">
        <v>0</v>
      </c>
      <c r="I994" s="221">
        <v>0</v>
      </c>
      <c r="J994" s="224">
        <v>46006.336053240739</v>
      </c>
      <c r="K994" s="221">
        <v>2889</v>
      </c>
      <c r="L994" s="235">
        <f>IFERROR(_xlfn.XLOOKUP($A994,'LISTA '!$D:$D,'LISTA '!$S:$S),"999999,9")</f>
        <v>50</v>
      </c>
      <c r="M994" s="2">
        <f>IFERROR(_xlfn.XLOOKUP($A994,'LISTA '!$D:$D,'LISTA '!$S:$S),"999999,9")</f>
        <v>50</v>
      </c>
      <c r="N994" s="2">
        <f>IFERROR(_xlfn.XLOOKUP($A994,'LISTA '!$D:$D,'LISTA '!$S:$S),"999999,9")</f>
        <v>50</v>
      </c>
    </row>
    <row r="995" spans="1:14" x14ac:dyDescent="0.3">
      <c r="A995" s="187">
        <v>21423</v>
      </c>
      <c r="B995" s="221">
        <v>999999.9</v>
      </c>
      <c r="C995" s="221">
        <v>999999.9</v>
      </c>
      <c r="D995" s="221">
        <v>999999.9</v>
      </c>
      <c r="E995" s="221">
        <v>0</v>
      </c>
      <c r="F995" s="221">
        <v>0</v>
      </c>
      <c r="G995" s="221">
        <v>0</v>
      </c>
      <c r="H995" s="221">
        <v>0</v>
      </c>
      <c r="I995" s="221">
        <v>0</v>
      </c>
      <c r="J995" s="224">
        <v>46006.336053240739</v>
      </c>
      <c r="K995" s="221">
        <v>2902</v>
      </c>
      <c r="L995" s="235" t="str">
        <f>IFERROR(_xlfn.XLOOKUP($A995,'LISTA '!$D:$D,'LISTA '!$S:$S),"999999,9")</f>
        <v>999999,9</v>
      </c>
      <c r="M995" s="2" t="str">
        <f>IFERROR(_xlfn.XLOOKUP($A995,'LISTA '!$D:$D,'LISTA '!$S:$S),"999999,9")</f>
        <v>999999,9</v>
      </c>
      <c r="N995" s="2" t="str">
        <f>IFERROR(_xlfn.XLOOKUP($A995,'LISTA '!$D:$D,'LISTA '!$S:$S),"999999,9")</f>
        <v>999999,9</v>
      </c>
    </row>
    <row r="996" spans="1:14" x14ac:dyDescent="0.3">
      <c r="A996" s="187">
        <v>21453</v>
      </c>
      <c r="B996" s="221">
        <v>73</v>
      </c>
      <c r="C996" s="221">
        <v>73</v>
      </c>
      <c r="D996" s="221">
        <v>73</v>
      </c>
      <c r="E996" s="221">
        <v>0</v>
      </c>
      <c r="F996" s="221">
        <v>0</v>
      </c>
      <c r="G996" s="221">
        <v>0</v>
      </c>
      <c r="H996" s="221">
        <v>0</v>
      </c>
      <c r="I996" s="221">
        <v>0</v>
      </c>
      <c r="J996" s="224">
        <v>46006.336053240739</v>
      </c>
      <c r="K996" s="221">
        <v>3004</v>
      </c>
      <c r="L996" s="235">
        <f>IFERROR(_xlfn.XLOOKUP($A996,'LISTA '!$D:$D,'LISTA '!$S:$S),"999999,9")</f>
        <v>73</v>
      </c>
      <c r="M996" s="2">
        <f>IFERROR(_xlfn.XLOOKUP($A996,'LISTA '!$D:$D,'LISTA '!$S:$S),"999999,9")</f>
        <v>73</v>
      </c>
      <c r="N996" s="2">
        <f>IFERROR(_xlfn.XLOOKUP($A996,'LISTA '!$D:$D,'LISTA '!$S:$S),"999999,9")</f>
        <v>73</v>
      </c>
    </row>
    <row r="997" spans="1:14" x14ac:dyDescent="0.3">
      <c r="A997" s="187">
        <v>1740</v>
      </c>
      <c r="B997" s="221">
        <v>43</v>
      </c>
      <c r="C997" s="221">
        <v>43</v>
      </c>
      <c r="D997" s="221">
        <v>43</v>
      </c>
      <c r="E997" s="221">
        <v>0</v>
      </c>
      <c r="F997" s="221">
        <v>0</v>
      </c>
      <c r="G997" s="221">
        <v>0</v>
      </c>
      <c r="H997" s="221">
        <v>0</v>
      </c>
      <c r="I997" s="221">
        <v>0</v>
      </c>
      <c r="J997" s="224">
        <v>46006.336053240739</v>
      </c>
      <c r="K997" s="221">
        <v>3014</v>
      </c>
      <c r="L997" s="235">
        <f>IFERROR(_xlfn.XLOOKUP($A997,'LISTA '!$D:$D,'LISTA '!$S:$S),"999999,9")</f>
        <v>43</v>
      </c>
      <c r="M997" s="2">
        <f>IFERROR(_xlfn.XLOOKUP($A997,'LISTA '!$D:$D,'LISTA '!$S:$S),"999999,9")</f>
        <v>43</v>
      </c>
      <c r="N997" s="2">
        <f>IFERROR(_xlfn.XLOOKUP($A997,'LISTA '!$D:$D,'LISTA '!$S:$S),"999999,9")</f>
        <v>43</v>
      </c>
    </row>
    <row r="998" spans="1:14" x14ac:dyDescent="0.3">
      <c r="A998" s="187">
        <v>1741</v>
      </c>
      <c r="B998" s="221">
        <v>98</v>
      </c>
      <c r="C998" s="221">
        <v>98</v>
      </c>
      <c r="D998" s="221">
        <v>98</v>
      </c>
      <c r="E998" s="221">
        <v>0</v>
      </c>
      <c r="F998" s="221">
        <v>0</v>
      </c>
      <c r="G998" s="221">
        <v>0</v>
      </c>
      <c r="H998" s="221">
        <v>0</v>
      </c>
      <c r="I998" s="221">
        <v>0</v>
      </c>
      <c r="J998" s="224">
        <v>46006.336053240739</v>
      </c>
      <c r="K998" s="221">
        <v>3015</v>
      </c>
      <c r="L998" s="235">
        <f>IFERROR(_xlfn.XLOOKUP($A998,'LISTA '!$D:$D,'LISTA '!$S:$S),"999999,9")</f>
        <v>98</v>
      </c>
      <c r="M998" s="2">
        <f>IFERROR(_xlfn.XLOOKUP($A998,'LISTA '!$D:$D,'LISTA '!$S:$S),"999999,9")</f>
        <v>98</v>
      </c>
      <c r="N998" s="2">
        <f>IFERROR(_xlfn.XLOOKUP($A998,'LISTA '!$D:$D,'LISTA '!$S:$S),"999999,9")</f>
        <v>98</v>
      </c>
    </row>
    <row r="999" spans="1:14" x14ac:dyDescent="0.3">
      <c r="A999" s="187">
        <v>21505</v>
      </c>
      <c r="B999" s="221">
        <v>999999.9</v>
      </c>
      <c r="C999" s="221">
        <v>999999.9</v>
      </c>
      <c r="D999" s="221">
        <v>999999.9</v>
      </c>
      <c r="E999" s="221">
        <v>0</v>
      </c>
      <c r="F999" s="221">
        <v>0</v>
      </c>
      <c r="G999" s="221">
        <v>0</v>
      </c>
      <c r="H999" s="221">
        <v>0</v>
      </c>
      <c r="I999" s="221">
        <v>0</v>
      </c>
      <c r="J999" s="224">
        <v>46006.336053240739</v>
      </c>
      <c r="K999" s="221">
        <v>3182</v>
      </c>
      <c r="L999" s="235" t="str">
        <f>IFERROR(_xlfn.XLOOKUP($A999,'LISTA '!$D:$D,'LISTA '!$S:$S),"999999,9")</f>
        <v>999999,9</v>
      </c>
      <c r="M999" s="2" t="str">
        <f>IFERROR(_xlfn.XLOOKUP($A999,'LISTA '!$D:$D,'LISTA '!$S:$S),"999999,9")</f>
        <v>999999,9</v>
      </c>
      <c r="N999" s="2" t="str">
        <f>IFERROR(_xlfn.XLOOKUP($A999,'LISTA '!$D:$D,'LISTA '!$S:$S),"999999,9")</f>
        <v>999999,9</v>
      </c>
    </row>
    <row r="1000" spans="1:14" x14ac:dyDescent="0.3">
      <c r="A1000" s="187">
        <v>21242</v>
      </c>
      <c r="B1000" s="221">
        <v>61.5</v>
      </c>
      <c r="C1000" s="221">
        <v>61.5</v>
      </c>
      <c r="D1000" s="221">
        <v>61.5</v>
      </c>
      <c r="E1000" s="221">
        <v>0</v>
      </c>
      <c r="F1000" s="221">
        <v>0</v>
      </c>
      <c r="G1000" s="221">
        <v>0</v>
      </c>
      <c r="H1000" s="221">
        <v>0</v>
      </c>
      <c r="I1000" s="221">
        <v>0</v>
      </c>
      <c r="J1000" s="224">
        <v>46006.336053240739</v>
      </c>
      <c r="K1000" s="221">
        <v>2284</v>
      </c>
      <c r="L1000" s="235">
        <f>IFERROR(_xlfn.XLOOKUP($A1000,'LISTA '!$D:$D,'LISTA '!$S:$S),"999999,9")</f>
        <v>61.5</v>
      </c>
      <c r="M1000" s="2">
        <f>IFERROR(_xlfn.XLOOKUP($A1000,'LISTA '!$D:$D,'LISTA '!$S:$S),"999999,9")</f>
        <v>61.5</v>
      </c>
      <c r="N1000" s="2">
        <f>IFERROR(_xlfn.XLOOKUP($A1000,'LISTA '!$D:$D,'LISTA '!$S:$S),"999999,9")</f>
        <v>61.5</v>
      </c>
    </row>
    <row r="1001" spans="1:14" x14ac:dyDescent="0.3">
      <c r="A1001" s="187">
        <v>1260</v>
      </c>
      <c r="B1001" s="221">
        <v>33</v>
      </c>
      <c r="C1001" s="221">
        <v>33</v>
      </c>
      <c r="D1001" s="221">
        <v>33</v>
      </c>
      <c r="E1001" s="221">
        <v>0</v>
      </c>
      <c r="F1001" s="221">
        <v>0</v>
      </c>
      <c r="G1001" s="221">
        <v>0</v>
      </c>
      <c r="H1001" s="221">
        <v>0</v>
      </c>
      <c r="I1001" s="221">
        <v>0</v>
      </c>
      <c r="J1001" s="224">
        <v>46006.336053240739</v>
      </c>
      <c r="K1001" s="221">
        <v>2285</v>
      </c>
      <c r="L1001" s="235">
        <f>IFERROR(_xlfn.XLOOKUP($A1001,'LISTA '!$D:$D,'LISTA '!$S:$S),"999999,9")</f>
        <v>33</v>
      </c>
      <c r="M1001" s="2">
        <f>IFERROR(_xlfn.XLOOKUP($A1001,'LISTA '!$D:$D,'LISTA '!$S:$S),"999999,9")</f>
        <v>33</v>
      </c>
      <c r="N1001" s="2">
        <f>IFERROR(_xlfn.XLOOKUP($A1001,'LISTA '!$D:$D,'LISTA '!$S:$S),"999999,9")</f>
        <v>33</v>
      </c>
    </row>
    <row r="1002" spans="1:14" x14ac:dyDescent="0.3">
      <c r="A1002" s="187">
        <v>1261</v>
      </c>
      <c r="B1002" s="221">
        <v>27.5</v>
      </c>
      <c r="C1002" s="221">
        <v>27.5</v>
      </c>
      <c r="D1002" s="221">
        <v>27.5</v>
      </c>
      <c r="E1002" s="221">
        <v>0</v>
      </c>
      <c r="F1002" s="221">
        <v>0</v>
      </c>
      <c r="G1002" s="221">
        <v>0</v>
      </c>
      <c r="H1002" s="221">
        <v>0</v>
      </c>
      <c r="I1002" s="221">
        <v>0</v>
      </c>
      <c r="J1002" s="224">
        <v>46006.336053240739</v>
      </c>
      <c r="K1002" s="221">
        <v>2288</v>
      </c>
      <c r="L1002" s="235">
        <f>IFERROR(_xlfn.XLOOKUP($A1002,'LISTA '!$D:$D,'LISTA '!$S:$S),"999999,9")</f>
        <v>27.5</v>
      </c>
      <c r="M1002" s="2">
        <f>IFERROR(_xlfn.XLOOKUP($A1002,'LISTA '!$D:$D,'LISTA '!$S:$S),"999999,9")</f>
        <v>27.5</v>
      </c>
      <c r="N1002" s="2">
        <f>IFERROR(_xlfn.XLOOKUP($A1002,'LISTA '!$D:$D,'LISTA '!$S:$S),"999999,9")</f>
        <v>27.5</v>
      </c>
    </row>
    <row r="1003" spans="1:14" x14ac:dyDescent="0.3">
      <c r="A1003" s="187">
        <v>1278</v>
      </c>
      <c r="B1003" s="221">
        <v>26</v>
      </c>
      <c r="C1003" s="221">
        <v>26</v>
      </c>
      <c r="D1003" s="221">
        <v>26</v>
      </c>
      <c r="E1003" s="221">
        <v>0</v>
      </c>
      <c r="F1003" s="221">
        <v>0</v>
      </c>
      <c r="G1003" s="221">
        <v>0</v>
      </c>
      <c r="H1003" s="221">
        <v>0</v>
      </c>
      <c r="I1003" s="221">
        <v>0</v>
      </c>
      <c r="J1003" s="224">
        <v>46006.336053240739</v>
      </c>
      <c r="K1003" s="221">
        <v>2325</v>
      </c>
      <c r="L1003" s="235">
        <f>IFERROR(_xlfn.XLOOKUP($A1003,'LISTA '!$D:$D,'LISTA '!$S:$S),"999999,9")</f>
        <v>26</v>
      </c>
      <c r="M1003" s="2">
        <f>IFERROR(_xlfn.XLOOKUP($A1003,'LISTA '!$D:$D,'LISTA '!$S:$S),"999999,9")</f>
        <v>26</v>
      </c>
      <c r="N1003" s="2">
        <f>IFERROR(_xlfn.XLOOKUP($A1003,'LISTA '!$D:$D,'LISTA '!$S:$S),"999999,9")</f>
        <v>26</v>
      </c>
    </row>
    <row r="1004" spans="1:14" x14ac:dyDescent="0.3">
      <c r="A1004" s="187">
        <v>20937</v>
      </c>
      <c r="B1004" s="221">
        <v>72.5</v>
      </c>
      <c r="C1004" s="221">
        <v>72.5</v>
      </c>
      <c r="D1004" s="221">
        <v>72.5</v>
      </c>
      <c r="E1004" s="221">
        <v>0</v>
      </c>
      <c r="F1004" s="221">
        <v>0</v>
      </c>
      <c r="G1004" s="221">
        <v>0</v>
      </c>
      <c r="H1004" s="221">
        <v>0</v>
      </c>
      <c r="I1004" s="221">
        <v>0</v>
      </c>
      <c r="J1004" s="224">
        <v>46006.336053240739</v>
      </c>
      <c r="K1004" s="221">
        <v>1636</v>
      </c>
      <c r="L1004" s="235">
        <f>IFERROR(_xlfn.XLOOKUP($A1004,'LISTA '!$D:$D,'LISTA '!$S:$S),"999999,9")</f>
        <v>72.5</v>
      </c>
      <c r="M1004" s="2">
        <f>IFERROR(_xlfn.XLOOKUP($A1004,'LISTA '!$D:$D,'LISTA '!$S:$S),"999999,9")</f>
        <v>72.5</v>
      </c>
      <c r="N1004" s="2">
        <f>IFERROR(_xlfn.XLOOKUP($A1004,'LISTA '!$D:$D,'LISTA '!$S:$S),"999999,9")</f>
        <v>72.5</v>
      </c>
    </row>
    <row r="1005" spans="1:14" x14ac:dyDescent="0.3">
      <c r="A1005" s="187">
        <v>21008</v>
      </c>
      <c r="B1005" s="221">
        <v>999999.9</v>
      </c>
      <c r="C1005" s="221">
        <v>999999.9</v>
      </c>
      <c r="D1005" s="221">
        <v>999999.9</v>
      </c>
      <c r="E1005" s="221">
        <v>0</v>
      </c>
      <c r="F1005" s="221">
        <v>0</v>
      </c>
      <c r="G1005" s="221">
        <v>0</v>
      </c>
      <c r="H1005" s="221">
        <v>0</v>
      </c>
      <c r="I1005" s="221">
        <v>0</v>
      </c>
      <c r="J1005" s="224">
        <v>46006.336053240739</v>
      </c>
      <c r="K1005" s="221">
        <v>1762</v>
      </c>
      <c r="L1005" s="235" t="str">
        <f>IFERROR(_xlfn.XLOOKUP($A1005,'LISTA '!$D:$D,'LISTA '!$S:$S),"999999,9")</f>
        <v>999999,9</v>
      </c>
      <c r="M1005" s="2" t="str">
        <f>IFERROR(_xlfn.XLOOKUP($A1005,'LISTA '!$D:$D,'LISTA '!$S:$S),"999999,9")</f>
        <v>999999,9</v>
      </c>
      <c r="N1005" s="2" t="str">
        <f>IFERROR(_xlfn.XLOOKUP($A1005,'LISTA '!$D:$D,'LISTA '!$S:$S),"999999,9")</f>
        <v>999999,9</v>
      </c>
    </row>
    <row r="1006" spans="1:14" x14ac:dyDescent="0.3">
      <c r="A1006" s="187">
        <v>21009</v>
      </c>
      <c r="B1006" s="221">
        <v>999999.9</v>
      </c>
      <c r="C1006" s="221">
        <v>999999.9</v>
      </c>
      <c r="D1006" s="221">
        <v>999999.9</v>
      </c>
      <c r="E1006" s="221">
        <v>0</v>
      </c>
      <c r="F1006" s="221">
        <v>0</v>
      </c>
      <c r="G1006" s="221">
        <v>0</v>
      </c>
      <c r="H1006" s="221">
        <v>0</v>
      </c>
      <c r="I1006" s="221">
        <v>0</v>
      </c>
      <c r="J1006" s="224">
        <v>46006.336053240739</v>
      </c>
      <c r="K1006" s="221">
        <v>1763</v>
      </c>
      <c r="L1006" s="235" t="str">
        <f>IFERROR(_xlfn.XLOOKUP($A1006,'LISTA '!$D:$D,'LISTA '!$S:$S),"999999,9")</f>
        <v>999999,9</v>
      </c>
      <c r="M1006" s="2" t="str">
        <f>IFERROR(_xlfn.XLOOKUP($A1006,'LISTA '!$D:$D,'LISTA '!$S:$S),"999999,9")</f>
        <v>999999,9</v>
      </c>
      <c r="N1006" s="2" t="str">
        <f>IFERROR(_xlfn.XLOOKUP($A1006,'LISTA '!$D:$D,'LISTA '!$S:$S),"999999,9")</f>
        <v>999999,9</v>
      </c>
    </row>
    <row r="1007" spans="1:14" x14ac:dyDescent="0.3">
      <c r="A1007" s="187">
        <v>1010</v>
      </c>
      <c r="B1007" s="221">
        <v>119.5</v>
      </c>
      <c r="C1007" s="221">
        <v>119.5</v>
      </c>
      <c r="D1007" s="221">
        <v>119.5</v>
      </c>
      <c r="E1007" s="221">
        <v>0</v>
      </c>
      <c r="F1007" s="221">
        <v>0</v>
      </c>
      <c r="G1007" s="221">
        <v>0</v>
      </c>
      <c r="H1007" s="221">
        <v>0</v>
      </c>
      <c r="I1007" s="221">
        <v>0</v>
      </c>
      <c r="J1007" s="224">
        <v>46006.336053240739</v>
      </c>
      <c r="K1007" s="221">
        <v>1776</v>
      </c>
      <c r="L1007" s="235">
        <f>IFERROR(_xlfn.XLOOKUP($A1007,'LISTA '!$D:$D,'LISTA '!$S:$S),"999999,9")</f>
        <v>119.5</v>
      </c>
      <c r="M1007" s="2">
        <f>IFERROR(_xlfn.XLOOKUP($A1007,'LISTA '!$D:$D,'LISTA '!$S:$S),"999999,9")</f>
        <v>119.5</v>
      </c>
      <c r="N1007" s="2">
        <f>IFERROR(_xlfn.XLOOKUP($A1007,'LISTA '!$D:$D,'LISTA '!$S:$S),"999999,9")</f>
        <v>119.5</v>
      </c>
    </row>
    <row r="1008" spans="1:14" x14ac:dyDescent="0.3">
      <c r="A1008" s="187">
        <v>21021</v>
      </c>
      <c r="B1008" s="221">
        <v>54.5</v>
      </c>
      <c r="C1008" s="221">
        <v>54.5</v>
      </c>
      <c r="D1008" s="221">
        <v>54.5</v>
      </c>
      <c r="E1008" s="221">
        <v>0</v>
      </c>
      <c r="F1008" s="221">
        <v>0</v>
      </c>
      <c r="G1008" s="221">
        <v>0</v>
      </c>
      <c r="H1008" s="221">
        <v>0</v>
      </c>
      <c r="I1008" s="221">
        <v>0</v>
      </c>
      <c r="J1008" s="224">
        <v>46006.336053240739</v>
      </c>
      <c r="K1008" s="221">
        <v>1798</v>
      </c>
      <c r="L1008" s="235">
        <f>IFERROR(_xlfn.XLOOKUP($A1008,'LISTA '!$D:$D,'LISTA '!$S:$S),"999999,9")</f>
        <v>54.5</v>
      </c>
      <c r="M1008" s="2">
        <f>IFERROR(_xlfn.XLOOKUP($A1008,'LISTA '!$D:$D,'LISTA '!$S:$S),"999999,9")</f>
        <v>54.5</v>
      </c>
      <c r="N1008" s="2">
        <f>IFERROR(_xlfn.XLOOKUP($A1008,'LISTA '!$D:$D,'LISTA '!$S:$S),"999999,9")</f>
        <v>54.5</v>
      </c>
    </row>
    <row r="1009" spans="1:14" x14ac:dyDescent="0.3">
      <c r="A1009" s="187">
        <v>21028</v>
      </c>
      <c r="B1009" s="221">
        <v>124.5</v>
      </c>
      <c r="C1009" s="221">
        <v>124.5</v>
      </c>
      <c r="D1009" s="221">
        <v>124.5</v>
      </c>
      <c r="E1009" s="221">
        <v>0</v>
      </c>
      <c r="F1009" s="221">
        <v>0</v>
      </c>
      <c r="G1009" s="221">
        <v>0</v>
      </c>
      <c r="H1009" s="221">
        <v>0</v>
      </c>
      <c r="I1009" s="221">
        <v>0</v>
      </c>
      <c r="J1009" s="224">
        <v>46006.336053240739</v>
      </c>
      <c r="K1009" s="221">
        <v>1812</v>
      </c>
      <c r="L1009" s="235">
        <f>IFERROR(_xlfn.XLOOKUP($A1009,'LISTA '!$D:$D,'LISTA '!$S:$S),"999999,9")</f>
        <v>124.5</v>
      </c>
      <c r="M1009" s="2">
        <f>IFERROR(_xlfn.XLOOKUP($A1009,'LISTA '!$D:$D,'LISTA '!$S:$S),"999999,9")</f>
        <v>124.5</v>
      </c>
      <c r="N1009" s="2">
        <f>IFERROR(_xlfn.XLOOKUP($A1009,'LISTA '!$D:$D,'LISTA '!$S:$S),"999999,9")</f>
        <v>124.5</v>
      </c>
    </row>
    <row r="1010" spans="1:14" x14ac:dyDescent="0.3">
      <c r="A1010" s="187">
        <v>1051</v>
      </c>
      <c r="B1010" s="221">
        <v>107.5</v>
      </c>
      <c r="C1010" s="221">
        <v>107.5</v>
      </c>
      <c r="D1010" s="221">
        <v>107.5</v>
      </c>
      <c r="E1010" s="221">
        <v>0</v>
      </c>
      <c r="F1010" s="221">
        <v>0</v>
      </c>
      <c r="G1010" s="221">
        <v>0</v>
      </c>
      <c r="H1010" s="221">
        <v>0</v>
      </c>
      <c r="I1010" s="221">
        <v>0</v>
      </c>
      <c r="J1010" s="224">
        <v>46006.336053240739</v>
      </c>
      <c r="K1010" s="221">
        <v>1841</v>
      </c>
      <c r="L1010" s="235">
        <f>IFERROR(_xlfn.XLOOKUP($A1010,'LISTA '!$D:$D,'LISTA '!$S:$S),"999999,9")</f>
        <v>107.5</v>
      </c>
      <c r="M1010" s="2">
        <f>IFERROR(_xlfn.XLOOKUP($A1010,'LISTA '!$D:$D,'LISTA '!$S:$S),"999999,9")</f>
        <v>107.5</v>
      </c>
      <c r="N1010" s="2">
        <f>IFERROR(_xlfn.XLOOKUP($A1010,'LISTA '!$D:$D,'LISTA '!$S:$S),"999999,9")</f>
        <v>107.5</v>
      </c>
    </row>
    <row r="1011" spans="1:14" x14ac:dyDescent="0.3">
      <c r="A1011" s="187">
        <v>21044</v>
      </c>
      <c r="B1011" s="221">
        <v>84.5</v>
      </c>
      <c r="C1011" s="221">
        <v>84.5</v>
      </c>
      <c r="D1011" s="221">
        <v>84.5</v>
      </c>
      <c r="E1011" s="221">
        <v>0</v>
      </c>
      <c r="F1011" s="221">
        <v>0</v>
      </c>
      <c r="G1011" s="221">
        <v>0</v>
      </c>
      <c r="H1011" s="221">
        <v>0</v>
      </c>
      <c r="I1011" s="221">
        <v>0</v>
      </c>
      <c r="J1011" s="224">
        <v>46006.336053240739</v>
      </c>
      <c r="K1011" s="221">
        <v>1853</v>
      </c>
      <c r="L1011" s="235">
        <f>IFERROR(_xlfn.XLOOKUP($A1011,'LISTA '!$D:$D,'LISTA '!$S:$S),"999999,9")</f>
        <v>84.5</v>
      </c>
      <c r="M1011" s="2">
        <f>IFERROR(_xlfn.XLOOKUP($A1011,'LISTA '!$D:$D,'LISTA '!$S:$S),"999999,9")</f>
        <v>84.5</v>
      </c>
      <c r="N1011" s="2">
        <f>IFERROR(_xlfn.XLOOKUP($A1011,'LISTA '!$D:$D,'LISTA '!$S:$S),"999999,9")</f>
        <v>84.5</v>
      </c>
    </row>
    <row r="1012" spans="1:14" x14ac:dyDescent="0.3">
      <c r="A1012" s="187">
        <v>21097</v>
      </c>
      <c r="B1012" s="221">
        <v>81.5</v>
      </c>
      <c r="C1012" s="221">
        <v>81.5</v>
      </c>
      <c r="D1012" s="221">
        <v>81.5</v>
      </c>
      <c r="E1012" s="221">
        <v>0</v>
      </c>
      <c r="F1012" s="221">
        <v>0</v>
      </c>
      <c r="G1012" s="221">
        <v>0</v>
      </c>
      <c r="H1012" s="221">
        <v>0</v>
      </c>
      <c r="I1012" s="221">
        <v>0</v>
      </c>
      <c r="J1012" s="224">
        <v>46006.336053240739</v>
      </c>
      <c r="K1012" s="221">
        <v>1943</v>
      </c>
      <c r="L1012" s="235">
        <f>IFERROR(_xlfn.XLOOKUP($A1012,'LISTA '!$D:$D,'LISTA '!$S:$S),"999999,9")</f>
        <v>81.5</v>
      </c>
      <c r="M1012" s="2">
        <f>IFERROR(_xlfn.XLOOKUP($A1012,'LISTA '!$D:$D,'LISTA '!$S:$S),"999999,9")</f>
        <v>81.5</v>
      </c>
      <c r="N1012" s="2">
        <f>IFERROR(_xlfn.XLOOKUP($A1012,'LISTA '!$D:$D,'LISTA '!$S:$S),"999999,9")</f>
        <v>81.5</v>
      </c>
    </row>
    <row r="1013" spans="1:14" x14ac:dyDescent="0.3">
      <c r="A1013" s="187">
        <v>21103</v>
      </c>
      <c r="B1013" s="221">
        <v>134</v>
      </c>
      <c r="C1013" s="221">
        <v>134</v>
      </c>
      <c r="D1013" s="221">
        <v>134</v>
      </c>
      <c r="E1013" s="221">
        <v>0</v>
      </c>
      <c r="F1013" s="221">
        <v>0</v>
      </c>
      <c r="G1013" s="221">
        <v>0</v>
      </c>
      <c r="H1013" s="221">
        <v>0</v>
      </c>
      <c r="I1013" s="221">
        <v>0</v>
      </c>
      <c r="J1013" s="224">
        <v>46006.336053240739</v>
      </c>
      <c r="K1013" s="221">
        <v>1953</v>
      </c>
      <c r="L1013" s="235">
        <f>IFERROR(_xlfn.XLOOKUP($A1013,'LISTA '!$D:$D,'LISTA '!$S:$S),"999999,9")</f>
        <v>134</v>
      </c>
      <c r="M1013" s="2">
        <f>IFERROR(_xlfn.XLOOKUP($A1013,'LISTA '!$D:$D,'LISTA '!$S:$S),"999999,9")</f>
        <v>134</v>
      </c>
      <c r="N1013" s="2">
        <f>IFERROR(_xlfn.XLOOKUP($A1013,'LISTA '!$D:$D,'LISTA '!$S:$S),"999999,9")</f>
        <v>134</v>
      </c>
    </row>
    <row r="1014" spans="1:14" x14ac:dyDescent="0.3">
      <c r="A1014" s="187">
        <v>540</v>
      </c>
      <c r="B1014" s="221">
        <v>58</v>
      </c>
      <c r="C1014" s="221">
        <v>58</v>
      </c>
      <c r="D1014" s="221">
        <v>58</v>
      </c>
      <c r="E1014" s="221">
        <v>0</v>
      </c>
      <c r="F1014" s="221">
        <v>0</v>
      </c>
      <c r="G1014" s="221">
        <v>0</v>
      </c>
      <c r="H1014" s="221">
        <v>0</v>
      </c>
      <c r="I1014" s="221">
        <v>0</v>
      </c>
      <c r="J1014" s="224">
        <v>46006.336053240739</v>
      </c>
      <c r="K1014" s="221">
        <v>981</v>
      </c>
      <c r="L1014" s="235">
        <f>IFERROR(_xlfn.XLOOKUP($A1014,'LISTA '!$D:$D,'LISTA '!$S:$S),"999999,9")</f>
        <v>58</v>
      </c>
      <c r="M1014" s="2">
        <f>IFERROR(_xlfn.XLOOKUP($A1014,'LISTA '!$D:$D,'LISTA '!$S:$S),"999999,9")</f>
        <v>58</v>
      </c>
      <c r="N1014" s="2">
        <f>IFERROR(_xlfn.XLOOKUP($A1014,'LISTA '!$D:$D,'LISTA '!$S:$S),"999999,9")</f>
        <v>58</v>
      </c>
    </row>
    <row r="1015" spans="1:14" x14ac:dyDescent="0.3">
      <c r="A1015" s="187">
        <v>20351</v>
      </c>
      <c r="B1015" s="221">
        <v>135</v>
      </c>
      <c r="C1015" s="221">
        <v>135</v>
      </c>
      <c r="D1015" s="221">
        <v>135</v>
      </c>
      <c r="E1015" s="221">
        <v>0</v>
      </c>
      <c r="F1015" s="221">
        <v>0</v>
      </c>
      <c r="G1015" s="221">
        <v>0</v>
      </c>
      <c r="H1015" s="221">
        <v>0</v>
      </c>
      <c r="I1015" s="221">
        <v>0</v>
      </c>
      <c r="J1015" s="224">
        <v>46006.336053240739</v>
      </c>
      <c r="K1015" s="221">
        <v>987</v>
      </c>
      <c r="L1015" s="235">
        <f>IFERROR(_xlfn.XLOOKUP($A1015,'LISTA '!$D:$D,'LISTA '!$S:$S),"999999,9")</f>
        <v>0</v>
      </c>
      <c r="M1015" s="2">
        <f>IFERROR(_xlfn.XLOOKUP($A1015,'LISTA '!$D:$D,'LISTA '!$S:$S),"999999,9")</f>
        <v>0</v>
      </c>
      <c r="N1015" s="2">
        <f>IFERROR(_xlfn.XLOOKUP($A1015,'LISTA '!$D:$D,'LISTA '!$S:$S),"999999,9")</f>
        <v>0</v>
      </c>
    </row>
    <row r="1016" spans="1:14" x14ac:dyDescent="0.3">
      <c r="A1016" s="187">
        <v>20366</v>
      </c>
      <c r="B1016" s="221">
        <v>135</v>
      </c>
      <c r="C1016" s="221">
        <v>135</v>
      </c>
      <c r="D1016" s="221">
        <v>135</v>
      </c>
      <c r="E1016" s="221">
        <v>0</v>
      </c>
      <c r="F1016" s="221">
        <v>0</v>
      </c>
      <c r="G1016" s="221">
        <v>0</v>
      </c>
      <c r="H1016" s="221">
        <v>0</v>
      </c>
      <c r="I1016" s="221">
        <v>0</v>
      </c>
      <c r="J1016" s="224">
        <v>46006.336053240739</v>
      </c>
      <c r="K1016" s="221">
        <v>1040</v>
      </c>
      <c r="L1016" s="235">
        <f>IFERROR(_xlfn.XLOOKUP($A1016,'LISTA '!$D:$D,'LISTA '!$S:$S),"999999,9")</f>
        <v>135</v>
      </c>
      <c r="M1016" s="2">
        <f>IFERROR(_xlfn.XLOOKUP($A1016,'LISTA '!$D:$D,'LISTA '!$S:$S),"999999,9")</f>
        <v>135</v>
      </c>
      <c r="N1016" s="2">
        <f>IFERROR(_xlfn.XLOOKUP($A1016,'LISTA '!$D:$D,'LISTA '!$S:$S),"999999,9")</f>
        <v>135</v>
      </c>
    </row>
    <row r="1017" spans="1:14" x14ac:dyDescent="0.3">
      <c r="A1017" s="187">
        <v>604</v>
      </c>
      <c r="B1017" s="221">
        <v>40</v>
      </c>
      <c r="C1017" s="221">
        <v>40</v>
      </c>
      <c r="D1017" s="221">
        <v>40</v>
      </c>
      <c r="E1017" s="221">
        <v>0</v>
      </c>
      <c r="F1017" s="221">
        <v>0</v>
      </c>
      <c r="G1017" s="221">
        <v>0</v>
      </c>
      <c r="H1017" s="221">
        <v>0</v>
      </c>
      <c r="I1017" s="221">
        <v>0</v>
      </c>
      <c r="J1017" s="224">
        <v>46006.336053240739</v>
      </c>
      <c r="K1017" s="221">
        <v>1112</v>
      </c>
      <c r="L1017" s="235">
        <f>IFERROR(_xlfn.XLOOKUP($A1017,'LISTA '!$D:$D,'LISTA '!$S:$S),"999999,9")</f>
        <v>40</v>
      </c>
      <c r="M1017" s="2">
        <f>IFERROR(_xlfn.XLOOKUP($A1017,'LISTA '!$D:$D,'LISTA '!$S:$S),"999999,9")</f>
        <v>40</v>
      </c>
      <c r="N1017" s="2">
        <f>IFERROR(_xlfn.XLOOKUP($A1017,'LISTA '!$D:$D,'LISTA '!$S:$S),"999999,9")</f>
        <v>40</v>
      </c>
    </row>
    <row r="1018" spans="1:14" x14ac:dyDescent="0.3">
      <c r="A1018" s="187">
        <v>20927</v>
      </c>
      <c r="B1018" s="221">
        <v>115</v>
      </c>
      <c r="C1018" s="221">
        <v>115</v>
      </c>
      <c r="D1018" s="221">
        <v>115</v>
      </c>
      <c r="E1018" s="221">
        <v>0</v>
      </c>
      <c r="F1018" s="221">
        <v>0</v>
      </c>
      <c r="G1018" s="221">
        <v>0</v>
      </c>
      <c r="H1018" s="221">
        <v>0</v>
      </c>
      <c r="I1018" s="221">
        <v>0</v>
      </c>
      <c r="J1018" s="224">
        <v>46006.336053240739</v>
      </c>
      <c r="K1018" s="221">
        <v>1608</v>
      </c>
      <c r="L1018" s="235">
        <f>IFERROR(_xlfn.XLOOKUP($A1018,'LISTA '!$D:$D,'LISTA '!$S:$S),"999999,9")</f>
        <v>115</v>
      </c>
      <c r="M1018" s="2">
        <f>IFERROR(_xlfn.XLOOKUP($A1018,'LISTA '!$D:$D,'LISTA '!$S:$S),"999999,9")</f>
        <v>115</v>
      </c>
      <c r="N1018" s="2">
        <f>IFERROR(_xlfn.XLOOKUP($A1018,'LISTA '!$D:$D,'LISTA '!$S:$S),"999999,9")</f>
        <v>115</v>
      </c>
    </row>
    <row r="1019" spans="1:14" x14ac:dyDescent="0.3">
      <c r="A1019" s="187">
        <v>936</v>
      </c>
      <c r="B1019" s="221">
        <v>999999.9</v>
      </c>
      <c r="C1019" s="221">
        <v>999999.9</v>
      </c>
      <c r="D1019" s="221">
        <v>999999.9</v>
      </c>
      <c r="E1019" s="221">
        <v>0</v>
      </c>
      <c r="F1019" s="221">
        <v>0</v>
      </c>
      <c r="G1019" s="221">
        <v>0</v>
      </c>
      <c r="H1019" s="221">
        <v>0</v>
      </c>
      <c r="I1019" s="221">
        <v>0</v>
      </c>
      <c r="J1019" s="224">
        <v>46006.336053240739</v>
      </c>
      <c r="K1019" s="221">
        <v>1614</v>
      </c>
      <c r="L1019" s="235" t="str">
        <f>IFERROR(_xlfn.XLOOKUP($A1019,'LISTA '!$D:$D,'LISTA '!$S:$S),"999999,9")</f>
        <v>999999,9</v>
      </c>
      <c r="M1019" s="2" t="str">
        <f>IFERROR(_xlfn.XLOOKUP($A1019,'LISTA '!$D:$D,'LISTA '!$S:$S),"999999,9")</f>
        <v>999999,9</v>
      </c>
      <c r="N1019" s="2" t="str">
        <f>IFERROR(_xlfn.XLOOKUP($A1019,'LISTA '!$D:$D,'LISTA '!$S:$S),"999999,9")</f>
        <v>999999,9</v>
      </c>
    </row>
    <row r="1020" spans="1:14" x14ac:dyDescent="0.3">
      <c r="A1020" s="187">
        <v>20938</v>
      </c>
      <c r="B1020" s="221">
        <v>999999.9</v>
      </c>
      <c r="C1020" s="221">
        <v>999999.9</v>
      </c>
      <c r="D1020" s="221">
        <v>999999.9</v>
      </c>
      <c r="E1020" s="221">
        <v>0</v>
      </c>
      <c r="F1020" s="221">
        <v>0</v>
      </c>
      <c r="G1020" s="221">
        <v>0</v>
      </c>
      <c r="H1020" s="221">
        <v>0</v>
      </c>
      <c r="I1020" s="221">
        <v>0</v>
      </c>
      <c r="J1020" s="224">
        <v>46006.336053240739</v>
      </c>
      <c r="K1020" s="221">
        <v>1638</v>
      </c>
      <c r="L1020" s="235" t="str">
        <f>IFERROR(_xlfn.XLOOKUP($A1020,'LISTA '!$D:$D,'LISTA '!$S:$S),"999999,9")</f>
        <v>999999,9</v>
      </c>
      <c r="M1020" s="2" t="str">
        <f>IFERROR(_xlfn.XLOOKUP($A1020,'LISTA '!$D:$D,'LISTA '!$S:$S),"999999,9")</f>
        <v>999999,9</v>
      </c>
      <c r="N1020" s="2" t="str">
        <f>IFERROR(_xlfn.XLOOKUP($A1020,'LISTA '!$D:$D,'LISTA '!$S:$S),"999999,9")</f>
        <v>999999,9</v>
      </c>
    </row>
    <row r="1021" spans="1:14" x14ac:dyDescent="0.3">
      <c r="A1021" s="187">
        <v>20939</v>
      </c>
      <c r="B1021" s="221">
        <v>109.5</v>
      </c>
      <c r="C1021" s="221">
        <v>109.5</v>
      </c>
      <c r="D1021" s="221">
        <v>109.5</v>
      </c>
      <c r="E1021" s="221">
        <v>0</v>
      </c>
      <c r="F1021" s="221">
        <v>0</v>
      </c>
      <c r="G1021" s="221">
        <v>0</v>
      </c>
      <c r="H1021" s="221">
        <v>0</v>
      </c>
      <c r="I1021" s="221">
        <v>0</v>
      </c>
      <c r="J1021" s="224">
        <v>46006.336053240739</v>
      </c>
      <c r="K1021" s="221">
        <v>1639</v>
      </c>
      <c r="L1021" s="235">
        <f>IFERROR(_xlfn.XLOOKUP($A1021,'LISTA '!$D:$D,'LISTA '!$S:$S),"999999,9")</f>
        <v>109.5</v>
      </c>
      <c r="M1021" s="2">
        <f>IFERROR(_xlfn.XLOOKUP($A1021,'LISTA '!$D:$D,'LISTA '!$S:$S),"999999,9")</f>
        <v>109.5</v>
      </c>
      <c r="N1021" s="2">
        <f>IFERROR(_xlfn.XLOOKUP($A1021,'LISTA '!$D:$D,'LISTA '!$S:$S),"999999,9")</f>
        <v>109.5</v>
      </c>
    </row>
    <row r="1022" spans="1:14" x14ac:dyDescent="0.3">
      <c r="A1022" s="187">
        <v>20940</v>
      </c>
      <c r="B1022" s="221">
        <v>109.5</v>
      </c>
      <c r="C1022" s="221">
        <v>109.5</v>
      </c>
      <c r="D1022" s="221">
        <v>109.5</v>
      </c>
      <c r="E1022" s="221">
        <v>0</v>
      </c>
      <c r="F1022" s="221">
        <v>0</v>
      </c>
      <c r="G1022" s="221">
        <v>0</v>
      </c>
      <c r="H1022" s="221">
        <v>0</v>
      </c>
      <c r="I1022" s="221">
        <v>0</v>
      </c>
      <c r="J1022" s="224">
        <v>46006.336053240739</v>
      </c>
      <c r="K1022" s="221">
        <v>1640</v>
      </c>
      <c r="L1022" s="235">
        <f>IFERROR(_xlfn.XLOOKUP($A1022,'LISTA '!$D:$D,'LISTA '!$S:$S),"999999,9")</f>
        <v>109.5</v>
      </c>
      <c r="M1022" s="2">
        <f>IFERROR(_xlfn.XLOOKUP($A1022,'LISTA '!$D:$D,'LISTA '!$S:$S),"999999,9")</f>
        <v>109.5</v>
      </c>
      <c r="N1022" s="2">
        <f>IFERROR(_xlfn.XLOOKUP($A1022,'LISTA '!$D:$D,'LISTA '!$S:$S),"999999,9")</f>
        <v>109.5</v>
      </c>
    </row>
    <row r="1023" spans="1:14" x14ac:dyDescent="0.3">
      <c r="A1023" s="187">
        <v>20943</v>
      </c>
      <c r="B1023" s="221">
        <v>72.5</v>
      </c>
      <c r="C1023" s="221">
        <v>72.5</v>
      </c>
      <c r="D1023" s="221">
        <v>72.5</v>
      </c>
      <c r="E1023" s="221">
        <v>0</v>
      </c>
      <c r="F1023" s="221">
        <v>0</v>
      </c>
      <c r="G1023" s="221">
        <v>0</v>
      </c>
      <c r="H1023" s="221">
        <v>0</v>
      </c>
      <c r="I1023" s="221">
        <v>0</v>
      </c>
      <c r="J1023" s="224">
        <v>46006.336053240739</v>
      </c>
      <c r="K1023" s="221">
        <v>1644</v>
      </c>
      <c r="L1023" s="235">
        <f>IFERROR(_xlfn.XLOOKUP($A1023,'LISTA '!$D:$D,'LISTA '!$S:$S),"999999,9")</f>
        <v>72.5</v>
      </c>
      <c r="M1023" s="2">
        <f>IFERROR(_xlfn.XLOOKUP($A1023,'LISTA '!$D:$D,'LISTA '!$S:$S),"999999,9")</f>
        <v>72.5</v>
      </c>
      <c r="N1023" s="2">
        <f>IFERROR(_xlfn.XLOOKUP($A1023,'LISTA '!$D:$D,'LISTA '!$S:$S),"999999,9")</f>
        <v>72.5</v>
      </c>
    </row>
    <row r="1024" spans="1:14" x14ac:dyDescent="0.3">
      <c r="A1024" s="187">
        <v>984</v>
      </c>
      <c r="B1024" s="221">
        <v>103.5</v>
      </c>
      <c r="C1024" s="221">
        <v>103.5</v>
      </c>
      <c r="D1024" s="221">
        <v>103.5</v>
      </c>
      <c r="E1024" s="221">
        <v>0</v>
      </c>
      <c r="F1024" s="221">
        <v>0</v>
      </c>
      <c r="G1024" s="221">
        <v>0</v>
      </c>
      <c r="H1024" s="221">
        <v>0</v>
      </c>
      <c r="I1024" s="221">
        <v>0</v>
      </c>
      <c r="J1024" s="224">
        <v>46006.336053240739</v>
      </c>
      <c r="K1024" s="221">
        <v>1717</v>
      </c>
      <c r="L1024" s="235">
        <f>IFERROR(_xlfn.XLOOKUP($A1024,'LISTA '!$D:$D,'LISTA '!$S:$S),"999999,9")</f>
        <v>103.5</v>
      </c>
      <c r="M1024" s="2">
        <f>IFERROR(_xlfn.XLOOKUP($A1024,'LISTA '!$D:$D,'LISTA '!$S:$S),"999999,9")</f>
        <v>103.5</v>
      </c>
      <c r="N1024" s="2">
        <f>IFERROR(_xlfn.XLOOKUP($A1024,'LISTA '!$D:$D,'LISTA '!$S:$S),"999999,9")</f>
        <v>103.5</v>
      </c>
    </row>
    <row r="1025" spans="1:14" x14ac:dyDescent="0.3">
      <c r="A1025" s="187">
        <v>20144</v>
      </c>
      <c r="B1025" s="221">
        <v>106.5</v>
      </c>
      <c r="C1025" s="221">
        <v>106.5</v>
      </c>
      <c r="D1025" s="221">
        <v>106.5</v>
      </c>
      <c r="E1025" s="221">
        <v>0</v>
      </c>
      <c r="F1025" s="221">
        <v>0</v>
      </c>
      <c r="G1025" s="221">
        <v>0</v>
      </c>
      <c r="H1025" s="221">
        <v>0</v>
      </c>
      <c r="I1025" s="221">
        <v>0</v>
      </c>
      <c r="J1025" s="224">
        <v>46006.336053240739</v>
      </c>
      <c r="K1025" s="221">
        <v>560</v>
      </c>
      <c r="L1025" s="235" t="str">
        <f>IFERROR(_xlfn.XLOOKUP($A1025,'LISTA '!$D:$D,'LISTA '!$S:$S),"999999,9")</f>
        <v>999999,9</v>
      </c>
      <c r="M1025" s="2" t="str">
        <f>IFERROR(_xlfn.XLOOKUP($A1025,'LISTA '!$D:$D,'LISTA '!$S:$S),"999999,9")</f>
        <v>999999,9</v>
      </c>
      <c r="N1025" s="2" t="str">
        <f>IFERROR(_xlfn.XLOOKUP($A1025,'LISTA '!$D:$D,'LISTA '!$S:$S),"999999,9")</f>
        <v>999999,9</v>
      </c>
    </row>
    <row r="1026" spans="1:14" x14ac:dyDescent="0.3">
      <c r="A1026" s="187">
        <v>20147</v>
      </c>
      <c r="B1026" s="221">
        <v>180.5</v>
      </c>
      <c r="C1026" s="221">
        <v>180.5</v>
      </c>
      <c r="D1026" s="221">
        <v>180.5</v>
      </c>
      <c r="E1026" s="221">
        <v>0</v>
      </c>
      <c r="F1026" s="221">
        <v>0</v>
      </c>
      <c r="G1026" s="221">
        <v>0</v>
      </c>
      <c r="H1026" s="221">
        <v>0</v>
      </c>
      <c r="I1026" s="221">
        <v>0</v>
      </c>
      <c r="J1026" s="224">
        <v>46006.336053240739</v>
      </c>
      <c r="K1026" s="221">
        <v>563</v>
      </c>
      <c r="L1026" s="235">
        <f>IFERROR(_xlfn.XLOOKUP($A1026,'LISTA '!$D:$D,'LISTA '!$S:$S),"999999,9")</f>
        <v>180.5</v>
      </c>
      <c r="M1026" s="2">
        <f>IFERROR(_xlfn.XLOOKUP($A1026,'LISTA '!$D:$D,'LISTA '!$S:$S),"999999,9")</f>
        <v>180.5</v>
      </c>
      <c r="N1026" s="2">
        <f>IFERROR(_xlfn.XLOOKUP($A1026,'LISTA '!$D:$D,'LISTA '!$S:$S),"999999,9")</f>
        <v>180.5</v>
      </c>
    </row>
    <row r="1027" spans="1:14" x14ac:dyDescent="0.3">
      <c r="A1027" s="187">
        <v>20210</v>
      </c>
      <c r="B1027" s="221">
        <v>999999.9</v>
      </c>
      <c r="C1027" s="221">
        <v>999999.9</v>
      </c>
      <c r="D1027" s="221">
        <v>999999.9</v>
      </c>
      <c r="E1027" s="221">
        <v>0</v>
      </c>
      <c r="F1027" s="221">
        <v>0</v>
      </c>
      <c r="G1027" s="221">
        <v>0</v>
      </c>
      <c r="H1027" s="221">
        <v>0</v>
      </c>
      <c r="I1027" s="221">
        <v>0</v>
      </c>
      <c r="J1027" s="224">
        <v>46006.336053240739</v>
      </c>
      <c r="K1027" s="221">
        <v>647</v>
      </c>
      <c r="L1027" s="235">
        <v>999999.9</v>
      </c>
      <c r="M1027" s="2">
        <v>999999.9</v>
      </c>
      <c r="N1027" s="2">
        <v>999999.9</v>
      </c>
    </row>
    <row r="1028" spans="1:14" x14ac:dyDescent="0.3">
      <c r="A1028" s="187">
        <v>543</v>
      </c>
      <c r="B1028" s="221">
        <v>168</v>
      </c>
      <c r="C1028" s="221">
        <v>168</v>
      </c>
      <c r="D1028" s="221">
        <v>168</v>
      </c>
      <c r="E1028" s="221">
        <v>0</v>
      </c>
      <c r="F1028" s="221">
        <v>0</v>
      </c>
      <c r="G1028" s="221">
        <v>0</v>
      </c>
      <c r="H1028" s="221">
        <v>0</v>
      </c>
      <c r="I1028" s="221">
        <v>0</v>
      </c>
      <c r="J1028" s="224">
        <v>46006.336053240739</v>
      </c>
      <c r="K1028" s="221">
        <v>988</v>
      </c>
      <c r="L1028" s="235">
        <f>IFERROR(_xlfn.XLOOKUP($A1028,'LISTA '!$D:$D,'LISTA '!$S:$S),"999999,9")</f>
        <v>168</v>
      </c>
      <c r="M1028" s="2">
        <f>IFERROR(_xlfn.XLOOKUP($A1028,'LISTA '!$D:$D,'LISTA '!$S:$S),"999999,9")</f>
        <v>168</v>
      </c>
      <c r="N1028" s="2">
        <f>IFERROR(_xlfn.XLOOKUP($A1028,'LISTA '!$D:$D,'LISTA '!$S:$S),"999999,9")</f>
        <v>168</v>
      </c>
    </row>
    <row r="1029" spans="1:14" x14ac:dyDescent="0.3">
      <c r="A1029" s="187">
        <v>544</v>
      </c>
      <c r="B1029" s="221">
        <v>127</v>
      </c>
      <c r="C1029" s="221">
        <v>127</v>
      </c>
      <c r="D1029" s="221">
        <v>127</v>
      </c>
      <c r="E1029" s="221">
        <v>0</v>
      </c>
      <c r="F1029" s="221">
        <v>0</v>
      </c>
      <c r="G1029" s="221">
        <v>0</v>
      </c>
      <c r="H1029" s="221">
        <v>0</v>
      </c>
      <c r="I1029" s="221">
        <v>0</v>
      </c>
      <c r="J1029" s="224">
        <v>46006.336053240739</v>
      </c>
      <c r="K1029" s="221">
        <v>989</v>
      </c>
      <c r="L1029" s="235">
        <f>IFERROR(_xlfn.XLOOKUP($A1029,'LISTA '!$D:$D,'LISTA '!$S:$S),"999999,9")</f>
        <v>127</v>
      </c>
      <c r="M1029" s="2">
        <f>IFERROR(_xlfn.XLOOKUP($A1029,'LISTA '!$D:$D,'LISTA '!$S:$S),"999999,9")</f>
        <v>127</v>
      </c>
      <c r="N1029" s="2">
        <f>IFERROR(_xlfn.XLOOKUP($A1029,'LISTA '!$D:$D,'LISTA '!$S:$S),"999999,9")</f>
        <v>127</v>
      </c>
    </row>
    <row r="1030" spans="1:14" x14ac:dyDescent="0.3">
      <c r="A1030" s="187">
        <v>545</v>
      </c>
      <c r="B1030" s="221">
        <v>144</v>
      </c>
      <c r="C1030" s="221">
        <v>144</v>
      </c>
      <c r="D1030" s="221">
        <v>144</v>
      </c>
      <c r="E1030" s="221">
        <v>0</v>
      </c>
      <c r="F1030" s="221">
        <v>0</v>
      </c>
      <c r="G1030" s="221">
        <v>0</v>
      </c>
      <c r="H1030" s="221">
        <v>0</v>
      </c>
      <c r="I1030" s="221">
        <v>0</v>
      </c>
      <c r="J1030" s="224">
        <v>46006.336053240739</v>
      </c>
      <c r="K1030" s="221">
        <v>990</v>
      </c>
      <c r="L1030" s="235">
        <f>IFERROR(_xlfn.XLOOKUP($A1030,'LISTA '!$D:$D,'LISTA '!$S:$S),"999999,9")</f>
        <v>144</v>
      </c>
      <c r="M1030" s="2">
        <f>IFERROR(_xlfn.XLOOKUP($A1030,'LISTA '!$D:$D,'LISTA '!$S:$S),"999999,9")</f>
        <v>144</v>
      </c>
      <c r="N1030" s="2">
        <f>IFERROR(_xlfn.XLOOKUP($A1030,'LISTA '!$D:$D,'LISTA '!$S:$S),"999999,9")</f>
        <v>144</v>
      </c>
    </row>
    <row r="1031" spans="1:14" x14ac:dyDescent="0.3">
      <c r="A1031" s="187">
        <v>546</v>
      </c>
      <c r="B1031" s="221">
        <v>96</v>
      </c>
      <c r="C1031" s="221">
        <v>96</v>
      </c>
      <c r="D1031" s="221">
        <v>96</v>
      </c>
      <c r="E1031" s="221">
        <v>0</v>
      </c>
      <c r="F1031" s="221">
        <v>0</v>
      </c>
      <c r="G1031" s="221">
        <v>0</v>
      </c>
      <c r="H1031" s="221">
        <v>0</v>
      </c>
      <c r="I1031" s="221">
        <v>0</v>
      </c>
      <c r="J1031" s="224">
        <v>46006.336053240739</v>
      </c>
      <c r="K1031" s="221">
        <v>991</v>
      </c>
      <c r="L1031" s="235">
        <f>IFERROR(_xlfn.XLOOKUP($A1031,'LISTA '!$D:$D,'LISTA '!$S:$S),"999999,9")</f>
        <v>96</v>
      </c>
      <c r="M1031" s="2">
        <f>IFERROR(_xlfn.XLOOKUP($A1031,'LISTA '!$D:$D,'LISTA '!$S:$S),"999999,9")</f>
        <v>96</v>
      </c>
      <c r="N1031" s="2">
        <f>IFERROR(_xlfn.XLOOKUP($A1031,'LISTA '!$D:$D,'LISTA '!$S:$S),"999999,9")</f>
        <v>96</v>
      </c>
    </row>
    <row r="1032" spans="1:14" x14ac:dyDescent="0.3">
      <c r="A1032" s="187">
        <v>34</v>
      </c>
      <c r="B1032" s="221">
        <v>999999.9</v>
      </c>
      <c r="C1032" s="221">
        <v>999999.9</v>
      </c>
      <c r="D1032" s="221">
        <v>999999.9</v>
      </c>
      <c r="E1032" s="221">
        <v>0</v>
      </c>
      <c r="F1032" s="221">
        <v>0</v>
      </c>
      <c r="G1032" s="221">
        <v>0</v>
      </c>
      <c r="H1032" s="221">
        <v>0</v>
      </c>
      <c r="I1032" s="221">
        <v>0</v>
      </c>
      <c r="J1032" s="224">
        <v>46006.336053240739</v>
      </c>
      <c r="K1032" s="221">
        <v>125</v>
      </c>
      <c r="L1032" s="235" t="str">
        <f>IFERROR(_xlfn.XLOOKUP($A1032,'LISTA '!$D:$D,'LISTA '!$S:$S),"999999,9")</f>
        <v>999999,9</v>
      </c>
      <c r="M1032" s="2" t="str">
        <f>IFERROR(_xlfn.XLOOKUP($A1032,'LISTA '!$D:$D,'LISTA '!$S:$S),"999999,9")</f>
        <v>999999,9</v>
      </c>
      <c r="N1032" s="2" t="str">
        <f>IFERROR(_xlfn.XLOOKUP($A1032,'LISTA '!$D:$D,'LISTA '!$S:$S),"999999,9")</f>
        <v>999999,9</v>
      </c>
    </row>
    <row r="1033" spans="1:14" x14ac:dyDescent="0.3">
      <c r="A1033" s="187">
        <v>21613</v>
      </c>
      <c r="B1033" s="221">
        <v>999999.9</v>
      </c>
      <c r="C1033" s="221">
        <v>999999.9</v>
      </c>
      <c r="D1033" s="221">
        <v>999999.9</v>
      </c>
      <c r="E1033" s="221">
        <v>0</v>
      </c>
      <c r="F1033" s="221">
        <v>0</v>
      </c>
      <c r="G1033" s="221">
        <v>0</v>
      </c>
      <c r="H1033" s="221">
        <v>0</v>
      </c>
      <c r="I1033" s="221">
        <v>0</v>
      </c>
      <c r="J1033" s="224">
        <v>46006.336053240739</v>
      </c>
      <c r="K1033" s="221">
        <v>3720</v>
      </c>
      <c r="L1033" s="235" t="str">
        <f>IFERROR(_xlfn.XLOOKUP($A1033,'LISTA '!$D:$D,'LISTA '!$S:$S),"999999,9")</f>
        <v>999999,9</v>
      </c>
      <c r="M1033" s="2" t="str">
        <f>IFERROR(_xlfn.XLOOKUP($A1033,'LISTA '!$D:$D,'LISTA '!$S:$S),"999999,9")</f>
        <v>999999,9</v>
      </c>
      <c r="N1033" s="2" t="str">
        <f>IFERROR(_xlfn.XLOOKUP($A1033,'LISTA '!$D:$D,'LISTA '!$S:$S),"999999,9")</f>
        <v>999999,9</v>
      </c>
    </row>
    <row r="1034" spans="1:14" x14ac:dyDescent="0.3">
      <c r="A1034" s="187">
        <v>107</v>
      </c>
      <c r="B1034" s="221">
        <v>172.5</v>
      </c>
      <c r="C1034" s="221">
        <v>172.5</v>
      </c>
      <c r="D1034" s="221">
        <v>172.5</v>
      </c>
      <c r="E1034" s="221">
        <v>0</v>
      </c>
      <c r="F1034" s="221">
        <v>0</v>
      </c>
      <c r="G1034" s="221">
        <v>0</v>
      </c>
      <c r="H1034" s="221">
        <v>78</v>
      </c>
      <c r="I1034" s="221">
        <v>0</v>
      </c>
      <c r="J1034" s="224">
        <v>46006.336053240739</v>
      </c>
      <c r="K1034" s="221">
        <v>62</v>
      </c>
      <c r="L1034" s="235">
        <f>IFERROR(_xlfn.XLOOKUP($A1034,'LISTA '!$D:$D,'LISTA '!$S:$S),"999999,9")</f>
        <v>172.5</v>
      </c>
      <c r="M1034" s="2">
        <f>IFERROR(_xlfn.XLOOKUP($A1034,'LISTA '!$D:$D,'LISTA '!$S:$S),"999999,9")</f>
        <v>172.5</v>
      </c>
      <c r="N1034" s="2">
        <f>IFERROR(_xlfn.XLOOKUP($A1034,'LISTA '!$D:$D,'LISTA '!$S:$S),"999999,9")</f>
        <v>172.5</v>
      </c>
    </row>
    <row r="1035" spans="1:14" x14ac:dyDescent="0.3">
      <c r="A1035" s="187">
        <v>1339</v>
      </c>
      <c r="B1035" s="221">
        <v>135</v>
      </c>
      <c r="C1035" s="221">
        <v>135</v>
      </c>
      <c r="D1035" s="221">
        <v>135</v>
      </c>
      <c r="E1035" s="221">
        <v>0</v>
      </c>
      <c r="F1035" s="221">
        <v>0</v>
      </c>
      <c r="G1035" s="221">
        <v>0</v>
      </c>
      <c r="H1035" s="221">
        <v>0</v>
      </c>
      <c r="I1035" s="221">
        <v>0</v>
      </c>
      <c r="J1035" s="224">
        <v>46006.336053240739</v>
      </c>
      <c r="K1035" s="221">
        <v>2446</v>
      </c>
      <c r="L1035" s="235">
        <f>IFERROR(_xlfn.XLOOKUP($A1035,'LISTA '!$D:$D,'LISTA '!$S:$S),"999999,9")</f>
        <v>135</v>
      </c>
      <c r="M1035" s="2">
        <f>IFERROR(_xlfn.XLOOKUP($A1035,'LISTA '!$D:$D,'LISTA '!$S:$S),"999999,9")</f>
        <v>135</v>
      </c>
      <c r="N1035" s="2">
        <f>IFERROR(_xlfn.XLOOKUP($A1035,'LISTA '!$D:$D,'LISTA '!$S:$S),"999999,9")</f>
        <v>135</v>
      </c>
    </row>
    <row r="1036" spans="1:14" x14ac:dyDescent="0.3">
      <c r="A1036" s="187">
        <v>2714</v>
      </c>
      <c r="B1036" s="221">
        <v>65</v>
      </c>
      <c r="C1036" s="221">
        <v>65</v>
      </c>
      <c r="D1036" s="221">
        <v>65</v>
      </c>
      <c r="E1036" s="221">
        <v>0</v>
      </c>
      <c r="F1036" s="221">
        <v>0</v>
      </c>
      <c r="G1036" s="221">
        <v>0</v>
      </c>
      <c r="H1036" s="221">
        <v>0</v>
      </c>
      <c r="I1036" s="221">
        <v>0</v>
      </c>
      <c r="J1036" s="224">
        <v>46006.336053240739</v>
      </c>
      <c r="K1036" s="221">
        <v>3578</v>
      </c>
      <c r="L1036" s="235">
        <f>IFERROR(_xlfn.XLOOKUP($A1036,'LISTA '!$D:$D,'LISTA '!$S:$S),"999999,9")</f>
        <v>65</v>
      </c>
      <c r="M1036" s="2">
        <f>IFERROR(_xlfn.XLOOKUP($A1036,'LISTA '!$D:$D,'LISTA '!$S:$S),"999999,9")</f>
        <v>65</v>
      </c>
      <c r="N1036" s="2">
        <f>IFERROR(_xlfn.XLOOKUP($A1036,'LISTA '!$D:$D,'LISTA '!$S:$S),"999999,9")</f>
        <v>65</v>
      </c>
    </row>
    <row r="1037" spans="1:14" x14ac:dyDescent="0.3">
      <c r="A1037" s="187">
        <v>2715</v>
      </c>
      <c r="B1037" s="221">
        <v>999999.9</v>
      </c>
      <c r="C1037" s="221">
        <v>999999.9</v>
      </c>
      <c r="D1037" s="221">
        <v>999999.9</v>
      </c>
      <c r="E1037" s="221">
        <v>0</v>
      </c>
      <c r="F1037" s="221">
        <v>0</v>
      </c>
      <c r="G1037" s="221">
        <v>0</v>
      </c>
      <c r="H1037" s="221">
        <v>0</v>
      </c>
      <c r="I1037" s="221">
        <v>0</v>
      </c>
      <c r="J1037" s="224">
        <v>46006.336053240739</v>
      </c>
      <c r="K1037" s="221">
        <v>3579</v>
      </c>
      <c r="L1037" s="235" t="str">
        <f>IFERROR(_xlfn.XLOOKUP($A1037,'LISTA '!$D:$D,'LISTA '!$S:$S),"999999,9")</f>
        <v>999999,9</v>
      </c>
      <c r="M1037" s="2" t="str">
        <f>IFERROR(_xlfn.XLOOKUP($A1037,'LISTA '!$D:$D,'LISTA '!$S:$S),"999999,9")</f>
        <v>999999,9</v>
      </c>
      <c r="N1037" s="2" t="str">
        <f>IFERROR(_xlfn.XLOOKUP($A1037,'LISTA '!$D:$D,'LISTA '!$S:$S),"999999,9")</f>
        <v>999999,9</v>
      </c>
    </row>
    <row r="1038" spans="1:14" x14ac:dyDescent="0.3">
      <c r="A1038" s="187">
        <v>2135</v>
      </c>
      <c r="B1038" s="221">
        <v>17.5</v>
      </c>
      <c r="C1038" s="221">
        <v>17.5</v>
      </c>
      <c r="D1038" s="221">
        <v>17.5</v>
      </c>
      <c r="E1038" s="221">
        <v>0</v>
      </c>
      <c r="F1038" s="221">
        <v>0</v>
      </c>
      <c r="G1038" s="221">
        <v>0</v>
      </c>
      <c r="H1038" s="221">
        <v>0</v>
      </c>
      <c r="I1038" s="221">
        <v>0</v>
      </c>
      <c r="J1038" s="224">
        <v>46006.336053240739</v>
      </c>
      <c r="K1038" s="221">
        <v>3591</v>
      </c>
      <c r="L1038" s="235">
        <f>IFERROR(_xlfn.XLOOKUP($A1038,'LISTA '!$D:$D,'LISTA '!$S:$S),"999999,9")</f>
        <v>17.5</v>
      </c>
      <c r="M1038" s="2">
        <f>IFERROR(_xlfn.XLOOKUP($A1038,'LISTA '!$D:$D,'LISTA '!$S:$S),"999999,9")</f>
        <v>17.5</v>
      </c>
      <c r="N1038" s="2">
        <f>IFERROR(_xlfn.XLOOKUP($A1038,'LISTA '!$D:$D,'LISTA '!$S:$S),"999999,9")</f>
        <v>17.5</v>
      </c>
    </row>
    <row r="1039" spans="1:14" x14ac:dyDescent="0.3">
      <c r="A1039" s="187">
        <v>2172</v>
      </c>
      <c r="B1039" s="221">
        <v>999999.9</v>
      </c>
      <c r="C1039" s="221">
        <v>999999.9</v>
      </c>
      <c r="D1039" s="221">
        <v>999999.9</v>
      </c>
      <c r="E1039" s="221">
        <v>0</v>
      </c>
      <c r="F1039" s="221">
        <v>0</v>
      </c>
      <c r="G1039" s="221">
        <v>0</v>
      </c>
      <c r="H1039" s="221">
        <v>0</v>
      </c>
      <c r="I1039" s="221">
        <v>0</v>
      </c>
      <c r="J1039" s="224">
        <v>46006.336053240739</v>
      </c>
      <c r="K1039" s="221">
        <v>3725</v>
      </c>
      <c r="L1039" s="235" t="str">
        <f>IFERROR(_xlfn.XLOOKUP($A1039,'LISTA '!$D:$D,'LISTA '!$S:$S),"999999,9")</f>
        <v>999999,9</v>
      </c>
      <c r="M1039" s="2" t="str">
        <f>IFERROR(_xlfn.XLOOKUP($A1039,'LISTA '!$D:$D,'LISTA '!$S:$S),"999999,9")</f>
        <v>999999,9</v>
      </c>
      <c r="N1039" s="2" t="str">
        <f>IFERROR(_xlfn.XLOOKUP($A1039,'LISTA '!$D:$D,'LISTA '!$S:$S),"999999,9")</f>
        <v>999999,9</v>
      </c>
    </row>
    <row r="1040" spans="1:14" x14ac:dyDescent="0.3">
      <c r="A1040" s="187">
        <v>21441</v>
      </c>
      <c r="B1040" s="221">
        <v>999999.9</v>
      </c>
      <c r="C1040" s="221">
        <v>999999.9</v>
      </c>
      <c r="D1040" s="221">
        <v>999999.9</v>
      </c>
      <c r="E1040" s="221">
        <v>0</v>
      </c>
      <c r="F1040" s="221">
        <v>0</v>
      </c>
      <c r="G1040" s="221">
        <v>0</v>
      </c>
      <c r="H1040" s="221">
        <v>0</v>
      </c>
      <c r="I1040" s="221">
        <v>0</v>
      </c>
      <c r="J1040" s="224">
        <v>46006.336053240739</v>
      </c>
      <c r="K1040" s="221">
        <v>2975</v>
      </c>
      <c r="L1040" s="235" t="str">
        <f>IFERROR(_xlfn.XLOOKUP($A1040,'LISTA '!$D:$D,'LISTA '!$S:$S),"999999,9")</f>
        <v>999999,9</v>
      </c>
      <c r="M1040" s="2" t="str">
        <f>IFERROR(_xlfn.XLOOKUP($A1040,'LISTA '!$D:$D,'LISTA '!$S:$S),"999999,9")</f>
        <v>999999,9</v>
      </c>
      <c r="N1040" s="2" t="str">
        <f>IFERROR(_xlfn.XLOOKUP($A1040,'LISTA '!$D:$D,'LISTA '!$S:$S),"999999,9")</f>
        <v>999999,9</v>
      </c>
    </row>
    <row r="1041" spans="1:14" x14ac:dyDescent="0.3">
      <c r="A1041" s="187">
        <v>21484</v>
      </c>
      <c r="B1041" s="221">
        <v>999999.9</v>
      </c>
      <c r="C1041" s="221">
        <v>999999.9</v>
      </c>
      <c r="D1041" s="221">
        <v>999999.9</v>
      </c>
      <c r="E1041" s="221">
        <v>0</v>
      </c>
      <c r="F1041" s="221">
        <v>0</v>
      </c>
      <c r="G1041" s="221">
        <v>0</v>
      </c>
      <c r="H1041" s="221">
        <v>0</v>
      </c>
      <c r="I1041" s="221">
        <v>0</v>
      </c>
      <c r="J1041" s="224">
        <v>46006.336053240739</v>
      </c>
      <c r="K1041" s="221">
        <v>3108</v>
      </c>
      <c r="L1041" s="235" t="str">
        <f>IFERROR(_xlfn.XLOOKUP($A1041,'LISTA '!$D:$D,'LISTA '!$S:$S),"999999,9")</f>
        <v>999999,9</v>
      </c>
      <c r="M1041" s="2" t="str">
        <f>IFERROR(_xlfn.XLOOKUP($A1041,'LISTA '!$D:$D,'LISTA '!$S:$S),"999999,9")</f>
        <v>999999,9</v>
      </c>
      <c r="N1041" s="2" t="str">
        <f>IFERROR(_xlfn.XLOOKUP($A1041,'LISTA '!$D:$D,'LISTA '!$S:$S),"999999,9")</f>
        <v>999999,9</v>
      </c>
    </row>
    <row r="1042" spans="1:14" x14ac:dyDescent="0.3">
      <c r="A1042" s="187">
        <v>21496</v>
      </c>
      <c r="B1042" s="221">
        <v>999999.9</v>
      </c>
      <c r="C1042" s="221">
        <v>999999.9</v>
      </c>
      <c r="D1042" s="221">
        <v>999999.9</v>
      </c>
      <c r="E1042" s="221">
        <v>0</v>
      </c>
      <c r="F1042" s="221">
        <v>0</v>
      </c>
      <c r="G1042" s="221">
        <v>0</v>
      </c>
      <c r="H1042" s="221">
        <v>0</v>
      </c>
      <c r="I1042" s="221">
        <v>0</v>
      </c>
      <c r="J1042" s="224">
        <v>46006.336053240739</v>
      </c>
      <c r="K1042" s="221">
        <v>3147</v>
      </c>
      <c r="L1042" s="235" t="str">
        <f>IFERROR(_xlfn.XLOOKUP($A1042,'LISTA '!$D:$D,'LISTA '!$S:$S),"999999,9")</f>
        <v>999999,9</v>
      </c>
      <c r="M1042" s="2" t="str">
        <f>IFERROR(_xlfn.XLOOKUP($A1042,'LISTA '!$D:$D,'LISTA '!$S:$S),"999999,9")</f>
        <v>999999,9</v>
      </c>
      <c r="N1042" s="2" t="str">
        <f>IFERROR(_xlfn.XLOOKUP($A1042,'LISTA '!$D:$D,'LISTA '!$S:$S),"999999,9")</f>
        <v>999999,9</v>
      </c>
    </row>
    <row r="1043" spans="1:14" x14ac:dyDescent="0.3">
      <c r="A1043" s="187">
        <v>21510</v>
      </c>
      <c r="B1043" s="221">
        <v>276</v>
      </c>
      <c r="C1043" s="221">
        <v>276</v>
      </c>
      <c r="D1043" s="221">
        <v>276</v>
      </c>
      <c r="E1043" s="221">
        <v>0</v>
      </c>
      <c r="F1043" s="221">
        <v>0</v>
      </c>
      <c r="G1043" s="221">
        <v>0</v>
      </c>
      <c r="H1043" s="221">
        <v>0</v>
      </c>
      <c r="I1043" s="221">
        <v>0</v>
      </c>
      <c r="J1043" s="224">
        <v>46006.336053240739</v>
      </c>
      <c r="K1043" s="221">
        <v>3188</v>
      </c>
      <c r="L1043" s="235">
        <f>IFERROR(_xlfn.XLOOKUP($A1043,'LISTA '!$D:$D,'LISTA '!$S:$S),"999999,9")</f>
        <v>276</v>
      </c>
      <c r="M1043" s="2">
        <f>IFERROR(_xlfn.XLOOKUP($A1043,'LISTA '!$D:$D,'LISTA '!$S:$S),"999999,9")</f>
        <v>276</v>
      </c>
      <c r="N1043" s="2">
        <f>IFERROR(_xlfn.XLOOKUP($A1043,'LISTA '!$D:$D,'LISTA '!$S:$S),"999999,9")</f>
        <v>276</v>
      </c>
    </row>
    <row r="1044" spans="1:14" x14ac:dyDescent="0.3">
      <c r="A1044" s="187">
        <v>21511</v>
      </c>
      <c r="B1044" s="221">
        <v>357.77699999999999</v>
      </c>
      <c r="C1044" s="221">
        <v>357.77699999999999</v>
      </c>
      <c r="D1044" s="221">
        <v>357.77699999999999</v>
      </c>
      <c r="E1044" s="221">
        <v>0</v>
      </c>
      <c r="F1044" s="221">
        <v>0</v>
      </c>
      <c r="G1044" s="221">
        <v>0</v>
      </c>
      <c r="H1044" s="221">
        <v>0</v>
      </c>
      <c r="I1044" s="221">
        <v>0</v>
      </c>
      <c r="J1044" s="224">
        <v>46006.336053240739</v>
      </c>
      <c r="K1044" s="221">
        <v>3189</v>
      </c>
      <c r="L1044" s="235">
        <f>IFERROR(_xlfn.XLOOKUP($A1044,'LISTA '!$D:$D,'LISTA '!$S:$S),"999999,9")</f>
        <v>357.77699999999999</v>
      </c>
      <c r="M1044" s="2">
        <f>IFERROR(_xlfn.XLOOKUP($A1044,'LISTA '!$D:$D,'LISTA '!$S:$S),"999999,9")</f>
        <v>357.77699999999999</v>
      </c>
      <c r="N1044" s="2">
        <f>IFERROR(_xlfn.XLOOKUP($A1044,'LISTA '!$D:$D,'LISTA '!$S:$S),"999999,9")</f>
        <v>357.77699999999999</v>
      </c>
    </row>
    <row r="1045" spans="1:14" x14ac:dyDescent="0.3">
      <c r="A1045" s="187">
        <v>1875</v>
      </c>
      <c r="B1045" s="221">
        <v>999999.9</v>
      </c>
      <c r="C1045" s="221">
        <v>999999.9</v>
      </c>
      <c r="D1045" s="221">
        <v>999999.9</v>
      </c>
      <c r="E1045" s="221">
        <v>0</v>
      </c>
      <c r="F1045" s="221">
        <v>0</v>
      </c>
      <c r="G1045" s="221">
        <v>0</v>
      </c>
      <c r="H1045" s="221">
        <v>0</v>
      </c>
      <c r="I1045" s="221">
        <v>0</v>
      </c>
      <c r="J1045" s="224">
        <v>46006.336053240739</v>
      </c>
      <c r="K1045" s="221">
        <v>3210</v>
      </c>
      <c r="L1045" s="235" t="str">
        <f>IFERROR(_xlfn.XLOOKUP($A1045,'LISTA '!$D:$D,'LISTA '!$S:$S),"999999,9")</f>
        <v>999999,9</v>
      </c>
      <c r="M1045" s="2" t="str">
        <f>IFERROR(_xlfn.XLOOKUP($A1045,'LISTA '!$D:$D,'LISTA '!$S:$S),"999999,9")</f>
        <v>999999,9</v>
      </c>
      <c r="N1045" s="2" t="str">
        <f>IFERROR(_xlfn.XLOOKUP($A1045,'LISTA '!$D:$D,'LISTA '!$S:$S),"999999,9")</f>
        <v>999999,9</v>
      </c>
    </row>
    <row r="1046" spans="1:14" x14ac:dyDescent="0.3">
      <c r="A1046" s="187">
        <v>21517</v>
      </c>
      <c r="B1046" s="221">
        <v>999999.9</v>
      </c>
      <c r="C1046" s="221">
        <v>999999.9</v>
      </c>
      <c r="D1046" s="221">
        <v>999999.9</v>
      </c>
      <c r="E1046" s="221">
        <v>0</v>
      </c>
      <c r="F1046" s="221">
        <v>0</v>
      </c>
      <c r="G1046" s="221">
        <v>0</v>
      </c>
      <c r="H1046" s="221">
        <v>0</v>
      </c>
      <c r="I1046" s="221">
        <v>0</v>
      </c>
      <c r="J1046" s="224">
        <v>46006.336053240739</v>
      </c>
      <c r="K1046" s="221">
        <v>3214</v>
      </c>
      <c r="L1046" s="235" t="str">
        <f>IFERROR(_xlfn.XLOOKUP($A1046,'LISTA '!$D:$D,'LISTA '!$S:$S),"999999,9")</f>
        <v>999999,9</v>
      </c>
      <c r="M1046" s="2" t="str">
        <f>IFERROR(_xlfn.XLOOKUP($A1046,'LISTA '!$D:$D,'LISTA '!$S:$S),"999999,9")</f>
        <v>999999,9</v>
      </c>
      <c r="N1046" s="2" t="str">
        <f>IFERROR(_xlfn.XLOOKUP($A1046,'LISTA '!$D:$D,'LISTA '!$S:$S),"999999,9")</f>
        <v>999999,9</v>
      </c>
    </row>
    <row r="1047" spans="1:14" x14ac:dyDescent="0.3">
      <c r="A1047" s="187">
        <v>21535</v>
      </c>
      <c r="B1047" s="221">
        <v>999999.9</v>
      </c>
      <c r="C1047" s="221">
        <v>999999.9</v>
      </c>
      <c r="D1047" s="221">
        <v>999999.9</v>
      </c>
      <c r="E1047" s="221">
        <v>0</v>
      </c>
      <c r="F1047" s="221">
        <v>0</v>
      </c>
      <c r="G1047" s="221">
        <v>0</v>
      </c>
      <c r="H1047" s="221">
        <v>0</v>
      </c>
      <c r="I1047" s="221">
        <v>0</v>
      </c>
      <c r="J1047" s="224">
        <v>46006.336053240739</v>
      </c>
      <c r="K1047" s="221">
        <v>3237</v>
      </c>
      <c r="L1047" s="235" t="str">
        <f>IFERROR(_xlfn.XLOOKUP($A1047,'LISTA '!$D:$D,'LISTA '!$S:$S),"999999,9")</f>
        <v>999999,9</v>
      </c>
      <c r="M1047" s="2" t="str">
        <f>IFERROR(_xlfn.XLOOKUP($A1047,'LISTA '!$D:$D,'LISTA '!$S:$S),"999999,9")</f>
        <v>999999,9</v>
      </c>
      <c r="N1047" s="2" t="str">
        <f>IFERROR(_xlfn.XLOOKUP($A1047,'LISTA '!$D:$D,'LISTA '!$S:$S),"999999,9")</f>
        <v>999999,9</v>
      </c>
    </row>
    <row r="1048" spans="1:14" x14ac:dyDescent="0.3">
      <c r="A1048" s="187">
        <v>21565</v>
      </c>
      <c r="B1048" s="221">
        <v>999999.9</v>
      </c>
      <c r="C1048" s="221">
        <v>999999.9</v>
      </c>
      <c r="D1048" s="221">
        <v>999999.9</v>
      </c>
      <c r="E1048" s="221">
        <v>0</v>
      </c>
      <c r="F1048" s="221">
        <v>0</v>
      </c>
      <c r="G1048" s="221">
        <v>0</v>
      </c>
      <c r="H1048" s="221">
        <v>0</v>
      </c>
      <c r="I1048" s="221">
        <v>0</v>
      </c>
      <c r="J1048" s="224">
        <v>46006.336053240739</v>
      </c>
      <c r="K1048" s="221">
        <v>3507</v>
      </c>
      <c r="L1048" s="235" t="str">
        <f>IFERROR(_xlfn.XLOOKUP($A1048,'LISTA '!$D:$D,'LISTA '!$S:$S),"999999,9")</f>
        <v>999999,9</v>
      </c>
      <c r="M1048" s="2" t="str">
        <f>IFERROR(_xlfn.XLOOKUP($A1048,'LISTA '!$D:$D,'LISTA '!$S:$S),"999999,9")</f>
        <v>999999,9</v>
      </c>
      <c r="N1048" s="2" t="str">
        <f>IFERROR(_xlfn.XLOOKUP($A1048,'LISTA '!$D:$D,'LISTA '!$S:$S),"999999,9")</f>
        <v>999999,9</v>
      </c>
    </row>
    <row r="1049" spans="1:14" x14ac:dyDescent="0.3">
      <c r="A1049" s="187">
        <v>21566</v>
      </c>
      <c r="B1049" s="221">
        <v>999999.9</v>
      </c>
      <c r="C1049" s="221">
        <v>999999.9</v>
      </c>
      <c r="D1049" s="221">
        <v>999999.9</v>
      </c>
      <c r="E1049" s="221">
        <v>0</v>
      </c>
      <c r="F1049" s="221">
        <v>0</v>
      </c>
      <c r="G1049" s="221">
        <v>0</v>
      </c>
      <c r="H1049" s="221">
        <v>0</v>
      </c>
      <c r="I1049" s="221">
        <v>0</v>
      </c>
      <c r="J1049" s="224">
        <v>46006.336053240739</v>
      </c>
      <c r="K1049" s="221">
        <v>3508</v>
      </c>
      <c r="L1049" s="235" t="str">
        <f>IFERROR(_xlfn.XLOOKUP($A1049,'LISTA '!$D:$D,'LISTA '!$S:$S),"999999,9")</f>
        <v>999999,9</v>
      </c>
      <c r="M1049" s="2" t="str">
        <f>IFERROR(_xlfn.XLOOKUP($A1049,'LISTA '!$D:$D,'LISTA '!$S:$S),"999999,9")</f>
        <v>999999,9</v>
      </c>
      <c r="N1049" s="2" t="str">
        <f>IFERROR(_xlfn.XLOOKUP($A1049,'LISTA '!$D:$D,'LISTA '!$S:$S),"999999,9")</f>
        <v>999999,9</v>
      </c>
    </row>
    <row r="1050" spans="1:14" x14ac:dyDescent="0.3">
      <c r="A1050" s="187">
        <v>21579</v>
      </c>
      <c r="B1050" s="221">
        <v>999999.9</v>
      </c>
      <c r="C1050" s="221">
        <v>999999.9</v>
      </c>
      <c r="D1050" s="221">
        <v>999999.9</v>
      </c>
      <c r="E1050" s="221">
        <v>0</v>
      </c>
      <c r="F1050" s="221">
        <v>0</v>
      </c>
      <c r="G1050" s="221">
        <v>0</v>
      </c>
      <c r="H1050" s="221">
        <v>0</v>
      </c>
      <c r="I1050" s="221">
        <v>0</v>
      </c>
      <c r="J1050" s="224">
        <v>46006.336053240739</v>
      </c>
      <c r="K1050" s="221">
        <v>3565</v>
      </c>
      <c r="L1050" s="235" t="str">
        <f>IFERROR(_xlfn.XLOOKUP($A1050,'LISTA '!$D:$D,'LISTA '!$S:$S),"999999,9")</f>
        <v>999999,9</v>
      </c>
      <c r="M1050" s="2" t="str">
        <f>IFERROR(_xlfn.XLOOKUP($A1050,'LISTA '!$D:$D,'LISTA '!$S:$S),"999999,9")</f>
        <v>999999,9</v>
      </c>
      <c r="N1050" s="2" t="str">
        <f>IFERROR(_xlfn.XLOOKUP($A1050,'LISTA '!$D:$D,'LISTA '!$S:$S),"999999,9")</f>
        <v>999999,9</v>
      </c>
    </row>
    <row r="1051" spans="1:14" x14ac:dyDescent="0.3">
      <c r="A1051" s="187">
        <v>21583</v>
      </c>
      <c r="B1051" s="221">
        <v>999999.9</v>
      </c>
      <c r="C1051" s="221">
        <v>999999.9</v>
      </c>
      <c r="D1051" s="221">
        <v>999999.9</v>
      </c>
      <c r="E1051" s="221">
        <v>0</v>
      </c>
      <c r="F1051" s="221">
        <v>0</v>
      </c>
      <c r="G1051" s="221">
        <v>0</v>
      </c>
      <c r="H1051" s="221">
        <v>0</v>
      </c>
      <c r="I1051" s="221">
        <v>0</v>
      </c>
      <c r="J1051" s="224">
        <v>46006.336053240739</v>
      </c>
      <c r="K1051" s="221">
        <v>3573</v>
      </c>
      <c r="L1051" s="235" t="str">
        <f>IFERROR(_xlfn.XLOOKUP($A1051,'LISTA '!$D:$D,'LISTA '!$S:$S),"999999,9")</f>
        <v>999999,9</v>
      </c>
      <c r="M1051" s="2" t="str">
        <f>IFERROR(_xlfn.XLOOKUP($A1051,'LISTA '!$D:$D,'LISTA '!$S:$S),"999999,9")</f>
        <v>999999,9</v>
      </c>
      <c r="N1051" s="2" t="str">
        <f>IFERROR(_xlfn.XLOOKUP($A1051,'LISTA '!$D:$D,'LISTA '!$S:$S),"999999,9")</f>
        <v>999999,9</v>
      </c>
    </row>
    <row r="1052" spans="1:14" x14ac:dyDescent="0.3">
      <c r="A1052" s="187">
        <v>21833</v>
      </c>
      <c r="B1052" s="221">
        <v>999999.9</v>
      </c>
      <c r="C1052" s="221">
        <v>999999.9</v>
      </c>
      <c r="D1052" s="221">
        <v>999999.9</v>
      </c>
      <c r="E1052" s="221">
        <v>0</v>
      </c>
      <c r="F1052" s="221">
        <v>0</v>
      </c>
      <c r="G1052" s="221">
        <v>0</v>
      </c>
      <c r="H1052" s="221">
        <v>0</v>
      </c>
      <c r="I1052" s="221">
        <v>0</v>
      </c>
      <c r="J1052" s="224">
        <v>46006.336053240739</v>
      </c>
      <c r="K1052" s="221">
        <v>4275</v>
      </c>
      <c r="L1052" s="235" t="str">
        <f>IFERROR(_xlfn.XLOOKUP($A1052,'LISTA '!$D:$D,'LISTA '!$S:$S),"999999,9")</f>
        <v>999999,9</v>
      </c>
      <c r="M1052" s="2" t="str">
        <f>IFERROR(_xlfn.XLOOKUP($A1052,'LISTA '!$D:$D,'LISTA '!$S:$S),"999999,9")</f>
        <v>999999,9</v>
      </c>
      <c r="N1052" s="2" t="str">
        <f>IFERROR(_xlfn.XLOOKUP($A1052,'LISTA '!$D:$D,'LISTA '!$S:$S),"999999,9")</f>
        <v>999999,9</v>
      </c>
    </row>
    <row r="1053" spans="1:14" x14ac:dyDescent="0.3">
      <c r="A1053" s="187">
        <v>1586</v>
      </c>
      <c r="B1053" s="221">
        <v>127.2</v>
      </c>
      <c r="C1053" s="221">
        <v>127.2</v>
      </c>
      <c r="D1053" s="221">
        <v>127.2</v>
      </c>
      <c r="E1053" s="221">
        <v>0</v>
      </c>
      <c r="F1053" s="221">
        <v>0</v>
      </c>
      <c r="G1053" s="221">
        <v>0</v>
      </c>
      <c r="H1053" s="221">
        <v>0</v>
      </c>
      <c r="I1053" s="221">
        <v>0</v>
      </c>
      <c r="J1053" s="224">
        <v>46006.336053240739</v>
      </c>
      <c r="K1053" s="221">
        <v>2813</v>
      </c>
      <c r="L1053" s="235">
        <f>IFERROR(_xlfn.XLOOKUP($A1053,'LISTA '!$D:$D,'LISTA '!$S:$S),"999999,9")</f>
        <v>127.2</v>
      </c>
      <c r="M1053" s="2">
        <f>IFERROR(_xlfn.XLOOKUP($A1053,'LISTA '!$D:$D,'LISTA '!$S:$S),"999999,9")</f>
        <v>127.2</v>
      </c>
      <c r="N1053" s="2">
        <f>IFERROR(_xlfn.XLOOKUP($A1053,'LISTA '!$D:$D,'LISTA '!$S:$S),"999999,9")</f>
        <v>127.2</v>
      </c>
    </row>
    <row r="1054" spans="1:14" x14ac:dyDescent="0.3">
      <c r="A1054" s="187">
        <v>1720</v>
      </c>
      <c r="B1054" s="221">
        <v>999999.9</v>
      </c>
      <c r="C1054" s="221">
        <v>999999.9</v>
      </c>
      <c r="D1054" s="221">
        <v>999999.9</v>
      </c>
      <c r="E1054" s="221">
        <v>0</v>
      </c>
      <c r="F1054" s="221">
        <v>0</v>
      </c>
      <c r="G1054" s="221">
        <v>0</v>
      </c>
      <c r="H1054" s="221">
        <v>0</v>
      </c>
      <c r="I1054" s="221">
        <v>0</v>
      </c>
      <c r="J1054" s="224">
        <v>46006.336053240739</v>
      </c>
      <c r="K1054" s="221">
        <v>2989</v>
      </c>
      <c r="L1054" s="235" t="str">
        <f>IFERROR(_xlfn.XLOOKUP($A1054,'LISTA '!$D:$D,'LISTA '!$S:$S),"999999,9")</f>
        <v>999999,9</v>
      </c>
      <c r="M1054" s="2" t="str">
        <f>IFERROR(_xlfn.XLOOKUP($A1054,'LISTA '!$D:$D,'LISTA '!$S:$S),"999999,9")</f>
        <v>999999,9</v>
      </c>
      <c r="N1054" s="2" t="str">
        <f>IFERROR(_xlfn.XLOOKUP($A1054,'LISTA '!$D:$D,'LISTA '!$S:$S),"999999,9")</f>
        <v>999999,9</v>
      </c>
    </row>
    <row r="1055" spans="1:14" x14ac:dyDescent="0.3">
      <c r="A1055" s="187">
        <v>1721</v>
      </c>
      <c r="B1055" s="221">
        <v>999999.9</v>
      </c>
      <c r="C1055" s="221">
        <v>999999.9</v>
      </c>
      <c r="D1055" s="221">
        <v>999999.9</v>
      </c>
      <c r="E1055" s="221">
        <v>0</v>
      </c>
      <c r="F1055" s="221">
        <v>0</v>
      </c>
      <c r="G1055" s="221">
        <v>0</v>
      </c>
      <c r="H1055" s="221">
        <v>0</v>
      </c>
      <c r="I1055" s="221">
        <v>0</v>
      </c>
      <c r="J1055" s="224">
        <v>46006.336053240739</v>
      </c>
      <c r="K1055" s="221">
        <v>2990</v>
      </c>
      <c r="L1055" s="235">
        <v>999999.9</v>
      </c>
      <c r="M1055" s="2">
        <v>999999.9</v>
      </c>
      <c r="N1055" s="2">
        <v>999999.9</v>
      </c>
    </row>
    <row r="1056" spans="1:14" x14ac:dyDescent="0.3">
      <c r="A1056" s="187">
        <v>21467</v>
      </c>
      <c r="B1056" s="221">
        <v>999999.9</v>
      </c>
      <c r="C1056" s="221">
        <v>999999.9</v>
      </c>
      <c r="D1056" s="221">
        <v>999999.9</v>
      </c>
      <c r="E1056" s="221">
        <v>0</v>
      </c>
      <c r="F1056" s="221">
        <v>0</v>
      </c>
      <c r="G1056" s="221">
        <v>0</v>
      </c>
      <c r="H1056" s="221">
        <v>0</v>
      </c>
      <c r="I1056" s="221">
        <v>0</v>
      </c>
      <c r="J1056" s="224">
        <v>46006.336053240739</v>
      </c>
      <c r="K1056" s="221">
        <v>3053</v>
      </c>
      <c r="L1056" s="235" t="str">
        <f>IFERROR(_xlfn.XLOOKUP($A1056,'LISTA '!$D:$D,'LISTA '!$S:$S),"999999,9")</f>
        <v>999999,9</v>
      </c>
      <c r="M1056" s="2" t="str">
        <f>IFERROR(_xlfn.XLOOKUP($A1056,'LISTA '!$D:$D,'LISTA '!$S:$S),"999999,9")</f>
        <v>999999,9</v>
      </c>
      <c r="N1056" s="2" t="str">
        <f>IFERROR(_xlfn.XLOOKUP($A1056,'LISTA '!$D:$D,'LISTA '!$S:$S),"999999,9")</f>
        <v>999999,9</v>
      </c>
    </row>
    <row r="1057" spans="1:14" x14ac:dyDescent="0.3">
      <c r="A1057" s="187">
        <v>21474</v>
      </c>
      <c r="B1057" s="221">
        <v>999999.9</v>
      </c>
      <c r="C1057" s="221">
        <v>999999.9</v>
      </c>
      <c r="D1057" s="221">
        <v>999999.9</v>
      </c>
      <c r="E1057" s="221">
        <v>0</v>
      </c>
      <c r="F1057" s="221">
        <v>0</v>
      </c>
      <c r="G1057" s="221">
        <v>0</v>
      </c>
      <c r="H1057" s="221">
        <v>0</v>
      </c>
      <c r="I1057" s="221">
        <v>0</v>
      </c>
      <c r="J1057" s="224">
        <v>46006.336053240739</v>
      </c>
      <c r="K1057" s="221">
        <v>3063</v>
      </c>
      <c r="L1057" s="235" t="str">
        <f>IFERROR(_xlfn.XLOOKUP($A1057,'LISTA '!$D:$D,'LISTA '!$S:$S),"999999,9")</f>
        <v>999999,9</v>
      </c>
      <c r="M1057" s="2" t="str">
        <f>IFERROR(_xlfn.XLOOKUP($A1057,'LISTA '!$D:$D,'LISTA '!$S:$S),"999999,9")</f>
        <v>999999,9</v>
      </c>
      <c r="N1057" s="2" t="str">
        <f>IFERROR(_xlfn.XLOOKUP($A1057,'LISTA '!$D:$D,'LISTA '!$S:$S),"999999,9")</f>
        <v>999999,9</v>
      </c>
    </row>
    <row r="1058" spans="1:14" x14ac:dyDescent="0.3">
      <c r="A1058" s="187">
        <v>21473</v>
      </c>
      <c r="B1058" s="221">
        <v>999999.9</v>
      </c>
      <c r="C1058" s="221">
        <v>999999.9</v>
      </c>
      <c r="D1058" s="221">
        <v>999999.9</v>
      </c>
      <c r="E1058" s="221">
        <v>0</v>
      </c>
      <c r="F1058" s="221">
        <v>0</v>
      </c>
      <c r="G1058" s="221">
        <v>0</v>
      </c>
      <c r="H1058" s="221">
        <v>0</v>
      </c>
      <c r="I1058" s="221">
        <v>0</v>
      </c>
      <c r="J1058" s="224">
        <v>46006.336053240739</v>
      </c>
      <c r="K1058" s="221">
        <v>3064</v>
      </c>
      <c r="L1058" s="235" t="str">
        <f>IFERROR(_xlfn.XLOOKUP($A1058,'LISTA '!$D:$D,'LISTA '!$S:$S),"999999,9")</f>
        <v>999999,9</v>
      </c>
      <c r="M1058" s="2" t="str">
        <f>IFERROR(_xlfn.XLOOKUP($A1058,'LISTA '!$D:$D,'LISTA '!$S:$S),"999999,9")</f>
        <v>999999,9</v>
      </c>
      <c r="N1058" s="2" t="str">
        <f>IFERROR(_xlfn.XLOOKUP($A1058,'LISTA '!$D:$D,'LISTA '!$S:$S),"999999,9")</f>
        <v>999999,9</v>
      </c>
    </row>
    <row r="1059" spans="1:14" x14ac:dyDescent="0.3">
      <c r="A1059" s="187">
        <v>21481</v>
      </c>
      <c r="B1059" s="221">
        <v>999999.9</v>
      </c>
      <c r="C1059" s="221">
        <v>999999.9</v>
      </c>
      <c r="D1059" s="221">
        <v>999999.9</v>
      </c>
      <c r="E1059" s="221">
        <v>0</v>
      </c>
      <c r="F1059" s="221">
        <v>0</v>
      </c>
      <c r="G1059" s="221">
        <v>0</v>
      </c>
      <c r="H1059" s="221">
        <v>0</v>
      </c>
      <c r="I1059" s="221">
        <v>0</v>
      </c>
      <c r="J1059" s="224">
        <v>46006.336053240739</v>
      </c>
      <c r="K1059" s="221">
        <v>3099</v>
      </c>
      <c r="L1059" s="235" t="str">
        <f>IFERROR(_xlfn.XLOOKUP($A1059,'LISTA '!$D:$D,'LISTA '!$S:$S),"999999,9")</f>
        <v>999999,9</v>
      </c>
      <c r="M1059" s="2" t="str">
        <f>IFERROR(_xlfn.XLOOKUP($A1059,'LISTA '!$D:$D,'LISTA '!$S:$S),"999999,9")</f>
        <v>999999,9</v>
      </c>
      <c r="N1059" s="2" t="str">
        <f>IFERROR(_xlfn.XLOOKUP($A1059,'LISTA '!$D:$D,'LISTA '!$S:$S),"999999,9")</f>
        <v>999999,9</v>
      </c>
    </row>
    <row r="1060" spans="1:14" x14ac:dyDescent="0.3">
      <c r="A1060" s="187">
        <v>21560</v>
      </c>
      <c r="B1060" s="221">
        <v>559</v>
      </c>
      <c r="C1060" s="221">
        <v>559</v>
      </c>
      <c r="D1060" s="221">
        <v>559</v>
      </c>
      <c r="E1060" s="221">
        <v>0</v>
      </c>
      <c r="F1060" s="221">
        <v>0</v>
      </c>
      <c r="G1060" s="221">
        <v>0</v>
      </c>
      <c r="H1060" s="221">
        <v>0</v>
      </c>
      <c r="I1060" s="221">
        <v>0</v>
      </c>
      <c r="J1060" s="224">
        <v>46006.336053240739</v>
      </c>
      <c r="K1060" s="221">
        <v>3447</v>
      </c>
      <c r="L1060" s="235">
        <f>IFERROR(_xlfn.XLOOKUP($A1060,'LISTA '!$D:$D,'LISTA '!$S:$S),"999999,9")</f>
        <v>559</v>
      </c>
      <c r="M1060" s="2">
        <f>IFERROR(_xlfn.XLOOKUP($A1060,'LISTA '!$D:$D,'LISTA '!$S:$S),"999999,9")</f>
        <v>559</v>
      </c>
      <c r="N1060" s="2">
        <f>IFERROR(_xlfn.XLOOKUP($A1060,'LISTA '!$D:$D,'LISTA '!$S:$S),"999999,9")</f>
        <v>559</v>
      </c>
    </row>
    <row r="1061" spans="1:14" x14ac:dyDescent="0.3">
      <c r="A1061" s="187">
        <v>21561</v>
      </c>
      <c r="B1061" s="221">
        <v>232.6</v>
      </c>
      <c r="C1061" s="221">
        <v>232.6</v>
      </c>
      <c r="D1061" s="221">
        <v>232.6</v>
      </c>
      <c r="E1061" s="221">
        <v>0</v>
      </c>
      <c r="F1061" s="221">
        <v>0</v>
      </c>
      <c r="G1061" s="221">
        <v>0</v>
      </c>
      <c r="H1061" s="221">
        <v>0</v>
      </c>
      <c r="I1061" s="221">
        <v>0</v>
      </c>
      <c r="J1061" s="224">
        <v>46006.336053240739</v>
      </c>
      <c r="K1061" s="221">
        <v>3448</v>
      </c>
      <c r="L1061" s="235">
        <f>IFERROR(_xlfn.XLOOKUP($A1061,'LISTA '!$D:$D,'LISTA '!$S:$S),"999999,9")</f>
        <v>232.6</v>
      </c>
      <c r="M1061" s="2">
        <f>IFERROR(_xlfn.XLOOKUP($A1061,'LISTA '!$D:$D,'LISTA '!$S:$S),"999999,9")</f>
        <v>232.6</v>
      </c>
      <c r="N1061" s="2">
        <f>IFERROR(_xlfn.XLOOKUP($A1061,'LISTA '!$D:$D,'LISTA '!$S:$S),"999999,9")</f>
        <v>232.6</v>
      </c>
    </row>
    <row r="1062" spans="1:14" x14ac:dyDescent="0.3">
      <c r="A1062" s="187">
        <v>21596</v>
      </c>
      <c r="B1062" s="221">
        <v>999999.9</v>
      </c>
      <c r="C1062" s="221">
        <v>999999.9</v>
      </c>
      <c r="D1062" s="221">
        <v>999999.9</v>
      </c>
      <c r="E1062" s="221">
        <v>0</v>
      </c>
      <c r="F1062" s="221">
        <v>0</v>
      </c>
      <c r="G1062" s="221">
        <v>0</v>
      </c>
      <c r="H1062" s="221">
        <v>0</v>
      </c>
      <c r="I1062" s="221">
        <v>0</v>
      </c>
      <c r="J1062" s="224">
        <v>46006.336053240739</v>
      </c>
      <c r="K1062" s="221">
        <v>3609</v>
      </c>
      <c r="L1062" s="235" t="str">
        <f>IFERROR(_xlfn.XLOOKUP($A1062,'LISTA '!$D:$D,'LISTA '!$S:$S),"999999,9")</f>
        <v>999999,9</v>
      </c>
      <c r="M1062" s="2" t="str">
        <f>IFERROR(_xlfn.XLOOKUP($A1062,'LISTA '!$D:$D,'LISTA '!$S:$S),"999999,9")</f>
        <v>999999,9</v>
      </c>
      <c r="N1062" s="2" t="str">
        <f>IFERROR(_xlfn.XLOOKUP($A1062,'LISTA '!$D:$D,'LISTA '!$S:$S),"999999,9")</f>
        <v>999999,9</v>
      </c>
    </row>
    <row r="1063" spans="1:14" x14ac:dyDescent="0.3">
      <c r="A1063" s="187">
        <v>21721</v>
      </c>
      <c r="B1063" s="221">
        <v>999999.9</v>
      </c>
      <c r="C1063" s="221">
        <v>999999.9</v>
      </c>
      <c r="D1063" s="221">
        <v>999999.9</v>
      </c>
      <c r="E1063" s="221">
        <v>0</v>
      </c>
      <c r="F1063" s="221">
        <v>0</v>
      </c>
      <c r="G1063" s="221">
        <v>0</v>
      </c>
      <c r="H1063" s="221">
        <v>0</v>
      </c>
      <c r="I1063" s="221">
        <v>0</v>
      </c>
      <c r="J1063" s="224">
        <v>46006.336053240739</v>
      </c>
      <c r="K1063" s="221">
        <v>3973</v>
      </c>
      <c r="L1063" s="235" t="str">
        <f>IFERROR(_xlfn.XLOOKUP($A1063,'LISTA '!$D:$D,'LISTA '!$S:$S),"999999,9")</f>
        <v>999999,9</v>
      </c>
      <c r="M1063" s="2" t="str">
        <f>IFERROR(_xlfn.XLOOKUP($A1063,'LISTA '!$D:$D,'LISTA '!$S:$S),"999999,9")</f>
        <v>999999,9</v>
      </c>
      <c r="N1063" s="2" t="str">
        <f>IFERROR(_xlfn.XLOOKUP($A1063,'LISTA '!$D:$D,'LISTA '!$S:$S),"999999,9")</f>
        <v>999999,9</v>
      </c>
    </row>
    <row r="1064" spans="1:14" x14ac:dyDescent="0.3">
      <c r="A1064" s="187">
        <v>21722</v>
      </c>
      <c r="B1064" s="221">
        <v>999999.9</v>
      </c>
      <c r="C1064" s="221">
        <v>999999.9</v>
      </c>
      <c r="D1064" s="221">
        <v>999999.9</v>
      </c>
      <c r="E1064" s="221">
        <v>0</v>
      </c>
      <c r="F1064" s="221">
        <v>0</v>
      </c>
      <c r="G1064" s="221">
        <v>0</v>
      </c>
      <c r="H1064" s="221">
        <v>0</v>
      </c>
      <c r="I1064" s="221">
        <v>0</v>
      </c>
      <c r="J1064" s="224">
        <v>46006.336053240739</v>
      </c>
      <c r="K1064" s="221">
        <v>3974</v>
      </c>
      <c r="L1064" s="235" t="str">
        <f>IFERROR(_xlfn.XLOOKUP($A1064,'LISTA '!$D:$D,'LISTA '!$S:$S),"999999,9")</f>
        <v>999999,9</v>
      </c>
      <c r="M1064" s="2" t="str">
        <f>IFERROR(_xlfn.XLOOKUP($A1064,'LISTA '!$D:$D,'LISTA '!$S:$S),"999999,9")</f>
        <v>999999,9</v>
      </c>
      <c r="N1064" s="2" t="str">
        <f>IFERROR(_xlfn.XLOOKUP($A1064,'LISTA '!$D:$D,'LISTA '!$S:$S),"999999,9")</f>
        <v>999999,9</v>
      </c>
    </row>
    <row r="1065" spans="1:14" x14ac:dyDescent="0.3">
      <c r="A1065" s="187">
        <v>21318</v>
      </c>
      <c r="B1065" s="221">
        <v>734</v>
      </c>
      <c r="C1065" s="221">
        <v>734</v>
      </c>
      <c r="D1065" s="221">
        <v>734</v>
      </c>
      <c r="E1065" s="221">
        <v>0</v>
      </c>
      <c r="F1065" s="221">
        <v>0</v>
      </c>
      <c r="G1065" s="221">
        <v>0</v>
      </c>
      <c r="H1065" s="221">
        <v>0</v>
      </c>
      <c r="I1065" s="221">
        <v>0</v>
      </c>
      <c r="J1065" s="224">
        <v>46006.336053240739</v>
      </c>
      <c r="K1065" s="221">
        <v>2522</v>
      </c>
      <c r="L1065" s="235">
        <f>IFERROR(_xlfn.XLOOKUP($A1065,'LISTA '!$D:$D,'LISTA '!$S:$S),"999999,9")</f>
        <v>734</v>
      </c>
      <c r="M1065" s="2">
        <f>IFERROR(_xlfn.XLOOKUP($A1065,'LISTA '!$D:$D,'LISTA '!$S:$S),"999999,9")</f>
        <v>734</v>
      </c>
      <c r="N1065" s="2">
        <f>IFERROR(_xlfn.XLOOKUP($A1065,'LISTA '!$D:$D,'LISTA '!$S:$S),"999999,9")</f>
        <v>734</v>
      </c>
    </row>
    <row r="1066" spans="1:14" x14ac:dyDescent="0.3">
      <c r="A1066" s="187">
        <v>21364</v>
      </c>
      <c r="B1066" s="221">
        <v>999999.9</v>
      </c>
      <c r="C1066" s="221">
        <v>999999.9</v>
      </c>
      <c r="D1066" s="221">
        <v>999999.9</v>
      </c>
      <c r="E1066" s="221">
        <v>0</v>
      </c>
      <c r="F1066" s="221">
        <v>0</v>
      </c>
      <c r="G1066" s="221">
        <v>0</v>
      </c>
      <c r="H1066" s="221">
        <v>0</v>
      </c>
      <c r="I1066" s="221">
        <v>0</v>
      </c>
      <c r="J1066" s="224">
        <v>46006.336053240739</v>
      </c>
      <c r="K1066" s="221">
        <v>2707</v>
      </c>
      <c r="L1066" s="235" t="str">
        <f>IFERROR(_xlfn.XLOOKUP($A1066,'LISTA '!$D:$D,'LISTA '!$S:$S),"999999,9")</f>
        <v>999999,9</v>
      </c>
      <c r="M1066" s="2" t="str">
        <f>IFERROR(_xlfn.XLOOKUP($A1066,'LISTA '!$D:$D,'LISTA '!$S:$S),"999999,9")</f>
        <v>999999,9</v>
      </c>
      <c r="N1066" s="2" t="str">
        <f>IFERROR(_xlfn.XLOOKUP($A1066,'LISTA '!$D:$D,'LISTA '!$S:$S),"999999,9")</f>
        <v>999999,9</v>
      </c>
    </row>
    <row r="1067" spans="1:14" x14ac:dyDescent="0.3">
      <c r="A1067" s="187">
        <v>21372</v>
      </c>
      <c r="B1067" s="221">
        <v>210.6</v>
      </c>
      <c r="C1067" s="221">
        <v>210.6</v>
      </c>
      <c r="D1067" s="221">
        <v>210.6</v>
      </c>
      <c r="E1067" s="221">
        <v>0</v>
      </c>
      <c r="F1067" s="221">
        <v>0</v>
      </c>
      <c r="G1067" s="221">
        <v>0</v>
      </c>
      <c r="H1067" s="221">
        <v>0</v>
      </c>
      <c r="I1067" s="221">
        <v>0</v>
      </c>
      <c r="J1067" s="224">
        <v>46006.336053240739</v>
      </c>
      <c r="K1067" s="221">
        <v>2731</v>
      </c>
      <c r="L1067" s="235">
        <f>IFERROR(_xlfn.XLOOKUP($A1067,'LISTA '!$D:$D,'LISTA '!$S:$S),"999999,9")</f>
        <v>210.6</v>
      </c>
      <c r="M1067" s="2">
        <f>IFERROR(_xlfn.XLOOKUP($A1067,'LISTA '!$D:$D,'LISTA '!$S:$S),"999999,9")</f>
        <v>210.6</v>
      </c>
      <c r="N1067" s="2">
        <f>IFERROR(_xlfn.XLOOKUP($A1067,'LISTA '!$D:$D,'LISTA '!$S:$S),"999999,9")</f>
        <v>210.6</v>
      </c>
    </row>
    <row r="1068" spans="1:14" x14ac:dyDescent="0.3">
      <c r="A1068" s="187">
        <v>21376</v>
      </c>
      <c r="B1068" s="221">
        <v>452.6</v>
      </c>
      <c r="C1068" s="221">
        <v>452.6</v>
      </c>
      <c r="D1068" s="221">
        <v>452.6</v>
      </c>
      <c r="E1068" s="221">
        <v>0</v>
      </c>
      <c r="F1068" s="221">
        <v>0</v>
      </c>
      <c r="G1068" s="221">
        <v>0</v>
      </c>
      <c r="H1068" s="221">
        <v>0</v>
      </c>
      <c r="I1068" s="221">
        <v>0</v>
      </c>
      <c r="J1068" s="224">
        <v>46006.336053240739</v>
      </c>
      <c r="K1068" s="221">
        <v>2736</v>
      </c>
      <c r="L1068" s="235">
        <f>IFERROR(_xlfn.XLOOKUP($A1068,'LISTA '!$D:$D,'LISTA '!$S:$S),"999999,9")</f>
        <v>452.6</v>
      </c>
      <c r="M1068" s="2">
        <f>IFERROR(_xlfn.XLOOKUP($A1068,'LISTA '!$D:$D,'LISTA '!$S:$S),"999999,9")</f>
        <v>452.6</v>
      </c>
      <c r="N1068" s="2">
        <f>IFERROR(_xlfn.XLOOKUP($A1068,'LISTA '!$D:$D,'LISTA '!$S:$S),"999999,9")</f>
        <v>452.6</v>
      </c>
    </row>
    <row r="1069" spans="1:14" x14ac:dyDescent="0.3">
      <c r="A1069" s="187">
        <v>1640</v>
      </c>
      <c r="B1069" s="221">
        <v>117.4</v>
      </c>
      <c r="C1069" s="221">
        <v>117.4</v>
      </c>
      <c r="D1069" s="221">
        <v>117.4</v>
      </c>
      <c r="E1069" s="221">
        <v>0</v>
      </c>
      <c r="F1069" s="221">
        <v>0</v>
      </c>
      <c r="G1069" s="221">
        <v>0</v>
      </c>
      <c r="H1069" s="221">
        <v>0</v>
      </c>
      <c r="I1069" s="221">
        <v>0</v>
      </c>
      <c r="J1069" s="224">
        <v>46006.336053240739</v>
      </c>
      <c r="K1069" s="221">
        <v>2877</v>
      </c>
      <c r="L1069" s="235">
        <f>IFERROR(_xlfn.XLOOKUP($A1069,'LISTA '!$D:$D,'LISTA '!$S:$S),"999999,9")</f>
        <v>117.4</v>
      </c>
      <c r="M1069" s="2">
        <f>IFERROR(_xlfn.XLOOKUP($A1069,'LISTA '!$D:$D,'LISTA '!$S:$S),"999999,9")</f>
        <v>117.4</v>
      </c>
      <c r="N1069" s="2">
        <f>IFERROR(_xlfn.XLOOKUP($A1069,'LISTA '!$D:$D,'LISTA '!$S:$S),"999999,9")</f>
        <v>117.4</v>
      </c>
    </row>
    <row r="1070" spans="1:14" x14ac:dyDescent="0.3">
      <c r="A1070" s="187">
        <v>21571</v>
      </c>
      <c r="B1070" s="221">
        <v>999999.9</v>
      </c>
      <c r="C1070" s="221">
        <v>999999.9</v>
      </c>
      <c r="D1070" s="221">
        <v>999999.9</v>
      </c>
      <c r="E1070" s="221">
        <v>0</v>
      </c>
      <c r="F1070" s="221">
        <v>0</v>
      </c>
      <c r="G1070" s="221">
        <v>0</v>
      </c>
      <c r="H1070" s="221">
        <v>0</v>
      </c>
      <c r="I1070" s="221">
        <v>0</v>
      </c>
      <c r="J1070" s="224">
        <v>46006.336053240739</v>
      </c>
      <c r="K1070" s="221">
        <v>3538</v>
      </c>
      <c r="L1070" s="235" t="str">
        <f>IFERROR(_xlfn.XLOOKUP($A1070,'LISTA '!$D:$D,'LISTA '!$S:$S),"999999,9")</f>
        <v>999999,9</v>
      </c>
      <c r="M1070" s="2" t="str">
        <f>IFERROR(_xlfn.XLOOKUP($A1070,'LISTA '!$D:$D,'LISTA '!$S:$S),"999999,9")</f>
        <v>999999,9</v>
      </c>
      <c r="N1070" s="2" t="str">
        <f>IFERROR(_xlfn.XLOOKUP($A1070,'LISTA '!$D:$D,'LISTA '!$S:$S),"999999,9")</f>
        <v>999999,9</v>
      </c>
    </row>
    <row r="1071" spans="1:14" x14ac:dyDescent="0.3">
      <c r="A1071" s="187">
        <v>21595</v>
      </c>
      <c r="B1071" s="221">
        <v>999999.9</v>
      </c>
      <c r="C1071" s="221">
        <v>999999.9</v>
      </c>
      <c r="D1071" s="221">
        <v>999999.9</v>
      </c>
      <c r="E1071" s="221">
        <v>0</v>
      </c>
      <c r="F1071" s="221">
        <v>0</v>
      </c>
      <c r="G1071" s="221">
        <v>0</v>
      </c>
      <c r="H1071" s="221">
        <v>0</v>
      </c>
      <c r="I1071" s="221">
        <v>0</v>
      </c>
      <c r="J1071" s="224">
        <v>46006.336053240739</v>
      </c>
      <c r="K1071" s="221">
        <v>3608</v>
      </c>
      <c r="L1071" s="235" t="str">
        <f>IFERROR(_xlfn.XLOOKUP($A1071,'LISTA '!$D:$D,'LISTA '!$S:$S),"999999,9")</f>
        <v>999999,9</v>
      </c>
      <c r="M1071" s="2" t="str">
        <f>IFERROR(_xlfn.XLOOKUP($A1071,'LISTA '!$D:$D,'LISTA '!$S:$S),"999999,9")</f>
        <v>999999,9</v>
      </c>
      <c r="N1071" s="2" t="str">
        <f>IFERROR(_xlfn.XLOOKUP($A1071,'LISTA '!$D:$D,'LISTA '!$S:$S),"999999,9")</f>
        <v>999999,9</v>
      </c>
    </row>
    <row r="1072" spans="1:14" x14ac:dyDescent="0.3">
      <c r="A1072" s="187">
        <v>21220</v>
      </c>
      <c r="B1072" s="221">
        <v>475</v>
      </c>
      <c r="C1072" s="221">
        <v>475</v>
      </c>
      <c r="D1072" s="221">
        <v>475</v>
      </c>
      <c r="E1072" s="221">
        <v>0</v>
      </c>
      <c r="F1072" s="221">
        <v>0</v>
      </c>
      <c r="G1072" s="221">
        <v>0</v>
      </c>
      <c r="H1072" s="221">
        <v>0</v>
      </c>
      <c r="I1072" s="221">
        <v>0</v>
      </c>
      <c r="J1072" s="224">
        <v>46006.336053240739</v>
      </c>
      <c r="K1072" s="221">
        <v>2254</v>
      </c>
      <c r="L1072" s="235">
        <f>IFERROR(_xlfn.XLOOKUP($A1072,'LISTA '!$D:$D,'LISTA '!$S:$S),"999999,9")</f>
        <v>475</v>
      </c>
      <c r="M1072" s="2">
        <f>IFERROR(_xlfn.XLOOKUP($A1072,'LISTA '!$D:$D,'LISTA '!$S:$S),"999999,9")</f>
        <v>475</v>
      </c>
      <c r="N1072" s="2">
        <f>IFERROR(_xlfn.XLOOKUP($A1072,'LISTA '!$D:$D,'LISTA '!$S:$S),"999999,9")</f>
        <v>475</v>
      </c>
    </row>
    <row r="1073" spans="1:14" x14ac:dyDescent="0.3">
      <c r="A1073" s="187">
        <v>21237</v>
      </c>
      <c r="B1073" s="221">
        <v>999999.9</v>
      </c>
      <c r="C1073" s="221">
        <v>999999.9</v>
      </c>
      <c r="D1073" s="221">
        <v>999999.9</v>
      </c>
      <c r="E1073" s="221">
        <v>0</v>
      </c>
      <c r="F1073" s="221">
        <v>0</v>
      </c>
      <c r="G1073" s="221">
        <v>0</v>
      </c>
      <c r="H1073" s="221">
        <v>0</v>
      </c>
      <c r="I1073" s="221">
        <v>0</v>
      </c>
      <c r="J1073" s="224">
        <v>46006.336053240739</v>
      </c>
      <c r="K1073" s="221">
        <v>2279</v>
      </c>
      <c r="L1073" s="235" t="str">
        <f>IFERROR(_xlfn.XLOOKUP($A1073,'LISTA '!$D:$D,'LISTA '!$S:$S),"999999,9")</f>
        <v>999999,9</v>
      </c>
      <c r="M1073" s="2" t="str">
        <f>IFERROR(_xlfn.XLOOKUP($A1073,'LISTA '!$D:$D,'LISTA '!$S:$S),"999999,9")</f>
        <v>999999,9</v>
      </c>
      <c r="N1073" s="2" t="str">
        <f>IFERROR(_xlfn.XLOOKUP($A1073,'LISTA '!$D:$D,'LISTA '!$S:$S),"999999,9")</f>
        <v>999999,9</v>
      </c>
    </row>
    <row r="1074" spans="1:14" x14ac:dyDescent="0.3">
      <c r="A1074" s="187">
        <v>21299</v>
      </c>
      <c r="B1074" s="221">
        <v>999999.9</v>
      </c>
      <c r="C1074" s="221">
        <v>999999.9</v>
      </c>
      <c r="D1074" s="221">
        <v>999999.9</v>
      </c>
      <c r="E1074" s="221">
        <v>0</v>
      </c>
      <c r="F1074" s="221">
        <v>0</v>
      </c>
      <c r="G1074" s="221">
        <v>0</v>
      </c>
      <c r="H1074" s="221">
        <v>0</v>
      </c>
      <c r="I1074" s="221">
        <v>0</v>
      </c>
      <c r="J1074" s="224">
        <v>46006.336053240739</v>
      </c>
      <c r="K1074" s="221">
        <v>2401</v>
      </c>
      <c r="L1074" s="235" t="str">
        <f>IFERROR(_xlfn.XLOOKUP($A1074,'LISTA '!$D:$D,'LISTA '!$S:$S),"999999,9")</f>
        <v>999999,9</v>
      </c>
      <c r="M1074" s="2" t="str">
        <f>IFERROR(_xlfn.XLOOKUP($A1074,'LISTA '!$D:$D,'LISTA '!$S:$S),"999999,9")</f>
        <v>999999,9</v>
      </c>
      <c r="N1074" s="2" t="str">
        <f>IFERROR(_xlfn.XLOOKUP($A1074,'LISTA '!$D:$D,'LISTA '!$S:$S),"999999,9")</f>
        <v>999999,9</v>
      </c>
    </row>
    <row r="1075" spans="1:14" x14ac:dyDescent="0.3">
      <c r="A1075" s="187">
        <v>21334</v>
      </c>
      <c r="B1075" s="221">
        <v>999999.9</v>
      </c>
      <c r="C1075" s="221">
        <v>999999.9</v>
      </c>
      <c r="D1075" s="221">
        <v>999999.9</v>
      </c>
      <c r="E1075" s="221">
        <v>0</v>
      </c>
      <c r="F1075" s="221">
        <v>0</v>
      </c>
      <c r="G1075" s="221">
        <v>0</v>
      </c>
      <c r="H1075" s="221">
        <v>0</v>
      </c>
      <c r="I1075" s="221">
        <v>0</v>
      </c>
      <c r="J1075" s="224">
        <v>46006.336053240739</v>
      </c>
      <c r="K1075" s="221">
        <v>2592</v>
      </c>
      <c r="L1075" s="235" t="str">
        <f>IFERROR(_xlfn.XLOOKUP($A1075,'LISTA '!$D:$D,'LISTA '!$S:$S),"999999,9")</f>
        <v>999999,9</v>
      </c>
      <c r="M1075" s="2" t="str">
        <f>IFERROR(_xlfn.XLOOKUP($A1075,'LISTA '!$D:$D,'LISTA '!$S:$S),"999999,9")</f>
        <v>999999,9</v>
      </c>
      <c r="N1075" s="2" t="str">
        <f>IFERROR(_xlfn.XLOOKUP($A1075,'LISTA '!$D:$D,'LISTA '!$S:$S),"999999,9")</f>
        <v>999999,9</v>
      </c>
    </row>
    <row r="1076" spans="1:14" x14ac:dyDescent="0.3">
      <c r="A1076" s="187">
        <v>21757</v>
      </c>
      <c r="B1076" s="221">
        <v>475</v>
      </c>
      <c r="C1076" s="221">
        <v>475</v>
      </c>
      <c r="D1076" s="221">
        <v>475</v>
      </c>
      <c r="E1076" s="221">
        <v>0</v>
      </c>
      <c r="F1076" s="221">
        <v>0</v>
      </c>
      <c r="G1076" s="221">
        <v>0</v>
      </c>
      <c r="H1076" s="221">
        <v>0</v>
      </c>
      <c r="I1076" s="221">
        <v>0</v>
      </c>
      <c r="J1076" s="224">
        <v>46006.336053240739</v>
      </c>
      <c r="K1076" s="221">
        <v>4017</v>
      </c>
      <c r="L1076" s="235">
        <f>IFERROR(_xlfn.XLOOKUP($A1076,'LISTA '!$D:$D,'LISTA '!$S:$S),"999999,9")</f>
        <v>475</v>
      </c>
      <c r="M1076" s="2">
        <f>IFERROR(_xlfn.XLOOKUP($A1076,'LISTA '!$D:$D,'LISTA '!$S:$S),"999999,9")</f>
        <v>475</v>
      </c>
      <c r="N1076" s="2">
        <f>IFERROR(_xlfn.XLOOKUP($A1076,'LISTA '!$D:$D,'LISTA '!$S:$S),"999999,9")</f>
        <v>475</v>
      </c>
    </row>
    <row r="1077" spans="1:14" x14ac:dyDescent="0.3">
      <c r="A1077" s="187">
        <v>2381</v>
      </c>
      <c r="B1077" s="221">
        <v>1274</v>
      </c>
      <c r="C1077" s="221">
        <v>1274</v>
      </c>
      <c r="D1077" s="221">
        <v>1274</v>
      </c>
      <c r="E1077" s="221">
        <v>0</v>
      </c>
      <c r="F1077" s="221">
        <v>0</v>
      </c>
      <c r="G1077" s="221">
        <v>0</v>
      </c>
      <c r="H1077" s="221">
        <v>0</v>
      </c>
      <c r="I1077" s="221">
        <v>0</v>
      </c>
      <c r="J1077" s="224">
        <v>46006.336053240739</v>
      </c>
      <c r="K1077" s="221">
        <v>4237</v>
      </c>
      <c r="L1077" s="235">
        <f>IFERROR(_xlfn.XLOOKUP($A1077,'LISTA '!$D:$D,'LISTA '!$S:$S),"999999,9")</f>
        <v>1274</v>
      </c>
      <c r="M1077" s="2">
        <f>IFERROR(_xlfn.XLOOKUP($A1077,'LISTA '!$D:$D,'LISTA '!$S:$S),"999999,9")</f>
        <v>1274</v>
      </c>
      <c r="N1077" s="2">
        <f>IFERROR(_xlfn.XLOOKUP($A1077,'LISTA '!$D:$D,'LISTA '!$S:$S),"999999,9")</f>
        <v>1274</v>
      </c>
    </row>
    <row r="1078" spans="1:14" x14ac:dyDescent="0.3">
      <c r="A1078" s="187">
        <v>1086</v>
      </c>
      <c r="B1078" s="221">
        <v>999999.9</v>
      </c>
      <c r="C1078" s="221">
        <v>999999.9</v>
      </c>
      <c r="D1078" s="221">
        <v>999999.9</v>
      </c>
      <c r="E1078" s="221">
        <v>0</v>
      </c>
      <c r="F1078" s="221">
        <v>0</v>
      </c>
      <c r="G1078" s="221">
        <v>0</v>
      </c>
      <c r="H1078" s="221">
        <v>0</v>
      </c>
      <c r="I1078" s="221">
        <v>0</v>
      </c>
      <c r="J1078" s="224">
        <v>46006.336053240739</v>
      </c>
      <c r="K1078" s="221">
        <v>1948</v>
      </c>
      <c r="L1078" s="235" t="str">
        <f>IFERROR(_xlfn.XLOOKUP($A1078,'LISTA '!$D:$D,'LISTA '!$S:$S),"999999,9")</f>
        <v>999999,9</v>
      </c>
      <c r="M1078" s="2" t="str">
        <f>IFERROR(_xlfn.XLOOKUP($A1078,'LISTA '!$D:$D,'LISTA '!$S:$S),"999999,9")</f>
        <v>999999,9</v>
      </c>
      <c r="N1078" s="2" t="str">
        <f>IFERROR(_xlfn.XLOOKUP($A1078,'LISTA '!$D:$D,'LISTA '!$S:$S),"999999,9")</f>
        <v>999999,9</v>
      </c>
    </row>
    <row r="1079" spans="1:14" x14ac:dyDescent="0.3">
      <c r="A1079" s="187">
        <v>21155</v>
      </c>
      <c r="B1079" s="221">
        <v>999999.9</v>
      </c>
      <c r="C1079" s="221">
        <v>999999.9</v>
      </c>
      <c r="D1079" s="221">
        <v>999999.9</v>
      </c>
      <c r="E1079" s="221">
        <v>0</v>
      </c>
      <c r="F1079" s="221">
        <v>0</v>
      </c>
      <c r="G1079" s="221">
        <v>0</v>
      </c>
      <c r="H1079" s="221">
        <v>0</v>
      </c>
      <c r="I1079" s="221">
        <v>0</v>
      </c>
      <c r="J1079" s="224">
        <v>46006.336053240739</v>
      </c>
      <c r="K1079" s="221">
        <v>2105</v>
      </c>
      <c r="L1079" s="235" t="str">
        <f>IFERROR(_xlfn.XLOOKUP($A1079,'LISTA '!$D:$D,'LISTA '!$S:$S),"999999,9")</f>
        <v>999999,9</v>
      </c>
      <c r="M1079" s="2" t="str">
        <f>IFERROR(_xlfn.XLOOKUP($A1079,'LISTA '!$D:$D,'LISTA '!$S:$S),"999999,9")</f>
        <v>999999,9</v>
      </c>
      <c r="N1079" s="2" t="str">
        <f>IFERROR(_xlfn.XLOOKUP($A1079,'LISTA '!$D:$D,'LISTA '!$S:$S),"999999,9")</f>
        <v>999999,9</v>
      </c>
    </row>
    <row r="1080" spans="1:14" x14ac:dyDescent="0.3">
      <c r="A1080" s="187">
        <v>21616</v>
      </c>
      <c r="B1080" s="221">
        <v>999999.9</v>
      </c>
      <c r="C1080" s="221">
        <v>999999.9</v>
      </c>
      <c r="D1080" s="221">
        <v>999999.9</v>
      </c>
      <c r="E1080" s="221">
        <v>0</v>
      </c>
      <c r="F1080" s="221">
        <v>0</v>
      </c>
      <c r="G1080" s="221">
        <v>0</v>
      </c>
      <c r="H1080" s="221">
        <v>0</v>
      </c>
      <c r="I1080" s="221">
        <v>0</v>
      </c>
      <c r="J1080" s="224">
        <v>46006.336053240739</v>
      </c>
      <c r="K1080" s="221">
        <v>3729</v>
      </c>
      <c r="L1080" s="235" t="str">
        <f>IFERROR(_xlfn.XLOOKUP($A1080,'LISTA '!$D:$D,'LISTA '!$S:$S),"999999,9")</f>
        <v>999999,9</v>
      </c>
      <c r="M1080" s="2" t="str">
        <f>IFERROR(_xlfn.XLOOKUP($A1080,'LISTA '!$D:$D,'LISTA '!$S:$S),"999999,9")</f>
        <v>999999,9</v>
      </c>
      <c r="N1080" s="2" t="str">
        <f>IFERROR(_xlfn.XLOOKUP($A1080,'LISTA '!$D:$D,'LISTA '!$S:$S),"999999,9")</f>
        <v>999999,9</v>
      </c>
    </row>
    <row r="1081" spans="1:14" x14ac:dyDescent="0.3">
      <c r="A1081" s="187">
        <v>20304</v>
      </c>
      <c r="B1081" s="221">
        <v>999999.9</v>
      </c>
      <c r="C1081" s="221">
        <v>999999.9</v>
      </c>
      <c r="D1081" s="221">
        <v>999999.9</v>
      </c>
      <c r="E1081" s="221">
        <v>0</v>
      </c>
      <c r="F1081" s="221">
        <v>0</v>
      </c>
      <c r="G1081" s="221">
        <v>0</v>
      </c>
      <c r="H1081" s="221">
        <v>0</v>
      </c>
      <c r="I1081" s="221">
        <v>0</v>
      </c>
      <c r="J1081" s="224">
        <v>46006.336053240739</v>
      </c>
      <c r="K1081" s="221">
        <v>858</v>
      </c>
      <c r="L1081" s="235" t="str">
        <f>IFERROR(_xlfn.XLOOKUP($A1081,'LISTA '!$D:$D,'LISTA '!$S:$S),"999999,9")</f>
        <v>999999,9</v>
      </c>
      <c r="M1081" s="2" t="str">
        <f>IFERROR(_xlfn.XLOOKUP($A1081,'LISTA '!$D:$D,'LISTA '!$S:$S),"999999,9")</f>
        <v>999999,9</v>
      </c>
      <c r="N1081" s="2" t="str">
        <f>IFERROR(_xlfn.XLOOKUP($A1081,'LISTA '!$D:$D,'LISTA '!$S:$S),"999999,9")</f>
        <v>999999,9</v>
      </c>
    </row>
    <row r="1082" spans="1:14" x14ac:dyDescent="0.3">
      <c r="A1082" s="187">
        <v>20376</v>
      </c>
      <c r="B1082" s="221">
        <v>999999.9</v>
      </c>
      <c r="C1082" s="221">
        <v>999999.9</v>
      </c>
      <c r="D1082" s="221">
        <v>999999.9</v>
      </c>
      <c r="E1082" s="221">
        <v>0</v>
      </c>
      <c r="F1082" s="221">
        <v>0</v>
      </c>
      <c r="G1082" s="221">
        <v>0</v>
      </c>
      <c r="H1082" s="221">
        <v>1600</v>
      </c>
      <c r="I1082" s="221">
        <v>0</v>
      </c>
      <c r="J1082" s="224">
        <v>46006.336053240739</v>
      </c>
      <c r="K1082" s="221">
        <v>1063</v>
      </c>
      <c r="L1082" s="235" t="str">
        <f>IFERROR(_xlfn.XLOOKUP($A1082,'LISTA '!$D:$D,'LISTA '!$S:$S),"999999,9")</f>
        <v>999999,9</v>
      </c>
      <c r="M1082" s="2" t="str">
        <f>IFERROR(_xlfn.XLOOKUP($A1082,'LISTA '!$D:$D,'LISTA '!$S:$S),"999999,9")</f>
        <v>999999,9</v>
      </c>
      <c r="N1082" s="2" t="str">
        <f>IFERROR(_xlfn.XLOOKUP($A1082,'LISTA '!$D:$D,'LISTA '!$S:$S),"999999,9")</f>
        <v>999999,9</v>
      </c>
    </row>
    <row r="1083" spans="1:14" x14ac:dyDescent="0.3">
      <c r="A1083" s="187">
        <v>20669</v>
      </c>
      <c r="B1083" s="221">
        <v>999999.9</v>
      </c>
      <c r="C1083" s="221">
        <v>999999.9</v>
      </c>
      <c r="D1083" s="221">
        <v>999999.9</v>
      </c>
      <c r="E1083" s="221">
        <v>0</v>
      </c>
      <c r="F1083" s="221">
        <v>0</v>
      </c>
      <c r="G1083" s="221">
        <v>0</v>
      </c>
      <c r="H1083" s="221">
        <v>0</v>
      </c>
      <c r="I1083" s="221">
        <v>0</v>
      </c>
      <c r="J1083" s="224">
        <v>46006.336053240739</v>
      </c>
      <c r="K1083" s="221">
        <v>1435</v>
      </c>
      <c r="L1083" s="235" t="str">
        <f>IFERROR(_xlfn.XLOOKUP($A1083,'LISTA '!$D:$D,'LISTA '!$S:$S),"999999,9")</f>
        <v>999999,9</v>
      </c>
      <c r="M1083" s="2" t="str">
        <f>IFERROR(_xlfn.XLOOKUP($A1083,'LISTA '!$D:$D,'LISTA '!$S:$S),"999999,9")</f>
        <v>999999,9</v>
      </c>
      <c r="N1083" s="2" t="str">
        <f>IFERROR(_xlfn.XLOOKUP($A1083,'LISTA '!$D:$D,'LISTA '!$S:$S),"999999,9")</f>
        <v>999999,9</v>
      </c>
    </row>
    <row r="1084" spans="1:14" x14ac:dyDescent="0.3">
      <c r="A1084" s="187">
        <v>20913</v>
      </c>
      <c r="B1084" s="221">
        <v>1025</v>
      </c>
      <c r="C1084" s="221">
        <v>1025</v>
      </c>
      <c r="D1084" s="221">
        <v>1025</v>
      </c>
      <c r="E1084" s="221">
        <v>0</v>
      </c>
      <c r="F1084" s="221">
        <v>0</v>
      </c>
      <c r="G1084" s="221">
        <v>0</v>
      </c>
      <c r="H1084" s="221">
        <v>0</v>
      </c>
      <c r="I1084" s="221">
        <v>0</v>
      </c>
      <c r="J1084" s="224">
        <v>46006.336053240739</v>
      </c>
      <c r="K1084" s="221">
        <v>1534</v>
      </c>
      <c r="L1084" s="235">
        <f>IFERROR(_xlfn.XLOOKUP($A1084,'LISTA '!$D:$D,'LISTA '!$S:$S),"999999,9")</f>
        <v>1025</v>
      </c>
      <c r="M1084" s="2">
        <f>IFERROR(_xlfn.XLOOKUP($A1084,'LISTA '!$D:$D,'LISTA '!$S:$S),"999999,9")</f>
        <v>1025</v>
      </c>
      <c r="N1084" s="2">
        <f>IFERROR(_xlfn.XLOOKUP($A1084,'LISTA '!$D:$D,'LISTA '!$S:$S),"999999,9")</f>
        <v>1025</v>
      </c>
    </row>
    <row r="1085" spans="1:14" x14ac:dyDescent="0.3">
      <c r="A1085" s="187">
        <v>20914</v>
      </c>
      <c r="B1085" s="221">
        <v>1025</v>
      </c>
      <c r="C1085" s="221">
        <v>1025</v>
      </c>
      <c r="D1085" s="221">
        <v>1025</v>
      </c>
      <c r="E1085" s="221">
        <v>0</v>
      </c>
      <c r="F1085" s="221">
        <v>0</v>
      </c>
      <c r="G1085" s="221">
        <v>0</v>
      </c>
      <c r="H1085" s="221">
        <v>0</v>
      </c>
      <c r="I1085" s="221">
        <v>0</v>
      </c>
      <c r="J1085" s="224">
        <v>46006.336053240739</v>
      </c>
      <c r="K1085" s="221">
        <v>1535</v>
      </c>
      <c r="L1085" s="235">
        <f>IFERROR(_xlfn.XLOOKUP($A1085,'LISTA '!$D:$D,'LISTA '!$S:$S),"999999,9")</f>
        <v>1025</v>
      </c>
      <c r="M1085" s="2">
        <f>IFERROR(_xlfn.XLOOKUP($A1085,'LISTA '!$D:$D,'LISTA '!$S:$S),"999999,9")</f>
        <v>1025</v>
      </c>
      <c r="N1085" s="2">
        <f>IFERROR(_xlfn.XLOOKUP($A1085,'LISTA '!$D:$D,'LISTA '!$S:$S),"999999,9")</f>
        <v>1025</v>
      </c>
    </row>
    <row r="1086" spans="1:14" x14ac:dyDescent="0.3">
      <c r="A1086" s="187">
        <v>20945</v>
      </c>
      <c r="B1086" s="221">
        <v>999999.9</v>
      </c>
      <c r="C1086" s="221">
        <v>999999.9</v>
      </c>
      <c r="D1086" s="221">
        <v>999999.9</v>
      </c>
      <c r="E1086" s="221">
        <v>0</v>
      </c>
      <c r="F1086" s="221">
        <v>0</v>
      </c>
      <c r="G1086" s="221">
        <v>0</v>
      </c>
      <c r="H1086" s="221">
        <v>0</v>
      </c>
      <c r="I1086" s="221">
        <v>0</v>
      </c>
      <c r="J1086" s="224">
        <v>46006.336053240739</v>
      </c>
      <c r="K1086" s="221">
        <v>1646</v>
      </c>
      <c r="L1086" s="235" t="str">
        <f>IFERROR(_xlfn.XLOOKUP($A1086,'LISTA '!$D:$D,'LISTA '!$S:$S),"999999,9")</f>
        <v>999999,9</v>
      </c>
      <c r="M1086" s="2" t="str">
        <f>IFERROR(_xlfn.XLOOKUP($A1086,'LISTA '!$D:$D,'LISTA '!$S:$S),"999999,9")</f>
        <v>999999,9</v>
      </c>
      <c r="N1086" s="2" t="str">
        <f>IFERROR(_xlfn.XLOOKUP($A1086,'LISTA '!$D:$D,'LISTA '!$S:$S),"999999,9")</f>
        <v>999999,9</v>
      </c>
    </row>
    <row r="1087" spans="1:14" x14ac:dyDescent="0.3">
      <c r="A1087" s="187">
        <v>11083</v>
      </c>
      <c r="B1087" s="221">
        <v>510</v>
      </c>
      <c r="C1087" s="221">
        <v>510</v>
      </c>
      <c r="D1087" s="221">
        <v>510</v>
      </c>
      <c r="E1087" s="221">
        <v>0</v>
      </c>
      <c r="F1087" s="221">
        <v>0</v>
      </c>
      <c r="G1087" s="221">
        <v>0</v>
      </c>
      <c r="H1087" s="221">
        <v>0</v>
      </c>
      <c r="I1087" s="221">
        <v>0</v>
      </c>
      <c r="J1087" s="224">
        <v>46006.336053240739</v>
      </c>
      <c r="K1087" s="221">
        <v>4289</v>
      </c>
      <c r="L1087" s="235">
        <f>IFERROR(_xlfn.XLOOKUP($A1087,'LISTA '!$D:$D,'LISTA '!$S:$S),"999999,9")</f>
        <v>510</v>
      </c>
      <c r="M1087" s="2">
        <f>IFERROR(_xlfn.XLOOKUP($A1087,'LISTA '!$D:$D,'LISTA '!$S:$S),"999999,9")</f>
        <v>510</v>
      </c>
      <c r="N1087" s="2">
        <f>IFERROR(_xlfn.XLOOKUP($A1087,'LISTA '!$D:$D,'LISTA '!$S:$S),"999999,9")</f>
        <v>510</v>
      </c>
    </row>
    <row r="1088" spans="1:14" x14ac:dyDescent="0.3">
      <c r="A1088" s="187">
        <v>11084</v>
      </c>
      <c r="B1088" s="221">
        <v>530</v>
      </c>
      <c r="C1088" s="221">
        <v>530</v>
      </c>
      <c r="D1088" s="221">
        <v>530</v>
      </c>
      <c r="E1088" s="221">
        <v>0</v>
      </c>
      <c r="F1088" s="221">
        <v>0</v>
      </c>
      <c r="G1088" s="221">
        <v>0</v>
      </c>
      <c r="H1088" s="221">
        <v>0</v>
      </c>
      <c r="I1088" s="221">
        <v>0</v>
      </c>
      <c r="J1088" s="224">
        <v>46006.336053240739</v>
      </c>
      <c r="K1088" s="221">
        <v>4290</v>
      </c>
      <c r="L1088" s="235">
        <f>IFERROR(_xlfn.XLOOKUP($A1088,'LISTA '!$D:$D,'LISTA '!$S:$S),"999999,9")</f>
        <v>530</v>
      </c>
      <c r="M1088" s="2">
        <f>IFERROR(_xlfn.XLOOKUP($A1088,'LISTA '!$D:$D,'LISTA '!$S:$S),"999999,9")</f>
        <v>530</v>
      </c>
      <c r="N1088" s="2">
        <f>IFERROR(_xlfn.XLOOKUP($A1088,'LISTA '!$D:$D,'LISTA '!$S:$S),"999999,9")</f>
        <v>530</v>
      </c>
    </row>
    <row r="1089" spans="1:14" x14ac:dyDescent="0.3">
      <c r="A1089" s="187">
        <v>20149</v>
      </c>
      <c r="B1089" s="221">
        <v>610</v>
      </c>
      <c r="C1089" s="221">
        <v>610</v>
      </c>
      <c r="D1089" s="221">
        <v>610</v>
      </c>
      <c r="E1089" s="221">
        <v>0</v>
      </c>
      <c r="F1089" s="221">
        <v>0</v>
      </c>
      <c r="G1089" s="221">
        <v>0</v>
      </c>
      <c r="H1089" s="221">
        <v>0</v>
      </c>
      <c r="I1089" s="221">
        <v>0</v>
      </c>
      <c r="J1089" s="224">
        <v>46006.336053240739</v>
      </c>
      <c r="K1089" s="221">
        <v>567</v>
      </c>
      <c r="L1089" s="235">
        <f>IFERROR(_xlfn.XLOOKUP($A1089,'LISTA '!$D:$D,'LISTA '!$S:$S),"999999,9")</f>
        <v>610</v>
      </c>
      <c r="M1089" s="2">
        <f>IFERROR(_xlfn.XLOOKUP($A1089,'LISTA '!$D:$D,'LISTA '!$S:$S),"999999,9")</f>
        <v>610</v>
      </c>
      <c r="N1089" s="2">
        <f>IFERROR(_xlfn.XLOOKUP($A1089,'LISTA '!$D:$D,'LISTA '!$S:$S),"999999,9")</f>
        <v>610</v>
      </c>
    </row>
    <row r="1090" spans="1:14" x14ac:dyDescent="0.3">
      <c r="A1090" s="187">
        <v>357</v>
      </c>
      <c r="B1090" s="221">
        <v>999999.9</v>
      </c>
      <c r="C1090" s="221">
        <v>999999.9</v>
      </c>
      <c r="D1090" s="221">
        <v>999999.9</v>
      </c>
      <c r="E1090" s="221">
        <v>0</v>
      </c>
      <c r="F1090" s="221">
        <v>0</v>
      </c>
      <c r="G1090" s="221">
        <v>0</v>
      </c>
      <c r="H1090" s="221">
        <v>0</v>
      </c>
      <c r="I1090" s="221">
        <v>0</v>
      </c>
      <c r="J1090" s="224">
        <v>46006.336053240739</v>
      </c>
      <c r="K1090" s="221">
        <v>569</v>
      </c>
      <c r="L1090" s="235" t="str">
        <f>IFERROR(_xlfn.XLOOKUP($A1090,'LISTA '!$D:$D,'LISTA '!$S:$S),"999999,9")</f>
        <v>999999,9</v>
      </c>
      <c r="M1090" s="2" t="str">
        <f>IFERROR(_xlfn.XLOOKUP($A1090,'LISTA '!$D:$D,'LISTA '!$S:$S),"999999,9")</f>
        <v>999999,9</v>
      </c>
      <c r="N1090" s="2" t="str">
        <f>IFERROR(_xlfn.XLOOKUP($A1090,'LISTA '!$D:$D,'LISTA '!$S:$S),"999999,9")</f>
        <v>999999,9</v>
      </c>
    </row>
    <row r="1091" spans="1:14" x14ac:dyDescent="0.3">
      <c r="A1091" s="187">
        <v>358</v>
      </c>
      <c r="B1091" s="221">
        <v>999999.9</v>
      </c>
      <c r="C1091" s="221">
        <v>999999.9</v>
      </c>
      <c r="D1091" s="221">
        <v>999999.9</v>
      </c>
      <c r="E1091" s="221">
        <v>0</v>
      </c>
      <c r="F1091" s="221">
        <v>0</v>
      </c>
      <c r="G1091" s="221">
        <v>0</v>
      </c>
      <c r="H1091" s="221">
        <v>0</v>
      </c>
      <c r="I1091" s="221">
        <v>0</v>
      </c>
      <c r="J1091" s="224">
        <v>46006.336053240739</v>
      </c>
      <c r="K1091" s="221">
        <v>570</v>
      </c>
      <c r="L1091" s="235" t="str">
        <f>IFERROR(_xlfn.XLOOKUP($A1091,'LISTA '!$D:$D,'LISTA '!$S:$S),"999999,9")</f>
        <v>999999,9</v>
      </c>
      <c r="M1091" s="2" t="str">
        <f>IFERROR(_xlfn.XLOOKUP($A1091,'LISTA '!$D:$D,'LISTA '!$S:$S),"999999,9")</f>
        <v>999999,9</v>
      </c>
      <c r="N1091" s="2" t="str">
        <f>IFERROR(_xlfn.XLOOKUP($A1091,'LISTA '!$D:$D,'LISTA '!$S:$S),"999999,9")</f>
        <v>999999,9</v>
      </c>
    </row>
    <row r="1092" spans="1:14" x14ac:dyDescent="0.3">
      <c r="A1092" s="187">
        <v>359</v>
      </c>
      <c r="B1092" s="221">
        <v>999999.9</v>
      </c>
      <c r="C1092" s="221">
        <v>999999.9</v>
      </c>
      <c r="D1092" s="221">
        <v>999999.9</v>
      </c>
      <c r="E1092" s="221">
        <v>0</v>
      </c>
      <c r="F1092" s="221">
        <v>0</v>
      </c>
      <c r="G1092" s="221">
        <v>0</v>
      </c>
      <c r="H1092" s="221">
        <v>0</v>
      </c>
      <c r="I1092" s="221">
        <v>0</v>
      </c>
      <c r="J1092" s="224">
        <v>46006.336053240739</v>
      </c>
      <c r="K1092" s="221">
        <v>571</v>
      </c>
      <c r="L1092" s="235" t="str">
        <f>IFERROR(_xlfn.XLOOKUP($A1092,'LISTA '!$D:$D,'LISTA '!$S:$S),"999999,9")</f>
        <v>999999,9</v>
      </c>
      <c r="M1092" s="2" t="str">
        <f>IFERROR(_xlfn.XLOOKUP($A1092,'LISTA '!$D:$D,'LISTA '!$S:$S),"999999,9")</f>
        <v>999999,9</v>
      </c>
      <c r="N1092" s="2" t="str">
        <f>IFERROR(_xlfn.XLOOKUP($A1092,'LISTA '!$D:$D,'LISTA '!$S:$S),"999999,9")</f>
        <v>999999,9</v>
      </c>
    </row>
    <row r="1093" spans="1:14" x14ac:dyDescent="0.3">
      <c r="A1093" s="187">
        <v>20179</v>
      </c>
      <c r="B1093" s="221">
        <v>610</v>
      </c>
      <c r="C1093" s="221">
        <v>610</v>
      </c>
      <c r="D1093" s="221">
        <v>610</v>
      </c>
      <c r="E1093" s="221">
        <v>0</v>
      </c>
      <c r="F1093" s="221">
        <v>0</v>
      </c>
      <c r="G1093" s="221">
        <v>0</v>
      </c>
      <c r="H1093" s="221">
        <v>0</v>
      </c>
      <c r="I1093" s="221">
        <v>0</v>
      </c>
      <c r="J1093" s="224">
        <v>46006.336053240739</v>
      </c>
      <c r="K1093" s="221">
        <v>601</v>
      </c>
      <c r="L1093" s="235">
        <f>IFERROR(_xlfn.XLOOKUP($A1093,'LISTA '!$D:$D,'LISTA '!$S:$S),"999999,9")</f>
        <v>610</v>
      </c>
      <c r="M1093" s="2">
        <f>IFERROR(_xlfn.XLOOKUP($A1093,'LISTA '!$D:$D,'LISTA '!$S:$S),"999999,9")</f>
        <v>610</v>
      </c>
      <c r="N1093" s="2">
        <f>IFERROR(_xlfn.XLOOKUP($A1093,'LISTA '!$D:$D,'LISTA '!$S:$S),"999999,9")</f>
        <v>610</v>
      </c>
    </row>
    <row r="1094" spans="1:14" x14ac:dyDescent="0.3">
      <c r="A1094" s="187">
        <v>20186</v>
      </c>
      <c r="B1094" s="221">
        <v>999999.9</v>
      </c>
      <c r="C1094" s="221">
        <v>999999.9</v>
      </c>
      <c r="D1094" s="221">
        <v>999999.9</v>
      </c>
      <c r="E1094" s="221">
        <v>0</v>
      </c>
      <c r="F1094" s="221">
        <v>0</v>
      </c>
      <c r="G1094" s="221">
        <v>0</v>
      </c>
      <c r="H1094" s="221">
        <v>0</v>
      </c>
      <c r="I1094" s="221">
        <v>0</v>
      </c>
      <c r="J1094" s="224">
        <v>46006.336053240739</v>
      </c>
      <c r="K1094" s="221">
        <v>608</v>
      </c>
      <c r="L1094" s="235" t="str">
        <f>IFERROR(_xlfn.XLOOKUP($A1094,'LISTA '!$D:$D,'LISTA '!$S:$S),"999999,9")</f>
        <v>999999,9</v>
      </c>
      <c r="M1094" s="2" t="str">
        <f>IFERROR(_xlfn.XLOOKUP($A1094,'LISTA '!$D:$D,'LISTA '!$S:$S),"999999,9")</f>
        <v>999999,9</v>
      </c>
      <c r="N1094" s="2" t="str">
        <f>IFERROR(_xlfn.XLOOKUP($A1094,'LISTA '!$D:$D,'LISTA '!$S:$S),"999999,9")</f>
        <v>999999,9</v>
      </c>
    </row>
    <row r="1095" spans="1:14" x14ac:dyDescent="0.3">
      <c r="A1095" s="187">
        <v>20192</v>
      </c>
      <c r="B1095" s="221">
        <v>999999.9</v>
      </c>
      <c r="C1095" s="221">
        <v>999999.9</v>
      </c>
      <c r="D1095" s="221">
        <v>999999.9</v>
      </c>
      <c r="E1095" s="221">
        <v>0</v>
      </c>
      <c r="F1095" s="221">
        <v>0</v>
      </c>
      <c r="G1095" s="221">
        <v>0</v>
      </c>
      <c r="H1095" s="221">
        <v>0</v>
      </c>
      <c r="I1095" s="221">
        <v>0</v>
      </c>
      <c r="J1095" s="224">
        <v>46006.336053240739</v>
      </c>
      <c r="K1095" s="221">
        <v>614</v>
      </c>
      <c r="L1095" s="235" t="str">
        <f>IFERROR(_xlfn.XLOOKUP($A1095,'LISTA '!$D:$D,'LISTA '!$S:$S),"999999,9")</f>
        <v>999999,9</v>
      </c>
      <c r="M1095" s="2" t="str">
        <f>IFERROR(_xlfn.XLOOKUP($A1095,'LISTA '!$D:$D,'LISTA '!$S:$S),"999999,9")</f>
        <v>999999,9</v>
      </c>
      <c r="N1095" s="2" t="str">
        <f>IFERROR(_xlfn.XLOOKUP($A1095,'LISTA '!$D:$D,'LISTA '!$S:$S),"999999,9")</f>
        <v>999999,9</v>
      </c>
    </row>
    <row r="1096" spans="1:14" x14ac:dyDescent="0.3">
      <c r="A1096" s="187">
        <v>375</v>
      </c>
      <c r="B1096" s="221">
        <v>999999.9</v>
      </c>
      <c r="C1096" s="221">
        <v>999999.9</v>
      </c>
      <c r="D1096" s="221">
        <v>999999.9</v>
      </c>
      <c r="E1096" s="221">
        <v>0</v>
      </c>
      <c r="F1096" s="221">
        <v>0</v>
      </c>
      <c r="G1096" s="221">
        <v>0</v>
      </c>
      <c r="H1096" s="221">
        <v>0</v>
      </c>
      <c r="I1096" s="221">
        <v>0</v>
      </c>
      <c r="J1096" s="224">
        <v>46006.336053240739</v>
      </c>
      <c r="K1096" s="221">
        <v>634</v>
      </c>
      <c r="L1096" s="235" t="str">
        <f>IFERROR(_xlfn.XLOOKUP($A1096,'LISTA '!$D:$D,'LISTA '!$S:$S),"999999,9")</f>
        <v>999999,9</v>
      </c>
      <c r="M1096" s="2" t="str">
        <f>IFERROR(_xlfn.XLOOKUP($A1096,'LISTA '!$D:$D,'LISTA '!$S:$S),"999999,9")</f>
        <v>999999,9</v>
      </c>
      <c r="N1096" s="2" t="str">
        <f>IFERROR(_xlfn.XLOOKUP($A1096,'LISTA '!$D:$D,'LISTA '!$S:$S),"999999,9")</f>
        <v>999999,9</v>
      </c>
    </row>
    <row r="1097" spans="1:14" x14ac:dyDescent="0.3">
      <c r="A1097" s="187">
        <v>376</v>
      </c>
      <c r="B1097" s="221">
        <v>999999.9</v>
      </c>
      <c r="C1097" s="221">
        <v>999999.9</v>
      </c>
      <c r="D1097" s="221">
        <v>999999.9</v>
      </c>
      <c r="E1097" s="221">
        <v>0</v>
      </c>
      <c r="F1097" s="221">
        <v>0</v>
      </c>
      <c r="G1097" s="221">
        <v>0</v>
      </c>
      <c r="H1097" s="221">
        <v>0</v>
      </c>
      <c r="I1097" s="221">
        <v>0</v>
      </c>
      <c r="J1097" s="224">
        <v>46006.336053240739</v>
      </c>
      <c r="K1097" s="221">
        <v>635</v>
      </c>
      <c r="L1097" s="235" t="str">
        <f>IFERROR(_xlfn.XLOOKUP($A1097,'LISTA '!$D:$D,'LISTA '!$S:$S),"999999,9")</f>
        <v>999999,9</v>
      </c>
      <c r="M1097" s="2" t="str">
        <f>IFERROR(_xlfn.XLOOKUP($A1097,'LISTA '!$D:$D,'LISTA '!$S:$S),"999999,9")</f>
        <v>999999,9</v>
      </c>
      <c r="N1097" s="2" t="str">
        <f>IFERROR(_xlfn.XLOOKUP($A1097,'LISTA '!$D:$D,'LISTA '!$S:$S),"999999,9")</f>
        <v>999999,9</v>
      </c>
    </row>
    <row r="1098" spans="1:14" x14ac:dyDescent="0.3">
      <c r="A1098" s="187">
        <v>20215</v>
      </c>
      <c r="B1098" s="221">
        <v>999999.9</v>
      </c>
      <c r="C1098" s="221">
        <v>999999.9</v>
      </c>
      <c r="D1098" s="221">
        <v>999999.9</v>
      </c>
      <c r="E1098" s="221">
        <v>0</v>
      </c>
      <c r="F1098" s="221">
        <v>0</v>
      </c>
      <c r="G1098" s="221">
        <v>0</v>
      </c>
      <c r="H1098" s="221">
        <v>0</v>
      </c>
      <c r="I1098" s="221">
        <v>0</v>
      </c>
      <c r="J1098" s="224">
        <v>46006.336053240739</v>
      </c>
      <c r="K1098" s="221">
        <v>660</v>
      </c>
      <c r="L1098" s="235" t="str">
        <f>IFERROR(_xlfn.XLOOKUP($A1098,'LISTA '!$D:$D,'LISTA '!$S:$S),"999999,9")</f>
        <v>999999,9</v>
      </c>
      <c r="M1098" s="2" t="str">
        <f>IFERROR(_xlfn.XLOOKUP($A1098,'LISTA '!$D:$D,'LISTA '!$S:$S),"999999,9")</f>
        <v>999999,9</v>
      </c>
      <c r="N1098" s="2" t="str">
        <f>IFERROR(_xlfn.XLOOKUP($A1098,'LISTA '!$D:$D,'LISTA '!$S:$S),"999999,9")</f>
        <v>999999,9</v>
      </c>
    </row>
    <row r="1099" spans="1:14" x14ac:dyDescent="0.3">
      <c r="A1099" s="187">
        <v>423</v>
      </c>
      <c r="B1099" s="221">
        <v>999999.9</v>
      </c>
      <c r="C1099" s="221">
        <v>999999.9</v>
      </c>
      <c r="D1099" s="221">
        <v>999999.9</v>
      </c>
      <c r="E1099" s="221">
        <v>0</v>
      </c>
      <c r="F1099" s="221">
        <v>0</v>
      </c>
      <c r="G1099" s="221">
        <v>0</v>
      </c>
      <c r="H1099" s="221">
        <v>0</v>
      </c>
      <c r="I1099" s="221">
        <v>0</v>
      </c>
      <c r="J1099" s="224">
        <v>46006.336053240739</v>
      </c>
      <c r="K1099" s="221">
        <v>795</v>
      </c>
      <c r="L1099" s="235" t="str">
        <f>IFERROR(_xlfn.XLOOKUP($A1099,'LISTA '!$D:$D,'LISTA '!$S:$S),"999999,9")</f>
        <v>999999,9</v>
      </c>
      <c r="M1099" s="2" t="str">
        <f>IFERROR(_xlfn.XLOOKUP($A1099,'LISTA '!$D:$D,'LISTA '!$S:$S),"999999,9")</f>
        <v>999999,9</v>
      </c>
      <c r="N1099" s="2" t="str">
        <f>IFERROR(_xlfn.XLOOKUP($A1099,'LISTA '!$D:$D,'LISTA '!$S:$S),"999999,9")</f>
        <v>999999,9</v>
      </c>
    </row>
    <row r="1100" spans="1:14" x14ac:dyDescent="0.3">
      <c r="A1100" s="187">
        <v>20303</v>
      </c>
      <c r="B1100" s="221">
        <v>999999.9</v>
      </c>
      <c r="C1100" s="221">
        <v>999999.9</v>
      </c>
      <c r="D1100" s="221">
        <v>999999.9</v>
      </c>
      <c r="E1100" s="221">
        <v>0</v>
      </c>
      <c r="F1100" s="221">
        <v>0</v>
      </c>
      <c r="G1100" s="221">
        <v>0</v>
      </c>
      <c r="H1100" s="221">
        <v>0</v>
      </c>
      <c r="I1100" s="221">
        <v>0</v>
      </c>
      <c r="J1100" s="224">
        <v>46006.336053240739</v>
      </c>
      <c r="K1100" s="221">
        <v>835</v>
      </c>
      <c r="L1100" s="235" t="str">
        <f>IFERROR(_xlfn.XLOOKUP($A1100,'LISTA '!$D:$D,'LISTA '!$S:$S),"999999,9")</f>
        <v>999999,9</v>
      </c>
      <c r="M1100" s="2" t="str">
        <f>IFERROR(_xlfn.XLOOKUP($A1100,'LISTA '!$D:$D,'LISTA '!$S:$S),"999999,9")</f>
        <v>999999,9</v>
      </c>
      <c r="N1100" s="2" t="str">
        <f>IFERROR(_xlfn.XLOOKUP($A1100,'LISTA '!$D:$D,'LISTA '!$S:$S),"999999,9")</f>
        <v>999999,9</v>
      </c>
    </row>
    <row r="1101" spans="1:14" x14ac:dyDescent="0.3">
      <c r="A1101" s="187">
        <v>20308</v>
      </c>
      <c r="B1101" s="221">
        <v>999999.9</v>
      </c>
      <c r="C1101" s="221">
        <v>999999.9</v>
      </c>
      <c r="D1101" s="221">
        <v>999999.9</v>
      </c>
      <c r="E1101" s="221">
        <v>0</v>
      </c>
      <c r="F1101" s="221">
        <v>0</v>
      </c>
      <c r="G1101" s="221">
        <v>0</v>
      </c>
      <c r="H1101" s="221">
        <v>0</v>
      </c>
      <c r="I1101" s="221">
        <v>0</v>
      </c>
      <c r="J1101" s="224">
        <v>46006.336053240739</v>
      </c>
      <c r="K1101" s="221">
        <v>862</v>
      </c>
      <c r="L1101" s="235" t="str">
        <f>IFERROR(_xlfn.XLOOKUP($A1101,'LISTA '!$D:$D,'LISTA '!$S:$S),"999999,9")</f>
        <v>999999,9</v>
      </c>
      <c r="M1101" s="2" t="str">
        <f>IFERROR(_xlfn.XLOOKUP($A1101,'LISTA '!$D:$D,'LISTA '!$S:$S),"999999,9")</f>
        <v>999999,9</v>
      </c>
      <c r="N1101" s="2" t="str">
        <f>IFERROR(_xlfn.XLOOKUP($A1101,'LISTA '!$D:$D,'LISTA '!$S:$S),"999999,9")</f>
        <v>999999,9</v>
      </c>
    </row>
    <row r="1102" spans="1:14" x14ac:dyDescent="0.3">
      <c r="A1102" s="187">
        <v>20322</v>
      </c>
      <c r="B1102" s="221">
        <v>999999.9</v>
      </c>
      <c r="C1102" s="221">
        <v>999999.9</v>
      </c>
      <c r="D1102" s="221">
        <v>999999.9</v>
      </c>
      <c r="E1102" s="221">
        <v>0</v>
      </c>
      <c r="F1102" s="221">
        <v>0</v>
      </c>
      <c r="G1102" s="221">
        <v>0</v>
      </c>
      <c r="H1102" s="221">
        <v>0</v>
      </c>
      <c r="I1102" s="221">
        <v>0</v>
      </c>
      <c r="J1102" s="224">
        <v>46006.336053240739</v>
      </c>
      <c r="K1102" s="221">
        <v>907</v>
      </c>
      <c r="L1102" s="235" t="str">
        <f>IFERROR(_xlfn.XLOOKUP($A1102,'LISTA '!$D:$D,'LISTA '!$S:$S),"999999,9")</f>
        <v>999999,9</v>
      </c>
      <c r="M1102" s="2" t="str">
        <f>IFERROR(_xlfn.XLOOKUP($A1102,'LISTA '!$D:$D,'LISTA '!$S:$S),"999999,9")</f>
        <v>999999,9</v>
      </c>
      <c r="N1102" s="2" t="str">
        <f>IFERROR(_xlfn.XLOOKUP($A1102,'LISTA '!$D:$D,'LISTA '!$S:$S),"999999,9")</f>
        <v>999999,9</v>
      </c>
    </row>
    <row r="1103" spans="1:14" x14ac:dyDescent="0.3">
      <c r="A1103" s="187">
        <v>519</v>
      </c>
      <c r="B1103" s="221">
        <v>999999.9</v>
      </c>
      <c r="C1103" s="221">
        <v>999999.9</v>
      </c>
      <c r="D1103" s="221">
        <v>999999.9</v>
      </c>
      <c r="E1103" s="221">
        <v>0</v>
      </c>
      <c r="F1103" s="221">
        <v>0</v>
      </c>
      <c r="G1103" s="221">
        <v>0</v>
      </c>
      <c r="H1103" s="221">
        <v>0</v>
      </c>
      <c r="I1103" s="221">
        <v>0</v>
      </c>
      <c r="J1103" s="224">
        <v>46006.336053240739</v>
      </c>
      <c r="K1103" s="221">
        <v>953</v>
      </c>
      <c r="L1103" s="235" t="str">
        <f>IFERROR(_xlfn.XLOOKUP($A1103,'LISTA '!$D:$D,'LISTA '!$S:$S),"999999,9")</f>
        <v>999999,9</v>
      </c>
      <c r="M1103" s="2" t="str">
        <f>IFERROR(_xlfn.XLOOKUP($A1103,'LISTA '!$D:$D,'LISTA '!$S:$S),"999999,9")</f>
        <v>999999,9</v>
      </c>
      <c r="N1103" s="2" t="str">
        <f>IFERROR(_xlfn.XLOOKUP($A1103,'LISTA '!$D:$D,'LISTA '!$S:$S),"999999,9")</f>
        <v>999999,9</v>
      </c>
    </row>
    <row r="1104" spans="1:14" x14ac:dyDescent="0.3">
      <c r="A1104" s="187">
        <v>523</v>
      </c>
      <c r="B1104" s="221">
        <v>674.73</v>
      </c>
      <c r="C1104" s="221">
        <v>674.73</v>
      </c>
      <c r="D1104" s="221">
        <v>674.73</v>
      </c>
      <c r="E1104" s="221">
        <v>0</v>
      </c>
      <c r="F1104" s="221">
        <v>0</v>
      </c>
      <c r="G1104" s="221">
        <v>0</v>
      </c>
      <c r="H1104" s="221">
        <v>0</v>
      </c>
      <c r="I1104" s="221">
        <v>0</v>
      </c>
      <c r="J1104" s="224">
        <v>46006.336053240739</v>
      </c>
      <c r="K1104" s="221">
        <v>962</v>
      </c>
      <c r="L1104" s="235">
        <f>IFERROR(_xlfn.XLOOKUP($A1104,'LISTA '!$D:$D,'LISTA '!$S:$S),"999999,9")</f>
        <v>674.73</v>
      </c>
      <c r="M1104" s="2">
        <f>IFERROR(_xlfn.XLOOKUP($A1104,'LISTA '!$D:$D,'LISTA '!$S:$S),"999999,9")</f>
        <v>674.73</v>
      </c>
      <c r="N1104" s="2">
        <f>IFERROR(_xlfn.XLOOKUP($A1104,'LISTA '!$D:$D,'LISTA '!$S:$S),"999999,9")</f>
        <v>674.73</v>
      </c>
    </row>
    <row r="1105" spans="1:14" x14ac:dyDescent="0.3">
      <c r="A1105" s="187">
        <v>524</v>
      </c>
      <c r="B1105" s="221">
        <v>674.73</v>
      </c>
      <c r="C1105" s="221">
        <v>674.73</v>
      </c>
      <c r="D1105" s="221">
        <v>674.73</v>
      </c>
      <c r="E1105" s="221">
        <v>0</v>
      </c>
      <c r="F1105" s="221">
        <v>0</v>
      </c>
      <c r="G1105" s="221">
        <v>0</v>
      </c>
      <c r="H1105" s="221">
        <v>0</v>
      </c>
      <c r="I1105" s="221">
        <v>0</v>
      </c>
      <c r="J1105" s="224">
        <v>46006.336053240739</v>
      </c>
      <c r="K1105" s="221">
        <v>963</v>
      </c>
      <c r="L1105" s="235">
        <f>IFERROR(_xlfn.XLOOKUP($A1105,'LISTA '!$D:$D,'LISTA '!$S:$S),"999999,9")</f>
        <v>674.73</v>
      </c>
      <c r="M1105" s="2">
        <f>IFERROR(_xlfn.XLOOKUP($A1105,'LISTA '!$D:$D,'LISTA '!$S:$S),"999999,9")</f>
        <v>674.73</v>
      </c>
      <c r="N1105" s="2">
        <f>IFERROR(_xlfn.XLOOKUP($A1105,'LISTA '!$D:$D,'LISTA '!$S:$S),"999999,9")</f>
        <v>674.73</v>
      </c>
    </row>
    <row r="1106" spans="1:14" x14ac:dyDescent="0.3">
      <c r="A1106" s="187">
        <v>890</v>
      </c>
      <c r="B1106" s="221">
        <v>999999.9</v>
      </c>
      <c r="C1106" s="221">
        <v>999999.9</v>
      </c>
      <c r="D1106" s="221">
        <v>999999.9</v>
      </c>
      <c r="E1106" s="221">
        <v>0</v>
      </c>
      <c r="F1106" s="221">
        <v>0</v>
      </c>
      <c r="G1106" s="221">
        <v>0</v>
      </c>
      <c r="H1106" s="221">
        <v>0</v>
      </c>
      <c r="I1106" s="221">
        <v>0</v>
      </c>
      <c r="J1106" s="224">
        <v>46006.336053240739</v>
      </c>
      <c r="K1106" s="221">
        <v>1499</v>
      </c>
      <c r="L1106" s="235" t="str">
        <f>IFERROR(_xlfn.XLOOKUP($A1106,'LISTA '!$D:$D,'LISTA '!$S:$S),"999999,9")</f>
        <v>999999,9</v>
      </c>
      <c r="M1106" s="2" t="str">
        <f>IFERROR(_xlfn.XLOOKUP($A1106,'LISTA '!$D:$D,'LISTA '!$S:$S),"999999,9")</f>
        <v>999999,9</v>
      </c>
      <c r="N1106" s="2" t="str">
        <f>IFERROR(_xlfn.XLOOKUP($A1106,'LISTA '!$D:$D,'LISTA '!$S:$S),"999999,9")</f>
        <v>999999,9</v>
      </c>
    </row>
    <row r="1107" spans="1:14" x14ac:dyDescent="0.3">
      <c r="A1107" s="187">
        <v>21737</v>
      </c>
      <c r="B1107" s="221">
        <v>999999.9</v>
      </c>
      <c r="C1107" s="221">
        <v>999999.9</v>
      </c>
      <c r="D1107" s="221">
        <v>999999.9</v>
      </c>
      <c r="E1107" s="221">
        <v>0</v>
      </c>
      <c r="F1107" s="221">
        <v>0</v>
      </c>
      <c r="G1107" s="221">
        <v>0</v>
      </c>
      <c r="H1107" s="221">
        <v>0</v>
      </c>
      <c r="I1107" s="221">
        <v>0</v>
      </c>
      <c r="J1107" s="224">
        <v>46006.336053240739</v>
      </c>
      <c r="K1107" s="221">
        <v>3995</v>
      </c>
      <c r="L1107" s="235" t="str">
        <f>IFERROR(_xlfn.XLOOKUP($A1107,'LISTA '!$D:$D,'LISTA '!$S:$S),"999999,9")</f>
        <v>999999,9</v>
      </c>
      <c r="M1107" s="2" t="str">
        <f>IFERROR(_xlfn.XLOOKUP($A1107,'LISTA '!$D:$D,'LISTA '!$S:$S),"999999,9")</f>
        <v>999999,9</v>
      </c>
      <c r="N1107" s="2" t="str">
        <f>IFERROR(_xlfn.XLOOKUP($A1107,'LISTA '!$D:$D,'LISTA '!$S:$S),"999999,9")</f>
        <v>999999,9</v>
      </c>
    </row>
    <row r="1108" spans="1:14" x14ac:dyDescent="0.3">
      <c r="A1108" s="187">
        <v>21738</v>
      </c>
      <c r="B1108" s="221">
        <v>999999.9</v>
      </c>
      <c r="C1108" s="221">
        <v>999999.9</v>
      </c>
      <c r="D1108" s="221">
        <v>999999.9</v>
      </c>
      <c r="E1108" s="221">
        <v>0</v>
      </c>
      <c r="F1108" s="221">
        <v>0</v>
      </c>
      <c r="G1108" s="221">
        <v>0</v>
      </c>
      <c r="H1108" s="221">
        <v>0</v>
      </c>
      <c r="I1108" s="221">
        <v>0</v>
      </c>
      <c r="J1108" s="224">
        <v>46006.336053240739</v>
      </c>
      <c r="K1108" s="221">
        <v>3996</v>
      </c>
      <c r="L1108" s="235" t="str">
        <f>IFERROR(_xlfn.XLOOKUP($A1108,'LISTA '!$D:$D,'LISTA '!$S:$S),"999999,9")</f>
        <v>999999,9</v>
      </c>
      <c r="M1108" s="2" t="str">
        <f>IFERROR(_xlfn.XLOOKUP($A1108,'LISTA '!$D:$D,'LISTA '!$S:$S),"999999,9")</f>
        <v>999999,9</v>
      </c>
      <c r="N1108" s="2" t="str">
        <f>IFERROR(_xlfn.XLOOKUP($A1108,'LISTA '!$D:$D,'LISTA '!$S:$S),"999999,9")</f>
        <v>999999,9</v>
      </c>
    </row>
    <row r="1109" spans="1:14" x14ac:dyDescent="0.3">
      <c r="A1109" s="187">
        <v>21739</v>
      </c>
      <c r="B1109" s="221">
        <v>999999.9</v>
      </c>
      <c r="C1109" s="221">
        <v>999999.9</v>
      </c>
      <c r="D1109" s="221">
        <v>999999.9</v>
      </c>
      <c r="E1109" s="221">
        <v>0</v>
      </c>
      <c r="F1109" s="221">
        <v>0</v>
      </c>
      <c r="G1109" s="221">
        <v>0</v>
      </c>
      <c r="H1109" s="221">
        <v>0</v>
      </c>
      <c r="I1109" s="221">
        <v>0</v>
      </c>
      <c r="J1109" s="224">
        <v>46006.336053240739</v>
      </c>
      <c r="K1109" s="221">
        <v>3997</v>
      </c>
      <c r="L1109" s="235" t="str">
        <f>IFERROR(_xlfn.XLOOKUP($A1109,'LISTA '!$D:$D,'LISTA '!$S:$S),"999999,9")</f>
        <v>999999,9</v>
      </c>
      <c r="M1109" s="2" t="str">
        <f>IFERROR(_xlfn.XLOOKUP($A1109,'LISTA '!$D:$D,'LISTA '!$S:$S),"999999,9")</f>
        <v>999999,9</v>
      </c>
      <c r="N1109" s="2" t="str">
        <f>IFERROR(_xlfn.XLOOKUP($A1109,'LISTA '!$D:$D,'LISTA '!$S:$S),"999999,9")</f>
        <v>999999,9</v>
      </c>
    </row>
    <row r="1110" spans="1:14" x14ac:dyDescent="0.3">
      <c r="A1110" s="187">
        <v>20013</v>
      </c>
      <c r="B1110" s="221">
        <v>999999.9</v>
      </c>
      <c r="C1110" s="221">
        <v>999999.9</v>
      </c>
      <c r="D1110" s="221">
        <v>999999.9</v>
      </c>
      <c r="E1110" s="221">
        <v>0</v>
      </c>
      <c r="F1110" s="221">
        <v>0</v>
      </c>
      <c r="G1110" s="221">
        <v>0</v>
      </c>
      <c r="H1110" s="221">
        <v>0</v>
      </c>
      <c r="I1110" s="221">
        <v>0</v>
      </c>
      <c r="J1110" s="224">
        <v>46006.336053240739</v>
      </c>
      <c r="K1110" s="221">
        <v>15</v>
      </c>
      <c r="L1110" s="235" t="str">
        <f>IFERROR(_xlfn.XLOOKUP($A1110,'LISTA '!$D:$D,'LISTA '!$S:$S),"999999,9")</f>
        <v>999999,9</v>
      </c>
      <c r="M1110" s="2" t="str">
        <f>IFERROR(_xlfn.XLOOKUP($A1110,'LISTA '!$D:$D,'LISTA '!$S:$S),"999999,9")</f>
        <v>999999,9</v>
      </c>
      <c r="N1110" s="2" t="str">
        <f>IFERROR(_xlfn.XLOOKUP($A1110,'LISTA '!$D:$D,'LISTA '!$S:$S),"999999,9")</f>
        <v>999999,9</v>
      </c>
    </row>
    <row r="1111" spans="1:14" x14ac:dyDescent="0.3">
      <c r="A1111" s="187">
        <v>224</v>
      </c>
      <c r="B1111" s="221">
        <v>999999.9</v>
      </c>
      <c r="C1111" s="221">
        <v>999999.9</v>
      </c>
      <c r="D1111" s="221">
        <v>999999.9</v>
      </c>
      <c r="E1111" s="221">
        <v>0</v>
      </c>
      <c r="F1111" s="221">
        <v>0</v>
      </c>
      <c r="G1111" s="221">
        <v>0</v>
      </c>
      <c r="H1111" s="221">
        <v>0</v>
      </c>
      <c r="I1111" s="221">
        <v>0</v>
      </c>
      <c r="J1111" s="224">
        <v>46006.336053240739</v>
      </c>
      <c r="K1111" s="221">
        <v>66</v>
      </c>
      <c r="L1111" s="235">
        <v>999999.9</v>
      </c>
      <c r="M1111" s="2">
        <v>999999.9</v>
      </c>
      <c r="N1111" s="2">
        <v>999999.9</v>
      </c>
    </row>
    <row r="1112" spans="1:14" x14ac:dyDescent="0.3">
      <c r="A1112" s="187">
        <v>225</v>
      </c>
      <c r="B1112" s="221">
        <v>2240</v>
      </c>
      <c r="C1112" s="221">
        <v>2240</v>
      </c>
      <c r="D1112" s="221">
        <v>2240</v>
      </c>
      <c r="E1112" s="221">
        <v>0</v>
      </c>
      <c r="F1112" s="221">
        <v>0</v>
      </c>
      <c r="G1112" s="221">
        <v>0</v>
      </c>
      <c r="H1112" s="221">
        <v>0</v>
      </c>
      <c r="I1112" s="221">
        <v>0</v>
      </c>
      <c r="J1112" s="224">
        <v>46006.336053240739</v>
      </c>
      <c r="K1112" s="221">
        <v>67</v>
      </c>
      <c r="L1112" s="235">
        <f>IFERROR(_xlfn.XLOOKUP($A1112,'LISTA '!$D:$D,'LISTA '!$S:$S),"999999,9")</f>
        <v>2240</v>
      </c>
      <c r="M1112" s="2">
        <f>IFERROR(_xlfn.XLOOKUP($A1112,'LISTA '!$D:$D,'LISTA '!$S:$S),"999999,9")</f>
        <v>2240</v>
      </c>
      <c r="N1112" s="2">
        <f>IFERROR(_xlfn.XLOOKUP($A1112,'LISTA '!$D:$D,'LISTA '!$S:$S),"999999,9")</f>
        <v>2240</v>
      </c>
    </row>
    <row r="1113" spans="1:14" x14ac:dyDescent="0.3">
      <c r="A1113" s="187">
        <v>234</v>
      </c>
      <c r="B1113" s="221">
        <v>2460</v>
      </c>
      <c r="C1113" s="221">
        <v>2460</v>
      </c>
      <c r="D1113" s="221">
        <v>2460</v>
      </c>
      <c r="E1113" s="221">
        <v>0</v>
      </c>
      <c r="F1113" s="221">
        <v>0</v>
      </c>
      <c r="G1113" s="221">
        <v>0</v>
      </c>
      <c r="H1113" s="221">
        <v>0</v>
      </c>
      <c r="I1113" s="221">
        <v>0</v>
      </c>
      <c r="J1113" s="224">
        <v>46006.336053240739</v>
      </c>
      <c r="K1113" s="221">
        <v>78</v>
      </c>
      <c r="L1113" s="235">
        <f>IFERROR(_xlfn.XLOOKUP($A1113,'LISTA '!$D:$D,'LISTA '!$S:$S),"999999,9")</f>
        <v>2460</v>
      </c>
      <c r="M1113" s="2">
        <f>IFERROR(_xlfn.XLOOKUP($A1113,'LISTA '!$D:$D,'LISTA '!$S:$S),"999999,9")</f>
        <v>2460</v>
      </c>
      <c r="N1113" s="2">
        <f>IFERROR(_xlfn.XLOOKUP($A1113,'LISTA '!$D:$D,'LISTA '!$S:$S),"999999,9")</f>
        <v>2460</v>
      </c>
    </row>
    <row r="1114" spans="1:14" x14ac:dyDescent="0.3">
      <c r="A1114" s="187">
        <v>260</v>
      </c>
      <c r="B1114" s="221">
        <v>999999.9</v>
      </c>
      <c r="C1114" s="221">
        <v>999999.9</v>
      </c>
      <c r="D1114" s="221">
        <v>999999.9</v>
      </c>
      <c r="E1114" s="221">
        <v>0</v>
      </c>
      <c r="F1114" s="221">
        <v>0</v>
      </c>
      <c r="G1114" s="221">
        <v>0</v>
      </c>
      <c r="H1114" s="221">
        <v>0</v>
      </c>
      <c r="I1114" s="221">
        <v>0</v>
      </c>
      <c r="J1114" s="224">
        <v>46006.336053240739</v>
      </c>
      <c r="K1114" s="221">
        <v>172</v>
      </c>
      <c r="L1114" s="235" t="str">
        <f>IFERROR(_xlfn.XLOOKUP($A1114,'LISTA '!$D:$D,'LISTA '!$S:$S),"999999,9")</f>
        <v>999999,9</v>
      </c>
      <c r="M1114" s="2" t="str">
        <f>IFERROR(_xlfn.XLOOKUP($A1114,'LISTA '!$D:$D,'LISTA '!$S:$S),"999999,9")</f>
        <v>999999,9</v>
      </c>
      <c r="N1114" s="2" t="str">
        <f>IFERROR(_xlfn.XLOOKUP($A1114,'LISTA '!$D:$D,'LISTA '!$S:$S),"999999,9")</f>
        <v>999999,9</v>
      </c>
    </row>
    <row r="1115" spans="1:14" x14ac:dyDescent="0.3">
      <c r="A1115" s="187">
        <v>50</v>
      </c>
      <c r="B1115" s="221">
        <v>635.04</v>
      </c>
      <c r="C1115" s="221">
        <v>635.04</v>
      </c>
      <c r="D1115" s="221">
        <v>635.04</v>
      </c>
      <c r="E1115" s="221">
        <v>0</v>
      </c>
      <c r="F1115" s="221">
        <v>0</v>
      </c>
      <c r="G1115" s="221">
        <v>0</v>
      </c>
      <c r="H1115" s="221">
        <v>0</v>
      </c>
      <c r="I1115" s="221">
        <v>0</v>
      </c>
      <c r="J1115" s="224">
        <v>46006.336053240739</v>
      </c>
      <c r="K1115" s="221">
        <v>280</v>
      </c>
      <c r="L1115" s="235">
        <f>IFERROR(_xlfn.XLOOKUP($A1115,'LISTA '!$D:$D,'LISTA '!$S:$S),"999999,9")</f>
        <v>635.04</v>
      </c>
      <c r="M1115" s="2">
        <f>IFERROR(_xlfn.XLOOKUP($A1115,'LISTA '!$D:$D,'LISTA '!$S:$S),"999999,9")</f>
        <v>635.04</v>
      </c>
      <c r="N1115" s="2">
        <f>IFERROR(_xlfn.XLOOKUP($A1115,'LISTA '!$D:$D,'LISTA '!$S:$S),"999999,9")</f>
        <v>635.04</v>
      </c>
    </row>
    <row r="1116" spans="1:14" x14ac:dyDescent="0.3">
      <c r="A1116" s="187">
        <v>49</v>
      </c>
      <c r="B1116" s="221">
        <v>640.71</v>
      </c>
      <c r="C1116" s="221">
        <v>640.71</v>
      </c>
      <c r="D1116" s="221">
        <v>640.71</v>
      </c>
      <c r="E1116" s="221">
        <v>0</v>
      </c>
      <c r="F1116" s="221">
        <v>0</v>
      </c>
      <c r="G1116" s="221">
        <v>0</v>
      </c>
      <c r="H1116" s="221">
        <v>0</v>
      </c>
      <c r="I1116" s="221">
        <v>0</v>
      </c>
      <c r="J1116" s="224">
        <v>46006.336053240739</v>
      </c>
      <c r="K1116" s="221">
        <v>282</v>
      </c>
      <c r="L1116" s="235">
        <f>IFERROR(_xlfn.XLOOKUP($A1116,'LISTA '!$D:$D,'LISTA '!$S:$S),"999999,9")</f>
        <v>640.71</v>
      </c>
      <c r="M1116" s="2">
        <f>IFERROR(_xlfn.XLOOKUP($A1116,'LISTA '!$D:$D,'LISTA '!$S:$S),"999999,9")</f>
        <v>640.71</v>
      </c>
      <c r="N1116" s="2">
        <f>IFERROR(_xlfn.XLOOKUP($A1116,'LISTA '!$D:$D,'LISTA '!$S:$S),"999999,9")</f>
        <v>640.71</v>
      </c>
    </row>
    <row r="1117" spans="1:14" x14ac:dyDescent="0.3">
      <c r="A1117" s="187">
        <v>159</v>
      </c>
      <c r="B1117" s="221">
        <v>999999.9</v>
      </c>
      <c r="C1117" s="221">
        <v>999999.9</v>
      </c>
      <c r="D1117" s="221">
        <v>999999.9</v>
      </c>
      <c r="E1117" s="221">
        <v>0</v>
      </c>
      <c r="F1117" s="221">
        <v>0</v>
      </c>
      <c r="G1117" s="221">
        <v>0</v>
      </c>
      <c r="H1117" s="221">
        <v>0</v>
      </c>
      <c r="I1117" s="221">
        <v>0</v>
      </c>
      <c r="J1117" s="224">
        <v>46006.336053240739</v>
      </c>
      <c r="K1117" s="221">
        <v>286</v>
      </c>
      <c r="L1117" s="235" t="str">
        <f>IFERROR(_xlfn.XLOOKUP($A1117,'LISTA '!$D:$D,'LISTA '!$S:$S),"999999,9")</f>
        <v>999999,9</v>
      </c>
      <c r="M1117" s="2" t="str">
        <f>IFERROR(_xlfn.XLOOKUP($A1117,'LISTA '!$D:$D,'LISTA '!$S:$S),"999999,9")</f>
        <v>999999,9</v>
      </c>
      <c r="N1117" s="2" t="str">
        <f>IFERROR(_xlfn.XLOOKUP($A1117,'LISTA '!$D:$D,'LISTA '!$S:$S),"999999,9")</f>
        <v>999999,9</v>
      </c>
    </row>
    <row r="1118" spans="1:14" x14ac:dyDescent="0.3">
      <c r="A1118" s="187">
        <v>66</v>
      </c>
      <c r="B1118" s="221">
        <v>2500</v>
      </c>
      <c r="C1118" s="221">
        <v>2500</v>
      </c>
      <c r="D1118" s="221">
        <v>2500</v>
      </c>
      <c r="E1118" s="221">
        <v>0</v>
      </c>
      <c r="F1118" s="221">
        <v>0</v>
      </c>
      <c r="G1118" s="221">
        <v>0</v>
      </c>
      <c r="H1118" s="221">
        <v>0</v>
      </c>
      <c r="I1118" s="221">
        <v>0</v>
      </c>
      <c r="J1118" s="224">
        <v>46006.336053240739</v>
      </c>
      <c r="K1118" s="221">
        <v>287</v>
      </c>
      <c r="L1118" s="235">
        <f>IFERROR(_xlfn.XLOOKUP($A1118,'LISTA '!$D:$D,'LISTA '!$S:$S),"999999,9")</f>
        <v>2500</v>
      </c>
      <c r="M1118" s="2">
        <f>IFERROR(_xlfn.XLOOKUP($A1118,'LISTA '!$D:$D,'LISTA '!$S:$S),"999999,9")</f>
        <v>2500</v>
      </c>
      <c r="N1118" s="2">
        <f>IFERROR(_xlfn.XLOOKUP($A1118,'LISTA '!$D:$D,'LISTA '!$S:$S),"999999,9")</f>
        <v>2500</v>
      </c>
    </row>
    <row r="1119" spans="1:14" x14ac:dyDescent="0.3">
      <c r="A1119" s="187">
        <v>157</v>
      </c>
      <c r="B1119" s="221">
        <v>999999.9</v>
      </c>
      <c r="C1119" s="221">
        <v>999999.9</v>
      </c>
      <c r="D1119" s="221">
        <v>999999.9</v>
      </c>
      <c r="E1119" s="221">
        <v>0</v>
      </c>
      <c r="F1119" s="221">
        <v>0</v>
      </c>
      <c r="G1119" s="221">
        <v>0</v>
      </c>
      <c r="H1119" s="221">
        <v>0</v>
      </c>
      <c r="I1119" s="221">
        <v>0</v>
      </c>
      <c r="J1119" s="224">
        <v>46006.336053240739</v>
      </c>
      <c r="K1119" s="221">
        <v>288</v>
      </c>
      <c r="L1119" s="235" t="str">
        <f>IFERROR(_xlfn.XLOOKUP($A1119,'LISTA '!$D:$D,'LISTA '!$S:$S),"999999,9")</f>
        <v>999999,9</v>
      </c>
      <c r="M1119" s="2" t="str">
        <f>IFERROR(_xlfn.XLOOKUP($A1119,'LISTA '!$D:$D,'LISTA '!$S:$S),"999999,9")</f>
        <v>999999,9</v>
      </c>
      <c r="N1119" s="2" t="str">
        <f>IFERROR(_xlfn.XLOOKUP($A1119,'LISTA '!$D:$D,'LISTA '!$S:$S),"999999,9")</f>
        <v>999999,9</v>
      </c>
    </row>
    <row r="1120" spans="1:14" x14ac:dyDescent="0.3">
      <c r="A1120" s="187">
        <v>20022</v>
      </c>
      <c r="B1120" s="221">
        <v>999999.9</v>
      </c>
      <c r="C1120" s="221">
        <v>999999.9</v>
      </c>
      <c r="D1120" s="221">
        <v>999999.9</v>
      </c>
      <c r="E1120" s="221">
        <v>0</v>
      </c>
      <c r="F1120" s="221">
        <v>0</v>
      </c>
      <c r="G1120" s="221">
        <v>0</v>
      </c>
      <c r="H1120" s="221">
        <v>0</v>
      </c>
      <c r="I1120" s="221">
        <v>0</v>
      </c>
      <c r="J1120" s="224">
        <v>46006.336053240739</v>
      </c>
      <c r="K1120" s="221">
        <v>322</v>
      </c>
      <c r="L1120" s="235" t="str">
        <f>IFERROR(_xlfn.XLOOKUP($A1120,'LISTA '!$D:$D,'LISTA '!$S:$S),"999999,9")</f>
        <v>999999,9</v>
      </c>
      <c r="M1120" s="2" t="str">
        <f>IFERROR(_xlfn.XLOOKUP($A1120,'LISTA '!$D:$D,'LISTA '!$S:$S),"999999,9")</f>
        <v>999999,9</v>
      </c>
      <c r="N1120" s="2" t="str">
        <f>IFERROR(_xlfn.XLOOKUP($A1120,'LISTA '!$D:$D,'LISTA '!$S:$S),"999999,9")</f>
        <v>999999,9</v>
      </c>
    </row>
    <row r="1121" spans="1:14" x14ac:dyDescent="0.3">
      <c r="A1121" s="187">
        <v>20023</v>
      </c>
      <c r="B1121" s="221">
        <v>999999.9</v>
      </c>
      <c r="C1121" s="221">
        <v>999999.9</v>
      </c>
      <c r="D1121" s="221">
        <v>999999.9</v>
      </c>
      <c r="E1121" s="221">
        <v>0</v>
      </c>
      <c r="F1121" s="221">
        <v>0</v>
      </c>
      <c r="G1121" s="221">
        <v>0</v>
      </c>
      <c r="H1121" s="221">
        <v>0</v>
      </c>
      <c r="I1121" s="221">
        <v>0</v>
      </c>
      <c r="J1121" s="224">
        <v>46006.336053240739</v>
      </c>
      <c r="K1121" s="221">
        <v>324</v>
      </c>
      <c r="L1121" s="235" t="str">
        <f>IFERROR(_xlfn.XLOOKUP($A1121,'LISTA '!$D:$D,'LISTA '!$S:$S),"999999,9")</f>
        <v>999999,9</v>
      </c>
      <c r="M1121" s="2" t="str">
        <f>IFERROR(_xlfn.XLOOKUP($A1121,'LISTA '!$D:$D,'LISTA '!$S:$S),"999999,9")</f>
        <v>999999,9</v>
      </c>
      <c r="N1121" s="2" t="str">
        <f>IFERROR(_xlfn.XLOOKUP($A1121,'LISTA '!$D:$D,'LISTA '!$S:$S),"999999,9")</f>
        <v>999999,9</v>
      </c>
    </row>
    <row r="1122" spans="1:14" x14ac:dyDescent="0.3">
      <c r="A1122" s="187">
        <v>20074</v>
      </c>
      <c r="B1122" s="221">
        <v>999999.9</v>
      </c>
      <c r="C1122" s="221">
        <v>999999.9</v>
      </c>
      <c r="D1122" s="221">
        <v>999999.9</v>
      </c>
      <c r="E1122" s="221">
        <v>0</v>
      </c>
      <c r="F1122" s="221">
        <v>0</v>
      </c>
      <c r="G1122" s="221">
        <v>0</v>
      </c>
      <c r="H1122" s="221">
        <v>0</v>
      </c>
      <c r="I1122" s="221">
        <v>0</v>
      </c>
      <c r="J1122" s="224">
        <v>46006.336053240739</v>
      </c>
      <c r="K1122" s="221">
        <v>326</v>
      </c>
      <c r="L1122" s="235" t="str">
        <f>IFERROR(_xlfn.XLOOKUP($A1122,'LISTA '!$D:$D,'LISTA '!$S:$S),"999999,9")</f>
        <v>999999,9</v>
      </c>
      <c r="M1122" s="2" t="str">
        <f>IFERROR(_xlfn.XLOOKUP($A1122,'LISTA '!$D:$D,'LISTA '!$S:$S),"999999,9")</f>
        <v>999999,9</v>
      </c>
      <c r="N1122" s="2" t="str">
        <f>IFERROR(_xlfn.XLOOKUP($A1122,'LISTA '!$D:$D,'LISTA '!$S:$S),"999999,9")</f>
        <v>999999,9</v>
      </c>
    </row>
    <row r="1123" spans="1:14" x14ac:dyDescent="0.3">
      <c r="A1123" s="187">
        <v>246</v>
      </c>
      <c r="B1123" s="221">
        <v>272.15999999999997</v>
      </c>
      <c r="C1123" s="221">
        <v>272.15999999999997</v>
      </c>
      <c r="D1123" s="221">
        <v>272.15999999999997</v>
      </c>
      <c r="E1123" s="221">
        <v>0</v>
      </c>
      <c r="F1123" s="221">
        <v>0</v>
      </c>
      <c r="G1123" s="221">
        <v>0</v>
      </c>
      <c r="H1123" s="221">
        <v>0</v>
      </c>
      <c r="I1123" s="221">
        <v>0</v>
      </c>
      <c r="J1123" s="224">
        <v>46006.336053240739</v>
      </c>
      <c r="K1123" s="221">
        <v>340</v>
      </c>
      <c r="L1123" s="235">
        <f>IFERROR(_xlfn.XLOOKUP($A1123,'LISTA '!$D:$D,'LISTA '!$S:$S),"999999,9")</f>
        <v>272.15999999999997</v>
      </c>
      <c r="M1123" s="2">
        <f>IFERROR(_xlfn.XLOOKUP($A1123,'LISTA '!$D:$D,'LISTA '!$S:$S),"999999,9")</f>
        <v>272.15999999999997</v>
      </c>
      <c r="N1123" s="2">
        <f>IFERROR(_xlfn.XLOOKUP($A1123,'LISTA '!$D:$D,'LISTA '!$S:$S),"999999,9")</f>
        <v>272.15999999999997</v>
      </c>
    </row>
    <row r="1124" spans="1:14" x14ac:dyDescent="0.3">
      <c r="A1124" s="187">
        <v>21797</v>
      </c>
      <c r="B1124" s="221">
        <v>999999.9</v>
      </c>
      <c r="C1124" s="221">
        <v>999999.9</v>
      </c>
      <c r="D1124" s="221">
        <v>999999.9</v>
      </c>
      <c r="E1124" s="221">
        <v>0</v>
      </c>
      <c r="F1124" s="221">
        <v>0</v>
      </c>
      <c r="G1124" s="221">
        <v>0</v>
      </c>
      <c r="H1124" s="221">
        <v>0</v>
      </c>
      <c r="I1124" s="221">
        <v>0</v>
      </c>
      <c r="J1124" s="224">
        <v>46006.336053240739</v>
      </c>
      <c r="K1124" s="221">
        <v>4226</v>
      </c>
      <c r="L1124" s="235" t="str">
        <f>IFERROR(_xlfn.XLOOKUP($A1124,'LISTA '!$D:$D,'LISTA '!$S:$S),"999999,9")</f>
        <v>999999,9</v>
      </c>
      <c r="M1124" s="2" t="str">
        <f>IFERROR(_xlfn.XLOOKUP($A1124,'LISTA '!$D:$D,'LISTA '!$S:$S),"999999,9")</f>
        <v>999999,9</v>
      </c>
      <c r="N1124" s="2" t="str">
        <f>IFERROR(_xlfn.XLOOKUP($A1124,'LISTA '!$D:$D,'LISTA '!$S:$S),"999999,9")</f>
        <v>999999,9</v>
      </c>
    </row>
    <row r="1125" spans="1:14" x14ac:dyDescent="0.3">
      <c r="A1125" s="187">
        <v>2404</v>
      </c>
      <c r="B1125" s="221">
        <v>999999.9</v>
      </c>
      <c r="C1125" s="221">
        <v>999999.9</v>
      </c>
      <c r="D1125" s="221">
        <v>999999.9</v>
      </c>
      <c r="E1125" s="221">
        <v>0</v>
      </c>
      <c r="F1125" s="221">
        <v>0</v>
      </c>
      <c r="G1125" s="221">
        <v>0</v>
      </c>
      <c r="H1125" s="221">
        <v>0</v>
      </c>
      <c r="I1125" s="221">
        <v>0</v>
      </c>
      <c r="J1125" s="224">
        <v>46006.336053240739</v>
      </c>
      <c r="K1125" s="221">
        <v>4296</v>
      </c>
      <c r="L1125" s="235" t="str">
        <f>IFERROR(_xlfn.XLOOKUP($A1125,'LISTA '!$D:$D,'LISTA '!$S:$S),"999999,9")</f>
        <v>999999,9</v>
      </c>
      <c r="M1125" s="2" t="str">
        <f>IFERROR(_xlfn.XLOOKUP($A1125,'LISTA '!$D:$D,'LISTA '!$S:$S),"999999,9")</f>
        <v>999999,9</v>
      </c>
      <c r="N1125" s="2" t="str">
        <f>IFERROR(_xlfn.XLOOKUP($A1125,'LISTA '!$D:$D,'LISTA '!$S:$S),"999999,9")</f>
        <v>999999,9</v>
      </c>
    </row>
    <row r="1126" spans="1:14" x14ac:dyDescent="0.3">
      <c r="A1126" s="187">
        <v>21612</v>
      </c>
      <c r="B1126" s="221">
        <v>999999.9</v>
      </c>
      <c r="C1126" s="221">
        <v>999999.9</v>
      </c>
      <c r="D1126" s="221">
        <v>999999.9</v>
      </c>
      <c r="E1126" s="221">
        <v>0</v>
      </c>
      <c r="F1126" s="221">
        <v>0</v>
      </c>
      <c r="G1126" s="221">
        <v>0</v>
      </c>
      <c r="H1126" s="221">
        <v>0</v>
      </c>
      <c r="I1126" s="221">
        <v>0</v>
      </c>
      <c r="J1126" s="224">
        <v>46006.336053240739</v>
      </c>
      <c r="K1126" s="221">
        <v>3719</v>
      </c>
      <c r="L1126" s="235" t="str">
        <f>IFERROR(_xlfn.XLOOKUP($A1126,'LISTA '!$D:$D,'LISTA '!$S:$S),"999999,9")</f>
        <v>999999,9</v>
      </c>
      <c r="M1126" s="2" t="str">
        <f>IFERROR(_xlfn.XLOOKUP($A1126,'LISTA '!$D:$D,'LISTA '!$S:$S),"999999,9")</f>
        <v>999999,9</v>
      </c>
      <c r="N1126" s="2" t="str">
        <f>IFERROR(_xlfn.XLOOKUP($A1126,'LISTA '!$D:$D,'LISTA '!$S:$S),"999999,9")</f>
        <v>999999,9</v>
      </c>
    </row>
    <row r="1127" spans="1:14" x14ac:dyDescent="0.3">
      <c r="A1127" s="187">
        <v>21618</v>
      </c>
      <c r="B1127" s="221">
        <v>999999.9</v>
      </c>
      <c r="C1127" s="221">
        <v>999999.9</v>
      </c>
      <c r="D1127" s="221">
        <v>999999.9</v>
      </c>
      <c r="E1127" s="221">
        <v>0</v>
      </c>
      <c r="F1127" s="221">
        <v>0</v>
      </c>
      <c r="G1127" s="221">
        <v>0</v>
      </c>
      <c r="H1127" s="221">
        <v>0</v>
      </c>
      <c r="I1127" s="221">
        <v>0</v>
      </c>
      <c r="J1127" s="224">
        <v>46006.336053240739</v>
      </c>
      <c r="K1127" s="221">
        <v>3733</v>
      </c>
      <c r="L1127" s="235" t="str">
        <f>IFERROR(_xlfn.XLOOKUP($A1127,'LISTA '!$D:$D,'LISTA '!$S:$S),"999999,9")</f>
        <v>999999,9</v>
      </c>
      <c r="M1127" s="2" t="str">
        <f>IFERROR(_xlfn.XLOOKUP($A1127,'LISTA '!$D:$D,'LISTA '!$S:$S),"999999,9")</f>
        <v>999999,9</v>
      </c>
      <c r="N1127" s="2" t="str">
        <f>IFERROR(_xlfn.XLOOKUP($A1127,'LISTA '!$D:$D,'LISTA '!$S:$S),"999999,9")</f>
        <v>999999,9</v>
      </c>
    </row>
    <row r="1128" spans="1:14" x14ac:dyDescent="0.3">
      <c r="A1128" s="187">
        <v>21619</v>
      </c>
      <c r="B1128" s="221">
        <v>999999.9</v>
      </c>
      <c r="C1128" s="221">
        <v>999999.9</v>
      </c>
      <c r="D1128" s="221">
        <v>999999.9</v>
      </c>
      <c r="E1128" s="221">
        <v>0</v>
      </c>
      <c r="F1128" s="221">
        <v>0</v>
      </c>
      <c r="G1128" s="221">
        <v>0</v>
      </c>
      <c r="H1128" s="221">
        <v>0</v>
      </c>
      <c r="I1128" s="221">
        <v>0</v>
      </c>
      <c r="J1128" s="224">
        <v>46006.336053240739</v>
      </c>
      <c r="K1128" s="221">
        <v>3740</v>
      </c>
      <c r="L1128" s="235" t="str">
        <f>IFERROR(_xlfn.XLOOKUP($A1128,'LISTA '!$D:$D,'LISTA '!$S:$S),"999999,9")</f>
        <v>999999,9</v>
      </c>
      <c r="M1128" s="2" t="str">
        <f>IFERROR(_xlfn.XLOOKUP($A1128,'LISTA '!$D:$D,'LISTA '!$S:$S),"999999,9")</f>
        <v>999999,9</v>
      </c>
      <c r="N1128" s="2" t="str">
        <f>IFERROR(_xlfn.XLOOKUP($A1128,'LISTA '!$D:$D,'LISTA '!$S:$S),"999999,9")</f>
        <v>999999,9</v>
      </c>
    </row>
    <row r="1129" spans="1:14" x14ac:dyDescent="0.3">
      <c r="A1129" s="187">
        <v>21622</v>
      </c>
      <c r="B1129" s="221">
        <v>999999.9</v>
      </c>
      <c r="C1129" s="221">
        <v>999999.9</v>
      </c>
      <c r="D1129" s="221">
        <v>999999.9</v>
      </c>
      <c r="E1129" s="221">
        <v>0</v>
      </c>
      <c r="F1129" s="221">
        <v>0</v>
      </c>
      <c r="G1129" s="221">
        <v>0</v>
      </c>
      <c r="H1129" s="221">
        <v>0</v>
      </c>
      <c r="I1129" s="221">
        <v>0</v>
      </c>
      <c r="J1129" s="224">
        <v>46006.336053240739</v>
      </c>
      <c r="K1129" s="221">
        <v>3749</v>
      </c>
      <c r="L1129" s="235" t="str">
        <f>IFERROR(_xlfn.XLOOKUP($A1129,'LISTA '!$D:$D,'LISTA '!$S:$S),"999999,9")</f>
        <v>999999,9</v>
      </c>
      <c r="M1129" s="2" t="str">
        <f>IFERROR(_xlfn.XLOOKUP($A1129,'LISTA '!$D:$D,'LISTA '!$S:$S),"999999,9")</f>
        <v>999999,9</v>
      </c>
      <c r="N1129" s="2" t="str">
        <f>IFERROR(_xlfn.XLOOKUP($A1129,'LISTA '!$D:$D,'LISTA '!$S:$S),"999999,9")</f>
        <v>999999,9</v>
      </c>
    </row>
    <row r="1130" spans="1:14" x14ac:dyDescent="0.3">
      <c r="A1130" s="187">
        <v>2804</v>
      </c>
      <c r="B1130" s="221">
        <v>275</v>
      </c>
      <c r="C1130" s="221">
        <v>275</v>
      </c>
      <c r="D1130" s="221">
        <v>275</v>
      </c>
      <c r="E1130" s="221">
        <v>0</v>
      </c>
      <c r="F1130" s="221">
        <v>0</v>
      </c>
      <c r="G1130" s="221">
        <v>0</v>
      </c>
      <c r="H1130" s="221">
        <v>0</v>
      </c>
      <c r="I1130" s="221">
        <v>0</v>
      </c>
      <c r="J1130" s="224">
        <v>46006.336053240739</v>
      </c>
      <c r="K1130" s="221">
        <v>3753</v>
      </c>
      <c r="L1130" s="235">
        <f>IFERROR(_xlfn.XLOOKUP($A1130,'LISTA '!$D:$D,'LISTA '!$S:$S),"999999,9")</f>
        <v>0</v>
      </c>
      <c r="M1130" s="2">
        <f>IFERROR(_xlfn.XLOOKUP($A1130,'LISTA '!$D:$D,'LISTA '!$S:$S),"999999,9")</f>
        <v>0</v>
      </c>
      <c r="N1130" s="2">
        <f>IFERROR(_xlfn.XLOOKUP($A1130,'LISTA '!$D:$D,'LISTA '!$S:$S),"999999,9")</f>
        <v>0</v>
      </c>
    </row>
    <row r="1131" spans="1:14" x14ac:dyDescent="0.3">
      <c r="A1131" s="187">
        <v>21627</v>
      </c>
      <c r="B1131" s="221">
        <v>415</v>
      </c>
      <c r="C1131" s="221">
        <v>415</v>
      </c>
      <c r="D1131" s="221">
        <v>415</v>
      </c>
      <c r="E1131" s="221">
        <v>0</v>
      </c>
      <c r="F1131" s="221">
        <v>0</v>
      </c>
      <c r="G1131" s="221">
        <v>0</v>
      </c>
      <c r="H1131" s="221">
        <v>0</v>
      </c>
      <c r="I1131" s="221">
        <v>0</v>
      </c>
      <c r="J1131" s="224">
        <v>46006.336053240739</v>
      </c>
      <c r="K1131" s="221">
        <v>3758</v>
      </c>
      <c r="L1131" s="235">
        <f>IFERROR(_xlfn.XLOOKUP($A1131,'LISTA '!$D:$D,'LISTA '!$S:$S),"999999,9")</f>
        <v>415</v>
      </c>
      <c r="M1131" s="2">
        <f>IFERROR(_xlfn.XLOOKUP($A1131,'LISTA '!$D:$D,'LISTA '!$S:$S),"999999,9")</f>
        <v>415</v>
      </c>
      <c r="N1131" s="2">
        <f>IFERROR(_xlfn.XLOOKUP($A1131,'LISTA '!$D:$D,'LISTA '!$S:$S),"999999,9")</f>
        <v>415</v>
      </c>
    </row>
    <row r="1132" spans="1:14" x14ac:dyDescent="0.3">
      <c r="A1132" s="187">
        <v>21628</v>
      </c>
      <c r="B1132" s="221">
        <v>999999.9</v>
      </c>
      <c r="C1132" s="221">
        <v>999999.9</v>
      </c>
      <c r="D1132" s="221">
        <v>999999.9</v>
      </c>
      <c r="E1132" s="221">
        <v>0</v>
      </c>
      <c r="F1132" s="221">
        <v>0</v>
      </c>
      <c r="G1132" s="221">
        <v>0</v>
      </c>
      <c r="H1132" s="221">
        <v>0</v>
      </c>
      <c r="I1132" s="221">
        <v>0</v>
      </c>
      <c r="J1132" s="224">
        <v>46006.336053240739</v>
      </c>
      <c r="K1132" s="221">
        <v>3759</v>
      </c>
      <c r="L1132" s="235" t="str">
        <f>IFERROR(_xlfn.XLOOKUP($A1132,'LISTA '!$D:$D,'LISTA '!$S:$S),"999999,9")</f>
        <v>999999,9</v>
      </c>
      <c r="M1132" s="2" t="str">
        <f>IFERROR(_xlfn.XLOOKUP($A1132,'LISTA '!$D:$D,'LISTA '!$S:$S),"999999,9")</f>
        <v>999999,9</v>
      </c>
      <c r="N1132" s="2" t="str">
        <f>IFERROR(_xlfn.XLOOKUP($A1132,'LISTA '!$D:$D,'LISTA '!$S:$S),"999999,9")</f>
        <v>999999,9</v>
      </c>
    </row>
    <row r="1133" spans="1:14" x14ac:dyDescent="0.3">
      <c r="A1133" s="187">
        <v>2211</v>
      </c>
      <c r="B1133" s="221">
        <v>999999.9</v>
      </c>
      <c r="C1133" s="221">
        <v>999999.9</v>
      </c>
      <c r="D1133" s="221">
        <v>999999.9</v>
      </c>
      <c r="E1133" s="221">
        <v>0</v>
      </c>
      <c r="F1133" s="221">
        <v>0</v>
      </c>
      <c r="G1133" s="221">
        <v>0</v>
      </c>
      <c r="H1133" s="221">
        <v>0</v>
      </c>
      <c r="I1133" s="221">
        <v>0</v>
      </c>
      <c r="J1133" s="224">
        <v>46006.336053240739</v>
      </c>
      <c r="K1133" s="221">
        <v>3798</v>
      </c>
      <c r="L1133" s="235" t="str">
        <f>IFERROR(_xlfn.XLOOKUP($A1133,'LISTA '!$D:$D,'LISTA '!$S:$S),"999999,9")</f>
        <v>999999,9</v>
      </c>
      <c r="M1133" s="2" t="str">
        <f>IFERROR(_xlfn.XLOOKUP($A1133,'LISTA '!$D:$D,'LISTA '!$S:$S),"999999,9")</f>
        <v>999999,9</v>
      </c>
      <c r="N1133" s="2" t="str">
        <f>IFERROR(_xlfn.XLOOKUP($A1133,'LISTA '!$D:$D,'LISTA '!$S:$S),"999999,9")</f>
        <v>999999,9</v>
      </c>
    </row>
    <row r="1134" spans="1:14" x14ac:dyDescent="0.3">
      <c r="A1134" s="187">
        <v>21644</v>
      </c>
      <c r="B1134" s="221">
        <v>999999.9</v>
      </c>
      <c r="C1134" s="221">
        <v>999999.9</v>
      </c>
      <c r="D1134" s="221">
        <v>999999.9</v>
      </c>
      <c r="E1134" s="221">
        <v>0</v>
      </c>
      <c r="F1134" s="221">
        <v>0</v>
      </c>
      <c r="G1134" s="221">
        <v>0</v>
      </c>
      <c r="H1134" s="221">
        <v>0</v>
      </c>
      <c r="I1134" s="221">
        <v>0</v>
      </c>
      <c r="J1134" s="224">
        <v>46006.336053240739</v>
      </c>
      <c r="K1134" s="221">
        <v>3828</v>
      </c>
      <c r="L1134" s="235" t="str">
        <f>IFERROR(_xlfn.XLOOKUP($A1134,'LISTA '!$D:$D,'LISTA '!$S:$S),"999999,9")</f>
        <v>999999,9</v>
      </c>
      <c r="M1134" s="2" t="str">
        <f>IFERROR(_xlfn.XLOOKUP($A1134,'LISTA '!$D:$D,'LISTA '!$S:$S),"999999,9")</f>
        <v>999999,9</v>
      </c>
      <c r="N1134" s="2" t="str">
        <f>IFERROR(_xlfn.XLOOKUP($A1134,'LISTA '!$D:$D,'LISTA '!$S:$S),"999999,9")</f>
        <v>999999,9</v>
      </c>
    </row>
    <row r="1135" spans="1:14" x14ac:dyDescent="0.3">
      <c r="A1135" s="187">
        <v>21647</v>
      </c>
      <c r="B1135" s="221">
        <v>119.6</v>
      </c>
      <c r="C1135" s="221">
        <v>119.6</v>
      </c>
      <c r="D1135" s="221">
        <v>119.6</v>
      </c>
      <c r="E1135" s="221">
        <v>0</v>
      </c>
      <c r="F1135" s="221">
        <v>0</v>
      </c>
      <c r="G1135" s="221">
        <v>0</v>
      </c>
      <c r="H1135" s="221">
        <v>0</v>
      </c>
      <c r="I1135" s="221">
        <v>0</v>
      </c>
      <c r="J1135" s="224">
        <v>46006.336053240739</v>
      </c>
      <c r="K1135" s="221">
        <v>3831</v>
      </c>
      <c r="L1135" s="235">
        <f>IFERROR(_xlfn.XLOOKUP($A1135,'LISTA '!$D:$D,'LISTA '!$S:$S),"999999,9")</f>
        <v>119.6</v>
      </c>
      <c r="M1135" s="2">
        <f>IFERROR(_xlfn.XLOOKUP($A1135,'LISTA '!$D:$D,'LISTA '!$S:$S),"999999,9")</f>
        <v>119.6</v>
      </c>
      <c r="N1135" s="2">
        <f>IFERROR(_xlfn.XLOOKUP($A1135,'LISTA '!$D:$D,'LISTA '!$S:$S),"999999,9")</f>
        <v>119.6</v>
      </c>
    </row>
    <row r="1136" spans="1:14" x14ac:dyDescent="0.3">
      <c r="A1136" s="187">
        <v>21650</v>
      </c>
      <c r="B1136" s="221">
        <v>999999.9</v>
      </c>
      <c r="C1136" s="221">
        <v>999999.9</v>
      </c>
      <c r="D1136" s="221">
        <v>999999.9</v>
      </c>
      <c r="E1136" s="221">
        <v>0</v>
      </c>
      <c r="F1136" s="221">
        <v>0</v>
      </c>
      <c r="G1136" s="221">
        <v>0</v>
      </c>
      <c r="H1136" s="221">
        <v>0</v>
      </c>
      <c r="I1136" s="221">
        <v>0</v>
      </c>
      <c r="J1136" s="224">
        <v>46006.336053240739</v>
      </c>
      <c r="K1136" s="221">
        <v>3839</v>
      </c>
      <c r="L1136" s="235" t="str">
        <f>IFERROR(_xlfn.XLOOKUP($A1136,'LISTA '!$D:$D,'LISTA '!$S:$S),"999999,9")</f>
        <v>999999,9</v>
      </c>
      <c r="M1136" s="2" t="str">
        <f>IFERROR(_xlfn.XLOOKUP($A1136,'LISTA '!$D:$D,'LISTA '!$S:$S),"999999,9")</f>
        <v>999999,9</v>
      </c>
      <c r="N1136" s="2" t="str">
        <f>IFERROR(_xlfn.XLOOKUP($A1136,'LISTA '!$D:$D,'LISTA '!$S:$S),"999999,9")</f>
        <v>999999,9</v>
      </c>
    </row>
    <row r="1137" spans="1:14" x14ac:dyDescent="0.3">
      <c r="A1137" s="187">
        <v>21653</v>
      </c>
      <c r="B1137" s="221">
        <v>999999.9</v>
      </c>
      <c r="C1137" s="221">
        <v>999999.9</v>
      </c>
      <c r="D1137" s="221">
        <v>999999.9</v>
      </c>
      <c r="E1137" s="221">
        <v>0</v>
      </c>
      <c r="F1137" s="221">
        <v>0</v>
      </c>
      <c r="G1137" s="221">
        <v>0</v>
      </c>
      <c r="H1137" s="221">
        <v>0</v>
      </c>
      <c r="I1137" s="221">
        <v>0</v>
      </c>
      <c r="J1137" s="224">
        <v>46006.336053240739</v>
      </c>
      <c r="K1137" s="221">
        <v>3851</v>
      </c>
      <c r="L1137" s="235" t="str">
        <f>IFERROR(_xlfn.XLOOKUP($A1137,'LISTA '!$D:$D,'LISTA '!$S:$S),"999999,9")</f>
        <v>999999,9</v>
      </c>
      <c r="M1137" s="2" t="str">
        <f>IFERROR(_xlfn.XLOOKUP($A1137,'LISTA '!$D:$D,'LISTA '!$S:$S),"999999,9")</f>
        <v>999999,9</v>
      </c>
      <c r="N1137" s="2" t="str">
        <f>IFERROR(_xlfn.XLOOKUP($A1137,'LISTA '!$D:$D,'LISTA '!$S:$S),"999999,9")</f>
        <v>999999,9</v>
      </c>
    </row>
    <row r="1138" spans="1:14" x14ac:dyDescent="0.3">
      <c r="A1138" s="187">
        <v>21654</v>
      </c>
      <c r="B1138" s="221">
        <v>999999.9</v>
      </c>
      <c r="C1138" s="221">
        <v>999999.9</v>
      </c>
      <c r="D1138" s="221">
        <v>999999.9</v>
      </c>
      <c r="E1138" s="221">
        <v>0</v>
      </c>
      <c r="F1138" s="221">
        <v>0</v>
      </c>
      <c r="G1138" s="221">
        <v>0</v>
      </c>
      <c r="H1138" s="221">
        <v>0</v>
      </c>
      <c r="I1138" s="221">
        <v>0</v>
      </c>
      <c r="J1138" s="224">
        <v>46006.336053240739</v>
      </c>
      <c r="K1138" s="221">
        <v>3852</v>
      </c>
      <c r="L1138" s="235" t="str">
        <f>IFERROR(_xlfn.XLOOKUP($A1138,'LISTA '!$D:$D,'LISTA '!$S:$S),"999999,9")</f>
        <v>999999,9</v>
      </c>
      <c r="M1138" s="2" t="str">
        <f>IFERROR(_xlfn.XLOOKUP($A1138,'LISTA '!$D:$D,'LISTA '!$S:$S),"999999,9")</f>
        <v>999999,9</v>
      </c>
      <c r="N1138" s="2" t="str">
        <f>IFERROR(_xlfn.XLOOKUP($A1138,'LISTA '!$D:$D,'LISTA '!$S:$S),"999999,9")</f>
        <v>999999,9</v>
      </c>
    </row>
    <row r="1139" spans="1:14" x14ac:dyDescent="0.3">
      <c r="A1139" s="187">
        <v>21664</v>
      </c>
      <c r="B1139" s="221">
        <v>999999.9</v>
      </c>
      <c r="C1139" s="221">
        <v>999999.9</v>
      </c>
      <c r="D1139" s="221">
        <v>999999.9</v>
      </c>
      <c r="E1139" s="221">
        <v>0</v>
      </c>
      <c r="F1139" s="221">
        <v>0</v>
      </c>
      <c r="G1139" s="221">
        <v>0</v>
      </c>
      <c r="H1139" s="221">
        <v>0</v>
      </c>
      <c r="I1139" s="221">
        <v>0</v>
      </c>
      <c r="J1139" s="224">
        <v>46006.336053240739</v>
      </c>
      <c r="K1139" s="221">
        <v>3864</v>
      </c>
      <c r="L1139" s="235" t="str">
        <f>IFERROR(_xlfn.XLOOKUP($A1139,'LISTA '!$D:$D,'LISTA '!$S:$S),"999999,9")</f>
        <v>999999,9</v>
      </c>
      <c r="M1139" s="2" t="str">
        <f>IFERROR(_xlfn.XLOOKUP($A1139,'LISTA '!$D:$D,'LISTA '!$S:$S),"999999,9")</f>
        <v>999999,9</v>
      </c>
      <c r="N1139" s="2" t="str">
        <f>IFERROR(_xlfn.XLOOKUP($A1139,'LISTA '!$D:$D,'LISTA '!$S:$S),"999999,9")</f>
        <v>999999,9</v>
      </c>
    </row>
    <row r="1140" spans="1:14" x14ac:dyDescent="0.3">
      <c r="A1140" s="187">
        <v>21665</v>
      </c>
      <c r="B1140" s="221">
        <v>999999.9</v>
      </c>
      <c r="C1140" s="221">
        <v>999999.9</v>
      </c>
      <c r="D1140" s="221">
        <v>999999.9</v>
      </c>
      <c r="E1140" s="221">
        <v>0</v>
      </c>
      <c r="F1140" s="221">
        <v>0</v>
      </c>
      <c r="G1140" s="221">
        <v>0</v>
      </c>
      <c r="H1140" s="221">
        <v>0</v>
      </c>
      <c r="I1140" s="221">
        <v>0</v>
      </c>
      <c r="J1140" s="224">
        <v>46006.336053240739</v>
      </c>
      <c r="K1140" s="221">
        <v>3875</v>
      </c>
      <c r="L1140" s="235" t="str">
        <f>IFERROR(_xlfn.XLOOKUP($A1140,'LISTA '!$D:$D,'LISTA '!$S:$S),"999999,9")</f>
        <v>999999,9</v>
      </c>
      <c r="M1140" s="2" t="str">
        <f>IFERROR(_xlfn.XLOOKUP($A1140,'LISTA '!$D:$D,'LISTA '!$S:$S),"999999,9")</f>
        <v>999999,9</v>
      </c>
      <c r="N1140" s="2" t="str">
        <f>IFERROR(_xlfn.XLOOKUP($A1140,'LISTA '!$D:$D,'LISTA '!$S:$S),"999999,9")</f>
        <v>999999,9</v>
      </c>
    </row>
    <row r="1141" spans="1:14" x14ac:dyDescent="0.3">
      <c r="A1141" s="187">
        <v>21671</v>
      </c>
      <c r="B1141" s="221">
        <v>999999.9</v>
      </c>
      <c r="C1141" s="221">
        <v>999999.9</v>
      </c>
      <c r="D1141" s="221">
        <v>999999.9</v>
      </c>
      <c r="E1141" s="221">
        <v>0</v>
      </c>
      <c r="F1141" s="221">
        <v>0</v>
      </c>
      <c r="G1141" s="221">
        <v>0</v>
      </c>
      <c r="H1141" s="221">
        <v>0</v>
      </c>
      <c r="I1141" s="221">
        <v>0</v>
      </c>
      <c r="J1141" s="224">
        <v>46006.336053240739</v>
      </c>
      <c r="K1141" s="221">
        <v>3901</v>
      </c>
      <c r="L1141" s="235" t="str">
        <f>IFERROR(_xlfn.XLOOKUP($A1141,'LISTA '!$D:$D,'LISTA '!$S:$S),"999999,9")</f>
        <v>999999,9</v>
      </c>
      <c r="M1141" s="2" t="str">
        <f>IFERROR(_xlfn.XLOOKUP($A1141,'LISTA '!$D:$D,'LISTA '!$S:$S),"999999,9")</f>
        <v>999999,9</v>
      </c>
      <c r="N1141" s="2" t="str">
        <f>IFERROR(_xlfn.XLOOKUP($A1141,'LISTA '!$D:$D,'LISTA '!$S:$S),"999999,9")</f>
        <v>999999,9</v>
      </c>
    </row>
    <row r="1142" spans="1:14" x14ac:dyDescent="0.3">
      <c r="A1142" s="187">
        <v>21672</v>
      </c>
      <c r="B1142" s="221">
        <v>540</v>
      </c>
      <c r="C1142" s="221">
        <v>540</v>
      </c>
      <c r="D1142" s="221">
        <v>540</v>
      </c>
      <c r="E1142" s="221">
        <v>0</v>
      </c>
      <c r="F1142" s="221">
        <v>0</v>
      </c>
      <c r="G1142" s="221">
        <v>0</v>
      </c>
      <c r="H1142" s="221">
        <v>0</v>
      </c>
      <c r="I1142" s="221">
        <v>0</v>
      </c>
      <c r="J1142" s="224">
        <v>46006.336053240739</v>
      </c>
      <c r="K1142" s="221">
        <v>3902</v>
      </c>
      <c r="L1142" s="235">
        <f>IFERROR(_xlfn.XLOOKUP($A1142,'LISTA '!$D:$D,'LISTA '!$S:$S),"999999,9")</f>
        <v>540</v>
      </c>
      <c r="M1142" s="2">
        <f>IFERROR(_xlfn.XLOOKUP($A1142,'LISTA '!$D:$D,'LISTA '!$S:$S),"999999,9")</f>
        <v>540</v>
      </c>
      <c r="N1142" s="2">
        <f>IFERROR(_xlfn.XLOOKUP($A1142,'LISTA '!$D:$D,'LISTA '!$S:$S),"999999,9")</f>
        <v>540</v>
      </c>
    </row>
    <row r="1143" spans="1:14" x14ac:dyDescent="0.3">
      <c r="A1143" s="187">
        <v>21677</v>
      </c>
      <c r="B1143" s="221">
        <v>999999.9</v>
      </c>
      <c r="C1143" s="221">
        <v>999999.9</v>
      </c>
      <c r="D1143" s="221">
        <v>999999.9</v>
      </c>
      <c r="E1143" s="221">
        <v>0</v>
      </c>
      <c r="F1143" s="221">
        <v>0</v>
      </c>
      <c r="G1143" s="221">
        <v>0</v>
      </c>
      <c r="H1143" s="221">
        <v>0</v>
      </c>
      <c r="I1143" s="221">
        <v>0</v>
      </c>
      <c r="J1143" s="224">
        <v>46006.336053240739</v>
      </c>
      <c r="K1143" s="221">
        <v>3908</v>
      </c>
      <c r="L1143" s="235" t="str">
        <f>IFERROR(_xlfn.XLOOKUP($A1143,'LISTA '!$D:$D,'LISTA '!$S:$S),"999999,9")</f>
        <v>999999,9</v>
      </c>
      <c r="M1143" s="2" t="str">
        <f>IFERROR(_xlfn.XLOOKUP($A1143,'LISTA '!$D:$D,'LISTA '!$S:$S),"999999,9")</f>
        <v>999999,9</v>
      </c>
      <c r="N1143" s="2" t="str">
        <f>IFERROR(_xlfn.XLOOKUP($A1143,'LISTA '!$D:$D,'LISTA '!$S:$S),"999999,9")</f>
        <v>999999,9</v>
      </c>
    </row>
    <row r="1144" spans="1:14" x14ac:dyDescent="0.3">
      <c r="A1144" s="187">
        <v>2815</v>
      </c>
      <c r="B1144" s="221">
        <v>999999.9</v>
      </c>
      <c r="C1144" s="221">
        <v>999999.9</v>
      </c>
      <c r="D1144" s="221">
        <v>999999.9</v>
      </c>
      <c r="E1144" s="221">
        <v>0</v>
      </c>
      <c r="F1144" s="221">
        <v>0</v>
      </c>
      <c r="G1144" s="221">
        <v>0</v>
      </c>
      <c r="H1144" s="221">
        <v>0</v>
      </c>
      <c r="I1144" s="221">
        <v>0</v>
      </c>
      <c r="J1144" s="224">
        <v>46006.336053240739</v>
      </c>
      <c r="K1144" s="221">
        <v>3911</v>
      </c>
      <c r="L1144" s="235" t="str">
        <f>IFERROR(_xlfn.XLOOKUP($A1144,'LISTA '!$D:$D,'LISTA '!$S:$S),"999999,9")</f>
        <v>999999,9</v>
      </c>
      <c r="M1144" s="2" t="str">
        <f>IFERROR(_xlfn.XLOOKUP($A1144,'LISTA '!$D:$D,'LISTA '!$S:$S),"999999,9")</f>
        <v>999999,9</v>
      </c>
      <c r="N1144" s="2" t="str">
        <f>IFERROR(_xlfn.XLOOKUP($A1144,'LISTA '!$D:$D,'LISTA '!$S:$S),"999999,9")</f>
        <v>999999,9</v>
      </c>
    </row>
    <row r="1145" spans="1:14" x14ac:dyDescent="0.3">
      <c r="A1145" s="187">
        <v>21834</v>
      </c>
      <c r="B1145" s="221">
        <v>999999.9</v>
      </c>
      <c r="C1145" s="221">
        <v>999999.9</v>
      </c>
      <c r="D1145" s="221">
        <v>999999.9</v>
      </c>
      <c r="E1145" s="221">
        <v>0</v>
      </c>
      <c r="F1145" s="221">
        <v>0</v>
      </c>
      <c r="G1145" s="221">
        <v>0</v>
      </c>
      <c r="H1145" s="221">
        <v>0</v>
      </c>
      <c r="I1145" s="221">
        <v>0</v>
      </c>
      <c r="J1145" s="224">
        <v>46006.336053240739</v>
      </c>
      <c r="K1145" s="221">
        <v>4276</v>
      </c>
      <c r="L1145" s="235" t="str">
        <f>IFERROR(_xlfn.XLOOKUP($A1145,'LISTA '!$D:$D,'LISTA '!$S:$S),"999999,9")</f>
        <v>999999,9</v>
      </c>
      <c r="M1145" s="2" t="str">
        <f>IFERROR(_xlfn.XLOOKUP($A1145,'LISTA '!$D:$D,'LISTA '!$S:$S),"999999,9")</f>
        <v>999999,9</v>
      </c>
      <c r="N1145" s="2" t="str">
        <f>IFERROR(_xlfn.XLOOKUP($A1145,'LISTA '!$D:$D,'LISTA '!$S:$S),"999999,9")</f>
        <v>999999,9</v>
      </c>
    </row>
    <row r="1146" spans="1:14" x14ac:dyDescent="0.3">
      <c r="A1146" s="187">
        <v>21631</v>
      </c>
      <c r="B1146" s="221">
        <v>999999.9</v>
      </c>
      <c r="C1146" s="221">
        <v>999999.9</v>
      </c>
      <c r="D1146" s="221">
        <v>999999.9</v>
      </c>
      <c r="E1146" s="221">
        <v>0</v>
      </c>
      <c r="F1146" s="221">
        <v>0</v>
      </c>
      <c r="G1146" s="221">
        <v>0</v>
      </c>
      <c r="H1146" s="221">
        <v>1600</v>
      </c>
      <c r="I1146" s="221">
        <v>0</v>
      </c>
      <c r="J1146" s="224">
        <v>46006.336053240739</v>
      </c>
      <c r="K1146" s="221">
        <v>3807</v>
      </c>
      <c r="L1146" s="235" t="str">
        <f>IFERROR(_xlfn.XLOOKUP($A1146,'LISTA '!$D:$D,'LISTA '!$S:$S),"999999,9")</f>
        <v>999999,9</v>
      </c>
      <c r="M1146" s="2" t="str">
        <f>IFERROR(_xlfn.XLOOKUP($A1146,'LISTA '!$D:$D,'LISTA '!$S:$S),"999999,9")</f>
        <v>999999,9</v>
      </c>
      <c r="N1146" s="2" t="str">
        <f>IFERROR(_xlfn.XLOOKUP($A1146,'LISTA '!$D:$D,'LISTA '!$S:$S),"999999,9")</f>
        <v>999999,9</v>
      </c>
    </row>
    <row r="1147" spans="1:14" x14ac:dyDescent="0.3">
      <c r="A1147" s="187">
        <v>21660</v>
      </c>
      <c r="B1147" s="221">
        <v>232</v>
      </c>
      <c r="C1147" s="221">
        <v>232</v>
      </c>
      <c r="D1147" s="221">
        <v>232</v>
      </c>
      <c r="E1147" s="221">
        <v>0</v>
      </c>
      <c r="F1147" s="221">
        <v>0</v>
      </c>
      <c r="G1147" s="221">
        <v>0</v>
      </c>
      <c r="H1147" s="221">
        <v>0</v>
      </c>
      <c r="I1147" s="221">
        <v>0</v>
      </c>
      <c r="J1147" s="224">
        <v>46006.336053240739</v>
      </c>
      <c r="K1147" s="221">
        <v>3857</v>
      </c>
      <c r="L1147" s="235">
        <f>IFERROR(_xlfn.XLOOKUP($A1147,'LISTA '!$D:$D,'LISTA '!$S:$S),"999999,9")</f>
        <v>232</v>
      </c>
      <c r="M1147" s="2">
        <f>IFERROR(_xlfn.XLOOKUP($A1147,'LISTA '!$D:$D,'LISTA '!$S:$S),"999999,9")</f>
        <v>232</v>
      </c>
      <c r="N1147" s="2">
        <f>IFERROR(_xlfn.XLOOKUP($A1147,'LISTA '!$D:$D,'LISTA '!$S:$S),"999999,9")</f>
        <v>232</v>
      </c>
    </row>
    <row r="1148" spans="1:14" x14ac:dyDescent="0.3">
      <c r="A1148" s="187">
        <v>21659</v>
      </c>
      <c r="B1148" s="221">
        <v>224</v>
      </c>
      <c r="C1148" s="221">
        <v>224</v>
      </c>
      <c r="D1148" s="221">
        <v>224</v>
      </c>
      <c r="E1148" s="221">
        <v>0</v>
      </c>
      <c r="F1148" s="221">
        <v>0</v>
      </c>
      <c r="G1148" s="221">
        <v>0</v>
      </c>
      <c r="H1148" s="221">
        <v>0</v>
      </c>
      <c r="I1148" s="221">
        <v>0</v>
      </c>
      <c r="J1148" s="224">
        <v>46006.336053240739</v>
      </c>
      <c r="K1148" s="221">
        <v>3858</v>
      </c>
      <c r="L1148" s="235">
        <f>IFERROR(_xlfn.XLOOKUP($A1148,'LISTA '!$D:$D,'LISTA '!$S:$S),"999999,9")</f>
        <v>224</v>
      </c>
      <c r="M1148" s="2">
        <f>IFERROR(_xlfn.XLOOKUP($A1148,'LISTA '!$D:$D,'LISTA '!$S:$S),"999999,9")</f>
        <v>224</v>
      </c>
      <c r="N1148" s="2">
        <f>IFERROR(_xlfn.XLOOKUP($A1148,'LISTA '!$D:$D,'LISTA '!$S:$S),"999999,9")</f>
        <v>224</v>
      </c>
    </row>
    <row r="1149" spans="1:14" x14ac:dyDescent="0.3">
      <c r="A1149" s="187">
        <v>21667</v>
      </c>
      <c r="B1149" s="221">
        <v>999999.9</v>
      </c>
      <c r="C1149" s="221">
        <v>999999.9</v>
      </c>
      <c r="D1149" s="221">
        <v>999999.9</v>
      </c>
      <c r="E1149" s="221">
        <v>0</v>
      </c>
      <c r="F1149" s="221">
        <v>0</v>
      </c>
      <c r="G1149" s="221">
        <v>0</v>
      </c>
      <c r="H1149" s="221">
        <v>0</v>
      </c>
      <c r="I1149" s="221">
        <v>0</v>
      </c>
      <c r="J1149" s="224">
        <v>46006.336053240739</v>
      </c>
      <c r="K1149" s="221">
        <v>3897</v>
      </c>
      <c r="L1149" s="235" t="str">
        <f>IFERROR(_xlfn.XLOOKUP($A1149,'LISTA '!$D:$D,'LISTA '!$S:$S),"999999,9")</f>
        <v>999999,9</v>
      </c>
      <c r="M1149" s="2" t="str">
        <f>IFERROR(_xlfn.XLOOKUP($A1149,'LISTA '!$D:$D,'LISTA '!$S:$S),"999999,9")</f>
        <v>999999,9</v>
      </c>
      <c r="N1149" s="2" t="str">
        <f>IFERROR(_xlfn.XLOOKUP($A1149,'LISTA '!$D:$D,'LISTA '!$S:$S),"999999,9")</f>
        <v>999999,9</v>
      </c>
    </row>
    <row r="1150" spans="1:14" x14ac:dyDescent="0.3">
      <c r="A1150" s="187">
        <v>21668</v>
      </c>
      <c r="B1150" s="221">
        <v>999999.9</v>
      </c>
      <c r="C1150" s="221">
        <v>999999.9</v>
      </c>
      <c r="D1150" s="221">
        <v>999999.9</v>
      </c>
      <c r="E1150" s="221">
        <v>0</v>
      </c>
      <c r="F1150" s="221">
        <v>0</v>
      </c>
      <c r="G1150" s="221">
        <v>0</v>
      </c>
      <c r="H1150" s="221">
        <v>0</v>
      </c>
      <c r="I1150" s="221">
        <v>0</v>
      </c>
      <c r="J1150" s="224">
        <v>46006.336053240739</v>
      </c>
      <c r="K1150" s="221">
        <v>3898</v>
      </c>
      <c r="L1150" s="235" t="str">
        <f>IFERROR(_xlfn.XLOOKUP($A1150,'LISTA '!$D:$D,'LISTA '!$S:$S),"999999,9")</f>
        <v>999999,9</v>
      </c>
      <c r="M1150" s="2" t="str">
        <f>IFERROR(_xlfn.XLOOKUP($A1150,'LISTA '!$D:$D,'LISTA '!$S:$S),"999999,9")</f>
        <v>999999,9</v>
      </c>
      <c r="N1150" s="2" t="str">
        <f>IFERROR(_xlfn.XLOOKUP($A1150,'LISTA '!$D:$D,'LISTA '!$S:$S),"999999,9")</f>
        <v>999999,9</v>
      </c>
    </row>
    <row r="1151" spans="1:14" x14ac:dyDescent="0.3">
      <c r="A1151" s="187">
        <v>21673</v>
      </c>
      <c r="B1151" s="221">
        <v>999999.9</v>
      </c>
      <c r="C1151" s="221">
        <v>999999.9</v>
      </c>
      <c r="D1151" s="221">
        <v>999999.9</v>
      </c>
      <c r="E1151" s="221">
        <v>0</v>
      </c>
      <c r="F1151" s="221">
        <v>0</v>
      </c>
      <c r="G1151" s="221">
        <v>0</v>
      </c>
      <c r="H1151" s="221">
        <v>0</v>
      </c>
      <c r="I1151" s="221">
        <v>0</v>
      </c>
      <c r="J1151" s="224">
        <v>46006.336053240739</v>
      </c>
      <c r="K1151" s="221">
        <v>3904</v>
      </c>
      <c r="L1151" s="235" t="str">
        <f>IFERROR(_xlfn.XLOOKUP($A1151,'LISTA '!$D:$D,'LISTA '!$S:$S),"999999,9")</f>
        <v>999999,9</v>
      </c>
      <c r="M1151" s="2" t="str">
        <f>IFERROR(_xlfn.XLOOKUP($A1151,'LISTA '!$D:$D,'LISTA '!$S:$S),"999999,9")</f>
        <v>999999,9</v>
      </c>
      <c r="N1151" s="2" t="str">
        <f>IFERROR(_xlfn.XLOOKUP($A1151,'LISTA '!$D:$D,'LISTA '!$S:$S),"999999,9")</f>
        <v>999999,9</v>
      </c>
    </row>
    <row r="1152" spans="1:14" x14ac:dyDescent="0.3">
      <c r="A1152" s="187">
        <v>21685</v>
      </c>
      <c r="B1152" s="221">
        <v>999999.9</v>
      </c>
      <c r="C1152" s="221">
        <v>999999.9</v>
      </c>
      <c r="D1152" s="221">
        <v>999999.9</v>
      </c>
      <c r="E1152" s="221">
        <v>0</v>
      </c>
      <c r="F1152" s="221">
        <v>0</v>
      </c>
      <c r="G1152" s="221">
        <v>0</v>
      </c>
      <c r="H1152" s="221">
        <v>0</v>
      </c>
      <c r="I1152" s="221">
        <v>0</v>
      </c>
      <c r="J1152" s="224">
        <v>46006.336053240739</v>
      </c>
      <c r="K1152" s="221">
        <v>3928</v>
      </c>
      <c r="L1152" s="235" t="str">
        <f>IFERROR(_xlfn.XLOOKUP($A1152,'LISTA '!$D:$D,'LISTA '!$S:$S),"999999,9")</f>
        <v>999999,9</v>
      </c>
      <c r="M1152" s="2" t="str">
        <f>IFERROR(_xlfn.XLOOKUP($A1152,'LISTA '!$D:$D,'LISTA '!$S:$S),"999999,9")</f>
        <v>999999,9</v>
      </c>
      <c r="N1152" s="2" t="str">
        <f>IFERROR(_xlfn.XLOOKUP($A1152,'LISTA '!$D:$D,'LISTA '!$S:$S),"999999,9")</f>
        <v>999999,9</v>
      </c>
    </row>
    <row r="1153" spans="1:14" x14ac:dyDescent="0.3">
      <c r="A1153" s="187">
        <v>21686</v>
      </c>
      <c r="B1153" s="221">
        <v>200.8</v>
      </c>
      <c r="C1153" s="221">
        <v>200.8</v>
      </c>
      <c r="D1153" s="221">
        <v>200.8</v>
      </c>
      <c r="E1153" s="221">
        <v>0</v>
      </c>
      <c r="F1153" s="221">
        <v>0</v>
      </c>
      <c r="G1153" s="221">
        <v>0</v>
      </c>
      <c r="H1153" s="221">
        <v>0</v>
      </c>
      <c r="I1153" s="221">
        <v>0</v>
      </c>
      <c r="J1153" s="224">
        <v>46006.336053240739</v>
      </c>
      <c r="K1153" s="221">
        <v>3929</v>
      </c>
      <c r="L1153" s="235">
        <f>IFERROR(_xlfn.XLOOKUP($A1153,'LISTA '!$D:$D,'LISTA '!$S:$S),"999999,9")</f>
        <v>200.8</v>
      </c>
      <c r="M1153" s="2">
        <f>IFERROR(_xlfn.XLOOKUP($A1153,'LISTA '!$D:$D,'LISTA '!$S:$S),"999999,9")</f>
        <v>200.8</v>
      </c>
      <c r="N1153" s="2">
        <f>IFERROR(_xlfn.XLOOKUP($A1153,'LISTA '!$D:$D,'LISTA '!$S:$S),"999999,9")</f>
        <v>200.8</v>
      </c>
    </row>
    <row r="1154" spans="1:14" x14ac:dyDescent="0.3">
      <c r="A1154" s="187">
        <v>21687</v>
      </c>
      <c r="B1154" s="221">
        <v>999999.9</v>
      </c>
      <c r="C1154" s="221">
        <v>999999.9</v>
      </c>
      <c r="D1154" s="221">
        <v>999999.9</v>
      </c>
      <c r="E1154" s="221">
        <v>0</v>
      </c>
      <c r="F1154" s="221">
        <v>0</v>
      </c>
      <c r="G1154" s="221">
        <v>0</v>
      </c>
      <c r="H1154" s="221">
        <v>0</v>
      </c>
      <c r="I1154" s="221">
        <v>0</v>
      </c>
      <c r="J1154" s="224">
        <v>46006.336053240739</v>
      </c>
      <c r="K1154" s="221">
        <v>3930</v>
      </c>
      <c r="L1154" s="235" t="str">
        <f>IFERROR(_xlfn.XLOOKUP($A1154,'LISTA '!$D:$D,'LISTA '!$S:$S),"999999,9")</f>
        <v>999999,9</v>
      </c>
      <c r="M1154" s="2" t="str">
        <f>IFERROR(_xlfn.XLOOKUP($A1154,'LISTA '!$D:$D,'LISTA '!$S:$S),"999999,9")</f>
        <v>999999,9</v>
      </c>
      <c r="N1154" s="2" t="str">
        <f>IFERROR(_xlfn.XLOOKUP($A1154,'LISTA '!$D:$D,'LISTA '!$S:$S),"999999,9")</f>
        <v>999999,9</v>
      </c>
    </row>
    <row r="1155" spans="1:14" x14ac:dyDescent="0.3">
      <c r="A1155" s="187">
        <v>21688</v>
      </c>
      <c r="B1155" s="221">
        <v>999999.9</v>
      </c>
      <c r="C1155" s="221">
        <v>999999.9</v>
      </c>
      <c r="D1155" s="221">
        <v>999999.9</v>
      </c>
      <c r="E1155" s="221">
        <v>0</v>
      </c>
      <c r="F1155" s="221">
        <v>0</v>
      </c>
      <c r="G1155" s="221">
        <v>0</v>
      </c>
      <c r="H1155" s="221">
        <v>0</v>
      </c>
      <c r="I1155" s="221">
        <v>0</v>
      </c>
      <c r="J1155" s="224">
        <v>46006.336053240739</v>
      </c>
      <c r="K1155" s="221">
        <v>3931</v>
      </c>
      <c r="L1155" s="235" t="str">
        <f>IFERROR(_xlfn.XLOOKUP($A1155,'LISTA '!$D:$D,'LISTA '!$S:$S),"999999,9")</f>
        <v>999999,9</v>
      </c>
      <c r="M1155" s="2" t="str">
        <f>IFERROR(_xlfn.XLOOKUP($A1155,'LISTA '!$D:$D,'LISTA '!$S:$S),"999999,9")</f>
        <v>999999,9</v>
      </c>
      <c r="N1155" s="2" t="str">
        <f>IFERROR(_xlfn.XLOOKUP($A1155,'LISTA '!$D:$D,'LISTA '!$S:$S),"999999,9")</f>
        <v>999999,9</v>
      </c>
    </row>
    <row r="1156" spans="1:14" x14ac:dyDescent="0.3">
      <c r="A1156" s="187">
        <v>21690</v>
      </c>
      <c r="B1156" s="221">
        <v>999999.9</v>
      </c>
      <c r="C1156" s="221">
        <v>999999.9</v>
      </c>
      <c r="D1156" s="221">
        <v>999999.9</v>
      </c>
      <c r="E1156" s="221">
        <v>0</v>
      </c>
      <c r="F1156" s="221">
        <v>0</v>
      </c>
      <c r="G1156" s="221">
        <v>0</v>
      </c>
      <c r="H1156" s="221">
        <v>0</v>
      </c>
      <c r="I1156" s="221">
        <v>0</v>
      </c>
      <c r="J1156" s="224">
        <v>46006.336053240739</v>
      </c>
      <c r="K1156" s="221">
        <v>3933</v>
      </c>
      <c r="L1156" s="235" t="str">
        <f>IFERROR(_xlfn.XLOOKUP($A1156,'LISTA '!$D:$D,'LISTA '!$S:$S),"999999,9")</f>
        <v>999999,9</v>
      </c>
      <c r="M1156" s="2" t="str">
        <f>IFERROR(_xlfn.XLOOKUP($A1156,'LISTA '!$D:$D,'LISTA '!$S:$S),"999999,9")</f>
        <v>999999,9</v>
      </c>
      <c r="N1156" s="2" t="str">
        <f>IFERROR(_xlfn.XLOOKUP($A1156,'LISTA '!$D:$D,'LISTA '!$S:$S),"999999,9")</f>
        <v>999999,9</v>
      </c>
    </row>
    <row r="1157" spans="1:14" x14ac:dyDescent="0.3">
      <c r="A1157" s="187">
        <v>21695</v>
      </c>
      <c r="B1157" s="221">
        <v>999999.9</v>
      </c>
      <c r="C1157" s="221">
        <v>999999.9</v>
      </c>
      <c r="D1157" s="221">
        <v>999999.9</v>
      </c>
      <c r="E1157" s="221">
        <v>0</v>
      </c>
      <c r="F1157" s="221">
        <v>0</v>
      </c>
      <c r="G1157" s="221">
        <v>0</v>
      </c>
      <c r="H1157" s="221">
        <v>0</v>
      </c>
      <c r="I1157" s="221">
        <v>0</v>
      </c>
      <c r="J1157" s="224">
        <v>46006.336053240739</v>
      </c>
      <c r="K1157" s="221">
        <v>3938</v>
      </c>
      <c r="L1157" s="235" t="str">
        <f>IFERROR(_xlfn.XLOOKUP($A1157,'LISTA '!$D:$D,'LISTA '!$S:$S),"999999,9")</f>
        <v>999999,9</v>
      </c>
      <c r="M1157" s="2" t="str">
        <f>IFERROR(_xlfn.XLOOKUP($A1157,'LISTA '!$D:$D,'LISTA '!$S:$S),"999999,9")</f>
        <v>999999,9</v>
      </c>
      <c r="N1157" s="2" t="str">
        <f>IFERROR(_xlfn.XLOOKUP($A1157,'LISTA '!$D:$D,'LISTA '!$S:$S),"999999,9")</f>
        <v>999999,9</v>
      </c>
    </row>
    <row r="1158" spans="1:14" x14ac:dyDescent="0.3">
      <c r="A1158" s="187">
        <v>21696</v>
      </c>
      <c r="B1158" s="221">
        <v>999999.9</v>
      </c>
      <c r="C1158" s="221">
        <v>999999.9</v>
      </c>
      <c r="D1158" s="221">
        <v>999999.9</v>
      </c>
      <c r="E1158" s="221">
        <v>0</v>
      </c>
      <c r="F1158" s="221">
        <v>0</v>
      </c>
      <c r="G1158" s="221">
        <v>0</v>
      </c>
      <c r="H1158" s="221">
        <v>0</v>
      </c>
      <c r="I1158" s="221">
        <v>0</v>
      </c>
      <c r="J1158" s="224">
        <v>46006.336053240739</v>
      </c>
      <c r="K1158" s="221">
        <v>3939</v>
      </c>
      <c r="L1158" s="235" t="str">
        <f>IFERROR(_xlfn.XLOOKUP($A1158,'LISTA '!$D:$D,'LISTA '!$S:$S),"999999,9")</f>
        <v>999999,9</v>
      </c>
      <c r="M1158" s="2" t="str">
        <f>IFERROR(_xlfn.XLOOKUP($A1158,'LISTA '!$D:$D,'LISTA '!$S:$S),"999999,9")</f>
        <v>999999,9</v>
      </c>
      <c r="N1158" s="2" t="str">
        <f>IFERROR(_xlfn.XLOOKUP($A1158,'LISTA '!$D:$D,'LISTA '!$S:$S),"999999,9")</f>
        <v>999999,9</v>
      </c>
    </row>
    <row r="1159" spans="1:14" x14ac:dyDescent="0.3">
      <c r="A1159" s="187">
        <v>21705</v>
      </c>
      <c r="B1159" s="221">
        <v>999999.9</v>
      </c>
      <c r="C1159" s="221">
        <v>999999.9</v>
      </c>
      <c r="D1159" s="221">
        <v>999999.9</v>
      </c>
      <c r="E1159" s="221">
        <v>0</v>
      </c>
      <c r="F1159" s="221">
        <v>0</v>
      </c>
      <c r="G1159" s="221">
        <v>0</v>
      </c>
      <c r="H1159" s="221">
        <v>0</v>
      </c>
      <c r="I1159" s="221">
        <v>0</v>
      </c>
      <c r="J1159" s="224">
        <v>46006.336053240739</v>
      </c>
      <c r="K1159" s="221">
        <v>3952</v>
      </c>
      <c r="L1159" s="235" t="str">
        <f>IFERROR(_xlfn.XLOOKUP($A1159,'LISTA '!$D:$D,'LISTA '!$S:$S),"999999,9")</f>
        <v>999999,9</v>
      </c>
      <c r="M1159" s="2" t="str">
        <f>IFERROR(_xlfn.XLOOKUP($A1159,'LISTA '!$D:$D,'LISTA '!$S:$S),"999999,9")</f>
        <v>999999,9</v>
      </c>
      <c r="N1159" s="2" t="str">
        <f>IFERROR(_xlfn.XLOOKUP($A1159,'LISTA '!$D:$D,'LISTA '!$S:$S),"999999,9")</f>
        <v>999999,9</v>
      </c>
    </row>
    <row r="1160" spans="1:14" x14ac:dyDescent="0.3">
      <c r="A1160" s="187">
        <v>21706</v>
      </c>
      <c r="B1160" s="221">
        <v>999999.9</v>
      </c>
      <c r="C1160" s="221">
        <v>999999.9</v>
      </c>
      <c r="D1160" s="221">
        <v>999999.9</v>
      </c>
      <c r="E1160" s="221">
        <v>0</v>
      </c>
      <c r="F1160" s="221">
        <v>0</v>
      </c>
      <c r="G1160" s="221">
        <v>0</v>
      </c>
      <c r="H1160" s="221">
        <v>0</v>
      </c>
      <c r="I1160" s="221">
        <v>0</v>
      </c>
      <c r="J1160" s="224">
        <v>46006.336053240739</v>
      </c>
      <c r="K1160" s="221">
        <v>3953</v>
      </c>
      <c r="L1160" s="235" t="str">
        <f>IFERROR(_xlfn.XLOOKUP($A1160,'LISTA '!$D:$D,'LISTA '!$S:$S),"999999,9")</f>
        <v>999999,9</v>
      </c>
      <c r="M1160" s="2" t="str">
        <f>IFERROR(_xlfn.XLOOKUP($A1160,'LISTA '!$D:$D,'LISTA '!$S:$S),"999999,9")</f>
        <v>999999,9</v>
      </c>
      <c r="N1160" s="2" t="str">
        <f>IFERROR(_xlfn.XLOOKUP($A1160,'LISTA '!$D:$D,'LISTA '!$S:$S),"999999,9")</f>
        <v>999999,9</v>
      </c>
    </row>
    <row r="1161" spans="1:14" x14ac:dyDescent="0.3">
      <c r="A1161" s="187">
        <v>21707</v>
      </c>
      <c r="B1161" s="221">
        <v>999999.9</v>
      </c>
      <c r="C1161" s="221">
        <v>999999.9</v>
      </c>
      <c r="D1161" s="221">
        <v>999999.9</v>
      </c>
      <c r="E1161" s="221">
        <v>0</v>
      </c>
      <c r="F1161" s="221">
        <v>0</v>
      </c>
      <c r="G1161" s="221">
        <v>0</v>
      </c>
      <c r="H1161" s="221">
        <v>0</v>
      </c>
      <c r="I1161" s="221">
        <v>0</v>
      </c>
      <c r="J1161" s="224">
        <v>46006.336053240739</v>
      </c>
      <c r="K1161" s="221">
        <v>3954</v>
      </c>
      <c r="L1161" s="235" t="str">
        <f>IFERROR(_xlfn.XLOOKUP($A1161,'LISTA '!$D:$D,'LISTA '!$S:$S),"999999,9")</f>
        <v>999999,9</v>
      </c>
      <c r="M1161" s="2" t="str">
        <f>IFERROR(_xlfn.XLOOKUP($A1161,'LISTA '!$D:$D,'LISTA '!$S:$S),"999999,9")</f>
        <v>999999,9</v>
      </c>
      <c r="N1161" s="2" t="str">
        <f>IFERROR(_xlfn.XLOOKUP($A1161,'LISTA '!$D:$D,'LISTA '!$S:$S),"999999,9")</f>
        <v>999999,9</v>
      </c>
    </row>
    <row r="1162" spans="1:14" x14ac:dyDescent="0.3">
      <c r="A1162" s="187">
        <v>21714</v>
      </c>
      <c r="B1162" s="221">
        <v>999999.9</v>
      </c>
      <c r="C1162" s="221">
        <v>999999.9</v>
      </c>
      <c r="D1162" s="221">
        <v>999999.9</v>
      </c>
      <c r="E1162" s="221">
        <v>0</v>
      </c>
      <c r="F1162" s="221">
        <v>0</v>
      </c>
      <c r="G1162" s="221">
        <v>0</v>
      </c>
      <c r="H1162" s="221">
        <v>0</v>
      </c>
      <c r="I1162" s="221">
        <v>0</v>
      </c>
      <c r="J1162" s="224">
        <v>46006.336053240739</v>
      </c>
      <c r="K1162" s="221">
        <v>3965</v>
      </c>
      <c r="L1162" s="235">
        <v>999999.9</v>
      </c>
      <c r="M1162" s="2">
        <v>999999.9</v>
      </c>
      <c r="N1162" s="2">
        <v>999999.9</v>
      </c>
    </row>
    <row r="1163" spans="1:14" x14ac:dyDescent="0.3">
      <c r="A1163" s="187">
        <v>21719</v>
      </c>
      <c r="B1163" s="221">
        <v>999999.9</v>
      </c>
      <c r="C1163" s="221">
        <v>999999.9</v>
      </c>
      <c r="D1163" s="221">
        <v>999999.9</v>
      </c>
      <c r="E1163" s="221">
        <v>0</v>
      </c>
      <c r="F1163" s="221">
        <v>0</v>
      </c>
      <c r="G1163" s="221">
        <v>0</v>
      </c>
      <c r="H1163" s="221">
        <v>0</v>
      </c>
      <c r="I1163" s="221">
        <v>0</v>
      </c>
      <c r="J1163" s="224">
        <v>46006.336053240739</v>
      </c>
      <c r="K1163" s="221">
        <v>3971</v>
      </c>
      <c r="L1163" s="235" t="str">
        <f>IFERROR(_xlfn.XLOOKUP($A1163,'LISTA '!$D:$D,'LISTA '!$S:$S),"999999,9")</f>
        <v>999999,9</v>
      </c>
      <c r="M1163" s="2" t="str">
        <f>IFERROR(_xlfn.XLOOKUP($A1163,'LISTA '!$D:$D,'LISTA '!$S:$S),"999999,9")</f>
        <v>999999,9</v>
      </c>
      <c r="N1163" s="2" t="str">
        <f>IFERROR(_xlfn.XLOOKUP($A1163,'LISTA '!$D:$D,'LISTA '!$S:$S),"999999,9")</f>
        <v>999999,9</v>
      </c>
    </row>
    <row r="1164" spans="1:14" x14ac:dyDescent="0.3">
      <c r="A1164" s="187">
        <v>21720</v>
      </c>
      <c r="B1164" s="221">
        <v>999999.9</v>
      </c>
      <c r="C1164" s="221">
        <v>999999.9</v>
      </c>
      <c r="D1164" s="221">
        <v>999999.9</v>
      </c>
      <c r="E1164" s="221">
        <v>0</v>
      </c>
      <c r="F1164" s="221">
        <v>0</v>
      </c>
      <c r="G1164" s="221">
        <v>0</v>
      </c>
      <c r="H1164" s="221">
        <v>0</v>
      </c>
      <c r="I1164" s="221">
        <v>0</v>
      </c>
      <c r="J1164" s="224">
        <v>46006.336053240739</v>
      </c>
      <c r="K1164" s="221">
        <v>3972</v>
      </c>
      <c r="L1164" s="235" t="str">
        <f>IFERROR(_xlfn.XLOOKUP($A1164,'LISTA '!$D:$D,'LISTA '!$S:$S),"999999,9")</f>
        <v>999999,9</v>
      </c>
      <c r="M1164" s="2" t="str">
        <f>IFERROR(_xlfn.XLOOKUP($A1164,'LISTA '!$D:$D,'LISTA '!$S:$S),"999999,9")</f>
        <v>999999,9</v>
      </c>
      <c r="N1164" s="2" t="str">
        <f>IFERROR(_xlfn.XLOOKUP($A1164,'LISTA '!$D:$D,'LISTA '!$S:$S),"999999,9")</f>
        <v>999999,9</v>
      </c>
    </row>
    <row r="1165" spans="1:14" x14ac:dyDescent="0.3">
      <c r="A1165" s="187">
        <v>21726</v>
      </c>
      <c r="B1165" s="221">
        <v>999999.9</v>
      </c>
      <c r="C1165" s="221">
        <v>999999.9</v>
      </c>
      <c r="D1165" s="221">
        <v>999999.9</v>
      </c>
      <c r="E1165" s="221">
        <v>0</v>
      </c>
      <c r="F1165" s="221">
        <v>0</v>
      </c>
      <c r="G1165" s="221">
        <v>0</v>
      </c>
      <c r="H1165" s="221">
        <v>0</v>
      </c>
      <c r="I1165" s="221">
        <v>0</v>
      </c>
      <c r="J1165" s="224">
        <v>46006.336053240739</v>
      </c>
      <c r="K1165" s="221">
        <v>3978</v>
      </c>
      <c r="L1165" s="235" t="str">
        <f>IFERROR(_xlfn.XLOOKUP($A1165,'LISTA '!$D:$D,'LISTA '!$S:$S),"999999,9")</f>
        <v>999999,9</v>
      </c>
      <c r="M1165" s="2" t="str">
        <f>IFERROR(_xlfn.XLOOKUP($A1165,'LISTA '!$D:$D,'LISTA '!$S:$S),"999999,9")</f>
        <v>999999,9</v>
      </c>
      <c r="N1165" s="2" t="str">
        <f>IFERROR(_xlfn.XLOOKUP($A1165,'LISTA '!$D:$D,'LISTA '!$S:$S),"999999,9")</f>
        <v>999999,9</v>
      </c>
    </row>
    <row r="1166" spans="1:14" x14ac:dyDescent="0.3">
      <c r="A1166" s="187">
        <v>21728</v>
      </c>
      <c r="B1166" s="221">
        <v>999999.9</v>
      </c>
      <c r="C1166" s="221">
        <v>999999.9</v>
      </c>
      <c r="D1166" s="221">
        <v>999999.9</v>
      </c>
      <c r="E1166" s="221">
        <v>0</v>
      </c>
      <c r="F1166" s="221">
        <v>0</v>
      </c>
      <c r="G1166" s="221">
        <v>0</v>
      </c>
      <c r="H1166" s="221">
        <v>0</v>
      </c>
      <c r="I1166" s="221">
        <v>0</v>
      </c>
      <c r="J1166" s="224">
        <v>46006.336053240739</v>
      </c>
      <c r="K1166" s="221">
        <v>3980</v>
      </c>
      <c r="L1166" s="235" t="str">
        <f>IFERROR(_xlfn.XLOOKUP($A1166,'LISTA '!$D:$D,'LISTA '!$S:$S),"999999,9")</f>
        <v>999999,9</v>
      </c>
      <c r="M1166" s="2" t="str">
        <f>IFERROR(_xlfn.XLOOKUP($A1166,'LISTA '!$D:$D,'LISTA '!$S:$S),"999999,9")</f>
        <v>999999,9</v>
      </c>
      <c r="N1166" s="2" t="str">
        <f>IFERROR(_xlfn.XLOOKUP($A1166,'LISTA '!$D:$D,'LISTA '!$S:$S),"999999,9")</f>
        <v>999999,9</v>
      </c>
    </row>
    <row r="1167" spans="1:14" x14ac:dyDescent="0.3">
      <c r="A1167" s="187">
        <v>21746</v>
      </c>
      <c r="B1167" s="221">
        <v>670</v>
      </c>
      <c r="C1167" s="221">
        <v>670</v>
      </c>
      <c r="D1167" s="221">
        <v>670</v>
      </c>
      <c r="E1167" s="221">
        <v>0</v>
      </c>
      <c r="F1167" s="221">
        <v>0</v>
      </c>
      <c r="G1167" s="221">
        <v>0</v>
      </c>
      <c r="H1167" s="221">
        <v>0</v>
      </c>
      <c r="I1167" s="221">
        <v>0</v>
      </c>
      <c r="J1167" s="224">
        <v>46006.336053240739</v>
      </c>
      <c r="K1167" s="221">
        <v>4006</v>
      </c>
      <c r="L1167" s="235">
        <f>IFERROR(_xlfn.XLOOKUP($A1167,'LISTA '!$D:$D,'LISTA '!$S:$S),"999999,9")</f>
        <v>670</v>
      </c>
      <c r="M1167" s="2">
        <f>IFERROR(_xlfn.XLOOKUP($A1167,'LISTA '!$D:$D,'LISTA '!$S:$S),"999999,9")</f>
        <v>670</v>
      </c>
      <c r="N1167" s="2">
        <f>IFERROR(_xlfn.XLOOKUP($A1167,'LISTA '!$D:$D,'LISTA '!$S:$S),"999999,9")</f>
        <v>670</v>
      </c>
    </row>
    <row r="1168" spans="1:14" x14ac:dyDescent="0.3">
      <c r="A1168" s="187">
        <v>21747</v>
      </c>
      <c r="B1168" s="221">
        <v>1650</v>
      </c>
      <c r="C1168" s="221">
        <v>1650</v>
      </c>
      <c r="D1168" s="221">
        <v>1650</v>
      </c>
      <c r="E1168" s="221">
        <v>0</v>
      </c>
      <c r="F1168" s="221">
        <v>0</v>
      </c>
      <c r="G1168" s="221">
        <v>0</v>
      </c>
      <c r="H1168" s="221">
        <v>0</v>
      </c>
      <c r="I1168" s="221">
        <v>0</v>
      </c>
      <c r="J1168" s="224">
        <v>46006.336053240739</v>
      </c>
      <c r="K1168" s="221">
        <v>4007</v>
      </c>
      <c r="L1168" s="235" t="str">
        <f>IFERROR(_xlfn.XLOOKUP($A1168,'LISTA '!$D:$D,'LISTA '!$S:$S),"999999,9")</f>
        <v>999999,9</v>
      </c>
      <c r="M1168" s="2" t="str">
        <f>IFERROR(_xlfn.XLOOKUP($A1168,'LISTA '!$D:$D,'LISTA '!$S:$S),"999999,9")</f>
        <v>999999,9</v>
      </c>
      <c r="N1168" s="2" t="str">
        <f>IFERROR(_xlfn.XLOOKUP($A1168,'LISTA '!$D:$D,'LISTA '!$S:$S),"999999,9")</f>
        <v>999999,9</v>
      </c>
    </row>
    <row r="1169" spans="1:14" x14ac:dyDescent="0.3">
      <c r="A1169" s="187">
        <v>21748</v>
      </c>
      <c r="B1169" s="221">
        <v>1380</v>
      </c>
      <c r="C1169" s="221">
        <v>1380</v>
      </c>
      <c r="D1169" s="221">
        <v>1380</v>
      </c>
      <c r="E1169" s="221">
        <v>0</v>
      </c>
      <c r="F1169" s="221">
        <v>0</v>
      </c>
      <c r="G1169" s="221">
        <v>0</v>
      </c>
      <c r="H1169" s="221">
        <v>0</v>
      </c>
      <c r="I1169" s="221">
        <v>0</v>
      </c>
      <c r="J1169" s="224">
        <v>46006.336053240739</v>
      </c>
      <c r="K1169" s="221">
        <v>4008</v>
      </c>
      <c r="L1169" s="235">
        <f>IFERROR(_xlfn.XLOOKUP($A1169,'LISTA '!$D:$D,'LISTA '!$S:$S),"999999,9")</f>
        <v>1380</v>
      </c>
      <c r="M1169" s="2">
        <f>IFERROR(_xlfn.XLOOKUP($A1169,'LISTA '!$D:$D,'LISTA '!$S:$S),"999999,9")</f>
        <v>1380</v>
      </c>
      <c r="N1169" s="2">
        <f>IFERROR(_xlfn.XLOOKUP($A1169,'LISTA '!$D:$D,'LISTA '!$S:$S),"999999,9")</f>
        <v>1380</v>
      </c>
    </row>
    <row r="1170" spans="1:14" x14ac:dyDescent="0.3">
      <c r="A1170" s="187">
        <v>21749</v>
      </c>
      <c r="B1170" s="221">
        <v>900</v>
      </c>
      <c r="C1170" s="221">
        <v>900</v>
      </c>
      <c r="D1170" s="221">
        <v>900</v>
      </c>
      <c r="E1170" s="221">
        <v>0</v>
      </c>
      <c r="F1170" s="221">
        <v>0</v>
      </c>
      <c r="G1170" s="221">
        <v>0</v>
      </c>
      <c r="H1170" s="221">
        <v>0</v>
      </c>
      <c r="I1170" s="221">
        <v>0</v>
      </c>
      <c r="J1170" s="224">
        <v>46006.336053240739</v>
      </c>
      <c r="K1170" s="221">
        <v>4009</v>
      </c>
      <c r="L1170" s="235">
        <f>IFERROR(_xlfn.XLOOKUP($A1170,'LISTA '!$D:$D,'LISTA '!$S:$S),"999999,9")</f>
        <v>900</v>
      </c>
      <c r="M1170" s="2">
        <f>IFERROR(_xlfn.XLOOKUP($A1170,'LISTA '!$D:$D,'LISTA '!$S:$S),"999999,9")</f>
        <v>900</v>
      </c>
      <c r="N1170" s="2">
        <f>IFERROR(_xlfn.XLOOKUP($A1170,'LISTA '!$D:$D,'LISTA '!$S:$S),"999999,9")</f>
        <v>900</v>
      </c>
    </row>
    <row r="1171" spans="1:14" x14ac:dyDescent="0.3">
      <c r="A1171" s="187">
        <v>21750</v>
      </c>
      <c r="B1171" s="221">
        <v>1050</v>
      </c>
      <c r="C1171" s="221">
        <v>1050</v>
      </c>
      <c r="D1171" s="221">
        <v>1050</v>
      </c>
      <c r="E1171" s="221">
        <v>0</v>
      </c>
      <c r="F1171" s="221">
        <v>0</v>
      </c>
      <c r="G1171" s="221">
        <v>0</v>
      </c>
      <c r="H1171" s="221">
        <v>0</v>
      </c>
      <c r="I1171" s="221">
        <v>0</v>
      </c>
      <c r="J1171" s="224">
        <v>46006.336053240739</v>
      </c>
      <c r="K1171" s="221">
        <v>4010</v>
      </c>
      <c r="L1171" s="235">
        <f>IFERROR(_xlfn.XLOOKUP($A1171,'LISTA '!$D:$D,'LISTA '!$S:$S),"999999,9")</f>
        <v>1050</v>
      </c>
      <c r="M1171" s="2">
        <f>IFERROR(_xlfn.XLOOKUP($A1171,'LISTA '!$D:$D,'LISTA '!$S:$S),"999999,9")</f>
        <v>1050</v>
      </c>
      <c r="N1171" s="2">
        <f>IFERROR(_xlfn.XLOOKUP($A1171,'LISTA '!$D:$D,'LISTA '!$S:$S),"999999,9")</f>
        <v>1050</v>
      </c>
    </row>
    <row r="1172" spans="1:14" x14ac:dyDescent="0.3">
      <c r="A1172" s="187">
        <v>21763</v>
      </c>
      <c r="B1172" s="221">
        <v>999999.9</v>
      </c>
      <c r="C1172" s="221">
        <v>999999.9</v>
      </c>
      <c r="D1172" s="221">
        <v>999999.9</v>
      </c>
      <c r="E1172" s="221">
        <v>0</v>
      </c>
      <c r="F1172" s="221">
        <v>0</v>
      </c>
      <c r="G1172" s="221">
        <v>0</v>
      </c>
      <c r="H1172" s="221">
        <v>0</v>
      </c>
      <c r="I1172" s="221">
        <v>0</v>
      </c>
      <c r="J1172" s="224">
        <v>46006.336053240739</v>
      </c>
      <c r="K1172" s="221">
        <v>4035</v>
      </c>
      <c r="L1172" s="235" t="str">
        <f>IFERROR(_xlfn.XLOOKUP($A1172,'LISTA '!$D:$D,'LISTA '!$S:$S),"999999,9")</f>
        <v>999999,9</v>
      </c>
      <c r="M1172" s="2" t="str">
        <f>IFERROR(_xlfn.XLOOKUP($A1172,'LISTA '!$D:$D,'LISTA '!$S:$S),"999999,9")</f>
        <v>999999,9</v>
      </c>
      <c r="N1172" s="2" t="str">
        <f>IFERROR(_xlfn.XLOOKUP($A1172,'LISTA '!$D:$D,'LISTA '!$S:$S),"999999,9")</f>
        <v>999999,9</v>
      </c>
    </row>
    <row r="1173" spans="1:14" x14ac:dyDescent="0.3">
      <c r="A1173" s="187">
        <v>2342</v>
      </c>
      <c r="B1173" s="221">
        <v>999999.9</v>
      </c>
      <c r="C1173" s="221">
        <v>999999.9</v>
      </c>
      <c r="D1173" s="221">
        <v>999999.9</v>
      </c>
      <c r="E1173" s="221">
        <v>0</v>
      </c>
      <c r="F1173" s="221">
        <v>0</v>
      </c>
      <c r="G1173" s="221">
        <v>0</v>
      </c>
      <c r="H1173" s="221">
        <v>0</v>
      </c>
      <c r="I1173" s="221">
        <v>0</v>
      </c>
      <c r="J1173" s="224">
        <v>46006.336053240739</v>
      </c>
      <c r="K1173" s="221">
        <v>4139</v>
      </c>
      <c r="L1173" s="235" t="str">
        <f>IFERROR(_xlfn.XLOOKUP($A1173,'LISTA '!$D:$D,'LISTA '!$S:$S),"999999,9")</f>
        <v>999999,9</v>
      </c>
      <c r="M1173" s="2" t="str">
        <f>IFERROR(_xlfn.XLOOKUP($A1173,'LISTA '!$D:$D,'LISTA '!$S:$S),"999999,9")</f>
        <v>999999,9</v>
      </c>
      <c r="N1173" s="2" t="str">
        <f>IFERROR(_xlfn.XLOOKUP($A1173,'LISTA '!$D:$D,'LISTA '!$S:$S),"999999,9")</f>
        <v>999999,9</v>
      </c>
    </row>
    <row r="1174" spans="1:14" x14ac:dyDescent="0.3">
      <c r="A1174" s="187">
        <v>2369</v>
      </c>
      <c r="B1174" s="221">
        <v>396.25</v>
      </c>
      <c r="C1174" s="221">
        <v>396.25</v>
      </c>
      <c r="D1174" s="221">
        <v>396.25</v>
      </c>
      <c r="E1174" s="221">
        <v>0</v>
      </c>
      <c r="F1174" s="221">
        <v>0</v>
      </c>
      <c r="G1174" s="221">
        <v>0</v>
      </c>
      <c r="H1174" s="221">
        <v>0</v>
      </c>
      <c r="I1174" s="221">
        <v>0</v>
      </c>
      <c r="J1174" s="224">
        <v>46006.336053240739</v>
      </c>
      <c r="K1174" s="221">
        <v>4208</v>
      </c>
      <c r="L1174" s="235">
        <f>IFERROR(_xlfn.XLOOKUP($A1174,'LISTA '!$D:$D,'LISTA '!$S:$S),"999999,9")</f>
        <v>396.25</v>
      </c>
      <c r="M1174" s="2">
        <f>IFERROR(_xlfn.XLOOKUP($A1174,'LISTA '!$D:$D,'LISTA '!$S:$S),"999999,9")</f>
        <v>396.25</v>
      </c>
      <c r="N1174" s="2">
        <f>IFERROR(_xlfn.XLOOKUP($A1174,'LISTA '!$D:$D,'LISTA '!$S:$S),"999999,9")</f>
        <v>396.25</v>
      </c>
    </row>
    <row r="1175" spans="1:14" x14ac:dyDescent="0.3">
      <c r="A1175" s="187">
        <v>2370</v>
      </c>
      <c r="B1175" s="221">
        <v>396.25</v>
      </c>
      <c r="C1175" s="221">
        <v>396.25</v>
      </c>
      <c r="D1175" s="221">
        <v>396.25</v>
      </c>
      <c r="E1175" s="221">
        <v>0</v>
      </c>
      <c r="F1175" s="221">
        <v>0</v>
      </c>
      <c r="G1175" s="221">
        <v>0</v>
      </c>
      <c r="H1175" s="221">
        <v>0</v>
      </c>
      <c r="I1175" s="221">
        <v>0</v>
      </c>
      <c r="J1175" s="224">
        <v>46006.336053240739</v>
      </c>
      <c r="K1175" s="221">
        <v>4209</v>
      </c>
      <c r="L1175" s="235">
        <f>IFERROR(_xlfn.XLOOKUP($A1175,'LISTA '!$D:$D,'LISTA '!$S:$S),"999999,9")</f>
        <v>396.25</v>
      </c>
      <c r="M1175" s="2">
        <f>IFERROR(_xlfn.XLOOKUP($A1175,'LISTA '!$D:$D,'LISTA '!$S:$S),"999999,9")</f>
        <v>396.25</v>
      </c>
      <c r="N1175" s="2">
        <f>IFERROR(_xlfn.XLOOKUP($A1175,'LISTA '!$D:$D,'LISTA '!$S:$S),"999999,9")</f>
        <v>396.25</v>
      </c>
    </row>
    <row r="1176" spans="1:14" x14ac:dyDescent="0.3">
      <c r="A1176" s="187">
        <v>21792</v>
      </c>
      <c r="B1176" s="221">
        <v>313</v>
      </c>
      <c r="C1176" s="221">
        <v>313</v>
      </c>
      <c r="D1176" s="221">
        <v>313</v>
      </c>
      <c r="E1176" s="221">
        <v>0</v>
      </c>
      <c r="F1176" s="221">
        <v>0</v>
      </c>
      <c r="G1176" s="221">
        <v>0</v>
      </c>
      <c r="H1176" s="221">
        <v>0</v>
      </c>
      <c r="I1176" s="221">
        <v>0</v>
      </c>
      <c r="J1176" s="224">
        <v>46006.336053240739</v>
      </c>
      <c r="K1176" s="221">
        <v>4210</v>
      </c>
      <c r="L1176" s="235">
        <f>IFERROR(_xlfn.XLOOKUP($A1176,'LISTA '!$D:$D,'LISTA '!$S:$S),"999999,9")</f>
        <v>313</v>
      </c>
      <c r="M1176" s="2">
        <f>IFERROR(_xlfn.XLOOKUP($A1176,'LISTA '!$D:$D,'LISTA '!$S:$S),"999999,9")</f>
        <v>313</v>
      </c>
      <c r="N1176" s="2">
        <f>IFERROR(_xlfn.XLOOKUP($A1176,'LISTA '!$D:$D,'LISTA '!$S:$S),"999999,9")</f>
        <v>313</v>
      </c>
    </row>
    <row r="1177" spans="1:14" x14ac:dyDescent="0.3">
      <c r="A1177" s="187">
        <v>21715</v>
      </c>
      <c r="B1177" s="221">
        <v>999999.9</v>
      </c>
      <c r="C1177" s="221">
        <v>999999.9</v>
      </c>
      <c r="D1177" s="221">
        <v>999999.9</v>
      </c>
      <c r="E1177" s="221">
        <v>0</v>
      </c>
      <c r="F1177" s="221">
        <v>0</v>
      </c>
      <c r="G1177" s="221">
        <v>0</v>
      </c>
      <c r="H1177" s="221">
        <v>0</v>
      </c>
      <c r="I1177" s="221">
        <v>0</v>
      </c>
      <c r="J1177" s="224">
        <v>46006.336053240739</v>
      </c>
      <c r="K1177" s="221">
        <v>3966</v>
      </c>
      <c r="L1177" s="235" t="str">
        <f>IFERROR(_xlfn.XLOOKUP($A1177,'LISTA '!$D:$D,'LISTA '!$S:$S),"999999,9")</f>
        <v>999999,9</v>
      </c>
      <c r="M1177" s="2" t="str">
        <f>IFERROR(_xlfn.XLOOKUP($A1177,'LISTA '!$D:$D,'LISTA '!$S:$S),"999999,9")</f>
        <v>999999,9</v>
      </c>
      <c r="N1177" s="2" t="str">
        <f>IFERROR(_xlfn.XLOOKUP($A1177,'LISTA '!$D:$D,'LISTA '!$S:$S),"999999,9")</f>
        <v>999999,9</v>
      </c>
    </row>
    <row r="1178" spans="1:14" x14ac:dyDescent="0.3">
      <c r="A1178" s="187">
        <v>21716</v>
      </c>
      <c r="B1178" s="221">
        <v>999999.9</v>
      </c>
      <c r="C1178" s="221">
        <v>999999.9</v>
      </c>
      <c r="D1178" s="221">
        <v>999999.9</v>
      </c>
      <c r="E1178" s="221">
        <v>0</v>
      </c>
      <c r="F1178" s="221">
        <v>0</v>
      </c>
      <c r="G1178" s="221">
        <v>0</v>
      </c>
      <c r="H1178" s="221">
        <v>0</v>
      </c>
      <c r="I1178" s="221">
        <v>0</v>
      </c>
      <c r="J1178" s="224">
        <v>46006.336053240739</v>
      </c>
      <c r="K1178" s="221">
        <v>3967</v>
      </c>
      <c r="L1178" s="235" t="str">
        <f>IFERROR(_xlfn.XLOOKUP($A1178,'LISTA '!$D:$D,'LISTA '!$S:$S),"999999,9")</f>
        <v>999999,9</v>
      </c>
      <c r="M1178" s="2" t="str">
        <f>IFERROR(_xlfn.XLOOKUP($A1178,'LISTA '!$D:$D,'LISTA '!$S:$S),"999999,9")</f>
        <v>999999,9</v>
      </c>
      <c r="N1178" s="2" t="str">
        <f>IFERROR(_xlfn.XLOOKUP($A1178,'LISTA '!$D:$D,'LISTA '!$S:$S),"999999,9")</f>
        <v>999999,9</v>
      </c>
    </row>
    <row r="1179" spans="1:14" x14ac:dyDescent="0.3">
      <c r="A1179" s="187">
        <v>21751</v>
      </c>
      <c r="B1179" s="221">
        <v>930</v>
      </c>
      <c r="C1179" s="221">
        <v>930</v>
      </c>
      <c r="D1179" s="221">
        <v>930</v>
      </c>
      <c r="E1179" s="221">
        <v>0</v>
      </c>
      <c r="F1179" s="221">
        <v>0</v>
      </c>
      <c r="G1179" s="221">
        <v>0</v>
      </c>
      <c r="H1179" s="221">
        <v>0</v>
      </c>
      <c r="I1179" s="221">
        <v>0</v>
      </c>
      <c r="J1179" s="224">
        <v>46006.336053240739</v>
      </c>
      <c r="K1179" s="221">
        <v>4011</v>
      </c>
      <c r="L1179" s="235">
        <f>IFERROR(_xlfn.XLOOKUP($A1179,'LISTA '!$D:$D,'LISTA '!$S:$S),"999999,9")</f>
        <v>930</v>
      </c>
      <c r="M1179" s="2">
        <f>IFERROR(_xlfn.XLOOKUP($A1179,'LISTA '!$D:$D,'LISTA '!$S:$S),"999999,9")</f>
        <v>930</v>
      </c>
      <c r="N1179" s="2">
        <f>IFERROR(_xlfn.XLOOKUP($A1179,'LISTA '!$D:$D,'LISTA '!$S:$S),"999999,9")</f>
        <v>930</v>
      </c>
    </row>
    <row r="1180" spans="1:14" x14ac:dyDescent="0.3">
      <c r="A1180" s="187">
        <v>21752</v>
      </c>
      <c r="B1180" s="221">
        <v>1500</v>
      </c>
      <c r="C1180" s="221">
        <v>1500</v>
      </c>
      <c r="D1180" s="221">
        <v>1500</v>
      </c>
      <c r="E1180" s="221">
        <v>0</v>
      </c>
      <c r="F1180" s="221">
        <v>0</v>
      </c>
      <c r="G1180" s="221">
        <v>0</v>
      </c>
      <c r="H1180" s="221">
        <v>0</v>
      </c>
      <c r="I1180" s="221">
        <v>0</v>
      </c>
      <c r="J1180" s="224">
        <v>46006.336053240739</v>
      </c>
      <c r="K1180" s="221">
        <v>4012</v>
      </c>
      <c r="L1180" s="235">
        <f>IFERROR(_xlfn.XLOOKUP($A1180,'LISTA '!$D:$D,'LISTA '!$S:$S),"999999,9")</f>
        <v>1500</v>
      </c>
      <c r="M1180" s="2">
        <f>IFERROR(_xlfn.XLOOKUP($A1180,'LISTA '!$D:$D,'LISTA '!$S:$S),"999999,9")</f>
        <v>1500</v>
      </c>
      <c r="N1180" s="2">
        <f>IFERROR(_xlfn.XLOOKUP($A1180,'LISTA '!$D:$D,'LISTA '!$S:$S),"999999,9")</f>
        <v>1500</v>
      </c>
    </row>
    <row r="1181" spans="1:14" x14ac:dyDescent="0.3">
      <c r="A1181" s="187">
        <v>21756</v>
      </c>
      <c r="B1181" s="221">
        <v>999999.9</v>
      </c>
      <c r="C1181" s="221">
        <v>999999.9</v>
      </c>
      <c r="D1181" s="221">
        <v>999999.9</v>
      </c>
      <c r="E1181" s="221">
        <v>0</v>
      </c>
      <c r="F1181" s="221">
        <v>0</v>
      </c>
      <c r="G1181" s="221">
        <v>0</v>
      </c>
      <c r="H1181" s="221">
        <v>0</v>
      </c>
      <c r="I1181" s="221">
        <v>0</v>
      </c>
      <c r="J1181" s="224">
        <v>46006.336053240739</v>
      </c>
      <c r="K1181" s="221">
        <v>4016</v>
      </c>
      <c r="L1181" s="235" t="str">
        <f>IFERROR(_xlfn.XLOOKUP($A1181,'LISTA '!$D:$D,'LISTA '!$S:$S),"999999,9")</f>
        <v>999999,9</v>
      </c>
      <c r="M1181" s="2" t="str">
        <f>IFERROR(_xlfn.XLOOKUP($A1181,'LISTA '!$D:$D,'LISTA '!$S:$S),"999999,9")</f>
        <v>999999,9</v>
      </c>
      <c r="N1181" s="2" t="str">
        <f>IFERROR(_xlfn.XLOOKUP($A1181,'LISTA '!$D:$D,'LISTA '!$S:$S),"999999,9")</f>
        <v>999999,9</v>
      </c>
    </row>
    <row r="1182" spans="1:14" x14ac:dyDescent="0.3">
      <c r="A1182" s="187">
        <v>21764</v>
      </c>
      <c r="B1182" s="221">
        <v>999999.9</v>
      </c>
      <c r="C1182" s="221">
        <v>999999.9</v>
      </c>
      <c r="D1182" s="221">
        <v>999999.9</v>
      </c>
      <c r="E1182" s="221">
        <v>0</v>
      </c>
      <c r="F1182" s="221">
        <v>0</v>
      </c>
      <c r="G1182" s="221">
        <v>0</v>
      </c>
      <c r="H1182" s="221">
        <v>0</v>
      </c>
      <c r="I1182" s="221">
        <v>0</v>
      </c>
      <c r="J1182" s="224">
        <v>46006.336053240739</v>
      </c>
      <c r="K1182" s="221">
        <v>4050</v>
      </c>
      <c r="L1182" s="235" t="str">
        <f>IFERROR(_xlfn.XLOOKUP($A1182,'LISTA '!$D:$D,'LISTA '!$S:$S),"999999,9")</f>
        <v>999999,9</v>
      </c>
      <c r="M1182" s="2" t="str">
        <f>IFERROR(_xlfn.XLOOKUP($A1182,'LISTA '!$D:$D,'LISTA '!$S:$S),"999999,9")</f>
        <v>999999,9</v>
      </c>
      <c r="N1182" s="2" t="str">
        <f>IFERROR(_xlfn.XLOOKUP($A1182,'LISTA '!$D:$D,'LISTA '!$S:$S),"999999,9")</f>
        <v>999999,9</v>
      </c>
    </row>
    <row r="1183" spans="1:14" x14ac:dyDescent="0.3">
      <c r="A1183" s="187">
        <v>2306</v>
      </c>
      <c r="B1183" s="221">
        <v>999999.9</v>
      </c>
      <c r="C1183" s="221">
        <v>999999.9</v>
      </c>
      <c r="D1183" s="221">
        <v>999999.9</v>
      </c>
      <c r="E1183" s="221">
        <v>0</v>
      </c>
      <c r="F1183" s="221">
        <v>0</v>
      </c>
      <c r="G1183" s="221">
        <v>0</v>
      </c>
      <c r="H1183" s="221">
        <v>0</v>
      </c>
      <c r="I1183" s="221">
        <v>0</v>
      </c>
      <c r="J1183" s="224">
        <v>46006.336053240739</v>
      </c>
      <c r="K1183" s="221">
        <v>4097</v>
      </c>
      <c r="L1183" s="235" t="str">
        <f>IFERROR(_xlfn.XLOOKUP($A1183,'LISTA '!$D:$D,'LISTA '!$S:$S),"999999,9")</f>
        <v>999999,9</v>
      </c>
      <c r="M1183" s="2" t="str">
        <f>IFERROR(_xlfn.XLOOKUP($A1183,'LISTA '!$D:$D,'LISTA '!$S:$S),"999999,9")</f>
        <v>999999,9</v>
      </c>
      <c r="N1183" s="2" t="str">
        <f>IFERROR(_xlfn.XLOOKUP($A1183,'LISTA '!$D:$D,'LISTA '!$S:$S),"999999,9")</f>
        <v>999999,9</v>
      </c>
    </row>
    <row r="1184" spans="1:14" x14ac:dyDescent="0.3">
      <c r="A1184" s="187">
        <v>2340</v>
      </c>
      <c r="B1184" s="221">
        <v>999999.9</v>
      </c>
      <c r="C1184" s="221">
        <v>999999.9</v>
      </c>
      <c r="D1184" s="221">
        <v>999999.9</v>
      </c>
      <c r="E1184" s="221">
        <v>0</v>
      </c>
      <c r="F1184" s="221">
        <v>0</v>
      </c>
      <c r="G1184" s="221">
        <v>0</v>
      </c>
      <c r="H1184" s="221">
        <v>0</v>
      </c>
      <c r="I1184" s="221">
        <v>0</v>
      </c>
      <c r="J1184" s="224">
        <v>46006.336053240739</v>
      </c>
      <c r="K1184" s="221">
        <v>4137</v>
      </c>
      <c r="L1184" s="235">
        <v>999999.9</v>
      </c>
      <c r="M1184" s="2">
        <v>999999.9</v>
      </c>
      <c r="N1184" s="2">
        <v>999999.9</v>
      </c>
    </row>
    <row r="1185" spans="1:14" x14ac:dyDescent="0.3">
      <c r="A1185" s="187">
        <v>50033</v>
      </c>
      <c r="B1185" s="221">
        <v>999999.9</v>
      </c>
      <c r="C1185" s="221">
        <v>999999.9</v>
      </c>
      <c r="D1185" s="221">
        <v>999999.9</v>
      </c>
      <c r="E1185" s="221">
        <v>0</v>
      </c>
      <c r="F1185" s="221">
        <v>0</v>
      </c>
      <c r="G1185" s="221">
        <v>0</v>
      </c>
      <c r="H1185" s="221">
        <v>0</v>
      </c>
      <c r="I1185" s="221">
        <v>0</v>
      </c>
      <c r="J1185" s="224">
        <v>46006.336053240739</v>
      </c>
      <c r="K1185" s="221">
        <v>4179</v>
      </c>
      <c r="L1185" s="235" t="str">
        <f>IFERROR(_xlfn.XLOOKUP($A1185,'LISTA '!$D:$D,'LISTA '!$S:$S),"999999,9")</f>
        <v>999999,9</v>
      </c>
      <c r="M1185" s="2" t="str">
        <f>IFERROR(_xlfn.XLOOKUP($A1185,'LISTA '!$D:$D,'LISTA '!$S:$S),"999999,9")</f>
        <v>999999,9</v>
      </c>
      <c r="N1185" s="2" t="str">
        <f>IFERROR(_xlfn.XLOOKUP($A1185,'LISTA '!$D:$D,'LISTA '!$S:$S),"999999,9")</f>
        <v>999999,9</v>
      </c>
    </row>
    <row r="1186" spans="1:14" x14ac:dyDescent="0.3">
      <c r="A1186" s="187">
        <v>2367</v>
      </c>
      <c r="B1186" s="221">
        <v>1621.62</v>
      </c>
      <c r="C1186" s="221">
        <v>1621.62</v>
      </c>
      <c r="D1186" s="221">
        <v>1621.62</v>
      </c>
      <c r="E1186" s="221">
        <v>0</v>
      </c>
      <c r="F1186" s="221">
        <v>0</v>
      </c>
      <c r="G1186" s="221">
        <v>0</v>
      </c>
      <c r="H1186" s="221">
        <v>0</v>
      </c>
      <c r="I1186" s="221">
        <v>0</v>
      </c>
      <c r="J1186" s="224">
        <v>46006.336053240739</v>
      </c>
      <c r="K1186" s="221">
        <v>4206</v>
      </c>
      <c r="L1186" s="235">
        <f>IFERROR(_xlfn.XLOOKUP($A1186,'LISTA '!$D:$D,'LISTA '!$S:$S),"999999,9")</f>
        <v>0</v>
      </c>
      <c r="M1186" s="2">
        <f>IFERROR(_xlfn.XLOOKUP($A1186,'LISTA '!$D:$D,'LISTA '!$S:$S),"999999,9")</f>
        <v>0</v>
      </c>
      <c r="N1186" s="2">
        <f>IFERROR(_xlfn.XLOOKUP($A1186,'LISTA '!$D:$D,'LISTA '!$S:$S),"999999,9")</f>
        <v>0</v>
      </c>
    </row>
    <row r="1187" spans="1:14" x14ac:dyDescent="0.3">
      <c r="A1187" s="187">
        <v>2368</v>
      </c>
      <c r="B1187" s="221">
        <v>999999.9</v>
      </c>
      <c r="C1187" s="221">
        <v>999999.9</v>
      </c>
      <c r="D1187" s="221">
        <v>999999.9</v>
      </c>
      <c r="E1187" s="221">
        <v>0</v>
      </c>
      <c r="F1187" s="221">
        <v>0</v>
      </c>
      <c r="G1187" s="221">
        <v>0</v>
      </c>
      <c r="H1187" s="221">
        <v>0</v>
      </c>
      <c r="I1187" s="221">
        <v>0</v>
      </c>
      <c r="J1187" s="224">
        <v>46006.336053240739</v>
      </c>
      <c r="K1187" s="221">
        <v>4207</v>
      </c>
      <c r="L1187" s="235">
        <v>999999.9</v>
      </c>
      <c r="M1187" s="2">
        <v>999999.9</v>
      </c>
      <c r="N1187" s="2">
        <v>999999.9</v>
      </c>
    </row>
    <row r="1188" spans="1:14" x14ac:dyDescent="0.3">
      <c r="A1188" s="187">
        <v>21798</v>
      </c>
      <c r="B1188" s="221">
        <v>999999.9</v>
      </c>
      <c r="C1188" s="221">
        <v>999999.9</v>
      </c>
      <c r="D1188" s="221">
        <v>999999.9</v>
      </c>
      <c r="E1188" s="221">
        <v>0</v>
      </c>
      <c r="F1188" s="221">
        <v>0</v>
      </c>
      <c r="G1188" s="221">
        <v>0</v>
      </c>
      <c r="H1188" s="221">
        <v>0</v>
      </c>
      <c r="I1188" s="221">
        <v>0</v>
      </c>
      <c r="J1188" s="224">
        <v>46006.336053240739</v>
      </c>
      <c r="K1188" s="221">
        <v>4227</v>
      </c>
      <c r="L1188" s="235" t="str">
        <f>IFERROR(_xlfn.XLOOKUP($A1188,'LISTA '!$D:$D,'LISTA '!$S:$S),"999999,9")</f>
        <v>999999,9</v>
      </c>
      <c r="M1188" s="2" t="str">
        <f>IFERROR(_xlfn.XLOOKUP($A1188,'LISTA '!$D:$D,'LISTA '!$S:$S),"999999,9")</f>
        <v>999999,9</v>
      </c>
      <c r="N1188" s="2" t="str">
        <f>IFERROR(_xlfn.XLOOKUP($A1188,'LISTA '!$D:$D,'LISTA '!$S:$S),"999999,9")</f>
        <v>999999,9</v>
      </c>
    </row>
    <row r="1189" spans="1:14" x14ac:dyDescent="0.3">
      <c r="A1189" s="187">
        <v>21799</v>
      </c>
      <c r="B1189" s="221">
        <v>430</v>
      </c>
      <c r="C1189" s="221">
        <v>430</v>
      </c>
      <c r="D1189" s="221">
        <v>430</v>
      </c>
      <c r="E1189" s="221">
        <v>0</v>
      </c>
      <c r="F1189" s="221">
        <v>0</v>
      </c>
      <c r="G1189" s="221">
        <v>0</v>
      </c>
      <c r="H1189" s="221">
        <v>0</v>
      </c>
      <c r="I1189" s="221">
        <v>0</v>
      </c>
      <c r="J1189" s="224">
        <v>46006.336053240739</v>
      </c>
      <c r="K1189" s="221">
        <v>4228</v>
      </c>
      <c r="L1189" s="235">
        <f>IFERROR(_xlfn.XLOOKUP($A1189,'LISTA '!$D:$D,'LISTA '!$S:$S),"999999,9")</f>
        <v>430</v>
      </c>
      <c r="M1189" s="2">
        <f>IFERROR(_xlfn.XLOOKUP($A1189,'LISTA '!$D:$D,'LISTA '!$S:$S),"999999,9")</f>
        <v>430</v>
      </c>
      <c r="N1189" s="2">
        <f>IFERROR(_xlfn.XLOOKUP($A1189,'LISTA '!$D:$D,'LISTA '!$S:$S),"999999,9")</f>
        <v>430</v>
      </c>
    </row>
    <row r="1190" spans="1:14" x14ac:dyDescent="0.3">
      <c r="A1190" s="187">
        <v>21800</v>
      </c>
      <c r="B1190" s="221">
        <v>999999.9</v>
      </c>
      <c r="C1190" s="221">
        <v>999999.9</v>
      </c>
      <c r="D1190" s="221">
        <v>999999.9</v>
      </c>
      <c r="E1190" s="221">
        <v>0</v>
      </c>
      <c r="F1190" s="221">
        <v>0</v>
      </c>
      <c r="G1190" s="221">
        <v>0</v>
      </c>
      <c r="H1190" s="221">
        <v>0</v>
      </c>
      <c r="I1190" s="221">
        <v>0</v>
      </c>
      <c r="J1190" s="224">
        <v>46006.336053240739</v>
      </c>
      <c r="K1190" s="221">
        <v>4229</v>
      </c>
      <c r="L1190" s="235" t="str">
        <f>IFERROR(_xlfn.XLOOKUP($A1190,'LISTA '!$D:$D,'LISTA '!$S:$S),"999999,9")</f>
        <v>999999,9</v>
      </c>
      <c r="M1190" s="2" t="str">
        <f>IFERROR(_xlfn.XLOOKUP($A1190,'LISTA '!$D:$D,'LISTA '!$S:$S),"999999,9")</f>
        <v>999999,9</v>
      </c>
      <c r="N1190" s="2" t="str">
        <f>IFERROR(_xlfn.XLOOKUP($A1190,'LISTA '!$D:$D,'LISTA '!$S:$S),"999999,9")</f>
        <v>999999,9</v>
      </c>
    </row>
    <row r="1191" spans="1:14" x14ac:dyDescent="0.3">
      <c r="A1191" s="187">
        <v>21801</v>
      </c>
      <c r="B1191" s="221">
        <v>999999.9</v>
      </c>
      <c r="C1191" s="221">
        <v>999999.9</v>
      </c>
      <c r="D1191" s="221">
        <v>999999.9</v>
      </c>
      <c r="E1191" s="221">
        <v>0</v>
      </c>
      <c r="F1191" s="221">
        <v>0</v>
      </c>
      <c r="G1191" s="221">
        <v>0</v>
      </c>
      <c r="H1191" s="221">
        <v>0</v>
      </c>
      <c r="I1191" s="221">
        <v>0</v>
      </c>
      <c r="J1191" s="224">
        <v>46006.336053240739</v>
      </c>
      <c r="K1191" s="221">
        <v>4230</v>
      </c>
      <c r="L1191" s="235" t="str">
        <f>IFERROR(_xlfn.XLOOKUP($A1191,'LISTA '!$D:$D,'LISTA '!$S:$S),"999999,9")</f>
        <v>999999,9</v>
      </c>
      <c r="M1191" s="2" t="str">
        <f>IFERROR(_xlfn.XLOOKUP($A1191,'LISTA '!$D:$D,'LISTA '!$S:$S),"999999,9")</f>
        <v>999999,9</v>
      </c>
      <c r="N1191" s="2" t="str">
        <f>IFERROR(_xlfn.XLOOKUP($A1191,'LISTA '!$D:$D,'LISTA '!$S:$S),"999999,9")</f>
        <v>999999,9</v>
      </c>
    </row>
    <row r="1192" spans="1:14" x14ac:dyDescent="0.3">
      <c r="A1192" s="187">
        <v>21802</v>
      </c>
      <c r="B1192" s="221">
        <v>999999.9</v>
      </c>
      <c r="C1192" s="221">
        <v>999999.9</v>
      </c>
      <c r="D1192" s="221">
        <v>999999.9</v>
      </c>
      <c r="E1192" s="221">
        <v>0</v>
      </c>
      <c r="F1192" s="221">
        <v>0</v>
      </c>
      <c r="G1192" s="221">
        <v>0</v>
      </c>
      <c r="H1192" s="221">
        <v>0</v>
      </c>
      <c r="I1192" s="221">
        <v>0</v>
      </c>
      <c r="J1192" s="224">
        <v>46006.336053240739</v>
      </c>
      <c r="K1192" s="221">
        <v>4231</v>
      </c>
      <c r="L1192" s="235" t="str">
        <f>IFERROR(_xlfn.XLOOKUP($A1192,'LISTA '!$D:$D,'LISTA '!$S:$S),"999999,9")</f>
        <v>999999,9</v>
      </c>
      <c r="M1192" s="2" t="str">
        <f>IFERROR(_xlfn.XLOOKUP($A1192,'LISTA '!$D:$D,'LISTA '!$S:$S),"999999,9")</f>
        <v>999999,9</v>
      </c>
      <c r="N1192" s="2" t="str">
        <f>IFERROR(_xlfn.XLOOKUP($A1192,'LISTA '!$D:$D,'LISTA '!$S:$S),"999999,9")</f>
        <v>999999,9</v>
      </c>
    </row>
    <row r="1193" spans="1:14" x14ac:dyDescent="0.3">
      <c r="A1193" s="187">
        <v>21803</v>
      </c>
      <c r="B1193" s="221">
        <v>430</v>
      </c>
      <c r="C1193" s="221">
        <v>430</v>
      </c>
      <c r="D1193" s="221">
        <v>430</v>
      </c>
      <c r="E1193" s="221">
        <v>0</v>
      </c>
      <c r="F1193" s="221">
        <v>0</v>
      </c>
      <c r="G1193" s="221">
        <v>0</v>
      </c>
      <c r="H1193" s="221">
        <v>0</v>
      </c>
      <c r="I1193" s="221">
        <v>0</v>
      </c>
      <c r="J1193" s="224">
        <v>46006.336053240739</v>
      </c>
      <c r="K1193" s="221">
        <v>4232</v>
      </c>
      <c r="L1193" s="235">
        <f>IFERROR(_xlfn.XLOOKUP($A1193,'LISTA '!$D:$D,'LISTA '!$S:$S),"999999,9")</f>
        <v>430</v>
      </c>
      <c r="M1193" s="2">
        <f>IFERROR(_xlfn.XLOOKUP($A1193,'LISTA '!$D:$D,'LISTA '!$S:$S),"999999,9")</f>
        <v>430</v>
      </c>
      <c r="N1193" s="2">
        <f>IFERROR(_xlfn.XLOOKUP($A1193,'LISTA '!$D:$D,'LISTA '!$S:$S),"999999,9")</f>
        <v>430</v>
      </c>
    </row>
    <row r="1194" spans="1:14" x14ac:dyDescent="0.3">
      <c r="A1194" s="187">
        <v>21804</v>
      </c>
      <c r="B1194" s="221">
        <v>630</v>
      </c>
      <c r="C1194" s="221">
        <v>630</v>
      </c>
      <c r="D1194" s="221">
        <v>630</v>
      </c>
      <c r="E1194" s="221">
        <v>0</v>
      </c>
      <c r="F1194" s="221">
        <v>0</v>
      </c>
      <c r="G1194" s="221">
        <v>0</v>
      </c>
      <c r="H1194" s="221">
        <v>0</v>
      </c>
      <c r="I1194" s="221">
        <v>0</v>
      </c>
      <c r="J1194" s="224">
        <v>46006.336053240739</v>
      </c>
      <c r="K1194" s="221">
        <v>4233</v>
      </c>
      <c r="L1194" s="235">
        <f>IFERROR(_xlfn.XLOOKUP($A1194,'LISTA '!$D:$D,'LISTA '!$S:$S),"999999,9")</f>
        <v>630</v>
      </c>
      <c r="M1194" s="2">
        <f>IFERROR(_xlfn.XLOOKUP($A1194,'LISTA '!$D:$D,'LISTA '!$S:$S),"999999,9")</f>
        <v>630</v>
      </c>
      <c r="N1194" s="2">
        <f>IFERROR(_xlfn.XLOOKUP($A1194,'LISTA '!$D:$D,'LISTA '!$S:$S),"999999,9")</f>
        <v>630</v>
      </c>
    </row>
    <row r="1195" spans="1:14" x14ac:dyDescent="0.3">
      <c r="A1195" s="187">
        <v>2383</v>
      </c>
      <c r="B1195" s="221">
        <v>485</v>
      </c>
      <c r="C1195" s="221">
        <v>485</v>
      </c>
      <c r="D1195" s="221">
        <v>485</v>
      </c>
      <c r="E1195" s="221">
        <v>0</v>
      </c>
      <c r="F1195" s="221">
        <v>0</v>
      </c>
      <c r="G1195" s="221">
        <v>0</v>
      </c>
      <c r="H1195" s="221">
        <v>0</v>
      </c>
      <c r="I1195" s="221">
        <v>0</v>
      </c>
      <c r="J1195" s="224">
        <v>46006.336053240739</v>
      </c>
      <c r="K1195" s="221">
        <v>4239</v>
      </c>
      <c r="L1195" s="235">
        <f>IFERROR(_xlfn.XLOOKUP($A1195,'LISTA '!$D:$D,'LISTA '!$S:$S),"999999,9")</f>
        <v>0</v>
      </c>
      <c r="M1195" s="2">
        <f>IFERROR(_xlfn.XLOOKUP($A1195,'LISTA '!$D:$D,'LISTA '!$S:$S),"999999,9")</f>
        <v>0</v>
      </c>
      <c r="N1195" s="2">
        <f>IFERROR(_xlfn.XLOOKUP($A1195,'LISTA '!$D:$D,'LISTA '!$S:$S),"999999,9")</f>
        <v>0</v>
      </c>
    </row>
    <row r="1196" spans="1:14" x14ac:dyDescent="0.3">
      <c r="A1196" s="187">
        <v>21837</v>
      </c>
      <c r="B1196" s="221">
        <v>999999.9</v>
      </c>
      <c r="C1196" s="221">
        <v>999999.9</v>
      </c>
      <c r="D1196" s="221">
        <v>999999.9</v>
      </c>
      <c r="E1196" s="221">
        <v>0</v>
      </c>
      <c r="F1196" s="221">
        <v>0</v>
      </c>
      <c r="G1196" s="221">
        <v>0</v>
      </c>
      <c r="H1196" s="221">
        <v>0</v>
      </c>
      <c r="I1196" s="221">
        <v>0</v>
      </c>
      <c r="J1196" s="224">
        <v>46006.336053240739</v>
      </c>
      <c r="K1196" s="221">
        <v>4294</v>
      </c>
      <c r="L1196" s="235" t="str">
        <f>IFERROR(_xlfn.XLOOKUP($A1196,'LISTA '!$D:$D,'LISTA '!$S:$S),"999999,9")</f>
        <v>999999,9</v>
      </c>
      <c r="M1196" s="2" t="str">
        <f>IFERROR(_xlfn.XLOOKUP($A1196,'LISTA '!$D:$D,'LISTA '!$S:$S),"999999,9")</f>
        <v>999999,9</v>
      </c>
      <c r="N1196" s="2" t="str">
        <f>IFERROR(_xlfn.XLOOKUP($A1196,'LISTA '!$D:$D,'LISTA '!$S:$S),"999999,9")</f>
        <v>999999,9</v>
      </c>
    </row>
    <row r="1197" spans="1:14" x14ac:dyDescent="0.3">
      <c r="A1197" s="187">
        <v>21584</v>
      </c>
      <c r="B1197" s="221">
        <v>999999.9</v>
      </c>
      <c r="C1197" s="221">
        <v>999999.9</v>
      </c>
      <c r="D1197" s="221">
        <v>999999.9</v>
      </c>
      <c r="E1197" s="221">
        <v>0</v>
      </c>
      <c r="F1197" s="221">
        <v>0</v>
      </c>
      <c r="G1197" s="221">
        <v>0</v>
      </c>
      <c r="H1197" s="221">
        <v>0</v>
      </c>
      <c r="I1197" s="221">
        <v>0</v>
      </c>
      <c r="J1197" s="224">
        <v>46006.336053240739</v>
      </c>
      <c r="K1197" s="221">
        <v>3574</v>
      </c>
      <c r="L1197" s="235" t="str">
        <f>IFERROR(_xlfn.XLOOKUP($A1197,'LISTA '!$D:$D,'LISTA '!$S:$S),"999999,9")</f>
        <v>999999,9</v>
      </c>
      <c r="M1197" s="2" t="str">
        <f>IFERROR(_xlfn.XLOOKUP($A1197,'LISTA '!$D:$D,'LISTA '!$S:$S),"999999,9")</f>
        <v>999999,9</v>
      </c>
      <c r="N1197" s="2" t="str">
        <f>IFERROR(_xlfn.XLOOKUP($A1197,'LISTA '!$D:$D,'LISTA '!$S:$S),"999999,9")</f>
        <v>999999,9</v>
      </c>
    </row>
    <row r="1198" spans="1:14" x14ac:dyDescent="0.3">
      <c r="A1198" s="187">
        <v>21585</v>
      </c>
      <c r="B1198" s="221">
        <v>331.6</v>
      </c>
      <c r="C1198" s="221">
        <v>331.6</v>
      </c>
      <c r="D1198" s="221">
        <v>331.6</v>
      </c>
      <c r="E1198" s="221">
        <v>0</v>
      </c>
      <c r="F1198" s="221">
        <v>0</v>
      </c>
      <c r="G1198" s="221">
        <v>0</v>
      </c>
      <c r="H1198" s="221">
        <v>0</v>
      </c>
      <c r="I1198" s="221">
        <v>0</v>
      </c>
      <c r="J1198" s="224">
        <v>46006.336053240739</v>
      </c>
      <c r="K1198" s="221">
        <v>3575</v>
      </c>
      <c r="L1198" s="235">
        <f>IFERROR(_xlfn.XLOOKUP($A1198,'LISTA '!$D:$D,'LISTA '!$S:$S),"999999,9")</f>
        <v>331.6</v>
      </c>
      <c r="M1198" s="2">
        <f>IFERROR(_xlfn.XLOOKUP($A1198,'LISTA '!$D:$D,'LISTA '!$S:$S),"999999,9")</f>
        <v>331.6</v>
      </c>
      <c r="N1198" s="2">
        <f>IFERROR(_xlfn.XLOOKUP($A1198,'LISTA '!$D:$D,'LISTA '!$S:$S),"999999,9")</f>
        <v>331.6</v>
      </c>
    </row>
    <row r="1199" spans="1:14" x14ac:dyDescent="0.3">
      <c r="A1199" s="187">
        <v>21402</v>
      </c>
      <c r="B1199" s="221">
        <v>999999.9</v>
      </c>
      <c r="C1199" s="221">
        <v>999999.9</v>
      </c>
      <c r="D1199" s="221">
        <v>999999.9</v>
      </c>
      <c r="E1199" s="221">
        <v>0</v>
      </c>
      <c r="F1199" s="221">
        <v>0</v>
      </c>
      <c r="G1199" s="221">
        <v>0</v>
      </c>
      <c r="H1199" s="221">
        <v>0</v>
      </c>
      <c r="I1199" s="221">
        <v>0</v>
      </c>
      <c r="J1199" s="224">
        <v>46006.336053240739</v>
      </c>
      <c r="K1199" s="221">
        <v>2797</v>
      </c>
      <c r="L1199" s="235" t="str">
        <f>IFERROR(_xlfn.XLOOKUP($A1199,'LISTA '!$D:$D,'LISTA '!$S:$S),"999999,9")</f>
        <v>999999,9</v>
      </c>
      <c r="M1199" s="2" t="str">
        <f>IFERROR(_xlfn.XLOOKUP($A1199,'LISTA '!$D:$D,'LISTA '!$S:$S),"999999,9")</f>
        <v>999999,9</v>
      </c>
      <c r="N1199" s="2" t="str">
        <f>IFERROR(_xlfn.XLOOKUP($A1199,'LISTA '!$D:$D,'LISTA '!$S:$S),"999999,9")</f>
        <v>999999,9</v>
      </c>
    </row>
    <row r="1200" spans="1:14" x14ac:dyDescent="0.3">
      <c r="A1200" s="187">
        <v>21403</v>
      </c>
      <c r="B1200" s="221">
        <v>108.6</v>
      </c>
      <c r="C1200" s="221">
        <v>108.6</v>
      </c>
      <c r="D1200" s="221">
        <v>108.6</v>
      </c>
      <c r="E1200" s="221">
        <v>0</v>
      </c>
      <c r="F1200" s="221">
        <v>0</v>
      </c>
      <c r="G1200" s="221">
        <v>0</v>
      </c>
      <c r="H1200" s="221">
        <v>0</v>
      </c>
      <c r="I1200" s="221">
        <v>0</v>
      </c>
      <c r="J1200" s="224">
        <v>46006.336053240739</v>
      </c>
      <c r="K1200" s="221">
        <v>2798</v>
      </c>
      <c r="L1200" s="235">
        <f>IFERROR(_xlfn.XLOOKUP($A1200,'LISTA '!$D:$D,'LISTA '!$S:$S),"999999,9")</f>
        <v>108.6</v>
      </c>
      <c r="M1200" s="2">
        <f>IFERROR(_xlfn.XLOOKUP($A1200,'LISTA '!$D:$D,'LISTA '!$S:$S),"999999,9")</f>
        <v>108.6</v>
      </c>
      <c r="N1200" s="2">
        <f>IFERROR(_xlfn.XLOOKUP($A1200,'LISTA '!$D:$D,'LISTA '!$S:$S),"999999,9")</f>
        <v>108.6</v>
      </c>
    </row>
    <row r="1201" spans="1:14" x14ac:dyDescent="0.3">
      <c r="A1201" s="187">
        <v>21404</v>
      </c>
      <c r="B1201" s="221">
        <v>97.6</v>
      </c>
      <c r="C1201" s="221">
        <v>97.6</v>
      </c>
      <c r="D1201" s="221">
        <v>97.6</v>
      </c>
      <c r="E1201" s="221">
        <v>0</v>
      </c>
      <c r="F1201" s="221">
        <v>0</v>
      </c>
      <c r="G1201" s="221">
        <v>0</v>
      </c>
      <c r="H1201" s="221">
        <v>0</v>
      </c>
      <c r="I1201" s="221">
        <v>0</v>
      </c>
      <c r="J1201" s="224">
        <v>46006.336053240739</v>
      </c>
      <c r="K1201" s="221">
        <v>2799</v>
      </c>
      <c r="L1201" s="235">
        <f>IFERROR(_xlfn.XLOOKUP($A1201,'LISTA '!$D:$D,'LISTA '!$S:$S),"999999,9")</f>
        <v>97.6</v>
      </c>
      <c r="M1201" s="2">
        <f>IFERROR(_xlfn.XLOOKUP($A1201,'LISTA '!$D:$D,'LISTA '!$S:$S),"999999,9")</f>
        <v>97.6</v>
      </c>
      <c r="N1201" s="2">
        <f>IFERROR(_xlfn.XLOOKUP($A1201,'LISTA '!$D:$D,'LISTA '!$S:$S),"999999,9")</f>
        <v>97.6</v>
      </c>
    </row>
    <row r="1202" spans="1:14" x14ac:dyDescent="0.3">
      <c r="A1202" s="187">
        <v>1583</v>
      </c>
      <c r="B1202" s="221">
        <v>152.6</v>
      </c>
      <c r="C1202" s="221">
        <v>152.6</v>
      </c>
      <c r="D1202" s="221">
        <v>152.6</v>
      </c>
      <c r="E1202" s="221">
        <v>0</v>
      </c>
      <c r="F1202" s="221">
        <v>0</v>
      </c>
      <c r="G1202" s="221">
        <v>0</v>
      </c>
      <c r="H1202" s="221">
        <v>0</v>
      </c>
      <c r="I1202" s="221">
        <v>0</v>
      </c>
      <c r="J1202" s="224">
        <v>46006.336053240739</v>
      </c>
      <c r="K1202" s="221">
        <v>2810</v>
      </c>
      <c r="L1202" s="235">
        <f>IFERROR(_xlfn.XLOOKUP($A1202,'LISTA '!$D:$D,'LISTA '!$S:$S),"999999,9")</f>
        <v>174.6</v>
      </c>
      <c r="M1202" s="2">
        <f>IFERROR(_xlfn.XLOOKUP($A1202,'LISTA '!$D:$D,'LISTA '!$S:$S),"999999,9")</f>
        <v>174.6</v>
      </c>
      <c r="N1202" s="2">
        <f>IFERROR(_xlfn.XLOOKUP($A1202,'LISTA '!$D:$D,'LISTA '!$S:$S),"999999,9")</f>
        <v>174.6</v>
      </c>
    </row>
    <row r="1203" spans="1:14" x14ac:dyDescent="0.3">
      <c r="A1203" s="187">
        <v>1584</v>
      </c>
      <c r="B1203" s="221">
        <v>152.6</v>
      </c>
      <c r="C1203" s="221">
        <v>152.6</v>
      </c>
      <c r="D1203" s="221">
        <v>152.6</v>
      </c>
      <c r="E1203" s="221">
        <v>0</v>
      </c>
      <c r="F1203" s="221">
        <v>0</v>
      </c>
      <c r="G1203" s="221">
        <v>0</v>
      </c>
      <c r="H1203" s="221">
        <v>0</v>
      </c>
      <c r="I1203" s="221">
        <v>0</v>
      </c>
      <c r="J1203" s="224">
        <v>46006.336053240739</v>
      </c>
      <c r="K1203" s="221">
        <v>2811</v>
      </c>
      <c r="L1203" s="235">
        <f>IFERROR(_xlfn.XLOOKUP($A1203,'LISTA '!$D:$D,'LISTA '!$S:$S),"999999,9")</f>
        <v>174.6</v>
      </c>
      <c r="M1203" s="2">
        <f>IFERROR(_xlfn.XLOOKUP($A1203,'LISTA '!$D:$D,'LISTA '!$S:$S),"999999,9")</f>
        <v>174.6</v>
      </c>
      <c r="N1203" s="2">
        <f>IFERROR(_xlfn.XLOOKUP($A1203,'LISTA '!$D:$D,'LISTA '!$S:$S),"999999,9")</f>
        <v>174.6</v>
      </c>
    </row>
    <row r="1204" spans="1:14" x14ac:dyDescent="0.3">
      <c r="A1204" s="187">
        <v>1587</v>
      </c>
      <c r="B1204" s="221">
        <v>278</v>
      </c>
      <c r="C1204" s="221">
        <v>278</v>
      </c>
      <c r="D1204" s="221">
        <v>278</v>
      </c>
      <c r="E1204" s="221">
        <v>0</v>
      </c>
      <c r="F1204" s="221">
        <v>0</v>
      </c>
      <c r="G1204" s="221">
        <v>0</v>
      </c>
      <c r="H1204" s="221">
        <v>0</v>
      </c>
      <c r="I1204" s="221">
        <v>0</v>
      </c>
      <c r="J1204" s="224">
        <v>46006.336053240739</v>
      </c>
      <c r="K1204" s="221">
        <v>2814</v>
      </c>
      <c r="L1204" s="235">
        <f>IFERROR(_xlfn.XLOOKUP($A1204,'LISTA '!$D:$D,'LISTA '!$S:$S),"999999,9")</f>
        <v>278</v>
      </c>
      <c r="M1204" s="2">
        <f>IFERROR(_xlfn.XLOOKUP($A1204,'LISTA '!$D:$D,'LISTA '!$S:$S),"999999,9")</f>
        <v>278</v>
      </c>
      <c r="N1204" s="2">
        <f>IFERROR(_xlfn.XLOOKUP($A1204,'LISTA '!$D:$D,'LISTA '!$S:$S),"999999,9")</f>
        <v>278</v>
      </c>
    </row>
    <row r="1205" spans="1:14" x14ac:dyDescent="0.3">
      <c r="A1205" s="187">
        <v>1918</v>
      </c>
      <c r="B1205" s="221">
        <v>106</v>
      </c>
      <c r="C1205" s="221">
        <v>106</v>
      </c>
      <c r="D1205" s="221">
        <v>106</v>
      </c>
      <c r="E1205" s="221">
        <v>0</v>
      </c>
      <c r="F1205" s="221">
        <v>0</v>
      </c>
      <c r="G1205" s="221">
        <v>0</v>
      </c>
      <c r="H1205" s="221">
        <v>0</v>
      </c>
      <c r="I1205" s="221">
        <v>0</v>
      </c>
      <c r="J1205" s="224">
        <v>46006.336053240739</v>
      </c>
      <c r="K1205" s="221">
        <v>3288</v>
      </c>
      <c r="L1205" s="235">
        <f>IFERROR(_xlfn.XLOOKUP($A1205,'LISTA '!$D:$D,'LISTA '!$S:$S),"999999,9")</f>
        <v>106</v>
      </c>
      <c r="M1205" s="2">
        <f>IFERROR(_xlfn.XLOOKUP($A1205,'LISTA '!$D:$D,'LISTA '!$S:$S),"999999,9")</f>
        <v>106</v>
      </c>
      <c r="N1205" s="2">
        <f>IFERROR(_xlfn.XLOOKUP($A1205,'LISTA '!$D:$D,'LISTA '!$S:$S),"999999,9")</f>
        <v>106</v>
      </c>
    </row>
    <row r="1206" spans="1:14" x14ac:dyDescent="0.3">
      <c r="A1206" s="187">
        <v>21371</v>
      </c>
      <c r="B1206" s="221">
        <v>206.2</v>
      </c>
      <c r="C1206" s="221">
        <v>206.2</v>
      </c>
      <c r="D1206" s="221">
        <v>206.2</v>
      </c>
      <c r="E1206" s="221">
        <v>0</v>
      </c>
      <c r="F1206" s="221">
        <v>0</v>
      </c>
      <c r="G1206" s="221">
        <v>0</v>
      </c>
      <c r="H1206" s="221">
        <v>0</v>
      </c>
      <c r="I1206" s="221">
        <v>0</v>
      </c>
      <c r="J1206" s="224">
        <v>46006.336053240739</v>
      </c>
      <c r="K1206" s="221">
        <v>2729</v>
      </c>
      <c r="L1206" s="235">
        <f>IFERROR(_xlfn.XLOOKUP($A1206,'LISTA '!$D:$D,'LISTA '!$S:$S),"999999,9")</f>
        <v>206.2</v>
      </c>
      <c r="M1206" s="2">
        <f>IFERROR(_xlfn.XLOOKUP($A1206,'LISTA '!$D:$D,'LISTA '!$S:$S),"999999,9")</f>
        <v>206.2</v>
      </c>
      <c r="N1206" s="2">
        <f>IFERROR(_xlfn.XLOOKUP($A1206,'LISTA '!$D:$D,'LISTA '!$S:$S),"999999,9")</f>
        <v>206.2</v>
      </c>
    </row>
    <row r="1207" spans="1:14" x14ac:dyDescent="0.3">
      <c r="A1207" s="187">
        <v>21373</v>
      </c>
      <c r="B1207" s="221">
        <v>150.4</v>
      </c>
      <c r="C1207" s="221">
        <v>150.4</v>
      </c>
      <c r="D1207" s="221">
        <v>150.4</v>
      </c>
      <c r="E1207" s="221">
        <v>0</v>
      </c>
      <c r="F1207" s="221">
        <v>0</v>
      </c>
      <c r="G1207" s="221">
        <v>0</v>
      </c>
      <c r="H1207" s="221">
        <v>0</v>
      </c>
      <c r="I1207" s="221">
        <v>0</v>
      </c>
      <c r="J1207" s="224">
        <v>46006.336053240739</v>
      </c>
      <c r="K1207" s="221">
        <v>2732</v>
      </c>
      <c r="L1207" s="235">
        <f>IFERROR(_xlfn.XLOOKUP($A1207,'LISTA '!$D:$D,'LISTA '!$S:$S),"999999,9")</f>
        <v>150.4</v>
      </c>
      <c r="M1207" s="2">
        <f>IFERROR(_xlfn.XLOOKUP($A1207,'LISTA '!$D:$D,'LISTA '!$S:$S),"999999,9")</f>
        <v>150.4</v>
      </c>
      <c r="N1207" s="2">
        <f>IFERROR(_xlfn.XLOOKUP($A1207,'LISTA '!$D:$D,'LISTA '!$S:$S),"999999,9")</f>
        <v>150.4</v>
      </c>
    </row>
    <row r="1208" spans="1:14" x14ac:dyDescent="0.3">
      <c r="A1208" s="187">
        <v>21375</v>
      </c>
      <c r="B1208" s="221">
        <v>999999.9</v>
      </c>
      <c r="C1208" s="221">
        <v>999999.9</v>
      </c>
      <c r="D1208" s="221">
        <v>999999.9</v>
      </c>
      <c r="E1208" s="221">
        <v>0</v>
      </c>
      <c r="F1208" s="221">
        <v>0</v>
      </c>
      <c r="G1208" s="221">
        <v>0</v>
      </c>
      <c r="H1208" s="221">
        <v>0</v>
      </c>
      <c r="I1208" s="221">
        <v>0</v>
      </c>
      <c r="J1208" s="224">
        <v>46006.336053240739</v>
      </c>
      <c r="K1208" s="221">
        <v>2735</v>
      </c>
      <c r="L1208" s="235" t="str">
        <f>IFERROR(_xlfn.XLOOKUP($A1208,'LISTA '!$D:$D,'LISTA '!$S:$S),"999999,9")</f>
        <v>999999,9</v>
      </c>
      <c r="M1208" s="2" t="str">
        <f>IFERROR(_xlfn.XLOOKUP($A1208,'LISTA '!$D:$D,'LISTA '!$S:$S),"999999,9")</f>
        <v>999999,9</v>
      </c>
      <c r="N1208" s="2" t="str">
        <f>IFERROR(_xlfn.XLOOKUP($A1208,'LISTA '!$D:$D,'LISTA '!$S:$S),"999999,9")</f>
        <v>999999,9</v>
      </c>
    </row>
    <row r="1209" spans="1:14" x14ac:dyDescent="0.3">
      <c r="A1209" s="187">
        <v>21395</v>
      </c>
      <c r="B1209" s="221">
        <v>135.80000000000001</v>
      </c>
      <c r="C1209" s="221">
        <v>135.80000000000001</v>
      </c>
      <c r="D1209" s="221">
        <v>135.80000000000001</v>
      </c>
      <c r="E1209" s="221">
        <v>0</v>
      </c>
      <c r="F1209" s="221">
        <v>0</v>
      </c>
      <c r="G1209" s="221">
        <v>0</v>
      </c>
      <c r="H1209" s="221">
        <v>0</v>
      </c>
      <c r="I1209" s="221">
        <v>0</v>
      </c>
      <c r="J1209" s="224">
        <v>46006.336053240739</v>
      </c>
      <c r="K1209" s="221">
        <v>2790</v>
      </c>
      <c r="L1209" s="235">
        <f>IFERROR(_xlfn.XLOOKUP($A1209,'LISTA '!$D:$D,'LISTA '!$S:$S),"999999,9")</f>
        <v>135.80000000000001</v>
      </c>
      <c r="M1209" s="2">
        <f>IFERROR(_xlfn.XLOOKUP($A1209,'LISTA '!$D:$D,'LISTA '!$S:$S),"999999,9")</f>
        <v>135.80000000000001</v>
      </c>
      <c r="N1209" s="2">
        <f>IFERROR(_xlfn.XLOOKUP($A1209,'LISTA '!$D:$D,'LISTA '!$S:$S),"999999,9")</f>
        <v>135.80000000000001</v>
      </c>
    </row>
    <row r="1210" spans="1:14" x14ac:dyDescent="0.3">
      <c r="A1210" s="187">
        <v>21396</v>
      </c>
      <c r="B1210" s="221">
        <v>137.6</v>
      </c>
      <c r="C1210" s="221">
        <v>137.6</v>
      </c>
      <c r="D1210" s="221">
        <v>137.6</v>
      </c>
      <c r="E1210" s="221">
        <v>0</v>
      </c>
      <c r="F1210" s="221">
        <v>0</v>
      </c>
      <c r="G1210" s="221">
        <v>0</v>
      </c>
      <c r="H1210" s="221">
        <v>0</v>
      </c>
      <c r="I1210" s="221">
        <v>0</v>
      </c>
      <c r="J1210" s="224">
        <v>46006.336053240739</v>
      </c>
      <c r="K1210" s="221">
        <v>2791</v>
      </c>
      <c r="L1210" s="235">
        <f>IFERROR(_xlfn.XLOOKUP($A1210,'LISTA '!$D:$D,'LISTA '!$S:$S),"999999,9")</f>
        <v>137.6</v>
      </c>
      <c r="M1210" s="2">
        <f>IFERROR(_xlfn.XLOOKUP($A1210,'LISTA '!$D:$D,'LISTA '!$S:$S),"999999,9")</f>
        <v>137.6</v>
      </c>
      <c r="N1210" s="2">
        <f>IFERROR(_xlfn.XLOOKUP($A1210,'LISTA '!$D:$D,'LISTA '!$S:$S),"999999,9")</f>
        <v>137.6</v>
      </c>
    </row>
    <row r="1211" spans="1:14" x14ac:dyDescent="0.3">
      <c r="A1211" s="187">
        <v>1641</v>
      </c>
      <c r="B1211" s="221">
        <v>152.6</v>
      </c>
      <c r="C1211" s="221">
        <v>152.6</v>
      </c>
      <c r="D1211" s="221">
        <v>152.6</v>
      </c>
      <c r="E1211" s="221">
        <v>0</v>
      </c>
      <c r="F1211" s="221">
        <v>0</v>
      </c>
      <c r="G1211" s="221">
        <v>0</v>
      </c>
      <c r="H1211" s="221">
        <v>0</v>
      </c>
      <c r="I1211" s="221">
        <v>0</v>
      </c>
      <c r="J1211" s="224">
        <v>46006.336053240739</v>
      </c>
      <c r="K1211" s="221">
        <v>2878</v>
      </c>
      <c r="L1211" s="235">
        <f>IFERROR(_xlfn.XLOOKUP($A1211,'LISTA '!$D:$D,'LISTA '!$S:$S),"999999,9")</f>
        <v>174.6</v>
      </c>
      <c r="M1211" s="2">
        <f>IFERROR(_xlfn.XLOOKUP($A1211,'LISTA '!$D:$D,'LISTA '!$S:$S),"999999,9")</f>
        <v>174.6</v>
      </c>
      <c r="N1211" s="2">
        <f>IFERROR(_xlfn.XLOOKUP($A1211,'LISTA '!$D:$D,'LISTA '!$S:$S),"999999,9")</f>
        <v>174.6</v>
      </c>
    </row>
    <row r="1212" spans="1:14" x14ac:dyDescent="0.3">
      <c r="A1212" s="187">
        <v>21452</v>
      </c>
      <c r="B1212" s="221">
        <v>139.80000000000001</v>
      </c>
      <c r="C1212" s="221">
        <v>139.80000000000001</v>
      </c>
      <c r="D1212" s="221">
        <v>139.80000000000001</v>
      </c>
      <c r="E1212" s="221">
        <v>0</v>
      </c>
      <c r="F1212" s="221">
        <v>0</v>
      </c>
      <c r="G1212" s="221">
        <v>0</v>
      </c>
      <c r="H1212" s="221">
        <v>0</v>
      </c>
      <c r="I1212" s="221">
        <v>0</v>
      </c>
      <c r="J1212" s="224">
        <v>46006.336053240739</v>
      </c>
      <c r="K1212" s="221">
        <v>3003</v>
      </c>
      <c r="L1212" s="235">
        <f>IFERROR(_xlfn.XLOOKUP($A1212,'LISTA '!$D:$D,'LISTA '!$S:$S),"999999,9")</f>
        <v>139.80000000000001</v>
      </c>
      <c r="M1212" s="2">
        <f>IFERROR(_xlfn.XLOOKUP($A1212,'LISTA '!$D:$D,'LISTA '!$S:$S),"999999,9")</f>
        <v>139.80000000000001</v>
      </c>
      <c r="N1212" s="2">
        <f>IFERROR(_xlfn.XLOOKUP($A1212,'LISTA '!$D:$D,'LISTA '!$S:$S),"999999,9")</f>
        <v>139.80000000000001</v>
      </c>
    </row>
    <row r="1213" spans="1:14" x14ac:dyDescent="0.3">
      <c r="A1213" s="187">
        <v>1772</v>
      </c>
      <c r="B1213" s="221">
        <v>999999.9</v>
      </c>
      <c r="C1213" s="221">
        <v>999999.9</v>
      </c>
      <c r="D1213" s="221">
        <v>999999.9</v>
      </c>
      <c r="E1213" s="221">
        <v>0</v>
      </c>
      <c r="F1213" s="221">
        <v>0</v>
      </c>
      <c r="G1213" s="221">
        <v>0</v>
      </c>
      <c r="H1213" s="221">
        <v>0</v>
      </c>
      <c r="I1213" s="221">
        <v>0</v>
      </c>
      <c r="J1213" s="224">
        <v>46006.336053240739</v>
      </c>
      <c r="K1213" s="221">
        <v>3066</v>
      </c>
      <c r="L1213" s="235" t="str">
        <f>IFERROR(_xlfn.XLOOKUP($A1213,'LISTA '!$D:$D,'LISTA '!$S:$S),"999999,9")</f>
        <v>999999,9</v>
      </c>
      <c r="M1213" s="2" t="str">
        <f>IFERROR(_xlfn.XLOOKUP($A1213,'LISTA '!$D:$D,'LISTA '!$S:$S),"999999,9")</f>
        <v>999999,9</v>
      </c>
      <c r="N1213" s="2" t="str">
        <f>IFERROR(_xlfn.XLOOKUP($A1213,'LISTA '!$D:$D,'LISTA '!$S:$S),"999999,9")</f>
        <v>999999,9</v>
      </c>
    </row>
    <row r="1214" spans="1:14" x14ac:dyDescent="0.3">
      <c r="A1214" s="187">
        <v>2822</v>
      </c>
      <c r="B1214" s="221">
        <v>999999.9</v>
      </c>
      <c r="C1214" s="221">
        <v>999999.9</v>
      </c>
      <c r="D1214" s="221">
        <v>999999.9</v>
      </c>
      <c r="E1214" s="221">
        <v>0</v>
      </c>
      <c r="F1214" s="221">
        <v>0</v>
      </c>
      <c r="G1214" s="221">
        <v>0</v>
      </c>
      <c r="H1214" s="221">
        <v>0</v>
      </c>
      <c r="I1214" s="221">
        <v>0</v>
      </c>
      <c r="J1214" s="224">
        <v>46006.336053240739</v>
      </c>
      <c r="K1214" s="221">
        <v>3956</v>
      </c>
      <c r="L1214" s="235" t="str">
        <f>IFERROR(_xlfn.XLOOKUP($A1214,'LISTA '!$D:$D,'LISTA '!$S:$S),"999999,9")</f>
        <v>999999,9</v>
      </c>
      <c r="M1214" s="2" t="str">
        <f>IFERROR(_xlfn.XLOOKUP($A1214,'LISTA '!$D:$D,'LISTA '!$S:$S),"999999,9")</f>
        <v>999999,9</v>
      </c>
      <c r="N1214" s="2" t="str">
        <f>IFERROR(_xlfn.XLOOKUP($A1214,'LISTA '!$D:$D,'LISTA '!$S:$S),"999999,9")</f>
        <v>999999,9</v>
      </c>
    </row>
    <row r="1215" spans="1:14" x14ac:dyDescent="0.3">
      <c r="A1215" s="187">
        <v>21138</v>
      </c>
      <c r="B1215" s="221">
        <v>797.5</v>
      </c>
      <c r="C1215" s="221">
        <v>797.5</v>
      </c>
      <c r="D1215" s="221">
        <v>797.5</v>
      </c>
      <c r="E1215" s="221">
        <v>0</v>
      </c>
      <c r="F1215" s="221">
        <v>0</v>
      </c>
      <c r="G1215" s="221">
        <v>0</v>
      </c>
      <c r="H1215" s="221">
        <v>0</v>
      </c>
      <c r="I1215" s="221">
        <v>0</v>
      </c>
      <c r="J1215" s="224">
        <v>46006.336053240739</v>
      </c>
      <c r="K1215" s="221">
        <v>2076</v>
      </c>
      <c r="L1215" s="235">
        <f>IFERROR(_xlfn.XLOOKUP($A1215,'LISTA '!$D:$D,'LISTA '!$S:$S),"999999,9")</f>
        <v>797.5</v>
      </c>
      <c r="M1215" s="2">
        <f>IFERROR(_xlfn.XLOOKUP($A1215,'LISTA '!$D:$D,'LISTA '!$S:$S),"999999,9")</f>
        <v>797.5</v>
      </c>
      <c r="N1215" s="2">
        <f>IFERROR(_xlfn.XLOOKUP($A1215,'LISTA '!$D:$D,'LISTA '!$S:$S),"999999,9")</f>
        <v>797.5</v>
      </c>
    </row>
    <row r="1216" spans="1:14" x14ac:dyDescent="0.3">
      <c r="A1216" s="187">
        <v>1292</v>
      </c>
      <c r="B1216" s="221">
        <v>44.5</v>
      </c>
      <c r="C1216" s="221">
        <v>44.5</v>
      </c>
      <c r="D1216" s="221">
        <v>44.5</v>
      </c>
      <c r="E1216" s="221">
        <v>0</v>
      </c>
      <c r="F1216" s="221">
        <v>0</v>
      </c>
      <c r="G1216" s="221">
        <v>0</v>
      </c>
      <c r="H1216" s="221">
        <v>0</v>
      </c>
      <c r="I1216" s="221">
        <v>0</v>
      </c>
      <c r="J1216" s="224">
        <v>46006.336053240739</v>
      </c>
      <c r="K1216" s="221">
        <v>2362</v>
      </c>
      <c r="L1216" s="235">
        <f>IFERROR(_xlfn.XLOOKUP($A1216,'LISTA '!$D:$D,'LISTA '!$S:$S),"999999,9")</f>
        <v>44.5</v>
      </c>
      <c r="M1216" s="2">
        <f>IFERROR(_xlfn.XLOOKUP($A1216,'LISTA '!$D:$D,'LISTA '!$S:$S),"999999,9")</f>
        <v>44.5</v>
      </c>
      <c r="N1216" s="2">
        <f>IFERROR(_xlfn.XLOOKUP($A1216,'LISTA '!$D:$D,'LISTA '!$S:$S),"999999,9")</f>
        <v>44.5</v>
      </c>
    </row>
    <row r="1217" spans="1:14" x14ac:dyDescent="0.3">
      <c r="A1217" s="187">
        <v>1301</v>
      </c>
      <c r="B1217" s="221">
        <v>999999.9</v>
      </c>
      <c r="C1217" s="221">
        <v>999999.9</v>
      </c>
      <c r="D1217" s="221">
        <v>999999.9</v>
      </c>
      <c r="E1217" s="221">
        <v>0</v>
      </c>
      <c r="F1217" s="221">
        <v>0</v>
      </c>
      <c r="G1217" s="221">
        <v>0</v>
      </c>
      <c r="H1217" s="221">
        <v>0</v>
      </c>
      <c r="I1217" s="221">
        <v>0</v>
      </c>
      <c r="J1217" s="224">
        <v>46006.336053240739</v>
      </c>
      <c r="K1217" s="221">
        <v>2378</v>
      </c>
      <c r="L1217" s="235" t="str">
        <f>IFERROR(_xlfn.XLOOKUP($A1217,'LISTA '!$D:$D,'LISTA '!$S:$S),"999999,9")</f>
        <v>999999,9</v>
      </c>
      <c r="M1217" s="2" t="str">
        <f>IFERROR(_xlfn.XLOOKUP($A1217,'LISTA '!$D:$D,'LISTA '!$S:$S),"999999,9")</f>
        <v>999999,9</v>
      </c>
      <c r="N1217" s="2" t="str">
        <f>IFERROR(_xlfn.XLOOKUP($A1217,'LISTA '!$D:$D,'LISTA '!$S:$S),"999999,9")</f>
        <v>999999,9</v>
      </c>
    </row>
    <row r="1218" spans="1:14" x14ac:dyDescent="0.3">
      <c r="A1218" s="187">
        <v>1302</v>
      </c>
      <c r="B1218" s="221">
        <v>999999.9</v>
      </c>
      <c r="C1218" s="221">
        <v>999999.9</v>
      </c>
      <c r="D1218" s="221">
        <v>999999.9</v>
      </c>
      <c r="E1218" s="221">
        <v>0</v>
      </c>
      <c r="F1218" s="221">
        <v>0</v>
      </c>
      <c r="G1218" s="221">
        <v>0</v>
      </c>
      <c r="H1218" s="221">
        <v>0</v>
      </c>
      <c r="I1218" s="221">
        <v>0</v>
      </c>
      <c r="J1218" s="224">
        <v>46006.336053240739</v>
      </c>
      <c r="K1218" s="221">
        <v>2379</v>
      </c>
      <c r="L1218" s="235" t="str">
        <f>IFERROR(_xlfn.XLOOKUP($A1218,'LISTA '!$D:$D,'LISTA '!$S:$S),"999999,9")</f>
        <v>999999,9</v>
      </c>
      <c r="M1218" s="2" t="str">
        <f>IFERROR(_xlfn.XLOOKUP($A1218,'LISTA '!$D:$D,'LISTA '!$S:$S),"999999,9")</f>
        <v>999999,9</v>
      </c>
      <c r="N1218" s="2" t="str">
        <f>IFERROR(_xlfn.XLOOKUP($A1218,'LISTA '!$D:$D,'LISTA '!$S:$S),"999999,9")</f>
        <v>999999,9</v>
      </c>
    </row>
    <row r="1219" spans="1:14" x14ac:dyDescent="0.3">
      <c r="A1219" s="187">
        <v>986</v>
      </c>
      <c r="B1219" s="221">
        <v>999999.9</v>
      </c>
      <c r="C1219" s="221">
        <v>999999.9</v>
      </c>
      <c r="D1219" s="221">
        <v>999999.9</v>
      </c>
      <c r="E1219" s="221">
        <v>0</v>
      </c>
      <c r="F1219" s="221">
        <v>0</v>
      </c>
      <c r="G1219" s="221">
        <v>0</v>
      </c>
      <c r="H1219" s="221">
        <v>0</v>
      </c>
      <c r="I1219" s="221">
        <v>0</v>
      </c>
      <c r="J1219" s="224">
        <v>46006.336053240739</v>
      </c>
      <c r="K1219" s="221">
        <v>1725</v>
      </c>
      <c r="L1219" s="235" t="str">
        <f>IFERROR(_xlfn.XLOOKUP($A1219,'LISTA '!$D:$D,'LISTA '!$S:$S),"999999,9")</f>
        <v>999999,9</v>
      </c>
      <c r="M1219" s="2" t="str">
        <f>IFERROR(_xlfn.XLOOKUP($A1219,'LISTA '!$D:$D,'LISTA '!$S:$S),"999999,9")</f>
        <v>999999,9</v>
      </c>
      <c r="N1219" s="2" t="str">
        <f>IFERROR(_xlfn.XLOOKUP($A1219,'LISTA '!$D:$D,'LISTA '!$S:$S),"999999,9")</f>
        <v>999999,9</v>
      </c>
    </row>
    <row r="1220" spans="1:14" x14ac:dyDescent="0.3">
      <c r="A1220" s="187">
        <v>20991</v>
      </c>
      <c r="B1220" s="221">
        <v>310</v>
      </c>
      <c r="C1220" s="221">
        <v>310</v>
      </c>
      <c r="D1220" s="221">
        <v>310</v>
      </c>
      <c r="E1220" s="221">
        <v>0</v>
      </c>
      <c r="F1220" s="221">
        <v>0</v>
      </c>
      <c r="G1220" s="221">
        <v>0</v>
      </c>
      <c r="H1220" s="221">
        <v>0</v>
      </c>
      <c r="I1220" s="221">
        <v>0</v>
      </c>
      <c r="J1220" s="224">
        <v>46006.336053240739</v>
      </c>
      <c r="K1220" s="221">
        <v>1729</v>
      </c>
      <c r="L1220" s="235">
        <f>IFERROR(_xlfn.XLOOKUP($A1220,'LISTA '!$D:$D,'LISTA '!$S:$S),"999999,9")</f>
        <v>310</v>
      </c>
      <c r="M1220" s="2">
        <f>IFERROR(_xlfn.XLOOKUP($A1220,'LISTA '!$D:$D,'LISTA '!$S:$S),"999999,9")</f>
        <v>310</v>
      </c>
      <c r="N1220" s="2">
        <f>IFERROR(_xlfn.XLOOKUP($A1220,'LISTA '!$D:$D,'LISTA '!$S:$S),"999999,9")</f>
        <v>310</v>
      </c>
    </row>
    <row r="1221" spans="1:14" x14ac:dyDescent="0.3">
      <c r="A1221" s="187">
        <v>20996</v>
      </c>
      <c r="B1221" s="221">
        <v>479.5</v>
      </c>
      <c r="C1221" s="221">
        <v>479.5</v>
      </c>
      <c r="D1221" s="221">
        <v>479.5</v>
      </c>
      <c r="E1221" s="221">
        <v>0</v>
      </c>
      <c r="F1221" s="221">
        <v>0</v>
      </c>
      <c r="G1221" s="221">
        <v>0</v>
      </c>
      <c r="H1221" s="221">
        <v>0</v>
      </c>
      <c r="I1221" s="221">
        <v>0</v>
      </c>
      <c r="J1221" s="224">
        <v>46006.336053240739</v>
      </c>
      <c r="K1221" s="221">
        <v>1734</v>
      </c>
      <c r="L1221" s="235">
        <f>IFERROR(_xlfn.XLOOKUP($A1221,'LISTA '!$D:$D,'LISTA '!$S:$S),"999999,9")</f>
        <v>479.5</v>
      </c>
      <c r="M1221" s="2">
        <f>IFERROR(_xlfn.XLOOKUP($A1221,'LISTA '!$D:$D,'LISTA '!$S:$S),"999999,9")</f>
        <v>479.5</v>
      </c>
      <c r="N1221" s="2">
        <f>IFERROR(_xlfn.XLOOKUP($A1221,'LISTA '!$D:$D,'LISTA '!$S:$S),"999999,9")</f>
        <v>479.5</v>
      </c>
    </row>
    <row r="1222" spans="1:14" x14ac:dyDescent="0.3">
      <c r="A1222" s="187">
        <v>992</v>
      </c>
      <c r="B1222" s="221">
        <v>412.77599999999995</v>
      </c>
      <c r="C1222" s="221">
        <v>412.77599999999995</v>
      </c>
      <c r="D1222" s="221">
        <v>412.77599999999995</v>
      </c>
      <c r="E1222" s="221">
        <v>0</v>
      </c>
      <c r="F1222" s="221">
        <v>0</v>
      </c>
      <c r="G1222" s="221">
        <v>0</v>
      </c>
      <c r="H1222" s="221">
        <v>0</v>
      </c>
      <c r="I1222" s="221">
        <v>0</v>
      </c>
      <c r="J1222" s="224">
        <v>46006.336053240739</v>
      </c>
      <c r="K1222" s="221">
        <v>1745</v>
      </c>
      <c r="L1222" s="235">
        <f>IFERROR(_xlfn.XLOOKUP($A1222,'LISTA '!$D:$D,'LISTA '!$S:$S),"999999,9")</f>
        <v>472.87800000000004</v>
      </c>
      <c r="M1222" s="2">
        <f>IFERROR(_xlfn.XLOOKUP($A1222,'LISTA '!$D:$D,'LISTA '!$S:$S),"999999,9")</f>
        <v>472.87800000000004</v>
      </c>
      <c r="N1222" s="2">
        <f>IFERROR(_xlfn.XLOOKUP($A1222,'LISTA '!$D:$D,'LISTA '!$S:$S),"999999,9")</f>
        <v>472.87800000000004</v>
      </c>
    </row>
    <row r="1223" spans="1:14" x14ac:dyDescent="0.3">
      <c r="A1223" s="187">
        <v>993</v>
      </c>
      <c r="B1223" s="221">
        <v>412.77599999999995</v>
      </c>
      <c r="C1223" s="221">
        <v>412.77599999999995</v>
      </c>
      <c r="D1223" s="221">
        <v>412.77599999999995</v>
      </c>
      <c r="E1223" s="221">
        <v>0</v>
      </c>
      <c r="F1223" s="221">
        <v>0</v>
      </c>
      <c r="G1223" s="221">
        <v>0</v>
      </c>
      <c r="H1223" s="221">
        <v>0</v>
      </c>
      <c r="I1223" s="221">
        <v>0</v>
      </c>
      <c r="J1223" s="224">
        <v>46006.336053240739</v>
      </c>
      <c r="K1223" s="221">
        <v>1746</v>
      </c>
      <c r="L1223" s="235">
        <f>IFERROR(_xlfn.XLOOKUP($A1223,'LISTA '!$D:$D,'LISTA '!$S:$S),"999999,9")</f>
        <v>472.87800000000004</v>
      </c>
      <c r="M1223" s="2">
        <f>IFERROR(_xlfn.XLOOKUP($A1223,'LISTA '!$D:$D,'LISTA '!$S:$S),"999999,9")</f>
        <v>472.87800000000004</v>
      </c>
      <c r="N1223" s="2">
        <f>IFERROR(_xlfn.XLOOKUP($A1223,'LISTA '!$D:$D,'LISTA '!$S:$S),"999999,9")</f>
        <v>472.87800000000004</v>
      </c>
    </row>
    <row r="1224" spans="1:14" x14ac:dyDescent="0.3">
      <c r="A1224" s="187">
        <v>21007</v>
      </c>
      <c r="B1224" s="221">
        <v>495.5</v>
      </c>
      <c r="C1224" s="221">
        <v>495.5</v>
      </c>
      <c r="D1224" s="221">
        <v>495.5</v>
      </c>
      <c r="E1224" s="221">
        <v>0</v>
      </c>
      <c r="F1224" s="221">
        <v>0</v>
      </c>
      <c r="G1224" s="221">
        <v>0</v>
      </c>
      <c r="H1224" s="221">
        <v>0</v>
      </c>
      <c r="I1224" s="221">
        <v>0</v>
      </c>
      <c r="J1224" s="224">
        <v>46006.336053240739</v>
      </c>
      <c r="K1224" s="221">
        <v>1760</v>
      </c>
      <c r="L1224" s="235">
        <f>IFERROR(_xlfn.XLOOKUP($A1224,'LISTA '!$D:$D,'LISTA '!$S:$S),"999999,9")</f>
        <v>495.5</v>
      </c>
      <c r="M1224" s="2">
        <f>IFERROR(_xlfn.XLOOKUP($A1224,'LISTA '!$D:$D,'LISTA '!$S:$S),"999999,9")</f>
        <v>495.5</v>
      </c>
      <c r="N1224" s="2">
        <f>IFERROR(_xlfn.XLOOKUP($A1224,'LISTA '!$D:$D,'LISTA '!$S:$S),"999999,9")</f>
        <v>495.5</v>
      </c>
    </row>
    <row r="1225" spans="1:14" x14ac:dyDescent="0.3">
      <c r="A1225" s="187">
        <v>1021</v>
      </c>
      <c r="B1225" s="221">
        <v>412.77599999999995</v>
      </c>
      <c r="C1225" s="221">
        <v>412.77599999999995</v>
      </c>
      <c r="D1225" s="221">
        <v>412.77599999999995</v>
      </c>
      <c r="E1225" s="221">
        <v>0</v>
      </c>
      <c r="F1225" s="221">
        <v>0</v>
      </c>
      <c r="G1225" s="221">
        <v>0</v>
      </c>
      <c r="H1225" s="221">
        <v>0</v>
      </c>
      <c r="I1225" s="221">
        <v>0</v>
      </c>
      <c r="J1225" s="224">
        <v>46006.336053240739</v>
      </c>
      <c r="K1225" s="221">
        <v>1793</v>
      </c>
      <c r="L1225" s="235">
        <f>IFERROR(_xlfn.XLOOKUP($A1225,'LISTA '!$D:$D,'LISTA '!$S:$S),"999999,9")</f>
        <v>472.87800000000004</v>
      </c>
      <c r="M1225" s="2">
        <f>IFERROR(_xlfn.XLOOKUP($A1225,'LISTA '!$D:$D,'LISTA '!$S:$S),"999999,9")</f>
        <v>472.87800000000004</v>
      </c>
      <c r="N1225" s="2">
        <f>IFERROR(_xlfn.XLOOKUP($A1225,'LISTA '!$D:$D,'LISTA '!$S:$S),"999999,9")</f>
        <v>472.87800000000004</v>
      </c>
    </row>
    <row r="1226" spans="1:14" x14ac:dyDescent="0.3">
      <c r="A1226" s="187">
        <v>1037</v>
      </c>
      <c r="B1226" s="221">
        <v>65</v>
      </c>
      <c r="C1226" s="221">
        <v>65</v>
      </c>
      <c r="D1226" s="221">
        <v>65</v>
      </c>
      <c r="E1226" s="221">
        <v>0</v>
      </c>
      <c r="F1226" s="221">
        <v>0</v>
      </c>
      <c r="G1226" s="221">
        <v>0</v>
      </c>
      <c r="H1226" s="221">
        <v>0</v>
      </c>
      <c r="I1226" s="221">
        <v>0</v>
      </c>
      <c r="J1226" s="224">
        <v>46006.336053240739</v>
      </c>
      <c r="K1226" s="221">
        <v>1819</v>
      </c>
      <c r="L1226" s="235">
        <f>IFERROR(_xlfn.XLOOKUP($A1226,'LISTA '!$D:$D,'LISTA '!$S:$S),"999999,9")</f>
        <v>65</v>
      </c>
      <c r="M1226" s="2">
        <f>IFERROR(_xlfn.XLOOKUP($A1226,'LISTA '!$D:$D,'LISTA '!$S:$S),"999999,9")</f>
        <v>65</v>
      </c>
      <c r="N1226" s="2">
        <f>IFERROR(_xlfn.XLOOKUP($A1226,'LISTA '!$D:$D,'LISTA '!$S:$S),"999999,9")</f>
        <v>65</v>
      </c>
    </row>
    <row r="1227" spans="1:14" x14ac:dyDescent="0.3">
      <c r="A1227" s="187">
        <v>1066</v>
      </c>
      <c r="B1227" s="221">
        <v>146.85299999999998</v>
      </c>
      <c r="C1227" s="221">
        <v>146.85299999999998</v>
      </c>
      <c r="D1227" s="221">
        <v>146.85299999999998</v>
      </c>
      <c r="E1227" s="221">
        <v>0</v>
      </c>
      <c r="F1227" s="221">
        <v>0</v>
      </c>
      <c r="G1227" s="221">
        <v>0</v>
      </c>
      <c r="H1227" s="221">
        <v>0</v>
      </c>
      <c r="I1227" s="221">
        <v>0</v>
      </c>
      <c r="J1227" s="224">
        <v>46006.336053240739</v>
      </c>
      <c r="K1227" s="221">
        <v>1917</v>
      </c>
      <c r="L1227" s="235">
        <f>IFERROR(_xlfn.XLOOKUP($A1227,'LISTA '!$D:$D,'LISTA '!$S:$S),"999999,9")</f>
        <v>146.85299999999998</v>
      </c>
      <c r="M1227" s="2">
        <f>IFERROR(_xlfn.XLOOKUP($A1227,'LISTA '!$D:$D,'LISTA '!$S:$S),"999999,9")</f>
        <v>146.85299999999998</v>
      </c>
      <c r="N1227" s="2">
        <f>IFERROR(_xlfn.XLOOKUP($A1227,'LISTA '!$D:$D,'LISTA '!$S:$S),"999999,9")</f>
        <v>146.85299999999998</v>
      </c>
    </row>
    <row r="1228" spans="1:14" x14ac:dyDescent="0.3">
      <c r="A1228" s="187">
        <v>1144</v>
      </c>
      <c r="B1228" s="221">
        <v>999999.9</v>
      </c>
      <c r="C1228" s="221">
        <v>999999.9</v>
      </c>
      <c r="D1228" s="221">
        <v>999999.9</v>
      </c>
      <c r="E1228" s="221">
        <v>0</v>
      </c>
      <c r="F1228" s="221">
        <v>0</v>
      </c>
      <c r="G1228" s="221">
        <v>0</v>
      </c>
      <c r="H1228" s="221">
        <v>0</v>
      </c>
      <c r="I1228" s="221">
        <v>0</v>
      </c>
      <c r="J1228" s="224">
        <v>46006.336053240739</v>
      </c>
      <c r="K1228" s="221">
        <v>2036</v>
      </c>
      <c r="L1228" s="235" t="str">
        <f>IFERROR(_xlfn.XLOOKUP($A1228,'LISTA '!$D:$D,'LISTA '!$S:$S),"999999,9")</f>
        <v>999999,9</v>
      </c>
      <c r="M1228" s="2" t="str">
        <f>IFERROR(_xlfn.XLOOKUP($A1228,'LISTA '!$D:$D,'LISTA '!$S:$S),"999999,9")</f>
        <v>999999,9</v>
      </c>
      <c r="N1228" s="2" t="str">
        <f>IFERROR(_xlfn.XLOOKUP($A1228,'LISTA '!$D:$D,'LISTA '!$S:$S),"999999,9")</f>
        <v>999999,9</v>
      </c>
    </row>
    <row r="1229" spans="1:14" x14ac:dyDescent="0.3">
      <c r="A1229" s="187">
        <v>1179</v>
      </c>
      <c r="B1229" s="221">
        <v>361.74599999999998</v>
      </c>
      <c r="C1229" s="221">
        <v>361.74599999999998</v>
      </c>
      <c r="D1229" s="221">
        <v>361.74599999999998</v>
      </c>
      <c r="E1229" s="221">
        <v>0</v>
      </c>
      <c r="F1229" s="221">
        <v>0</v>
      </c>
      <c r="G1229" s="221">
        <v>0</v>
      </c>
      <c r="H1229" s="221">
        <v>0</v>
      </c>
      <c r="I1229" s="221">
        <v>0</v>
      </c>
      <c r="J1229" s="224">
        <v>46006.336053240739</v>
      </c>
      <c r="K1229" s="221">
        <v>2107</v>
      </c>
      <c r="L1229" s="235">
        <f>IFERROR(_xlfn.XLOOKUP($A1229,'LISTA '!$D:$D,'LISTA '!$S:$S),"999999,9")</f>
        <v>361.74599999999998</v>
      </c>
      <c r="M1229" s="2">
        <f>IFERROR(_xlfn.XLOOKUP($A1229,'LISTA '!$D:$D,'LISTA '!$S:$S),"999999,9")</f>
        <v>361.74599999999998</v>
      </c>
      <c r="N1229" s="2">
        <f>IFERROR(_xlfn.XLOOKUP($A1229,'LISTA '!$D:$D,'LISTA '!$S:$S),"999999,9")</f>
        <v>361.74599999999998</v>
      </c>
    </row>
    <row r="1230" spans="1:14" x14ac:dyDescent="0.3">
      <c r="A1230" s="187">
        <v>20403</v>
      </c>
      <c r="B1230" s="221">
        <v>359.5</v>
      </c>
      <c r="C1230" s="221">
        <v>359.5</v>
      </c>
      <c r="D1230" s="221">
        <v>359.5</v>
      </c>
      <c r="E1230" s="221">
        <v>0</v>
      </c>
      <c r="F1230" s="221">
        <v>0</v>
      </c>
      <c r="G1230" s="221">
        <v>0</v>
      </c>
      <c r="H1230" s="221">
        <v>0</v>
      </c>
      <c r="I1230" s="221">
        <v>0</v>
      </c>
      <c r="J1230" s="224">
        <v>46006.336053240739</v>
      </c>
      <c r="K1230" s="221">
        <v>1100</v>
      </c>
      <c r="L1230" s="235">
        <f>IFERROR(_xlfn.XLOOKUP($A1230,'LISTA '!$D:$D,'LISTA '!$S:$S),"999999,9")</f>
        <v>359.5</v>
      </c>
      <c r="M1230" s="2">
        <f>IFERROR(_xlfn.XLOOKUP($A1230,'LISTA '!$D:$D,'LISTA '!$S:$S),"999999,9")</f>
        <v>359.5</v>
      </c>
      <c r="N1230" s="2">
        <f>IFERROR(_xlfn.XLOOKUP($A1230,'LISTA '!$D:$D,'LISTA '!$S:$S),"999999,9")</f>
        <v>359.5</v>
      </c>
    </row>
    <row r="1231" spans="1:14" x14ac:dyDescent="0.3">
      <c r="A1231" s="187">
        <v>20427</v>
      </c>
      <c r="B1231" s="221">
        <v>326</v>
      </c>
      <c r="C1231" s="221">
        <v>326</v>
      </c>
      <c r="D1231" s="221">
        <v>326</v>
      </c>
      <c r="E1231" s="221">
        <v>0</v>
      </c>
      <c r="F1231" s="221">
        <v>0</v>
      </c>
      <c r="G1231" s="221">
        <v>0</v>
      </c>
      <c r="H1231" s="221">
        <v>0</v>
      </c>
      <c r="I1231" s="221">
        <v>0</v>
      </c>
      <c r="J1231" s="224">
        <v>46006.336053240739</v>
      </c>
      <c r="K1231" s="221">
        <v>1159</v>
      </c>
      <c r="L1231" s="235">
        <f>IFERROR(_xlfn.XLOOKUP($A1231,'LISTA '!$D:$D,'LISTA '!$S:$S),"999999,9")</f>
        <v>326</v>
      </c>
      <c r="M1231" s="2">
        <f>IFERROR(_xlfn.XLOOKUP($A1231,'LISTA '!$D:$D,'LISTA '!$S:$S),"999999,9")</f>
        <v>326</v>
      </c>
      <c r="N1231" s="2">
        <f>IFERROR(_xlfn.XLOOKUP($A1231,'LISTA '!$D:$D,'LISTA '!$S:$S),"999999,9")</f>
        <v>326</v>
      </c>
    </row>
    <row r="1232" spans="1:14" x14ac:dyDescent="0.3">
      <c r="A1232" s="187">
        <v>20428</v>
      </c>
      <c r="B1232" s="221">
        <v>325</v>
      </c>
      <c r="C1232" s="221">
        <v>325</v>
      </c>
      <c r="D1232" s="221">
        <v>325</v>
      </c>
      <c r="E1232" s="221">
        <v>0</v>
      </c>
      <c r="F1232" s="221">
        <v>0</v>
      </c>
      <c r="G1232" s="221">
        <v>0</v>
      </c>
      <c r="H1232" s="221">
        <v>0</v>
      </c>
      <c r="I1232" s="221">
        <v>0</v>
      </c>
      <c r="J1232" s="224">
        <v>46006.336053240739</v>
      </c>
      <c r="K1232" s="221">
        <v>1160</v>
      </c>
      <c r="L1232" s="235">
        <f>IFERROR(_xlfn.XLOOKUP($A1232,'LISTA '!$D:$D,'LISTA '!$S:$S),"999999,9")</f>
        <v>325</v>
      </c>
      <c r="M1232" s="2">
        <f>IFERROR(_xlfn.XLOOKUP($A1232,'LISTA '!$D:$D,'LISTA '!$S:$S),"999999,9")</f>
        <v>325</v>
      </c>
      <c r="N1232" s="2">
        <f>IFERROR(_xlfn.XLOOKUP($A1232,'LISTA '!$D:$D,'LISTA '!$S:$S),"999999,9")</f>
        <v>325</v>
      </c>
    </row>
    <row r="1233" spans="1:14" x14ac:dyDescent="0.3">
      <c r="A1233" s="187">
        <v>726</v>
      </c>
      <c r="B1233" s="221">
        <v>798</v>
      </c>
      <c r="C1233" s="221">
        <v>798</v>
      </c>
      <c r="D1233" s="221">
        <v>798</v>
      </c>
      <c r="E1233" s="221">
        <v>0</v>
      </c>
      <c r="F1233" s="221">
        <v>0</v>
      </c>
      <c r="G1233" s="221">
        <v>0</v>
      </c>
      <c r="H1233" s="221">
        <v>0</v>
      </c>
      <c r="I1233" s="221">
        <v>0</v>
      </c>
      <c r="J1233" s="224">
        <v>46006.336053240739</v>
      </c>
      <c r="K1233" s="221">
        <v>1399</v>
      </c>
      <c r="L1233" s="235">
        <f>IFERROR(_xlfn.XLOOKUP($A1233,'LISTA '!$D:$D,'LISTA '!$S:$S),"999999,9")</f>
        <v>798</v>
      </c>
      <c r="M1233" s="2">
        <f>IFERROR(_xlfn.XLOOKUP($A1233,'LISTA '!$D:$D,'LISTA '!$S:$S),"999999,9")</f>
        <v>798</v>
      </c>
      <c r="N1233" s="2">
        <f>IFERROR(_xlfn.XLOOKUP($A1233,'LISTA '!$D:$D,'LISTA '!$S:$S),"999999,9")</f>
        <v>798</v>
      </c>
    </row>
    <row r="1234" spans="1:14" x14ac:dyDescent="0.3">
      <c r="A1234" s="187">
        <v>727</v>
      </c>
      <c r="B1234" s="221">
        <v>665.5</v>
      </c>
      <c r="C1234" s="221">
        <v>665.5</v>
      </c>
      <c r="D1234" s="221">
        <v>665.5</v>
      </c>
      <c r="E1234" s="221">
        <v>0</v>
      </c>
      <c r="F1234" s="221">
        <v>0</v>
      </c>
      <c r="G1234" s="221">
        <v>0</v>
      </c>
      <c r="H1234" s="221">
        <v>0</v>
      </c>
      <c r="I1234" s="221">
        <v>0</v>
      </c>
      <c r="J1234" s="224">
        <v>46006.336053240739</v>
      </c>
      <c r="K1234" s="221">
        <v>1400</v>
      </c>
      <c r="L1234" s="235">
        <f>IFERROR(_xlfn.XLOOKUP($A1234,'LISTA '!$D:$D,'LISTA '!$S:$S),"999999,9")</f>
        <v>665.5</v>
      </c>
      <c r="M1234" s="2">
        <f>IFERROR(_xlfn.XLOOKUP($A1234,'LISTA '!$D:$D,'LISTA '!$S:$S),"999999,9")</f>
        <v>665.5</v>
      </c>
      <c r="N1234" s="2">
        <f>IFERROR(_xlfn.XLOOKUP($A1234,'LISTA '!$D:$D,'LISTA '!$S:$S),"999999,9")</f>
        <v>665.5</v>
      </c>
    </row>
    <row r="1235" spans="1:14" x14ac:dyDescent="0.3">
      <c r="A1235" s="187">
        <v>728</v>
      </c>
      <c r="B1235" s="221">
        <v>654.5</v>
      </c>
      <c r="C1235" s="221">
        <v>654.5</v>
      </c>
      <c r="D1235" s="221">
        <v>654.5</v>
      </c>
      <c r="E1235" s="221">
        <v>0</v>
      </c>
      <c r="F1235" s="221">
        <v>0</v>
      </c>
      <c r="G1235" s="221">
        <v>0</v>
      </c>
      <c r="H1235" s="221">
        <v>0</v>
      </c>
      <c r="I1235" s="221">
        <v>0</v>
      </c>
      <c r="J1235" s="224">
        <v>46006.336053240739</v>
      </c>
      <c r="K1235" s="221">
        <v>1401</v>
      </c>
      <c r="L1235" s="235">
        <f>IFERROR(_xlfn.XLOOKUP($A1235,'LISTA '!$D:$D,'LISTA '!$S:$S),"999999,9")</f>
        <v>654.5</v>
      </c>
      <c r="M1235" s="2">
        <f>IFERROR(_xlfn.XLOOKUP($A1235,'LISTA '!$D:$D,'LISTA '!$S:$S),"999999,9")</f>
        <v>654.5</v>
      </c>
      <c r="N1235" s="2">
        <f>IFERROR(_xlfn.XLOOKUP($A1235,'LISTA '!$D:$D,'LISTA '!$S:$S),"999999,9")</f>
        <v>654.5</v>
      </c>
    </row>
    <row r="1236" spans="1:14" x14ac:dyDescent="0.3">
      <c r="A1236" s="187">
        <v>730</v>
      </c>
      <c r="B1236" s="221">
        <v>596.5</v>
      </c>
      <c r="C1236" s="221">
        <v>596.5</v>
      </c>
      <c r="D1236" s="221">
        <v>596.5</v>
      </c>
      <c r="E1236" s="221">
        <v>0</v>
      </c>
      <c r="F1236" s="221">
        <v>0</v>
      </c>
      <c r="G1236" s="221">
        <v>0</v>
      </c>
      <c r="H1236" s="221">
        <v>0</v>
      </c>
      <c r="I1236" s="221">
        <v>0</v>
      </c>
      <c r="J1236" s="224">
        <v>46006.336053240739</v>
      </c>
      <c r="K1236" s="221">
        <v>1402</v>
      </c>
      <c r="L1236" s="235">
        <f>IFERROR(_xlfn.XLOOKUP($A1236,'LISTA '!$D:$D,'LISTA '!$S:$S),"999999,9")</f>
        <v>596.5</v>
      </c>
      <c r="M1236" s="2">
        <f>IFERROR(_xlfn.XLOOKUP($A1236,'LISTA '!$D:$D,'LISTA '!$S:$S),"999999,9")</f>
        <v>596.5</v>
      </c>
      <c r="N1236" s="2">
        <f>IFERROR(_xlfn.XLOOKUP($A1236,'LISTA '!$D:$D,'LISTA '!$S:$S),"999999,9")</f>
        <v>596.5</v>
      </c>
    </row>
    <row r="1237" spans="1:14" x14ac:dyDescent="0.3">
      <c r="A1237" s="187">
        <v>20666</v>
      </c>
      <c r="B1237" s="221">
        <v>999999.9</v>
      </c>
      <c r="C1237" s="221">
        <v>999999.9</v>
      </c>
      <c r="D1237" s="221">
        <v>999999.9</v>
      </c>
      <c r="E1237" s="221">
        <v>0</v>
      </c>
      <c r="F1237" s="221">
        <v>0</v>
      </c>
      <c r="G1237" s="221">
        <v>0</v>
      </c>
      <c r="H1237" s="221">
        <v>0</v>
      </c>
      <c r="I1237" s="221">
        <v>0</v>
      </c>
      <c r="J1237" s="224">
        <v>46006.336053240739</v>
      </c>
      <c r="K1237" s="221">
        <v>1403</v>
      </c>
      <c r="L1237" s="235" t="str">
        <f>IFERROR(_xlfn.XLOOKUP($A1237,'LISTA '!$D:$D,'LISTA '!$S:$S),"999999,9")</f>
        <v>999999,9</v>
      </c>
      <c r="M1237" s="2" t="str">
        <f>IFERROR(_xlfn.XLOOKUP($A1237,'LISTA '!$D:$D,'LISTA '!$S:$S),"999999,9")</f>
        <v>999999,9</v>
      </c>
      <c r="N1237" s="2" t="str">
        <f>IFERROR(_xlfn.XLOOKUP($A1237,'LISTA '!$D:$D,'LISTA '!$S:$S),"999999,9")</f>
        <v>999999,9</v>
      </c>
    </row>
    <row r="1238" spans="1:14" x14ac:dyDescent="0.3">
      <c r="A1238" s="187">
        <v>20667</v>
      </c>
      <c r="B1238" s="221">
        <v>999999.9</v>
      </c>
      <c r="C1238" s="221">
        <v>999999.9</v>
      </c>
      <c r="D1238" s="221">
        <v>999999.9</v>
      </c>
      <c r="E1238" s="221">
        <v>0</v>
      </c>
      <c r="F1238" s="221">
        <v>0</v>
      </c>
      <c r="G1238" s="221">
        <v>0</v>
      </c>
      <c r="H1238" s="221">
        <v>0</v>
      </c>
      <c r="I1238" s="221">
        <v>0</v>
      </c>
      <c r="J1238" s="224">
        <v>46006.336053240739</v>
      </c>
      <c r="K1238" s="221">
        <v>1404</v>
      </c>
      <c r="L1238" s="235" t="str">
        <f>IFERROR(_xlfn.XLOOKUP($A1238,'LISTA '!$D:$D,'LISTA '!$S:$S),"999999,9")</f>
        <v>999999,9</v>
      </c>
      <c r="M1238" s="2" t="str">
        <f>IFERROR(_xlfn.XLOOKUP($A1238,'LISTA '!$D:$D,'LISTA '!$S:$S),"999999,9")</f>
        <v>999999,9</v>
      </c>
      <c r="N1238" s="2" t="str">
        <f>IFERROR(_xlfn.XLOOKUP($A1238,'LISTA '!$D:$D,'LISTA '!$S:$S),"999999,9")</f>
        <v>999999,9</v>
      </c>
    </row>
    <row r="1239" spans="1:14" x14ac:dyDescent="0.3">
      <c r="A1239" s="187">
        <v>20668</v>
      </c>
      <c r="B1239" s="221">
        <v>999999.9</v>
      </c>
      <c r="C1239" s="221">
        <v>999999.9</v>
      </c>
      <c r="D1239" s="221">
        <v>999999.9</v>
      </c>
      <c r="E1239" s="221">
        <v>0</v>
      </c>
      <c r="F1239" s="221">
        <v>0</v>
      </c>
      <c r="G1239" s="221">
        <v>0</v>
      </c>
      <c r="H1239" s="221">
        <v>0</v>
      </c>
      <c r="I1239" s="221">
        <v>0</v>
      </c>
      <c r="J1239" s="224">
        <v>46006.336053240739</v>
      </c>
      <c r="K1239" s="221">
        <v>1405</v>
      </c>
      <c r="L1239" s="235" t="str">
        <f>IFERROR(_xlfn.XLOOKUP($A1239,'LISTA '!$D:$D,'LISTA '!$S:$S),"999999,9")</f>
        <v>999999,9</v>
      </c>
      <c r="M1239" s="2" t="str">
        <f>IFERROR(_xlfn.XLOOKUP($A1239,'LISTA '!$D:$D,'LISTA '!$S:$S),"999999,9")</f>
        <v>999999,9</v>
      </c>
      <c r="N1239" s="2" t="str">
        <f>IFERROR(_xlfn.XLOOKUP($A1239,'LISTA '!$D:$D,'LISTA '!$S:$S),"999999,9")</f>
        <v>999999,9</v>
      </c>
    </row>
    <row r="1240" spans="1:14" x14ac:dyDescent="0.3">
      <c r="A1240" s="187">
        <v>767</v>
      </c>
      <c r="B1240" s="221">
        <v>148.554</v>
      </c>
      <c r="C1240" s="221">
        <v>148.554</v>
      </c>
      <c r="D1240" s="221">
        <v>148.554</v>
      </c>
      <c r="E1240" s="221">
        <v>0</v>
      </c>
      <c r="F1240" s="221">
        <v>0</v>
      </c>
      <c r="G1240" s="221">
        <v>0</v>
      </c>
      <c r="H1240" s="221">
        <v>0</v>
      </c>
      <c r="I1240" s="221">
        <v>0</v>
      </c>
      <c r="J1240" s="224">
        <v>46006.336053240739</v>
      </c>
      <c r="K1240" s="221">
        <v>1454</v>
      </c>
      <c r="L1240" s="235">
        <f>IFERROR(_xlfn.XLOOKUP($A1240,'LISTA '!$D:$D,'LISTA '!$S:$S),"999999,9")</f>
        <v>148.554</v>
      </c>
      <c r="M1240" s="2">
        <f>IFERROR(_xlfn.XLOOKUP($A1240,'LISTA '!$D:$D,'LISTA '!$S:$S),"999999,9")</f>
        <v>148.554</v>
      </c>
      <c r="N1240" s="2">
        <f>IFERROR(_xlfn.XLOOKUP($A1240,'LISTA '!$D:$D,'LISTA '!$S:$S),"999999,9")</f>
        <v>148.554</v>
      </c>
    </row>
    <row r="1241" spans="1:14" x14ac:dyDescent="0.3">
      <c r="A1241" s="187">
        <v>2821</v>
      </c>
      <c r="B1241" s="221">
        <v>999999.9</v>
      </c>
      <c r="C1241" s="221">
        <v>999999.9</v>
      </c>
      <c r="D1241" s="221">
        <v>999999.9</v>
      </c>
      <c r="E1241" s="221">
        <v>0</v>
      </c>
      <c r="F1241" s="221">
        <v>0</v>
      </c>
      <c r="G1241" s="221">
        <v>0</v>
      </c>
      <c r="H1241" s="221">
        <v>0</v>
      </c>
      <c r="I1241" s="221">
        <v>0</v>
      </c>
      <c r="J1241" s="224">
        <v>46006.336053240739</v>
      </c>
      <c r="K1241" s="221">
        <v>3955</v>
      </c>
      <c r="L1241" s="235" t="str">
        <f>IFERROR(_xlfn.XLOOKUP($A1241,'LISTA '!$D:$D,'LISTA '!$S:$S),"999999,9")</f>
        <v>999999,9</v>
      </c>
      <c r="M1241" s="2" t="str">
        <f>IFERROR(_xlfn.XLOOKUP($A1241,'LISTA '!$D:$D,'LISTA '!$S:$S),"999999,9")</f>
        <v>999999,9</v>
      </c>
      <c r="N1241" s="2" t="str">
        <f>IFERROR(_xlfn.XLOOKUP($A1241,'LISTA '!$D:$D,'LISTA '!$S:$S),"999999,9")</f>
        <v>999999,9</v>
      </c>
    </row>
    <row r="1242" spans="1:14" x14ac:dyDescent="0.3">
      <c r="A1242" s="187">
        <v>405</v>
      </c>
      <c r="B1242" s="221">
        <v>475</v>
      </c>
      <c r="C1242" s="221">
        <v>475</v>
      </c>
      <c r="D1242" s="221">
        <v>475</v>
      </c>
      <c r="E1242" s="221">
        <v>0</v>
      </c>
      <c r="F1242" s="221">
        <v>0</v>
      </c>
      <c r="G1242" s="221">
        <v>0</v>
      </c>
      <c r="H1242" s="221">
        <v>0</v>
      </c>
      <c r="I1242" s="221">
        <v>0</v>
      </c>
      <c r="J1242" s="224">
        <v>42837.653020833335</v>
      </c>
      <c r="K1242" s="221">
        <v>704</v>
      </c>
      <c r="L1242" s="235">
        <f>IFERROR(_xlfn.XLOOKUP($A1242,'LISTA '!$D:$D,'LISTA '!$S:$S),"999999,9")</f>
        <v>475</v>
      </c>
      <c r="M1242" s="2">
        <f>IFERROR(_xlfn.XLOOKUP($A1242,'LISTA '!$D:$D,'LISTA '!$S:$S),"999999,9")</f>
        <v>475</v>
      </c>
      <c r="N1242" s="2">
        <f>IFERROR(_xlfn.XLOOKUP($A1242,'LISTA '!$D:$D,'LISTA '!$S:$S),"999999,9")</f>
        <v>475</v>
      </c>
    </row>
    <row r="1243" spans="1:14" x14ac:dyDescent="0.3">
      <c r="A1243" s="187">
        <v>2796</v>
      </c>
      <c r="B1243" s="221">
        <v>999999.9</v>
      </c>
      <c r="C1243" s="221">
        <v>999999.9</v>
      </c>
      <c r="D1243" s="221">
        <v>999999.9</v>
      </c>
      <c r="E1243" s="221">
        <v>0</v>
      </c>
      <c r="F1243" s="221">
        <v>0</v>
      </c>
      <c r="G1243" s="221">
        <v>0</v>
      </c>
      <c r="H1243" s="221">
        <v>0</v>
      </c>
      <c r="I1243" s="221">
        <v>0</v>
      </c>
      <c r="J1243" s="224">
        <v>46006.336053240739</v>
      </c>
      <c r="K1243" s="221">
        <v>3742</v>
      </c>
      <c r="L1243" s="235" t="str">
        <f>IFERROR(_xlfn.XLOOKUP($A1243,'LISTA '!$D:$D,'LISTA '!$S:$S),"999999,9")</f>
        <v>999999,9</v>
      </c>
      <c r="M1243" s="2" t="str">
        <f>IFERROR(_xlfn.XLOOKUP($A1243,'LISTA '!$D:$D,'LISTA '!$S:$S),"999999,9")</f>
        <v>999999,9</v>
      </c>
      <c r="N1243" s="2" t="str">
        <f>IFERROR(_xlfn.XLOOKUP($A1243,'LISTA '!$D:$D,'LISTA '!$S:$S),"999999,9")</f>
        <v>999999,9</v>
      </c>
    </row>
    <row r="1244" spans="1:14" x14ac:dyDescent="0.3">
      <c r="A1244" s="187">
        <v>21621</v>
      </c>
      <c r="B1244" s="221">
        <v>285</v>
      </c>
      <c r="C1244" s="221">
        <v>285</v>
      </c>
      <c r="D1244" s="221">
        <v>285</v>
      </c>
      <c r="E1244" s="221">
        <v>0</v>
      </c>
      <c r="F1244" s="221">
        <v>0</v>
      </c>
      <c r="G1244" s="221">
        <v>0</v>
      </c>
      <c r="H1244" s="221">
        <v>0</v>
      </c>
      <c r="I1244" s="221">
        <v>0</v>
      </c>
      <c r="J1244" s="224">
        <v>46006.336053240739</v>
      </c>
      <c r="K1244" s="221">
        <v>3748</v>
      </c>
      <c r="L1244" s="235">
        <f>IFERROR(_xlfn.XLOOKUP($A1244,'LISTA '!$D:$D,'LISTA '!$S:$S),"999999,9")</f>
        <v>285</v>
      </c>
      <c r="M1244" s="2">
        <f>IFERROR(_xlfn.XLOOKUP($A1244,'LISTA '!$D:$D,'LISTA '!$S:$S),"999999,9")</f>
        <v>285</v>
      </c>
      <c r="N1244" s="2">
        <f>IFERROR(_xlfn.XLOOKUP($A1244,'LISTA '!$D:$D,'LISTA '!$S:$S),"999999,9")</f>
        <v>285</v>
      </c>
    </row>
    <row r="1245" spans="1:14" x14ac:dyDescent="0.3">
      <c r="A1245" s="187">
        <v>1807</v>
      </c>
      <c r="B1245" s="221">
        <v>999999.9</v>
      </c>
      <c r="C1245" s="221">
        <v>999999.9</v>
      </c>
      <c r="D1245" s="221">
        <v>999999.9</v>
      </c>
      <c r="E1245" s="221">
        <v>0</v>
      </c>
      <c r="F1245" s="221">
        <v>0</v>
      </c>
      <c r="G1245" s="221">
        <v>0</v>
      </c>
      <c r="H1245" s="221">
        <v>0</v>
      </c>
      <c r="I1245" s="221">
        <v>0</v>
      </c>
      <c r="J1245" s="224">
        <v>46006.336053240739</v>
      </c>
      <c r="K1245" s="221">
        <v>3116</v>
      </c>
      <c r="L1245" s="235" t="str">
        <f>IFERROR(_xlfn.XLOOKUP($A1245,'LISTA '!$D:$D,'LISTA '!$S:$S),"999999,9")</f>
        <v>999999,9</v>
      </c>
      <c r="M1245" s="2" t="str">
        <f>IFERROR(_xlfn.XLOOKUP($A1245,'LISTA '!$D:$D,'LISTA '!$S:$S),"999999,9")</f>
        <v>999999,9</v>
      </c>
      <c r="N1245" s="2" t="str">
        <f>IFERROR(_xlfn.XLOOKUP($A1245,'LISTA '!$D:$D,'LISTA '!$S:$S),"999999,9")</f>
        <v>999999,9</v>
      </c>
    </row>
    <row r="1246" spans="1:14" x14ac:dyDescent="0.3">
      <c r="A1246" s="187">
        <v>1808</v>
      </c>
      <c r="B1246" s="221">
        <v>999999.9</v>
      </c>
      <c r="C1246" s="221">
        <v>999999.9</v>
      </c>
      <c r="D1246" s="221">
        <v>999999.9</v>
      </c>
      <c r="E1246" s="221">
        <v>0</v>
      </c>
      <c r="F1246" s="221">
        <v>0</v>
      </c>
      <c r="G1246" s="221">
        <v>0</v>
      </c>
      <c r="H1246" s="221">
        <v>0</v>
      </c>
      <c r="I1246" s="221">
        <v>0</v>
      </c>
      <c r="J1246" s="224">
        <v>46006.336053240739</v>
      </c>
      <c r="K1246" s="221">
        <v>3117</v>
      </c>
      <c r="L1246" s="235" t="str">
        <f>IFERROR(_xlfn.XLOOKUP($A1246,'LISTA '!$D:$D,'LISTA '!$S:$S),"999999,9")</f>
        <v>999999,9</v>
      </c>
      <c r="M1246" s="2" t="str">
        <f>IFERROR(_xlfn.XLOOKUP($A1246,'LISTA '!$D:$D,'LISTA '!$S:$S),"999999,9")</f>
        <v>999999,9</v>
      </c>
      <c r="N1246" s="2" t="str">
        <f>IFERROR(_xlfn.XLOOKUP($A1246,'LISTA '!$D:$D,'LISTA '!$S:$S),"999999,9")</f>
        <v>999999,9</v>
      </c>
    </row>
    <row r="1247" spans="1:14" x14ac:dyDescent="0.3">
      <c r="A1247" s="187">
        <v>1585</v>
      </c>
      <c r="B1247" s="221">
        <v>127.2</v>
      </c>
      <c r="C1247" s="221">
        <v>127.2</v>
      </c>
      <c r="D1247" s="221">
        <v>127.2</v>
      </c>
      <c r="E1247" s="221">
        <v>0</v>
      </c>
      <c r="F1247" s="221">
        <v>0</v>
      </c>
      <c r="G1247" s="221">
        <v>0</v>
      </c>
      <c r="H1247" s="221">
        <v>0</v>
      </c>
      <c r="I1247" s="221">
        <v>0</v>
      </c>
      <c r="J1247" s="224">
        <v>46006.336053240739</v>
      </c>
      <c r="K1247" s="221">
        <v>2812</v>
      </c>
      <c r="L1247" s="235">
        <f>IFERROR(_xlfn.XLOOKUP($A1247,'LISTA '!$D:$D,'LISTA '!$S:$S),"999999,9")</f>
        <v>127.2</v>
      </c>
      <c r="M1247" s="2">
        <f>IFERROR(_xlfn.XLOOKUP($A1247,'LISTA '!$D:$D,'LISTA '!$S:$S),"999999,9")</f>
        <v>127.2</v>
      </c>
      <c r="N1247" s="2">
        <f>IFERROR(_xlfn.XLOOKUP($A1247,'LISTA '!$D:$D,'LISTA '!$S:$S),"999999,9")</f>
        <v>127.2</v>
      </c>
    </row>
    <row r="1248" spans="1:14" x14ac:dyDescent="0.3">
      <c r="A1248" s="187">
        <v>1831</v>
      </c>
      <c r="B1248" s="221">
        <v>999999.9</v>
      </c>
      <c r="C1248" s="221">
        <v>999999.9</v>
      </c>
      <c r="D1248" s="221">
        <v>999999.9</v>
      </c>
      <c r="E1248" s="221">
        <v>0</v>
      </c>
      <c r="F1248" s="221">
        <v>0</v>
      </c>
      <c r="G1248" s="221">
        <v>0</v>
      </c>
      <c r="H1248" s="221">
        <v>0</v>
      </c>
      <c r="I1248" s="221">
        <v>0</v>
      </c>
      <c r="J1248" s="224">
        <v>46006.336053240739</v>
      </c>
      <c r="K1248" s="221">
        <v>3148</v>
      </c>
      <c r="L1248" s="235" t="str">
        <f>IFERROR(_xlfn.XLOOKUP($A1248,'LISTA '!$D:$D,'LISTA '!$S:$S),"999999,9")</f>
        <v>999999,9</v>
      </c>
      <c r="M1248" s="2" t="str">
        <f>IFERROR(_xlfn.XLOOKUP($A1248,'LISTA '!$D:$D,'LISTA '!$S:$S),"999999,9")</f>
        <v>999999,9</v>
      </c>
      <c r="N1248" s="2" t="str">
        <f>IFERROR(_xlfn.XLOOKUP($A1248,'LISTA '!$D:$D,'LISTA '!$S:$S),"999999,9")</f>
        <v>999999,9</v>
      </c>
    </row>
    <row r="1249" spans="1:14" x14ac:dyDescent="0.3">
      <c r="A1249" s="187">
        <v>1832</v>
      </c>
      <c r="B1249" s="221">
        <v>999999.9</v>
      </c>
      <c r="C1249" s="221">
        <v>999999.9</v>
      </c>
      <c r="D1249" s="221">
        <v>999999.9</v>
      </c>
      <c r="E1249" s="221">
        <v>0</v>
      </c>
      <c r="F1249" s="221">
        <v>0</v>
      </c>
      <c r="G1249" s="221">
        <v>0</v>
      </c>
      <c r="H1249" s="221">
        <v>0</v>
      </c>
      <c r="I1249" s="221">
        <v>0</v>
      </c>
      <c r="J1249" s="224">
        <v>46006.336053240739</v>
      </c>
      <c r="K1249" s="221">
        <v>3149</v>
      </c>
      <c r="L1249" s="235" t="str">
        <f>IFERROR(_xlfn.XLOOKUP($A1249,'LISTA '!$D:$D,'LISTA '!$S:$S),"999999,9")</f>
        <v>999999,9</v>
      </c>
      <c r="M1249" s="2" t="str">
        <f>IFERROR(_xlfn.XLOOKUP($A1249,'LISTA '!$D:$D,'LISTA '!$S:$S),"999999,9")</f>
        <v>999999,9</v>
      </c>
      <c r="N1249" s="2" t="str">
        <f>IFERROR(_xlfn.XLOOKUP($A1249,'LISTA '!$D:$D,'LISTA '!$S:$S),"999999,9")</f>
        <v>999999,9</v>
      </c>
    </row>
    <row r="1250" spans="1:14" x14ac:dyDescent="0.3">
      <c r="A1250" s="187">
        <v>1833</v>
      </c>
      <c r="B1250" s="221">
        <v>999999.9</v>
      </c>
      <c r="C1250" s="221">
        <v>999999.9</v>
      </c>
      <c r="D1250" s="221">
        <v>999999.9</v>
      </c>
      <c r="E1250" s="221">
        <v>0</v>
      </c>
      <c r="F1250" s="221">
        <v>0</v>
      </c>
      <c r="G1250" s="221">
        <v>0</v>
      </c>
      <c r="H1250" s="221">
        <v>0</v>
      </c>
      <c r="I1250" s="221">
        <v>0</v>
      </c>
      <c r="J1250" s="224">
        <v>46006.336053240739</v>
      </c>
      <c r="K1250" s="221">
        <v>3150</v>
      </c>
      <c r="L1250" s="235" t="str">
        <f>IFERROR(_xlfn.XLOOKUP($A1250,'LISTA '!$D:$D,'LISTA '!$S:$S),"999999,9")</f>
        <v>999999,9</v>
      </c>
      <c r="M1250" s="2" t="str">
        <f>IFERROR(_xlfn.XLOOKUP($A1250,'LISTA '!$D:$D,'LISTA '!$S:$S),"999999,9")</f>
        <v>999999,9</v>
      </c>
      <c r="N1250" s="2" t="str">
        <f>IFERROR(_xlfn.XLOOKUP($A1250,'LISTA '!$D:$D,'LISTA '!$S:$S),"999999,9")</f>
        <v>999999,9</v>
      </c>
    </row>
    <row r="1251" spans="1:14" x14ac:dyDescent="0.3">
      <c r="A1251" s="187">
        <v>1834</v>
      </c>
      <c r="B1251" s="221">
        <v>999999.9</v>
      </c>
      <c r="C1251" s="221">
        <v>999999.9</v>
      </c>
      <c r="D1251" s="221">
        <v>999999.9</v>
      </c>
      <c r="E1251" s="221">
        <v>0</v>
      </c>
      <c r="F1251" s="221">
        <v>0</v>
      </c>
      <c r="G1251" s="221">
        <v>0</v>
      </c>
      <c r="H1251" s="221">
        <v>0</v>
      </c>
      <c r="I1251" s="221">
        <v>0</v>
      </c>
      <c r="J1251" s="224">
        <v>46006.336053240739</v>
      </c>
      <c r="K1251" s="221">
        <v>3151</v>
      </c>
      <c r="L1251" s="235" t="str">
        <f>IFERROR(_xlfn.XLOOKUP($A1251,'LISTA '!$D:$D,'LISTA '!$S:$S),"999999,9")</f>
        <v>999999,9</v>
      </c>
      <c r="M1251" s="2" t="str">
        <f>IFERROR(_xlfn.XLOOKUP($A1251,'LISTA '!$D:$D,'LISTA '!$S:$S),"999999,9")</f>
        <v>999999,9</v>
      </c>
      <c r="N1251" s="2" t="str">
        <f>IFERROR(_xlfn.XLOOKUP($A1251,'LISTA '!$D:$D,'LISTA '!$S:$S),"999999,9")</f>
        <v>999999,9</v>
      </c>
    </row>
    <row r="1252" spans="1:14" x14ac:dyDescent="0.3">
      <c r="A1252" s="187">
        <v>2711</v>
      </c>
      <c r="B1252" s="221">
        <v>377.05500000000001</v>
      </c>
      <c r="C1252" s="221">
        <v>377.05500000000001</v>
      </c>
      <c r="D1252" s="221">
        <v>377.05500000000001</v>
      </c>
      <c r="E1252" s="221">
        <v>0</v>
      </c>
      <c r="F1252" s="221">
        <v>0</v>
      </c>
      <c r="G1252" s="221">
        <v>0</v>
      </c>
      <c r="H1252" s="221">
        <v>0</v>
      </c>
      <c r="I1252" s="221">
        <v>0</v>
      </c>
      <c r="J1252" s="224">
        <v>46006.336053240739</v>
      </c>
      <c r="K1252" s="221">
        <v>3555</v>
      </c>
      <c r="L1252" s="235">
        <f>IFERROR(_xlfn.XLOOKUP($A1252,'LISTA '!$D:$D,'LISTA '!$S:$S),"999999,9")</f>
        <v>394.63199999999995</v>
      </c>
      <c r="M1252" s="2">
        <f>IFERROR(_xlfn.XLOOKUP($A1252,'LISTA '!$D:$D,'LISTA '!$S:$S),"999999,9")</f>
        <v>394.63199999999995</v>
      </c>
      <c r="N1252" s="2">
        <f>IFERROR(_xlfn.XLOOKUP($A1252,'LISTA '!$D:$D,'LISTA '!$S:$S),"999999,9")</f>
        <v>394.63199999999995</v>
      </c>
    </row>
    <row r="1253" spans="1:14" x14ac:dyDescent="0.3">
      <c r="A1253" s="187">
        <v>2712</v>
      </c>
      <c r="B1253" s="221">
        <v>377.05500000000001</v>
      </c>
      <c r="C1253" s="221">
        <v>377.05500000000001</v>
      </c>
      <c r="D1253" s="221">
        <v>377.05500000000001</v>
      </c>
      <c r="E1253" s="221">
        <v>0</v>
      </c>
      <c r="F1253" s="221">
        <v>0</v>
      </c>
      <c r="G1253" s="221">
        <v>0</v>
      </c>
      <c r="H1253" s="221">
        <v>0</v>
      </c>
      <c r="I1253" s="221">
        <v>0</v>
      </c>
      <c r="J1253" s="224">
        <v>46006.336053240739</v>
      </c>
      <c r="K1253" s="221">
        <v>3556</v>
      </c>
      <c r="L1253" s="235">
        <f>IFERROR(_xlfn.XLOOKUP($A1253,'LISTA '!$D:$D,'LISTA '!$S:$S),"999999,9")</f>
        <v>394.63199999999995</v>
      </c>
      <c r="M1253" s="2">
        <f>IFERROR(_xlfn.XLOOKUP($A1253,'LISTA '!$D:$D,'LISTA '!$S:$S),"999999,9")</f>
        <v>394.63199999999995</v>
      </c>
      <c r="N1253" s="2">
        <f>IFERROR(_xlfn.XLOOKUP($A1253,'LISTA '!$D:$D,'LISTA '!$S:$S),"999999,9")</f>
        <v>394.63199999999995</v>
      </c>
    </row>
    <row r="1254" spans="1:14" x14ac:dyDescent="0.3">
      <c r="A1254" s="187">
        <v>2713</v>
      </c>
      <c r="B1254" s="221">
        <v>377.05500000000001</v>
      </c>
      <c r="C1254" s="221">
        <v>377.05500000000001</v>
      </c>
      <c r="D1254" s="221">
        <v>377.05500000000001</v>
      </c>
      <c r="E1254" s="221">
        <v>0</v>
      </c>
      <c r="F1254" s="221">
        <v>0</v>
      </c>
      <c r="G1254" s="221">
        <v>0</v>
      </c>
      <c r="H1254" s="221">
        <v>0</v>
      </c>
      <c r="I1254" s="221">
        <v>0</v>
      </c>
      <c r="J1254" s="224">
        <v>46006.336053240739</v>
      </c>
      <c r="K1254" s="221">
        <v>3557</v>
      </c>
      <c r="L1254" s="235">
        <f>IFERROR(_xlfn.XLOOKUP($A1254,'LISTA '!$D:$D,'LISTA '!$S:$S),"999999,9")</f>
        <v>394.63199999999995</v>
      </c>
      <c r="M1254" s="2">
        <f>IFERROR(_xlfn.XLOOKUP($A1254,'LISTA '!$D:$D,'LISTA '!$S:$S),"999999,9")</f>
        <v>394.63199999999995</v>
      </c>
      <c r="N1254" s="2">
        <f>IFERROR(_xlfn.XLOOKUP($A1254,'LISTA '!$D:$D,'LISTA '!$S:$S),"999999,9")</f>
        <v>394.63199999999995</v>
      </c>
    </row>
    <row r="1255" spans="1:14" x14ac:dyDescent="0.3">
      <c r="A1255" s="187">
        <v>1774</v>
      </c>
      <c r="B1255" s="221">
        <v>703.08</v>
      </c>
      <c r="C1255" s="221">
        <v>703.08</v>
      </c>
      <c r="D1255" s="221">
        <v>703.08</v>
      </c>
      <c r="E1255" s="221">
        <v>0</v>
      </c>
      <c r="F1255" s="221">
        <v>0</v>
      </c>
      <c r="G1255" s="221">
        <v>0</v>
      </c>
      <c r="H1255" s="221">
        <v>0</v>
      </c>
      <c r="I1255" s="221">
        <v>0</v>
      </c>
      <c r="J1255" s="224">
        <v>46006.336053240739</v>
      </c>
      <c r="K1255" s="221">
        <v>3070</v>
      </c>
      <c r="L1255" s="235">
        <f>IFERROR(_xlfn.XLOOKUP($A1255,'LISTA '!$D:$D,'LISTA '!$S:$S),"999999,9")</f>
        <v>737.1</v>
      </c>
      <c r="M1255" s="2">
        <f>IFERROR(_xlfn.XLOOKUP($A1255,'LISTA '!$D:$D,'LISTA '!$S:$S),"999999,9")</f>
        <v>737.1</v>
      </c>
      <c r="N1255" s="2">
        <f>IFERROR(_xlfn.XLOOKUP($A1255,'LISTA '!$D:$D,'LISTA '!$S:$S),"999999,9")</f>
        <v>737.1</v>
      </c>
    </row>
    <row r="1256" spans="1:14" x14ac:dyDescent="0.3">
      <c r="A1256" s="187">
        <v>1775</v>
      </c>
      <c r="B1256" s="221">
        <v>703.08</v>
      </c>
      <c r="C1256" s="221">
        <v>703.08</v>
      </c>
      <c r="D1256" s="221">
        <v>703.08</v>
      </c>
      <c r="E1256" s="221">
        <v>0</v>
      </c>
      <c r="F1256" s="221">
        <v>0</v>
      </c>
      <c r="G1256" s="221">
        <v>0</v>
      </c>
      <c r="H1256" s="221">
        <v>0</v>
      </c>
      <c r="I1256" s="221">
        <v>0</v>
      </c>
      <c r="J1256" s="224">
        <v>46006.336053240739</v>
      </c>
      <c r="K1256" s="221">
        <v>3071</v>
      </c>
      <c r="L1256" s="235">
        <f>IFERROR(_xlfn.XLOOKUP($A1256,'LISTA '!$D:$D,'LISTA '!$S:$S),"999999,9")</f>
        <v>737.1</v>
      </c>
      <c r="M1256" s="2">
        <f>IFERROR(_xlfn.XLOOKUP($A1256,'LISTA '!$D:$D,'LISTA '!$S:$S),"999999,9")</f>
        <v>737.1</v>
      </c>
      <c r="N1256" s="2">
        <f>IFERROR(_xlfn.XLOOKUP($A1256,'LISTA '!$D:$D,'LISTA '!$S:$S),"999999,9")</f>
        <v>737.1</v>
      </c>
    </row>
    <row r="1257" spans="1:14" x14ac:dyDescent="0.3">
      <c r="A1257" s="187">
        <v>1776</v>
      </c>
      <c r="B1257" s="221">
        <v>703.08</v>
      </c>
      <c r="C1257" s="221">
        <v>703.08</v>
      </c>
      <c r="D1257" s="221">
        <v>703.08</v>
      </c>
      <c r="E1257" s="221">
        <v>0</v>
      </c>
      <c r="F1257" s="221">
        <v>0</v>
      </c>
      <c r="G1257" s="221">
        <v>0</v>
      </c>
      <c r="H1257" s="221">
        <v>0</v>
      </c>
      <c r="I1257" s="221">
        <v>0</v>
      </c>
      <c r="J1257" s="224">
        <v>46006.336053240739</v>
      </c>
      <c r="K1257" s="221">
        <v>3072</v>
      </c>
      <c r="L1257" s="235">
        <f>IFERROR(_xlfn.XLOOKUP($A1257,'LISTA '!$D:$D,'LISTA '!$S:$S),"999999,9")</f>
        <v>737.1</v>
      </c>
      <c r="M1257" s="2">
        <f>IFERROR(_xlfn.XLOOKUP($A1257,'LISTA '!$D:$D,'LISTA '!$S:$S),"999999,9")</f>
        <v>737.1</v>
      </c>
      <c r="N1257" s="2">
        <f>IFERROR(_xlfn.XLOOKUP($A1257,'LISTA '!$D:$D,'LISTA '!$S:$S),"999999,9")</f>
        <v>737.1</v>
      </c>
    </row>
    <row r="1258" spans="1:14" x14ac:dyDescent="0.3">
      <c r="A1258" s="187">
        <v>1186</v>
      </c>
      <c r="B1258" s="221">
        <v>361.74599999999998</v>
      </c>
      <c r="C1258" s="221">
        <v>361.74599999999998</v>
      </c>
      <c r="D1258" s="221">
        <v>361.74599999999998</v>
      </c>
      <c r="E1258" s="221">
        <v>0</v>
      </c>
      <c r="F1258" s="221">
        <v>0</v>
      </c>
      <c r="G1258" s="221">
        <v>0</v>
      </c>
      <c r="H1258" s="221">
        <v>0</v>
      </c>
      <c r="I1258" s="221">
        <v>0</v>
      </c>
      <c r="J1258" s="224">
        <v>46006.336053240739</v>
      </c>
      <c r="K1258" s="221">
        <v>2125</v>
      </c>
      <c r="L1258" s="235">
        <f>IFERROR(_xlfn.XLOOKUP($A1258,'LISTA '!$D:$D,'LISTA '!$S:$S),"999999,9")</f>
        <v>361.74599999999998</v>
      </c>
      <c r="M1258" s="2">
        <f>IFERROR(_xlfn.XLOOKUP($A1258,'LISTA '!$D:$D,'LISTA '!$S:$S),"999999,9")</f>
        <v>361.74599999999998</v>
      </c>
      <c r="N1258" s="2">
        <f>IFERROR(_xlfn.XLOOKUP($A1258,'LISTA '!$D:$D,'LISTA '!$S:$S),"999999,9")</f>
        <v>361.74599999999998</v>
      </c>
    </row>
    <row r="1259" spans="1:14" x14ac:dyDescent="0.3">
      <c r="A1259" s="187">
        <v>360</v>
      </c>
      <c r="B1259" s="221">
        <v>771.12</v>
      </c>
      <c r="C1259" s="221">
        <v>771.12</v>
      </c>
      <c r="D1259" s="221">
        <v>771.12</v>
      </c>
      <c r="E1259" s="221">
        <v>0</v>
      </c>
      <c r="F1259" s="221">
        <v>0</v>
      </c>
      <c r="G1259" s="221">
        <v>0</v>
      </c>
      <c r="H1259" s="221">
        <v>0</v>
      </c>
      <c r="I1259" s="221">
        <v>0</v>
      </c>
      <c r="J1259" s="224">
        <v>46006.336053240739</v>
      </c>
      <c r="K1259" s="221">
        <v>572</v>
      </c>
      <c r="L1259" s="235">
        <f>IFERROR(_xlfn.XLOOKUP($A1259,'LISTA '!$D:$D,'LISTA '!$S:$S),"999999,9")</f>
        <v>884.52</v>
      </c>
      <c r="M1259" s="2">
        <f>IFERROR(_xlfn.XLOOKUP($A1259,'LISTA '!$D:$D,'LISTA '!$S:$S),"999999,9")</f>
        <v>884.52</v>
      </c>
      <c r="N1259" s="2">
        <f>IFERROR(_xlfn.XLOOKUP($A1259,'LISTA '!$D:$D,'LISTA '!$S:$S),"999999,9")</f>
        <v>884.52</v>
      </c>
    </row>
    <row r="1260" spans="1:14" x14ac:dyDescent="0.3">
      <c r="A1260" s="187">
        <v>388</v>
      </c>
      <c r="B1260" s="221">
        <v>272.15999999999997</v>
      </c>
      <c r="C1260" s="221">
        <v>272.15999999999997</v>
      </c>
      <c r="D1260" s="221">
        <v>272.15999999999997</v>
      </c>
      <c r="E1260" s="221">
        <v>0</v>
      </c>
      <c r="F1260" s="221">
        <v>0</v>
      </c>
      <c r="G1260" s="221">
        <v>0</v>
      </c>
      <c r="H1260" s="221">
        <v>0</v>
      </c>
      <c r="I1260" s="221">
        <v>0</v>
      </c>
      <c r="J1260" s="224">
        <v>46006.336053240739</v>
      </c>
      <c r="K1260" s="221">
        <v>648</v>
      </c>
      <c r="L1260" s="235">
        <f>IFERROR(_xlfn.XLOOKUP($A1260,'LISTA '!$D:$D,'LISTA '!$S:$S),"999999,9")</f>
        <v>272.15999999999997</v>
      </c>
      <c r="M1260" s="2">
        <f>IFERROR(_xlfn.XLOOKUP($A1260,'LISTA '!$D:$D,'LISTA '!$S:$S),"999999,9")</f>
        <v>272.15999999999997</v>
      </c>
      <c r="N1260" s="2">
        <f>IFERROR(_xlfn.XLOOKUP($A1260,'LISTA '!$D:$D,'LISTA '!$S:$S),"999999,9")</f>
        <v>272.15999999999997</v>
      </c>
    </row>
    <row r="1261" spans="1:14" x14ac:dyDescent="0.3">
      <c r="A1261" s="187">
        <v>93</v>
      </c>
      <c r="B1261" s="221">
        <v>999999.9</v>
      </c>
      <c r="C1261" s="221">
        <v>999999.9</v>
      </c>
      <c r="D1261" s="221">
        <v>999999.9</v>
      </c>
      <c r="E1261" s="221">
        <v>0</v>
      </c>
      <c r="F1261" s="221">
        <v>0</v>
      </c>
      <c r="G1261" s="221">
        <v>0</v>
      </c>
      <c r="H1261" s="221">
        <v>0</v>
      </c>
      <c r="I1261" s="221">
        <v>0</v>
      </c>
      <c r="J1261" s="224">
        <v>46006.336053240739</v>
      </c>
      <c r="K1261" s="221">
        <v>275</v>
      </c>
      <c r="L1261" s="235">
        <v>999999.9</v>
      </c>
      <c r="M1261" s="2">
        <v>999999.9</v>
      </c>
      <c r="N1261" s="2">
        <v>999999.9</v>
      </c>
    </row>
    <row r="1262" spans="1:14" x14ac:dyDescent="0.3">
      <c r="A1262" s="187">
        <v>92</v>
      </c>
      <c r="B1262" s="221">
        <v>771.12</v>
      </c>
      <c r="C1262" s="221">
        <v>771.12</v>
      </c>
      <c r="D1262" s="221">
        <v>771.12</v>
      </c>
      <c r="E1262" s="221">
        <v>0</v>
      </c>
      <c r="F1262" s="221">
        <v>0</v>
      </c>
      <c r="G1262" s="221">
        <v>0</v>
      </c>
      <c r="H1262" s="221">
        <v>0</v>
      </c>
      <c r="I1262" s="221">
        <v>0</v>
      </c>
      <c r="J1262" s="224">
        <v>46006.336053240739</v>
      </c>
      <c r="K1262" s="221">
        <v>276</v>
      </c>
      <c r="L1262" s="235">
        <f>IFERROR(_xlfn.XLOOKUP($A1262,'LISTA '!$D:$D,'LISTA '!$S:$S),"999999,9")</f>
        <v>884.52</v>
      </c>
      <c r="M1262" s="2">
        <f>IFERROR(_xlfn.XLOOKUP($A1262,'LISTA '!$D:$D,'LISTA '!$S:$S),"999999,9")</f>
        <v>884.52</v>
      </c>
      <c r="N1262" s="2">
        <f>IFERROR(_xlfn.XLOOKUP($A1262,'LISTA '!$D:$D,'LISTA '!$S:$S),"999999,9")</f>
        <v>884.52</v>
      </c>
    </row>
    <row r="1263" spans="1:14" x14ac:dyDescent="0.3">
      <c r="A1263" s="187">
        <v>94</v>
      </c>
      <c r="B1263" s="221">
        <v>640.71</v>
      </c>
      <c r="C1263" s="221">
        <v>640.71</v>
      </c>
      <c r="D1263" s="221">
        <v>640.71</v>
      </c>
      <c r="E1263" s="221">
        <v>0</v>
      </c>
      <c r="F1263" s="221">
        <v>0</v>
      </c>
      <c r="G1263" s="221">
        <v>0</v>
      </c>
      <c r="H1263" s="221">
        <v>0</v>
      </c>
      <c r="I1263" s="221">
        <v>0</v>
      </c>
      <c r="J1263" s="224">
        <v>46006.336053240739</v>
      </c>
      <c r="K1263" s="221">
        <v>277</v>
      </c>
      <c r="L1263" s="235">
        <f>IFERROR(_xlfn.XLOOKUP($A1263,'LISTA '!$D:$D,'LISTA '!$S:$S),"999999,9")</f>
        <v>640.71</v>
      </c>
      <c r="M1263" s="2">
        <f>IFERROR(_xlfn.XLOOKUP($A1263,'LISTA '!$D:$D,'LISTA '!$S:$S),"999999,9")</f>
        <v>640.71</v>
      </c>
      <c r="N1263" s="2">
        <f>IFERROR(_xlfn.XLOOKUP($A1263,'LISTA '!$D:$D,'LISTA '!$S:$S),"999999,9")</f>
        <v>640.71</v>
      </c>
    </row>
    <row r="1264" spans="1:14" x14ac:dyDescent="0.3">
      <c r="A1264" s="187">
        <v>97</v>
      </c>
      <c r="B1264" s="221">
        <v>674.73</v>
      </c>
      <c r="C1264" s="221">
        <v>674.73</v>
      </c>
      <c r="D1264" s="221">
        <v>674.73</v>
      </c>
      <c r="E1264" s="221">
        <v>0</v>
      </c>
      <c r="F1264" s="221">
        <v>0</v>
      </c>
      <c r="G1264" s="221">
        <v>0</v>
      </c>
      <c r="H1264" s="221">
        <v>0</v>
      </c>
      <c r="I1264" s="221">
        <v>0</v>
      </c>
      <c r="J1264" s="224">
        <v>46006.336053240739</v>
      </c>
      <c r="K1264" s="221">
        <v>279</v>
      </c>
      <c r="L1264" s="235">
        <f>IFERROR(_xlfn.XLOOKUP($A1264,'LISTA '!$D:$D,'LISTA '!$S:$S),"999999,9")</f>
        <v>674.73</v>
      </c>
      <c r="M1264" s="2">
        <f>IFERROR(_xlfn.XLOOKUP($A1264,'LISTA '!$D:$D,'LISTA '!$S:$S),"999999,9")</f>
        <v>674.73</v>
      </c>
      <c r="N1264" s="2">
        <f>IFERROR(_xlfn.XLOOKUP($A1264,'LISTA '!$D:$D,'LISTA '!$S:$S),"999999,9")</f>
        <v>674.73</v>
      </c>
    </row>
    <row r="1265" spans="1:14" x14ac:dyDescent="0.3">
      <c r="A1265" s="187">
        <v>2732</v>
      </c>
      <c r="B1265" s="221">
        <v>170.39999999999998</v>
      </c>
      <c r="C1265" s="221">
        <v>170.39999999999998</v>
      </c>
      <c r="D1265" s="221">
        <v>170.39999999999998</v>
      </c>
      <c r="E1265" s="221">
        <v>0</v>
      </c>
      <c r="F1265" s="221">
        <v>0</v>
      </c>
      <c r="G1265" s="221">
        <v>0</v>
      </c>
      <c r="H1265" s="221">
        <v>0</v>
      </c>
      <c r="I1265" s="221">
        <v>0</v>
      </c>
      <c r="J1265" s="224">
        <v>46006.336053240739</v>
      </c>
      <c r="K1265" s="221">
        <v>3638</v>
      </c>
      <c r="L1265" s="235">
        <f>IFERROR(_xlfn.XLOOKUP($A1265,'LISTA '!$D:$D,'LISTA '!$S:$S),"999999,9")</f>
        <v>170.39999999999998</v>
      </c>
      <c r="M1265" s="2">
        <f>IFERROR(_xlfn.XLOOKUP($A1265,'LISTA '!$D:$D,'LISTA '!$S:$S),"999999,9")</f>
        <v>170.39999999999998</v>
      </c>
      <c r="N1265" s="2">
        <f>IFERROR(_xlfn.XLOOKUP($A1265,'LISTA '!$D:$D,'LISTA '!$S:$S),"999999,9")</f>
        <v>170.39999999999998</v>
      </c>
    </row>
    <row r="1266" spans="1:14" x14ac:dyDescent="0.3">
      <c r="A1266" s="187">
        <v>2733</v>
      </c>
      <c r="B1266" s="221">
        <v>84</v>
      </c>
      <c r="C1266" s="221">
        <v>84</v>
      </c>
      <c r="D1266" s="221">
        <v>84</v>
      </c>
      <c r="E1266" s="221">
        <v>0</v>
      </c>
      <c r="F1266" s="221">
        <v>0</v>
      </c>
      <c r="G1266" s="221">
        <v>0</v>
      </c>
      <c r="H1266" s="221">
        <v>0</v>
      </c>
      <c r="I1266" s="221">
        <v>0</v>
      </c>
      <c r="J1266" s="224">
        <v>46006.336053240739</v>
      </c>
      <c r="K1266" s="221">
        <v>3639</v>
      </c>
      <c r="L1266" s="235">
        <f>IFERROR(_xlfn.XLOOKUP($A1266,'LISTA '!$D:$D,'LISTA '!$S:$S),"999999,9")</f>
        <v>84</v>
      </c>
      <c r="M1266" s="2">
        <f>IFERROR(_xlfn.XLOOKUP($A1266,'LISTA '!$D:$D,'LISTA '!$S:$S),"999999,9")</f>
        <v>84</v>
      </c>
      <c r="N1266" s="2">
        <f>IFERROR(_xlfn.XLOOKUP($A1266,'LISTA '!$D:$D,'LISTA '!$S:$S),"999999,9")</f>
        <v>84</v>
      </c>
    </row>
    <row r="1267" spans="1:14" x14ac:dyDescent="0.3">
      <c r="A1267" s="187">
        <v>2734</v>
      </c>
      <c r="B1267" s="221">
        <v>120</v>
      </c>
      <c r="C1267" s="221">
        <v>120</v>
      </c>
      <c r="D1267" s="221">
        <v>120</v>
      </c>
      <c r="E1267" s="221">
        <v>0</v>
      </c>
      <c r="F1267" s="221">
        <v>0</v>
      </c>
      <c r="G1267" s="221">
        <v>0</v>
      </c>
      <c r="H1267" s="221">
        <v>0</v>
      </c>
      <c r="I1267" s="221">
        <v>0</v>
      </c>
      <c r="J1267" s="224">
        <v>46006.336053240739</v>
      </c>
      <c r="K1267" s="221">
        <v>3640</v>
      </c>
      <c r="L1267" s="235">
        <f>IFERROR(_xlfn.XLOOKUP($A1267,'LISTA '!$D:$D,'LISTA '!$S:$S),"999999,9")</f>
        <v>120</v>
      </c>
      <c r="M1267" s="2">
        <f>IFERROR(_xlfn.XLOOKUP($A1267,'LISTA '!$D:$D,'LISTA '!$S:$S),"999999,9")</f>
        <v>120</v>
      </c>
      <c r="N1267" s="2">
        <f>IFERROR(_xlfn.XLOOKUP($A1267,'LISTA '!$D:$D,'LISTA '!$S:$S),"999999,9")</f>
        <v>120</v>
      </c>
    </row>
    <row r="1268" spans="1:14" x14ac:dyDescent="0.3">
      <c r="A1268" s="187">
        <v>2735</v>
      </c>
      <c r="B1268" s="221">
        <v>114</v>
      </c>
      <c r="C1268" s="221">
        <v>114</v>
      </c>
      <c r="D1268" s="221">
        <v>114</v>
      </c>
      <c r="E1268" s="221">
        <v>0</v>
      </c>
      <c r="F1268" s="221">
        <v>0</v>
      </c>
      <c r="G1268" s="221">
        <v>0</v>
      </c>
      <c r="H1268" s="221">
        <v>0</v>
      </c>
      <c r="I1268" s="221">
        <v>0</v>
      </c>
      <c r="J1268" s="224">
        <v>46006.336053240739</v>
      </c>
      <c r="K1268" s="221">
        <v>3641</v>
      </c>
      <c r="L1268" s="235">
        <f>IFERROR(_xlfn.XLOOKUP($A1268,'LISTA '!$D:$D,'LISTA '!$S:$S),"999999,9")</f>
        <v>114</v>
      </c>
      <c r="M1268" s="2">
        <f>IFERROR(_xlfn.XLOOKUP($A1268,'LISTA '!$D:$D,'LISTA '!$S:$S),"999999,9")</f>
        <v>114</v>
      </c>
      <c r="N1268" s="2">
        <f>IFERROR(_xlfn.XLOOKUP($A1268,'LISTA '!$D:$D,'LISTA '!$S:$S),"999999,9")</f>
        <v>114</v>
      </c>
    </row>
    <row r="1269" spans="1:14" x14ac:dyDescent="0.3">
      <c r="A1269" s="187">
        <v>2736</v>
      </c>
      <c r="B1269" s="221">
        <v>132</v>
      </c>
      <c r="C1269" s="221">
        <v>132</v>
      </c>
      <c r="D1269" s="221">
        <v>132</v>
      </c>
      <c r="E1269" s="221">
        <v>0</v>
      </c>
      <c r="F1269" s="221">
        <v>0</v>
      </c>
      <c r="G1269" s="221">
        <v>0</v>
      </c>
      <c r="H1269" s="221">
        <v>0</v>
      </c>
      <c r="I1269" s="221">
        <v>0</v>
      </c>
      <c r="J1269" s="224">
        <v>46006.336053240739</v>
      </c>
      <c r="K1269" s="221">
        <v>3642</v>
      </c>
      <c r="L1269" s="235">
        <f>IFERROR(_xlfn.XLOOKUP($A1269,'LISTA '!$D:$D,'LISTA '!$S:$S),"999999,9")</f>
        <v>132</v>
      </c>
      <c r="M1269" s="2">
        <f>IFERROR(_xlfn.XLOOKUP($A1269,'LISTA '!$D:$D,'LISTA '!$S:$S),"999999,9")</f>
        <v>132</v>
      </c>
      <c r="N1269" s="2">
        <f>IFERROR(_xlfn.XLOOKUP($A1269,'LISTA '!$D:$D,'LISTA '!$S:$S),"999999,9")</f>
        <v>132</v>
      </c>
    </row>
    <row r="1270" spans="1:14" x14ac:dyDescent="0.3">
      <c r="A1270" s="187">
        <v>2737</v>
      </c>
      <c r="B1270" s="221">
        <v>42</v>
      </c>
      <c r="C1270" s="221">
        <v>42</v>
      </c>
      <c r="D1270" s="221">
        <v>42</v>
      </c>
      <c r="E1270" s="221">
        <v>0</v>
      </c>
      <c r="F1270" s="221">
        <v>0</v>
      </c>
      <c r="G1270" s="221">
        <v>0</v>
      </c>
      <c r="H1270" s="221">
        <v>0</v>
      </c>
      <c r="I1270" s="221">
        <v>0</v>
      </c>
      <c r="J1270" s="224">
        <v>46006.336053240739</v>
      </c>
      <c r="K1270" s="221">
        <v>3643</v>
      </c>
      <c r="L1270" s="235">
        <f>IFERROR(_xlfn.XLOOKUP($A1270,'LISTA '!$D:$D,'LISTA '!$S:$S),"999999,9")</f>
        <v>42</v>
      </c>
      <c r="M1270" s="2">
        <f>IFERROR(_xlfn.XLOOKUP($A1270,'LISTA '!$D:$D,'LISTA '!$S:$S),"999999,9")</f>
        <v>42</v>
      </c>
      <c r="N1270" s="2">
        <f>IFERROR(_xlfn.XLOOKUP($A1270,'LISTA '!$D:$D,'LISTA '!$S:$S),"999999,9")</f>
        <v>42</v>
      </c>
    </row>
    <row r="1271" spans="1:14" x14ac:dyDescent="0.3">
      <c r="A1271" s="187">
        <v>2738</v>
      </c>
      <c r="B1271" s="221">
        <v>54</v>
      </c>
      <c r="C1271" s="221">
        <v>54</v>
      </c>
      <c r="D1271" s="221">
        <v>54</v>
      </c>
      <c r="E1271" s="221">
        <v>0</v>
      </c>
      <c r="F1271" s="221">
        <v>0</v>
      </c>
      <c r="G1271" s="221">
        <v>0</v>
      </c>
      <c r="H1271" s="221">
        <v>0</v>
      </c>
      <c r="I1271" s="221">
        <v>0</v>
      </c>
      <c r="J1271" s="224">
        <v>46006.336053240739</v>
      </c>
      <c r="K1271" s="221">
        <v>3644</v>
      </c>
      <c r="L1271" s="235">
        <f>IFERROR(_xlfn.XLOOKUP($A1271,'LISTA '!$D:$D,'LISTA '!$S:$S),"999999,9")</f>
        <v>54</v>
      </c>
      <c r="M1271" s="2">
        <f>IFERROR(_xlfn.XLOOKUP($A1271,'LISTA '!$D:$D,'LISTA '!$S:$S),"999999,9")</f>
        <v>54</v>
      </c>
      <c r="N1271" s="2">
        <f>IFERROR(_xlfn.XLOOKUP($A1271,'LISTA '!$D:$D,'LISTA '!$S:$S),"999999,9")</f>
        <v>54</v>
      </c>
    </row>
    <row r="1272" spans="1:14" x14ac:dyDescent="0.3">
      <c r="A1272" s="187">
        <v>2722</v>
      </c>
      <c r="B1272" s="221">
        <v>540</v>
      </c>
      <c r="C1272" s="221">
        <v>540</v>
      </c>
      <c r="D1272" s="221">
        <v>540</v>
      </c>
      <c r="E1272" s="221">
        <v>0</v>
      </c>
      <c r="F1272" s="221">
        <v>0</v>
      </c>
      <c r="G1272" s="221">
        <v>0</v>
      </c>
      <c r="H1272" s="221">
        <v>0</v>
      </c>
      <c r="I1272" s="221">
        <v>0</v>
      </c>
      <c r="J1272" s="224">
        <v>46006.336053240739</v>
      </c>
      <c r="K1272" s="221">
        <v>3628</v>
      </c>
      <c r="L1272" s="235">
        <f>IFERROR(_xlfn.XLOOKUP($A1272,'LISTA '!$D:$D,'LISTA '!$S:$S),"999999,9")</f>
        <v>540</v>
      </c>
      <c r="M1272" s="2">
        <f>IFERROR(_xlfn.XLOOKUP($A1272,'LISTA '!$D:$D,'LISTA '!$S:$S),"999999,9")</f>
        <v>540</v>
      </c>
      <c r="N1272" s="2">
        <f>IFERROR(_xlfn.XLOOKUP($A1272,'LISTA '!$D:$D,'LISTA '!$S:$S),"999999,9")</f>
        <v>540</v>
      </c>
    </row>
    <row r="1273" spans="1:14" x14ac:dyDescent="0.3">
      <c r="A1273" s="187">
        <v>2723</v>
      </c>
      <c r="B1273" s="221">
        <v>577.20000000000005</v>
      </c>
      <c r="C1273" s="221">
        <v>577.20000000000005</v>
      </c>
      <c r="D1273" s="221">
        <v>577.20000000000005</v>
      </c>
      <c r="E1273" s="221">
        <v>0</v>
      </c>
      <c r="F1273" s="221">
        <v>0</v>
      </c>
      <c r="G1273" s="221">
        <v>0</v>
      </c>
      <c r="H1273" s="221">
        <v>0</v>
      </c>
      <c r="I1273" s="221">
        <v>0</v>
      </c>
      <c r="J1273" s="224">
        <v>46006.336053240739</v>
      </c>
      <c r="K1273" s="221">
        <v>3629</v>
      </c>
      <c r="L1273" s="235">
        <f>IFERROR(_xlfn.XLOOKUP($A1273,'LISTA '!$D:$D,'LISTA '!$S:$S),"999999,9")</f>
        <v>577.20000000000005</v>
      </c>
      <c r="M1273" s="2">
        <f>IFERROR(_xlfn.XLOOKUP($A1273,'LISTA '!$D:$D,'LISTA '!$S:$S),"999999,9")</f>
        <v>577.20000000000005</v>
      </c>
      <c r="N1273" s="2">
        <f>IFERROR(_xlfn.XLOOKUP($A1273,'LISTA '!$D:$D,'LISTA '!$S:$S),"999999,9")</f>
        <v>577.20000000000005</v>
      </c>
    </row>
    <row r="1274" spans="1:14" x14ac:dyDescent="0.3">
      <c r="A1274" s="187">
        <v>2724</v>
      </c>
      <c r="B1274" s="221">
        <v>646.79999999999995</v>
      </c>
      <c r="C1274" s="221">
        <v>646.79999999999995</v>
      </c>
      <c r="D1274" s="221">
        <v>646.79999999999995</v>
      </c>
      <c r="E1274" s="221">
        <v>0</v>
      </c>
      <c r="F1274" s="221">
        <v>0</v>
      </c>
      <c r="G1274" s="221">
        <v>0</v>
      </c>
      <c r="H1274" s="221">
        <v>0</v>
      </c>
      <c r="I1274" s="221">
        <v>0</v>
      </c>
      <c r="J1274" s="224">
        <v>46006.336053240739</v>
      </c>
      <c r="K1274" s="221">
        <v>3630</v>
      </c>
      <c r="L1274" s="235">
        <f>IFERROR(_xlfn.XLOOKUP($A1274,'LISTA '!$D:$D,'LISTA '!$S:$S),"999999,9")</f>
        <v>646.79999999999995</v>
      </c>
      <c r="M1274" s="2">
        <f>IFERROR(_xlfn.XLOOKUP($A1274,'LISTA '!$D:$D,'LISTA '!$S:$S),"999999,9")</f>
        <v>646.79999999999995</v>
      </c>
      <c r="N1274" s="2">
        <f>IFERROR(_xlfn.XLOOKUP($A1274,'LISTA '!$D:$D,'LISTA '!$S:$S),"999999,9")</f>
        <v>646.79999999999995</v>
      </c>
    </row>
    <row r="1275" spans="1:14" x14ac:dyDescent="0.3">
      <c r="A1275" s="187">
        <v>2725</v>
      </c>
      <c r="B1275" s="221">
        <v>1018.8000000000001</v>
      </c>
      <c r="C1275" s="221">
        <v>1018.8000000000001</v>
      </c>
      <c r="D1275" s="221">
        <v>1018.8000000000001</v>
      </c>
      <c r="E1275" s="221">
        <v>0</v>
      </c>
      <c r="F1275" s="221">
        <v>0</v>
      </c>
      <c r="G1275" s="221">
        <v>0</v>
      </c>
      <c r="H1275" s="221">
        <v>0</v>
      </c>
      <c r="I1275" s="221">
        <v>0</v>
      </c>
      <c r="J1275" s="224">
        <v>46006.336053240739</v>
      </c>
      <c r="K1275" s="221">
        <v>3631</v>
      </c>
      <c r="L1275" s="235">
        <f>IFERROR(_xlfn.XLOOKUP($A1275,'LISTA '!$D:$D,'LISTA '!$S:$S),"999999,9")</f>
        <v>1018.8000000000001</v>
      </c>
      <c r="M1275" s="2">
        <f>IFERROR(_xlfn.XLOOKUP($A1275,'LISTA '!$D:$D,'LISTA '!$S:$S),"999999,9")</f>
        <v>1018.8000000000001</v>
      </c>
      <c r="N1275" s="2">
        <f>IFERROR(_xlfn.XLOOKUP($A1275,'LISTA '!$D:$D,'LISTA '!$S:$S),"999999,9")</f>
        <v>1018.8000000000001</v>
      </c>
    </row>
    <row r="1276" spans="1:14" x14ac:dyDescent="0.3">
      <c r="A1276" s="187">
        <v>2726</v>
      </c>
      <c r="B1276" s="221">
        <v>916.80000000000007</v>
      </c>
      <c r="C1276" s="221">
        <v>916.80000000000007</v>
      </c>
      <c r="D1276" s="221">
        <v>916.80000000000007</v>
      </c>
      <c r="E1276" s="221">
        <v>0</v>
      </c>
      <c r="F1276" s="221">
        <v>0</v>
      </c>
      <c r="G1276" s="221">
        <v>0</v>
      </c>
      <c r="H1276" s="221">
        <v>0</v>
      </c>
      <c r="I1276" s="221">
        <v>0</v>
      </c>
      <c r="J1276" s="224">
        <v>46006.336053240739</v>
      </c>
      <c r="K1276" s="221">
        <v>3632</v>
      </c>
      <c r="L1276" s="235">
        <f>IFERROR(_xlfn.XLOOKUP($A1276,'LISTA '!$D:$D,'LISTA '!$S:$S),"999999,9")</f>
        <v>916.80000000000007</v>
      </c>
      <c r="M1276" s="2">
        <f>IFERROR(_xlfn.XLOOKUP($A1276,'LISTA '!$D:$D,'LISTA '!$S:$S),"999999,9")</f>
        <v>916.80000000000007</v>
      </c>
      <c r="N1276" s="2">
        <f>IFERROR(_xlfn.XLOOKUP($A1276,'LISTA '!$D:$D,'LISTA '!$S:$S),"999999,9")</f>
        <v>916.80000000000007</v>
      </c>
    </row>
    <row r="1277" spans="1:14" x14ac:dyDescent="0.3">
      <c r="A1277" s="187">
        <v>2727</v>
      </c>
      <c r="B1277" s="221">
        <v>153.4</v>
      </c>
      <c r="C1277" s="221">
        <v>153.4</v>
      </c>
      <c r="D1277" s="221">
        <v>153.4</v>
      </c>
      <c r="E1277" s="221">
        <v>0</v>
      </c>
      <c r="F1277" s="221">
        <v>0</v>
      </c>
      <c r="G1277" s="221">
        <v>0</v>
      </c>
      <c r="H1277" s="221">
        <v>0</v>
      </c>
      <c r="I1277" s="221">
        <v>0</v>
      </c>
      <c r="J1277" s="224">
        <v>46006.336053240739</v>
      </c>
      <c r="K1277" s="221">
        <v>3633</v>
      </c>
      <c r="L1277" s="235">
        <f>IFERROR(_xlfn.XLOOKUP($A1277,'LISTA '!$D:$D,'LISTA '!$S:$S),"999999,9")</f>
        <v>153.4</v>
      </c>
      <c r="M1277" s="2">
        <f>IFERROR(_xlfn.XLOOKUP($A1277,'LISTA '!$D:$D,'LISTA '!$S:$S),"999999,9")</f>
        <v>153.4</v>
      </c>
      <c r="N1277" s="2">
        <f>IFERROR(_xlfn.XLOOKUP($A1277,'LISTA '!$D:$D,'LISTA '!$S:$S),"999999,9")</f>
        <v>153.4</v>
      </c>
    </row>
    <row r="1278" spans="1:14" x14ac:dyDescent="0.3">
      <c r="A1278" s="187">
        <v>2728</v>
      </c>
      <c r="B1278" s="221">
        <v>172.2</v>
      </c>
      <c r="C1278" s="221">
        <v>172.2</v>
      </c>
      <c r="D1278" s="221">
        <v>172.2</v>
      </c>
      <c r="E1278" s="221">
        <v>0</v>
      </c>
      <c r="F1278" s="221">
        <v>0</v>
      </c>
      <c r="G1278" s="221">
        <v>0</v>
      </c>
      <c r="H1278" s="221">
        <v>0</v>
      </c>
      <c r="I1278" s="221">
        <v>0</v>
      </c>
      <c r="J1278" s="224">
        <v>46006.336053240739</v>
      </c>
      <c r="K1278" s="221">
        <v>3634</v>
      </c>
      <c r="L1278" s="235">
        <f>IFERROR(_xlfn.XLOOKUP($A1278,'LISTA '!$D:$D,'LISTA '!$S:$S),"999999,9")</f>
        <v>172.2</v>
      </c>
      <c r="M1278" s="2">
        <f>IFERROR(_xlfn.XLOOKUP($A1278,'LISTA '!$D:$D,'LISTA '!$S:$S),"999999,9")</f>
        <v>172.2</v>
      </c>
      <c r="N1278" s="2">
        <f>IFERROR(_xlfn.XLOOKUP($A1278,'LISTA '!$D:$D,'LISTA '!$S:$S),"999999,9")</f>
        <v>172.2</v>
      </c>
    </row>
    <row r="1279" spans="1:14" x14ac:dyDescent="0.3">
      <c r="A1279" s="187">
        <v>2729</v>
      </c>
      <c r="B1279" s="221">
        <v>168</v>
      </c>
      <c r="C1279" s="221">
        <v>168</v>
      </c>
      <c r="D1279" s="221">
        <v>168</v>
      </c>
      <c r="E1279" s="221">
        <v>0</v>
      </c>
      <c r="F1279" s="221">
        <v>0</v>
      </c>
      <c r="G1279" s="221">
        <v>0</v>
      </c>
      <c r="H1279" s="221">
        <v>0</v>
      </c>
      <c r="I1279" s="221">
        <v>0</v>
      </c>
      <c r="J1279" s="224">
        <v>46006.336053240739</v>
      </c>
      <c r="K1279" s="221">
        <v>3635</v>
      </c>
      <c r="L1279" s="235">
        <f>IFERROR(_xlfn.XLOOKUP($A1279,'LISTA '!$D:$D,'LISTA '!$S:$S),"999999,9")</f>
        <v>168</v>
      </c>
      <c r="M1279" s="2">
        <f>IFERROR(_xlfn.XLOOKUP($A1279,'LISTA '!$D:$D,'LISTA '!$S:$S),"999999,9")</f>
        <v>168</v>
      </c>
      <c r="N1279" s="2">
        <f>IFERROR(_xlfn.XLOOKUP($A1279,'LISTA '!$D:$D,'LISTA '!$S:$S),"999999,9")</f>
        <v>168</v>
      </c>
    </row>
    <row r="1280" spans="1:14" x14ac:dyDescent="0.3">
      <c r="A1280" s="187">
        <v>2730</v>
      </c>
      <c r="B1280" s="221">
        <v>384</v>
      </c>
      <c r="C1280" s="221">
        <v>384</v>
      </c>
      <c r="D1280" s="221">
        <v>384</v>
      </c>
      <c r="E1280" s="221">
        <v>0</v>
      </c>
      <c r="F1280" s="221">
        <v>0</v>
      </c>
      <c r="G1280" s="221">
        <v>0</v>
      </c>
      <c r="H1280" s="221">
        <v>0</v>
      </c>
      <c r="I1280" s="221">
        <v>0</v>
      </c>
      <c r="J1280" s="224">
        <v>46006.336053240739</v>
      </c>
      <c r="K1280" s="221">
        <v>3636</v>
      </c>
      <c r="L1280" s="235">
        <f>IFERROR(_xlfn.XLOOKUP($A1280,'LISTA '!$D:$D,'LISTA '!$S:$S),"999999,9")</f>
        <v>384</v>
      </c>
      <c r="M1280" s="2">
        <f>IFERROR(_xlfn.XLOOKUP($A1280,'LISTA '!$D:$D,'LISTA '!$S:$S),"999999,9")</f>
        <v>384</v>
      </c>
      <c r="N1280" s="2">
        <f>IFERROR(_xlfn.XLOOKUP($A1280,'LISTA '!$D:$D,'LISTA '!$S:$S),"999999,9")</f>
        <v>384</v>
      </c>
    </row>
    <row r="1281" spans="1:14" x14ac:dyDescent="0.3">
      <c r="A1281" s="187">
        <v>2731</v>
      </c>
      <c r="B1281" s="221">
        <v>384</v>
      </c>
      <c r="C1281" s="221">
        <v>384</v>
      </c>
      <c r="D1281" s="221">
        <v>384</v>
      </c>
      <c r="E1281" s="221">
        <v>0</v>
      </c>
      <c r="F1281" s="221">
        <v>0</v>
      </c>
      <c r="G1281" s="221">
        <v>0</v>
      </c>
      <c r="H1281" s="221">
        <v>0</v>
      </c>
      <c r="I1281" s="221">
        <v>0</v>
      </c>
      <c r="J1281" s="224">
        <v>46006.336053240739</v>
      </c>
      <c r="K1281" s="221">
        <v>3637</v>
      </c>
      <c r="L1281" s="235">
        <f>IFERROR(_xlfn.XLOOKUP($A1281,'LISTA '!$D:$D,'LISTA '!$S:$S),"999999,9")</f>
        <v>384</v>
      </c>
      <c r="M1281" s="2">
        <f>IFERROR(_xlfn.XLOOKUP($A1281,'LISTA '!$D:$D,'LISTA '!$S:$S),"999999,9")</f>
        <v>384</v>
      </c>
      <c r="N1281" s="2">
        <f>IFERROR(_xlfn.XLOOKUP($A1281,'LISTA '!$D:$D,'LISTA '!$S:$S),"999999,9")</f>
        <v>384</v>
      </c>
    </row>
    <row r="1282" spans="1:14" x14ac:dyDescent="0.3">
      <c r="A1282" s="187">
        <v>2720</v>
      </c>
      <c r="B1282" s="221">
        <v>168</v>
      </c>
      <c r="C1282" s="221">
        <v>168</v>
      </c>
      <c r="D1282" s="221">
        <v>168</v>
      </c>
      <c r="E1282" s="221">
        <v>0</v>
      </c>
      <c r="F1282" s="221">
        <v>0</v>
      </c>
      <c r="G1282" s="221">
        <v>0</v>
      </c>
      <c r="H1282" s="221">
        <v>0</v>
      </c>
      <c r="I1282" s="221">
        <v>0</v>
      </c>
      <c r="J1282" s="224">
        <v>46006.336053240739</v>
      </c>
      <c r="K1282" s="221">
        <v>3626</v>
      </c>
      <c r="L1282" s="235">
        <f>IFERROR(_xlfn.XLOOKUP($A1282,'LISTA '!$D:$D,'LISTA '!$S:$S),"999999,9")</f>
        <v>168</v>
      </c>
      <c r="M1282" s="2">
        <f>IFERROR(_xlfn.XLOOKUP($A1282,'LISTA '!$D:$D,'LISTA '!$S:$S),"999999,9")</f>
        <v>168</v>
      </c>
      <c r="N1282" s="2">
        <f>IFERROR(_xlfn.XLOOKUP($A1282,'LISTA '!$D:$D,'LISTA '!$S:$S),"999999,9")</f>
        <v>168</v>
      </c>
    </row>
    <row r="1283" spans="1:14" x14ac:dyDescent="0.3">
      <c r="A1283" s="187">
        <v>2721</v>
      </c>
      <c r="B1283" s="221">
        <v>252</v>
      </c>
      <c r="C1283" s="221">
        <v>252</v>
      </c>
      <c r="D1283" s="221">
        <v>252</v>
      </c>
      <c r="E1283" s="221">
        <v>0</v>
      </c>
      <c r="F1283" s="221">
        <v>0</v>
      </c>
      <c r="G1283" s="221">
        <v>0</v>
      </c>
      <c r="H1283" s="221">
        <v>0</v>
      </c>
      <c r="I1283" s="221">
        <v>0</v>
      </c>
      <c r="J1283" s="224">
        <v>46006.336053240739</v>
      </c>
      <c r="K1283" s="221">
        <v>3627</v>
      </c>
      <c r="L1283" s="235">
        <f>IFERROR(_xlfn.XLOOKUP($A1283,'LISTA '!$D:$D,'LISTA '!$S:$S),"999999,9")</f>
        <v>252</v>
      </c>
      <c r="M1283" s="2">
        <f>IFERROR(_xlfn.XLOOKUP($A1283,'LISTA '!$D:$D,'LISTA '!$S:$S),"999999,9")</f>
        <v>252</v>
      </c>
      <c r="N1283" s="2">
        <f>IFERROR(_xlfn.XLOOKUP($A1283,'LISTA '!$D:$D,'LISTA '!$S:$S),"999999,9")</f>
        <v>252</v>
      </c>
    </row>
    <row r="1284" spans="1:14" x14ac:dyDescent="0.3">
      <c r="A1284" s="187">
        <v>2674</v>
      </c>
      <c r="B1284" s="221">
        <v>38.400000000000006</v>
      </c>
      <c r="C1284" s="221">
        <v>38.400000000000006</v>
      </c>
      <c r="D1284" s="221">
        <v>38.400000000000006</v>
      </c>
      <c r="E1284" s="221">
        <v>0</v>
      </c>
      <c r="F1284" s="221">
        <v>0</v>
      </c>
      <c r="G1284" s="221">
        <v>0</v>
      </c>
      <c r="H1284" s="221">
        <v>0</v>
      </c>
      <c r="I1284" s="221">
        <v>0</v>
      </c>
      <c r="J1284" s="224">
        <v>46006.336053240739</v>
      </c>
      <c r="K1284" s="221">
        <v>3450</v>
      </c>
      <c r="L1284" s="235">
        <f>IFERROR(_xlfn.XLOOKUP($A1284,'LISTA '!$D:$D,'LISTA '!$S:$S),"999999,9")</f>
        <v>38.400000000000006</v>
      </c>
      <c r="M1284" s="2">
        <f>IFERROR(_xlfn.XLOOKUP($A1284,'LISTA '!$D:$D,'LISTA '!$S:$S),"999999,9")</f>
        <v>38.400000000000006</v>
      </c>
      <c r="N1284" s="2">
        <f>IFERROR(_xlfn.XLOOKUP($A1284,'LISTA '!$D:$D,'LISTA '!$S:$S),"999999,9")</f>
        <v>38.400000000000006</v>
      </c>
    </row>
    <row r="1285" spans="1:14" x14ac:dyDescent="0.3">
      <c r="A1285" s="187">
        <v>2675</v>
      </c>
      <c r="B1285" s="221">
        <v>38.400000000000006</v>
      </c>
      <c r="C1285" s="221">
        <v>38.400000000000006</v>
      </c>
      <c r="D1285" s="221">
        <v>38.400000000000006</v>
      </c>
      <c r="E1285" s="221">
        <v>0</v>
      </c>
      <c r="F1285" s="221">
        <v>0</v>
      </c>
      <c r="G1285" s="221">
        <v>0</v>
      </c>
      <c r="H1285" s="221">
        <v>0</v>
      </c>
      <c r="I1285" s="221">
        <v>0</v>
      </c>
      <c r="J1285" s="224">
        <v>46006.336053240739</v>
      </c>
      <c r="K1285" s="221">
        <v>3451</v>
      </c>
      <c r="L1285" s="235">
        <f>IFERROR(_xlfn.XLOOKUP($A1285,'LISTA '!$D:$D,'LISTA '!$S:$S),"999999,9")</f>
        <v>38.400000000000006</v>
      </c>
      <c r="M1285" s="2">
        <f>IFERROR(_xlfn.XLOOKUP($A1285,'LISTA '!$D:$D,'LISTA '!$S:$S),"999999,9")</f>
        <v>38.400000000000006</v>
      </c>
      <c r="N1285" s="2">
        <f>IFERROR(_xlfn.XLOOKUP($A1285,'LISTA '!$D:$D,'LISTA '!$S:$S),"999999,9")</f>
        <v>38.400000000000006</v>
      </c>
    </row>
    <row r="1286" spans="1:14" x14ac:dyDescent="0.3">
      <c r="A1286" s="187">
        <v>2676</v>
      </c>
      <c r="B1286" s="221">
        <v>38.400000000000006</v>
      </c>
      <c r="C1286" s="221">
        <v>38.400000000000006</v>
      </c>
      <c r="D1286" s="221">
        <v>38.400000000000006</v>
      </c>
      <c r="E1286" s="221">
        <v>0</v>
      </c>
      <c r="F1286" s="221">
        <v>0</v>
      </c>
      <c r="G1286" s="221">
        <v>0</v>
      </c>
      <c r="H1286" s="221">
        <v>0</v>
      </c>
      <c r="I1286" s="221">
        <v>0</v>
      </c>
      <c r="J1286" s="224">
        <v>46006.336053240739</v>
      </c>
      <c r="K1286" s="221">
        <v>3452</v>
      </c>
      <c r="L1286" s="235">
        <f>IFERROR(_xlfn.XLOOKUP($A1286,'LISTA '!$D:$D,'LISTA '!$S:$S),"999999,9")</f>
        <v>38.400000000000006</v>
      </c>
      <c r="M1286" s="2">
        <f>IFERROR(_xlfn.XLOOKUP($A1286,'LISTA '!$D:$D,'LISTA '!$S:$S),"999999,9")</f>
        <v>38.400000000000006</v>
      </c>
      <c r="N1286" s="2">
        <f>IFERROR(_xlfn.XLOOKUP($A1286,'LISTA '!$D:$D,'LISTA '!$S:$S),"999999,9")</f>
        <v>38.400000000000006</v>
      </c>
    </row>
    <row r="1287" spans="1:14" x14ac:dyDescent="0.3">
      <c r="A1287" s="187">
        <v>2677</v>
      </c>
      <c r="B1287" s="221">
        <v>999999.9</v>
      </c>
      <c r="C1287" s="221">
        <v>999999.9</v>
      </c>
      <c r="D1287" s="221">
        <v>999999.9</v>
      </c>
      <c r="E1287" s="221">
        <v>0</v>
      </c>
      <c r="F1287" s="221">
        <v>0</v>
      </c>
      <c r="G1287" s="221">
        <v>0</v>
      </c>
      <c r="H1287" s="221">
        <v>0</v>
      </c>
      <c r="I1287" s="221">
        <v>0</v>
      </c>
      <c r="J1287" s="224">
        <v>46006.336053240739</v>
      </c>
      <c r="K1287" s="221">
        <v>3453</v>
      </c>
      <c r="L1287" s="235" t="str">
        <f>IFERROR(_xlfn.XLOOKUP($A1287,'LISTA '!$D:$D,'LISTA '!$S:$S),"999999,9")</f>
        <v>999999,9</v>
      </c>
      <c r="M1287" s="2" t="str">
        <f>IFERROR(_xlfn.XLOOKUP($A1287,'LISTA '!$D:$D,'LISTA '!$S:$S),"999999,9")</f>
        <v>999999,9</v>
      </c>
      <c r="N1287" s="2" t="str">
        <f>IFERROR(_xlfn.XLOOKUP($A1287,'LISTA '!$D:$D,'LISTA '!$S:$S),"999999,9")</f>
        <v>999999,9</v>
      </c>
    </row>
    <row r="1288" spans="1:14" x14ac:dyDescent="0.3">
      <c r="A1288" s="187">
        <v>1732</v>
      </c>
      <c r="B1288" s="221">
        <v>52.199999999999996</v>
      </c>
      <c r="C1288" s="221">
        <v>52.199999999999996</v>
      </c>
      <c r="D1288" s="221">
        <v>52.199999999999996</v>
      </c>
      <c r="E1288" s="221">
        <v>0</v>
      </c>
      <c r="F1288" s="221">
        <v>0</v>
      </c>
      <c r="G1288" s="221">
        <v>0</v>
      </c>
      <c r="H1288" s="221">
        <v>0</v>
      </c>
      <c r="I1288" s="221">
        <v>0</v>
      </c>
      <c r="J1288" s="224">
        <v>46006.336053240739</v>
      </c>
      <c r="K1288" s="221">
        <v>3006</v>
      </c>
      <c r="L1288" s="235">
        <f>IFERROR(_xlfn.XLOOKUP($A1288,'LISTA '!$D:$D,'LISTA '!$S:$S),"999999,9")</f>
        <v>52.199999999999996</v>
      </c>
      <c r="M1288" s="2">
        <f>IFERROR(_xlfn.XLOOKUP($A1288,'LISTA '!$D:$D,'LISTA '!$S:$S),"999999,9")</f>
        <v>52.199999999999996</v>
      </c>
      <c r="N1288" s="2">
        <f>IFERROR(_xlfn.XLOOKUP($A1288,'LISTA '!$D:$D,'LISTA '!$S:$S),"999999,9")</f>
        <v>52.199999999999996</v>
      </c>
    </row>
    <row r="1289" spans="1:14" x14ac:dyDescent="0.3">
      <c r="A1289" s="187">
        <v>1734</v>
      </c>
      <c r="B1289" s="221">
        <v>46.8</v>
      </c>
      <c r="C1289" s="221">
        <v>46.8</v>
      </c>
      <c r="D1289" s="221">
        <v>46.8</v>
      </c>
      <c r="E1289" s="221">
        <v>0</v>
      </c>
      <c r="F1289" s="221">
        <v>0</v>
      </c>
      <c r="G1289" s="221">
        <v>0</v>
      </c>
      <c r="H1289" s="221">
        <v>0</v>
      </c>
      <c r="I1289" s="221">
        <v>0</v>
      </c>
      <c r="J1289" s="224">
        <v>46006.336053240739</v>
      </c>
      <c r="K1289" s="221">
        <v>3008</v>
      </c>
      <c r="L1289" s="235">
        <f>IFERROR(_xlfn.XLOOKUP($A1289,'LISTA '!$D:$D,'LISTA '!$S:$S),"999999,9")</f>
        <v>46.8</v>
      </c>
      <c r="M1289" s="2">
        <f>IFERROR(_xlfn.XLOOKUP($A1289,'LISTA '!$D:$D,'LISTA '!$S:$S),"999999,9")</f>
        <v>46.8</v>
      </c>
      <c r="N1289" s="2">
        <f>IFERROR(_xlfn.XLOOKUP($A1289,'LISTA '!$D:$D,'LISTA '!$S:$S),"999999,9")</f>
        <v>46.8</v>
      </c>
    </row>
    <row r="1290" spans="1:14" x14ac:dyDescent="0.3">
      <c r="A1290" s="187">
        <v>1735</v>
      </c>
      <c r="B1290" s="221">
        <v>66</v>
      </c>
      <c r="C1290" s="221">
        <v>66</v>
      </c>
      <c r="D1290" s="221">
        <v>66</v>
      </c>
      <c r="E1290" s="221">
        <v>0</v>
      </c>
      <c r="F1290" s="221">
        <v>0</v>
      </c>
      <c r="G1290" s="221">
        <v>0</v>
      </c>
      <c r="H1290" s="221">
        <v>0</v>
      </c>
      <c r="I1290" s="221">
        <v>0</v>
      </c>
      <c r="J1290" s="224">
        <v>46006.336053240739</v>
      </c>
      <c r="K1290" s="221">
        <v>3009</v>
      </c>
      <c r="L1290" s="235">
        <f>IFERROR(_xlfn.XLOOKUP($A1290,'LISTA '!$D:$D,'LISTA '!$S:$S),"999999,9")</f>
        <v>66</v>
      </c>
      <c r="M1290" s="2">
        <f>IFERROR(_xlfn.XLOOKUP($A1290,'LISTA '!$D:$D,'LISTA '!$S:$S),"999999,9")</f>
        <v>66</v>
      </c>
      <c r="N1290" s="2">
        <f>IFERROR(_xlfn.XLOOKUP($A1290,'LISTA '!$D:$D,'LISTA '!$S:$S),"999999,9")</f>
        <v>66</v>
      </c>
    </row>
    <row r="1291" spans="1:14" x14ac:dyDescent="0.3">
      <c r="A1291" s="187">
        <v>1738</v>
      </c>
      <c r="B1291" s="221">
        <v>999999.9</v>
      </c>
      <c r="C1291" s="221">
        <v>999999.9</v>
      </c>
      <c r="D1291" s="221">
        <v>999999.9</v>
      </c>
      <c r="E1291" s="221">
        <v>0</v>
      </c>
      <c r="F1291" s="221">
        <v>0</v>
      </c>
      <c r="G1291" s="221">
        <v>0</v>
      </c>
      <c r="H1291" s="221">
        <v>0</v>
      </c>
      <c r="I1291" s="221">
        <v>0</v>
      </c>
      <c r="J1291" s="224">
        <v>46006.336053240739</v>
      </c>
      <c r="K1291" s="221">
        <v>3012</v>
      </c>
      <c r="L1291" s="235" t="str">
        <f>IFERROR(_xlfn.XLOOKUP($A1291,'LISTA '!$D:$D,'LISTA '!$S:$S),"999999,9")</f>
        <v>999999,9</v>
      </c>
      <c r="M1291" s="2" t="str">
        <f>IFERROR(_xlfn.XLOOKUP($A1291,'LISTA '!$D:$D,'LISTA '!$S:$S),"999999,9")</f>
        <v>999999,9</v>
      </c>
      <c r="N1291" s="2" t="str">
        <f>IFERROR(_xlfn.XLOOKUP($A1291,'LISTA '!$D:$D,'LISTA '!$S:$S),"999999,9")</f>
        <v>999999,9</v>
      </c>
    </row>
    <row r="1292" spans="1:14" x14ac:dyDescent="0.3">
      <c r="A1292" s="187">
        <v>1739</v>
      </c>
      <c r="B1292" s="221">
        <v>999999.9</v>
      </c>
      <c r="C1292" s="221">
        <v>999999.9</v>
      </c>
      <c r="D1292" s="221">
        <v>999999.9</v>
      </c>
      <c r="E1292" s="221">
        <v>0</v>
      </c>
      <c r="F1292" s="221">
        <v>0</v>
      </c>
      <c r="G1292" s="221">
        <v>0</v>
      </c>
      <c r="H1292" s="221">
        <v>0</v>
      </c>
      <c r="I1292" s="221">
        <v>0</v>
      </c>
      <c r="J1292" s="224">
        <v>46006.336053240739</v>
      </c>
      <c r="K1292" s="221">
        <v>3013</v>
      </c>
      <c r="L1292" s="235" t="str">
        <f>IFERROR(_xlfn.XLOOKUP($A1292,'LISTA '!$D:$D,'LISTA '!$S:$S),"999999,9")</f>
        <v>999999,9</v>
      </c>
      <c r="M1292" s="2" t="str">
        <f>IFERROR(_xlfn.XLOOKUP($A1292,'LISTA '!$D:$D,'LISTA '!$S:$S),"999999,9")</f>
        <v>999999,9</v>
      </c>
      <c r="N1292" s="2" t="str">
        <f>IFERROR(_xlfn.XLOOKUP($A1292,'LISTA '!$D:$D,'LISTA '!$S:$S),"999999,9")</f>
        <v>999999,9</v>
      </c>
    </row>
    <row r="1293" spans="1:14" x14ac:dyDescent="0.3">
      <c r="A1293" s="187">
        <v>2128</v>
      </c>
      <c r="B1293" s="221">
        <v>38.400000000000006</v>
      </c>
      <c r="C1293" s="221">
        <v>38.400000000000006</v>
      </c>
      <c r="D1293" s="221">
        <v>38.400000000000006</v>
      </c>
      <c r="E1293" s="221">
        <v>0</v>
      </c>
      <c r="F1293" s="221">
        <v>0</v>
      </c>
      <c r="G1293" s="221">
        <v>0</v>
      </c>
      <c r="H1293" s="221">
        <v>0</v>
      </c>
      <c r="I1293" s="221">
        <v>0</v>
      </c>
      <c r="J1293" s="224">
        <v>46006.336053240739</v>
      </c>
      <c r="K1293" s="221">
        <v>3561</v>
      </c>
      <c r="L1293" s="235">
        <f>IFERROR(_xlfn.XLOOKUP($A1293,'LISTA '!$D:$D,'LISTA '!$S:$S),"999999,9")</f>
        <v>38.400000000000006</v>
      </c>
      <c r="M1293" s="2">
        <f>IFERROR(_xlfn.XLOOKUP($A1293,'LISTA '!$D:$D,'LISTA '!$S:$S),"999999,9")</f>
        <v>38.400000000000006</v>
      </c>
      <c r="N1293" s="2">
        <f>IFERROR(_xlfn.XLOOKUP($A1293,'LISTA '!$D:$D,'LISTA '!$S:$S),"999999,9")</f>
        <v>38.400000000000006</v>
      </c>
    </row>
    <row r="1294" spans="1:14" x14ac:dyDescent="0.3">
      <c r="A1294" s="187">
        <v>1479</v>
      </c>
      <c r="B1294" s="221">
        <v>999999.9</v>
      </c>
      <c r="C1294" s="221">
        <v>999999.9</v>
      </c>
      <c r="D1294" s="221">
        <v>999999.9</v>
      </c>
      <c r="E1294" s="221">
        <v>0</v>
      </c>
      <c r="F1294" s="221">
        <v>0</v>
      </c>
      <c r="G1294" s="221">
        <v>0</v>
      </c>
      <c r="H1294" s="221">
        <v>0</v>
      </c>
      <c r="I1294" s="221">
        <v>0</v>
      </c>
      <c r="J1294" s="224">
        <v>46006.336053240739</v>
      </c>
      <c r="K1294" s="221">
        <v>2647</v>
      </c>
      <c r="L1294" s="235" t="str">
        <f>IFERROR(_xlfn.XLOOKUP($A1294,'LISTA '!$D:$D,'LISTA '!$S:$S),"999999,9")</f>
        <v>999999,9</v>
      </c>
      <c r="M1294" s="2" t="str">
        <f>IFERROR(_xlfn.XLOOKUP($A1294,'LISTA '!$D:$D,'LISTA '!$S:$S),"999999,9")</f>
        <v>999999,9</v>
      </c>
      <c r="N1294" s="2" t="str">
        <f>IFERROR(_xlfn.XLOOKUP($A1294,'LISTA '!$D:$D,'LISTA '!$S:$S),"999999,9")</f>
        <v>999999,9</v>
      </c>
    </row>
    <row r="1295" spans="1:14" x14ac:dyDescent="0.3">
      <c r="A1295" s="187">
        <v>1701</v>
      </c>
      <c r="B1295" s="221">
        <v>280</v>
      </c>
      <c r="C1295" s="221">
        <v>280</v>
      </c>
      <c r="D1295" s="221">
        <v>280</v>
      </c>
      <c r="E1295" s="221">
        <v>0</v>
      </c>
      <c r="F1295" s="221">
        <v>0</v>
      </c>
      <c r="G1295" s="221">
        <v>0</v>
      </c>
      <c r="H1295" s="221">
        <v>0</v>
      </c>
      <c r="I1295" s="221">
        <v>0</v>
      </c>
      <c r="J1295" s="224">
        <v>46006.336053240739</v>
      </c>
      <c r="K1295" s="221">
        <v>2960</v>
      </c>
      <c r="L1295" s="235">
        <f>IFERROR(_xlfn.XLOOKUP($A1295,'LISTA '!$D:$D,'LISTA '!$S:$S),"999999,9")</f>
        <v>280</v>
      </c>
      <c r="M1295" s="2">
        <f>IFERROR(_xlfn.XLOOKUP($A1295,'LISTA '!$D:$D,'LISTA '!$S:$S),"999999,9")</f>
        <v>280</v>
      </c>
      <c r="N1295" s="2">
        <f>IFERROR(_xlfn.XLOOKUP($A1295,'LISTA '!$D:$D,'LISTA '!$S:$S),"999999,9")</f>
        <v>280</v>
      </c>
    </row>
    <row r="1296" spans="1:14" x14ac:dyDescent="0.3">
      <c r="A1296" s="187">
        <v>1736</v>
      </c>
      <c r="B1296" s="221">
        <v>999999.9</v>
      </c>
      <c r="C1296" s="221">
        <v>999999.9</v>
      </c>
      <c r="D1296" s="221">
        <v>999999.9</v>
      </c>
      <c r="E1296" s="221">
        <v>0</v>
      </c>
      <c r="F1296" s="221">
        <v>0</v>
      </c>
      <c r="G1296" s="221">
        <v>0</v>
      </c>
      <c r="H1296" s="221">
        <v>0</v>
      </c>
      <c r="I1296" s="221">
        <v>0</v>
      </c>
      <c r="J1296" s="224">
        <v>46006.336053240739</v>
      </c>
      <c r="K1296" s="221">
        <v>3010</v>
      </c>
      <c r="L1296" s="235" t="str">
        <f>IFERROR(_xlfn.XLOOKUP($A1296,'LISTA '!$D:$D,'LISTA '!$S:$S),"999999,9")</f>
        <v>999999,9</v>
      </c>
      <c r="M1296" s="2" t="str">
        <f>IFERROR(_xlfn.XLOOKUP($A1296,'LISTA '!$D:$D,'LISTA '!$S:$S),"999999,9")</f>
        <v>999999,9</v>
      </c>
      <c r="N1296" s="2" t="str">
        <f>IFERROR(_xlfn.XLOOKUP($A1296,'LISTA '!$D:$D,'LISTA '!$S:$S),"999999,9")</f>
        <v>999999,9</v>
      </c>
    </row>
    <row r="1297" spans="1:14" x14ac:dyDescent="0.3">
      <c r="A1297" s="187">
        <v>1737</v>
      </c>
      <c r="B1297" s="221">
        <v>999999.9</v>
      </c>
      <c r="C1297" s="221">
        <v>999999.9</v>
      </c>
      <c r="D1297" s="221">
        <v>999999.9</v>
      </c>
      <c r="E1297" s="221">
        <v>0</v>
      </c>
      <c r="F1297" s="221">
        <v>0</v>
      </c>
      <c r="G1297" s="221">
        <v>0</v>
      </c>
      <c r="H1297" s="221">
        <v>0</v>
      </c>
      <c r="I1297" s="221">
        <v>0</v>
      </c>
      <c r="J1297" s="224">
        <v>46006.336053240739</v>
      </c>
      <c r="K1297" s="221">
        <v>3011</v>
      </c>
      <c r="L1297" s="235" t="str">
        <f>IFERROR(_xlfn.XLOOKUP($A1297,'LISTA '!$D:$D,'LISTA '!$S:$S),"999999,9")</f>
        <v>999999,9</v>
      </c>
      <c r="M1297" s="2" t="str">
        <f>IFERROR(_xlfn.XLOOKUP($A1297,'LISTA '!$D:$D,'LISTA '!$S:$S),"999999,9")</f>
        <v>999999,9</v>
      </c>
      <c r="N1297" s="2" t="str">
        <f>IFERROR(_xlfn.XLOOKUP($A1297,'LISTA '!$D:$D,'LISTA '!$S:$S),"999999,9")</f>
        <v>999999,9</v>
      </c>
    </row>
    <row r="1298" spans="1:14" x14ac:dyDescent="0.3">
      <c r="A1298" s="187">
        <v>1336</v>
      </c>
      <c r="B1298" s="221">
        <v>999999.9</v>
      </c>
      <c r="C1298" s="221">
        <v>999999.9</v>
      </c>
      <c r="D1298" s="221">
        <v>999999.9</v>
      </c>
      <c r="E1298" s="221">
        <v>0</v>
      </c>
      <c r="F1298" s="221">
        <v>0</v>
      </c>
      <c r="G1298" s="221">
        <v>0</v>
      </c>
      <c r="H1298" s="221">
        <v>0</v>
      </c>
      <c r="I1298" s="221">
        <v>0</v>
      </c>
      <c r="J1298" s="224">
        <v>46006.336053240739</v>
      </c>
      <c r="K1298" s="221">
        <v>2443</v>
      </c>
      <c r="L1298" s="235" t="str">
        <f>IFERROR(_xlfn.XLOOKUP($A1298,'LISTA '!$D:$D,'LISTA '!$S:$S),"999999,9")</f>
        <v>999999,9</v>
      </c>
      <c r="M1298" s="2" t="str">
        <f>IFERROR(_xlfn.XLOOKUP($A1298,'LISTA '!$D:$D,'LISTA '!$S:$S),"999999,9")</f>
        <v>999999,9</v>
      </c>
      <c r="N1298" s="2" t="str">
        <f>IFERROR(_xlfn.XLOOKUP($A1298,'LISTA '!$D:$D,'LISTA '!$S:$S),"999999,9")</f>
        <v>999999,9</v>
      </c>
    </row>
    <row r="1299" spans="1:14" x14ac:dyDescent="0.3">
      <c r="A1299" s="187">
        <v>2219</v>
      </c>
      <c r="B1299" s="221">
        <v>999999.9</v>
      </c>
      <c r="C1299" s="221">
        <v>999999.9</v>
      </c>
      <c r="D1299" s="221">
        <v>999999.9</v>
      </c>
      <c r="E1299" s="221">
        <v>0</v>
      </c>
      <c r="F1299" s="221">
        <v>0</v>
      </c>
      <c r="G1299" s="221">
        <v>0</v>
      </c>
      <c r="H1299" s="221">
        <v>0</v>
      </c>
      <c r="I1299" s="221">
        <v>0</v>
      </c>
      <c r="J1299" s="224">
        <v>46006.336053240739</v>
      </c>
      <c r="K1299" s="221">
        <v>3808</v>
      </c>
      <c r="L1299" s="235" t="str">
        <f>IFERROR(_xlfn.XLOOKUP($A1299,'LISTA '!$D:$D,'LISTA '!$S:$S),"999999,9")</f>
        <v>999999,9</v>
      </c>
      <c r="M1299" s="2" t="str">
        <f>IFERROR(_xlfn.XLOOKUP($A1299,'LISTA '!$D:$D,'LISTA '!$S:$S),"999999,9")</f>
        <v>999999,9</v>
      </c>
      <c r="N1299" s="2" t="str">
        <f>IFERROR(_xlfn.XLOOKUP($A1299,'LISTA '!$D:$D,'LISTA '!$S:$S),"999999,9")</f>
        <v>999999,9</v>
      </c>
    </row>
    <row r="1300" spans="1:14" x14ac:dyDescent="0.3">
      <c r="A1300" s="187">
        <v>2220</v>
      </c>
      <c r="B1300" s="221">
        <v>999999.9</v>
      </c>
      <c r="C1300" s="221">
        <v>999999.9</v>
      </c>
      <c r="D1300" s="221">
        <v>999999.9</v>
      </c>
      <c r="E1300" s="221">
        <v>0</v>
      </c>
      <c r="F1300" s="221">
        <v>0</v>
      </c>
      <c r="G1300" s="221">
        <v>0</v>
      </c>
      <c r="H1300" s="221">
        <v>0</v>
      </c>
      <c r="I1300" s="221">
        <v>0</v>
      </c>
      <c r="J1300" s="224">
        <v>46006.336053240739</v>
      </c>
      <c r="K1300" s="221">
        <v>3809</v>
      </c>
      <c r="L1300" s="235" t="str">
        <f>IFERROR(_xlfn.XLOOKUP($A1300,'LISTA '!$D:$D,'LISTA '!$S:$S),"999999,9")</f>
        <v>999999,9</v>
      </c>
      <c r="M1300" s="2" t="str">
        <f>IFERROR(_xlfn.XLOOKUP($A1300,'LISTA '!$D:$D,'LISTA '!$S:$S),"999999,9")</f>
        <v>999999,9</v>
      </c>
      <c r="N1300" s="2" t="str">
        <f>IFERROR(_xlfn.XLOOKUP($A1300,'LISTA '!$D:$D,'LISTA '!$S:$S),"999999,9")</f>
        <v>999999,9</v>
      </c>
    </row>
    <row r="1301" spans="1:14" x14ac:dyDescent="0.3">
      <c r="A1301" s="187">
        <v>2223</v>
      </c>
      <c r="B1301" s="221">
        <v>999999.9</v>
      </c>
      <c r="C1301" s="221">
        <v>999999.9</v>
      </c>
      <c r="D1301" s="221">
        <v>999999.9</v>
      </c>
      <c r="E1301" s="221">
        <v>0</v>
      </c>
      <c r="F1301" s="221">
        <v>0</v>
      </c>
      <c r="G1301" s="221">
        <v>0</v>
      </c>
      <c r="H1301" s="221">
        <v>0</v>
      </c>
      <c r="I1301" s="221">
        <v>0</v>
      </c>
      <c r="J1301" s="224">
        <v>46006.336053240739</v>
      </c>
      <c r="K1301" s="221">
        <v>3811</v>
      </c>
      <c r="L1301" s="235" t="str">
        <f>IFERROR(_xlfn.XLOOKUP($A1301,'LISTA '!$D:$D,'LISTA '!$S:$S),"999999,9")</f>
        <v>999999,9</v>
      </c>
      <c r="M1301" s="2" t="str">
        <f>IFERROR(_xlfn.XLOOKUP($A1301,'LISTA '!$D:$D,'LISTA '!$S:$S),"999999,9")</f>
        <v>999999,9</v>
      </c>
      <c r="N1301" s="2" t="str">
        <f>IFERROR(_xlfn.XLOOKUP($A1301,'LISTA '!$D:$D,'LISTA '!$S:$S),"999999,9")</f>
        <v>999999,9</v>
      </c>
    </row>
    <row r="1302" spans="1:14" x14ac:dyDescent="0.3">
      <c r="A1302" s="187">
        <v>2226</v>
      </c>
      <c r="B1302" s="221">
        <v>999999.9</v>
      </c>
      <c r="C1302" s="221">
        <v>999999.9</v>
      </c>
      <c r="D1302" s="221">
        <v>999999.9</v>
      </c>
      <c r="E1302" s="221">
        <v>0</v>
      </c>
      <c r="F1302" s="221">
        <v>0</v>
      </c>
      <c r="G1302" s="221">
        <v>0</v>
      </c>
      <c r="H1302" s="221">
        <v>0</v>
      </c>
      <c r="I1302" s="221">
        <v>0</v>
      </c>
      <c r="J1302" s="224">
        <v>46006.336053240739</v>
      </c>
      <c r="K1302" s="221">
        <v>3814</v>
      </c>
      <c r="L1302" s="235" t="str">
        <f>IFERROR(_xlfn.XLOOKUP($A1302,'LISTA '!$D:$D,'LISTA '!$S:$S),"999999,9")</f>
        <v>999999,9</v>
      </c>
      <c r="M1302" s="2" t="str">
        <f>IFERROR(_xlfn.XLOOKUP($A1302,'LISTA '!$D:$D,'LISTA '!$S:$S),"999999,9")</f>
        <v>999999,9</v>
      </c>
      <c r="N1302" s="2" t="str">
        <f>IFERROR(_xlfn.XLOOKUP($A1302,'LISTA '!$D:$D,'LISTA '!$S:$S),"999999,9")</f>
        <v>999999,9</v>
      </c>
    </row>
    <row r="1303" spans="1:14" x14ac:dyDescent="0.3">
      <c r="A1303" s="187">
        <v>2221</v>
      </c>
      <c r="B1303" s="221">
        <v>999999.9</v>
      </c>
      <c r="C1303" s="221">
        <v>999999.9</v>
      </c>
      <c r="D1303" s="221">
        <v>999999.9</v>
      </c>
      <c r="E1303" s="221">
        <v>0</v>
      </c>
      <c r="F1303" s="221">
        <v>0</v>
      </c>
      <c r="G1303" s="221">
        <v>0</v>
      </c>
      <c r="H1303" s="221">
        <v>0</v>
      </c>
      <c r="I1303" s="221">
        <v>0</v>
      </c>
      <c r="J1303" s="224">
        <v>46006.336053240739</v>
      </c>
      <c r="K1303" s="221">
        <v>3815</v>
      </c>
      <c r="L1303" s="235" t="str">
        <f>IFERROR(_xlfn.XLOOKUP($A1303,'LISTA '!$D:$D,'LISTA '!$S:$S),"999999,9")</f>
        <v>999999,9</v>
      </c>
      <c r="M1303" s="2" t="str">
        <f>IFERROR(_xlfn.XLOOKUP($A1303,'LISTA '!$D:$D,'LISTA '!$S:$S),"999999,9")</f>
        <v>999999,9</v>
      </c>
      <c r="N1303" s="2" t="str">
        <f>IFERROR(_xlfn.XLOOKUP($A1303,'LISTA '!$D:$D,'LISTA '!$S:$S),"999999,9")</f>
        <v>999999,9</v>
      </c>
    </row>
    <row r="1304" spans="1:14" x14ac:dyDescent="0.3">
      <c r="A1304" s="187">
        <v>2231</v>
      </c>
      <c r="B1304" s="221">
        <v>999999.9</v>
      </c>
      <c r="C1304" s="221">
        <v>999999.9</v>
      </c>
      <c r="D1304" s="221">
        <v>999999.9</v>
      </c>
      <c r="E1304" s="221">
        <v>0</v>
      </c>
      <c r="F1304" s="221">
        <v>0</v>
      </c>
      <c r="G1304" s="221">
        <v>0</v>
      </c>
      <c r="H1304" s="221">
        <v>0</v>
      </c>
      <c r="I1304" s="221">
        <v>0</v>
      </c>
      <c r="J1304" s="224">
        <v>46006.336053240739</v>
      </c>
      <c r="K1304" s="221">
        <v>3842</v>
      </c>
      <c r="L1304" s="235" t="str">
        <f>IFERROR(_xlfn.XLOOKUP($A1304,'LISTA '!$D:$D,'LISTA '!$S:$S),"999999,9")</f>
        <v>999999,9</v>
      </c>
      <c r="M1304" s="2" t="str">
        <f>IFERROR(_xlfn.XLOOKUP($A1304,'LISTA '!$D:$D,'LISTA '!$S:$S),"999999,9")</f>
        <v>999999,9</v>
      </c>
      <c r="N1304" s="2" t="str">
        <f>IFERROR(_xlfn.XLOOKUP($A1304,'LISTA '!$D:$D,'LISTA '!$S:$S),"999999,9")</f>
        <v>999999,9</v>
      </c>
    </row>
    <row r="1305" spans="1:14" x14ac:dyDescent="0.3">
      <c r="A1305" s="187">
        <v>2245</v>
      </c>
      <c r="B1305" s="221">
        <v>999999.9</v>
      </c>
      <c r="C1305" s="221">
        <v>999999.9</v>
      </c>
      <c r="D1305" s="221">
        <v>999999.9</v>
      </c>
      <c r="E1305" s="221">
        <v>0</v>
      </c>
      <c r="F1305" s="221">
        <v>0</v>
      </c>
      <c r="G1305" s="221">
        <v>0</v>
      </c>
      <c r="H1305" s="221">
        <v>0</v>
      </c>
      <c r="I1305" s="221">
        <v>0</v>
      </c>
      <c r="J1305" s="224">
        <v>46006.336053240739</v>
      </c>
      <c r="K1305" s="221">
        <v>3877</v>
      </c>
      <c r="L1305" s="235" t="str">
        <f>IFERROR(_xlfn.XLOOKUP($A1305,'LISTA '!$D:$D,'LISTA '!$S:$S),"999999,9")</f>
        <v>999999,9</v>
      </c>
      <c r="M1305" s="2" t="str">
        <f>IFERROR(_xlfn.XLOOKUP($A1305,'LISTA '!$D:$D,'LISTA '!$S:$S),"999999,9")</f>
        <v>999999,9</v>
      </c>
      <c r="N1305" s="2" t="str">
        <f>IFERROR(_xlfn.XLOOKUP($A1305,'LISTA '!$D:$D,'LISTA '!$S:$S),"999999,9")</f>
        <v>999999,9</v>
      </c>
    </row>
    <row r="1306" spans="1:14" x14ac:dyDescent="0.3">
      <c r="A1306" s="187">
        <v>2374</v>
      </c>
      <c r="B1306" s="221">
        <v>999999.9</v>
      </c>
      <c r="C1306" s="221">
        <v>999999.9</v>
      </c>
      <c r="D1306" s="221">
        <v>999999.9</v>
      </c>
      <c r="E1306" s="221">
        <v>0</v>
      </c>
      <c r="F1306" s="221">
        <v>0</v>
      </c>
      <c r="G1306" s="221">
        <v>0</v>
      </c>
      <c r="H1306" s="221">
        <v>0</v>
      </c>
      <c r="I1306" s="221">
        <v>0</v>
      </c>
      <c r="J1306" s="224">
        <v>46006.336053240739</v>
      </c>
      <c r="K1306" s="221">
        <v>4220</v>
      </c>
      <c r="L1306" s="235" t="str">
        <f>IFERROR(_xlfn.XLOOKUP($A1306,'LISTA '!$D:$D,'LISTA '!$S:$S),"999999,9")</f>
        <v>999999,9</v>
      </c>
      <c r="M1306" s="2" t="str">
        <f>IFERROR(_xlfn.XLOOKUP($A1306,'LISTA '!$D:$D,'LISTA '!$S:$S),"999999,9")</f>
        <v>999999,9</v>
      </c>
      <c r="N1306" s="2" t="str">
        <f>IFERROR(_xlfn.XLOOKUP($A1306,'LISTA '!$D:$D,'LISTA '!$S:$S),"999999,9")</f>
        <v>999999,9</v>
      </c>
    </row>
    <row r="1307" spans="1:14" x14ac:dyDescent="0.3">
      <c r="A1307" s="187">
        <v>1290</v>
      </c>
      <c r="B1307" s="221">
        <v>999999.9</v>
      </c>
      <c r="C1307" s="221">
        <v>999999.9</v>
      </c>
      <c r="D1307" s="221">
        <v>999999.9</v>
      </c>
      <c r="E1307" s="221">
        <v>0</v>
      </c>
      <c r="F1307" s="221">
        <v>0</v>
      </c>
      <c r="G1307" s="221">
        <v>0</v>
      </c>
      <c r="H1307" s="221">
        <v>0</v>
      </c>
      <c r="I1307" s="221">
        <v>0</v>
      </c>
      <c r="J1307" s="224">
        <v>46006.336053240739</v>
      </c>
      <c r="K1307" s="221">
        <v>2338</v>
      </c>
      <c r="L1307" s="235" t="str">
        <f>IFERROR(_xlfn.XLOOKUP($A1307,'LISTA '!$D:$D,'LISTA '!$S:$S),"999999,9")</f>
        <v>999999,9</v>
      </c>
      <c r="M1307" s="2" t="str">
        <f>IFERROR(_xlfn.XLOOKUP($A1307,'LISTA '!$D:$D,'LISTA '!$S:$S),"999999,9")</f>
        <v>999999,9</v>
      </c>
      <c r="N1307" s="2" t="str">
        <f>IFERROR(_xlfn.XLOOKUP($A1307,'LISTA '!$D:$D,'LISTA '!$S:$S),"999999,9")</f>
        <v>999999,9</v>
      </c>
    </row>
    <row r="1308" spans="1:14" x14ac:dyDescent="0.3">
      <c r="A1308" s="187">
        <v>21439</v>
      </c>
      <c r="B1308" s="221">
        <v>70.8</v>
      </c>
      <c r="C1308" s="221">
        <v>70.8</v>
      </c>
      <c r="D1308" s="221">
        <v>70.8</v>
      </c>
      <c r="E1308" s="221">
        <v>0</v>
      </c>
      <c r="F1308" s="221">
        <v>0</v>
      </c>
      <c r="G1308" s="221">
        <v>0</v>
      </c>
      <c r="H1308" s="221">
        <v>0</v>
      </c>
      <c r="I1308" s="221">
        <v>0</v>
      </c>
      <c r="J1308" s="224">
        <v>46006.336053240739</v>
      </c>
      <c r="K1308" s="221">
        <v>2969</v>
      </c>
      <c r="L1308" s="235">
        <f>IFERROR(_xlfn.XLOOKUP($A1308,'LISTA '!$D:$D,'LISTA '!$S:$S),"999999,9")</f>
        <v>70.8</v>
      </c>
      <c r="M1308" s="2">
        <f>IFERROR(_xlfn.XLOOKUP($A1308,'LISTA '!$D:$D,'LISTA '!$S:$S),"999999,9")</f>
        <v>70.8</v>
      </c>
      <c r="N1308" s="2">
        <f>IFERROR(_xlfn.XLOOKUP($A1308,'LISTA '!$D:$D,'LISTA '!$S:$S),"999999,9")</f>
        <v>70.8</v>
      </c>
    </row>
    <row r="1309" spans="1:14" x14ac:dyDescent="0.3">
      <c r="A1309" s="187">
        <v>21543</v>
      </c>
      <c r="B1309" s="221">
        <v>999999.9</v>
      </c>
      <c r="C1309" s="221">
        <v>999999.9</v>
      </c>
      <c r="D1309" s="221">
        <v>999999.9</v>
      </c>
      <c r="E1309" s="221">
        <v>0</v>
      </c>
      <c r="F1309" s="221">
        <v>0</v>
      </c>
      <c r="G1309" s="221">
        <v>0</v>
      </c>
      <c r="H1309" s="221">
        <v>0</v>
      </c>
      <c r="I1309" s="221">
        <v>0</v>
      </c>
      <c r="J1309" s="224">
        <v>46006.336053240739</v>
      </c>
      <c r="K1309" s="221">
        <v>3277</v>
      </c>
      <c r="L1309" s="235" t="str">
        <f>IFERROR(_xlfn.XLOOKUP($A1309,'LISTA '!$D:$D,'LISTA '!$S:$S),"999999,9")</f>
        <v>999999,9</v>
      </c>
      <c r="M1309" s="2" t="str">
        <f>IFERROR(_xlfn.XLOOKUP($A1309,'LISTA '!$D:$D,'LISTA '!$S:$S),"999999,9")</f>
        <v>999999,9</v>
      </c>
      <c r="N1309" s="2" t="str">
        <f>IFERROR(_xlfn.XLOOKUP($A1309,'LISTA '!$D:$D,'LISTA '!$S:$S),"999999,9")</f>
        <v>999999,9</v>
      </c>
    </row>
    <row r="1310" spans="1:14" x14ac:dyDescent="0.3">
      <c r="A1310" s="187">
        <v>21438</v>
      </c>
      <c r="B1310" s="221">
        <v>787.5</v>
      </c>
      <c r="C1310" s="221">
        <v>787.5</v>
      </c>
      <c r="D1310" s="221">
        <v>787.5</v>
      </c>
      <c r="E1310" s="221">
        <v>0</v>
      </c>
      <c r="F1310" s="221">
        <v>0</v>
      </c>
      <c r="G1310" s="221">
        <v>0</v>
      </c>
      <c r="H1310" s="221">
        <v>0</v>
      </c>
      <c r="I1310" s="221">
        <v>0</v>
      </c>
      <c r="J1310" s="224">
        <v>46006.336053240739</v>
      </c>
      <c r="K1310" s="221">
        <v>2968</v>
      </c>
      <c r="L1310" s="235">
        <f>IFERROR(_xlfn.XLOOKUP($A1310,'LISTA '!$D:$D,'LISTA '!$S:$S),"999999,9")</f>
        <v>787.5</v>
      </c>
      <c r="M1310" s="2">
        <f>IFERROR(_xlfn.XLOOKUP($A1310,'LISTA '!$D:$D,'LISTA '!$S:$S),"999999,9")</f>
        <v>787.5</v>
      </c>
      <c r="N1310" s="2">
        <f>IFERROR(_xlfn.XLOOKUP($A1310,'LISTA '!$D:$D,'LISTA '!$S:$S),"999999,9")</f>
        <v>787.5</v>
      </c>
    </row>
    <row r="1311" spans="1:14" x14ac:dyDescent="0.3">
      <c r="A1311" s="187">
        <v>21478</v>
      </c>
      <c r="B1311" s="221">
        <v>999999.9</v>
      </c>
      <c r="C1311" s="221">
        <v>999999.9</v>
      </c>
      <c r="D1311" s="221">
        <v>999999.9</v>
      </c>
      <c r="E1311" s="221">
        <v>0</v>
      </c>
      <c r="F1311" s="221">
        <v>0</v>
      </c>
      <c r="G1311" s="221">
        <v>0</v>
      </c>
      <c r="H1311" s="221">
        <v>0</v>
      </c>
      <c r="I1311" s="221">
        <v>0</v>
      </c>
      <c r="J1311" s="224">
        <v>46006.336053240739</v>
      </c>
      <c r="K1311" s="221">
        <v>3088</v>
      </c>
      <c r="L1311" s="235">
        <v>999999.9</v>
      </c>
      <c r="M1311" s="2">
        <v>999999.9</v>
      </c>
      <c r="N1311" s="2">
        <v>999999.9</v>
      </c>
    </row>
    <row r="1312" spans="1:14" x14ac:dyDescent="0.3">
      <c r="A1312" s="187">
        <v>21501</v>
      </c>
      <c r="B1312" s="221">
        <v>220</v>
      </c>
      <c r="C1312" s="221">
        <v>220</v>
      </c>
      <c r="D1312" s="221">
        <v>220</v>
      </c>
      <c r="E1312" s="221">
        <v>0</v>
      </c>
      <c r="F1312" s="221">
        <v>0</v>
      </c>
      <c r="G1312" s="221">
        <v>0</v>
      </c>
      <c r="H1312" s="221">
        <v>0</v>
      </c>
      <c r="I1312" s="221">
        <v>0</v>
      </c>
      <c r="J1312" s="224">
        <v>46006.336053240739</v>
      </c>
      <c r="K1312" s="221">
        <v>3157</v>
      </c>
      <c r="L1312" s="235">
        <f>IFERROR(_xlfn.XLOOKUP($A1312,'LISTA '!$D:$D,'LISTA '!$S:$S),"999999,9")</f>
        <v>200</v>
      </c>
      <c r="M1312" s="2">
        <f>IFERROR(_xlfn.XLOOKUP($A1312,'LISTA '!$D:$D,'LISTA '!$S:$S),"999999,9")</f>
        <v>200</v>
      </c>
      <c r="N1312" s="2">
        <f>IFERROR(_xlfn.XLOOKUP($A1312,'LISTA '!$D:$D,'LISTA '!$S:$S),"999999,9")</f>
        <v>200</v>
      </c>
    </row>
    <row r="1313" spans="1:14" x14ac:dyDescent="0.3">
      <c r="A1313" s="187">
        <v>21514</v>
      </c>
      <c r="B1313" s="221">
        <v>999999.9</v>
      </c>
      <c r="C1313" s="221">
        <v>999999.9</v>
      </c>
      <c r="D1313" s="221">
        <v>999999.9</v>
      </c>
      <c r="E1313" s="221">
        <v>0</v>
      </c>
      <c r="F1313" s="221">
        <v>0</v>
      </c>
      <c r="G1313" s="221">
        <v>0</v>
      </c>
      <c r="H1313" s="221">
        <v>0</v>
      </c>
      <c r="I1313" s="221">
        <v>0</v>
      </c>
      <c r="J1313" s="224">
        <v>46006.336053240739</v>
      </c>
      <c r="K1313" s="221">
        <v>3211</v>
      </c>
      <c r="L1313" s="235" t="str">
        <f>IFERROR(_xlfn.XLOOKUP($A1313,'LISTA '!$D:$D,'LISTA '!$S:$S),"999999,9")</f>
        <v>999999,9</v>
      </c>
      <c r="M1313" s="2" t="str">
        <f>IFERROR(_xlfn.XLOOKUP($A1313,'LISTA '!$D:$D,'LISTA '!$S:$S),"999999,9")</f>
        <v>999999,9</v>
      </c>
      <c r="N1313" s="2" t="str">
        <f>IFERROR(_xlfn.XLOOKUP($A1313,'LISTA '!$D:$D,'LISTA '!$S:$S),"999999,9")</f>
        <v>999999,9</v>
      </c>
    </row>
    <row r="1314" spans="1:14" x14ac:dyDescent="0.3">
      <c r="A1314" s="187">
        <v>2300</v>
      </c>
      <c r="B1314" s="221">
        <v>999999.9</v>
      </c>
      <c r="C1314" s="221">
        <v>999999.9</v>
      </c>
      <c r="D1314" s="221">
        <v>999999.9</v>
      </c>
      <c r="E1314" s="221">
        <v>0</v>
      </c>
      <c r="F1314" s="221">
        <v>0</v>
      </c>
      <c r="G1314" s="221">
        <v>0</v>
      </c>
      <c r="H1314" s="221">
        <v>0</v>
      </c>
      <c r="I1314" s="221">
        <v>0</v>
      </c>
      <c r="J1314" s="224">
        <v>46006.336053240739</v>
      </c>
      <c r="K1314" s="221">
        <v>4081</v>
      </c>
      <c r="L1314" s="235" t="str">
        <f>IFERROR(_xlfn.XLOOKUP($A1314,'LISTA '!$D:$D,'LISTA '!$S:$S),"999999,9")</f>
        <v>999999,9</v>
      </c>
      <c r="M1314" s="2" t="str">
        <f>IFERROR(_xlfn.XLOOKUP($A1314,'LISTA '!$D:$D,'LISTA '!$S:$S),"999999,9")</f>
        <v>999999,9</v>
      </c>
      <c r="N1314" s="2" t="str">
        <f>IFERROR(_xlfn.XLOOKUP($A1314,'LISTA '!$D:$D,'LISTA '!$S:$S),"999999,9")</f>
        <v>999999,9</v>
      </c>
    </row>
    <row r="1315" spans="1:14" x14ac:dyDescent="0.3">
      <c r="A1315" s="187">
        <v>2301</v>
      </c>
      <c r="B1315" s="221">
        <v>96</v>
      </c>
      <c r="C1315" s="221">
        <v>96</v>
      </c>
      <c r="D1315" s="221">
        <v>96</v>
      </c>
      <c r="E1315" s="221">
        <v>0</v>
      </c>
      <c r="F1315" s="221">
        <v>0</v>
      </c>
      <c r="G1315" s="221">
        <v>0</v>
      </c>
      <c r="H1315" s="221">
        <v>0</v>
      </c>
      <c r="I1315" s="221">
        <v>0</v>
      </c>
      <c r="J1315" s="224">
        <v>46006.336053240739</v>
      </c>
      <c r="K1315" s="221">
        <v>4082</v>
      </c>
      <c r="L1315" s="235">
        <f>IFERROR(_xlfn.XLOOKUP($A1315,'LISTA '!$D:$D,'LISTA '!$S:$S),"999999,9")</f>
        <v>66</v>
      </c>
      <c r="M1315" s="2">
        <f>IFERROR(_xlfn.XLOOKUP($A1315,'LISTA '!$D:$D,'LISTA '!$S:$S),"999999,9")</f>
        <v>66</v>
      </c>
      <c r="N1315" s="2">
        <f>IFERROR(_xlfn.XLOOKUP($A1315,'LISTA '!$D:$D,'LISTA '!$S:$S),"999999,9")</f>
        <v>66</v>
      </c>
    </row>
    <row r="1316" spans="1:14" x14ac:dyDescent="0.3">
      <c r="A1316" s="187">
        <v>2302</v>
      </c>
      <c r="B1316" s="221">
        <v>147</v>
      </c>
      <c r="C1316" s="221">
        <v>147</v>
      </c>
      <c r="D1316" s="221">
        <v>147</v>
      </c>
      <c r="E1316" s="221">
        <v>0</v>
      </c>
      <c r="F1316" s="221">
        <v>0</v>
      </c>
      <c r="G1316" s="221">
        <v>0</v>
      </c>
      <c r="H1316" s="221">
        <v>0</v>
      </c>
      <c r="I1316" s="221">
        <v>0</v>
      </c>
      <c r="J1316" s="224">
        <v>46006.336053240739</v>
      </c>
      <c r="K1316" s="221">
        <v>4083</v>
      </c>
      <c r="L1316" s="235">
        <f>IFERROR(_xlfn.XLOOKUP($A1316,'LISTA '!$D:$D,'LISTA '!$S:$S),"999999,9")</f>
        <v>93</v>
      </c>
      <c r="M1316" s="2">
        <f>IFERROR(_xlfn.XLOOKUP($A1316,'LISTA '!$D:$D,'LISTA '!$S:$S),"999999,9")</f>
        <v>93</v>
      </c>
      <c r="N1316" s="2">
        <f>IFERROR(_xlfn.XLOOKUP($A1316,'LISTA '!$D:$D,'LISTA '!$S:$S),"999999,9")</f>
        <v>93</v>
      </c>
    </row>
    <row r="1317" spans="1:14" x14ac:dyDescent="0.3">
      <c r="A1317" s="187">
        <v>1434</v>
      </c>
      <c r="B1317" s="221">
        <v>999999.9</v>
      </c>
      <c r="C1317" s="221">
        <v>999999.9</v>
      </c>
      <c r="D1317" s="221">
        <v>999999.9</v>
      </c>
      <c r="E1317" s="221">
        <v>0</v>
      </c>
      <c r="F1317" s="221">
        <v>0</v>
      </c>
      <c r="G1317" s="221">
        <v>0</v>
      </c>
      <c r="H1317" s="221">
        <v>0</v>
      </c>
      <c r="I1317" s="221">
        <v>0</v>
      </c>
      <c r="J1317" s="224">
        <v>46006.336053240739</v>
      </c>
      <c r="K1317" s="221">
        <v>2572</v>
      </c>
      <c r="L1317" s="235" t="str">
        <f>IFERROR(_xlfn.XLOOKUP($A1317,'LISTA '!$D:$D,'LISTA '!$S:$S),"999999,9")</f>
        <v>999999,9</v>
      </c>
      <c r="M1317" s="2" t="str">
        <f>IFERROR(_xlfn.XLOOKUP($A1317,'LISTA '!$D:$D,'LISTA '!$S:$S),"999999,9")</f>
        <v>999999,9</v>
      </c>
      <c r="N1317" s="2" t="str">
        <f>IFERROR(_xlfn.XLOOKUP($A1317,'LISTA '!$D:$D,'LISTA '!$S:$S),"999999,9")</f>
        <v>999999,9</v>
      </c>
    </row>
    <row r="1318" spans="1:14" x14ac:dyDescent="0.3">
      <c r="A1318" s="187">
        <v>1436</v>
      </c>
      <c r="B1318" s="221">
        <v>999999.9</v>
      </c>
      <c r="C1318" s="221">
        <v>999999.9</v>
      </c>
      <c r="D1318" s="221">
        <v>999999.9</v>
      </c>
      <c r="E1318" s="221">
        <v>0</v>
      </c>
      <c r="F1318" s="221">
        <v>0</v>
      </c>
      <c r="G1318" s="221">
        <v>0</v>
      </c>
      <c r="H1318" s="221">
        <v>0</v>
      </c>
      <c r="I1318" s="221">
        <v>0</v>
      </c>
      <c r="J1318" s="224">
        <v>46006.336053240739</v>
      </c>
      <c r="K1318" s="221">
        <v>2574</v>
      </c>
      <c r="L1318" s="235" t="str">
        <f>IFERROR(_xlfn.XLOOKUP($A1318,'LISTA '!$D:$D,'LISTA '!$S:$S),"999999,9")</f>
        <v>999999,9</v>
      </c>
      <c r="M1318" s="2" t="str">
        <f>IFERROR(_xlfn.XLOOKUP($A1318,'LISTA '!$D:$D,'LISTA '!$S:$S),"999999,9")</f>
        <v>999999,9</v>
      </c>
      <c r="N1318" s="2" t="str">
        <f>IFERROR(_xlfn.XLOOKUP($A1318,'LISTA '!$D:$D,'LISTA '!$S:$S),"999999,9")</f>
        <v>999999,9</v>
      </c>
    </row>
    <row r="1319" spans="1:14" x14ac:dyDescent="0.3">
      <c r="A1319" s="187">
        <v>1437</v>
      </c>
      <c r="B1319" s="221">
        <v>999999.9</v>
      </c>
      <c r="C1319" s="221">
        <v>999999.9</v>
      </c>
      <c r="D1319" s="221">
        <v>999999.9</v>
      </c>
      <c r="E1319" s="221">
        <v>0</v>
      </c>
      <c r="F1319" s="221">
        <v>0</v>
      </c>
      <c r="G1319" s="221">
        <v>0</v>
      </c>
      <c r="H1319" s="221">
        <v>0</v>
      </c>
      <c r="I1319" s="221">
        <v>0</v>
      </c>
      <c r="J1319" s="224">
        <v>46006.336053240739</v>
      </c>
      <c r="K1319" s="221">
        <v>2575</v>
      </c>
      <c r="L1319" s="235" t="str">
        <f>IFERROR(_xlfn.XLOOKUP($A1319,'LISTA '!$D:$D,'LISTA '!$S:$S),"999999,9")</f>
        <v>999999,9</v>
      </c>
      <c r="M1319" s="2" t="str">
        <f>IFERROR(_xlfn.XLOOKUP($A1319,'LISTA '!$D:$D,'LISTA '!$S:$S),"999999,9")</f>
        <v>999999,9</v>
      </c>
      <c r="N1319" s="2" t="str">
        <f>IFERROR(_xlfn.XLOOKUP($A1319,'LISTA '!$D:$D,'LISTA '!$S:$S),"999999,9")</f>
        <v>999999,9</v>
      </c>
    </row>
    <row r="1320" spans="1:14" x14ac:dyDescent="0.3">
      <c r="A1320" s="187">
        <v>1438</v>
      </c>
      <c r="B1320" s="221">
        <v>999999.9</v>
      </c>
      <c r="C1320" s="221">
        <v>999999.9</v>
      </c>
      <c r="D1320" s="221">
        <v>999999.9</v>
      </c>
      <c r="E1320" s="221">
        <v>0</v>
      </c>
      <c r="F1320" s="221">
        <v>0</v>
      </c>
      <c r="G1320" s="221">
        <v>0</v>
      </c>
      <c r="H1320" s="221">
        <v>0</v>
      </c>
      <c r="I1320" s="221">
        <v>0</v>
      </c>
      <c r="J1320" s="224">
        <v>46006.336053240739</v>
      </c>
      <c r="K1320" s="221">
        <v>2576</v>
      </c>
      <c r="L1320" s="235" t="str">
        <f>IFERROR(_xlfn.XLOOKUP($A1320,'LISTA '!$D:$D,'LISTA '!$S:$S),"999999,9")</f>
        <v>999999,9</v>
      </c>
      <c r="M1320" s="2" t="str">
        <f>IFERROR(_xlfn.XLOOKUP($A1320,'LISTA '!$D:$D,'LISTA '!$S:$S),"999999,9")</f>
        <v>999999,9</v>
      </c>
      <c r="N1320" s="2" t="str">
        <f>IFERROR(_xlfn.XLOOKUP($A1320,'LISTA '!$D:$D,'LISTA '!$S:$S),"999999,9")</f>
        <v>999999,9</v>
      </c>
    </row>
    <row r="1321" spans="1:14" x14ac:dyDescent="0.3">
      <c r="A1321" s="187">
        <v>1530</v>
      </c>
      <c r="B1321" s="221">
        <v>149.6</v>
      </c>
      <c r="C1321" s="221">
        <v>149.6</v>
      </c>
      <c r="D1321" s="221">
        <v>149.6</v>
      </c>
      <c r="E1321" s="221">
        <v>0</v>
      </c>
      <c r="F1321" s="221">
        <v>0</v>
      </c>
      <c r="G1321" s="221">
        <v>0</v>
      </c>
      <c r="H1321" s="221">
        <v>0</v>
      </c>
      <c r="I1321" s="221">
        <v>0</v>
      </c>
      <c r="J1321" s="224">
        <v>46006.336053240739</v>
      </c>
      <c r="K1321" s="221">
        <v>2711</v>
      </c>
      <c r="L1321" s="235">
        <f>IFERROR(_xlfn.XLOOKUP($A1321,'LISTA '!$D:$D,'LISTA '!$S:$S),"999999,9")</f>
        <v>149.6</v>
      </c>
      <c r="M1321" s="2">
        <f>IFERROR(_xlfn.XLOOKUP($A1321,'LISTA '!$D:$D,'LISTA '!$S:$S),"999999,9")</f>
        <v>149.6</v>
      </c>
      <c r="N1321" s="2">
        <f>IFERROR(_xlfn.XLOOKUP($A1321,'LISTA '!$D:$D,'LISTA '!$S:$S),"999999,9")</f>
        <v>149.6</v>
      </c>
    </row>
    <row r="1322" spans="1:14" x14ac:dyDescent="0.3">
      <c r="A1322" s="187">
        <v>1531</v>
      </c>
      <c r="B1322" s="221">
        <v>999999.9</v>
      </c>
      <c r="C1322" s="221">
        <v>999999.9</v>
      </c>
      <c r="D1322" s="221">
        <v>999999.9</v>
      </c>
      <c r="E1322" s="221">
        <v>0</v>
      </c>
      <c r="F1322" s="221">
        <v>0</v>
      </c>
      <c r="G1322" s="221">
        <v>0</v>
      </c>
      <c r="H1322" s="221">
        <v>0</v>
      </c>
      <c r="I1322" s="221">
        <v>0</v>
      </c>
      <c r="J1322" s="224">
        <v>46006.336053240739</v>
      </c>
      <c r="K1322" s="221">
        <v>2712</v>
      </c>
      <c r="L1322" s="235" t="str">
        <f>IFERROR(_xlfn.XLOOKUP($A1322,'LISTA '!$D:$D,'LISTA '!$S:$S),"999999,9")</f>
        <v>999999,9</v>
      </c>
      <c r="M1322" s="2" t="str">
        <f>IFERROR(_xlfn.XLOOKUP($A1322,'LISTA '!$D:$D,'LISTA '!$S:$S),"999999,9")</f>
        <v>999999,9</v>
      </c>
      <c r="N1322" s="2" t="str">
        <f>IFERROR(_xlfn.XLOOKUP($A1322,'LISTA '!$D:$D,'LISTA '!$S:$S),"999999,9")</f>
        <v>999999,9</v>
      </c>
    </row>
    <row r="1323" spans="1:14" x14ac:dyDescent="0.3">
      <c r="A1323" s="187">
        <v>1536</v>
      </c>
      <c r="B1323" s="221">
        <v>999999.9</v>
      </c>
      <c r="C1323" s="221">
        <v>999999.9</v>
      </c>
      <c r="D1323" s="221">
        <v>999999.9</v>
      </c>
      <c r="E1323" s="221">
        <v>0</v>
      </c>
      <c r="F1323" s="221">
        <v>0</v>
      </c>
      <c r="G1323" s="221">
        <v>0</v>
      </c>
      <c r="H1323" s="221">
        <v>0</v>
      </c>
      <c r="I1323" s="221">
        <v>0</v>
      </c>
      <c r="J1323" s="224">
        <v>46006.336053240739</v>
      </c>
      <c r="K1323" s="221">
        <v>2720</v>
      </c>
      <c r="L1323" s="235" t="str">
        <f>IFERROR(_xlfn.XLOOKUP($A1323,'LISTA '!$D:$D,'LISTA '!$S:$S),"999999,9")</f>
        <v>999999,9</v>
      </c>
      <c r="M1323" s="2" t="str">
        <f>IFERROR(_xlfn.XLOOKUP($A1323,'LISTA '!$D:$D,'LISTA '!$S:$S),"999999,9")</f>
        <v>999999,9</v>
      </c>
      <c r="N1323" s="2" t="str">
        <f>IFERROR(_xlfn.XLOOKUP($A1323,'LISTA '!$D:$D,'LISTA '!$S:$S),"999999,9")</f>
        <v>999999,9</v>
      </c>
    </row>
    <row r="1324" spans="1:14" x14ac:dyDescent="0.3">
      <c r="A1324" s="187">
        <v>21368</v>
      </c>
      <c r="B1324" s="221">
        <v>999999.9</v>
      </c>
      <c r="C1324" s="221">
        <v>999999.9</v>
      </c>
      <c r="D1324" s="221">
        <v>999999.9</v>
      </c>
      <c r="E1324" s="221">
        <v>0</v>
      </c>
      <c r="F1324" s="221">
        <v>0</v>
      </c>
      <c r="G1324" s="221">
        <v>0</v>
      </c>
      <c r="H1324" s="221">
        <v>0</v>
      </c>
      <c r="I1324" s="221">
        <v>0</v>
      </c>
      <c r="J1324" s="224">
        <v>46006.336053240739</v>
      </c>
      <c r="K1324" s="221">
        <v>2722</v>
      </c>
      <c r="L1324" s="235" t="str">
        <f>IFERROR(_xlfn.XLOOKUP($A1324,'LISTA '!$D:$D,'LISTA '!$S:$S),"999999,9")</f>
        <v>999999,9</v>
      </c>
      <c r="M1324" s="2" t="str">
        <f>IFERROR(_xlfn.XLOOKUP($A1324,'LISTA '!$D:$D,'LISTA '!$S:$S),"999999,9")</f>
        <v>999999,9</v>
      </c>
      <c r="N1324" s="2" t="str">
        <f>IFERROR(_xlfn.XLOOKUP($A1324,'LISTA '!$D:$D,'LISTA '!$S:$S),"999999,9")</f>
        <v>999999,9</v>
      </c>
    </row>
    <row r="1325" spans="1:14" x14ac:dyDescent="0.3">
      <c r="A1325" s="187">
        <v>21229</v>
      </c>
      <c r="B1325" s="221">
        <v>999999.9</v>
      </c>
      <c r="C1325" s="221">
        <v>999999.9</v>
      </c>
      <c r="D1325" s="221">
        <v>999999.9</v>
      </c>
      <c r="E1325" s="221">
        <v>0</v>
      </c>
      <c r="F1325" s="221">
        <v>0</v>
      </c>
      <c r="G1325" s="221">
        <v>0</v>
      </c>
      <c r="H1325" s="221">
        <v>0</v>
      </c>
      <c r="I1325" s="221">
        <v>0</v>
      </c>
      <c r="J1325" s="224">
        <v>46006.336053240739</v>
      </c>
      <c r="K1325" s="221">
        <v>2266</v>
      </c>
      <c r="L1325" s="235" t="str">
        <f>IFERROR(_xlfn.XLOOKUP($A1325,'LISTA '!$D:$D,'LISTA '!$S:$S),"999999,9")</f>
        <v>999999,9</v>
      </c>
      <c r="M1325" s="2" t="str">
        <f>IFERROR(_xlfn.XLOOKUP($A1325,'LISTA '!$D:$D,'LISTA '!$S:$S),"999999,9")</f>
        <v>999999,9</v>
      </c>
      <c r="N1325" s="2" t="str">
        <f>IFERROR(_xlfn.XLOOKUP($A1325,'LISTA '!$D:$D,'LISTA '!$S:$S),"999999,9")</f>
        <v>999999,9</v>
      </c>
    </row>
    <row r="1326" spans="1:14" x14ac:dyDescent="0.3">
      <c r="A1326" s="187">
        <v>21273</v>
      </c>
      <c r="B1326" s="221">
        <v>999999.9</v>
      </c>
      <c r="C1326" s="221">
        <v>999999.9</v>
      </c>
      <c r="D1326" s="221">
        <v>999999.9</v>
      </c>
      <c r="E1326" s="221">
        <v>0</v>
      </c>
      <c r="F1326" s="221">
        <v>0</v>
      </c>
      <c r="G1326" s="221">
        <v>0</v>
      </c>
      <c r="H1326" s="221">
        <v>0</v>
      </c>
      <c r="I1326" s="221">
        <v>0</v>
      </c>
      <c r="J1326" s="224">
        <v>46006.336053240739</v>
      </c>
      <c r="K1326" s="221">
        <v>2354</v>
      </c>
      <c r="L1326" s="235" t="str">
        <f>IFERROR(_xlfn.XLOOKUP($A1326,'LISTA '!$D:$D,'LISTA '!$S:$S),"999999,9")</f>
        <v>999999,9</v>
      </c>
      <c r="M1326" s="2" t="str">
        <f>IFERROR(_xlfn.XLOOKUP($A1326,'LISTA '!$D:$D,'LISTA '!$S:$S),"999999,9")</f>
        <v>999999,9</v>
      </c>
      <c r="N1326" s="2" t="str">
        <f>IFERROR(_xlfn.XLOOKUP($A1326,'LISTA '!$D:$D,'LISTA '!$S:$S),"999999,9")</f>
        <v>999999,9</v>
      </c>
    </row>
    <row r="1327" spans="1:14" x14ac:dyDescent="0.3">
      <c r="A1327" s="187">
        <v>21279</v>
      </c>
      <c r="B1327" s="221">
        <v>119.5</v>
      </c>
      <c r="C1327" s="221">
        <v>119.5</v>
      </c>
      <c r="D1327" s="221">
        <v>119.5</v>
      </c>
      <c r="E1327" s="221">
        <v>0</v>
      </c>
      <c r="F1327" s="221">
        <v>0</v>
      </c>
      <c r="G1327" s="221">
        <v>0</v>
      </c>
      <c r="H1327" s="221">
        <v>0</v>
      </c>
      <c r="I1327" s="221">
        <v>0</v>
      </c>
      <c r="J1327" s="224">
        <v>46006.336053240739</v>
      </c>
      <c r="K1327" s="221">
        <v>2360</v>
      </c>
      <c r="L1327" s="235">
        <f>IFERROR(_xlfn.XLOOKUP($A1327,'LISTA '!$D:$D,'LISTA '!$S:$S),"999999,9")</f>
        <v>108.5</v>
      </c>
      <c r="M1327" s="2">
        <f>IFERROR(_xlfn.XLOOKUP($A1327,'LISTA '!$D:$D,'LISTA '!$S:$S),"999999,9")</f>
        <v>108.5</v>
      </c>
      <c r="N1327" s="2">
        <f>IFERROR(_xlfn.XLOOKUP($A1327,'LISTA '!$D:$D,'LISTA '!$S:$S),"999999,9")</f>
        <v>108.5</v>
      </c>
    </row>
    <row r="1328" spans="1:14" x14ac:dyDescent="0.3">
      <c r="A1328" s="187">
        <v>1394</v>
      </c>
      <c r="B1328" s="221">
        <v>65</v>
      </c>
      <c r="C1328" s="221">
        <v>65</v>
      </c>
      <c r="D1328" s="221">
        <v>65</v>
      </c>
      <c r="E1328" s="221">
        <v>0</v>
      </c>
      <c r="F1328" s="221">
        <v>0</v>
      </c>
      <c r="G1328" s="221">
        <v>0</v>
      </c>
      <c r="H1328" s="221">
        <v>60</v>
      </c>
      <c r="I1328" s="221">
        <v>0</v>
      </c>
      <c r="J1328" s="224">
        <v>46006.336053240739</v>
      </c>
      <c r="K1328" s="221">
        <v>2509</v>
      </c>
      <c r="L1328" s="235">
        <f>IFERROR(_xlfn.XLOOKUP($A1328,'LISTA '!$D:$D,'LISTA '!$S:$S),"999999,9")</f>
        <v>65</v>
      </c>
      <c r="M1328" s="2">
        <f>IFERROR(_xlfn.XLOOKUP($A1328,'LISTA '!$D:$D,'LISTA '!$S:$S),"999999,9")</f>
        <v>65</v>
      </c>
      <c r="N1328" s="2">
        <f>IFERROR(_xlfn.XLOOKUP($A1328,'LISTA '!$D:$D,'LISTA '!$S:$S),"999999,9")</f>
        <v>65</v>
      </c>
    </row>
    <row r="1329" spans="1:14" x14ac:dyDescent="0.3">
      <c r="A1329" s="187">
        <v>511</v>
      </c>
      <c r="B1329" s="221">
        <v>336.5</v>
      </c>
      <c r="C1329" s="221">
        <v>336.5</v>
      </c>
      <c r="D1329" s="221">
        <v>336.5</v>
      </c>
      <c r="E1329" s="221">
        <v>0</v>
      </c>
      <c r="F1329" s="221">
        <v>0</v>
      </c>
      <c r="G1329" s="221">
        <v>0</v>
      </c>
      <c r="H1329" s="221">
        <v>0</v>
      </c>
      <c r="I1329" s="221">
        <v>0</v>
      </c>
      <c r="J1329" s="224">
        <v>46006.336053240739</v>
      </c>
      <c r="K1329" s="221">
        <v>929</v>
      </c>
      <c r="L1329" s="235">
        <f>IFERROR(_xlfn.XLOOKUP($A1329,'LISTA '!$D:$D,'LISTA '!$S:$S),"999999,9")</f>
        <v>336.5</v>
      </c>
      <c r="M1329" s="2">
        <f>IFERROR(_xlfn.XLOOKUP($A1329,'LISTA '!$D:$D,'LISTA '!$S:$S),"999999,9")</f>
        <v>336.5</v>
      </c>
      <c r="N1329" s="2">
        <f>IFERROR(_xlfn.XLOOKUP($A1329,'LISTA '!$D:$D,'LISTA '!$S:$S),"999999,9")</f>
        <v>336.5</v>
      </c>
    </row>
    <row r="1330" spans="1:14" x14ac:dyDescent="0.3">
      <c r="A1330" s="187">
        <v>541</v>
      </c>
      <c r="B1330" s="221">
        <v>999999.9</v>
      </c>
      <c r="C1330" s="221">
        <v>999999.9</v>
      </c>
      <c r="D1330" s="221">
        <v>999999.9</v>
      </c>
      <c r="E1330" s="221">
        <v>0</v>
      </c>
      <c r="F1330" s="221">
        <v>0</v>
      </c>
      <c r="G1330" s="221">
        <v>0</v>
      </c>
      <c r="H1330" s="221">
        <v>0</v>
      </c>
      <c r="I1330" s="221">
        <v>0</v>
      </c>
      <c r="J1330" s="224">
        <v>46006.336053240739</v>
      </c>
      <c r="K1330" s="221">
        <v>982</v>
      </c>
      <c r="L1330" s="235" t="str">
        <f>IFERROR(_xlfn.XLOOKUP($A1330,'LISTA '!$D:$D,'LISTA '!$S:$S),"999999,9")</f>
        <v>999999,9</v>
      </c>
      <c r="M1330" s="2" t="str">
        <f>IFERROR(_xlfn.XLOOKUP($A1330,'LISTA '!$D:$D,'LISTA '!$S:$S),"999999,9")</f>
        <v>999999,9</v>
      </c>
      <c r="N1330" s="2" t="str">
        <f>IFERROR(_xlfn.XLOOKUP($A1330,'LISTA '!$D:$D,'LISTA '!$S:$S),"999999,9")</f>
        <v>999999,9</v>
      </c>
    </row>
    <row r="1331" spans="1:14" x14ac:dyDescent="0.3">
      <c r="A1331" s="187">
        <v>623</v>
      </c>
      <c r="B1331" s="221">
        <v>66.400000000000006</v>
      </c>
      <c r="C1331" s="221">
        <v>66.400000000000006</v>
      </c>
      <c r="D1331" s="221">
        <v>66.400000000000006</v>
      </c>
      <c r="E1331" s="221">
        <v>0</v>
      </c>
      <c r="F1331" s="221">
        <v>0</v>
      </c>
      <c r="G1331" s="221">
        <v>0</v>
      </c>
      <c r="H1331" s="221">
        <v>0</v>
      </c>
      <c r="I1331" s="221">
        <v>0</v>
      </c>
      <c r="J1331" s="224">
        <v>46006.336053240739</v>
      </c>
      <c r="K1331" s="221">
        <v>1137</v>
      </c>
      <c r="L1331" s="235">
        <f>IFERROR(_xlfn.XLOOKUP($A1331,'LISTA '!$D:$D,'LISTA '!$S:$S),"999999,9")</f>
        <v>66.400000000000006</v>
      </c>
      <c r="M1331" s="2">
        <f>IFERROR(_xlfn.XLOOKUP($A1331,'LISTA '!$D:$D,'LISTA '!$S:$S),"999999,9")</f>
        <v>66.400000000000006</v>
      </c>
      <c r="N1331" s="2">
        <f>IFERROR(_xlfn.XLOOKUP($A1331,'LISTA '!$D:$D,'LISTA '!$S:$S),"999999,9")</f>
        <v>66.400000000000006</v>
      </c>
    </row>
    <row r="1332" spans="1:14" x14ac:dyDescent="0.3">
      <c r="A1332" s="187">
        <v>20479</v>
      </c>
      <c r="B1332" s="221">
        <v>999999.9</v>
      </c>
      <c r="C1332" s="221">
        <v>999999.9</v>
      </c>
      <c r="D1332" s="221">
        <v>999999.9</v>
      </c>
      <c r="E1332" s="221">
        <v>0</v>
      </c>
      <c r="F1332" s="221">
        <v>0</v>
      </c>
      <c r="G1332" s="221">
        <v>0</v>
      </c>
      <c r="H1332" s="221">
        <v>0</v>
      </c>
      <c r="I1332" s="221">
        <v>0</v>
      </c>
      <c r="J1332" s="224">
        <v>46006.336053240739</v>
      </c>
      <c r="K1332" s="221">
        <v>1237</v>
      </c>
      <c r="L1332" s="235" t="str">
        <f>IFERROR(_xlfn.XLOOKUP($A1332,'LISTA '!$D:$D,'LISTA '!$S:$S),"999999,9")</f>
        <v>999999,9</v>
      </c>
      <c r="M1332" s="2" t="str">
        <f>IFERROR(_xlfn.XLOOKUP($A1332,'LISTA '!$D:$D,'LISTA '!$S:$S),"999999,9")</f>
        <v>999999,9</v>
      </c>
      <c r="N1332" s="2" t="str">
        <f>IFERROR(_xlfn.XLOOKUP($A1332,'LISTA '!$D:$D,'LISTA '!$S:$S),"999999,9")</f>
        <v>999999,9</v>
      </c>
    </row>
    <row r="1333" spans="1:14" x14ac:dyDescent="0.3">
      <c r="A1333" s="187">
        <v>20489</v>
      </c>
      <c r="B1333" s="221">
        <v>590</v>
      </c>
      <c r="C1333" s="221">
        <v>590</v>
      </c>
      <c r="D1333" s="221">
        <v>590</v>
      </c>
      <c r="E1333" s="221">
        <v>0</v>
      </c>
      <c r="F1333" s="221">
        <v>0</v>
      </c>
      <c r="G1333" s="221">
        <v>0</v>
      </c>
      <c r="H1333" s="221">
        <v>0</v>
      </c>
      <c r="I1333" s="221">
        <v>0</v>
      </c>
      <c r="J1333" s="224">
        <v>46006.336053240739</v>
      </c>
      <c r="K1333" s="221">
        <v>1255</v>
      </c>
      <c r="L1333" s="235">
        <f>IFERROR(_xlfn.XLOOKUP($A1333,'LISTA '!$D:$D,'LISTA '!$S:$S),"999999,9")</f>
        <v>590</v>
      </c>
      <c r="M1333" s="2">
        <f>IFERROR(_xlfn.XLOOKUP($A1333,'LISTA '!$D:$D,'LISTA '!$S:$S),"999999,9")</f>
        <v>590</v>
      </c>
      <c r="N1333" s="2">
        <f>IFERROR(_xlfn.XLOOKUP($A1333,'LISTA '!$D:$D,'LISTA '!$S:$S),"999999,9")</f>
        <v>590</v>
      </c>
    </row>
    <row r="1334" spans="1:14" x14ac:dyDescent="0.3">
      <c r="A1334" s="187">
        <v>20549</v>
      </c>
      <c r="B1334" s="221">
        <v>999999.9</v>
      </c>
      <c r="C1334" s="221">
        <v>999999.9</v>
      </c>
      <c r="D1334" s="221">
        <v>999999.9</v>
      </c>
      <c r="E1334" s="221">
        <v>0</v>
      </c>
      <c r="F1334" s="221">
        <v>0</v>
      </c>
      <c r="G1334" s="221">
        <v>0</v>
      </c>
      <c r="H1334" s="221">
        <v>0</v>
      </c>
      <c r="I1334" s="221">
        <v>0</v>
      </c>
      <c r="J1334" s="224">
        <v>46006.336053240739</v>
      </c>
      <c r="K1334" s="221">
        <v>1349</v>
      </c>
      <c r="L1334" s="235" t="str">
        <f>IFERROR(_xlfn.XLOOKUP($A1334,'LISTA '!$D:$D,'LISTA '!$S:$S),"999999,9")</f>
        <v>999999,9</v>
      </c>
      <c r="M1334" s="2" t="str">
        <f>IFERROR(_xlfn.XLOOKUP($A1334,'LISTA '!$D:$D,'LISTA '!$S:$S),"999999,9")</f>
        <v>999999,9</v>
      </c>
      <c r="N1334" s="2" t="str">
        <f>IFERROR(_xlfn.XLOOKUP($A1334,'LISTA '!$D:$D,'LISTA '!$S:$S),"999999,9")</f>
        <v>999999,9</v>
      </c>
    </row>
    <row r="1335" spans="1:14" x14ac:dyDescent="0.3">
      <c r="A1335" s="187">
        <v>20555</v>
      </c>
      <c r="B1335" s="221">
        <v>390</v>
      </c>
      <c r="C1335" s="221">
        <v>390</v>
      </c>
      <c r="D1335" s="221">
        <v>390</v>
      </c>
      <c r="E1335" s="221">
        <v>0</v>
      </c>
      <c r="F1335" s="221">
        <v>0</v>
      </c>
      <c r="G1335" s="221">
        <v>0</v>
      </c>
      <c r="H1335" s="221">
        <v>0</v>
      </c>
      <c r="I1335" s="221">
        <v>0</v>
      </c>
      <c r="J1335" s="224">
        <v>46006.336053240739</v>
      </c>
      <c r="K1335" s="221">
        <v>1374</v>
      </c>
      <c r="L1335" s="235">
        <f>IFERROR(_xlfn.XLOOKUP($A1335,'LISTA '!$D:$D,'LISTA '!$S:$S),"999999,9")</f>
        <v>360</v>
      </c>
      <c r="M1335" s="2">
        <f>IFERROR(_xlfn.XLOOKUP($A1335,'LISTA '!$D:$D,'LISTA '!$S:$S),"999999,9")</f>
        <v>360</v>
      </c>
      <c r="N1335" s="2">
        <f>IFERROR(_xlfn.XLOOKUP($A1335,'LISTA '!$D:$D,'LISTA '!$S:$S),"999999,9")</f>
        <v>360</v>
      </c>
    </row>
    <row r="1336" spans="1:14" x14ac:dyDescent="0.3">
      <c r="A1336" s="187">
        <v>20880</v>
      </c>
      <c r="B1336" s="221">
        <v>999999.9</v>
      </c>
      <c r="C1336" s="221">
        <v>999999.9</v>
      </c>
      <c r="D1336" s="221">
        <v>999999.9</v>
      </c>
      <c r="E1336" s="221">
        <v>0</v>
      </c>
      <c r="F1336" s="221">
        <v>0</v>
      </c>
      <c r="G1336" s="221">
        <v>0</v>
      </c>
      <c r="H1336" s="221">
        <v>0</v>
      </c>
      <c r="I1336" s="221">
        <v>0</v>
      </c>
      <c r="J1336" s="224">
        <v>46006.336053240739</v>
      </c>
      <c r="K1336" s="221">
        <v>1455</v>
      </c>
      <c r="L1336" s="235" t="str">
        <f>IFERROR(_xlfn.XLOOKUP($A1336,'LISTA '!$D:$D,'LISTA '!$S:$S),"999999,9")</f>
        <v>999999,9</v>
      </c>
      <c r="M1336" s="2" t="str">
        <f>IFERROR(_xlfn.XLOOKUP($A1336,'LISTA '!$D:$D,'LISTA '!$S:$S),"999999,9")</f>
        <v>999999,9</v>
      </c>
      <c r="N1336" s="2" t="str">
        <f>IFERROR(_xlfn.XLOOKUP($A1336,'LISTA '!$D:$D,'LISTA '!$S:$S),"999999,9")</f>
        <v>999999,9</v>
      </c>
    </row>
    <row r="1337" spans="1:14" x14ac:dyDescent="0.3">
      <c r="A1337" s="187">
        <v>888</v>
      </c>
      <c r="B1337" s="221">
        <v>999999.9</v>
      </c>
      <c r="C1337" s="221">
        <v>999999.9</v>
      </c>
      <c r="D1337" s="221">
        <v>999999.9</v>
      </c>
      <c r="E1337" s="221">
        <v>0</v>
      </c>
      <c r="F1337" s="221">
        <v>0</v>
      </c>
      <c r="G1337" s="221">
        <v>0</v>
      </c>
      <c r="H1337" s="221">
        <v>0</v>
      </c>
      <c r="I1337" s="221">
        <v>0</v>
      </c>
      <c r="J1337" s="224">
        <v>46006.336053240739</v>
      </c>
      <c r="K1337" s="221">
        <v>1495</v>
      </c>
      <c r="L1337" s="235" t="str">
        <f>IFERROR(_xlfn.XLOOKUP($A1337,'LISTA '!$D:$D,'LISTA '!$S:$S),"999999,9")</f>
        <v>999999,9</v>
      </c>
      <c r="M1337" s="2" t="str">
        <f>IFERROR(_xlfn.XLOOKUP($A1337,'LISTA '!$D:$D,'LISTA '!$S:$S),"999999,9")</f>
        <v>999999,9</v>
      </c>
      <c r="N1337" s="2" t="str">
        <f>IFERROR(_xlfn.XLOOKUP($A1337,'LISTA '!$D:$D,'LISTA '!$S:$S),"999999,9")</f>
        <v>999999,9</v>
      </c>
    </row>
    <row r="1338" spans="1:14" x14ac:dyDescent="0.3">
      <c r="A1338" s="187">
        <v>20915</v>
      </c>
      <c r="B1338" s="221">
        <v>925</v>
      </c>
      <c r="C1338" s="221">
        <v>925</v>
      </c>
      <c r="D1338" s="221">
        <v>925</v>
      </c>
      <c r="E1338" s="221">
        <v>0</v>
      </c>
      <c r="F1338" s="221">
        <v>0</v>
      </c>
      <c r="G1338" s="221">
        <v>0</v>
      </c>
      <c r="H1338" s="221">
        <v>0</v>
      </c>
      <c r="I1338" s="221">
        <v>0</v>
      </c>
      <c r="J1338" s="224">
        <v>46006.336053240739</v>
      </c>
      <c r="K1338" s="221">
        <v>1537</v>
      </c>
      <c r="L1338" s="235">
        <f>IFERROR(_xlfn.XLOOKUP($A1338,'LISTA '!$D:$D,'LISTA '!$S:$S),"999999,9")</f>
        <v>925</v>
      </c>
      <c r="M1338" s="2">
        <f>IFERROR(_xlfn.XLOOKUP($A1338,'LISTA '!$D:$D,'LISTA '!$S:$S),"999999,9")</f>
        <v>925</v>
      </c>
      <c r="N1338" s="2">
        <f>IFERROR(_xlfn.XLOOKUP($A1338,'LISTA '!$D:$D,'LISTA '!$S:$S),"999999,9")</f>
        <v>925</v>
      </c>
    </row>
    <row r="1339" spans="1:14" x14ac:dyDescent="0.3">
      <c r="A1339" s="187">
        <v>21780</v>
      </c>
      <c r="B1339" s="221">
        <v>999999.9</v>
      </c>
      <c r="C1339" s="221">
        <v>999999.9</v>
      </c>
      <c r="D1339" s="221">
        <v>999999.9</v>
      </c>
      <c r="E1339" s="221">
        <v>0</v>
      </c>
      <c r="F1339" s="221">
        <v>0</v>
      </c>
      <c r="G1339" s="221">
        <v>0</v>
      </c>
      <c r="H1339" s="221">
        <v>0</v>
      </c>
      <c r="I1339" s="221">
        <v>0</v>
      </c>
      <c r="J1339" s="224">
        <v>46006.336053240739</v>
      </c>
      <c r="K1339" s="221">
        <v>4090</v>
      </c>
      <c r="L1339" s="235" t="str">
        <f>IFERROR(_xlfn.XLOOKUP($A1339,'LISTA '!$D:$D,'LISTA '!$S:$S),"999999,9")</f>
        <v>999999,9</v>
      </c>
      <c r="M1339" s="2" t="str">
        <f>IFERROR(_xlfn.XLOOKUP($A1339,'LISTA '!$D:$D,'LISTA '!$S:$S),"999999,9")</f>
        <v>999999,9</v>
      </c>
      <c r="N1339" s="2" t="str">
        <f>IFERROR(_xlfn.XLOOKUP($A1339,'LISTA '!$D:$D,'LISTA '!$S:$S),"999999,9")</f>
        <v>999999,9</v>
      </c>
    </row>
    <row r="1340" spans="1:14" x14ac:dyDescent="0.3">
      <c r="A1340" s="187">
        <v>20036</v>
      </c>
      <c r="B1340" s="221">
        <v>80</v>
      </c>
      <c r="C1340" s="221">
        <v>80</v>
      </c>
      <c r="D1340" s="221">
        <v>80</v>
      </c>
      <c r="E1340" s="221">
        <v>0</v>
      </c>
      <c r="F1340" s="221">
        <v>0</v>
      </c>
      <c r="G1340" s="221">
        <v>0</v>
      </c>
      <c r="H1340" s="221">
        <v>0</v>
      </c>
      <c r="I1340" s="221">
        <v>0</v>
      </c>
      <c r="J1340" s="224">
        <v>46006.336053240739</v>
      </c>
      <c r="K1340" s="221">
        <v>416</v>
      </c>
      <c r="L1340" s="235">
        <f>IFERROR(_xlfn.XLOOKUP($A1340,'LISTA '!$D:$D,'LISTA '!$S:$S),"999999,9")</f>
        <v>80</v>
      </c>
      <c r="M1340" s="2">
        <f>IFERROR(_xlfn.XLOOKUP($A1340,'LISTA '!$D:$D,'LISTA '!$S:$S),"999999,9")</f>
        <v>80</v>
      </c>
      <c r="N1340" s="2">
        <f>IFERROR(_xlfn.XLOOKUP($A1340,'LISTA '!$D:$D,'LISTA '!$S:$S),"999999,9")</f>
        <v>80</v>
      </c>
    </row>
    <row r="1341" spans="1:14" x14ac:dyDescent="0.3">
      <c r="A1341" s="187">
        <v>21161</v>
      </c>
      <c r="B1341" s="221">
        <v>999999.9</v>
      </c>
      <c r="C1341" s="221">
        <v>999999.9</v>
      </c>
      <c r="D1341" s="221">
        <v>999999.9</v>
      </c>
      <c r="E1341" s="221">
        <v>0</v>
      </c>
      <c r="F1341" s="221">
        <v>0</v>
      </c>
      <c r="G1341" s="221">
        <v>0</v>
      </c>
      <c r="H1341" s="221">
        <v>0</v>
      </c>
      <c r="I1341" s="221">
        <v>0</v>
      </c>
      <c r="J1341" s="224">
        <v>46006.336053240739</v>
      </c>
      <c r="K1341" s="221">
        <v>2113</v>
      </c>
      <c r="L1341" s="235" t="str">
        <f>IFERROR(_xlfn.XLOOKUP($A1341,'LISTA '!$D:$D,'LISTA '!$S:$S),"999999,9")</f>
        <v>999999,9</v>
      </c>
      <c r="M1341" s="2" t="str">
        <f>IFERROR(_xlfn.XLOOKUP($A1341,'LISTA '!$D:$D,'LISTA '!$S:$S),"999999,9")</f>
        <v>999999,9</v>
      </c>
      <c r="N1341" s="2" t="str">
        <f>IFERROR(_xlfn.XLOOKUP($A1341,'LISTA '!$D:$D,'LISTA '!$S:$S),"999999,9")</f>
        <v>999999,9</v>
      </c>
    </row>
    <row r="1342" spans="1:14" x14ac:dyDescent="0.3">
      <c r="A1342" s="187">
        <v>197</v>
      </c>
      <c r="B1342" s="221">
        <v>110</v>
      </c>
      <c r="C1342" s="221">
        <v>110</v>
      </c>
      <c r="D1342" s="221">
        <v>110</v>
      </c>
      <c r="E1342" s="221">
        <v>0</v>
      </c>
      <c r="F1342" s="221">
        <v>0</v>
      </c>
      <c r="G1342" s="221">
        <v>0</v>
      </c>
      <c r="H1342" s="221">
        <v>60</v>
      </c>
      <c r="I1342" s="221">
        <v>0</v>
      </c>
      <c r="J1342" s="224">
        <v>46006.336053240739</v>
      </c>
      <c r="K1342" s="221">
        <v>26</v>
      </c>
      <c r="L1342" s="235">
        <f>IFERROR(_xlfn.XLOOKUP($A1342,'LISTA '!$D:$D,'LISTA '!$S:$S),"999999,9")</f>
        <v>110</v>
      </c>
      <c r="M1342" s="2">
        <f>IFERROR(_xlfn.XLOOKUP($A1342,'LISTA '!$D:$D,'LISTA '!$S:$S),"999999,9")</f>
        <v>110</v>
      </c>
      <c r="N1342" s="2">
        <f>IFERROR(_xlfn.XLOOKUP($A1342,'LISTA '!$D:$D,'LISTA '!$S:$S),"999999,9")</f>
        <v>110</v>
      </c>
    </row>
    <row r="1343" spans="1:14" x14ac:dyDescent="0.3">
      <c r="A1343" s="187">
        <v>90</v>
      </c>
      <c r="B1343" s="221">
        <v>140</v>
      </c>
      <c r="C1343" s="221">
        <v>140</v>
      </c>
      <c r="D1343" s="221">
        <v>140</v>
      </c>
      <c r="E1343" s="221">
        <v>0</v>
      </c>
      <c r="F1343" s="221">
        <v>0</v>
      </c>
      <c r="G1343" s="221">
        <v>0</v>
      </c>
      <c r="H1343" s="221">
        <v>0</v>
      </c>
      <c r="I1343" s="221">
        <v>0</v>
      </c>
      <c r="J1343" s="224">
        <v>46006.336053240739</v>
      </c>
      <c r="K1343" s="221">
        <v>63</v>
      </c>
      <c r="L1343" s="235">
        <f>IFERROR(_xlfn.XLOOKUP($A1343,'LISTA '!$D:$D,'LISTA '!$S:$S),"999999,9")</f>
        <v>140</v>
      </c>
      <c r="M1343" s="2">
        <f>IFERROR(_xlfn.XLOOKUP($A1343,'LISTA '!$D:$D,'LISTA '!$S:$S),"999999,9")</f>
        <v>140</v>
      </c>
      <c r="N1343" s="2">
        <f>IFERROR(_xlfn.XLOOKUP($A1343,'LISTA '!$D:$D,'LISTA '!$S:$S),"999999,9")</f>
        <v>140</v>
      </c>
    </row>
    <row r="1344" spans="1:14" x14ac:dyDescent="0.3">
      <c r="A1344" s="187">
        <v>209</v>
      </c>
      <c r="B1344" s="221">
        <v>999999.9</v>
      </c>
      <c r="C1344" s="221">
        <v>999999.9</v>
      </c>
      <c r="D1344" s="221">
        <v>999999.9</v>
      </c>
      <c r="E1344" s="221">
        <v>0</v>
      </c>
      <c r="F1344" s="221">
        <v>0</v>
      </c>
      <c r="G1344" s="221">
        <v>0</v>
      </c>
      <c r="H1344" s="221">
        <v>0</v>
      </c>
      <c r="I1344" s="221">
        <v>0</v>
      </c>
      <c r="J1344" s="224">
        <v>46006.336053240739</v>
      </c>
      <c r="K1344" s="221">
        <v>209</v>
      </c>
      <c r="L1344" s="235" t="str">
        <f>IFERROR(_xlfn.XLOOKUP($A1344,'LISTA '!$D:$D,'LISTA '!$S:$S),"999999,9")</f>
        <v>999999,9</v>
      </c>
      <c r="M1344" s="2" t="str">
        <f>IFERROR(_xlfn.XLOOKUP($A1344,'LISTA '!$D:$D,'LISTA '!$S:$S),"999999,9")</f>
        <v>999999,9</v>
      </c>
      <c r="N1344" s="2" t="str">
        <f>IFERROR(_xlfn.XLOOKUP($A1344,'LISTA '!$D:$D,'LISTA '!$S:$S),"999999,9")</f>
        <v>999999,9</v>
      </c>
    </row>
    <row r="1345" spans="1:14" x14ac:dyDescent="0.3">
      <c r="A1345" s="187">
        <v>1088</v>
      </c>
      <c r="B1345" s="221">
        <v>169.5</v>
      </c>
      <c r="C1345" s="221">
        <v>169.5</v>
      </c>
      <c r="D1345" s="221">
        <v>169.5</v>
      </c>
      <c r="E1345" s="221">
        <v>0</v>
      </c>
      <c r="F1345" s="221">
        <v>0</v>
      </c>
      <c r="G1345" s="221">
        <v>0</v>
      </c>
      <c r="H1345" s="221">
        <v>0</v>
      </c>
      <c r="I1345" s="221">
        <v>0</v>
      </c>
      <c r="J1345" s="224">
        <v>46006.336053240739</v>
      </c>
      <c r="K1345" s="221">
        <v>1951</v>
      </c>
      <c r="L1345" s="235">
        <f>IFERROR(_xlfn.XLOOKUP($A1345,'LISTA '!$D:$D,'LISTA '!$S:$S),"999999,9")</f>
        <v>169.5</v>
      </c>
      <c r="M1345" s="2">
        <f>IFERROR(_xlfn.XLOOKUP($A1345,'LISTA '!$D:$D,'LISTA '!$S:$S),"999999,9")</f>
        <v>169.5</v>
      </c>
      <c r="N1345" s="2">
        <f>IFERROR(_xlfn.XLOOKUP($A1345,'LISTA '!$D:$D,'LISTA '!$S:$S),"999999,9")</f>
        <v>169.5</v>
      </c>
    </row>
    <row r="1346" spans="1:14" x14ac:dyDescent="0.3">
      <c r="A1346" s="187">
        <v>2739</v>
      </c>
      <c r="B1346" s="221">
        <v>372</v>
      </c>
      <c r="C1346" s="221">
        <v>372</v>
      </c>
      <c r="D1346" s="221">
        <v>372</v>
      </c>
      <c r="E1346" s="221">
        <v>0</v>
      </c>
      <c r="F1346" s="221">
        <v>0</v>
      </c>
      <c r="G1346" s="221">
        <v>0</v>
      </c>
      <c r="H1346" s="221">
        <v>0</v>
      </c>
      <c r="I1346" s="221">
        <v>0</v>
      </c>
      <c r="J1346" s="224">
        <v>46006.336053240739</v>
      </c>
      <c r="K1346" s="221">
        <v>3648</v>
      </c>
      <c r="L1346" s="235">
        <f>IFERROR(_xlfn.XLOOKUP($A1346,'LISTA '!$D:$D,'LISTA '!$S:$S),"999999,9")</f>
        <v>276</v>
      </c>
      <c r="M1346" s="2">
        <f>IFERROR(_xlfn.XLOOKUP($A1346,'LISTA '!$D:$D,'LISTA '!$S:$S),"999999,9")</f>
        <v>276</v>
      </c>
      <c r="N1346" s="2">
        <f>IFERROR(_xlfn.XLOOKUP($A1346,'LISTA '!$D:$D,'LISTA '!$S:$S),"999999,9")</f>
        <v>276</v>
      </c>
    </row>
    <row r="1347" spans="1:14" x14ac:dyDescent="0.3">
      <c r="A1347" s="187">
        <v>2740</v>
      </c>
      <c r="B1347" s="221">
        <v>999999.9</v>
      </c>
      <c r="C1347" s="221">
        <v>999999.9</v>
      </c>
      <c r="D1347" s="221">
        <v>999999.9</v>
      </c>
      <c r="E1347" s="221">
        <v>0</v>
      </c>
      <c r="F1347" s="221">
        <v>0</v>
      </c>
      <c r="G1347" s="221">
        <v>0</v>
      </c>
      <c r="H1347" s="221">
        <v>0</v>
      </c>
      <c r="I1347" s="221">
        <v>0</v>
      </c>
      <c r="J1347" s="224">
        <v>46006.336053240739</v>
      </c>
      <c r="K1347" s="221">
        <v>3649</v>
      </c>
      <c r="L1347" s="235" t="str">
        <f>IFERROR(_xlfn.XLOOKUP($A1347,'LISTA '!$D:$D,'LISTA '!$S:$S),"999999,9")</f>
        <v>999999,9</v>
      </c>
      <c r="M1347" s="2" t="str">
        <f>IFERROR(_xlfn.XLOOKUP($A1347,'LISTA '!$D:$D,'LISTA '!$S:$S),"999999,9")</f>
        <v>999999,9</v>
      </c>
      <c r="N1347" s="2" t="str">
        <f>IFERROR(_xlfn.XLOOKUP($A1347,'LISTA '!$D:$D,'LISTA '!$S:$S),"999999,9")</f>
        <v>999999,9</v>
      </c>
    </row>
    <row r="1348" spans="1:14" x14ac:dyDescent="0.3">
      <c r="A1348" s="187">
        <v>2741</v>
      </c>
      <c r="B1348" s="221">
        <v>999999.9</v>
      </c>
      <c r="C1348" s="221">
        <v>999999.9</v>
      </c>
      <c r="D1348" s="221">
        <v>999999.9</v>
      </c>
      <c r="E1348" s="221">
        <v>0</v>
      </c>
      <c r="F1348" s="221">
        <v>0</v>
      </c>
      <c r="G1348" s="221">
        <v>0</v>
      </c>
      <c r="H1348" s="221">
        <v>0</v>
      </c>
      <c r="I1348" s="221">
        <v>0</v>
      </c>
      <c r="J1348" s="224">
        <v>46006.336053240739</v>
      </c>
      <c r="K1348" s="221">
        <v>3650</v>
      </c>
      <c r="L1348" s="235" t="str">
        <f>IFERROR(_xlfn.XLOOKUP($A1348,'LISTA '!$D:$D,'LISTA '!$S:$S),"999999,9")</f>
        <v>999999,9</v>
      </c>
      <c r="M1348" s="2" t="str">
        <f>IFERROR(_xlfn.XLOOKUP($A1348,'LISTA '!$D:$D,'LISTA '!$S:$S),"999999,9")</f>
        <v>999999,9</v>
      </c>
      <c r="N1348" s="2" t="str">
        <f>IFERROR(_xlfn.XLOOKUP($A1348,'LISTA '!$D:$D,'LISTA '!$S:$S),"999999,9")</f>
        <v>999999,9</v>
      </c>
    </row>
    <row r="1349" spans="1:14" x14ac:dyDescent="0.3">
      <c r="A1349" s="187">
        <v>2742</v>
      </c>
      <c r="B1349" s="221">
        <v>326.39999999999998</v>
      </c>
      <c r="C1349" s="221">
        <v>326.39999999999998</v>
      </c>
      <c r="D1349" s="221">
        <v>326.39999999999998</v>
      </c>
      <c r="E1349" s="221">
        <v>0</v>
      </c>
      <c r="F1349" s="221">
        <v>0</v>
      </c>
      <c r="G1349" s="221">
        <v>0</v>
      </c>
      <c r="H1349" s="221">
        <v>0</v>
      </c>
      <c r="I1349" s="221">
        <v>0</v>
      </c>
      <c r="J1349" s="224">
        <v>46006.336053240739</v>
      </c>
      <c r="K1349" s="221">
        <v>3651</v>
      </c>
      <c r="L1349" s="235">
        <f>IFERROR(_xlfn.XLOOKUP($A1349,'LISTA '!$D:$D,'LISTA '!$S:$S),"999999,9")</f>
        <v>276</v>
      </c>
      <c r="M1349" s="2">
        <f>IFERROR(_xlfn.XLOOKUP($A1349,'LISTA '!$D:$D,'LISTA '!$S:$S),"999999,9")</f>
        <v>276</v>
      </c>
      <c r="N1349" s="2">
        <f>IFERROR(_xlfn.XLOOKUP($A1349,'LISTA '!$D:$D,'LISTA '!$S:$S),"999999,9")</f>
        <v>276</v>
      </c>
    </row>
    <row r="1350" spans="1:14" x14ac:dyDescent="0.3">
      <c r="A1350" s="187">
        <v>2747</v>
      </c>
      <c r="B1350" s="221">
        <v>999999.9</v>
      </c>
      <c r="C1350" s="221">
        <v>999999.9</v>
      </c>
      <c r="D1350" s="221">
        <v>999999.9</v>
      </c>
      <c r="E1350" s="221">
        <v>0</v>
      </c>
      <c r="F1350" s="221">
        <v>0</v>
      </c>
      <c r="G1350" s="221">
        <v>0</v>
      </c>
      <c r="H1350" s="221">
        <v>0</v>
      </c>
      <c r="I1350" s="221">
        <v>0</v>
      </c>
      <c r="J1350" s="224">
        <v>46006.336053240739</v>
      </c>
      <c r="K1350" s="221">
        <v>3656</v>
      </c>
      <c r="L1350" s="235" t="str">
        <f>IFERROR(_xlfn.XLOOKUP($A1350,'LISTA '!$D:$D,'LISTA '!$S:$S),"999999,9")</f>
        <v>999999,9</v>
      </c>
      <c r="M1350" s="2" t="str">
        <f>IFERROR(_xlfn.XLOOKUP($A1350,'LISTA '!$D:$D,'LISTA '!$S:$S),"999999,9")</f>
        <v>999999,9</v>
      </c>
      <c r="N1350" s="2" t="str">
        <f>IFERROR(_xlfn.XLOOKUP($A1350,'LISTA '!$D:$D,'LISTA '!$S:$S),"999999,9")</f>
        <v>999999,9</v>
      </c>
    </row>
    <row r="1351" spans="1:14" x14ac:dyDescent="0.3">
      <c r="A1351" s="187">
        <v>2748</v>
      </c>
      <c r="B1351" s="221">
        <v>999999.9</v>
      </c>
      <c r="C1351" s="221">
        <v>999999.9</v>
      </c>
      <c r="D1351" s="221">
        <v>999999.9</v>
      </c>
      <c r="E1351" s="221">
        <v>0</v>
      </c>
      <c r="F1351" s="221">
        <v>0</v>
      </c>
      <c r="G1351" s="221">
        <v>0</v>
      </c>
      <c r="H1351" s="221">
        <v>0</v>
      </c>
      <c r="I1351" s="221">
        <v>0</v>
      </c>
      <c r="J1351" s="224">
        <v>46006.336053240739</v>
      </c>
      <c r="K1351" s="221">
        <v>3657</v>
      </c>
      <c r="L1351" s="235" t="str">
        <f>IFERROR(_xlfn.XLOOKUP($A1351,'LISTA '!$D:$D,'LISTA '!$S:$S),"999999,9")</f>
        <v>999999,9</v>
      </c>
      <c r="M1351" s="2" t="str">
        <f>IFERROR(_xlfn.XLOOKUP($A1351,'LISTA '!$D:$D,'LISTA '!$S:$S),"999999,9")</f>
        <v>999999,9</v>
      </c>
      <c r="N1351" s="2" t="str">
        <f>IFERROR(_xlfn.XLOOKUP($A1351,'LISTA '!$D:$D,'LISTA '!$S:$S),"999999,9")</f>
        <v>999999,9</v>
      </c>
    </row>
    <row r="1352" spans="1:14" x14ac:dyDescent="0.3">
      <c r="A1352" s="187">
        <v>2749</v>
      </c>
      <c r="B1352" s="221">
        <v>999999.9</v>
      </c>
      <c r="C1352" s="221">
        <v>999999.9</v>
      </c>
      <c r="D1352" s="221">
        <v>999999.9</v>
      </c>
      <c r="E1352" s="221">
        <v>0</v>
      </c>
      <c r="F1352" s="221">
        <v>0</v>
      </c>
      <c r="G1352" s="221">
        <v>0</v>
      </c>
      <c r="H1352" s="221">
        <v>0</v>
      </c>
      <c r="I1352" s="221">
        <v>0</v>
      </c>
      <c r="J1352" s="224">
        <v>46006.336053240739</v>
      </c>
      <c r="K1352" s="221">
        <v>3658</v>
      </c>
      <c r="L1352" s="235" t="str">
        <f>IFERROR(_xlfn.XLOOKUP($A1352,'LISTA '!$D:$D,'LISTA '!$S:$S),"999999,9")</f>
        <v>999999,9</v>
      </c>
      <c r="M1352" s="2" t="str">
        <f>IFERROR(_xlfn.XLOOKUP($A1352,'LISTA '!$D:$D,'LISTA '!$S:$S),"999999,9")</f>
        <v>999999,9</v>
      </c>
      <c r="N1352" s="2" t="str">
        <f>IFERROR(_xlfn.XLOOKUP($A1352,'LISTA '!$D:$D,'LISTA '!$S:$S),"999999,9")</f>
        <v>999999,9</v>
      </c>
    </row>
    <row r="1353" spans="1:14" x14ac:dyDescent="0.3">
      <c r="A1353" s="187">
        <v>2750</v>
      </c>
      <c r="B1353" s="221">
        <v>999999.9</v>
      </c>
      <c r="C1353" s="221">
        <v>999999.9</v>
      </c>
      <c r="D1353" s="221">
        <v>999999.9</v>
      </c>
      <c r="E1353" s="221">
        <v>0</v>
      </c>
      <c r="F1353" s="221">
        <v>0</v>
      </c>
      <c r="G1353" s="221">
        <v>0</v>
      </c>
      <c r="H1353" s="221">
        <v>0</v>
      </c>
      <c r="I1353" s="221">
        <v>0</v>
      </c>
      <c r="J1353" s="224">
        <v>46006.336053240739</v>
      </c>
      <c r="K1353" s="221">
        <v>3659</v>
      </c>
      <c r="L1353" s="235" t="str">
        <f>IFERROR(_xlfn.XLOOKUP($A1353,'LISTA '!$D:$D,'LISTA '!$S:$S),"999999,9")</f>
        <v>999999,9</v>
      </c>
      <c r="M1353" s="2" t="str">
        <f>IFERROR(_xlfn.XLOOKUP($A1353,'LISTA '!$D:$D,'LISTA '!$S:$S),"999999,9")</f>
        <v>999999,9</v>
      </c>
      <c r="N1353" s="2" t="str">
        <f>IFERROR(_xlfn.XLOOKUP($A1353,'LISTA '!$D:$D,'LISTA '!$S:$S),"999999,9")</f>
        <v>999999,9</v>
      </c>
    </row>
    <row r="1354" spans="1:14" x14ac:dyDescent="0.3">
      <c r="A1354" s="187">
        <v>2751</v>
      </c>
      <c r="B1354" s="221">
        <v>999999.9</v>
      </c>
      <c r="C1354" s="221">
        <v>999999.9</v>
      </c>
      <c r="D1354" s="221">
        <v>999999.9</v>
      </c>
      <c r="E1354" s="221">
        <v>0</v>
      </c>
      <c r="F1354" s="221">
        <v>0</v>
      </c>
      <c r="G1354" s="221">
        <v>0</v>
      </c>
      <c r="H1354" s="221">
        <v>0</v>
      </c>
      <c r="I1354" s="221">
        <v>0</v>
      </c>
      <c r="J1354" s="224">
        <v>46006.336053240739</v>
      </c>
      <c r="K1354" s="221">
        <v>3660</v>
      </c>
      <c r="L1354" s="235" t="str">
        <f>IFERROR(_xlfn.XLOOKUP($A1354,'LISTA '!$D:$D,'LISTA '!$S:$S),"999999,9")</f>
        <v>999999,9</v>
      </c>
      <c r="M1354" s="2" t="str">
        <f>IFERROR(_xlfn.XLOOKUP($A1354,'LISTA '!$D:$D,'LISTA '!$S:$S),"999999,9")</f>
        <v>999999,9</v>
      </c>
      <c r="N1354" s="2" t="str">
        <f>IFERROR(_xlfn.XLOOKUP($A1354,'LISTA '!$D:$D,'LISTA '!$S:$S),"999999,9")</f>
        <v>999999,9</v>
      </c>
    </row>
    <row r="1355" spans="1:14" x14ac:dyDescent="0.3">
      <c r="A1355" s="187">
        <v>2752</v>
      </c>
      <c r="B1355" s="221">
        <v>999999.9</v>
      </c>
      <c r="C1355" s="221">
        <v>999999.9</v>
      </c>
      <c r="D1355" s="221">
        <v>999999.9</v>
      </c>
      <c r="E1355" s="221">
        <v>0</v>
      </c>
      <c r="F1355" s="221">
        <v>0</v>
      </c>
      <c r="G1355" s="221">
        <v>0</v>
      </c>
      <c r="H1355" s="221">
        <v>0</v>
      </c>
      <c r="I1355" s="221">
        <v>0</v>
      </c>
      <c r="J1355" s="224">
        <v>46006.336053240739</v>
      </c>
      <c r="K1355" s="221">
        <v>3661</v>
      </c>
      <c r="L1355" s="235" t="str">
        <f>IFERROR(_xlfn.XLOOKUP($A1355,'LISTA '!$D:$D,'LISTA '!$S:$S),"999999,9")</f>
        <v>999999,9</v>
      </c>
      <c r="M1355" s="2" t="str">
        <f>IFERROR(_xlfn.XLOOKUP($A1355,'LISTA '!$D:$D,'LISTA '!$S:$S),"999999,9")</f>
        <v>999999,9</v>
      </c>
      <c r="N1355" s="2" t="str">
        <f>IFERROR(_xlfn.XLOOKUP($A1355,'LISTA '!$D:$D,'LISTA '!$S:$S),"999999,9")</f>
        <v>999999,9</v>
      </c>
    </row>
    <row r="1356" spans="1:14" x14ac:dyDescent="0.3">
      <c r="A1356" s="187">
        <v>2753</v>
      </c>
      <c r="B1356" s="221">
        <v>999999.9</v>
      </c>
      <c r="C1356" s="221">
        <v>999999.9</v>
      </c>
      <c r="D1356" s="221">
        <v>999999.9</v>
      </c>
      <c r="E1356" s="221">
        <v>0</v>
      </c>
      <c r="F1356" s="221">
        <v>0</v>
      </c>
      <c r="G1356" s="221">
        <v>0</v>
      </c>
      <c r="H1356" s="221">
        <v>0</v>
      </c>
      <c r="I1356" s="221">
        <v>0</v>
      </c>
      <c r="J1356" s="224">
        <v>46006.336053240739</v>
      </c>
      <c r="K1356" s="221">
        <v>3662</v>
      </c>
      <c r="L1356" s="235" t="str">
        <f>IFERROR(_xlfn.XLOOKUP($A1356,'LISTA '!$D:$D,'LISTA '!$S:$S),"999999,9")</f>
        <v>999999,9</v>
      </c>
      <c r="M1356" s="2" t="str">
        <f>IFERROR(_xlfn.XLOOKUP($A1356,'LISTA '!$D:$D,'LISTA '!$S:$S),"999999,9")</f>
        <v>999999,9</v>
      </c>
      <c r="N1356" s="2" t="str">
        <f>IFERROR(_xlfn.XLOOKUP($A1356,'LISTA '!$D:$D,'LISTA '!$S:$S),"999999,9")</f>
        <v>999999,9</v>
      </c>
    </row>
    <row r="1357" spans="1:14" x14ac:dyDescent="0.3">
      <c r="A1357" s="187">
        <v>2754</v>
      </c>
      <c r="B1357" s="221">
        <v>999999.9</v>
      </c>
      <c r="C1357" s="221">
        <v>999999.9</v>
      </c>
      <c r="D1357" s="221">
        <v>999999.9</v>
      </c>
      <c r="E1357" s="221">
        <v>0</v>
      </c>
      <c r="F1357" s="221">
        <v>0</v>
      </c>
      <c r="G1357" s="221">
        <v>0</v>
      </c>
      <c r="H1357" s="221">
        <v>0</v>
      </c>
      <c r="I1357" s="221">
        <v>0</v>
      </c>
      <c r="J1357" s="224">
        <v>46006.336053240739</v>
      </c>
      <c r="K1357" s="221">
        <v>3663</v>
      </c>
      <c r="L1357" s="235" t="str">
        <f>IFERROR(_xlfn.XLOOKUP($A1357,'LISTA '!$D:$D,'LISTA '!$S:$S),"999999,9")</f>
        <v>999999,9</v>
      </c>
      <c r="M1357" s="2" t="str">
        <f>IFERROR(_xlfn.XLOOKUP($A1357,'LISTA '!$D:$D,'LISTA '!$S:$S),"999999,9")</f>
        <v>999999,9</v>
      </c>
      <c r="N1357" s="2" t="str">
        <f>IFERROR(_xlfn.XLOOKUP($A1357,'LISTA '!$D:$D,'LISTA '!$S:$S),"999999,9")</f>
        <v>999999,9</v>
      </c>
    </row>
    <row r="1358" spans="1:14" x14ac:dyDescent="0.3">
      <c r="A1358" s="187">
        <v>2755</v>
      </c>
      <c r="B1358" s="221">
        <v>999999.9</v>
      </c>
      <c r="C1358" s="221">
        <v>999999.9</v>
      </c>
      <c r="D1358" s="221">
        <v>999999.9</v>
      </c>
      <c r="E1358" s="221">
        <v>0</v>
      </c>
      <c r="F1358" s="221">
        <v>0</v>
      </c>
      <c r="G1358" s="221">
        <v>0</v>
      </c>
      <c r="H1358" s="221">
        <v>0</v>
      </c>
      <c r="I1358" s="221">
        <v>0</v>
      </c>
      <c r="J1358" s="224">
        <v>46006.336053240739</v>
      </c>
      <c r="K1358" s="221">
        <v>3664</v>
      </c>
      <c r="L1358" s="235" t="str">
        <f>IFERROR(_xlfn.XLOOKUP($A1358,'LISTA '!$D:$D,'LISTA '!$S:$S),"999999,9")</f>
        <v>999999,9</v>
      </c>
      <c r="M1358" s="2" t="str">
        <f>IFERROR(_xlfn.XLOOKUP($A1358,'LISTA '!$D:$D,'LISTA '!$S:$S),"999999,9")</f>
        <v>999999,9</v>
      </c>
      <c r="N1358" s="2" t="str">
        <f>IFERROR(_xlfn.XLOOKUP($A1358,'LISTA '!$D:$D,'LISTA '!$S:$S),"999999,9")</f>
        <v>999999,9</v>
      </c>
    </row>
    <row r="1359" spans="1:14" x14ac:dyDescent="0.3">
      <c r="A1359" s="187">
        <v>2784</v>
      </c>
      <c r="B1359" s="221">
        <v>465.59999999999997</v>
      </c>
      <c r="C1359" s="221">
        <v>465.59999999999997</v>
      </c>
      <c r="D1359" s="221">
        <v>465.59999999999997</v>
      </c>
      <c r="E1359" s="221">
        <v>0</v>
      </c>
      <c r="F1359" s="221">
        <v>0</v>
      </c>
      <c r="G1359" s="221">
        <v>0</v>
      </c>
      <c r="H1359" s="221">
        <v>0</v>
      </c>
      <c r="I1359" s="221">
        <v>0</v>
      </c>
      <c r="J1359" s="224">
        <v>46006.336053240739</v>
      </c>
      <c r="K1359" s="221">
        <v>3722</v>
      </c>
      <c r="L1359" s="235">
        <f>IFERROR(_xlfn.XLOOKUP($A1359,'LISTA '!$D:$D,'LISTA '!$S:$S),"999999,9")</f>
        <v>360</v>
      </c>
      <c r="M1359" s="2">
        <f>IFERROR(_xlfn.XLOOKUP($A1359,'LISTA '!$D:$D,'LISTA '!$S:$S),"999999,9")</f>
        <v>360</v>
      </c>
      <c r="N1359" s="2">
        <f>IFERROR(_xlfn.XLOOKUP($A1359,'LISTA '!$D:$D,'LISTA '!$S:$S),"999999,9")</f>
        <v>360</v>
      </c>
    </row>
    <row r="1360" spans="1:14" x14ac:dyDescent="0.3">
      <c r="A1360" s="187">
        <v>2793</v>
      </c>
      <c r="B1360" s="221">
        <v>513.59999999999991</v>
      </c>
      <c r="C1360" s="221">
        <v>513.59999999999991</v>
      </c>
      <c r="D1360" s="221">
        <v>513.59999999999991</v>
      </c>
      <c r="E1360" s="221">
        <v>0</v>
      </c>
      <c r="F1360" s="221">
        <v>0</v>
      </c>
      <c r="G1360" s="221">
        <v>0</v>
      </c>
      <c r="H1360" s="221">
        <v>0</v>
      </c>
      <c r="I1360" s="221">
        <v>0</v>
      </c>
      <c r="J1360" s="224">
        <v>46006.336053240739</v>
      </c>
      <c r="K1360" s="221">
        <v>3738</v>
      </c>
      <c r="L1360" s="235">
        <f>IFERROR(_xlfn.XLOOKUP($A1360,'LISTA '!$D:$D,'LISTA '!$S:$S),"999999,9")</f>
        <v>394.79999999999995</v>
      </c>
      <c r="M1360" s="2">
        <f>IFERROR(_xlfn.XLOOKUP($A1360,'LISTA '!$D:$D,'LISTA '!$S:$S),"999999,9")</f>
        <v>394.79999999999995</v>
      </c>
      <c r="N1360" s="2">
        <f>IFERROR(_xlfn.XLOOKUP($A1360,'LISTA '!$D:$D,'LISTA '!$S:$S),"999999,9")</f>
        <v>394.79999999999995</v>
      </c>
    </row>
    <row r="1361" spans="1:14" x14ac:dyDescent="0.3">
      <c r="A1361" s="187">
        <v>2794</v>
      </c>
      <c r="B1361" s="221">
        <v>465.59999999999997</v>
      </c>
      <c r="C1361" s="221">
        <v>465.59999999999997</v>
      </c>
      <c r="D1361" s="221">
        <v>465.59999999999997</v>
      </c>
      <c r="E1361" s="221">
        <v>0</v>
      </c>
      <c r="F1361" s="221">
        <v>0</v>
      </c>
      <c r="G1361" s="221">
        <v>0</v>
      </c>
      <c r="H1361" s="221">
        <v>0</v>
      </c>
      <c r="I1361" s="221">
        <v>0</v>
      </c>
      <c r="J1361" s="224">
        <v>46006.336053240739</v>
      </c>
      <c r="K1361" s="221">
        <v>3739</v>
      </c>
      <c r="L1361" s="235">
        <f>IFERROR(_xlfn.XLOOKUP($A1361,'LISTA '!$D:$D,'LISTA '!$S:$S),"999999,9")</f>
        <v>360</v>
      </c>
      <c r="M1361" s="2">
        <f>IFERROR(_xlfn.XLOOKUP($A1361,'LISTA '!$D:$D,'LISTA '!$S:$S),"999999,9")</f>
        <v>360</v>
      </c>
      <c r="N1361" s="2">
        <f>IFERROR(_xlfn.XLOOKUP($A1361,'LISTA '!$D:$D,'LISTA '!$S:$S),"999999,9")</f>
        <v>360</v>
      </c>
    </row>
    <row r="1362" spans="1:14" x14ac:dyDescent="0.3">
      <c r="A1362" s="187">
        <v>2805</v>
      </c>
      <c r="B1362" s="221">
        <v>260.39999999999998</v>
      </c>
      <c r="C1362" s="221">
        <v>260.39999999999998</v>
      </c>
      <c r="D1362" s="221">
        <v>260.39999999999998</v>
      </c>
      <c r="E1362" s="221">
        <v>0</v>
      </c>
      <c r="F1362" s="221">
        <v>0</v>
      </c>
      <c r="G1362" s="221">
        <v>0</v>
      </c>
      <c r="H1362" s="221">
        <v>0</v>
      </c>
      <c r="I1362" s="221">
        <v>0</v>
      </c>
      <c r="J1362" s="224">
        <v>46006.336053240739</v>
      </c>
      <c r="K1362" s="221">
        <v>3834</v>
      </c>
      <c r="L1362" s="235">
        <f>IFERROR(_xlfn.XLOOKUP($A1362,'LISTA '!$D:$D,'LISTA '!$S:$S),"999999,9")</f>
        <v>190.8</v>
      </c>
      <c r="M1362" s="2">
        <f>IFERROR(_xlfn.XLOOKUP($A1362,'LISTA '!$D:$D,'LISTA '!$S:$S),"999999,9")</f>
        <v>190.8</v>
      </c>
      <c r="N1362" s="2">
        <f>IFERROR(_xlfn.XLOOKUP($A1362,'LISTA '!$D:$D,'LISTA '!$S:$S),"999999,9")</f>
        <v>190.8</v>
      </c>
    </row>
    <row r="1363" spans="1:14" x14ac:dyDescent="0.3">
      <c r="A1363" s="187">
        <v>2280</v>
      </c>
      <c r="B1363" s="221">
        <v>999999.9</v>
      </c>
      <c r="C1363" s="221">
        <v>999999.9</v>
      </c>
      <c r="D1363" s="221">
        <v>999999.9</v>
      </c>
      <c r="E1363" s="221">
        <v>0</v>
      </c>
      <c r="F1363" s="221">
        <v>0</v>
      </c>
      <c r="G1363" s="221">
        <v>0</v>
      </c>
      <c r="H1363" s="221">
        <v>0</v>
      </c>
      <c r="I1363" s="221">
        <v>0</v>
      </c>
      <c r="J1363" s="224">
        <v>46006.336053240739</v>
      </c>
      <c r="K1363" s="221">
        <v>3999</v>
      </c>
      <c r="L1363" s="235" t="str">
        <f>IFERROR(_xlfn.XLOOKUP($A1363,'LISTA '!$D:$D,'LISTA '!$S:$S),"999999,9")</f>
        <v>999999,9</v>
      </c>
      <c r="M1363" s="2" t="str">
        <f>IFERROR(_xlfn.XLOOKUP($A1363,'LISTA '!$D:$D,'LISTA '!$S:$S),"999999,9")</f>
        <v>999999,9</v>
      </c>
      <c r="N1363" s="2" t="str">
        <f>IFERROR(_xlfn.XLOOKUP($A1363,'LISTA '!$D:$D,'LISTA '!$S:$S),"999999,9")</f>
        <v>999999,9</v>
      </c>
    </row>
    <row r="1364" spans="1:14" x14ac:dyDescent="0.3">
      <c r="A1364" s="187">
        <v>2361</v>
      </c>
      <c r="B1364" s="221">
        <v>165.79999999999998</v>
      </c>
      <c r="C1364" s="221">
        <v>165.79999999999998</v>
      </c>
      <c r="D1364" s="221">
        <v>165.79999999999998</v>
      </c>
      <c r="E1364" s="221">
        <v>0</v>
      </c>
      <c r="F1364" s="221">
        <v>0</v>
      </c>
      <c r="G1364" s="221">
        <v>0</v>
      </c>
      <c r="H1364" s="221">
        <v>0</v>
      </c>
      <c r="I1364" s="221">
        <v>0</v>
      </c>
      <c r="J1364" s="224">
        <v>46006.336053240739</v>
      </c>
      <c r="K1364" s="221">
        <v>4196</v>
      </c>
      <c r="L1364" s="235">
        <f>IFERROR(_xlfn.XLOOKUP($A1364,'LISTA '!$D:$D,'LISTA '!$S:$S),"999999,9")</f>
        <v>99.6</v>
      </c>
      <c r="M1364" s="2">
        <f>IFERROR(_xlfn.XLOOKUP($A1364,'LISTA '!$D:$D,'LISTA '!$S:$S),"999999,9")</f>
        <v>99.6</v>
      </c>
      <c r="N1364" s="2">
        <f>IFERROR(_xlfn.XLOOKUP($A1364,'LISTA '!$D:$D,'LISTA '!$S:$S),"999999,9")</f>
        <v>99.6</v>
      </c>
    </row>
    <row r="1365" spans="1:14" x14ac:dyDescent="0.3">
      <c r="A1365" s="187">
        <v>2362</v>
      </c>
      <c r="B1365" s="221">
        <v>165.79999999999998</v>
      </c>
      <c r="C1365" s="221">
        <v>165.79999999999998</v>
      </c>
      <c r="D1365" s="221">
        <v>165.79999999999998</v>
      </c>
      <c r="E1365" s="221">
        <v>0</v>
      </c>
      <c r="F1365" s="221">
        <v>0</v>
      </c>
      <c r="G1365" s="221">
        <v>0</v>
      </c>
      <c r="H1365" s="221">
        <v>0</v>
      </c>
      <c r="I1365" s="221">
        <v>0</v>
      </c>
      <c r="J1365" s="224">
        <v>46006.336053240739</v>
      </c>
      <c r="K1365" s="221">
        <v>4197</v>
      </c>
      <c r="L1365" s="235">
        <f>IFERROR(_xlfn.XLOOKUP($A1365,'LISTA '!$D:$D,'LISTA '!$S:$S),"999999,9")</f>
        <v>99.6</v>
      </c>
      <c r="M1365" s="2">
        <f>IFERROR(_xlfn.XLOOKUP($A1365,'LISTA '!$D:$D,'LISTA '!$S:$S),"999999,9")</f>
        <v>99.6</v>
      </c>
      <c r="N1365" s="2">
        <f>IFERROR(_xlfn.XLOOKUP($A1365,'LISTA '!$D:$D,'LISTA '!$S:$S),"999999,9")</f>
        <v>99.6</v>
      </c>
    </row>
    <row r="1366" spans="1:14" x14ac:dyDescent="0.3">
      <c r="A1366" s="187">
        <v>2363</v>
      </c>
      <c r="B1366" s="221">
        <v>331.59999999999997</v>
      </c>
      <c r="C1366" s="221">
        <v>331.59999999999997</v>
      </c>
      <c r="D1366" s="221">
        <v>331.59999999999997</v>
      </c>
      <c r="E1366" s="221">
        <v>0</v>
      </c>
      <c r="F1366" s="221">
        <v>0</v>
      </c>
      <c r="G1366" s="221">
        <v>0</v>
      </c>
      <c r="H1366" s="221">
        <v>0</v>
      </c>
      <c r="I1366" s="221">
        <v>0</v>
      </c>
      <c r="J1366" s="224">
        <v>46006.336053240739</v>
      </c>
      <c r="K1366" s="221">
        <v>4198</v>
      </c>
      <c r="L1366" s="235">
        <f>IFERROR(_xlfn.XLOOKUP($A1366,'LISTA '!$D:$D,'LISTA '!$S:$S),"999999,9")</f>
        <v>199.2</v>
      </c>
      <c r="M1366" s="2">
        <f>IFERROR(_xlfn.XLOOKUP($A1366,'LISTA '!$D:$D,'LISTA '!$S:$S),"999999,9")</f>
        <v>199.2</v>
      </c>
      <c r="N1366" s="2">
        <f>IFERROR(_xlfn.XLOOKUP($A1366,'LISTA '!$D:$D,'LISTA '!$S:$S),"999999,9")</f>
        <v>199.2</v>
      </c>
    </row>
    <row r="1367" spans="1:14" x14ac:dyDescent="0.3">
      <c r="A1367" s="187">
        <v>2364</v>
      </c>
      <c r="B1367" s="221">
        <v>148.6</v>
      </c>
      <c r="C1367" s="221">
        <v>148.6</v>
      </c>
      <c r="D1367" s="221">
        <v>148.6</v>
      </c>
      <c r="E1367" s="221">
        <v>0</v>
      </c>
      <c r="F1367" s="221">
        <v>0</v>
      </c>
      <c r="G1367" s="221">
        <v>0</v>
      </c>
      <c r="H1367" s="221">
        <v>0</v>
      </c>
      <c r="I1367" s="221">
        <v>0</v>
      </c>
      <c r="J1367" s="224">
        <v>46006.336053240739</v>
      </c>
      <c r="K1367" s="221">
        <v>4199</v>
      </c>
      <c r="L1367" s="235">
        <f>IFERROR(_xlfn.XLOOKUP($A1367,'LISTA '!$D:$D,'LISTA '!$S:$S),"999999,9")</f>
        <v>148.6</v>
      </c>
      <c r="M1367" s="2">
        <f>IFERROR(_xlfn.XLOOKUP($A1367,'LISTA '!$D:$D,'LISTA '!$S:$S),"999999,9")</f>
        <v>148.6</v>
      </c>
      <c r="N1367" s="2">
        <f>IFERROR(_xlfn.XLOOKUP($A1367,'LISTA '!$D:$D,'LISTA '!$S:$S),"999999,9")</f>
        <v>148.6</v>
      </c>
    </row>
    <row r="1368" spans="1:14" x14ac:dyDescent="0.3">
      <c r="A1368" s="187">
        <v>2365</v>
      </c>
      <c r="B1368" s="221">
        <v>148.6</v>
      </c>
      <c r="C1368" s="221">
        <v>148.6</v>
      </c>
      <c r="D1368" s="221">
        <v>148.6</v>
      </c>
      <c r="E1368" s="221">
        <v>0</v>
      </c>
      <c r="F1368" s="221">
        <v>0</v>
      </c>
      <c r="G1368" s="221">
        <v>0</v>
      </c>
      <c r="H1368" s="221">
        <v>0</v>
      </c>
      <c r="I1368" s="221">
        <v>0</v>
      </c>
      <c r="J1368" s="224">
        <v>46006.336053240739</v>
      </c>
      <c r="K1368" s="221">
        <v>4200</v>
      </c>
      <c r="L1368" s="235">
        <f>IFERROR(_xlfn.XLOOKUP($A1368,'LISTA '!$D:$D,'LISTA '!$S:$S),"999999,9")</f>
        <v>148.6</v>
      </c>
      <c r="M1368" s="2">
        <f>IFERROR(_xlfn.XLOOKUP($A1368,'LISTA '!$D:$D,'LISTA '!$S:$S),"999999,9")</f>
        <v>148.6</v>
      </c>
      <c r="N1368" s="2">
        <f>IFERROR(_xlfn.XLOOKUP($A1368,'LISTA '!$D:$D,'LISTA '!$S:$S),"999999,9")</f>
        <v>148.6</v>
      </c>
    </row>
    <row r="1369" spans="1:14" x14ac:dyDescent="0.3">
      <c r="A1369" s="187">
        <v>2366</v>
      </c>
      <c r="B1369" s="221">
        <v>148.6</v>
      </c>
      <c r="C1369" s="221">
        <v>148.6</v>
      </c>
      <c r="D1369" s="221">
        <v>148.6</v>
      </c>
      <c r="E1369" s="221">
        <v>0</v>
      </c>
      <c r="F1369" s="221">
        <v>0</v>
      </c>
      <c r="G1369" s="221">
        <v>0</v>
      </c>
      <c r="H1369" s="221">
        <v>0</v>
      </c>
      <c r="I1369" s="221">
        <v>0</v>
      </c>
      <c r="J1369" s="224">
        <v>46006.336053240739</v>
      </c>
      <c r="K1369" s="221">
        <v>4201</v>
      </c>
      <c r="L1369" s="235">
        <f>IFERROR(_xlfn.XLOOKUP($A1369,'LISTA '!$D:$D,'LISTA '!$S:$S),"999999,9")</f>
        <v>148.6</v>
      </c>
      <c r="M1369" s="2">
        <f>IFERROR(_xlfn.XLOOKUP($A1369,'LISTA '!$D:$D,'LISTA '!$S:$S),"999999,9")</f>
        <v>148.6</v>
      </c>
      <c r="N1369" s="2">
        <f>IFERROR(_xlfn.XLOOKUP($A1369,'LISTA '!$D:$D,'LISTA '!$S:$S),"999999,9")</f>
        <v>148.6</v>
      </c>
    </row>
    <row r="1370" spans="1:14" x14ac:dyDescent="0.3">
      <c r="A1370" s="187">
        <v>2314</v>
      </c>
      <c r="B1370" s="221">
        <v>999999.9</v>
      </c>
      <c r="C1370" s="221">
        <v>999999.9</v>
      </c>
      <c r="D1370" s="221">
        <v>999999.9</v>
      </c>
      <c r="E1370" s="221">
        <v>0</v>
      </c>
      <c r="F1370" s="221">
        <v>0</v>
      </c>
      <c r="G1370" s="221">
        <v>0</v>
      </c>
      <c r="H1370" s="221">
        <v>0</v>
      </c>
      <c r="I1370" s="221">
        <v>0</v>
      </c>
      <c r="J1370" s="224">
        <v>46006.336053240739</v>
      </c>
      <c r="K1370" s="221">
        <v>4105</v>
      </c>
      <c r="L1370" s="235" t="str">
        <f>IFERROR(_xlfn.XLOOKUP($A1370,'LISTA '!$D:$D,'LISTA '!$S:$S),"999999,9")</f>
        <v>999999,9</v>
      </c>
      <c r="M1370" s="2" t="str">
        <f>IFERROR(_xlfn.XLOOKUP($A1370,'LISTA '!$D:$D,'LISTA '!$S:$S),"999999,9")</f>
        <v>999999,9</v>
      </c>
      <c r="N1370" s="2" t="str">
        <f>IFERROR(_xlfn.XLOOKUP($A1370,'LISTA '!$D:$D,'LISTA '!$S:$S),"999999,9")</f>
        <v>999999,9</v>
      </c>
    </row>
    <row r="1371" spans="1:14" x14ac:dyDescent="0.3">
      <c r="A1371" s="187">
        <v>2315</v>
      </c>
      <c r="B1371" s="221">
        <v>438.59999999999997</v>
      </c>
      <c r="C1371" s="221">
        <v>438.59999999999997</v>
      </c>
      <c r="D1371" s="221">
        <v>438.59999999999997</v>
      </c>
      <c r="E1371" s="221">
        <v>0</v>
      </c>
      <c r="F1371" s="221">
        <v>0</v>
      </c>
      <c r="G1371" s="221">
        <v>0</v>
      </c>
      <c r="H1371" s="221">
        <v>0</v>
      </c>
      <c r="I1371" s="221">
        <v>0</v>
      </c>
      <c r="J1371" s="224">
        <v>46006.336053240739</v>
      </c>
      <c r="K1371" s="221">
        <v>4106</v>
      </c>
      <c r="L1371" s="235">
        <f>IFERROR(_xlfn.XLOOKUP($A1371,'LISTA '!$D:$D,'LISTA '!$S:$S),"999999,9")</f>
        <v>263.39999999999998</v>
      </c>
      <c r="M1371" s="2">
        <f>IFERROR(_xlfn.XLOOKUP($A1371,'LISTA '!$D:$D,'LISTA '!$S:$S),"999999,9")</f>
        <v>263.39999999999998</v>
      </c>
      <c r="N1371" s="2">
        <f>IFERROR(_xlfn.XLOOKUP($A1371,'LISTA '!$D:$D,'LISTA '!$S:$S),"999999,9")</f>
        <v>263.39999999999998</v>
      </c>
    </row>
    <row r="1372" spans="1:14" x14ac:dyDescent="0.3">
      <c r="A1372" s="187">
        <v>2316</v>
      </c>
      <c r="B1372" s="221">
        <v>147.60000000000002</v>
      </c>
      <c r="C1372" s="221">
        <v>147.60000000000002</v>
      </c>
      <c r="D1372" s="221">
        <v>147.60000000000002</v>
      </c>
      <c r="E1372" s="221">
        <v>0</v>
      </c>
      <c r="F1372" s="221">
        <v>0</v>
      </c>
      <c r="G1372" s="221">
        <v>0</v>
      </c>
      <c r="H1372" s="221">
        <v>0</v>
      </c>
      <c r="I1372" s="221">
        <v>0</v>
      </c>
      <c r="J1372" s="224">
        <v>46006.336053240739</v>
      </c>
      <c r="K1372" s="221">
        <v>4107</v>
      </c>
      <c r="L1372" s="235">
        <f>IFERROR(_xlfn.XLOOKUP($A1372,'LISTA '!$D:$D,'LISTA '!$S:$S),"999999,9")</f>
        <v>88.800000000000011</v>
      </c>
      <c r="M1372" s="2">
        <f>IFERROR(_xlfn.XLOOKUP($A1372,'LISTA '!$D:$D,'LISTA '!$S:$S),"999999,9")</f>
        <v>88.800000000000011</v>
      </c>
      <c r="N1372" s="2">
        <f>IFERROR(_xlfn.XLOOKUP($A1372,'LISTA '!$D:$D,'LISTA '!$S:$S),"999999,9")</f>
        <v>88.800000000000011</v>
      </c>
    </row>
    <row r="1373" spans="1:14" x14ac:dyDescent="0.3">
      <c r="A1373" s="187">
        <v>2317</v>
      </c>
      <c r="B1373" s="221">
        <v>631.6</v>
      </c>
      <c r="C1373" s="221">
        <v>631.6</v>
      </c>
      <c r="D1373" s="221">
        <v>631.6</v>
      </c>
      <c r="E1373" s="221">
        <v>0</v>
      </c>
      <c r="F1373" s="221">
        <v>0</v>
      </c>
      <c r="G1373" s="221">
        <v>0</v>
      </c>
      <c r="H1373" s="221">
        <v>0</v>
      </c>
      <c r="I1373" s="221">
        <v>0</v>
      </c>
      <c r="J1373" s="224">
        <v>46006.336053240739</v>
      </c>
      <c r="K1373" s="221">
        <v>4108</v>
      </c>
      <c r="L1373" s="235">
        <f>IFERROR(_xlfn.XLOOKUP($A1373,'LISTA '!$D:$D,'LISTA '!$S:$S),"999999,9")</f>
        <v>379.2</v>
      </c>
      <c r="M1373" s="2">
        <f>IFERROR(_xlfn.XLOOKUP($A1373,'LISTA '!$D:$D,'LISTA '!$S:$S),"999999,9")</f>
        <v>379.2</v>
      </c>
      <c r="N1373" s="2">
        <f>IFERROR(_xlfn.XLOOKUP($A1373,'LISTA '!$D:$D,'LISTA '!$S:$S),"999999,9")</f>
        <v>379.2</v>
      </c>
    </row>
    <row r="1374" spans="1:14" x14ac:dyDescent="0.3">
      <c r="A1374" s="187">
        <v>2318</v>
      </c>
      <c r="B1374" s="221">
        <v>280.79999999999995</v>
      </c>
      <c r="C1374" s="221">
        <v>280.79999999999995</v>
      </c>
      <c r="D1374" s="221">
        <v>280.79999999999995</v>
      </c>
      <c r="E1374" s="221">
        <v>0</v>
      </c>
      <c r="F1374" s="221">
        <v>0</v>
      </c>
      <c r="G1374" s="221">
        <v>0</v>
      </c>
      <c r="H1374" s="221">
        <v>0</v>
      </c>
      <c r="I1374" s="221">
        <v>0</v>
      </c>
      <c r="J1374" s="224">
        <v>46006.336053240739</v>
      </c>
      <c r="K1374" s="221">
        <v>4109</v>
      </c>
      <c r="L1374" s="235">
        <f>IFERROR(_xlfn.XLOOKUP($A1374,'LISTA '!$D:$D,'LISTA '!$S:$S),"999999,9")</f>
        <v>168.4</v>
      </c>
      <c r="M1374" s="2">
        <f>IFERROR(_xlfn.XLOOKUP($A1374,'LISTA '!$D:$D,'LISTA '!$S:$S),"999999,9")</f>
        <v>168.4</v>
      </c>
      <c r="N1374" s="2">
        <f>IFERROR(_xlfn.XLOOKUP($A1374,'LISTA '!$D:$D,'LISTA '!$S:$S),"999999,9")</f>
        <v>168.4</v>
      </c>
    </row>
    <row r="1375" spans="1:14" x14ac:dyDescent="0.3">
      <c r="A1375" s="187">
        <v>2319</v>
      </c>
      <c r="B1375" s="221">
        <v>1132.2</v>
      </c>
      <c r="C1375" s="221">
        <v>1132.2</v>
      </c>
      <c r="D1375" s="221">
        <v>1132.2</v>
      </c>
      <c r="E1375" s="221">
        <v>0</v>
      </c>
      <c r="F1375" s="221">
        <v>0</v>
      </c>
      <c r="G1375" s="221">
        <v>0</v>
      </c>
      <c r="H1375" s="221">
        <v>0</v>
      </c>
      <c r="I1375" s="221">
        <v>0</v>
      </c>
      <c r="J1375" s="224">
        <v>46006.336053240739</v>
      </c>
      <c r="K1375" s="221">
        <v>4110</v>
      </c>
      <c r="L1375" s="235">
        <f>IFERROR(_xlfn.XLOOKUP($A1375,'LISTA '!$D:$D,'LISTA '!$S:$S),"999999,9")</f>
        <v>679.5</v>
      </c>
      <c r="M1375" s="2">
        <f>IFERROR(_xlfn.XLOOKUP($A1375,'LISTA '!$D:$D,'LISTA '!$S:$S),"999999,9")</f>
        <v>679.5</v>
      </c>
      <c r="N1375" s="2">
        <f>IFERROR(_xlfn.XLOOKUP($A1375,'LISTA '!$D:$D,'LISTA '!$S:$S),"999999,9")</f>
        <v>679.5</v>
      </c>
    </row>
    <row r="1376" spans="1:14" x14ac:dyDescent="0.3">
      <c r="A1376" s="187">
        <v>2320</v>
      </c>
      <c r="B1376" s="221">
        <v>219.20000000000002</v>
      </c>
      <c r="C1376" s="221">
        <v>219.20000000000002</v>
      </c>
      <c r="D1376" s="221">
        <v>219.20000000000002</v>
      </c>
      <c r="E1376" s="221">
        <v>0</v>
      </c>
      <c r="F1376" s="221">
        <v>0</v>
      </c>
      <c r="G1376" s="221">
        <v>0</v>
      </c>
      <c r="H1376" s="221">
        <v>0</v>
      </c>
      <c r="I1376" s="221">
        <v>0</v>
      </c>
      <c r="J1376" s="224">
        <v>46006.336053240739</v>
      </c>
      <c r="K1376" s="221">
        <v>4111</v>
      </c>
      <c r="L1376" s="235">
        <f>IFERROR(_xlfn.XLOOKUP($A1376,'LISTA '!$D:$D,'LISTA '!$S:$S),"999999,9")</f>
        <v>131.6</v>
      </c>
      <c r="M1376" s="2">
        <f>IFERROR(_xlfn.XLOOKUP($A1376,'LISTA '!$D:$D,'LISTA '!$S:$S),"999999,9")</f>
        <v>131.6</v>
      </c>
      <c r="N1376" s="2">
        <f>IFERROR(_xlfn.XLOOKUP($A1376,'LISTA '!$D:$D,'LISTA '!$S:$S),"999999,9")</f>
        <v>131.6</v>
      </c>
    </row>
    <row r="1377" spans="1:14" x14ac:dyDescent="0.3">
      <c r="A1377" s="187">
        <v>2321</v>
      </c>
      <c r="B1377" s="221">
        <v>228</v>
      </c>
      <c r="C1377" s="221">
        <v>228</v>
      </c>
      <c r="D1377" s="221">
        <v>228</v>
      </c>
      <c r="E1377" s="221">
        <v>0</v>
      </c>
      <c r="F1377" s="221">
        <v>0</v>
      </c>
      <c r="G1377" s="221">
        <v>0</v>
      </c>
      <c r="H1377" s="221">
        <v>0</v>
      </c>
      <c r="I1377" s="221">
        <v>0</v>
      </c>
      <c r="J1377" s="224">
        <v>46006.336053240739</v>
      </c>
      <c r="K1377" s="221">
        <v>4112</v>
      </c>
      <c r="L1377" s="235">
        <f>IFERROR(_xlfn.XLOOKUP($A1377,'LISTA '!$D:$D,'LISTA '!$S:$S),"999999,9")</f>
        <v>136.80000000000001</v>
      </c>
      <c r="M1377" s="2">
        <f>IFERROR(_xlfn.XLOOKUP($A1377,'LISTA '!$D:$D,'LISTA '!$S:$S),"999999,9")</f>
        <v>136.80000000000001</v>
      </c>
      <c r="N1377" s="2">
        <f>IFERROR(_xlfn.XLOOKUP($A1377,'LISTA '!$D:$D,'LISTA '!$S:$S),"999999,9")</f>
        <v>136.80000000000001</v>
      </c>
    </row>
    <row r="1378" spans="1:14" x14ac:dyDescent="0.3">
      <c r="A1378" s="187">
        <v>2322</v>
      </c>
      <c r="B1378" s="221">
        <v>491.2</v>
      </c>
      <c r="C1378" s="221">
        <v>491.2</v>
      </c>
      <c r="D1378" s="221">
        <v>491.2</v>
      </c>
      <c r="E1378" s="221">
        <v>0</v>
      </c>
      <c r="F1378" s="221">
        <v>0</v>
      </c>
      <c r="G1378" s="221">
        <v>0</v>
      </c>
      <c r="H1378" s="221">
        <v>0</v>
      </c>
      <c r="I1378" s="221">
        <v>0</v>
      </c>
      <c r="J1378" s="224">
        <v>46006.336053240739</v>
      </c>
      <c r="K1378" s="221">
        <v>4113</v>
      </c>
      <c r="L1378" s="235">
        <f>IFERROR(_xlfn.XLOOKUP($A1378,'LISTA '!$D:$D,'LISTA '!$S:$S),"999999,9")</f>
        <v>294.8</v>
      </c>
      <c r="M1378" s="2">
        <f>IFERROR(_xlfn.XLOOKUP($A1378,'LISTA '!$D:$D,'LISTA '!$S:$S),"999999,9")</f>
        <v>294.8</v>
      </c>
      <c r="N1378" s="2">
        <f>IFERROR(_xlfn.XLOOKUP($A1378,'LISTA '!$D:$D,'LISTA '!$S:$S),"999999,9")</f>
        <v>294.8</v>
      </c>
    </row>
    <row r="1379" spans="1:14" x14ac:dyDescent="0.3">
      <c r="A1379" s="187">
        <v>2323</v>
      </c>
      <c r="B1379" s="221">
        <v>468</v>
      </c>
      <c r="C1379" s="221">
        <v>468</v>
      </c>
      <c r="D1379" s="221">
        <v>468</v>
      </c>
      <c r="E1379" s="221">
        <v>0</v>
      </c>
      <c r="F1379" s="221">
        <v>0</v>
      </c>
      <c r="G1379" s="221">
        <v>0</v>
      </c>
      <c r="H1379" s="221">
        <v>0</v>
      </c>
      <c r="I1379" s="221">
        <v>0</v>
      </c>
      <c r="J1379" s="224">
        <v>46006.336053240739</v>
      </c>
      <c r="K1379" s="221">
        <v>4114</v>
      </c>
      <c r="L1379" s="235">
        <f>IFERROR(_xlfn.XLOOKUP($A1379,'LISTA '!$D:$D,'LISTA '!$S:$S),"999999,9")</f>
        <v>280.8</v>
      </c>
      <c r="M1379" s="2">
        <f>IFERROR(_xlfn.XLOOKUP($A1379,'LISTA '!$D:$D,'LISTA '!$S:$S),"999999,9")</f>
        <v>280.8</v>
      </c>
      <c r="N1379" s="2">
        <f>IFERROR(_xlfn.XLOOKUP($A1379,'LISTA '!$D:$D,'LISTA '!$S:$S),"999999,9")</f>
        <v>280.8</v>
      </c>
    </row>
    <row r="1380" spans="1:14" x14ac:dyDescent="0.3">
      <c r="A1380" s="187">
        <v>2324</v>
      </c>
      <c r="B1380" s="221">
        <v>514.79999999999995</v>
      </c>
      <c r="C1380" s="221">
        <v>514.79999999999995</v>
      </c>
      <c r="D1380" s="221">
        <v>514.79999999999995</v>
      </c>
      <c r="E1380" s="221">
        <v>0</v>
      </c>
      <c r="F1380" s="221">
        <v>0</v>
      </c>
      <c r="G1380" s="221">
        <v>0</v>
      </c>
      <c r="H1380" s="221">
        <v>0</v>
      </c>
      <c r="I1380" s="221">
        <v>0</v>
      </c>
      <c r="J1380" s="224">
        <v>46006.336053240739</v>
      </c>
      <c r="K1380" s="221">
        <v>4115</v>
      </c>
      <c r="L1380" s="235">
        <f>IFERROR(_xlfn.XLOOKUP($A1380,'LISTA '!$D:$D,'LISTA '!$S:$S),"999999,9")</f>
        <v>308.8</v>
      </c>
      <c r="M1380" s="2">
        <f>IFERROR(_xlfn.XLOOKUP($A1380,'LISTA '!$D:$D,'LISTA '!$S:$S),"999999,9")</f>
        <v>308.8</v>
      </c>
      <c r="N1380" s="2">
        <f>IFERROR(_xlfn.XLOOKUP($A1380,'LISTA '!$D:$D,'LISTA '!$S:$S),"999999,9")</f>
        <v>308.8</v>
      </c>
    </row>
    <row r="1381" spans="1:14" x14ac:dyDescent="0.3">
      <c r="A1381" s="187">
        <v>2325</v>
      </c>
      <c r="B1381" s="221">
        <v>514.79999999999995</v>
      </c>
      <c r="C1381" s="221">
        <v>514.79999999999995</v>
      </c>
      <c r="D1381" s="221">
        <v>514.79999999999995</v>
      </c>
      <c r="E1381" s="221">
        <v>0</v>
      </c>
      <c r="F1381" s="221">
        <v>0</v>
      </c>
      <c r="G1381" s="221">
        <v>0</v>
      </c>
      <c r="H1381" s="221">
        <v>0</v>
      </c>
      <c r="I1381" s="221">
        <v>0</v>
      </c>
      <c r="J1381" s="224">
        <v>46006.336053240739</v>
      </c>
      <c r="K1381" s="221">
        <v>4116</v>
      </c>
      <c r="L1381" s="235">
        <f>IFERROR(_xlfn.XLOOKUP($A1381,'LISTA '!$D:$D,'LISTA '!$S:$S),"999999,9")</f>
        <v>308.8</v>
      </c>
      <c r="M1381" s="2">
        <f>IFERROR(_xlfn.XLOOKUP($A1381,'LISTA '!$D:$D,'LISTA '!$S:$S),"999999,9")</f>
        <v>308.8</v>
      </c>
      <c r="N1381" s="2">
        <f>IFERROR(_xlfn.XLOOKUP($A1381,'LISTA '!$D:$D,'LISTA '!$S:$S),"999999,9")</f>
        <v>308.8</v>
      </c>
    </row>
    <row r="1382" spans="1:14" x14ac:dyDescent="0.3">
      <c r="A1382" s="187">
        <v>2326</v>
      </c>
      <c r="B1382" s="221">
        <v>999999.9</v>
      </c>
      <c r="C1382" s="221">
        <v>999999.9</v>
      </c>
      <c r="D1382" s="221">
        <v>999999.9</v>
      </c>
      <c r="E1382" s="221">
        <v>0</v>
      </c>
      <c r="F1382" s="221">
        <v>0</v>
      </c>
      <c r="G1382" s="221">
        <v>0</v>
      </c>
      <c r="H1382" s="221">
        <v>0</v>
      </c>
      <c r="I1382" s="221">
        <v>0</v>
      </c>
      <c r="J1382" s="224">
        <v>46006.336053240739</v>
      </c>
      <c r="K1382" s="221">
        <v>4117</v>
      </c>
      <c r="L1382" s="235" t="str">
        <f>IFERROR(_xlfn.XLOOKUP($A1382,'LISTA '!$D:$D,'LISTA '!$S:$S),"999999,9")</f>
        <v>999999,9</v>
      </c>
      <c r="M1382" s="2" t="str">
        <f>IFERROR(_xlfn.XLOOKUP($A1382,'LISTA '!$D:$D,'LISTA '!$S:$S),"999999,9")</f>
        <v>999999,9</v>
      </c>
      <c r="N1382" s="2" t="str">
        <f>IFERROR(_xlfn.XLOOKUP($A1382,'LISTA '!$D:$D,'LISTA '!$S:$S),"999999,9")</f>
        <v>999999,9</v>
      </c>
    </row>
    <row r="1383" spans="1:14" x14ac:dyDescent="0.3">
      <c r="A1383" s="187">
        <v>2327</v>
      </c>
      <c r="B1383" s="221">
        <v>999999.9</v>
      </c>
      <c r="C1383" s="221">
        <v>999999.9</v>
      </c>
      <c r="D1383" s="221">
        <v>999999.9</v>
      </c>
      <c r="E1383" s="221">
        <v>0</v>
      </c>
      <c r="F1383" s="221">
        <v>0</v>
      </c>
      <c r="G1383" s="221">
        <v>0</v>
      </c>
      <c r="H1383" s="221">
        <v>0</v>
      </c>
      <c r="I1383" s="221">
        <v>0</v>
      </c>
      <c r="J1383" s="224">
        <v>46006.336053240739</v>
      </c>
      <c r="K1383" s="221">
        <v>4118</v>
      </c>
      <c r="L1383" s="235" t="str">
        <f>IFERROR(_xlfn.XLOOKUP($A1383,'LISTA '!$D:$D,'LISTA '!$S:$S),"999999,9")</f>
        <v>999999,9</v>
      </c>
      <c r="M1383" s="2" t="str">
        <f>IFERROR(_xlfn.XLOOKUP($A1383,'LISTA '!$D:$D,'LISTA '!$S:$S),"999999,9")</f>
        <v>999999,9</v>
      </c>
      <c r="N1383" s="2" t="str">
        <f>IFERROR(_xlfn.XLOOKUP($A1383,'LISTA '!$D:$D,'LISTA '!$S:$S),"999999,9")</f>
        <v>999999,9</v>
      </c>
    </row>
    <row r="1384" spans="1:14" x14ac:dyDescent="0.3">
      <c r="A1384" s="187">
        <v>2328</v>
      </c>
      <c r="B1384" s="221">
        <v>702</v>
      </c>
      <c r="C1384" s="221">
        <v>702</v>
      </c>
      <c r="D1384" s="221">
        <v>702</v>
      </c>
      <c r="E1384" s="221">
        <v>0</v>
      </c>
      <c r="F1384" s="221">
        <v>0</v>
      </c>
      <c r="G1384" s="221">
        <v>0</v>
      </c>
      <c r="H1384" s="221">
        <v>0</v>
      </c>
      <c r="I1384" s="221">
        <v>0</v>
      </c>
      <c r="J1384" s="224">
        <v>46006.336053240739</v>
      </c>
      <c r="K1384" s="221">
        <v>4119</v>
      </c>
      <c r="L1384" s="235">
        <f>IFERROR(_xlfn.XLOOKUP($A1384,'LISTA '!$D:$D,'LISTA '!$S:$S),"999999,9")</f>
        <v>421.20000000000005</v>
      </c>
      <c r="M1384" s="2">
        <f>IFERROR(_xlfn.XLOOKUP($A1384,'LISTA '!$D:$D,'LISTA '!$S:$S),"999999,9")</f>
        <v>421.20000000000005</v>
      </c>
      <c r="N1384" s="2">
        <f>IFERROR(_xlfn.XLOOKUP($A1384,'LISTA '!$D:$D,'LISTA '!$S:$S),"999999,9")</f>
        <v>421.20000000000005</v>
      </c>
    </row>
    <row r="1385" spans="1:14" x14ac:dyDescent="0.3">
      <c r="A1385" s="187">
        <v>2329</v>
      </c>
      <c r="B1385" s="221">
        <v>263.39999999999998</v>
      </c>
      <c r="C1385" s="221">
        <v>263.39999999999998</v>
      </c>
      <c r="D1385" s="221">
        <v>263.39999999999998</v>
      </c>
      <c r="E1385" s="221">
        <v>0</v>
      </c>
      <c r="F1385" s="221">
        <v>0</v>
      </c>
      <c r="G1385" s="221">
        <v>0</v>
      </c>
      <c r="H1385" s="221">
        <v>0</v>
      </c>
      <c r="I1385" s="221">
        <v>0</v>
      </c>
      <c r="J1385" s="224">
        <v>46006.336053240739</v>
      </c>
      <c r="K1385" s="221">
        <v>4120</v>
      </c>
      <c r="L1385" s="235">
        <f>IFERROR(_xlfn.XLOOKUP($A1385,'LISTA '!$D:$D,'LISTA '!$S:$S),"999999,9")</f>
        <v>157.80000000000001</v>
      </c>
      <c r="M1385" s="2">
        <f>IFERROR(_xlfn.XLOOKUP($A1385,'LISTA '!$D:$D,'LISTA '!$S:$S),"999999,9")</f>
        <v>157.80000000000001</v>
      </c>
      <c r="N1385" s="2">
        <f>IFERROR(_xlfn.XLOOKUP($A1385,'LISTA '!$D:$D,'LISTA '!$S:$S),"999999,9")</f>
        <v>157.80000000000001</v>
      </c>
    </row>
    <row r="1386" spans="1:14" x14ac:dyDescent="0.3">
      <c r="A1386" s="187">
        <v>2330</v>
      </c>
      <c r="B1386" s="221">
        <v>333.6</v>
      </c>
      <c r="C1386" s="221">
        <v>333.6</v>
      </c>
      <c r="D1386" s="221">
        <v>333.6</v>
      </c>
      <c r="E1386" s="221">
        <v>0</v>
      </c>
      <c r="F1386" s="221">
        <v>0</v>
      </c>
      <c r="G1386" s="221">
        <v>0</v>
      </c>
      <c r="H1386" s="221">
        <v>0</v>
      </c>
      <c r="I1386" s="221">
        <v>0</v>
      </c>
      <c r="J1386" s="224">
        <v>46006.336053240739</v>
      </c>
      <c r="K1386" s="221">
        <v>4121</v>
      </c>
      <c r="L1386" s="235">
        <f>IFERROR(_xlfn.XLOOKUP($A1386,'LISTA '!$D:$D,'LISTA '!$S:$S),"999999,9")</f>
        <v>200.39999999999998</v>
      </c>
      <c r="M1386" s="2">
        <f>IFERROR(_xlfn.XLOOKUP($A1386,'LISTA '!$D:$D,'LISTA '!$S:$S),"999999,9")</f>
        <v>200.39999999999998</v>
      </c>
      <c r="N1386" s="2">
        <f>IFERROR(_xlfn.XLOOKUP($A1386,'LISTA '!$D:$D,'LISTA '!$S:$S),"999999,9")</f>
        <v>200.39999999999998</v>
      </c>
    </row>
    <row r="1387" spans="1:14" x14ac:dyDescent="0.3">
      <c r="A1387" s="187">
        <v>2331</v>
      </c>
      <c r="B1387" s="221">
        <v>561.59999999999991</v>
      </c>
      <c r="C1387" s="221">
        <v>561.59999999999991</v>
      </c>
      <c r="D1387" s="221">
        <v>561.59999999999991</v>
      </c>
      <c r="E1387" s="221">
        <v>0</v>
      </c>
      <c r="F1387" s="221">
        <v>0</v>
      </c>
      <c r="G1387" s="221">
        <v>0</v>
      </c>
      <c r="H1387" s="221">
        <v>0</v>
      </c>
      <c r="I1387" s="221">
        <v>0</v>
      </c>
      <c r="J1387" s="224">
        <v>46006.336053240739</v>
      </c>
      <c r="K1387" s="221">
        <v>4122</v>
      </c>
      <c r="L1387" s="235">
        <f>IFERROR(_xlfn.XLOOKUP($A1387,'LISTA '!$D:$D,'LISTA '!$S:$S),"999999,9")</f>
        <v>561.59999999999991</v>
      </c>
      <c r="M1387" s="2">
        <f>IFERROR(_xlfn.XLOOKUP($A1387,'LISTA '!$D:$D,'LISTA '!$S:$S),"999999,9")</f>
        <v>561.59999999999991</v>
      </c>
      <c r="N1387" s="2">
        <f>IFERROR(_xlfn.XLOOKUP($A1387,'LISTA '!$D:$D,'LISTA '!$S:$S),"999999,9")</f>
        <v>561.59999999999991</v>
      </c>
    </row>
    <row r="1388" spans="1:14" x14ac:dyDescent="0.3">
      <c r="A1388" s="187">
        <v>2332</v>
      </c>
      <c r="B1388" s="221">
        <v>999999.9</v>
      </c>
      <c r="C1388" s="221">
        <v>999999.9</v>
      </c>
      <c r="D1388" s="221">
        <v>999999.9</v>
      </c>
      <c r="E1388" s="221">
        <v>0</v>
      </c>
      <c r="F1388" s="221">
        <v>0</v>
      </c>
      <c r="G1388" s="221">
        <v>0</v>
      </c>
      <c r="H1388" s="221">
        <v>0</v>
      </c>
      <c r="I1388" s="221">
        <v>0</v>
      </c>
      <c r="J1388" s="224">
        <v>46006.336053240739</v>
      </c>
      <c r="K1388" s="221">
        <v>4123</v>
      </c>
      <c r="L1388" s="235" t="str">
        <f>IFERROR(_xlfn.XLOOKUP($A1388,'LISTA '!$D:$D,'LISTA '!$S:$S),"999999,9")</f>
        <v>999999,9</v>
      </c>
      <c r="M1388" s="2" t="str">
        <f>IFERROR(_xlfn.XLOOKUP($A1388,'LISTA '!$D:$D,'LISTA '!$S:$S),"999999,9")</f>
        <v>999999,9</v>
      </c>
      <c r="N1388" s="2" t="str">
        <f>IFERROR(_xlfn.XLOOKUP($A1388,'LISTA '!$D:$D,'LISTA '!$S:$S),"999999,9")</f>
        <v>999999,9</v>
      </c>
    </row>
    <row r="1389" spans="1:14" x14ac:dyDescent="0.3">
      <c r="A1389" s="187">
        <v>2333</v>
      </c>
      <c r="B1389" s="221">
        <v>999999.9</v>
      </c>
      <c r="C1389" s="221">
        <v>999999.9</v>
      </c>
      <c r="D1389" s="221">
        <v>999999.9</v>
      </c>
      <c r="E1389" s="221">
        <v>0</v>
      </c>
      <c r="F1389" s="221">
        <v>0</v>
      </c>
      <c r="G1389" s="221">
        <v>0</v>
      </c>
      <c r="H1389" s="221">
        <v>0</v>
      </c>
      <c r="I1389" s="221">
        <v>0</v>
      </c>
      <c r="J1389" s="224">
        <v>46006.336053240739</v>
      </c>
      <c r="K1389" s="221">
        <v>4124</v>
      </c>
      <c r="L1389" s="235" t="str">
        <f>IFERROR(_xlfn.XLOOKUP($A1389,'LISTA '!$D:$D,'LISTA '!$S:$S),"999999,9")</f>
        <v>999999,9</v>
      </c>
      <c r="M1389" s="2" t="str">
        <f>IFERROR(_xlfn.XLOOKUP($A1389,'LISTA '!$D:$D,'LISTA '!$S:$S),"999999,9")</f>
        <v>999999,9</v>
      </c>
      <c r="N1389" s="2" t="str">
        <f>IFERROR(_xlfn.XLOOKUP($A1389,'LISTA '!$D:$D,'LISTA '!$S:$S),"999999,9")</f>
        <v>999999,9</v>
      </c>
    </row>
    <row r="1390" spans="1:14" x14ac:dyDescent="0.3">
      <c r="A1390" s="187">
        <v>2334</v>
      </c>
      <c r="B1390" s="221">
        <v>514.79999999999995</v>
      </c>
      <c r="C1390" s="221">
        <v>514.79999999999995</v>
      </c>
      <c r="D1390" s="221">
        <v>514.79999999999995</v>
      </c>
      <c r="E1390" s="221">
        <v>0</v>
      </c>
      <c r="F1390" s="221">
        <v>0</v>
      </c>
      <c r="G1390" s="221">
        <v>0</v>
      </c>
      <c r="H1390" s="221">
        <v>0</v>
      </c>
      <c r="I1390" s="221">
        <v>0</v>
      </c>
      <c r="J1390" s="224">
        <v>46006.336053240739</v>
      </c>
      <c r="K1390" s="221">
        <v>4125</v>
      </c>
      <c r="L1390" s="235">
        <f>IFERROR(_xlfn.XLOOKUP($A1390,'LISTA '!$D:$D,'LISTA '!$S:$S),"999999,9")</f>
        <v>514.79999999999995</v>
      </c>
      <c r="M1390" s="2">
        <f>IFERROR(_xlfn.XLOOKUP($A1390,'LISTA '!$D:$D,'LISTA '!$S:$S),"999999,9")</f>
        <v>514.79999999999995</v>
      </c>
      <c r="N1390" s="2">
        <f>IFERROR(_xlfn.XLOOKUP($A1390,'LISTA '!$D:$D,'LISTA '!$S:$S),"999999,9")</f>
        <v>514.79999999999995</v>
      </c>
    </row>
    <row r="1391" spans="1:14" x14ac:dyDescent="0.3">
      <c r="A1391" s="187">
        <v>2335</v>
      </c>
      <c r="B1391" s="221">
        <v>999999.9</v>
      </c>
      <c r="C1391" s="221">
        <v>999999.9</v>
      </c>
      <c r="D1391" s="221">
        <v>999999.9</v>
      </c>
      <c r="E1391" s="221">
        <v>0</v>
      </c>
      <c r="F1391" s="221">
        <v>0</v>
      </c>
      <c r="G1391" s="221">
        <v>0</v>
      </c>
      <c r="H1391" s="221">
        <v>0</v>
      </c>
      <c r="I1391" s="221">
        <v>0</v>
      </c>
      <c r="J1391" s="224">
        <v>46006.336053240739</v>
      </c>
      <c r="K1391" s="221">
        <v>4126</v>
      </c>
      <c r="L1391" s="235" t="str">
        <f>IFERROR(_xlfn.XLOOKUP($A1391,'LISTA '!$D:$D,'LISTA '!$S:$S),"999999,9")</f>
        <v>999999,9</v>
      </c>
      <c r="M1391" s="2" t="str">
        <f>IFERROR(_xlfn.XLOOKUP($A1391,'LISTA '!$D:$D,'LISTA '!$S:$S),"999999,9")</f>
        <v>999999,9</v>
      </c>
      <c r="N1391" s="2" t="str">
        <f>IFERROR(_xlfn.XLOOKUP($A1391,'LISTA '!$D:$D,'LISTA '!$S:$S),"999999,9")</f>
        <v>999999,9</v>
      </c>
    </row>
    <row r="1392" spans="1:14" x14ac:dyDescent="0.3">
      <c r="A1392" s="187">
        <v>2336</v>
      </c>
      <c r="B1392" s="221">
        <v>999999.9</v>
      </c>
      <c r="C1392" s="221">
        <v>999999.9</v>
      </c>
      <c r="D1392" s="221">
        <v>999999.9</v>
      </c>
      <c r="E1392" s="221">
        <v>0</v>
      </c>
      <c r="F1392" s="221">
        <v>0</v>
      </c>
      <c r="G1392" s="221">
        <v>0</v>
      </c>
      <c r="H1392" s="221">
        <v>0</v>
      </c>
      <c r="I1392" s="221">
        <v>0</v>
      </c>
      <c r="J1392" s="224">
        <v>46006.336053240739</v>
      </c>
      <c r="K1392" s="221">
        <v>4127</v>
      </c>
      <c r="L1392" s="235" t="str">
        <f>IFERROR(_xlfn.XLOOKUP($A1392,'LISTA '!$D:$D,'LISTA '!$S:$S),"999999,9")</f>
        <v>999999,9</v>
      </c>
      <c r="M1392" s="2" t="str">
        <f>IFERROR(_xlfn.XLOOKUP($A1392,'LISTA '!$D:$D,'LISTA '!$S:$S),"999999,9")</f>
        <v>999999,9</v>
      </c>
      <c r="N1392" s="2" t="str">
        <f>IFERROR(_xlfn.XLOOKUP($A1392,'LISTA '!$D:$D,'LISTA '!$S:$S),"999999,9")</f>
        <v>999999,9</v>
      </c>
    </row>
    <row r="1393" spans="1:14" x14ac:dyDescent="0.3">
      <c r="A1393" s="187">
        <v>2337</v>
      </c>
      <c r="B1393" s="221">
        <v>293.2</v>
      </c>
      <c r="C1393" s="221">
        <v>293.2</v>
      </c>
      <c r="D1393" s="221">
        <v>293.2</v>
      </c>
      <c r="E1393" s="221">
        <v>0</v>
      </c>
      <c r="F1393" s="221">
        <v>0</v>
      </c>
      <c r="G1393" s="221">
        <v>0</v>
      </c>
      <c r="H1393" s="221">
        <v>0</v>
      </c>
      <c r="I1393" s="221">
        <v>0</v>
      </c>
      <c r="J1393" s="224">
        <v>46006.336053240739</v>
      </c>
      <c r="K1393" s="221">
        <v>4128</v>
      </c>
      <c r="L1393" s="235">
        <f>IFERROR(_xlfn.XLOOKUP($A1393,'LISTA '!$D:$D,'LISTA '!$S:$S),"999999,9")</f>
        <v>293.2</v>
      </c>
      <c r="M1393" s="2">
        <f>IFERROR(_xlfn.XLOOKUP($A1393,'LISTA '!$D:$D,'LISTA '!$S:$S),"999999,9")</f>
        <v>293.2</v>
      </c>
      <c r="N1393" s="2">
        <f>IFERROR(_xlfn.XLOOKUP($A1393,'LISTA '!$D:$D,'LISTA '!$S:$S),"999999,9")</f>
        <v>293.2</v>
      </c>
    </row>
    <row r="1394" spans="1:14" x14ac:dyDescent="0.3">
      <c r="A1394" s="187">
        <v>2343</v>
      </c>
      <c r="B1394" s="221">
        <v>39</v>
      </c>
      <c r="C1394" s="221">
        <v>39</v>
      </c>
      <c r="D1394" s="221">
        <v>39</v>
      </c>
      <c r="E1394" s="221">
        <v>0</v>
      </c>
      <c r="F1394" s="221">
        <v>0</v>
      </c>
      <c r="G1394" s="221">
        <v>0</v>
      </c>
      <c r="H1394" s="221">
        <v>0</v>
      </c>
      <c r="I1394" s="221">
        <v>0</v>
      </c>
      <c r="J1394" s="224">
        <v>46006.336053240739</v>
      </c>
      <c r="K1394" s="221">
        <v>4140</v>
      </c>
      <c r="L1394" s="235">
        <f>IFERROR(_xlfn.XLOOKUP($A1394,'LISTA '!$D:$D,'LISTA '!$S:$S),"999999,9")</f>
        <v>39</v>
      </c>
      <c r="M1394" s="2">
        <f>IFERROR(_xlfn.XLOOKUP($A1394,'LISTA '!$D:$D,'LISTA '!$S:$S),"999999,9")</f>
        <v>39</v>
      </c>
      <c r="N1394" s="2">
        <f>IFERROR(_xlfn.XLOOKUP($A1394,'LISTA '!$D:$D,'LISTA '!$S:$S),"999999,9")</f>
        <v>39</v>
      </c>
    </row>
    <row r="1395" spans="1:14" x14ac:dyDescent="0.3">
      <c r="A1395" s="187">
        <v>2344</v>
      </c>
      <c r="B1395" s="221">
        <v>999999.9</v>
      </c>
      <c r="C1395" s="221">
        <v>999999.9</v>
      </c>
      <c r="D1395" s="221">
        <v>999999.9</v>
      </c>
      <c r="E1395" s="221">
        <v>0</v>
      </c>
      <c r="F1395" s="221">
        <v>0</v>
      </c>
      <c r="G1395" s="221">
        <v>0</v>
      </c>
      <c r="H1395" s="221">
        <v>0</v>
      </c>
      <c r="I1395" s="221">
        <v>0</v>
      </c>
      <c r="J1395" s="224">
        <v>46006.336053240739</v>
      </c>
      <c r="K1395" s="221">
        <v>4141</v>
      </c>
      <c r="L1395" s="235" t="str">
        <f>IFERROR(_xlfn.XLOOKUP($A1395,'LISTA '!$D:$D,'LISTA '!$S:$S),"999999,9")</f>
        <v>999999,9</v>
      </c>
      <c r="M1395" s="2" t="str">
        <f>IFERROR(_xlfn.XLOOKUP($A1395,'LISTA '!$D:$D,'LISTA '!$S:$S),"999999,9")</f>
        <v>999999,9</v>
      </c>
      <c r="N1395" s="2" t="str">
        <f>IFERROR(_xlfn.XLOOKUP($A1395,'LISTA '!$D:$D,'LISTA '!$S:$S),"999999,9")</f>
        <v>999999,9</v>
      </c>
    </row>
    <row r="1396" spans="1:14" x14ac:dyDescent="0.3">
      <c r="A1396" s="187">
        <v>2345</v>
      </c>
      <c r="B1396" s="221">
        <v>148.6</v>
      </c>
      <c r="C1396" s="221">
        <v>148.6</v>
      </c>
      <c r="D1396" s="221">
        <v>148.6</v>
      </c>
      <c r="E1396" s="221">
        <v>0</v>
      </c>
      <c r="F1396" s="221">
        <v>0</v>
      </c>
      <c r="G1396" s="221">
        <v>0</v>
      </c>
      <c r="H1396" s="221">
        <v>0</v>
      </c>
      <c r="I1396" s="221">
        <v>0</v>
      </c>
      <c r="J1396" s="224">
        <v>46006.336053240739</v>
      </c>
      <c r="K1396" s="221">
        <v>4142</v>
      </c>
      <c r="L1396" s="235">
        <f>IFERROR(_xlfn.XLOOKUP($A1396,'LISTA '!$D:$D,'LISTA '!$S:$S),"999999,9")</f>
        <v>148.6</v>
      </c>
      <c r="M1396" s="2">
        <f>IFERROR(_xlfn.XLOOKUP($A1396,'LISTA '!$D:$D,'LISTA '!$S:$S),"999999,9")</f>
        <v>148.6</v>
      </c>
      <c r="N1396" s="2">
        <f>IFERROR(_xlfn.XLOOKUP($A1396,'LISTA '!$D:$D,'LISTA '!$S:$S),"999999,9")</f>
        <v>148.6</v>
      </c>
    </row>
    <row r="1397" spans="1:14" x14ac:dyDescent="0.3">
      <c r="A1397" s="187">
        <v>2346</v>
      </c>
      <c r="B1397" s="221">
        <v>148.6</v>
      </c>
      <c r="C1397" s="221">
        <v>148.6</v>
      </c>
      <c r="D1397" s="221">
        <v>148.6</v>
      </c>
      <c r="E1397" s="221">
        <v>0</v>
      </c>
      <c r="F1397" s="221">
        <v>0</v>
      </c>
      <c r="G1397" s="221">
        <v>0</v>
      </c>
      <c r="H1397" s="221">
        <v>0</v>
      </c>
      <c r="I1397" s="221">
        <v>0</v>
      </c>
      <c r="J1397" s="224">
        <v>46006.336053240739</v>
      </c>
      <c r="K1397" s="221">
        <v>4143</v>
      </c>
      <c r="L1397" s="235">
        <f>IFERROR(_xlfn.XLOOKUP($A1397,'LISTA '!$D:$D,'LISTA '!$S:$S),"999999,9")</f>
        <v>148.6</v>
      </c>
      <c r="M1397" s="2">
        <f>IFERROR(_xlfn.XLOOKUP($A1397,'LISTA '!$D:$D,'LISTA '!$S:$S),"999999,9")</f>
        <v>148.6</v>
      </c>
      <c r="N1397" s="2">
        <f>IFERROR(_xlfn.XLOOKUP($A1397,'LISTA '!$D:$D,'LISTA '!$S:$S),"999999,9")</f>
        <v>148.6</v>
      </c>
    </row>
    <row r="1398" spans="1:14" x14ac:dyDescent="0.3">
      <c r="A1398" s="187">
        <v>2347</v>
      </c>
      <c r="B1398" s="221">
        <v>148.6</v>
      </c>
      <c r="C1398" s="221">
        <v>148.6</v>
      </c>
      <c r="D1398" s="221">
        <v>148.6</v>
      </c>
      <c r="E1398" s="221">
        <v>0</v>
      </c>
      <c r="F1398" s="221">
        <v>0</v>
      </c>
      <c r="G1398" s="221">
        <v>0</v>
      </c>
      <c r="H1398" s="221">
        <v>0</v>
      </c>
      <c r="I1398" s="221">
        <v>0</v>
      </c>
      <c r="J1398" s="224">
        <v>46006.336053240739</v>
      </c>
      <c r="K1398" s="221">
        <v>4144</v>
      </c>
      <c r="L1398" s="235">
        <f>IFERROR(_xlfn.XLOOKUP($A1398,'LISTA '!$D:$D,'LISTA '!$S:$S),"999999,9")</f>
        <v>148.6</v>
      </c>
      <c r="M1398" s="2">
        <f>IFERROR(_xlfn.XLOOKUP($A1398,'LISTA '!$D:$D,'LISTA '!$S:$S),"999999,9")</f>
        <v>148.6</v>
      </c>
      <c r="N1398" s="2">
        <f>IFERROR(_xlfn.XLOOKUP($A1398,'LISTA '!$D:$D,'LISTA '!$S:$S),"999999,9")</f>
        <v>148.6</v>
      </c>
    </row>
    <row r="1399" spans="1:14" x14ac:dyDescent="0.3">
      <c r="A1399" s="187">
        <v>2348</v>
      </c>
      <c r="B1399" s="221">
        <v>259.39999999999998</v>
      </c>
      <c r="C1399" s="221">
        <v>259.39999999999998</v>
      </c>
      <c r="D1399" s="221">
        <v>259.39999999999998</v>
      </c>
      <c r="E1399" s="221">
        <v>0</v>
      </c>
      <c r="F1399" s="221">
        <v>0</v>
      </c>
      <c r="G1399" s="221">
        <v>0</v>
      </c>
      <c r="H1399" s="221">
        <v>0</v>
      </c>
      <c r="I1399" s="221">
        <v>0</v>
      </c>
      <c r="J1399" s="224">
        <v>46006.336053240739</v>
      </c>
      <c r="K1399" s="221">
        <v>4145</v>
      </c>
      <c r="L1399" s="235">
        <f>IFERROR(_xlfn.XLOOKUP($A1399,'LISTA '!$D:$D,'LISTA '!$S:$S),"999999,9")</f>
        <v>259.39999999999998</v>
      </c>
      <c r="M1399" s="2">
        <f>IFERROR(_xlfn.XLOOKUP($A1399,'LISTA '!$D:$D,'LISTA '!$S:$S),"999999,9")</f>
        <v>259.39999999999998</v>
      </c>
      <c r="N1399" s="2">
        <f>IFERROR(_xlfn.XLOOKUP($A1399,'LISTA '!$D:$D,'LISTA '!$S:$S),"999999,9")</f>
        <v>259.39999999999998</v>
      </c>
    </row>
    <row r="1400" spans="1:14" x14ac:dyDescent="0.3">
      <c r="A1400" s="187">
        <v>2349</v>
      </c>
      <c r="B1400" s="221">
        <v>999999.9</v>
      </c>
      <c r="C1400" s="221">
        <v>999999.9</v>
      </c>
      <c r="D1400" s="221">
        <v>999999.9</v>
      </c>
      <c r="E1400" s="221">
        <v>0</v>
      </c>
      <c r="F1400" s="221">
        <v>0</v>
      </c>
      <c r="G1400" s="221">
        <v>0</v>
      </c>
      <c r="H1400" s="221">
        <v>0</v>
      </c>
      <c r="I1400" s="221">
        <v>0</v>
      </c>
      <c r="J1400" s="224">
        <v>46006.336053240739</v>
      </c>
      <c r="K1400" s="221">
        <v>4182</v>
      </c>
      <c r="L1400" s="235">
        <v>999999.9</v>
      </c>
      <c r="M1400" s="2">
        <v>999999.9</v>
      </c>
      <c r="N1400" s="2">
        <v>999999.9</v>
      </c>
    </row>
    <row r="1401" spans="1:14" x14ac:dyDescent="0.3">
      <c r="A1401" s="187">
        <v>2350</v>
      </c>
      <c r="B1401" s="221">
        <v>999999.9</v>
      </c>
      <c r="C1401" s="221">
        <v>999999.9</v>
      </c>
      <c r="D1401" s="221">
        <v>999999.9</v>
      </c>
      <c r="E1401" s="221">
        <v>0</v>
      </c>
      <c r="F1401" s="221">
        <v>0</v>
      </c>
      <c r="G1401" s="221">
        <v>0</v>
      </c>
      <c r="H1401" s="221">
        <v>0</v>
      </c>
      <c r="I1401" s="221">
        <v>0</v>
      </c>
      <c r="J1401" s="224">
        <v>46006.336053240739</v>
      </c>
      <c r="K1401" s="221">
        <v>4183</v>
      </c>
      <c r="L1401" s="235" t="str">
        <f>IFERROR(_xlfn.XLOOKUP($A1401,'LISTA '!$D:$D,'LISTA '!$S:$S),"999999,9")</f>
        <v>999999,9</v>
      </c>
      <c r="M1401" s="2" t="str">
        <f>IFERROR(_xlfn.XLOOKUP($A1401,'LISTA '!$D:$D,'LISTA '!$S:$S),"999999,9")</f>
        <v>999999,9</v>
      </c>
      <c r="N1401" s="2" t="str">
        <f>IFERROR(_xlfn.XLOOKUP($A1401,'LISTA '!$D:$D,'LISTA '!$S:$S),"999999,9")</f>
        <v>999999,9</v>
      </c>
    </row>
    <row r="1402" spans="1:14" x14ac:dyDescent="0.3">
      <c r="A1402" s="187">
        <v>2351</v>
      </c>
      <c r="B1402" s="221">
        <v>293.2</v>
      </c>
      <c r="C1402" s="221">
        <v>293.2</v>
      </c>
      <c r="D1402" s="221">
        <v>293.2</v>
      </c>
      <c r="E1402" s="221">
        <v>0</v>
      </c>
      <c r="F1402" s="221">
        <v>0</v>
      </c>
      <c r="G1402" s="221">
        <v>0</v>
      </c>
      <c r="H1402" s="221">
        <v>0</v>
      </c>
      <c r="I1402" s="221">
        <v>0</v>
      </c>
      <c r="J1402" s="224">
        <v>46006.336053240739</v>
      </c>
      <c r="K1402" s="221">
        <v>4184</v>
      </c>
      <c r="L1402" s="235">
        <f>IFERROR(_xlfn.XLOOKUP($A1402,'LISTA '!$D:$D,'LISTA '!$S:$S),"999999,9")</f>
        <v>293.2</v>
      </c>
      <c r="M1402" s="2">
        <f>IFERROR(_xlfn.XLOOKUP($A1402,'LISTA '!$D:$D,'LISTA '!$S:$S),"999999,9")</f>
        <v>293.2</v>
      </c>
      <c r="N1402" s="2">
        <f>IFERROR(_xlfn.XLOOKUP($A1402,'LISTA '!$D:$D,'LISTA '!$S:$S),"999999,9")</f>
        <v>293.2</v>
      </c>
    </row>
    <row r="1403" spans="1:14" x14ac:dyDescent="0.3">
      <c r="A1403" s="187">
        <v>2352</v>
      </c>
      <c r="B1403" s="221">
        <v>655.19999999999993</v>
      </c>
      <c r="C1403" s="221">
        <v>655.19999999999993</v>
      </c>
      <c r="D1403" s="221">
        <v>655.19999999999993</v>
      </c>
      <c r="E1403" s="221">
        <v>0</v>
      </c>
      <c r="F1403" s="221">
        <v>0</v>
      </c>
      <c r="G1403" s="221">
        <v>0</v>
      </c>
      <c r="H1403" s="221">
        <v>0</v>
      </c>
      <c r="I1403" s="221">
        <v>0</v>
      </c>
      <c r="J1403" s="224">
        <v>46006.336053240739</v>
      </c>
      <c r="K1403" s="221">
        <v>4185</v>
      </c>
      <c r="L1403" s="235">
        <f>IFERROR(_xlfn.XLOOKUP($A1403,'LISTA '!$D:$D,'LISTA '!$S:$S),"999999,9")</f>
        <v>393.6</v>
      </c>
      <c r="M1403" s="2">
        <f>IFERROR(_xlfn.XLOOKUP($A1403,'LISTA '!$D:$D,'LISTA '!$S:$S),"999999,9")</f>
        <v>393.6</v>
      </c>
      <c r="N1403" s="2">
        <f>IFERROR(_xlfn.XLOOKUP($A1403,'LISTA '!$D:$D,'LISTA '!$S:$S),"999999,9")</f>
        <v>393.6</v>
      </c>
    </row>
    <row r="1404" spans="1:14" x14ac:dyDescent="0.3">
      <c r="A1404" s="187">
        <v>2353</v>
      </c>
      <c r="B1404" s="221">
        <v>327.59999999999997</v>
      </c>
      <c r="C1404" s="221">
        <v>327.59999999999997</v>
      </c>
      <c r="D1404" s="221">
        <v>327.59999999999997</v>
      </c>
      <c r="E1404" s="221">
        <v>0</v>
      </c>
      <c r="F1404" s="221">
        <v>0</v>
      </c>
      <c r="G1404" s="221">
        <v>0</v>
      </c>
      <c r="H1404" s="221">
        <v>0</v>
      </c>
      <c r="I1404" s="221">
        <v>0</v>
      </c>
      <c r="J1404" s="224">
        <v>46006.336053240739</v>
      </c>
      <c r="K1404" s="221">
        <v>4186</v>
      </c>
      <c r="L1404" s="235">
        <f>IFERROR(_xlfn.XLOOKUP($A1404,'LISTA '!$D:$D,'LISTA '!$S:$S),"999999,9")</f>
        <v>196.8</v>
      </c>
      <c r="M1404" s="2">
        <f>IFERROR(_xlfn.XLOOKUP($A1404,'LISTA '!$D:$D,'LISTA '!$S:$S),"999999,9")</f>
        <v>196.8</v>
      </c>
      <c r="N1404" s="2">
        <f>IFERROR(_xlfn.XLOOKUP($A1404,'LISTA '!$D:$D,'LISTA '!$S:$S),"999999,9")</f>
        <v>196.8</v>
      </c>
    </row>
    <row r="1405" spans="1:14" x14ac:dyDescent="0.3">
      <c r="A1405" s="187">
        <v>2354</v>
      </c>
      <c r="B1405" s="221">
        <v>999999.9</v>
      </c>
      <c r="C1405" s="221">
        <v>999999.9</v>
      </c>
      <c r="D1405" s="221">
        <v>999999.9</v>
      </c>
      <c r="E1405" s="221">
        <v>0</v>
      </c>
      <c r="F1405" s="221">
        <v>0</v>
      </c>
      <c r="G1405" s="221">
        <v>0</v>
      </c>
      <c r="H1405" s="221">
        <v>0</v>
      </c>
      <c r="I1405" s="221">
        <v>0</v>
      </c>
      <c r="J1405" s="224">
        <v>46006.336053240739</v>
      </c>
      <c r="K1405" s="221">
        <v>4187</v>
      </c>
      <c r="L1405" s="235" t="str">
        <f>IFERROR(_xlfn.XLOOKUP($A1405,'LISTA '!$D:$D,'LISTA '!$S:$S),"999999,9")</f>
        <v>999999,9</v>
      </c>
      <c r="M1405" s="2" t="str">
        <f>IFERROR(_xlfn.XLOOKUP($A1405,'LISTA '!$D:$D,'LISTA '!$S:$S),"999999,9")</f>
        <v>999999,9</v>
      </c>
      <c r="N1405" s="2" t="str">
        <f>IFERROR(_xlfn.XLOOKUP($A1405,'LISTA '!$D:$D,'LISTA '!$S:$S),"999999,9")</f>
        <v>999999,9</v>
      </c>
    </row>
    <row r="1406" spans="1:14" x14ac:dyDescent="0.3">
      <c r="A1406" s="187">
        <v>2355</v>
      </c>
      <c r="B1406" s="221">
        <v>409.2</v>
      </c>
      <c r="C1406" s="221">
        <v>409.2</v>
      </c>
      <c r="D1406" s="221">
        <v>409.2</v>
      </c>
      <c r="E1406" s="221">
        <v>0</v>
      </c>
      <c r="F1406" s="221">
        <v>0</v>
      </c>
      <c r="G1406" s="221">
        <v>0</v>
      </c>
      <c r="H1406" s="221">
        <v>0</v>
      </c>
      <c r="I1406" s="221">
        <v>0</v>
      </c>
      <c r="J1406" s="224">
        <v>46006.336053240739</v>
      </c>
      <c r="K1406" s="221">
        <v>4188</v>
      </c>
      <c r="L1406" s="235">
        <f>IFERROR(_xlfn.XLOOKUP($A1406,'LISTA '!$D:$D,'LISTA '!$S:$S),"999999,9")</f>
        <v>245.6</v>
      </c>
      <c r="M1406" s="2">
        <f>IFERROR(_xlfn.XLOOKUP($A1406,'LISTA '!$D:$D,'LISTA '!$S:$S),"999999,9")</f>
        <v>245.6</v>
      </c>
      <c r="N1406" s="2">
        <f>IFERROR(_xlfn.XLOOKUP($A1406,'LISTA '!$D:$D,'LISTA '!$S:$S),"999999,9")</f>
        <v>245.6</v>
      </c>
    </row>
    <row r="1407" spans="1:14" x14ac:dyDescent="0.3">
      <c r="A1407" s="187">
        <v>2373</v>
      </c>
      <c r="B1407" s="221">
        <v>160</v>
      </c>
      <c r="C1407" s="221">
        <v>160</v>
      </c>
      <c r="D1407" s="221">
        <v>160</v>
      </c>
      <c r="E1407" s="221">
        <v>0</v>
      </c>
      <c r="F1407" s="221">
        <v>0</v>
      </c>
      <c r="G1407" s="221">
        <v>0</v>
      </c>
      <c r="H1407" s="221">
        <v>0</v>
      </c>
      <c r="I1407" s="221">
        <v>0</v>
      </c>
      <c r="J1407" s="224">
        <v>46006.336053240739</v>
      </c>
      <c r="K1407" s="221">
        <v>4218</v>
      </c>
      <c r="L1407" s="235">
        <f>IFERROR(_xlfn.XLOOKUP($A1407,'LISTA '!$D:$D,'LISTA '!$S:$S),"999999,9")</f>
        <v>160</v>
      </c>
      <c r="M1407" s="2">
        <f>IFERROR(_xlfn.XLOOKUP($A1407,'LISTA '!$D:$D,'LISTA '!$S:$S),"999999,9")</f>
        <v>160</v>
      </c>
      <c r="N1407" s="2">
        <f>IFERROR(_xlfn.XLOOKUP($A1407,'LISTA '!$D:$D,'LISTA '!$S:$S),"999999,9")</f>
        <v>160</v>
      </c>
    </row>
    <row r="1408" spans="1:14" x14ac:dyDescent="0.3">
      <c r="A1408" s="187">
        <v>2378</v>
      </c>
      <c r="B1408" s="221">
        <v>650</v>
      </c>
      <c r="C1408" s="221">
        <v>650</v>
      </c>
      <c r="D1408" s="221">
        <v>650</v>
      </c>
      <c r="E1408" s="221">
        <v>0</v>
      </c>
      <c r="F1408" s="221">
        <v>0</v>
      </c>
      <c r="G1408" s="221">
        <v>0</v>
      </c>
      <c r="H1408" s="221">
        <v>0</v>
      </c>
      <c r="I1408" s="221">
        <v>0</v>
      </c>
      <c r="J1408" s="224">
        <v>46006.336053240739</v>
      </c>
      <c r="K1408" s="221">
        <v>4234</v>
      </c>
      <c r="L1408" s="235">
        <f>IFERROR(_xlfn.XLOOKUP($A1408,'LISTA '!$D:$D,'LISTA '!$S:$S),"999999,9")</f>
        <v>650</v>
      </c>
      <c r="M1408" s="2">
        <f>IFERROR(_xlfn.XLOOKUP($A1408,'LISTA '!$D:$D,'LISTA '!$S:$S),"999999,9")</f>
        <v>650</v>
      </c>
      <c r="N1408" s="2">
        <f>IFERROR(_xlfn.XLOOKUP($A1408,'LISTA '!$D:$D,'LISTA '!$S:$S),"999999,9")</f>
        <v>650</v>
      </c>
    </row>
    <row r="1409" spans="1:14" x14ac:dyDescent="0.3">
      <c r="A1409" s="187">
        <v>1764</v>
      </c>
      <c r="B1409" s="221">
        <v>47.8</v>
      </c>
      <c r="C1409" s="221">
        <v>47.8</v>
      </c>
      <c r="D1409" s="221">
        <v>47.8</v>
      </c>
      <c r="E1409" s="221">
        <v>0</v>
      </c>
      <c r="F1409" s="221">
        <v>0</v>
      </c>
      <c r="G1409" s="221">
        <v>0</v>
      </c>
      <c r="H1409" s="221">
        <v>0</v>
      </c>
      <c r="I1409" s="221">
        <v>0</v>
      </c>
      <c r="J1409" s="224">
        <v>46006.336053240739</v>
      </c>
      <c r="K1409" s="221">
        <v>3047</v>
      </c>
      <c r="L1409" s="235">
        <f>IFERROR(_xlfn.XLOOKUP($A1409,'LISTA '!$D:$D,'LISTA '!$S:$S),"999999,9")</f>
        <v>47.8</v>
      </c>
      <c r="M1409" s="2">
        <f>IFERROR(_xlfn.XLOOKUP($A1409,'LISTA '!$D:$D,'LISTA '!$S:$S),"999999,9")</f>
        <v>47.8</v>
      </c>
      <c r="N1409" s="2">
        <f>IFERROR(_xlfn.XLOOKUP($A1409,'LISTA '!$D:$D,'LISTA '!$S:$S),"999999,9")</f>
        <v>47.8</v>
      </c>
    </row>
    <row r="1410" spans="1:14" x14ac:dyDescent="0.3">
      <c r="A1410" s="187">
        <v>1765</v>
      </c>
      <c r="B1410" s="221">
        <v>75</v>
      </c>
      <c r="C1410" s="221">
        <v>75</v>
      </c>
      <c r="D1410" s="221">
        <v>75</v>
      </c>
      <c r="E1410" s="221">
        <v>0</v>
      </c>
      <c r="F1410" s="221">
        <v>0</v>
      </c>
      <c r="G1410" s="221">
        <v>0</v>
      </c>
      <c r="H1410" s="221">
        <v>0</v>
      </c>
      <c r="I1410" s="221">
        <v>0</v>
      </c>
      <c r="J1410" s="224">
        <v>46006.336053240739</v>
      </c>
      <c r="K1410" s="221">
        <v>3050</v>
      </c>
      <c r="L1410" s="235">
        <f>IFERROR(_xlfn.XLOOKUP($A1410,'LISTA '!$D:$D,'LISTA '!$S:$S),"999999,9")</f>
        <v>75</v>
      </c>
      <c r="M1410" s="2">
        <f>IFERROR(_xlfn.XLOOKUP($A1410,'LISTA '!$D:$D,'LISTA '!$S:$S),"999999,9")</f>
        <v>75</v>
      </c>
      <c r="N1410" s="2">
        <f>IFERROR(_xlfn.XLOOKUP($A1410,'LISTA '!$D:$D,'LISTA '!$S:$S),"999999,9")</f>
        <v>75</v>
      </c>
    </row>
    <row r="1411" spans="1:14" x14ac:dyDescent="0.3">
      <c r="A1411" s="187">
        <v>1532</v>
      </c>
      <c r="B1411" s="221">
        <v>999999.9</v>
      </c>
      <c r="C1411" s="221">
        <v>999999.9</v>
      </c>
      <c r="D1411" s="221">
        <v>999999.9</v>
      </c>
      <c r="E1411" s="221">
        <v>0</v>
      </c>
      <c r="F1411" s="221">
        <v>0</v>
      </c>
      <c r="G1411" s="221">
        <v>0</v>
      </c>
      <c r="H1411" s="221">
        <v>0</v>
      </c>
      <c r="I1411" s="221">
        <v>0</v>
      </c>
      <c r="J1411" s="224">
        <v>46006.336053240739</v>
      </c>
      <c r="K1411" s="221">
        <v>2715</v>
      </c>
      <c r="L1411" s="235" t="str">
        <f>IFERROR(_xlfn.XLOOKUP($A1411,'LISTA '!$D:$D,'LISTA '!$S:$S),"999999,9")</f>
        <v>999999,9</v>
      </c>
      <c r="M1411" s="2" t="str">
        <f>IFERROR(_xlfn.XLOOKUP($A1411,'LISTA '!$D:$D,'LISTA '!$S:$S),"999999,9")</f>
        <v>999999,9</v>
      </c>
      <c r="N1411" s="2" t="str">
        <f>IFERROR(_xlfn.XLOOKUP($A1411,'LISTA '!$D:$D,'LISTA '!$S:$S),"999999,9")</f>
        <v>999999,9</v>
      </c>
    </row>
    <row r="1412" spans="1:14" x14ac:dyDescent="0.3">
      <c r="A1412" s="187">
        <v>1539</v>
      </c>
      <c r="B1412" s="221">
        <v>999999.9</v>
      </c>
      <c r="C1412" s="221">
        <v>999999.9</v>
      </c>
      <c r="D1412" s="221">
        <v>999999.9</v>
      </c>
      <c r="E1412" s="221">
        <v>0</v>
      </c>
      <c r="F1412" s="221">
        <v>0</v>
      </c>
      <c r="G1412" s="221">
        <v>0</v>
      </c>
      <c r="H1412" s="221">
        <v>0</v>
      </c>
      <c r="I1412" s="221">
        <v>0</v>
      </c>
      <c r="J1412" s="224">
        <v>46006.336053240739</v>
      </c>
      <c r="K1412" s="221">
        <v>2725</v>
      </c>
      <c r="L1412" s="235" t="str">
        <f>IFERROR(_xlfn.XLOOKUP($A1412,'LISTA '!$D:$D,'LISTA '!$S:$S),"999999,9")</f>
        <v>999999,9</v>
      </c>
      <c r="M1412" s="2" t="str">
        <f>IFERROR(_xlfn.XLOOKUP($A1412,'LISTA '!$D:$D,'LISTA '!$S:$S),"999999,9")</f>
        <v>999999,9</v>
      </c>
      <c r="N1412" s="2" t="str">
        <f>IFERROR(_xlfn.XLOOKUP($A1412,'LISTA '!$D:$D,'LISTA '!$S:$S),"999999,9")</f>
        <v>999999,9</v>
      </c>
    </row>
    <row r="1413" spans="1:14" x14ac:dyDescent="0.3">
      <c r="A1413" s="187">
        <v>1653</v>
      </c>
      <c r="B1413" s="221">
        <v>33.799999999999997</v>
      </c>
      <c r="C1413" s="221">
        <v>33.799999999999997</v>
      </c>
      <c r="D1413" s="221">
        <v>33.799999999999997</v>
      </c>
      <c r="E1413" s="221">
        <v>0</v>
      </c>
      <c r="F1413" s="221">
        <v>0</v>
      </c>
      <c r="G1413" s="221">
        <v>0</v>
      </c>
      <c r="H1413" s="221">
        <v>0</v>
      </c>
      <c r="I1413" s="221">
        <v>0</v>
      </c>
      <c r="J1413" s="224">
        <v>46006.336053240739</v>
      </c>
      <c r="K1413" s="221">
        <v>2890</v>
      </c>
      <c r="L1413" s="235">
        <f>IFERROR(_xlfn.XLOOKUP($A1413,'LISTA '!$D:$D,'LISTA '!$S:$S),"999999,9")</f>
        <v>33.799999999999997</v>
      </c>
      <c r="M1413" s="2">
        <f>IFERROR(_xlfn.XLOOKUP($A1413,'LISTA '!$D:$D,'LISTA '!$S:$S),"999999,9")</f>
        <v>33.799999999999997</v>
      </c>
      <c r="N1413" s="2">
        <f>IFERROR(_xlfn.XLOOKUP($A1413,'LISTA '!$D:$D,'LISTA '!$S:$S),"999999,9")</f>
        <v>33.799999999999997</v>
      </c>
    </row>
    <row r="1414" spans="1:14" x14ac:dyDescent="0.3">
      <c r="A1414" s="187">
        <v>21422</v>
      </c>
      <c r="B1414" s="221">
        <v>46.4</v>
      </c>
      <c r="C1414" s="221">
        <v>46.4</v>
      </c>
      <c r="D1414" s="221">
        <v>46.4</v>
      </c>
      <c r="E1414" s="221">
        <v>0</v>
      </c>
      <c r="F1414" s="221">
        <v>0</v>
      </c>
      <c r="G1414" s="221">
        <v>0</v>
      </c>
      <c r="H1414" s="221">
        <v>0</v>
      </c>
      <c r="I1414" s="221">
        <v>0</v>
      </c>
      <c r="J1414" s="224">
        <v>46006.336053240739</v>
      </c>
      <c r="K1414" s="221">
        <v>2901</v>
      </c>
      <c r="L1414" s="235">
        <f>IFERROR(_xlfn.XLOOKUP($A1414,'LISTA '!$D:$D,'LISTA '!$S:$S),"999999,9")</f>
        <v>43</v>
      </c>
      <c r="M1414" s="2">
        <f>IFERROR(_xlfn.XLOOKUP($A1414,'LISTA '!$D:$D,'LISTA '!$S:$S),"999999,9")</f>
        <v>43</v>
      </c>
      <c r="N1414" s="2">
        <f>IFERROR(_xlfn.XLOOKUP($A1414,'LISTA '!$D:$D,'LISTA '!$S:$S),"999999,9")</f>
        <v>43</v>
      </c>
    </row>
    <row r="1415" spans="1:14" x14ac:dyDescent="0.3">
      <c r="A1415" s="187">
        <v>1770</v>
      </c>
      <c r="B1415" s="221">
        <v>999999.9</v>
      </c>
      <c r="C1415" s="221">
        <v>999999.9</v>
      </c>
      <c r="D1415" s="221">
        <v>999999.9</v>
      </c>
      <c r="E1415" s="221">
        <v>0</v>
      </c>
      <c r="F1415" s="221">
        <v>0</v>
      </c>
      <c r="G1415" s="221">
        <v>0</v>
      </c>
      <c r="H1415" s="221">
        <v>0</v>
      </c>
      <c r="I1415" s="221">
        <v>0</v>
      </c>
      <c r="J1415" s="224">
        <v>46006.336053240739</v>
      </c>
      <c r="K1415" s="221">
        <v>3061</v>
      </c>
      <c r="L1415" s="235" t="str">
        <f>IFERROR(_xlfn.XLOOKUP($A1415,'LISTA '!$D:$D,'LISTA '!$S:$S),"999999,9")</f>
        <v>999999,9</v>
      </c>
      <c r="M1415" s="2" t="str">
        <f>IFERROR(_xlfn.XLOOKUP($A1415,'LISTA '!$D:$D,'LISTA '!$S:$S),"999999,9")</f>
        <v>999999,9</v>
      </c>
      <c r="N1415" s="2" t="str">
        <f>IFERROR(_xlfn.XLOOKUP($A1415,'LISTA '!$D:$D,'LISTA '!$S:$S),"999999,9")</f>
        <v>999999,9</v>
      </c>
    </row>
    <row r="1416" spans="1:14" x14ac:dyDescent="0.3">
      <c r="A1416" s="187">
        <v>1035</v>
      </c>
      <c r="B1416" s="221">
        <v>114</v>
      </c>
      <c r="C1416" s="221">
        <v>114</v>
      </c>
      <c r="D1416" s="221">
        <v>114</v>
      </c>
      <c r="E1416" s="221">
        <v>0</v>
      </c>
      <c r="F1416" s="221">
        <v>0</v>
      </c>
      <c r="G1416" s="221">
        <v>0</v>
      </c>
      <c r="H1416" s="221">
        <v>0</v>
      </c>
      <c r="I1416" s="221">
        <v>0</v>
      </c>
      <c r="J1416" s="224">
        <v>46006.336053240739</v>
      </c>
      <c r="K1416" s="221">
        <v>1817</v>
      </c>
      <c r="L1416" s="235">
        <f>IFERROR(_xlfn.XLOOKUP($A1416,'LISTA '!$D:$D,'LISTA '!$S:$S),"999999,9")</f>
        <v>114</v>
      </c>
      <c r="M1416" s="2">
        <f>IFERROR(_xlfn.XLOOKUP($A1416,'LISTA '!$D:$D,'LISTA '!$S:$S),"999999,9")</f>
        <v>114</v>
      </c>
      <c r="N1416" s="2">
        <f>IFERROR(_xlfn.XLOOKUP($A1416,'LISTA '!$D:$D,'LISTA '!$S:$S),"999999,9")</f>
        <v>114</v>
      </c>
    </row>
    <row r="1417" spans="1:14" x14ac:dyDescent="0.3">
      <c r="A1417" s="187">
        <v>574</v>
      </c>
      <c r="B1417" s="221">
        <v>81.5</v>
      </c>
      <c r="C1417" s="221">
        <v>81.5</v>
      </c>
      <c r="D1417" s="221">
        <v>81.5</v>
      </c>
      <c r="E1417" s="221">
        <v>0</v>
      </c>
      <c r="F1417" s="221">
        <v>0</v>
      </c>
      <c r="G1417" s="221">
        <v>0</v>
      </c>
      <c r="H1417" s="221">
        <v>0</v>
      </c>
      <c r="I1417" s="221">
        <v>0</v>
      </c>
      <c r="J1417" s="224">
        <v>46006.336053240739</v>
      </c>
      <c r="K1417" s="221">
        <v>1028</v>
      </c>
      <c r="L1417" s="235">
        <f>IFERROR(_xlfn.XLOOKUP($A1417,'LISTA '!$D:$D,'LISTA '!$S:$S),"999999,9")</f>
        <v>81.5</v>
      </c>
      <c r="M1417" s="2">
        <f>IFERROR(_xlfn.XLOOKUP($A1417,'LISTA '!$D:$D,'LISTA '!$S:$S),"999999,9")</f>
        <v>81.5</v>
      </c>
      <c r="N1417" s="2">
        <f>IFERROR(_xlfn.XLOOKUP($A1417,'LISTA '!$D:$D,'LISTA '!$S:$S),"999999,9")</f>
        <v>81.5</v>
      </c>
    </row>
    <row r="1418" spans="1:14" x14ac:dyDescent="0.3">
      <c r="A1418" s="187">
        <v>580</v>
      </c>
      <c r="B1418" s="221">
        <v>159.5</v>
      </c>
      <c r="C1418" s="221">
        <v>159.5</v>
      </c>
      <c r="D1418" s="221">
        <v>159.5</v>
      </c>
      <c r="E1418" s="221">
        <v>0</v>
      </c>
      <c r="F1418" s="221">
        <v>0</v>
      </c>
      <c r="G1418" s="221">
        <v>0</v>
      </c>
      <c r="H1418" s="221">
        <v>0</v>
      </c>
      <c r="I1418" s="221">
        <v>0</v>
      </c>
      <c r="J1418" s="224">
        <v>46006.336053240739</v>
      </c>
      <c r="K1418" s="221">
        <v>1037</v>
      </c>
      <c r="L1418" s="235">
        <f>IFERROR(_xlfn.XLOOKUP($A1418,'LISTA '!$D:$D,'LISTA '!$S:$S),"999999,9")</f>
        <v>159.5</v>
      </c>
      <c r="M1418" s="2">
        <f>IFERROR(_xlfn.XLOOKUP($A1418,'LISTA '!$D:$D,'LISTA '!$S:$S),"999999,9")</f>
        <v>159.5</v>
      </c>
      <c r="N1418" s="2">
        <f>IFERROR(_xlfn.XLOOKUP($A1418,'LISTA '!$D:$D,'LISTA '!$S:$S),"999999,9")</f>
        <v>159.5</v>
      </c>
    </row>
    <row r="1419" spans="1:14" x14ac:dyDescent="0.3">
      <c r="A1419" s="187">
        <v>20370</v>
      </c>
      <c r="B1419" s="221">
        <v>83</v>
      </c>
      <c r="C1419" s="221">
        <v>83</v>
      </c>
      <c r="D1419" s="221">
        <v>83</v>
      </c>
      <c r="E1419" s="221">
        <v>0</v>
      </c>
      <c r="F1419" s="221">
        <v>0</v>
      </c>
      <c r="G1419" s="221">
        <v>0</v>
      </c>
      <c r="H1419" s="221">
        <v>0</v>
      </c>
      <c r="I1419" s="221">
        <v>0</v>
      </c>
      <c r="J1419" s="224">
        <v>46006.336053240739</v>
      </c>
      <c r="K1419" s="221">
        <v>1050</v>
      </c>
      <c r="L1419" s="235">
        <f>IFERROR(_xlfn.XLOOKUP($A1419,'LISTA '!$D:$D,'LISTA '!$S:$S),"999999,9")</f>
        <v>83</v>
      </c>
      <c r="M1419" s="2">
        <f>IFERROR(_xlfn.XLOOKUP($A1419,'LISTA '!$D:$D,'LISTA '!$S:$S),"999999,9")</f>
        <v>83</v>
      </c>
      <c r="N1419" s="2">
        <f>IFERROR(_xlfn.XLOOKUP($A1419,'LISTA '!$D:$D,'LISTA '!$S:$S),"999999,9")</f>
        <v>83</v>
      </c>
    </row>
    <row r="1420" spans="1:14" x14ac:dyDescent="0.3">
      <c r="A1420" s="187">
        <v>606</v>
      </c>
      <c r="B1420" s="221">
        <v>999999.9</v>
      </c>
      <c r="C1420" s="221">
        <v>999999.9</v>
      </c>
      <c r="D1420" s="221">
        <v>999999.9</v>
      </c>
      <c r="E1420" s="221">
        <v>0</v>
      </c>
      <c r="F1420" s="221">
        <v>0</v>
      </c>
      <c r="G1420" s="221">
        <v>0</v>
      </c>
      <c r="H1420" s="221">
        <v>0</v>
      </c>
      <c r="I1420" s="221">
        <v>0</v>
      </c>
      <c r="J1420" s="224">
        <v>46006.336053240739</v>
      </c>
      <c r="K1420" s="221">
        <v>1115</v>
      </c>
      <c r="L1420" s="235" t="str">
        <f>IFERROR(_xlfn.XLOOKUP($A1420,'LISTA '!$D:$D,'LISTA '!$S:$S),"999999,9")</f>
        <v>999999,9</v>
      </c>
      <c r="M1420" s="2" t="str">
        <f>IFERROR(_xlfn.XLOOKUP($A1420,'LISTA '!$D:$D,'LISTA '!$S:$S),"999999,9")</f>
        <v>999999,9</v>
      </c>
      <c r="N1420" s="2" t="str">
        <f>IFERROR(_xlfn.XLOOKUP($A1420,'LISTA '!$D:$D,'LISTA '!$S:$S),"999999,9")</f>
        <v>999999,9</v>
      </c>
    </row>
    <row r="1421" spans="1:14" x14ac:dyDescent="0.3">
      <c r="A1421" s="187">
        <v>624</v>
      </c>
      <c r="B1421" s="221">
        <v>999999.9</v>
      </c>
      <c r="C1421" s="221">
        <v>999999.9</v>
      </c>
      <c r="D1421" s="221">
        <v>999999.9</v>
      </c>
      <c r="E1421" s="221">
        <v>0</v>
      </c>
      <c r="F1421" s="221">
        <v>0</v>
      </c>
      <c r="G1421" s="221">
        <v>0</v>
      </c>
      <c r="H1421" s="221">
        <v>0</v>
      </c>
      <c r="I1421" s="221">
        <v>0</v>
      </c>
      <c r="J1421" s="224">
        <v>46006.336053240739</v>
      </c>
      <c r="K1421" s="221">
        <v>1138</v>
      </c>
      <c r="L1421" s="235" t="str">
        <f>IFERROR(_xlfn.XLOOKUP($A1421,'LISTA '!$D:$D,'LISTA '!$S:$S),"999999,9")</f>
        <v>999999,9</v>
      </c>
      <c r="M1421" s="2" t="str">
        <f>IFERROR(_xlfn.XLOOKUP($A1421,'LISTA '!$D:$D,'LISTA '!$S:$S),"999999,9")</f>
        <v>999999,9</v>
      </c>
      <c r="N1421" s="2" t="str">
        <f>IFERROR(_xlfn.XLOOKUP($A1421,'LISTA '!$D:$D,'LISTA '!$S:$S),"999999,9")</f>
        <v>999999,9</v>
      </c>
    </row>
    <row r="1422" spans="1:14" x14ac:dyDescent="0.3">
      <c r="A1422" s="187">
        <v>625</v>
      </c>
      <c r="B1422" s="221">
        <v>999999.9</v>
      </c>
      <c r="C1422" s="221">
        <v>999999.9</v>
      </c>
      <c r="D1422" s="221">
        <v>999999.9</v>
      </c>
      <c r="E1422" s="221">
        <v>0</v>
      </c>
      <c r="F1422" s="221">
        <v>0</v>
      </c>
      <c r="G1422" s="221">
        <v>0</v>
      </c>
      <c r="H1422" s="221">
        <v>0</v>
      </c>
      <c r="I1422" s="221">
        <v>0</v>
      </c>
      <c r="J1422" s="224">
        <v>46006.336053240739</v>
      </c>
      <c r="K1422" s="221">
        <v>1139</v>
      </c>
      <c r="L1422" s="235" t="str">
        <f>IFERROR(_xlfn.XLOOKUP($A1422,'LISTA '!$D:$D,'LISTA '!$S:$S),"999999,9")</f>
        <v>999999,9</v>
      </c>
      <c r="M1422" s="2" t="str">
        <f>IFERROR(_xlfn.XLOOKUP($A1422,'LISTA '!$D:$D,'LISTA '!$S:$S),"999999,9")</f>
        <v>999999,9</v>
      </c>
      <c r="N1422" s="2" t="str">
        <f>IFERROR(_xlfn.XLOOKUP($A1422,'LISTA '!$D:$D,'LISTA '!$S:$S),"999999,9")</f>
        <v>999999,9</v>
      </c>
    </row>
    <row r="1423" spans="1:14" x14ac:dyDescent="0.3">
      <c r="A1423" s="187">
        <v>901</v>
      </c>
      <c r="B1423" s="221">
        <v>81.5</v>
      </c>
      <c r="C1423" s="221">
        <v>81.5</v>
      </c>
      <c r="D1423" s="221">
        <v>81.5</v>
      </c>
      <c r="E1423" s="221">
        <v>0</v>
      </c>
      <c r="F1423" s="221">
        <v>0</v>
      </c>
      <c r="G1423" s="221">
        <v>0</v>
      </c>
      <c r="H1423" s="221">
        <v>0</v>
      </c>
      <c r="I1423" s="221">
        <v>0</v>
      </c>
      <c r="J1423" s="224">
        <v>46006.336053240739</v>
      </c>
      <c r="K1423" s="221">
        <v>1533</v>
      </c>
      <c r="L1423" s="235">
        <f>IFERROR(_xlfn.XLOOKUP($A1423,'LISTA '!$D:$D,'LISTA '!$S:$S),"999999,9")</f>
        <v>81.5</v>
      </c>
      <c r="M1423" s="2">
        <f>IFERROR(_xlfn.XLOOKUP($A1423,'LISTA '!$D:$D,'LISTA '!$S:$S),"999999,9")</f>
        <v>81.5</v>
      </c>
      <c r="N1423" s="2">
        <f>IFERROR(_xlfn.XLOOKUP($A1423,'LISTA '!$D:$D,'LISTA '!$S:$S),"999999,9")</f>
        <v>81.5</v>
      </c>
    </row>
    <row r="1424" spans="1:14" x14ac:dyDescent="0.3">
      <c r="A1424" s="187">
        <v>20932</v>
      </c>
      <c r="B1424" s="221">
        <v>999999.9</v>
      </c>
      <c r="C1424" s="221">
        <v>999999.9</v>
      </c>
      <c r="D1424" s="221">
        <v>999999.9</v>
      </c>
      <c r="E1424" s="221">
        <v>0</v>
      </c>
      <c r="F1424" s="221">
        <v>0</v>
      </c>
      <c r="G1424" s="221">
        <v>0</v>
      </c>
      <c r="H1424" s="221">
        <v>0</v>
      </c>
      <c r="I1424" s="221">
        <v>0</v>
      </c>
      <c r="J1424" s="224">
        <v>46006.336053240739</v>
      </c>
      <c r="K1424" s="221">
        <v>1628</v>
      </c>
      <c r="L1424" s="235" t="str">
        <f>IFERROR(_xlfn.XLOOKUP($A1424,'LISTA '!$D:$D,'LISTA '!$S:$S),"999999,9")</f>
        <v>999999,9</v>
      </c>
      <c r="M1424" s="2" t="str">
        <f>IFERROR(_xlfn.XLOOKUP($A1424,'LISTA '!$D:$D,'LISTA '!$S:$S),"999999,9")</f>
        <v>999999,9</v>
      </c>
      <c r="N1424" s="2" t="str">
        <f>IFERROR(_xlfn.XLOOKUP($A1424,'LISTA '!$D:$D,'LISTA '!$S:$S),"999999,9")</f>
        <v>999999,9</v>
      </c>
    </row>
    <row r="1425" spans="1:14" x14ac:dyDescent="0.3">
      <c r="A1425" s="187">
        <v>434</v>
      </c>
      <c r="B1425" s="221">
        <v>999999.9</v>
      </c>
      <c r="C1425" s="221">
        <v>999999.9</v>
      </c>
      <c r="D1425" s="221">
        <v>999999.9</v>
      </c>
      <c r="E1425" s="221">
        <v>0</v>
      </c>
      <c r="F1425" s="221">
        <v>0</v>
      </c>
      <c r="G1425" s="221">
        <v>0</v>
      </c>
      <c r="H1425" s="221">
        <v>0</v>
      </c>
      <c r="I1425" s="221">
        <v>0</v>
      </c>
      <c r="J1425" s="224">
        <v>46006.336053240739</v>
      </c>
      <c r="K1425" s="221">
        <v>813</v>
      </c>
      <c r="L1425" s="235" t="str">
        <f>IFERROR(_xlfn.XLOOKUP($A1425,'LISTA '!$D:$D,'LISTA '!$S:$S),"999999,9")</f>
        <v>999999,9</v>
      </c>
      <c r="M1425" s="2" t="str">
        <f>IFERROR(_xlfn.XLOOKUP($A1425,'LISTA '!$D:$D,'LISTA '!$S:$S),"999999,9")</f>
        <v>999999,9</v>
      </c>
      <c r="N1425" s="2" t="str">
        <f>IFERROR(_xlfn.XLOOKUP($A1425,'LISTA '!$D:$D,'LISTA '!$S:$S),"999999,9")</f>
        <v>999999,9</v>
      </c>
    </row>
    <row r="1426" spans="1:14" x14ac:dyDescent="0.3">
      <c r="A1426" s="187">
        <v>20509</v>
      </c>
      <c r="B1426" s="221">
        <v>112</v>
      </c>
      <c r="C1426" s="221">
        <v>112</v>
      </c>
      <c r="D1426" s="221">
        <v>112</v>
      </c>
      <c r="E1426" s="221">
        <v>0</v>
      </c>
      <c r="F1426" s="221">
        <v>0</v>
      </c>
      <c r="G1426" s="221">
        <v>0</v>
      </c>
      <c r="H1426" s="221">
        <v>0</v>
      </c>
      <c r="I1426" s="221">
        <v>0</v>
      </c>
      <c r="J1426" s="224">
        <v>46006.336053240739</v>
      </c>
      <c r="K1426" s="221">
        <v>1284</v>
      </c>
      <c r="L1426" s="235">
        <f>IFERROR(_xlfn.XLOOKUP($A1426,'LISTA '!$D:$D,'LISTA '!$S:$S),"999999,9")</f>
        <v>112</v>
      </c>
      <c r="M1426" s="2">
        <f>IFERROR(_xlfn.XLOOKUP($A1426,'LISTA '!$D:$D,'LISTA '!$S:$S),"999999,9")</f>
        <v>112</v>
      </c>
      <c r="N1426" s="2">
        <f>IFERROR(_xlfn.XLOOKUP($A1426,'LISTA '!$D:$D,'LISTA '!$S:$S),"999999,9")</f>
        <v>112</v>
      </c>
    </row>
    <row r="1427" spans="1:14" x14ac:dyDescent="0.3">
      <c r="A1427" s="187">
        <v>5</v>
      </c>
      <c r="B1427" s="221">
        <v>210</v>
      </c>
      <c r="C1427" s="221">
        <v>210</v>
      </c>
      <c r="D1427" s="221">
        <v>210</v>
      </c>
      <c r="E1427" s="221">
        <v>0</v>
      </c>
      <c r="F1427" s="221">
        <v>0</v>
      </c>
      <c r="G1427" s="221">
        <v>0</v>
      </c>
      <c r="H1427" s="221">
        <v>0</v>
      </c>
      <c r="I1427" s="221">
        <v>0</v>
      </c>
      <c r="J1427" s="224">
        <v>46006.336053240739</v>
      </c>
      <c r="K1427" s="221">
        <v>68</v>
      </c>
      <c r="L1427" s="235">
        <f>IFERROR(_xlfn.XLOOKUP($A1427,'LISTA '!$D:$D,'LISTA '!$S:$S),"999999,9")</f>
        <v>210</v>
      </c>
      <c r="M1427" s="2">
        <f>IFERROR(_xlfn.XLOOKUP($A1427,'LISTA '!$D:$D,'LISTA '!$S:$S),"999999,9")</f>
        <v>210</v>
      </c>
      <c r="N1427" s="2">
        <f>IFERROR(_xlfn.XLOOKUP($A1427,'LISTA '!$D:$D,'LISTA '!$S:$S),"999999,9")</f>
        <v>210</v>
      </c>
    </row>
    <row r="1428" spans="1:14" x14ac:dyDescent="0.3">
      <c r="A1428" s="187">
        <v>21758</v>
      </c>
      <c r="B1428" s="221">
        <v>999999.9</v>
      </c>
      <c r="C1428" s="221">
        <v>999999.9</v>
      </c>
      <c r="D1428" s="221">
        <v>999999.9</v>
      </c>
      <c r="E1428" s="221">
        <v>0</v>
      </c>
      <c r="F1428" s="221">
        <v>0</v>
      </c>
      <c r="G1428" s="221">
        <v>0</v>
      </c>
      <c r="H1428" s="221">
        <v>0</v>
      </c>
      <c r="I1428" s="221">
        <v>0</v>
      </c>
      <c r="J1428" s="224">
        <v>46006.336053240739</v>
      </c>
      <c r="K1428" s="221">
        <v>4020</v>
      </c>
      <c r="L1428" s="235" t="str">
        <f>IFERROR(_xlfn.XLOOKUP($A1428,'LISTA '!$D:$D,'LISTA '!$S:$S),"999999,9")</f>
        <v>999999,9</v>
      </c>
      <c r="M1428" s="2" t="str">
        <f>IFERROR(_xlfn.XLOOKUP($A1428,'LISTA '!$D:$D,'LISTA '!$S:$S),"999999,9")</f>
        <v>999999,9</v>
      </c>
      <c r="N1428" s="2" t="str">
        <f>IFERROR(_xlfn.XLOOKUP($A1428,'LISTA '!$D:$D,'LISTA '!$S:$S),"999999,9")</f>
        <v>999999,9</v>
      </c>
    </row>
    <row r="1429" spans="1:14" x14ac:dyDescent="0.3">
      <c r="A1429" s="187">
        <v>21753</v>
      </c>
      <c r="B1429" s="221">
        <v>999999.9</v>
      </c>
      <c r="C1429" s="221">
        <v>999999.9</v>
      </c>
      <c r="D1429" s="221">
        <v>999999.9</v>
      </c>
      <c r="E1429" s="221">
        <v>0</v>
      </c>
      <c r="F1429" s="221">
        <v>0</v>
      </c>
      <c r="G1429" s="221">
        <v>0</v>
      </c>
      <c r="H1429" s="221">
        <v>0</v>
      </c>
      <c r="I1429" s="221">
        <v>0</v>
      </c>
      <c r="J1429" s="224">
        <v>46006.336053240739</v>
      </c>
      <c r="K1429" s="221">
        <v>4013</v>
      </c>
      <c r="L1429" s="235" t="str">
        <f>IFERROR(_xlfn.XLOOKUP($A1429,'LISTA '!$D:$D,'LISTA '!$S:$S),"999999,9")</f>
        <v>999999,9</v>
      </c>
      <c r="M1429" s="2" t="str">
        <f>IFERROR(_xlfn.XLOOKUP($A1429,'LISTA '!$D:$D,'LISTA '!$S:$S),"999999,9")</f>
        <v>999999,9</v>
      </c>
      <c r="N1429" s="2" t="str">
        <f>IFERROR(_xlfn.XLOOKUP($A1429,'LISTA '!$D:$D,'LISTA '!$S:$S),"999999,9")</f>
        <v>999999,9</v>
      </c>
    </row>
    <row r="1430" spans="1:14" x14ac:dyDescent="0.3">
      <c r="A1430" s="187">
        <v>21754</v>
      </c>
      <c r="B1430" s="221">
        <v>220</v>
      </c>
      <c r="C1430" s="221">
        <v>220</v>
      </c>
      <c r="D1430" s="221">
        <v>220</v>
      </c>
      <c r="E1430" s="221">
        <v>0</v>
      </c>
      <c r="F1430" s="221">
        <v>0</v>
      </c>
      <c r="G1430" s="221">
        <v>0</v>
      </c>
      <c r="H1430" s="221">
        <v>0</v>
      </c>
      <c r="I1430" s="221">
        <v>0</v>
      </c>
      <c r="J1430" s="224">
        <v>46006.336053240739</v>
      </c>
      <c r="K1430" s="221">
        <v>4014</v>
      </c>
      <c r="L1430" s="235">
        <f>IFERROR(_xlfn.XLOOKUP($A1430,'LISTA '!$D:$D,'LISTA '!$S:$S),"999999,9")</f>
        <v>220</v>
      </c>
      <c r="M1430" s="2">
        <f>IFERROR(_xlfn.XLOOKUP($A1430,'LISTA '!$D:$D,'LISTA '!$S:$S),"999999,9")</f>
        <v>220</v>
      </c>
      <c r="N1430" s="2">
        <f>IFERROR(_xlfn.XLOOKUP($A1430,'LISTA '!$D:$D,'LISTA '!$S:$S),"999999,9")</f>
        <v>220</v>
      </c>
    </row>
    <row r="1431" spans="1:14" x14ac:dyDescent="0.3">
      <c r="A1431" s="187">
        <v>238</v>
      </c>
      <c r="B1431" s="221">
        <v>1440</v>
      </c>
      <c r="C1431" s="221">
        <v>1440</v>
      </c>
      <c r="D1431" s="221">
        <v>1440</v>
      </c>
      <c r="E1431" s="221">
        <v>0</v>
      </c>
      <c r="F1431" s="221">
        <v>0</v>
      </c>
      <c r="G1431" s="221">
        <v>0</v>
      </c>
      <c r="H1431" s="221">
        <v>0</v>
      </c>
      <c r="I1431" s="221">
        <v>0</v>
      </c>
      <c r="J1431" s="224">
        <v>46006.336053240739</v>
      </c>
      <c r="K1431" s="221">
        <v>85</v>
      </c>
      <c r="L1431" s="235">
        <f>IFERROR(_xlfn.XLOOKUP($A1431,'LISTA '!$D:$D,'LISTA '!$S:$S),"999999,9")</f>
        <v>1440</v>
      </c>
      <c r="M1431" s="2">
        <f>IFERROR(_xlfn.XLOOKUP($A1431,'LISTA '!$D:$D,'LISTA '!$S:$S),"999999,9")</f>
        <v>1440</v>
      </c>
      <c r="N1431" s="2">
        <f>IFERROR(_xlfn.XLOOKUP($A1431,'LISTA '!$D:$D,'LISTA '!$S:$S),"999999,9")</f>
        <v>1440</v>
      </c>
    </row>
    <row r="1432" spans="1:14" x14ac:dyDescent="0.3">
      <c r="A1432" s="187">
        <v>21486</v>
      </c>
      <c r="B1432" s="221">
        <v>999999.9</v>
      </c>
      <c r="C1432" s="221">
        <v>999999.9</v>
      </c>
      <c r="D1432" s="221">
        <v>999999.9</v>
      </c>
      <c r="E1432" s="221">
        <v>0</v>
      </c>
      <c r="F1432" s="221">
        <v>0</v>
      </c>
      <c r="G1432" s="221">
        <v>0</v>
      </c>
      <c r="H1432" s="221">
        <v>0</v>
      </c>
      <c r="I1432" s="221">
        <v>0</v>
      </c>
      <c r="J1432" s="224">
        <v>46006.336053240739</v>
      </c>
      <c r="K1432" s="221">
        <v>3111</v>
      </c>
      <c r="L1432" s="235" t="str">
        <f>IFERROR(_xlfn.XLOOKUP($A1432,'LISTA '!$D:$D,'LISTA '!$S:$S),"999999,9")</f>
        <v>999999,9</v>
      </c>
      <c r="M1432" s="2" t="str">
        <f>IFERROR(_xlfn.XLOOKUP($A1432,'LISTA '!$D:$D,'LISTA '!$S:$S),"999999,9")</f>
        <v>999999,9</v>
      </c>
      <c r="N1432" s="2" t="str">
        <f>IFERROR(_xlfn.XLOOKUP($A1432,'LISTA '!$D:$D,'LISTA '!$S:$S),"999999,9")</f>
        <v>999999,9</v>
      </c>
    </row>
    <row r="1433" spans="1:14" x14ac:dyDescent="0.3">
      <c r="A1433" s="187">
        <v>21487</v>
      </c>
      <c r="B1433" s="221">
        <v>84</v>
      </c>
      <c r="C1433" s="221">
        <v>84</v>
      </c>
      <c r="D1433" s="221">
        <v>84</v>
      </c>
      <c r="E1433" s="221">
        <v>0</v>
      </c>
      <c r="F1433" s="221">
        <v>0</v>
      </c>
      <c r="G1433" s="221">
        <v>0</v>
      </c>
      <c r="H1433" s="221">
        <v>0</v>
      </c>
      <c r="I1433" s="221">
        <v>0</v>
      </c>
      <c r="J1433" s="224">
        <v>46006.336053240739</v>
      </c>
      <c r="K1433" s="221">
        <v>3112</v>
      </c>
      <c r="L1433" s="235">
        <f>IFERROR(_xlfn.XLOOKUP($A1433,'LISTA '!$D:$D,'LISTA '!$S:$S),"999999,9")</f>
        <v>84</v>
      </c>
      <c r="M1433" s="2">
        <f>IFERROR(_xlfn.XLOOKUP($A1433,'LISTA '!$D:$D,'LISTA '!$S:$S),"999999,9")</f>
        <v>84</v>
      </c>
      <c r="N1433" s="2">
        <f>IFERROR(_xlfn.XLOOKUP($A1433,'LISTA '!$D:$D,'LISTA '!$S:$S),"999999,9")</f>
        <v>84</v>
      </c>
    </row>
    <row r="1434" spans="1:14" x14ac:dyDescent="0.3">
      <c r="A1434" s="187">
        <v>1805</v>
      </c>
      <c r="B1434" s="221">
        <v>114.4</v>
      </c>
      <c r="C1434" s="221">
        <v>114.4</v>
      </c>
      <c r="D1434" s="221">
        <v>114.4</v>
      </c>
      <c r="E1434" s="221">
        <v>0</v>
      </c>
      <c r="F1434" s="221">
        <v>0</v>
      </c>
      <c r="G1434" s="221">
        <v>0</v>
      </c>
      <c r="H1434" s="221">
        <v>0</v>
      </c>
      <c r="I1434" s="221">
        <v>0</v>
      </c>
      <c r="J1434" s="224">
        <v>46006.336053240739</v>
      </c>
      <c r="K1434" s="221">
        <v>3113</v>
      </c>
      <c r="L1434" s="235">
        <f>IFERROR(_xlfn.XLOOKUP($A1434,'LISTA '!$D:$D,'LISTA '!$S:$S),"999999,9")</f>
        <v>114.4</v>
      </c>
      <c r="M1434" s="2">
        <f>IFERROR(_xlfn.XLOOKUP($A1434,'LISTA '!$D:$D,'LISTA '!$S:$S),"999999,9")</f>
        <v>114.4</v>
      </c>
      <c r="N1434" s="2">
        <f>IFERROR(_xlfn.XLOOKUP($A1434,'LISTA '!$D:$D,'LISTA '!$S:$S),"999999,9")</f>
        <v>114.4</v>
      </c>
    </row>
    <row r="1435" spans="1:14" x14ac:dyDescent="0.3">
      <c r="A1435" s="187">
        <v>1806</v>
      </c>
      <c r="B1435" s="221">
        <v>126</v>
      </c>
      <c r="C1435" s="221">
        <v>126</v>
      </c>
      <c r="D1435" s="221">
        <v>126</v>
      </c>
      <c r="E1435" s="221">
        <v>0</v>
      </c>
      <c r="F1435" s="221">
        <v>0</v>
      </c>
      <c r="G1435" s="221">
        <v>0</v>
      </c>
      <c r="H1435" s="221">
        <v>0</v>
      </c>
      <c r="I1435" s="221">
        <v>0</v>
      </c>
      <c r="J1435" s="224">
        <v>46006.336053240739</v>
      </c>
      <c r="K1435" s="221">
        <v>3114</v>
      </c>
      <c r="L1435" s="235">
        <f>IFERROR(_xlfn.XLOOKUP($A1435,'LISTA '!$D:$D,'LISTA '!$S:$S),"999999,9")</f>
        <v>0</v>
      </c>
      <c r="M1435" s="2">
        <f>IFERROR(_xlfn.XLOOKUP($A1435,'LISTA '!$D:$D,'LISTA '!$S:$S),"999999,9")</f>
        <v>0</v>
      </c>
      <c r="N1435" s="2">
        <f>IFERROR(_xlfn.XLOOKUP($A1435,'LISTA '!$D:$D,'LISTA '!$S:$S),"999999,9")</f>
        <v>0</v>
      </c>
    </row>
    <row r="1436" spans="1:14" x14ac:dyDescent="0.3">
      <c r="A1436" s="187">
        <v>21489</v>
      </c>
      <c r="B1436" s="221">
        <v>999999.9</v>
      </c>
      <c r="C1436" s="221">
        <v>999999.9</v>
      </c>
      <c r="D1436" s="221">
        <v>999999.9</v>
      </c>
      <c r="E1436" s="221">
        <v>0</v>
      </c>
      <c r="F1436" s="221">
        <v>0</v>
      </c>
      <c r="G1436" s="221">
        <v>0</v>
      </c>
      <c r="H1436" s="221">
        <v>0</v>
      </c>
      <c r="I1436" s="221">
        <v>0</v>
      </c>
      <c r="J1436" s="224">
        <v>46006.336053240739</v>
      </c>
      <c r="K1436" s="221">
        <v>3119</v>
      </c>
      <c r="L1436" s="235" t="str">
        <f>IFERROR(_xlfn.XLOOKUP($A1436,'LISTA '!$D:$D,'LISTA '!$S:$S),"999999,9")</f>
        <v>999999,9</v>
      </c>
      <c r="M1436" s="2" t="str">
        <f>IFERROR(_xlfn.XLOOKUP($A1436,'LISTA '!$D:$D,'LISTA '!$S:$S),"999999,9")</f>
        <v>999999,9</v>
      </c>
      <c r="N1436" s="2" t="str">
        <f>IFERROR(_xlfn.XLOOKUP($A1436,'LISTA '!$D:$D,'LISTA '!$S:$S),"999999,9")</f>
        <v>999999,9</v>
      </c>
    </row>
    <row r="1437" spans="1:14" x14ac:dyDescent="0.3">
      <c r="A1437" s="187">
        <v>1811</v>
      </c>
      <c r="B1437" s="221">
        <v>118</v>
      </c>
      <c r="C1437" s="221">
        <v>118</v>
      </c>
      <c r="D1437" s="221">
        <v>118</v>
      </c>
      <c r="E1437" s="221">
        <v>0</v>
      </c>
      <c r="F1437" s="221">
        <v>0</v>
      </c>
      <c r="G1437" s="221">
        <v>0</v>
      </c>
      <c r="H1437" s="221">
        <v>0</v>
      </c>
      <c r="I1437" s="221">
        <v>0</v>
      </c>
      <c r="J1437" s="224">
        <v>46006.336053240739</v>
      </c>
      <c r="K1437" s="221">
        <v>3123</v>
      </c>
      <c r="L1437" s="235">
        <f>IFERROR(_xlfn.XLOOKUP($A1437,'LISTA '!$D:$D,'LISTA '!$S:$S),"999999,9")</f>
        <v>118</v>
      </c>
      <c r="M1437" s="2">
        <f>IFERROR(_xlfn.XLOOKUP($A1437,'LISTA '!$D:$D,'LISTA '!$S:$S),"999999,9")</f>
        <v>118</v>
      </c>
      <c r="N1437" s="2">
        <f>IFERROR(_xlfn.XLOOKUP($A1437,'LISTA '!$D:$D,'LISTA '!$S:$S),"999999,9")</f>
        <v>118</v>
      </c>
    </row>
    <row r="1438" spans="1:14" x14ac:dyDescent="0.3">
      <c r="A1438" s="187">
        <v>11074</v>
      </c>
      <c r="B1438" s="221">
        <v>999999.9</v>
      </c>
      <c r="C1438" s="221">
        <v>999999.9</v>
      </c>
      <c r="D1438" s="221">
        <v>999999.9</v>
      </c>
      <c r="E1438" s="221">
        <v>0</v>
      </c>
      <c r="F1438" s="221">
        <v>0</v>
      </c>
      <c r="G1438" s="221">
        <v>0</v>
      </c>
      <c r="H1438" s="221">
        <v>0</v>
      </c>
      <c r="I1438" s="221">
        <v>0</v>
      </c>
      <c r="J1438" s="224">
        <v>46006.336053240739</v>
      </c>
      <c r="K1438" s="221">
        <v>3155</v>
      </c>
      <c r="L1438" s="235" t="str">
        <f>IFERROR(_xlfn.XLOOKUP($A1438,'LISTA '!$D:$D,'LISTA '!$S:$S),"999999,9")</f>
        <v>999999,9</v>
      </c>
      <c r="M1438" s="2" t="str">
        <f>IFERROR(_xlfn.XLOOKUP($A1438,'LISTA '!$D:$D,'LISTA '!$S:$S),"999999,9")</f>
        <v>999999,9</v>
      </c>
      <c r="N1438" s="2" t="str">
        <f>IFERROR(_xlfn.XLOOKUP($A1438,'LISTA '!$D:$D,'LISTA '!$S:$S),"999999,9")</f>
        <v>999999,9</v>
      </c>
    </row>
    <row r="1439" spans="1:14" x14ac:dyDescent="0.3">
      <c r="A1439" s="187">
        <v>21519</v>
      </c>
      <c r="B1439" s="221">
        <v>999999.9</v>
      </c>
      <c r="C1439" s="221">
        <v>999999.9</v>
      </c>
      <c r="D1439" s="221">
        <v>999999.9</v>
      </c>
      <c r="E1439" s="221">
        <v>0</v>
      </c>
      <c r="F1439" s="221">
        <v>0</v>
      </c>
      <c r="G1439" s="221">
        <v>0</v>
      </c>
      <c r="H1439" s="221">
        <v>0</v>
      </c>
      <c r="I1439" s="221">
        <v>0</v>
      </c>
      <c r="J1439" s="224">
        <v>46006.336053240739</v>
      </c>
      <c r="K1439" s="221">
        <v>3220</v>
      </c>
      <c r="L1439" s="235">
        <v>999999.9</v>
      </c>
      <c r="M1439" s="2">
        <v>999999.9</v>
      </c>
      <c r="N1439" s="2">
        <v>999999.9</v>
      </c>
    </row>
    <row r="1440" spans="1:14" x14ac:dyDescent="0.3">
      <c r="A1440" s="187">
        <v>21521</v>
      </c>
      <c r="B1440" s="221">
        <v>999999.9</v>
      </c>
      <c r="C1440" s="221">
        <v>999999.9</v>
      </c>
      <c r="D1440" s="221">
        <v>999999.9</v>
      </c>
      <c r="E1440" s="221">
        <v>0</v>
      </c>
      <c r="F1440" s="221">
        <v>0</v>
      </c>
      <c r="G1440" s="221">
        <v>0</v>
      </c>
      <c r="H1440" s="221">
        <v>0</v>
      </c>
      <c r="I1440" s="221">
        <v>0</v>
      </c>
      <c r="J1440" s="224">
        <v>46006.336053240739</v>
      </c>
      <c r="K1440" s="221">
        <v>3222</v>
      </c>
      <c r="L1440" s="235" t="str">
        <f>IFERROR(_xlfn.XLOOKUP($A1440,'LISTA '!$D:$D,'LISTA '!$S:$S),"999999,9")</f>
        <v>999999,9</v>
      </c>
      <c r="M1440" s="2" t="str">
        <f>IFERROR(_xlfn.XLOOKUP($A1440,'LISTA '!$D:$D,'LISTA '!$S:$S),"999999,9")</f>
        <v>999999,9</v>
      </c>
      <c r="N1440" s="2" t="str">
        <f>IFERROR(_xlfn.XLOOKUP($A1440,'LISTA '!$D:$D,'LISTA '!$S:$S),"999999,9")</f>
        <v>999999,9</v>
      </c>
    </row>
    <row r="1441" spans="1:14" x14ac:dyDescent="0.3">
      <c r="A1441" s="187">
        <v>21522</v>
      </c>
      <c r="B1441" s="221">
        <v>155</v>
      </c>
      <c r="C1441" s="221">
        <v>155</v>
      </c>
      <c r="D1441" s="221">
        <v>155</v>
      </c>
      <c r="E1441" s="221">
        <v>0</v>
      </c>
      <c r="F1441" s="221">
        <v>0</v>
      </c>
      <c r="G1441" s="221">
        <v>0</v>
      </c>
      <c r="H1441" s="221">
        <v>0</v>
      </c>
      <c r="I1441" s="221">
        <v>0</v>
      </c>
      <c r="J1441" s="224">
        <v>46006.336053240739</v>
      </c>
      <c r="K1441" s="221">
        <v>3224</v>
      </c>
      <c r="L1441" s="235">
        <f>IFERROR(_xlfn.XLOOKUP($A1441,'LISTA '!$D:$D,'LISTA '!$S:$S),"999999,9")</f>
        <v>155</v>
      </c>
      <c r="M1441" s="2">
        <f>IFERROR(_xlfn.XLOOKUP($A1441,'LISTA '!$D:$D,'LISTA '!$S:$S),"999999,9")</f>
        <v>155</v>
      </c>
      <c r="N1441" s="2">
        <f>IFERROR(_xlfn.XLOOKUP($A1441,'LISTA '!$D:$D,'LISTA '!$S:$S),"999999,9")</f>
        <v>155</v>
      </c>
    </row>
    <row r="1442" spans="1:14" x14ac:dyDescent="0.3">
      <c r="A1442" s="187">
        <v>21523</v>
      </c>
      <c r="B1442" s="221">
        <v>82.5</v>
      </c>
      <c r="C1442" s="221">
        <v>82.5</v>
      </c>
      <c r="D1442" s="221">
        <v>82.5</v>
      </c>
      <c r="E1442" s="221">
        <v>0</v>
      </c>
      <c r="F1442" s="221">
        <v>0</v>
      </c>
      <c r="G1442" s="221">
        <v>0</v>
      </c>
      <c r="H1442" s="221">
        <v>0</v>
      </c>
      <c r="I1442" s="221">
        <v>0</v>
      </c>
      <c r="J1442" s="224">
        <v>46006.336053240739</v>
      </c>
      <c r="K1442" s="221">
        <v>3225</v>
      </c>
      <c r="L1442" s="235">
        <f>IFERROR(_xlfn.XLOOKUP($A1442,'LISTA '!$D:$D,'LISTA '!$S:$S),"999999,9")</f>
        <v>82.5</v>
      </c>
      <c r="M1442" s="2">
        <f>IFERROR(_xlfn.XLOOKUP($A1442,'LISTA '!$D:$D,'LISTA '!$S:$S),"999999,9")</f>
        <v>82.5</v>
      </c>
      <c r="N1442" s="2">
        <f>IFERROR(_xlfn.XLOOKUP($A1442,'LISTA '!$D:$D,'LISTA '!$S:$S),"999999,9")</f>
        <v>82.5</v>
      </c>
    </row>
    <row r="1443" spans="1:14" x14ac:dyDescent="0.3">
      <c r="A1443" s="187">
        <v>21524</v>
      </c>
      <c r="B1443" s="221">
        <v>137.5</v>
      </c>
      <c r="C1443" s="221">
        <v>137.5</v>
      </c>
      <c r="D1443" s="221">
        <v>137.5</v>
      </c>
      <c r="E1443" s="221">
        <v>0</v>
      </c>
      <c r="F1443" s="221">
        <v>0</v>
      </c>
      <c r="G1443" s="221">
        <v>0</v>
      </c>
      <c r="H1443" s="221">
        <v>0</v>
      </c>
      <c r="I1443" s="221">
        <v>0</v>
      </c>
      <c r="J1443" s="224">
        <v>46006.336053240739</v>
      </c>
      <c r="K1443" s="221">
        <v>3226</v>
      </c>
      <c r="L1443" s="235">
        <f>IFERROR(_xlfn.XLOOKUP($A1443,'LISTA '!$D:$D,'LISTA '!$S:$S),"999999,9")</f>
        <v>137.5</v>
      </c>
      <c r="M1443" s="2">
        <f>IFERROR(_xlfn.XLOOKUP($A1443,'LISTA '!$D:$D,'LISTA '!$S:$S),"999999,9")</f>
        <v>137.5</v>
      </c>
      <c r="N1443" s="2">
        <f>IFERROR(_xlfn.XLOOKUP($A1443,'LISTA '!$D:$D,'LISTA '!$S:$S),"999999,9")</f>
        <v>137.5</v>
      </c>
    </row>
    <row r="1444" spans="1:14" x14ac:dyDescent="0.3">
      <c r="A1444" s="187">
        <v>21525</v>
      </c>
      <c r="B1444" s="221">
        <v>56</v>
      </c>
      <c r="C1444" s="221">
        <v>56</v>
      </c>
      <c r="D1444" s="221">
        <v>56</v>
      </c>
      <c r="E1444" s="221">
        <v>0</v>
      </c>
      <c r="F1444" s="221">
        <v>0</v>
      </c>
      <c r="G1444" s="221">
        <v>0</v>
      </c>
      <c r="H1444" s="221">
        <v>0</v>
      </c>
      <c r="I1444" s="221">
        <v>0</v>
      </c>
      <c r="J1444" s="224">
        <v>46006.336053240739</v>
      </c>
      <c r="K1444" s="221">
        <v>3227</v>
      </c>
      <c r="L1444" s="235">
        <f>IFERROR(_xlfn.XLOOKUP($A1444,'LISTA '!$D:$D,'LISTA '!$S:$S),"999999,9")</f>
        <v>56</v>
      </c>
      <c r="M1444" s="2">
        <f>IFERROR(_xlfn.XLOOKUP($A1444,'LISTA '!$D:$D,'LISTA '!$S:$S),"999999,9")</f>
        <v>56</v>
      </c>
      <c r="N1444" s="2">
        <f>IFERROR(_xlfn.XLOOKUP($A1444,'LISTA '!$D:$D,'LISTA '!$S:$S),"999999,9")</f>
        <v>56</v>
      </c>
    </row>
    <row r="1445" spans="1:14" x14ac:dyDescent="0.3">
      <c r="A1445" s="187">
        <v>21527</v>
      </c>
      <c r="B1445" s="221">
        <v>125</v>
      </c>
      <c r="C1445" s="221">
        <v>125</v>
      </c>
      <c r="D1445" s="221">
        <v>125</v>
      </c>
      <c r="E1445" s="221">
        <v>0</v>
      </c>
      <c r="F1445" s="221">
        <v>0</v>
      </c>
      <c r="G1445" s="221">
        <v>0</v>
      </c>
      <c r="H1445" s="221">
        <v>0</v>
      </c>
      <c r="I1445" s="221">
        <v>0</v>
      </c>
      <c r="J1445" s="224">
        <v>46006.336053240739</v>
      </c>
      <c r="K1445" s="221">
        <v>3229</v>
      </c>
      <c r="L1445" s="235">
        <f>IFERROR(_xlfn.XLOOKUP($A1445,'LISTA '!$D:$D,'LISTA '!$S:$S),"999999,9")</f>
        <v>125</v>
      </c>
      <c r="M1445" s="2">
        <f>IFERROR(_xlfn.XLOOKUP($A1445,'LISTA '!$D:$D,'LISTA '!$S:$S),"999999,9")</f>
        <v>125</v>
      </c>
      <c r="N1445" s="2">
        <f>IFERROR(_xlfn.XLOOKUP($A1445,'LISTA '!$D:$D,'LISTA '!$S:$S),"999999,9")</f>
        <v>125</v>
      </c>
    </row>
    <row r="1446" spans="1:14" x14ac:dyDescent="0.3">
      <c r="A1446" s="187">
        <v>21528</v>
      </c>
      <c r="B1446" s="221">
        <v>65</v>
      </c>
      <c r="C1446" s="221">
        <v>65</v>
      </c>
      <c r="D1446" s="221">
        <v>65</v>
      </c>
      <c r="E1446" s="221">
        <v>0</v>
      </c>
      <c r="F1446" s="221">
        <v>0</v>
      </c>
      <c r="G1446" s="221">
        <v>0</v>
      </c>
      <c r="H1446" s="221">
        <v>0</v>
      </c>
      <c r="I1446" s="221">
        <v>0</v>
      </c>
      <c r="J1446" s="224">
        <v>46006.336053240739</v>
      </c>
      <c r="K1446" s="221">
        <v>3230</v>
      </c>
      <c r="L1446" s="235">
        <f>IFERROR(_xlfn.XLOOKUP($A1446,'LISTA '!$D:$D,'LISTA '!$S:$S),"999999,9")</f>
        <v>65</v>
      </c>
      <c r="M1446" s="2">
        <f>IFERROR(_xlfn.XLOOKUP($A1446,'LISTA '!$D:$D,'LISTA '!$S:$S),"999999,9")</f>
        <v>65</v>
      </c>
      <c r="N1446" s="2">
        <f>IFERROR(_xlfn.XLOOKUP($A1446,'LISTA '!$D:$D,'LISTA '!$S:$S),"999999,9")</f>
        <v>65</v>
      </c>
    </row>
    <row r="1447" spans="1:14" x14ac:dyDescent="0.3">
      <c r="A1447" s="187">
        <v>21529</v>
      </c>
      <c r="B1447" s="221">
        <v>55</v>
      </c>
      <c r="C1447" s="221">
        <v>55</v>
      </c>
      <c r="D1447" s="221">
        <v>55</v>
      </c>
      <c r="E1447" s="221">
        <v>0</v>
      </c>
      <c r="F1447" s="221">
        <v>0</v>
      </c>
      <c r="G1447" s="221">
        <v>0</v>
      </c>
      <c r="H1447" s="221">
        <v>0</v>
      </c>
      <c r="I1447" s="221">
        <v>0</v>
      </c>
      <c r="J1447" s="224">
        <v>46006.336053240739</v>
      </c>
      <c r="K1447" s="221">
        <v>3231</v>
      </c>
      <c r="L1447" s="235">
        <f>IFERROR(_xlfn.XLOOKUP($A1447,'LISTA '!$D:$D,'LISTA '!$S:$S),"999999,9")</f>
        <v>55</v>
      </c>
      <c r="M1447" s="2">
        <f>IFERROR(_xlfn.XLOOKUP($A1447,'LISTA '!$D:$D,'LISTA '!$S:$S),"999999,9")</f>
        <v>55</v>
      </c>
      <c r="N1447" s="2">
        <f>IFERROR(_xlfn.XLOOKUP($A1447,'LISTA '!$D:$D,'LISTA '!$S:$S),"999999,9")</f>
        <v>55</v>
      </c>
    </row>
    <row r="1448" spans="1:14" x14ac:dyDescent="0.3">
      <c r="A1448" s="187">
        <v>21530</v>
      </c>
      <c r="B1448" s="221">
        <v>70</v>
      </c>
      <c r="C1448" s="221">
        <v>70</v>
      </c>
      <c r="D1448" s="221">
        <v>70</v>
      </c>
      <c r="E1448" s="221">
        <v>0</v>
      </c>
      <c r="F1448" s="221">
        <v>0</v>
      </c>
      <c r="G1448" s="221">
        <v>0</v>
      </c>
      <c r="H1448" s="221">
        <v>0</v>
      </c>
      <c r="I1448" s="221">
        <v>0</v>
      </c>
      <c r="J1448" s="224">
        <v>46006.336053240739</v>
      </c>
      <c r="K1448" s="221">
        <v>3232</v>
      </c>
      <c r="L1448" s="235">
        <f>IFERROR(_xlfn.XLOOKUP($A1448,'LISTA '!$D:$D,'LISTA '!$S:$S),"999999,9")</f>
        <v>70</v>
      </c>
      <c r="M1448" s="2">
        <f>IFERROR(_xlfn.XLOOKUP($A1448,'LISTA '!$D:$D,'LISTA '!$S:$S),"999999,9")</f>
        <v>70</v>
      </c>
      <c r="N1448" s="2">
        <f>IFERROR(_xlfn.XLOOKUP($A1448,'LISTA '!$D:$D,'LISTA '!$S:$S),"999999,9")</f>
        <v>70</v>
      </c>
    </row>
    <row r="1449" spans="1:14" x14ac:dyDescent="0.3">
      <c r="A1449" s="187">
        <v>21553</v>
      </c>
      <c r="B1449" s="221">
        <v>32.799999999999997</v>
      </c>
      <c r="C1449" s="221">
        <v>32.799999999999997</v>
      </c>
      <c r="D1449" s="221">
        <v>32.799999999999997</v>
      </c>
      <c r="E1449" s="221">
        <v>0</v>
      </c>
      <c r="F1449" s="221">
        <v>0</v>
      </c>
      <c r="G1449" s="221">
        <v>0</v>
      </c>
      <c r="H1449" s="221">
        <v>0</v>
      </c>
      <c r="I1449" s="221">
        <v>0</v>
      </c>
      <c r="J1449" s="224">
        <v>46006.336053240739</v>
      </c>
      <c r="K1449" s="221">
        <v>3383</v>
      </c>
      <c r="L1449" s="235">
        <f>IFERROR(_xlfn.XLOOKUP($A1449,'LISTA '!$D:$D,'LISTA '!$S:$S),"999999,9")</f>
        <v>32.799999999999997</v>
      </c>
      <c r="M1449" s="2">
        <f>IFERROR(_xlfn.XLOOKUP($A1449,'LISTA '!$D:$D,'LISTA '!$S:$S),"999999,9")</f>
        <v>32.799999999999997</v>
      </c>
      <c r="N1449" s="2">
        <f>IFERROR(_xlfn.XLOOKUP($A1449,'LISTA '!$D:$D,'LISTA '!$S:$S),"999999,9")</f>
        <v>32.799999999999997</v>
      </c>
    </row>
    <row r="1450" spans="1:14" x14ac:dyDescent="0.3">
      <c r="A1450" s="187">
        <v>21577</v>
      </c>
      <c r="B1450" s="221">
        <v>999999.9</v>
      </c>
      <c r="C1450" s="221">
        <v>999999.9</v>
      </c>
      <c r="D1450" s="221">
        <v>999999.9</v>
      </c>
      <c r="E1450" s="221">
        <v>0</v>
      </c>
      <c r="F1450" s="221">
        <v>0</v>
      </c>
      <c r="G1450" s="221">
        <v>0</v>
      </c>
      <c r="H1450" s="221">
        <v>0</v>
      </c>
      <c r="I1450" s="221">
        <v>0</v>
      </c>
      <c r="J1450" s="224">
        <v>46006.336053240739</v>
      </c>
      <c r="K1450" s="221">
        <v>3562</v>
      </c>
      <c r="L1450" s="235" t="str">
        <f>IFERROR(_xlfn.XLOOKUP($A1450,'LISTA '!$D:$D,'LISTA '!$S:$S),"999999,9")</f>
        <v>999999,9</v>
      </c>
      <c r="M1450" s="2" t="str">
        <f>IFERROR(_xlfn.XLOOKUP($A1450,'LISTA '!$D:$D,'LISTA '!$S:$S),"999999,9")</f>
        <v>999999,9</v>
      </c>
      <c r="N1450" s="2" t="str">
        <f>IFERROR(_xlfn.XLOOKUP($A1450,'LISTA '!$D:$D,'LISTA '!$S:$S),"999999,9")</f>
        <v>999999,9</v>
      </c>
    </row>
    <row r="1451" spans="1:14" x14ac:dyDescent="0.3">
      <c r="A1451" s="187">
        <v>11076</v>
      </c>
      <c r="B1451" s="221">
        <v>999999.9</v>
      </c>
      <c r="C1451" s="221">
        <v>999999.9</v>
      </c>
      <c r="D1451" s="221">
        <v>999999.9</v>
      </c>
      <c r="E1451" s="221">
        <v>0</v>
      </c>
      <c r="F1451" s="221">
        <v>0</v>
      </c>
      <c r="G1451" s="221">
        <v>0</v>
      </c>
      <c r="H1451" s="221">
        <v>0</v>
      </c>
      <c r="I1451" s="221">
        <v>0</v>
      </c>
      <c r="J1451" s="224">
        <v>46006.336053240739</v>
      </c>
      <c r="K1451" s="221">
        <v>3566</v>
      </c>
      <c r="L1451" s="235" t="str">
        <f>IFERROR(_xlfn.XLOOKUP($A1451,'LISTA '!$D:$D,'LISTA '!$S:$S),"999999,9")</f>
        <v>999999,9</v>
      </c>
      <c r="M1451" s="2" t="str">
        <f>IFERROR(_xlfn.XLOOKUP($A1451,'LISTA '!$D:$D,'LISTA '!$S:$S),"999999,9")</f>
        <v>999999,9</v>
      </c>
      <c r="N1451" s="2" t="str">
        <f>IFERROR(_xlfn.XLOOKUP($A1451,'LISTA '!$D:$D,'LISTA '!$S:$S),"999999,9")</f>
        <v>999999,9</v>
      </c>
    </row>
    <row r="1452" spans="1:14" x14ac:dyDescent="0.3">
      <c r="A1452" s="187">
        <v>11077</v>
      </c>
      <c r="B1452" s="221">
        <v>999999.9</v>
      </c>
      <c r="C1452" s="221">
        <v>999999.9</v>
      </c>
      <c r="D1452" s="221">
        <v>999999.9</v>
      </c>
      <c r="E1452" s="221">
        <v>0</v>
      </c>
      <c r="F1452" s="221">
        <v>0</v>
      </c>
      <c r="G1452" s="221">
        <v>0</v>
      </c>
      <c r="H1452" s="221">
        <v>0</v>
      </c>
      <c r="I1452" s="221">
        <v>0</v>
      </c>
      <c r="J1452" s="224">
        <v>46006.336053240739</v>
      </c>
      <c r="K1452" s="221">
        <v>3567</v>
      </c>
      <c r="L1452" s="235" t="str">
        <f>IFERROR(_xlfn.XLOOKUP($A1452,'LISTA '!$D:$D,'LISTA '!$S:$S),"999999,9")</f>
        <v>999999,9</v>
      </c>
      <c r="M1452" s="2" t="str">
        <f>IFERROR(_xlfn.XLOOKUP($A1452,'LISTA '!$D:$D,'LISTA '!$S:$S),"999999,9")</f>
        <v>999999,9</v>
      </c>
      <c r="N1452" s="2" t="str">
        <f>IFERROR(_xlfn.XLOOKUP($A1452,'LISTA '!$D:$D,'LISTA '!$S:$S),"999999,9")</f>
        <v>999999,9</v>
      </c>
    </row>
    <row r="1453" spans="1:14" x14ac:dyDescent="0.3">
      <c r="A1453" s="187">
        <v>21580</v>
      </c>
      <c r="B1453" s="221">
        <v>999999.9</v>
      </c>
      <c r="C1453" s="221">
        <v>999999.9</v>
      </c>
      <c r="D1453" s="221">
        <v>999999.9</v>
      </c>
      <c r="E1453" s="221">
        <v>0</v>
      </c>
      <c r="F1453" s="221">
        <v>0</v>
      </c>
      <c r="G1453" s="221">
        <v>0</v>
      </c>
      <c r="H1453" s="221">
        <v>0</v>
      </c>
      <c r="I1453" s="221">
        <v>0</v>
      </c>
      <c r="J1453" s="224">
        <v>46006.336053240739</v>
      </c>
      <c r="K1453" s="221">
        <v>3568</v>
      </c>
      <c r="L1453" s="235" t="str">
        <f>IFERROR(_xlfn.XLOOKUP($A1453,'LISTA '!$D:$D,'LISTA '!$S:$S),"999999,9")</f>
        <v>999999,9</v>
      </c>
      <c r="M1453" s="2" t="str">
        <f>IFERROR(_xlfn.XLOOKUP($A1453,'LISTA '!$D:$D,'LISTA '!$S:$S),"999999,9")</f>
        <v>999999,9</v>
      </c>
      <c r="N1453" s="2" t="str">
        <f>IFERROR(_xlfn.XLOOKUP($A1453,'LISTA '!$D:$D,'LISTA '!$S:$S),"999999,9")</f>
        <v>999999,9</v>
      </c>
    </row>
    <row r="1454" spans="1:14" x14ac:dyDescent="0.3">
      <c r="A1454" s="187">
        <v>11078</v>
      </c>
      <c r="B1454" s="221">
        <v>999999.9</v>
      </c>
      <c r="C1454" s="221">
        <v>999999.9</v>
      </c>
      <c r="D1454" s="221">
        <v>999999.9</v>
      </c>
      <c r="E1454" s="221">
        <v>0</v>
      </c>
      <c r="F1454" s="221">
        <v>0</v>
      </c>
      <c r="G1454" s="221">
        <v>0</v>
      </c>
      <c r="H1454" s="221">
        <v>0</v>
      </c>
      <c r="I1454" s="221">
        <v>0</v>
      </c>
      <c r="J1454" s="224">
        <v>46006.336053240739</v>
      </c>
      <c r="K1454" s="221">
        <v>3569</v>
      </c>
      <c r="L1454" s="235" t="str">
        <f>IFERROR(_xlfn.XLOOKUP($A1454,'LISTA '!$D:$D,'LISTA '!$S:$S),"999999,9")</f>
        <v>999999,9</v>
      </c>
      <c r="M1454" s="2" t="str">
        <f>IFERROR(_xlfn.XLOOKUP($A1454,'LISTA '!$D:$D,'LISTA '!$S:$S),"999999,9")</f>
        <v>999999,9</v>
      </c>
      <c r="N1454" s="2" t="str">
        <f>IFERROR(_xlfn.XLOOKUP($A1454,'LISTA '!$D:$D,'LISTA '!$S:$S),"999999,9")</f>
        <v>999999,9</v>
      </c>
    </row>
    <row r="1455" spans="1:14" x14ac:dyDescent="0.3">
      <c r="A1455" s="187">
        <v>11079</v>
      </c>
      <c r="B1455" s="221">
        <v>999999.9</v>
      </c>
      <c r="C1455" s="221">
        <v>999999.9</v>
      </c>
      <c r="D1455" s="221">
        <v>999999.9</v>
      </c>
      <c r="E1455" s="221">
        <v>0</v>
      </c>
      <c r="F1455" s="221">
        <v>0</v>
      </c>
      <c r="G1455" s="221">
        <v>0</v>
      </c>
      <c r="H1455" s="221">
        <v>0</v>
      </c>
      <c r="I1455" s="221">
        <v>0</v>
      </c>
      <c r="J1455" s="224">
        <v>46006.336053240739</v>
      </c>
      <c r="K1455" s="221">
        <v>3570</v>
      </c>
      <c r="L1455" s="235" t="str">
        <f>IFERROR(_xlfn.XLOOKUP($A1455,'LISTA '!$D:$D,'LISTA '!$S:$S),"999999,9")</f>
        <v>999999,9</v>
      </c>
      <c r="M1455" s="2" t="str">
        <f>IFERROR(_xlfn.XLOOKUP($A1455,'LISTA '!$D:$D,'LISTA '!$S:$S),"999999,9")</f>
        <v>999999,9</v>
      </c>
      <c r="N1455" s="2" t="str">
        <f>IFERROR(_xlfn.XLOOKUP($A1455,'LISTA '!$D:$D,'LISTA '!$S:$S),"999999,9")</f>
        <v>999999,9</v>
      </c>
    </row>
    <row r="1456" spans="1:14" x14ac:dyDescent="0.3">
      <c r="A1456" s="187">
        <v>21592</v>
      </c>
      <c r="B1456" s="221">
        <v>999999.9</v>
      </c>
      <c r="C1456" s="221">
        <v>999999.9</v>
      </c>
      <c r="D1456" s="221">
        <v>999999.9</v>
      </c>
      <c r="E1456" s="221">
        <v>0</v>
      </c>
      <c r="F1456" s="221">
        <v>0</v>
      </c>
      <c r="G1456" s="221">
        <v>0</v>
      </c>
      <c r="H1456" s="221">
        <v>0</v>
      </c>
      <c r="I1456" s="221">
        <v>0</v>
      </c>
      <c r="J1456" s="224">
        <v>46006.336053240739</v>
      </c>
      <c r="K1456" s="221">
        <v>3599</v>
      </c>
      <c r="L1456" s="235" t="str">
        <f>IFERROR(_xlfn.XLOOKUP($A1456,'LISTA '!$D:$D,'LISTA '!$S:$S),"999999,9")</f>
        <v>999999,9</v>
      </c>
      <c r="M1456" s="2" t="str">
        <f>IFERROR(_xlfn.XLOOKUP($A1456,'LISTA '!$D:$D,'LISTA '!$S:$S),"999999,9")</f>
        <v>999999,9</v>
      </c>
      <c r="N1456" s="2" t="str">
        <f>IFERROR(_xlfn.XLOOKUP($A1456,'LISTA '!$D:$D,'LISTA '!$S:$S),"999999,9")</f>
        <v>999999,9</v>
      </c>
    </row>
    <row r="1457" spans="1:14" x14ac:dyDescent="0.3">
      <c r="A1457" s="187">
        <v>21598</v>
      </c>
      <c r="B1457" s="221">
        <v>159</v>
      </c>
      <c r="C1457" s="221">
        <v>159</v>
      </c>
      <c r="D1457" s="221">
        <v>159</v>
      </c>
      <c r="E1457" s="221">
        <v>0</v>
      </c>
      <c r="F1457" s="221">
        <v>0</v>
      </c>
      <c r="G1457" s="221">
        <v>0</v>
      </c>
      <c r="H1457" s="221">
        <v>0</v>
      </c>
      <c r="I1457" s="221">
        <v>0</v>
      </c>
      <c r="J1457" s="224">
        <v>46006.336053240739</v>
      </c>
      <c r="K1457" s="221">
        <v>3611</v>
      </c>
      <c r="L1457" s="235">
        <f>IFERROR(_xlfn.XLOOKUP($A1457,'LISTA '!$D:$D,'LISTA '!$S:$S),"999999,9")</f>
        <v>159</v>
      </c>
      <c r="M1457" s="2">
        <f>IFERROR(_xlfn.XLOOKUP($A1457,'LISTA '!$D:$D,'LISTA '!$S:$S),"999999,9")</f>
        <v>159</v>
      </c>
      <c r="N1457" s="2">
        <f>IFERROR(_xlfn.XLOOKUP($A1457,'LISTA '!$D:$D,'LISTA '!$S:$S),"999999,9")</f>
        <v>159</v>
      </c>
    </row>
    <row r="1458" spans="1:14" x14ac:dyDescent="0.3">
      <c r="A1458" s="187">
        <v>21400</v>
      </c>
      <c r="B1458" s="221">
        <v>29.2</v>
      </c>
      <c r="C1458" s="221">
        <v>29.2</v>
      </c>
      <c r="D1458" s="221">
        <v>29.2</v>
      </c>
      <c r="E1458" s="221">
        <v>0</v>
      </c>
      <c r="F1458" s="221">
        <v>0</v>
      </c>
      <c r="G1458" s="221">
        <v>0</v>
      </c>
      <c r="H1458" s="221">
        <v>0</v>
      </c>
      <c r="I1458" s="221">
        <v>0</v>
      </c>
      <c r="J1458" s="224">
        <v>46006.336053240739</v>
      </c>
      <c r="K1458" s="221">
        <v>2795</v>
      </c>
      <c r="L1458" s="235">
        <f>IFERROR(_xlfn.XLOOKUP($A1458,'LISTA '!$D:$D,'LISTA '!$S:$S),"999999,9")</f>
        <v>29.2</v>
      </c>
      <c r="M1458" s="2">
        <f>IFERROR(_xlfn.XLOOKUP($A1458,'LISTA '!$D:$D,'LISTA '!$S:$S),"999999,9")</f>
        <v>29.2</v>
      </c>
      <c r="N1458" s="2">
        <f>IFERROR(_xlfn.XLOOKUP($A1458,'LISTA '!$D:$D,'LISTA '!$S:$S),"999999,9")</f>
        <v>29.2</v>
      </c>
    </row>
    <row r="1459" spans="1:14" x14ac:dyDescent="0.3">
      <c r="A1459" s="187">
        <v>21401</v>
      </c>
      <c r="B1459" s="221">
        <v>31.4</v>
      </c>
      <c r="C1459" s="221">
        <v>31.4</v>
      </c>
      <c r="D1459" s="221">
        <v>31.4</v>
      </c>
      <c r="E1459" s="221">
        <v>0</v>
      </c>
      <c r="F1459" s="221">
        <v>0</v>
      </c>
      <c r="G1459" s="221">
        <v>0</v>
      </c>
      <c r="H1459" s="221">
        <v>0</v>
      </c>
      <c r="I1459" s="221">
        <v>0</v>
      </c>
      <c r="J1459" s="224">
        <v>46006.336053240739</v>
      </c>
      <c r="K1459" s="221">
        <v>2796</v>
      </c>
      <c r="L1459" s="235">
        <f>IFERROR(_xlfn.XLOOKUP($A1459,'LISTA '!$D:$D,'LISTA '!$S:$S),"999999,9")</f>
        <v>31.4</v>
      </c>
      <c r="M1459" s="2">
        <f>IFERROR(_xlfn.XLOOKUP($A1459,'LISTA '!$D:$D,'LISTA '!$S:$S),"999999,9")</f>
        <v>31.4</v>
      </c>
      <c r="N1459" s="2">
        <f>IFERROR(_xlfn.XLOOKUP($A1459,'LISTA '!$D:$D,'LISTA '!$S:$S),"999999,9")</f>
        <v>31.4</v>
      </c>
    </row>
    <row r="1460" spans="1:14" x14ac:dyDescent="0.3">
      <c r="A1460" s="187">
        <v>21435</v>
      </c>
      <c r="B1460" s="221">
        <v>999999.9</v>
      </c>
      <c r="C1460" s="221">
        <v>999999.9</v>
      </c>
      <c r="D1460" s="221">
        <v>999999.9</v>
      </c>
      <c r="E1460" s="221">
        <v>0</v>
      </c>
      <c r="F1460" s="221">
        <v>0</v>
      </c>
      <c r="G1460" s="221">
        <v>0</v>
      </c>
      <c r="H1460" s="221">
        <v>0</v>
      </c>
      <c r="I1460" s="221">
        <v>0</v>
      </c>
      <c r="J1460" s="224">
        <v>46006.336053240739</v>
      </c>
      <c r="K1460" s="221">
        <v>2930</v>
      </c>
      <c r="L1460" s="235" t="str">
        <f>IFERROR(_xlfn.XLOOKUP($A1460,'LISTA '!$D:$D,'LISTA '!$S:$S),"999999,9")</f>
        <v>999999,9</v>
      </c>
      <c r="M1460" s="2" t="str">
        <f>IFERROR(_xlfn.XLOOKUP($A1460,'LISTA '!$D:$D,'LISTA '!$S:$S),"999999,9")</f>
        <v>999999,9</v>
      </c>
      <c r="N1460" s="2" t="str">
        <f>IFERROR(_xlfn.XLOOKUP($A1460,'LISTA '!$D:$D,'LISTA '!$S:$S),"999999,9")</f>
        <v>999999,9</v>
      </c>
    </row>
    <row r="1461" spans="1:14" x14ac:dyDescent="0.3">
      <c r="A1461" s="187">
        <v>21436</v>
      </c>
      <c r="B1461" s="221">
        <v>875</v>
      </c>
      <c r="C1461" s="221">
        <v>875</v>
      </c>
      <c r="D1461" s="221">
        <v>875</v>
      </c>
      <c r="E1461" s="221">
        <v>0</v>
      </c>
      <c r="F1461" s="221">
        <v>0</v>
      </c>
      <c r="G1461" s="221">
        <v>0</v>
      </c>
      <c r="H1461" s="221">
        <v>0</v>
      </c>
      <c r="I1461" s="221">
        <v>0</v>
      </c>
      <c r="J1461" s="224">
        <v>46006.336053240739</v>
      </c>
      <c r="K1461" s="221">
        <v>2931</v>
      </c>
      <c r="L1461" s="235">
        <f>IFERROR(_xlfn.XLOOKUP($A1461,'LISTA '!$D:$D,'LISTA '!$S:$S),"999999,9")</f>
        <v>875</v>
      </c>
      <c r="M1461" s="2">
        <f>IFERROR(_xlfn.XLOOKUP($A1461,'LISTA '!$D:$D,'LISTA '!$S:$S),"999999,9")</f>
        <v>875</v>
      </c>
      <c r="N1461" s="2">
        <f>IFERROR(_xlfn.XLOOKUP($A1461,'LISTA '!$D:$D,'LISTA '!$S:$S),"999999,9")</f>
        <v>875</v>
      </c>
    </row>
    <row r="1462" spans="1:14" x14ac:dyDescent="0.3">
      <c r="A1462" s="187">
        <v>21448</v>
      </c>
      <c r="B1462" s="221">
        <v>999999.9</v>
      </c>
      <c r="C1462" s="221">
        <v>999999.9</v>
      </c>
      <c r="D1462" s="221">
        <v>999999.9</v>
      </c>
      <c r="E1462" s="221">
        <v>0</v>
      </c>
      <c r="F1462" s="221">
        <v>0</v>
      </c>
      <c r="G1462" s="221">
        <v>0</v>
      </c>
      <c r="H1462" s="221">
        <v>0</v>
      </c>
      <c r="I1462" s="221">
        <v>0</v>
      </c>
      <c r="J1462" s="224">
        <v>46006.336053240739</v>
      </c>
      <c r="K1462" s="221">
        <v>2988</v>
      </c>
      <c r="L1462" s="235" t="str">
        <f>IFERROR(_xlfn.XLOOKUP($A1462,'LISTA '!$D:$D,'LISTA '!$S:$S),"999999,9")</f>
        <v>999999,9</v>
      </c>
      <c r="M1462" s="2" t="str">
        <f>IFERROR(_xlfn.XLOOKUP($A1462,'LISTA '!$D:$D,'LISTA '!$S:$S),"999999,9")</f>
        <v>999999,9</v>
      </c>
      <c r="N1462" s="2" t="str">
        <f>IFERROR(_xlfn.XLOOKUP($A1462,'LISTA '!$D:$D,'LISTA '!$S:$S),"999999,9")</f>
        <v>999999,9</v>
      </c>
    </row>
    <row r="1463" spans="1:14" x14ac:dyDescent="0.3">
      <c r="A1463" s="187">
        <v>21459</v>
      </c>
      <c r="B1463" s="221">
        <v>34.6</v>
      </c>
      <c r="C1463" s="221">
        <v>34.6</v>
      </c>
      <c r="D1463" s="221">
        <v>34.6</v>
      </c>
      <c r="E1463" s="221">
        <v>0</v>
      </c>
      <c r="F1463" s="221">
        <v>0</v>
      </c>
      <c r="G1463" s="221">
        <v>0</v>
      </c>
      <c r="H1463" s="221">
        <v>0</v>
      </c>
      <c r="I1463" s="221">
        <v>0</v>
      </c>
      <c r="J1463" s="224">
        <v>46006.336053240739</v>
      </c>
      <c r="K1463" s="221">
        <v>3040</v>
      </c>
      <c r="L1463" s="235">
        <f>IFERROR(_xlfn.XLOOKUP($A1463,'LISTA '!$D:$D,'LISTA '!$S:$S),"999999,9")</f>
        <v>34.6</v>
      </c>
      <c r="M1463" s="2">
        <f>IFERROR(_xlfn.XLOOKUP($A1463,'LISTA '!$D:$D,'LISTA '!$S:$S),"999999,9")</f>
        <v>34.6</v>
      </c>
      <c r="N1463" s="2">
        <f>IFERROR(_xlfn.XLOOKUP($A1463,'LISTA '!$D:$D,'LISTA '!$S:$S),"999999,9")</f>
        <v>34.6</v>
      </c>
    </row>
    <row r="1464" spans="1:14" x14ac:dyDescent="0.3">
      <c r="A1464" s="187">
        <v>21466</v>
      </c>
      <c r="B1464" s="221">
        <v>30.4</v>
      </c>
      <c r="C1464" s="221">
        <v>30.4</v>
      </c>
      <c r="D1464" s="221">
        <v>30.4</v>
      </c>
      <c r="E1464" s="221">
        <v>0</v>
      </c>
      <c r="F1464" s="221">
        <v>0</v>
      </c>
      <c r="G1464" s="221">
        <v>0</v>
      </c>
      <c r="H1464" s="221">
        <v>99999</v>
      </c>
      <c r="I1464" s="221">
        <v>0</v>
      </c>
      <c r="J1464" s="224">
        <v>46006.336053240739</v>
      </c>
      <c r="K1464" s="221">
        <v>3051</v>
      </c>
      <c r="L1464" s="235">
        <f>IFERROR(_xlfn.XLOOKUP($A1464,'LISTA '!$D:$D,'LISTA '!$S:$S),"999999,9")</f>
        <v>30.4</v>
      </c>
      <c r="M1464" s="2">
        <f>IFERROR(_xlfn.XLOOKUP($A1464,'LISTA '!$D:$D,'LISTA '!$S:$S),"999999,9")</f>
        <v>30.4</v>
      </c>
      <c r="N1464" s="2">
        <f>IFERROR(_xlfn.XLOOKUP($A1464,'LISTA '!$D:$D,'LISTA '!$S:$S),"999999,9")</f>
        <v>30.4</v>
      </c>
    </row>
    <row r="1465" spans="1:14" x14ac:dyDescent="0.3">
      <c r="A1465" s="187">
        <v>1767</v>
      </c>
      <c r="B1465" s="221">
        <v>18.2</v>
      </c>
      <c r="C1465" s="221">
        <v>18.2</v>
      </c>
      <c r="D1465" s="221">
        <v>18.2</v>
      </c>
      <c r="E1465" s="221">
        <v>0</v>
      </c>
      <c r="F1465" s="221">
        <v>0</v>
      </c>
      <c r="G1465" s="221">
        <v>0</v>
      </c>
      <c r="H1465" s="221">
        <v>0</v>
      </c>
      <c r="I1465" s="221">
        <v>0</v>
      </c>
      <c r="J1465" s="224">
        <v>46006.336053240739</v>
      </c>
      <c r="K1465" s="221">
        <v>3056</v>
      </c>
      <c r="L1465" s="235">
        <f>IFERROR(_xlfn.XLOOKUP($A1465,'LISTA '!$D:$D,'LISTA '!$S:$S),"999999,9")</f>
        <v>18.2</v>
      </c>
      <c r="M1465" s="2">
        <f>IFERROR(_xlfn.XLOOKUP($A1465,'LISTA '!$D:$D,'LISTA '!$S:$S),"999999,9")</f>
        <v>18.2</v>
      </c>
      <c r="N1465" s="2">
        <f>IFERROR(_xlfn.XLOOKUP($A1465,'LISTA '!$D:$D,'LISTA '!$S:$S),"999999,9")</f>
        <v>18.2</v>
      </c>
    </row>
    <row r="1466" spans="1:14" x14ac:dyDescent="0.3">
      <c r="A1466" s="187">
        <v>1768</v>
      </c>
      <c r="B1466" s="221">
        <v>40</v>
      </c>
      <c r="C1466" s="221">
        <v>40</v>
      </c>
      <c r="D1466" s="221">
        <v>40</v>
      </c>
      <c r="E1466" s="221">
        <v>0</v>
      </c>
      <c r="F1466" s="221">
        <v>0</v>
      </c>
      <c r="G1466" s="221">
        <v>0</v>
      </c>
      <c r="H1466" s="221">
        <v>0</v>
      </c>
      <c r="I1466" s="221">
        <v>0</v>
      </c>
      <c r="J1466" s="224">
        <v>46006.336053240739</v>
      </c>
      <c r="K1466" s="221">
        <v>3058</v>
      </c>
      <c r="L1466" s="235">
        <f>IFERROR(_xlfn.XLOOKUP($A1466,'LISTA '!$D:$D,'LISTA '!$S:$S),"999999,9")</f>
        <v>40</v>
      </c>
      <c r="M1466" s="2">
        <f>IFERROR(_xlfn.XLOOKUP($A1466,'LISTA '!$D:$D,'LISTA '!$S:$S),"999999,9")</f>
        <v>40</v>
      </c>
      <c r="N1466" s="2">
        <f>IFERROR(_xlfn.XLOOKUP($A1466,'LISTA '!$D:$D,'LISTA '!$S:$S),"999999,9")</f>
        <v>40</v>
      </c>
    </row>
    <row r="1467" spans="1:14" x14ac:dyDescent="0.3">
      <c r="A1467" s="187">
        <v>1809</v>
      </c>
      <c r="B1467" s="221">
        <v>47.5</v>
      </c>
      <c r="C1467" s="221">
        <v>47.5</v>
      </c>
      <c r="D1467" s="221">
        <v>47.5</v>
      </c>
      <c r="E1467" s="221">
        <v>0</v>
      </c>
      <c r="F1467" s="221">
        <v>0</v>
      </c>
      <c r="G1467" s="221">
        <v>0</v>
      </c>
      <c r="H1467" s="221">
        <v>0</v>
      </c>
      <c r="I1467" s="221">
        <v>0</v>
      </c>
      <c r="J1467" s="224">
        <v>46006.336053240739</v>
      </c>
      <c r="K1467" s="221">
        <v>3118</v>
      </c>
      <c r="L1467" s="235">
        <f>IFERROR(_xlfn.XLOOKUP($A1467,'LISTA '!$D:$D,'LISTA '!$S:$S),"999999,9")</f>
        <v>47.5</v>
      </c>
      <c r="M1467" s="2">
        <f>IFERROR(_xlfn.XLOOKUP($A1467,'LISTA '!$D:$D,'LISTA '!$S:$S),"999999,9")</f>
        <v>47.5</v>
      </c>
      <c r="N1467" s="2">
        <f>IFERROR(_xlfn.XLOOKUP($A1467,'LISTA '!$D:$D,'LISTA '!$S:$S),"999999,9")</f>
        <v>47.5</v>
      </c>
    </row>
    <row r="1468" spans="1:14" x14ac:dyDescent="0.3">
      <c r="A1468" s="187">
        <v>21499</v>
      </c>
      <c r="B1468" s="221">
        <v>999999.9</v>
      </c>
      <c r="C1468" s="221">
        <v>999999.9</v>
      </c>
      <c r="D1468" s="221">
        <v>999999.9</v>
      </c>
      <c r="E1468" s="221">
        <v>0</v>
      </c>
      <c r="F1468" s="221">
        <v>0</v>
      </c>
      <c r="G1468" s="221">
        <v>0</v>
      </c>
      <c r="H1468" s="221">
        <v>0</v>
      </c>
      <c r="I1468" s="221">
        <v>0</v>
      </c>
      <c r="J1468" s="224">
        <v>46006.336053240739</v>
      </c>
      <c r="K1468" s="221">
        <v>3154</v>
      </c>
      <c r="L1468" s="235" t="str">
        <f>IFERROR(_xlfn.XLOOKUP($A1468,'LISTA '!$D:$D,'LISTA '!$S:$S),"999999,9")</f>
        <v>999999,9</v>
      </c>
      <c r="M1468" s="2" t="str">
        <f>IFERROR(_xlfn.XLOOKUP($A1468,'LISTA '!$D:$D,'LISTA '!$S:$S),"999999,9")</f>
        <v>999999,9</v>
      </c>
      <c r="N1468" s="2" t="str">
        <f>IFERROR(_xlfn.XLOOKUP($A1468,'LISTA '!$D:$D,'LISTA '!$S:$S),"999999,9")</f>
        <v>999999,9</v>
      </c>
    </row>
    <row r="1469" spans="1:14" x14ac:dyDescent="0.3">
      <c r="A1469" s="187">
        <v>21504</v>
      </c>
      <c r="B1469" s="221">
        <v>999999.9</v>
      </c>
      <c r="C1469" s="221">
        <v>999999.9</v>
      </c>
      <c r="D1469" s="221">
        <v>999999.9</v>
      </c>
      <c r="E1469" s="221">
        <v>0</v>
      </c>
      <c r="F1469" s="221">
        <v>0</v>
      </c>
      <c r="G1469" s="221">
        <v>0</v>
      </c>
      <c r="H1469" s="221">
        <v>0</v>
      </c>
      <c r="I1469" s="221">
        <v>0</v>
      </c>
      <c r="J1469" s="224">
        <v>46006.336053240739</v>
      </c>
      <c r="K1469" s="221">
        <v>3171</v>
      </c>
      <c r="L1469" s="235" t="str">
        <f>IFERROR(_xlfn.XLOOKUP($A1469,'LISTA '!$D:$D,'LISTA '!$S:$S),"999999,9")</f>
        <v>999999,9</v>
      </c>
      <c r="M1469" s="2" t="str">
        <f>IFERROR(_xlfn.XLOOKUP($A1469,'LISTA '!$D:$D,'LISTA '!$S:$S),"999999,9")</f>
        <v>999999,9</v>
      </c>
      <c r="N1469" s="2" t="str">
        <f>IFERROR(_xlfn.XLOOKUP($A1469,'LISTA '!$D:$D,'LISTA '!$S:$S),"999999,9")</f>
        <v>999999,9</v>
      </c>
    </row>
    <row r="1470" spans="1:14" x14ac:dyDescent="0.3">
      <c r="A1470" s="187">
        <v>21506</v>
      </c>
      <c r="B1470" s="221">
        <v>999999.9</v>
      </c>
      <c r="C1470" s="221">
        <v>999999.9</v>
      </c>
      <c r="D1470" s="221">
        <v>999999.9</v>
      </c>
      <c r="E1470" s="221">
        <v>0</v>
      </c>
      <c r="F1470" s="221">
        <v>0</v>
      </c>
      <c r="G1470" s="221">
        <v>0</v>
      </c>
      <c r="H1470" s="221">
        <v>0</v>
      </c>
      <c r="I1470" s="221">
        <v>0</v>
      </c>
      <c r="J1470" s="224">
        <v>46006.336053240739</v>
      </c>
      <c r="K1470" s="221">
        <v>3183</v>
      </c>
      <c r="L1470" s="235" t="str">
        <f>IFERROR(_xlfn.XLOOKUP($A1470,'LISTA '!$D:$D,'LISTA '!$S:$S),"999999,9")</f>
        <v>999999,9</v>
      </c>
      <c r="M1470" s="2" t="str">
        <f>IFERROR(_xlfn.XLOOKUP($A1470,'LISTA '!$D:$D,'LISTA '!$S:$S),"999999,9")</f>
        <v>999999,9</v>
      </c>
      <c r="N1470" s="2" t="str">
        <f>IFERROR(_xlfn.XLOOKUP($A1470,'LISTA '!$D:$D,'LISTA '!$S:$S),"999999,9")</f>
        <v>999999,9</v>
      </c>
    </row>
    <row r="1471" spans="1:14" x14ac:dyDescent="0.3">
      <c r="A1471" s="187">
        <v>21507</v>
      </c>
      <c r="B1471" s="221">
        <v>450</v>
      </c>
      <c r="C1471" s="221">
        <v>450</v>
      </c>
      <c r="D1471" s="221">
        <v>450</v>
      </c>
      <c r="E1471" s="221">
        <v>0</v>
      </c>
      <c r="F1471" s="221">
        <v>0</v>
      </c>
      <c r="G1471" s="221">
        <v>0</v>
      </c>
      <c r="H1471" s="221">
        <v>0</v>
      </c>
      <c r="I1471" s="221">
        <v>0</v>
      </c>
      <c r="J1471" s="224">
        <v>46006.336053240739</v>
      </c>
      <c r="K1471" s="221">
        <v>3184</v>
      </c>
      <c r="L1471" s="235">
        <f>IFERROR(_xlfn.XLOOKUP($A1471,'LISTA '!$D:$D,'LISTA '!$S:$S),"999999,9")</f>
        <v>0</v>
      </c>
      <c r="M1471" s="2">
        <f>IFERROR(_xlfn.XLOOKUP($A1471,'LISTA '!$D:$D,'LISTA '!$S:$S),"999999,9")</f>
        <v>0</v>
      </c>
      <c r="N1471" s="2">
        <f>IFERROR(_xlfn.XLOOKUP($A1471,'LISTA '!$D:$D,'LISTA '!$S:$S),"999999,9")</f>
        <v>0</v>
      </c>
    </row>
    <row r="1472" spans="1:14" x14ac:dyDescent="0.3">
      <c r="A1472" s="187">
        <v>21512</v>
      </c>
      <c r="B1472" s="221">
        <v>999999.9</v>
      </c>
      <c r="C1472" s="221">
        <v>999999.9</v>
      </c>
      <c r="D1472" s="221">
        <v>999999.9</v>
      </c>
      <c r="E1472" s="221">
        <v>0</v>
      </c>
      <c r="F1472" s="221">
        <v>0</v>
      </c>
      <c r="G1472" s="221">
        <v>0</v>
      </c>
      <c r="H1472" s="221">
        <v>0</v>
      </c>
      <c r="I1472" s="221">
        <v>0</v>
      </c>
      <c r="J1472" s="224">
        <v>46006.336053240739</v>
      </c>
      <c r="K1472" s="221">
        <v>3208</v>
      </c>
      <c r="L1472" s="235" t="str">
        <f>IFERROR(_xlfn.XLOOKUP($A1472,'LISTA '!$D:$D,'LISTA '!$S:$S),"999999,9")</f>
        <v>999999,9</v>
      </c>
      <c r="M1472" s="2" t="str">
        <f>IFERROR(_xlfn.XLOOKUP($A1472,'LISTA '!$D:$D,'LISTA '!$S:$S),"999999,9")</f>
        <v>999999,9</v>
      </c>
      <c r="N1472" s="2" t="str">
        <f>IFERROR(_xlfn.XLOOKUP($A1472,'LISTA '!$D:$D,'LISTA '!$S:$S),"999999,9")</f>
        <v>999999,9</v>
      </c>
    </row>
    <row r="1473" spans="1:14" x14ac:dyDescent="0.3">
      <c r="A1473" s="187">
        <v>21537</v>
      </c>
      <c r="B1473" s="221">
        <v>999999.9</v>
      </c>
      <c r="C1473" s="221">
        <v>999999.9</v>
      </c>
      <c r="D1473" s="221">
        <v>999999.9</v>
      </c>
      <c r="E1473" s="221">
        <v>0</v>
      </c>
      <c r="F1473" s="221">
        <v>0</v>
      </c>
      <c r="G1473" s="221">
        <v>0</v>
      </c>
      <c r="H1473" s="221">
        <v>0</v>
      </c>
      <c r="I1473" s="221">
        <v>0</v>
      </c>
      <c r="J1473" s="224">
        <v>46006.336053240739</v>
      </c>
      <c r="K1473" s="221">
        <v>3239</v>
      </c>
      <c r="L1473" s="235" t="str">
        <f>IFERROR(_xlfn.XLOOKUP($A1473,'LISTA '!$D:$D,'LISTA '!$S:$S),"999999,9")</f>
        <v>999999,9</v>
      </c>
      <c r="M1473" s="2" t="str">
        <f>IFERROR(_xlfn.XLOOKUP($A1473,'LISTA '!$D:$D,'LISTA '!$S:$S),"999999,9")</f>
        <v>999999,9</v>
      </c>
      <c r="N1473" s="2" t="str">
        <f>IFERROR(_xlfn.XLOOKUP($A1473,'LISTA '!$D:$D,'LISTA '!$S:$S),"999999,9")</f>
        <v>999999,9</v>
      </c>
    </row>
    <row r="1474" spans="1:14" x14ac:dyDescent="0.3">
      <c r="A1474" s="187">
        <v>1889</v>
      </c>
      <c r="B1474" s="221">
        <v>15.6</v>
      </c>
      <c r="C1474" s="221">
        <v>15.6</v>
      </c>
      <c r="D1474" s="221">
        <v>15.6</v>
      </c>
      <c r="E1474" s="221">
        <v>0</v>
      </c>
      <c r="F1474" s="221">
        <v>0</v>
      </c>
      <c r="G1474" s="221">
        <v>0</v>
      </c>
      <c r="H1474" s="221">
        <v>0</v>
      </c>
      <c r="I1474" s="221">
        <v>0</v>
      </c>
      <c r="J1474" s="224">
        <v>46006.336053240739</v>
      </c>
      <c r="K1474" s="221">
        <v>3250</v>
      </c>
      <c r="L1474" s="235">
        <f>IFERROR(_xlfn.XLOOKUP($A1474,'LISTA '!$D:$D,'LISTA '!$S:$S),"999999,9")</f>
        <v>15.6</v>
      </c>
      <c r="M1474" s="2">
        <f>IFERROR(_xlfn.XLOOKUP($A1474,'LISTA '!$D:$D,'LISTA '!$S:$S),"999999,9")</f>
        <v>15.6</v>
      </c>
      <c r="N1474" s="2">
        <f>IFERROR(_xlfn.XLOOKUP($A1474,'LISTA '!$D:$D,'LISTA '!$S:$S),"999999,9")</f>
        <v>15.6</v>
      </c>
    </row>
    <row r="1475" spans="1:14" x14ac:dyDescent="0.3">
      <c r="A1475" s="187">
        <v>1891</v>
      </c>
      <c r="B1475" s="221">
        <v>47.8</v>
      </c>
      <c r="C1475" s="221">
        <v>47.8</v>
      </c>
      <c r="D1475" s="221">
        <v>47.8</v>
      </c>
      <c r="E1475" s="221">
        <v>0</v>
      </c>
      <c r="F1475" s="221">
        <v>0</v>
      </c>
      <c r="G1475" s="221">
        <v>0</v>
      </c>
      <c r="H1475" s="221">
        <v>0</v>
      </c>
      <c r="I1475" s="221">
        <v>0</v>
      </c>
      <c r="J1475" s="224">
        <v>46006.336053240739</v>
      </c>
      <c r="K1475" s="221">
        <v>3252</v>
      </c>
      <c r="L1475" s="235">
        <f>IFERROR(_xlfn.XLOOKUP($A1475,'LISTA '!$D:$D,'LISTA '!$S:$S),"999999,9")</f>
        <v>47.8</v>
      </c>
      <c r="M1475" s="2">
        <f>IFERROR(_xlfn.XLOOKUP($A1475,'LISTA '!$D:$D,'LISTA '!$S:$S),"999999,9")</f>
        <v>47.8</v>
      </c>
      <c r="N1475" s="2">
        <f>IFERROR(_xlfn.XLOOKUP($A1475,'LISTA '!$D:$D,'LISTA '!$S:$S),"999999,9")</f>
        <v>47.8</v>
      </c>
    </row>
    <row r="1476" spans="1:14" x14ac:dyDescent="0.3">
      <c r="A1476" s="187">
        <v>1893</v>
      </c>
      <c r="B1476" s="221">
        <v>22.4</v>
      </c>
      <c r="C1476" s="221">
        <v>22.4</v>
      </c>
      <c r="D1476" s="221">
        <v>22.4</v>
      </c>
      <c r="E1476" s="221">
        <v>0</v>
      </c>
      <c r="F1476" s="221">
        <v>0</v>
      </c>
      <c r="G1476" s="221">
        <v>0</v>
      </c>
      <c r="H1476" s="221">
        <v>0</v>
      </c>
      <c r="I1476" s="221">
        <v>0</v>
      </c>
      <c r="J1476" s="224">
        <v>46006.336053240739</v>
      </c>
      <c r="K1476" s="221">
        <v>3254</v>
      </c>
      <c r="L1476" s="235">
        <f>IFERROR(_xlfn.XLOOKUP($A1476,'LISTA '!$D:$D,'LISTA '!$S:$S),"999999,9")</f>
        <v>22.4</v>
      </c>
      <c r="M1476" s="2">
        <f>IFERROR(_xlfn.XLOOKUP($A1476,'LISTA '!$D:$D,'LISTA '!$S:$S),"999999,9")</f>
        <v>22.4</v>
      </c>
      <c r="N1476" s="2">
        <f>IFERROR(_xlfn.XLOOKUP($A1476,'LISTA '!$D:$D,'LISTA '!$S:$S),"999999,9")</f>
        <v>22.4</v>
      </c>
    </row>
    <row r="1477" spans="1:14" x14ac:dyDescent="0.3">
      <c r="A1477" s="187">
        <v>21540</v>
      </c>
      <c r="B1477" s="221">
        <v>31.6</v>
      </c>
      <c r="C1477" s="221">
        <v>31.6</v>
      </c>
      <c r="D1477" s="221">
        <v>31.6</v>
      </c>
      <c r="E1477" s="221">
        <v>0</v>
      </c>
      <c r="F1477" s="221">
        <v>0</v>
      </c>
      <c r="G1477" s="221">
        <v>0</v>
      </c>
      <c r="H1477" s="221">
        <v>0</v>
      </c>
      <c r="I1477" s="221">
        <v>0</v>
      </c>
      <c r="J1477" s="224">
        <v>46006.336053240739</v>
      </c>
      <c r="K1477" s="221">
        <v>3255</v>
      </c>
      <c r="L1477" s="235">
        <f>IFERROR(_xlfn.XLOOKUP($A1477,'LISTA '!$D:$D,'LISTA '!$S:$S),"999999,9")</f>
        <v>31.6</v>
      </c>
      <c r="M1477" s="2">
        <f>IFERROR(_xlfn.XLOOKUP($A1477,'LISTA '!$D:$D,'LISTA '!$S:$S),"999999,9")</f>
        <v>31.6</v>
      </c>
      <c r="N1477" s="2">
        <f>IFERROR(_xlfn.XLOOKUP($A1477,'LISTA '!$D:$D,'LISTA '!$S:$S),"999999,9")</f>
        <v>31.6</v>
      </c>
    </row>
    <row r="1478" spans="1:14" x14ac:dyDescent="0.3">
      <c r="A1478" s="187">
        <v>21541</v>
      </c>
      <c r="B1478" s="221">
        <v>62</v>
      </c>
      <c r="C1478" s="221">
        <v>62</v>
      </c>
      <c r="D1478" s="221">
        <v>62</v>
      </c>
      <c r="E1478" s="221">
        <v>0</v>
      </c>
      <c r="F1478" s="221">
        <v>0</v>
      </c>
      <c r="G1478" s="221">
        <v>0</v>
      </c>
      <c r="H1478" s="221">
        <v>0</v>
      </c>
      <c r="I1478" s="221">
        <v>0</v>
      </c>
      <c r="J1478" s="224">
        <v>46006.336053240739</v>
      </c>
      <c r="K1478" s="221">
        <v>3256</v>
      </c>
      <c r="L1478" s="235">
        <f>IFERROR(_xlfn.XLOOKUP($A1478,'LISTA '!$D:$D,'LISTA '!$S:$S),"999999,9")</f>
        <v>62</v>
      </c>
      <c r="M1478" s="2">
        <f>IFERROR(_xlfn.XLOOKUP($A1478,'LISTA '!$D:$D,'LISTA '!$S:$S),"999999,9")</f>
        <v>62</v>
      </c>
      <c r="N1478" s="2">
        <f>IFERROR(_xlfn.XLOOKUP($A1478,'LISTA '!$D:$D,'LISTA '!$S:$S),"999999,9")</f>
        <v>62</v>
      </c>
    </row>
    <row r="1479" spans="1:14" x14ac:dyDescent="0.3">
      <c r="A1479" s="187">
        <v>2127</v>
      </c>
      <c r="B1479" s="221">
        <v>999999.9</v>
      </c>
      <c r="C1479" s="221">
        <v>999999.9</v>
      </c>
      <c r="D1479" s="221">
        <v>999999.9</v>
      </c>
      <c r="E1479" s="221">
        <v>0</v>
      </c>
      <c r="F1479" s="221">
        <v>0</v>
      </c>
      <c r="G1479" s="221">
        <v>0</v>
      </c>
      <c r="H1479" s="221">
        <v>0</v>
      </c>
      <c r="I1479" s="221">
        <v>0</v>
      </c>
      <c r="J1479" s="224">
        <v>46006.336053240739</v>
      </c>
      <c r="K1479" s="221">
        <v>3560</v>
      </c>
      <c r="L1479" s="235" t="str">
        <f>IFERROR(_xlfn.XLOOKUP($A1479,'LISTA '!$D:$D,'LISTA '!$S:$S),"999999,9")</f>
        <v>999999,9</v>
      </c>
      <c r="M1479" s="2" t="str">
        <f>IFERROR(_xlfn.XLOOKUP($A1479,'LISTA '!$D:$D,'LISTA '!$S:$S),"999999,9")</f>
        <v>999999,9</v>
      </c>
      <c r="N1479" s="2" t="str">
        <f>IFERROR(_xlfn.XLOOKUP($A1479,'LISTA '!$D:$D,'LISTA '!$S:$S),"999999,9")</f>
        <v>999999,9</v>
      </c>
    </row>
    <row r="1480" spans="1:14" x14ac:dyDescent="0.3">
      <c r="A1480" s="187">
        <v>21700</v>
      </c>
      <c r="B1480" s="221">
        <v>28</v>
      </c>
      <c r="C1480" s="221">
        <v>28</v>
      </c>
      <c r="D1480" s="221">
        <v>28</v>
      </c>
      <c r="E1480" s="221">
        <v>0</v>
      </c>
      <c r="F1480" s="221">
        <v>0</v>
      </c>
      <c r="G1480" s="221">
        <v>0</v>
      </c>
      <c r="H1480" s="221">
        <v>0</v>
      </c>
      <c r="I1480" s="221">
        <v>0</v>
      </c>
      <c r="J1480" s="224">
        <v>46006.336053240739</v>
      </c>
      <c r="K1480" s="221">
        <v>3943</v>
      </c>
      <c r="L1480" s="235">
        <f>IFERROR(_xlfn.XLOOKUP($A1480,'LISTA '!$D:$D,'LISTA '!$S:$S),"999999,9")</f>
        <v>28</v>
      </c>
      <c r="M1480" s="2">
        <f>IFERROR(_xlfn.XLOOKUP($A1480,'LISTA '!$D:$D,'LISTA '!$S:$S),"999999,9")</f>
        <v>28</v>
      </c>
      <c r="N1480" s="2">
        <f>IFERROR(_xlfn.XLOOKUP($A1480,'LISTA '!$D:$D,'LISTA '!$S:$S),"999999,9")</f>
        <v>28</v>
      </c>
    </row>
    <row r="1481" spans="1:14" x14ac:dyDescent="0.3">
      <c r="A1481" s="187">
        <v>1526</v>
      </c>
      <c r="B1481" s="221">
        <v>155</v>
      </c>
      <c r="C1481" s="221">
        <v>155</v>
      </c>
      <c r="D1481" s="221">
        <v>155</v>
      </c>
      <c r="E1481" s="221">
        <v>0</v>
      </c>
      <c r="F1481" s="221">
        <v>0</v>
      </c>
      <c r="G1481" s="221">
        <v>0</v>
      </c>
      <c r="H1481" s="221">
        <v>0</v>
      </c>
      <c r="I1481" s="221">
        <v>0</v>
      </c>
      <c r="J1481" s="224">
        <v>46006.336053240739</v>
      </c>
      <c r="K1481" s="221">
        <v>2706</v>
      </c>
      <c r="L1481" s="235">
        <f>IFERROR(_xlfn.XLOOKUP($A1481,'LISTA '!$D:$D,'LISTA '!$S:$S),"999999,9")</f>
        <v>155</v>
      </c>
      <c r="M1481" s="2">
        <f>IFERROR(_xlfn.XLOOKUP($A1481,'LISTA '!$D:$D,'LISTA '!$S:$S),"999999,9")</f>
        <v>155</v>
      </c>
      <c r="N1481" s="2">
        <f>IFERROR(_xlfn.XLOOKUP($A1481,'LISTA '!$D:$D,'LISTA '!$S:$S),"999999,9")</f>
        <v>155</v>
      </c>
    </row>
    <row r="1482" spans="1:14" x14ac:dyDescent="0.3">
      <c r="A1482" s="187">
        <v>1527</v>
      </c>
      <c r="B1482" s="221">
        <v>152.5</v>
      </c>
      <c r="C1482" s="221">
        <v>152.5</v>
      </c>
      <c r="D1482" s="221">
        <v>152.5</v>
      </c>
      <c r="E1482" s="221">
        <v>0</v>
      </c>
      <c r="F1482" s="221">
        <v>0</v>
      </c>
      <c r="G1482" s="221">
        <v>0</v>
      </c>
      <c r="H1482" s="221">
        <v>0</v>
      </c>
      <c r="I1482" s="221">
        <v>0</v>
      </c>
      <c r="J1482" s="224">
        <v>46006.336053240739</v>
      </c>
      <c r="K1482" s="221">
        <v>2708</v>
      </c>
      <c r="L1482" s="235">
        <f>IFERROR(_xlfn.XLOOKUP($A1482,'LISTA '!$D:$D,'LISTA '!$S:$S),"999999,9")</f>
        <v>152.5</v>
      </c>
      <c r="M1482" s="2">
        <f>IFERROR(_xlfn.XLOOKUP($A1482,'LISTA '!$D:$D,'LISTA '!$S:$S),"999999,9")</f>
        <v>152.5</v>
      </c>
      <c r="N1482" s="2">
        <f>IFERROR(_xlfn.XLOOKUP($A1482,'LISTA '!$D:$D,'LISTA '!$S:$S),"999999,9")</f>
        <v>152.5</v>
      </c>
    </row>
    <row r="1483" spans="1:14" x14ac:dyDescent="0.3">
      <c r="A1483" s="187">
        <v>21398</v>
      </c>
      <c r="B1483" s="221">
        <v>54</v>
      </c>
      <c r="C1483" s="221">
        <v>54</v>
      </c>
      <c r="D1483" s="221">
        <v>54</v>
      </c>
      <c r="E1483" s="221">
        <v>0</v>
      </c>
      <c r="F1483" s="221">
        <v>0</v>
      </c>
      <c r="G1483" s="221">
        <v>0</v>
      </c>
      <c r="H1483" s="221">
        <v>0</v>
      </c>
      <c r="I1483" s="221">
        <v>0</v>
      </c>
      <c r="J1483" s="224">
        <v>46006.336053240739</v>
      </c>
      <c r="K1483" s="221">
        <v>2793</v>
      </c>
      <c r="L1483" s="235">
        <f>IFERROR(_xlfn.XLOOKUP($A1483,'LISTA '!$D:$D,'LISTA '!$S:$S),"999999,9")</f>
        <v>54</v>
      </c>
      <c r="M1483" s="2">
        <f>IFERROR(_xlfn.XLOOKUP($A1483,'LISTA '!$D:$D,'LISTA '!$S:$S),"999999,9")</f>
        <v>54</v>
      </c>
      <c r="N1483" s="2">
        <f>IFERROR(_xlfn.XLOOKUP($A1483,'LISTA '!$D:$D,'LISTA '!$S:$S),"999999,9")</f>
        <v>54</v>
      </c>
    </row>
    <row r="1484" spans="1:14" x14ac:dyDescent="0.3">
      <c r="A1484" s="187">
        <v>21412</v>
      </c>
      <c r="B1484" s="221">
        <v>999999.9</v>
      </c>
      <c r="C1484" s="221">
        <v>999999.9</v>
      </c>
      <c r="D1484" s="221">
        <v>999999.9</v>
      </c>
      <c r="E1484" s="221">
        <v>0</v>
      </c>
      <c r="F1484" s="221">
        <v>0</v>
      </c>
      <c r="G1484" s="221">
        <v>0</v>
      </c>
      <c r="H1484" s="221">
        <v>0</v>
      </c>
      <c r="I1484" s="221">
        <v>0</v>
      </c>
      <c r="J1484" s="224">
        <v>46006.336053240739</v>
      </c>
      <c r="K1484" s="221">
        <v>2824</v>
      </c>
      <c r="L1484" s="235" t="str">
        <f>IFERROR(_xlfn.XLOOKUP($A1484,'LISTA '!$D:$D,'LISTA '!$S:$S),"999999,9")</f>
        <v>999999,9</v>
      </c>
      <c r="M1484" s="2" t="str">
        <f>IFERROR(_xlfn.XLOOKUP($A1484,'LISTA '!$D:$D,'LISTA '!$S:$S),"999999,9")</f>
        <v>999999,9</v>
      </c>
      <c r="N1484" s="2" t="str">
        <f>IFERROR(_xlfn.XLOOKUP($A1484,'LISTA '!$D:$D,'LISTA '!$S:$S),"999999,9")</f>
        <v>999999,9</v>
      </c>
    </row>
    <row r="1485" spans="1:14" x14ac:dyDescent="0.3">
      <c r="A1485" s="187">
        <v>1659</v>
      </c>
      <c r="B1485" s="221">
        <v>64.400000000000006</v>
      </c>
      <c r="C1485" s="221">
        <v>64.400000000000006</v>
      </c>
      <c r="D1485" s="221">
        <v>64.400000000000006</v>
      </c>
      <c r="E1485" s="221">
        <v>0</v>
      </c>
      <c r="F1485" s="221">
        <v>0</v>
      </c>
      <c r="G1485" s="221">
        <v>0</v>
      </c>
      <c r="H1485" s="221">
        <v>0</v>
      </c>
      <c r="I1485" s="221">
        <v>0</v>
      </c>
      <c r="J1485" s="224">
        <v>46006.336053240739</v>
      </c>
      <c r="K1485" s="221">
        <v>2896</v>
      </c>
      <c r="L1485" s="235">
        <f>IFERROR(_xlfn.XLOOKUP($A1485,'LISTA '!$D:$D,'LISTA '!$S:$S),"999999,9")</f>
        <v>64.400000000000006</v>
      </c>
      <c r="M1485" s="2">
        <f>IFERROR(_xlfn.XLOOKUP($A1485,'LISTA '!$D:$D,'LISTA '!$S:$S),"999999,9")</f>
        <v>64.400000000000006</v>
      </c>
      <c r="N1485" s="2">
        <f>IFERROR(_xlfn.XLOOKUP($A1485,'LISTA '!$D:$D,'LISTA '!$S:$S),"999999,9")</f>
        <v>64.400000000000006</v>
      </c>
    </row>
    <row r="1486" spans="1:14" x14ac:dyDescent="0.3">
      <c r="A1486" s="187">
        <v>21418</v>
      </c>
      <c r="B1486" s="221">
        <v>87</v>
      </c>
      <c r="C1486" s="221">
        <v>87</v>
      </c>
      <c r="D1486" s="221">
        <v>87</v>
      </c>
      <c r="E1486" s="221">
        <v>0</v>
      </c>
      <c r="F1486" s="221">
        <v>0</v>
      </c>
      <c r="G1486" s="221">
        <v>0</v>
      </c>
      <c r="H1486" s="221">
        <v>0</v>
      </c>
      <c r="I1486" s="221">
        <v>0</v>
      </c>
      <c r="J1486" s="224">
        <v>46006.336053240739</v>
      </c>
      <c r="K1486" s="221">
        <v>2897</v>
      </c>
      <c r="L1486" s="235">
        <f>IFERROR(_xlfn.XLOOKUP($A1486,'LISTA '!$D:$D,'LISTA '!$S:$S),"999999,9")</f>
        <v>87</v>
      </c>
      <c r="M1486" s="2">
        <f>IFERROR(_xlfn.XLOOKUP($A1486,'LISTA '!$D:$D,'LISTA '!$S:$S),"999999,9")</f>
        <v>87</v>
      </c>
      <c r="N1486" s="2">
        <f>IFERROR(_xlfn.XLOOKUP($A1486,'LISTA '!$D:$D,'LISTA '!$S:$S),"999999,9")</f>
        <v>87</v>
      </c>
    </row>
    <row r="1487" spans="1:14" x14ac:dyDescent="0.3">
      <c r="A1487" s="187">
        <v>21419</v>
      </c>
      <c r="B1487" s="221">
        <v>31.6</v>
      </c>
      <c r="C1487" s="221">
        <v>31.6</v>
      </c>
      <c r="D1487" s="221">
        <v>31.6</v>
      </c>
      <c r="E1487" s="221">
        <v>0</v>
      </c>
      <c r="F1487" s="221">
        <v>0</v>
      </c>
      <c r="G1487" s="221">
        <v>0</v>
      </c>
      <c r="H1487" s="221">
        <v>0</v>
      </c>
      <c r="I1487" s="221">
        <v>0</v>
      </c>
      <c r="J1487" s="224">
        <v>46006.336053240739</v>
      </c>
      <c r="K1487" s="221">
        <v>2898</v>
      </c>
      <c r="L1487" s="235">
        <f>IFERROR(_xlfn.XLOOKUP($A1487,'LISTA '!$D:$D,'LISTA '!$S:$S),"999999,9")</f>
        <v>31.6</v>
      </c>
      <c r="M1487" s="2">
        <f>IFERROR(_xlfn.XLOOKUP($A1487,'LISTA '!$D:$D,'LISTA '!$S:$S),"999999,9")</f>
        <v>31.6</v>
      </c>
      <c r="N1487" s="2">
        <f>IFERROR(_xlfn.XLOOKUP($A1487,'LISTA '!$D:$D,'LISTA '!$S:$S),"999999,9")</f>
        <v>31.6</v>
      </c>
    </row>
    <row r="1488" spans="1:14" x14ac:dyDescent="0.3">
      <c r="A1488" s="187">
        <v>21426</v>
      </c>
      <c r="B1488" s="221">
        <v>22.4</v>
      </c>
      <c r="C1488" s="221">
        <v>22.4</v>
      </c>
      <c r="D1488" s="221">
        <v>22.4</v>
      </c>
      <c r="E1488" s="221">
        <v>0</v>
      </c>
      <c r="F1488" s="221">
        <v>0</v>
      </c>
      <c r="G1488" s="221">
        <v>0</v>
      </c>
      <c r="H1488" s="221">
        <v>0</v>
      </c>
      <c r="I1488" s="221">
        <v>0</v>
      </c>
      <c r="J1488" s="224">
        <v>46006.336053240739</v>
      </c>
      <c r="K1488" s="221">
        <v>2905</v>
      </c>
      <c r="L1488" s="235">
        <f>IFERROR(_xlfn.XLOOKUP($A1488,'LISTA '!$D:$D,'LISTA '!$S:$S),"999999,9")</f>
        <v>22.4</v>
      </c>
      <c r="M1488" s="2">
        <f>IFERROR(_xlfn.XLOOKUP($A1488,'LISTA '!$D:$D,'LISTA '!$S:$S),"999999,9")</f>
        <v>22.4</v>
      </c>
      <c r="N1488" s="2">
        <f>IFERROR(_xlfn.XLOOKUP($A1488,'LISTA '!$D:$D,'LISTA '!$S:$S),"999999,9")</f>
        <v>22.4</v>
      </c>
    </row>
    <row r="1489" spans="1:14" x14ac:dyDescent="0.3">
      <c r="A1489" s="187">
        <v>21428</v>
      </c>
      <c r="B1489" s="221">
        <v>47.8</v>
      </c>
      <c r="C1489" s="221">
        <v>47.8</v>
      </c>
      <c r="D1489" s="221">
        <v>47.8</v>
      </c>
      <c r="E1489" s="221">
        <v>0</v>
      </c>
      <c r="F1489" s="221">
        <v>0</v>
      </c>
      <c r="G1489" s="221">
        <v>0</v>
      </c>
      <c r="H1489" s="221">
        <v>0</v>
      </c>
      <c r="I1489" s="221">
        <v>0</v>
      </c>
      <c r="J1489" s="224">
        <v>46006.336053240739</v>
      </c>
      <c r="K1489" s="221">
        <v>2907</v>
      </c>
      <c r="L1489" s="235">
        <f>IFERROR(_xlfn.XLOOKUP($A1489,'LISTA '!$D:$D,'LISTA '!$S:$S),"999999,9")</f>
        <v>47.8</v>
      </c>
      <c r="M1489" s="2">
        <f>IFERROR(_xlfn.XLOOKUP($A1489,'LISTA '!$D:$D,'LISTA '!$S:$S),"999999,9")</f>
        <v>47.8</v>
      </c>
      <c r="N1489" s="2">
        <f>IFERROR(_xlfn.XLOOKUP($A1489,'LISTA '!$D:$D,'LISTA '!$S:$S),"999999,9")</f>
        <v>47.8</v>
      </c>
    </row>
    <row r="1490" spans="1:14" x14ac:dyDescent="0.3">
      <c r="A1490" s="187">
        <v>21471</v>
      </c>
      <c r="B1490" s="221">
        <v>67.8</v>
      </c>
      <c r="C1490" s="221">
        <v>67.8</v>
      </c>
      <c r="D1490" s="221">
        <v>67.8</v>
      </c>
      <c r="E1490" s="221">
        <v>0</v>
      </c>
      <c r="F1490" s="221">
        <v>0</v>
      </c>
      <c r="G1490" s="221">
        <v>0</v>
      </c>
      <c r="H1490" s="221">
        <v>0</v>
      </c>
      <c r="I1490" s="221">
        <v>0</v>
      </c>
      <c r="J1490" s="224">
        <v>46006.336053240739</v>
      </c>
      <c r="K1490" s="221">
        <v>3060</v>
      </c>
      <c r="L1490" s="235">
        <f>IFERROR(_xlfn.XLOOKUP($A1490,'LISTA '!$D:$D,'LISTA '!$S:$S),"999999,9")</f>
        <v>67.8</v>
      </c>
      <c r="M1490" s="2">
        <f>IFERROR(_xlfn.XLOOKUP($A1490,'LISTA '!$D:$D,'LISTA '!$S:$S),"999999,9")</f>
        <v>67.8</v>
      </c>
      <c r="N1490" s="2">
        <f>IFERROR(_xlfn.XLOOKUP($A1490,'LISTA '!$D:$D,'LISTA '!$S:$S),"999999,9")</f>
        <v>67.8</v>
      </c>
    </row>
    <row r="1491" spans="1:14" x14ac:dyDescent="0.3">
      <c r="A1491" s="187">
        <v>2684</v>
      </c>
      <c r="B1491" s="221">
        <v>28</v>
      </c>
      <c r="C1491" s="221">
        <v>28</v>
      </c>
      <c r="D1491" s="221">
        <v>28</v>
      </c>
      <c r="E1491" s="221">
        <v>0</v>
      </c>
      <c r="F1491" s="221">
        <v>0</v>
      </c>
      <c r="G1491" s="221">
        <v>0</v>
      </c>
      <c r="H1491" s="221">
        <v>0</v>
      </c>
      <c r="I1491" s="221">
        <v>0</v>
      </c>
      <c r="J1491" s="224">
        <v>46006.336053240739</v>
      </c>
      <c r="K1491" s="221">
        <v>3515</v>
      </c>
      <c r="L1491" s="235">
        <f>IFERROR(_xlfn.XLOOKUP($A1491,'LISTA '!$D:$D,'LISTA '!$S:$S),"999999,9")</f>
        <v>28</v>
      </c>
      <c r="M1491" s="2">
        <f>IFERROR(_xlfn.XLOOKUP($A1491,'LISTA '!$D:$D,'LISTA '!$S:$S),"999999,9")</f>
        <v>28</v>
      </c>
      <c r="N1491" s="2">
        <f>IFERROR(_xlfn.XLOOKUP($A1491,'LISTA '!$D:$D,'LISTA '!$S:$S),"999999,9")</f>
        <v>28</v>
      </c>
    </row>
    <row r="1492" spans="1:14" x14ac:dyDescent="0.3">
      <c r="A1492" s="187">
        <v>2129</v>
      </c>
      <c r="B1492" s="221">
        <v>36.5</v>
      </c>
      <c r="C1492" s="221">
        <v>36.5</v>
      </c>
      <c r="D1492" s="221">
        <v>36.5</v>
      </c>
      <c r="E1492" s="221">
        <v>0</v>
      </c>
      <c r="F1492" s="221">
        <v>0</v>
      </c>
      <c r="G1492" s="221">
        <v>0</v>
      </c>
      <c r="H1492" s="221">
        <v>0</v>
      </c>
      <c r="I1492" s="221">
        <v>0</v>
      </c>
      <c r="J1492" s="224">
        <v>46006.336053240739</v>
      </c>
      <c r="K1492" s="221">
        <v>3564</v>
      </c>
      <c r="L1492" s="235">
        <f>IFERROR(_xlfn.XLOOKUP($A1492,'LISTA '!$D:$D,'LISTA '!$S:$S),"999999,9")</f>
        <v>36.5</v>
      </c>
      <c r="M1492" s="2">
        <f>IFERROR(_xlfn.XLOOKUP($A1492,'LISTA '!$D:$D,'LISTA '!$S:$S),"999999,9")</f>
        <v>36.5</v>
      </c>
      <c r="N1492" s="2">
        <f>IFERROR(_xlfn.XLOOKUP($A1492,'LISTA '!$D:$D,'LISTA '!$S:$S),"999999,9")</f>
        <v>36.5</v>
      </c>
    </row>
    <row r="1493" spans="1:14" x14ac:dyDescent="0.3">
      <c r="A1493" s="187">
        <v>2377</v>
      </c>
      <c r="B1493" s="221">
        <v>999999.9</v>
      </c>
      <c r="C1493" s="221">
        <v>999999.9</v>
      </c>
      <c r="D1493" s="221">
        <v>999999.9</v>
      </c>
      <c r="E1493" s="221">
        <v>0</v>
      </c>
      <c r="F1493" s="221">
        <v>0</v>
      </c>
      <c r="G1493" s="221">
        <v>0</v>
      </c>
      <c r="H1493" s="221">
        <v>0</v>
      </c>
      <c r="I1493" s="221">
        <v>0</v>
      </c>
      <c r="J1493" s="224">
        <v>46006.336053240739</v>
      </c>
      <c r="K1493" s="221">
        <v>4225</v>
      </c>
      <c r="L1493" s="235" t="str">
        <f>IFERROR(_xlfn.XLOOKUP($A1493,'LISTA '!$D:$D,'LISTA '!$S:$S),"999999,9")</f>
        <v>999999,9</v>
      </c>
      <c r="M1493" s="2" t="str">
        <f>IFERROR(_xlfn.XLOOKUP($A1493,'LISTA '!$D:$D,'LISTA '!$S:$S),"999999,9")</f>
        <v>999999,9</v>
      </c>
      <c r="N1493" s="2" t="str">
        <f>IFERROR(_xlfn.XLOOKUP($A1493,'LISTA '!$D:$D,'LISTA '!$S:$S),"999999,9")</f>
        <v>999999,9</v>
      </c>
    </row>
    <row r="1494" spans="1:14" x14ac:dyDescent="0.3">
      <c r="A1494" s="187">
        <v>11043</v>
      </c>
      <c r="B1494" s="221">
        <v>155</v>
      </c>
      <c r="C1494" s="221">
        <v>155</v>
      </c>
      <c r="D1494" s="221">
        <v>155</v>
      </c>
      <c r="E1494" s="221">
        <v>0</v>
      </c>
      <c r="F1494" s="221">
        <v>0</v>
      </c>
      <c r="G1494" s="221">
        <v>0</v>
      </c>
      <c r="H1494" s="221">
        <v>0</v>
      </c>
      <c r="I1494" s="221">
        <v>0</v>
      </c>
      <c r="J1494" s="224">
        <v>46006.336053240739</v>
      </c>
      <c r="K1494" s="221">
        <v>2103</v>
      </c>
      <c r="L1494" s="235">
        <f>IFERROR(_xlfn.XLOOKUP($A1494,'LISTA '!$D:$D,'LISTA '!$S:$S),"999999,9")</f>
        <v>155</v>
      </c>
      <c r="M1494" s="2">
        <f>IFERROR(_xlfn.XLOOKUP($A1494,'LISTA '!$D:$D,'LISTA '!$S:$S),"999999,9")</f>
        <v>155</v>
      </c>
      <c r="N1494" s="2">
        <f>IFERROR(_xlfn.XLOOKUP($A1494,'LISTA '!$D:$D,'LISTA '!$S:$S),"999999,9")</f>
        <v>155</v>
      </c>
    </row>
    <row r="1495" spans="1:14" x14ac:dyDescent="0.3">
      <c r="A1495" s="187">
        <v>21180</v>
      </c>
      <c r="B1495" s="221">
        <v>567</v>
      </c>
      <c r="C1495" s="221">
        <v>567</v>
      </c>
      <c r="D1495" s="221">
        <v>567</v>
      </c>
      <c r="E1495" s="221">
        <v>0</v>
      </c>
      <c r="F1495" s="221">
        <v>0</v>
      </c>
      <c r="G1495" s="221">
        <v>0</v>
      </c>
      <c r="H1495" s="221">
        <v>0</v>
      </c>
      <c r="I1495" s="221">
        <v>0</v>
      </c>
      <c r="J1495" s="224">
        <v>46006.336053240739</v>
      </c>
      <c r="K1495" s="221">
        <v>2144</v>
      </c>
      <c r="L1495" s="235">
        <f>IFERROR(_xlfn.XLOOKUP($A1495,'LISTA '!$D:$D,'LISTA '!$S:$S),"999999,9")</f>
        <v>567</v>
      </c>
      <c r="M1495" s="2">
        <f>IFERROR(_xlfn.XLOOKUP($A1495,'LISTA '!$D:$D,'LISTA '!$S:$S),"999999,9")</f>
        <v>567</v>
      </c>
      <c r="N1495" s="2">
        <f>IFERROR(_xlfn.XLOOKUP($A1495,'LISTA '!$D:$D,'LISTA '!$S:$S),"999999,9")</f>
        <v>567</v>
      </c>
    </row>
    <row r="1496" spans="1:14" x14ac:dyDescent="0.3">
      <c r="A1496" s="187">
        <v>1194</v>
      </c>
      <c r="B1496" s="221">
        <v>55</v>
      </c>
      <c r="C1496" s="221">
        <v>55</v>
      </c>
      <c r="D1496" s="221">
        <v>55</v>
      </c>
      <c r="E1496" s="221">
        <v>0</v>
      </c>
      <c r="F1496" s="221">
        <v>0</v>
      </c>
      <c r="G1496" s="221">
        <v>0</v>
      </c>
      <c r="H1496" s="221">
        <v>0</v>
      </c>
      <c r="I1496" s="221">
        <v>0</v>
      </c>
      <c r="J1496" s="224">
        <v>46006.336053240739</v>
      </c>
      <c r="K1496" s="221">
        <v>2153</v>
      </c>
      <c r="L1496" s="235">
        <f>IFERROR(_xlfn.XLOOKUP($A1496,'LISTA '!$D:$D,'LISTA '!$S:$S),"999999,9")</f>
        <v>55</v>
      </c>
      <c r="M1496" s="2">
        <f>IFERROR(_xlfn.XLOOKUP($A1496,'LISTA '!$D:$D,'LISTA '!$S:$S),"999999,9")</f>
        <v>55</v>
      </c>
      <c r="N1496" s="2">
        <f>IFERROR(_xlfn.XLOOKUP($A1496,'LISTA '!$D:$D,'LISTA '!$S:$S),"999999,9")</f>
        <v>55</v>
      </c>
    </row>
    <row r="1497" spans="1:14" x14ac:dyDescent="0.3">
      <c r="A1497" s="187">
        <v>1206</v>
      </c>
      <c r="B1497" s="221">
        <v>83.5</v>
      </c>
      <c r="C1497" s="221">
        <v>83.5</v>
      </c>
      <c r="D1497" s="221">
        <v>83.5</v>
      </c>
      <c r="E1497" s="221">
        <v>0</v>
      </c>
      <c r="F1497" s="221">
        <v>0</v>
      </c>
      <c r="G1497" s="221">
        <v>0</v>
      </c>
      <c r="H1497" s="221">
        <v>0</v>
      </c>
      <c r="I1497" s="221">
        <v>0</v>
      </c>
      <c r="J1497" s="224">
        <v>46006.336053240739</v>
      </c>
      <c r="K1497" s="221">
        <v>2198</v>
      </c>
      <c r="L1497" s="235">
        <f>IFERROR(_xlfn.XLOOKUP($A1497,'LISTA '!$D:$D,'LISTA '!$S:$S),"999999,9")</f>
        <v>0</v>
      </c>
      <c r="M1497" s="2">
        <f>IFERROR(_xlfn.XLOOKUP($A1497,'LISTA '!$D:$D,'LISTA '!$S:$S),"999999,9")</f>
        <v>0</v>
      </c>
      <c r="N1497" s="2">
        <f>IFERROR(_xlfn.XLOOKUP($A1497,'LISTA '!$D:$D,'LISTA '!$S:$S),"999999,9")</f>
        <v>0</v>
      </c>
    </row>
    <row r="1498" spans="1:14" x14ac:dyDescent="0.3">
      <c r="A1498" s="187">
        <v>21213</v>
      </c>
      <c r="B1498" s="221">
        <v>64.5</v>
      </c>
      <c r="C1498" s="221">
        <v>64.5</v>
      </c>
      <c r="D1498" s="221">
        <v>64.5</v>
      </c>
      <c r="E1498" s="221">
        <v>0</v>
      </c>
      <c r="F1498" s="221">
        <v>0</v>
      </c>
      <c r="G1498" s="221">
        <v>0</v>
      </c>
      <c r="H1498" s="221">
        <v>0</v>
      </c>
      <c r="I1498" s="221">
        <v>0</v>
      </c>
      <c r="J1498" s="224">
        <v>46006.336053240739</v>
      </c>
      <c r="K1498" s="221">
        <v>2199</v>
      </c>
      <c r="L1498" s="235">
        <f>IFERROR(_xlfn.XLOOKUP($A1498,'LISTA '!$D:$D,'LISTA '!$S:$S),"999999,9")</f>
        <v>64.5</v>
      </c>
      <c r="M1498" s="2">
        <f>IFERROR(_xlfn.XLOOKUP($A1498,'LISTA '!$D:$D,'LISTA '!$S:$S),"999999,9")</f>
        <v>64.5</v>
      </c>
      <c r="N1498" s="2">
        <f>IFERROR(_xlfn.XLOOKUP($A1498,'LISTA '!$D:$D,'LISTA '!$S:$S),"999999,9")</f>
        <v>64.5</v>
      </c>
    </row>
    <row r="1499" spans="1:14" x14ac:dyDescent="0.3">
      <c r="A1499" s="187">
        <v>1207</v>
      </c>
      <c r="B1499" s="221">
        <v>57.5</v>
      </c>
      <c r="C1499" s="221">
        <v>57.5</v>
      </c>
      <c r="D1499" s="221">
        <v>57.5</v>
      </c>
      <c r="E1499" s="221">
        <v>0</v>
      </c>
      <c r="F1499" s="221">
        <v>0</v>
      </c>
      <c r="G1499" s="221">
        <v>0</v>
      </c>
      <c r="H1499" s="221">
        <v>0</v>
      </c>
      <c r="I1499" s="221">
        <v>0</v>
      </c>
      <c r="J1499" s="224">
        <v>46006.336053240739</v>
      </c>
      <c r="K1499" s="221">
        <v>2200</v>
      </c>
      <c r="L1499" s="235">
        <f>IFERROR(_xlfn.XLOOKUP($A1499,'LISTA '!$D:$D,'LISTA '!$S:$S),"999999,9")</f>
        <v>57.5</v>
      </c>
      <c r="M1499" s="2">
        <f>IFERROR(_xlfn.XLOOKUP($A1499,'LISTA '!$D:$D,'LISTA '!$S:$S),"999999,9")</f>
        <v>57.5</v>
      </c>
      <c r="N1499" s="2">
        <f>IFERROR(_xlfn.XLOOKUP($A1499,'LISTA '!$D:$D,'LISTA '!$S:$S),"999999,9")</f>
        <v>57.5</v>
      </c>
    </row>
    <row r="1500" spans="1:14" x14ac:dyDescent="0.3">
      <c r="A1500" s="187">
        <v>1208</v>
      </c>
      <c r="B1500" s="221">
        <v>95</v>
      </c>
      <c r="C1500" s="221">
        <v>95</v>
      </c>
      <c r="D1500" s="221">
        <v>95</v>
      </c>
      <c r="E1500" s="221">
        <v>0</v>
      </c>
      <c r="F1500" s="221">
        <v>0</v>
      </c>
      <c r="G1500" s="221">
        <v>0</v>
      </c>
      <c r="H1500" s="221">
        <v>0</v>
      </c>
      <c r="I1500" s="221">
        <v>0</v>
      </c>
      <c r="J1500" s="224">
        <v>46006.336053240739</v>
      </c>
      <c r="K1500" s="221">
        <v>2201</v>
      </c>
      <c r="L1500" s="235">
        <f>IFERROR(_xlfn.XLOOKUP($A1500,'LISTA '!$D:$D,'LISTA '!$S:$S),"999999,9")</f>
        <v>95</v>
      </c>
      <c r="M1500" s="2">
        <f>IFERROR(_xlfn.XLOOKUP($A1500,'LISTA '!$D:$D,'LISTA '!$S:$S),"999999,9")</f>
        <v>95</v>
      </c>
      <c r="N1500" s="2">
        <f>IFERROR(_xlfn.XLOOKUP($A1500,'LISTA '!$D:$D,'LISTA '!$S:$S),"999999,9")</f>
        <v>95</v>
      </c>
    </row>
    <row r="1501" spans="1:14" x14ac:dyDescent="0.3">
      <c r="A1501" s="187">
        <v>1209</v>
      </c>
      <c r="B1501" s="221">
        <v>60</v>
      </c>
      <c r="C1501" s="221">
        <v>60</v>
      </c>
      <c r="D1501" s="221">
        <v>60</v>
      </c>
      <c r="E1501" s="221">
        <v>0</v>
      </c>
      <c r="F1501" s="221">
        <v>0</v>
      </c>
      <c r="G1501" s="221">
        <v>0</v>
      </c>
      <c r="H1501" s="221">
        <v>0</v>
      </c>
      <c r="I1501" s="221">
        <v>0</v>
      </c>
      <c r="J1501" s="224">
        <v>46006.336053240739</v>
      </c>
      <c r="K1501" s="221">
        <v>2204</v>
      </c>
      <c r="L1501" s="235">
        <f>IFERROR(_xlfn.XLOOKUP($A1501,'LISTA '!$D:$D,'LISTA '!$S:$S),"999999,9")</f>
        <v>60</v>
      </c>
      <c r="M1501" s="2">
        <f>IFERROR(_xlfn.XLOOKUP($A1501,'LISTA '!$D:$D,'LISTA '!$S:$S),"999999,9")</f>
        <v>60</v>
      </c>
      <c r="N1501" s="2">
        <f>IFERROR(_xlfn.XLOOKUP($A1501,'LISTA '!$D:$D,'LISTA '!$S:$S),"999999,9")</f>
        <v>60</v>
      </c>
    </row>
    <row r="1502" spans="1:14" x14ac:dyDescent="0.3">
      <c r="A1502" s="187">
        <v>1227</v>
      </c>
      <c r="B1502" s="221">
        <v>18.5</v>
      </c>
      <c r="C1502" s="221">
        <v>18.5</v>
      </c>
      <c r="D1502" s="221">
        <v>18.5</v>
      </c>
      <c r="E1502" s="221">
        <v>0</v>
      </c>
      <c r="F1502" s="221">
        <v>0</v>
      </c>
      <c r="G1502" s="221">
        <v>0</v>
      </c>
      <c r="H1502" s="221">
        <v>0</v>
      </c>
      <c r="I1502" s="221">
        <v>0</v>
      </c>
      <c r="J1502" s="224">
        <v>46006.336053240739</v>
      </c>
      <c r="K1502" s="221">
        <v>2222</v>
      </c>
      <c r="L1502" s="235">
        <f>IFERROR(_xlfn.XLOOKUP($A1502,'LISTA '!$D:$D,'LISTA '!$S:$S),"999999,9")</f>
        <v>18.5</v>
      </c>
      <c r="M1502" s="2">
        <f>IFERROR(_xlfn.XLOOKUP($A1502,'LISTA '!$D:$D,'LISTA '!$S:$S),"999999,9")</f>
        <v>18.5</v>
      </c>
      <c r="N1502" s="2">
        <f>IFERROR(_xlfn.XLOOKUP($A1502,'LISTA '!$D:$D,'LISTA '!$S:$S),"999999,9")</f>
        <v>18.5</v>
      </c>
    </row>
    <row r="1503" spans="1:14" x14ac:dyDescent="0.3">
      <c r="A1503" s="187">
        <v>1228</v>
      </c>
      <c r="B1503" s="221">
        <v>19</v>
      </c>
      <c r="C1503" s="221">
        <v>19</v>
      </c>
      <c r="D1503" s="221">
        <v>19</v>
      </c>
      <c r="E1503" s="221">
        <v>0</v>
      </c>
      <c r="F1503" s="221">
        <v>0</v>
      </c>
      <c r="G1503" s="221">
        <v>0</v>
      </c>
      <c r="H1503" s="221">
        <v>0</v>
      </c>
      <c r="I1503" s="221">
        <v>0</v>
      </c>
      <c r="J1503" s="224">
        <v>46006.336053240739</v>
      </c>
      <c r="K1503" s="221">
        <v>2223</v>
      </c>
      <c r="L1503" s="235">
        <f>IFERROR(_xlfn.XLOOKUP($A1503,'LISTA '!$D:$D,'LISTA '!$S:$S),"999999,9")</f>
        <v>19</v>
      </c>
      <c r="M1503" s="2">
        <f>IFERROR(_xlfn.XLOOKUP($A1503,'LISTA '!$D:$D,'LISTA '!$S:$S),"999999,9")</f>
        <v>19</v>
      </c>
      <c r="N1503" s="2">
        <f>IFERROR(_xlfn.XLOOKUP($A1503,'LISTA '!$D:$D,'LISTA '!$S:$S),"999999,9")</f>
        <v>19</v>
      </c>
    </row>
    <row r="1504" spans="1:14" x14ac:dyDescent="0.3">
      <c r="A1504" s="187">
        <v>1229</v>
      </c>
      <c r="B1504" s="221">
        <v>18.5</v>
      </c>
      <c r="C1504" s="221">
        <v>18.5</v>
      </c>
      <c r="D1504" s="221">
        <v>18.5</v>
      </c>
      <c r="E1504" s="221">
        <v>0</v>
      </c>
      <c r="F1504" s="221">
        <v>0</v>
      </c>
      <c r="G1504" s="221">
        <v>0</v>
      </c>
      <c r="H1504" s="221">
        <v>0</v>
      </c>
      <c r="I1504" s="221">
        <v>0</v>
      </c>
      <c r="J1504" s="224">
        <v>46006.336053240739</v>
      </c>
      <c r="K1504" s="221">
        <v>2224</v>
      </c>
      <c r="L1504" s="235">
        <f>IFERROR(_xlfn.XLOOKUP($A1504,'LISTA '!$D:$D,'LISTA '!$S:$S),"999999,9")</f>
        <v>18.5</v>
      </c>
      <c r="M1504" s="2">
        <f>IFERROR(_xlfn.XLOOKUP($A1504,'LISTA '!$D:$D,'LISTA '!$S:$S),"999999,9")</f>
        <v>18.5</v>
      </c>
      <c r="N1504" s="2">
        <f>IFERROR(_xlfn.XLOOKUP($A1504,'LISTA '!$D:$D,'LISTA '!$S:$S),"999999,9")</f>
        <v>18.5</v>
      </c>
    </row>
    <row r="1505" spans="1:14" x14ac:dyDescent="0.3">
      <c r="A1505" s="187">
        <v>1230</v>
      </c>
      <c r="B1505" s="221">
        <v>999999.9</v>
      </c>
      <c r="C1505" s="221">
        <v>999999.9</v>
      </c>
      <c r="D1505" s="221">
        <v>999999.9</v>
      </c>
      <c r="E1505" s="221">
        <v>0</v>
      </c>
      <c r="F1505" s="221">
        <v>0</v>
      </c>
      <c r="G1505" s="221">
        <v>0</v>
      </c>
      <c r="H1505" s="221">
        <v>0</v>
      </c>
      <c r="I1505" s="221">
        <v>0</v>
      </c>
      <c r="J1505" s="224">
        <v>46006.336053240739</v>
      </c>
      <c r="K1505" s="221">
        <v>2225</v>
      </c>
      <c r="L1505" s="235" t="str">
        <f>IFERROR(_xlfn.XLOOKUP($A1505,'LISTA '!$D:$D,'LISTA '!$S:$S),"999999,9")</f>
        <v>999999,9</v>
      </c>
      <c r="M1505" s="2" t="str">
        <f>IFERROR(_xlfn.XLOOKUP($A1505,'LISTA '!$D:$D,'LISTA '!$S:$S),"999999,9")</f>
        <v>999999,9</v>
      </c>
      <c r="N1505" s="2" t="str">
        <f>IFERROR(_xlfn.XLOOKUP($A1505,'LISTA '!$D:$D,'LISTA '!$S:$S),"999999,9")</f>
        <v>999999,9</v>
      </c>
    </row>
    <row r="1506" spans="1:14" x14ac:dyDescent="0.3">
      <c r="A1506" s="187">
        <v>1234</v>
      </c>
      <c r="B1506" s="221">
        <v>126.5</v>
      </c>
      <c r="C1506" s="221">
        <v>126.5</v>
      </c>
      <c r="D1506" s="221">
        <v>126.5</v>
      </c>
      <c r="E1506" s="221">
        <v>0</v>
      </c>
      <c r="F1506" s="221">
        <v>0</v>
      </c>
      <c r="G1506" s="221">
        <v>0</v>
      </c>
      <c r="H1506" s="221">
        <v>0</v>
      </c>
      <c r="I1506" s="221">
        <v>0</v>
      </c>
      <c r="J1506" s="224">
        <v>46006.336053240739</v>
      </c>
      <c r="K1506" s="221">
        <v>2229</v>
      </c>
      <c r="L1506" s="235">
        <f>IFERROR(_xlfn.XLOOKUP($A1506,'LISTA '!$D:$D,'LISTA '!$S:$S),"999999,9")</f>
        <v>126.5</v>
      </c>
      <c r="M1506" s="2">
        <f>IFERROR(_xlfn.XLOOKUP($A1506,'LISTA '!$D:$D,'LISTA '!$S:$S),"999999,9")</f>
        <v>126.5</v>
      </c>
      <c r="N1506" s="2">
        <f>IFERROR(_xlfn.XLOOKUP($A1506,'LISTA '!$D:$D,'LISTA '!$S:$S),"999999,9")</f>
        <v>126.5</v>
      </c>
    </row>
    <row r="1507" spans="1:14" x14ac:dyDescent="0.3">
      <c r="A1507" s="187">
        <v>1237</v>
      </c>
      <c r="B1507" s="221">
        <v>60</v>
      </c>
      <c r="C1507" s="221">
        <v>60</v>
      </c>
      <c r="D1507" s="221">
        <v>60</v>
      </c>
      <c r="E1507" s="221">
        <v>0</v>
      </c>
      <c r="F1507" s="221">
        <v>0</v>
      </c>
      <c r="G1507" s="221">
        <v>0</v>
      </c>
      <c r="H1507" s="221">
        <v>0</v>
      </c>
      <c r="I1507" s="221">
        <v>0</v>
      </c>
      <c r="J1507" s="224">
        <v>46006.336053240739</v>
      </c>
      <c r="K1507" s="221">
        <v>2232</v>
      </c>
      <c r="L1507" s="235">
        <f>IFERROR(_xlfn.XLOOKUP($A1507,'LISTA '!$D:$D,'LISTA '!$S:$S),"999999,9")</f>
        <v>60</v>
      </c>
      <c r="M1507" s="2">
        <f>IFERROR(_xlfn.XLOOKUP($A1507,'LISTA '!$D:$D,'LISTA '!$S:$S),"999999,9")</f>
        <v>60</v>
      </c>
      <c r="N1507" s="2">
        <f>IFERROR(_xlfn.XLOOKUP($A1507,'LISTA '!$D:$D,'LISTA '!$S:$S),"999999,9")</f>
        <v>60</v>
      </c>
    </row>
    <row r="1508" spans="1:14" x14ac:dyDescent="0.3">
      <c r="A1508" s="187">
        <v>1238</v>
      </c>
      <c r="B1508" s="221">
        <v>18</v>
      </c>
      <c r="C1508" s="221">
        <v>18</v>
      </c>
      <c r="D1508" s="221">
        <v>18</v>
      </c>
      <c r="E1508" s="221">
        <v>0</v>
      </c>
      <c r="F1508" s="221">
        <v>0</v>
      </c>
      <c r="G1508" s="221">
        <v>0</v>
      </c>
      <c r="H1508" s="221">
        <v>0</v>
      </c>
      <c r="I1508" s="221">
        <v>0</v>
      </c>
      <c r="J1508" s="224">
        <v>46006.336053240739</v>
      </c>
      <c r="K1508" s="221">
        <v>2233</v>
      </c>
      <c r="L1508" s="235">
        <f>IFERROR(_xlfn.XLOOKUP($A1508,'LISTA '!$D:$D,'LISTA '!$S:$S),"999999,9")</f>
        <v>18</v>
      </c>
      <c r="M1508" s="2">
        <f>IFERROR(_xlfn.XLOOKUP($A1508,'LISTA '!$D:$D,'LISTA '!$S:$S),"999999,9")</f>
        <v>18</v>
      </c>
      <c r="N1508" s="2">
        <f>IFERROR(_xlfn.XLOOKUP($A1508,'LISTA '!$D:$D,'LISTA '!$S:$S),"999999,9")</f>
        <v>18</v>
      </c>
    </row>
    <row r="1509" spans="1:14" x14ac:dyDescent="0.3">
      <c r="A1509" s="187">
        <v>1239</v>
      </c>
      <c r="B1509" s="221">
        <v>45</v>
      </c>
      <c r="C1509" s="221">
        <v>45</v>
      </c>
      <c r="D1509" s="221">
        <v>45</v>
      </c>
      <c r="E1509" s="221">
        <v>0</v>
      </c>
      <c r="F1509" s="221">
        <v>0</v>
      </c>
      <c r="G1509" s="221">
        <v>0</v>
      </c>
      <c r="H1509" s="221">
        <v>0</v>
      </c>
      <c r="I1509" s="221">
        <v>0</v>
      </c>
      <c r="J1509" s="224">
        <v>46006.336053240739</v>
      </c>
      <c r="K1509" s="221">
        <v>2234</v>
      </c>
      <c r="L1509" s="235">
        <f>IFERROR(_xlfn.XLOOKUP($A1509,'LISTA '!$D:$D,'LISTA '!$S:$S),"999999,9")</f>
        <v>45</v>
      </c>
      <c r="M1509" s="2">
        <f>IFERROR(_xlfn.XLOOKUP($A1509,'LISTA '!$D:$D,'LISTA '!$S:$S),"999999,9")</f>
        <v>45</v>
      </c>
      <c r="N1509" s="2">
        <f>IFERROR(_xlfn.XLOOKUP($A1509,'LISTA '!$D:$D,'LISTA '!$S:$S),"999999,9")</f>
        <v>45</v>
      </c>
    </row>
    <row r="1510" spans="1:14" x14ac:dyDescent="0.3">
      <c r="A1510" s="187">
        <v>21218</v>
      </c>
      <c r="B1510" s="221">
        <v>80</v>
      </c>
      <c r="C1510" s="221">
        <v>80</v>
      </c>
      <c r="D1510" s="221">
        <v>80</v>
      </c>
      <c r="E1510" s="221">
        <v>0</v>
      </c>
      <c r="F1510" s="221">
        <v>0</v>
      </c>
      <c r="G1510" s="221">
        <v>0</v>
      </c>
      <c r="H1510" s="221">
        <v>0</v>
      </c>
      <c r="I1510" s="221">
        <v>0</v>
      </c>
      <c r="J1510" s="224">
        <v>46006.336053240739</v>
      </c>
      <c r="K1510" s="221">
        <v>2245</v>
      </c>
      <c r="L1510" s="235">
        <f>IFERROR(_xlfn.XLOOKUP($A1510,'LISTA '!$D:$D,'LISTA '!$S:$S),"999999,9")</f>
        <v>80</v>
      </c>
      <c r="M1510" s="2">
        <f>IFERROR(_xlfn.XLOOKUP($A1510,'LISTA '!$D:$D,'LISTA '!$S:$S),"999999,9")</f>
        <v>80</v>
      </c>
      <c r="N1510" s="2">
        <f>IFERROR(_xlfn.XLOOKUP($A1510,'LISTA '!$D:$D,'LISTA '!$S:$S),"999999,9")</f>
        <v>80</v>
      </c>
    </row>
    <row r="1511" spans="1:14" x14ac:dyDescent="0.3">
      <c r="A1511" s="187">
        <v>21219</v>
      </c>
      <c r="B1511" s="221">
        <v>135</v>
      </c>
      <c r="C1511" s="221">
        <v>135</v>
      </c>
      <c r="D1511" s="221">
        <v>135</v>
      </c>
      <c r="E1511" s="221">
        <v>0</v>
      </c>
      <c r="F1511" s="221">
        <v>0</v>
      </c>
      <c r="G1511" s="221">
        <v>0</v>
      </c>
      <c r="H1511" s="221">
        <v>0</v>
      </c>
      <c r="I1511" s="221">
        <v>0</v>
      </c>
      <c r="J1511" s="224">
        <v>46006.336053240739</v>
      </c>
      <c r="K1511" s="221">
        <v>2246</v>
      </c>
      <c r="L1511" s="235">
        <f>IFERROR(_xlfn.XLOOKUP($A1511,'LISTA '!$D:$D,'LISTA '!$S:$S),"999999,9")</f>
        <v>135</v>
      </c>
      <c r="M1511" s="2">
        <f>IFERROR(_xlfn.XLOOKUP($A1511,'LISTA '!$D:$D,'LISTA '!$S:$S),"999999,9")</f>
        <v>135</v>
      </c>
      <c r="N1511" s="2">
        <f>IFERROR(_xlfn.XLOOKUP($A1511,'LISTA '!$D:$D,'LISTA '!$S:$S),"999999,9")</f>
        <v>135</v>
      </c>
    </row>
    <row r="1512" spans="1:14" x14ac:dyDescent="0.3">
      <c r="A1512" s="187">
        <v>1251</v>
      </c>
      <c r="B1512" s="221">
        <v>45</v>
      </c>
      <c r="C1512" s="221">
        <v>45</v>
      </c>
      <c r="D1512" s="221">
        <v>45</v>
      </c>
      <c r="E1512" s="221">
        <v>0</v>
      </c>
      <c r="F1512" s="221">
        <v>0</v>
      </c>
      <c r="G1512" s="221">
        <v>0</v>
      </c>
      <c r="H1512" s="221">
        <v>0</v>
      </c>
      <c r="I1512" s="221">
        <v>0</v>
      </c>
      <c r="J1512" s="224">
        <v>46006.336053240739</v>
      </c>
      <c r="K1512" s="221">
        <v>2252</v>
      </c>
      <c r="L1512" s="235">
        <f>IFERROR(_xlfn.XLOOKUP($A1512,'LISTA '!$D:$D,'LISTA '!$S:$S),"999999,9")</f>
        <v>45</v>
      </c>
      <c r="M1512" s="2">
        <f>IFERROR(_xlfn.XLOOKUP($A1512,'LISTA '!$D:$D,'LISTA '!$S:$S),"999999,9")</f>
        <v>45</v>
      </c>
      <c r="N1512" s="2">
        <f>IFERROR(_xlfn.XLOOKUP($A1512,'LISTA '!$D:$D,'LISTA '!$S:$S),"999999,9")</f>
        <v>45</v>
      </c>
    </row>
    <row r="1513" spans="1:14" x14ac:dyDescent="0.3">
      <c r="A1513" s="187">
        <v>21221</v>
      </c>
      <c r="B1513" s="221">
        <v>51</v>
      </c>
      <c r="C1513" s="221">
        <v>51</v>
      </c>
      <c r="D1513" s="221">
        <v>51</v>
      </c>
      <c r="E1513" s="221">
        <v>0</v>
      </c>
      <c r="F1513" s="221">
        <v>0</v>
      </c>
      <c r="G1513" s="221">
        <v>0</v>
      </c>
      <c r="H1513" s="221">
        <v>0</v>
      </c>
      <c r="I1513" s="221">
        <v>0</v>
      </c>
      <c r="J1513" s="224">
        <v>46006.336053240739</v>
      </c>
      <c r="K1513" s="221">
        <v>2255</v>
      </c>
      <c r="L1513" s="235">
        <f>IFERROR(_xlfn.XLOOKUP($A1513,'LISTA '!$D:$D,'LISTA '!$S:$S),"999999,9")</f>
        <v>51</v>
      </c>
      <c r="M1513" s="2">
        <f>IFERROR(_xlfn.XLOOKUP($A1513,'LISTA '!$D:$D,'LISTA '!$S:$S),"999999,9")</f>
        <v>51</v>
      </c>
      <c r="N1513" s="2">
        <f>IFERROR(_xlfn.XLOOKUP($A1513,'LISTA '!$D:$D,'LISTA '!$S:$S),"999999,9")</f>
        <v>51</v>
      </c>
    </row>
    <row r="1514" spans="1:14" x14ac:dyDescent="0.3">
      <c r="A1514" s="187">
        <v>21223</v>
      </c>
      <c r="B1514" s="221">
        <v>85.5</v>
      </c>
      <c r="C1514" s="221">
        <v>85.5</v>
      </c>
      <c r="D1514" s="221">
        <v>85.5</v>
      </c>
      <c r="E1514" s="221">
        <v>0</v>
      </c>
      <c r="F1514" s="221">
        <v>0</v>
      </c>
      <c r="G1514" s="221">
        <v>0</v>
      </c>
      <c r="H1514" s="221">
        <v>0</v>
      </c>
      <c r="I1514" s="221">
        <v>0</v>
      </c>
      <c r="J1514" s="224">
        <v>46006.336053240739</v>
      </c>
      <c r="K1514" s="221">
        <v>2257</v>
      </c>
      <c r="L1514" s="235">
        <f>IFERROR(_xlfn.XLOOKUP($A1514,'LISTA '!$D:$D,'LISTA '!$S:$S),"999999,9")</f>
        <v>85.5</v>
      </c>
      <c r="M1514" s="2">
        <f>IFERROR(_xlfn.XLOOKUP($A1514,'LISTA '!$D:$D,'LISTA '!$S:$S),"999999,9")</f>
        <v>85.5</v>
      </c>
      <c r="N1514" s="2">
        <f>IFERROR(_xlfn.XLOOKUP($A1514,'LISTA '!$D:$D,'LISTA '!$S:$S),"999999,9")</f>
        <v>85.5</v>
      </c>
    </row>
    <row r="1515" spans="1:14" x14ac:dyDescent="0.3">
      <c r="A1515" s="187">
        <v>1257</v>
      </c>
      <c r="B1515" s="221">
        <v>30.5</v>
      </c>
      <c r="C1515" s="221">
        <v>30.5</v>
      </c>
      <c r="D1515" s="221">
        <v>30.5</v>
      </c>
      <c r="E1515" s="221">
        <v>0</v>
      </c>
      <c r="F1515" s="221">
        <v>0</v>
      </c>
      <c r="G1515" s="221">
        <v>0</v>
      </c>
      <c r="H1515" s="221">
        <v>0</v>
      </c>
      <c r="I1515" s="221">
        <v>0</v>
      </c>
      <c r="J1515" s="224">
        <v>46006.336053240739</v>
      </c>
      <c r="K1515" s="221">
        <v>2274</v>
      </c>
      <c r="L1515" s="235">
        <f>IFERROR(_xlfn.XLOOKUP($A1515,'LISTA '!$D:$D,'LISTA '!$S:$S),"999999,9")</f>
        <v>30.5</v>
      </c>
      <c r="M1515" s="2">
        <f>IFERROR(_xlfn.XLOOKUP($A1515,'LISTA '!$D:$D,'LISTA '!$S:$S),"999999,9")</f>
        <v>30.5</v>
      </c>
      <c r="N1515" s="2">
        <f>IFERROR(_xlfn.XLOOKUP($A1515,'LISTA '!$D:$D,'LISTA '!$S:$S),"999999,9")</f>
        <v>30.5</v>
      </c>
    </row>
    <row r="1516" spans="1:14" x14ac:dyDescent="0.3">
      <c r="A1516" s="187">
        <v>21239</v>
      </c>
      <c r="B1516" s="221">
        <v>999999.9</v>
      </c>
      <c r="C1516" s="221">
        <v>999999.9</v>
      </c>
      <c r="D1516" s="221">
        <v>999999.9</v>
      </c>
      <c r="E1516" s="221">
        <v>0</v>
      </c>
      <c r="F1516" s="221">
        <v>0</v>
      </c>
      <c r="G1516" s="221">
        <v>0</v>
      </c>
      <c r="H1516" s="221">
        <v>0</v>
      </c>
      <c r="I1516" s="221">
        <v>0</v>
      </c>
      <c r="J1516" s="224">
        <v>46006.336053240739</v>
      </c>
      <c r="K1516" s="221">
        <v>2281</v>
      </c>
      <c r="L1516" s="235" t="str">
        <f>IFERROR(_xlfn.XLOOKUP($A1516,'LISTA '!$D:$D,'LISTA '!$S:$S),"999999,9")</f>
        <v>999999,9</v>
      </c>
      <c r="M1516" s="2" t="str">
        <f>IFERROR(_xlfn.XLOOKUP($A1516,'LISTA '!$D:$D,'LISTA '!$S:$S),"999999,9")</f>
        <v>999999,9</v>
      </c>
      <c r="N1516" s="2" t="str">
        <f>IFERROR(_xlfn.XLOOKUP($A1516,'LISTA '!$D:$D,'LISTA '!$S:$S),"999999,9")</f>
        <v>999999,9</v>
      </c>
    </row>
    <row r="1517" spans="1:14" x14ac:dyDescent="0.3">
      <c r="A1517" s="187">
        <v>21256</v>
      </c>
      <c r="B1517" s="221">
        <v>999999.9</v>
      </c>
      <c r="C1517" s="221">
        <v>999999.9</v>
      </c>
      <c r="D1517" s="221">
        <v>999999.9</v>
      </c>
      <c r="E1517" s="221">
        <v>0</v>
      </c>
      <c r="F1517" s="221">
        <v>0</v>
      </c>
      <c r="G1517" s="221">
        <v>0</v>
      </c>
      <c r="H1517" s="221">
        <v>0</v>
      </c>
      <c r="I1517" s="221">
        <v>0</v>
      </c>
      <c r="J1517" s="224">
        <v>46006.336053240739</v>
      </c>
      <c r="K1517" s="221">
        <v>2310</v>
      </c>
      <c r="L1517" s="235" t="str">
        <f>IFERROR(_xlfn.XLOOKUP($A1517,'LISTA '!$D:$D,'LISTA '!$S:$S),"999999,9")</f>
        <v>999999,9</v>
      </c>
      <c r="M1517" s="2" t="str">
        <f>IFERROR(_xlfn.XLOOKUP($A1517,'LISTA '!$D:$D,'LISTA '!$S:$S),"999999,9")</f>
        <v>999999,9</v>
      </c>
      <c r="N1517" s="2" t="str">
        <f>IFERROR(_xlfn.XLOOKUP($A1517,'LISTA '!$D:$D,'LISTA '!$S:$S),"999999,9")</f>
        <v>999999,9</v>
      </c>
    </row>
    <row r="1518" spans="1:14" x14ac:dyDescent="0.3">
      <c r="A1518" s="187">
        <v>11056</v>
      </c>
      <c r="B1518" s="221">
        <v>999999.9</v>
      </c>
      <c r="C1518" s="221">
        <v>999999.9</v>
      </c>
      <c r="D1518" s="221">
        <v>999999.9</v>
      </c>
      <c r="E1518" s="221">
        <v>0</v>
      </c>
      <c r="F1518" s="221">
        <v>0</v>
      </c>
      <c r="G1518" s="221">
        <v>0</v>
      </c>
      <c r="H1518" s="221">
        <v>0</v>
      </c>
      <c r="I1518" s="221">
        <v>0</v>
      </c>
      <c r="J1518" s="224">
        <v>46006.336053240739</v>
      </c>
      <c r="K1518" s="221">
        <v>2312</v>
      </c>
      <c r="L1518" s="235" t="str">
        <f>IFERROR(_xlfn.XLOOKUP($A1518,'LISTA '!$D:$D,'LISTA '!$S:$S),"999999,9")</f>
        <v>999999,9</v>
      </c>
      <c r="M1518" s="2" t="str">
        <f>IFERROR(_xlfn.XLOOKUP($A1518,'LISTA '!$D:$D,'LISTA '!$S:$S),"999999,9")</f>
        <v>999999,9</v>
      </c>
      <c r="N1518" s="2" t="str">
        <f>IFERROR(_xlfn.XLOOKUP($A1518,'LISTA '!$D:$D,'LISTA '!$S:$S),"999999,9")</f>
        <v>999999,9</v>
      </c>
    </row>
    <row r="1519" spans="1:14" x14ac:dyDescent="0.3">
      <c r="A1519" s="187">
        <v>11059</v>
      </c>
      <c r="B1519" s="221">
        <v>999999.9</v>
      </c>
      <c r="C1519" s="221">
        <v>999999.9</v>
      </c>
      <c r="D1519" s="221">
        <v>999999.9</v>
      </c>
      <c r="E1519" s="221">
        <v>0</v>
      </c>
      <c r="F1519" s="221">
        <v>0</v>
      </c>
      <c r="G1519" s="221">
        <v>0</v>
      </c>
      <c r="H1519" s="221">
        <v>0</v>
      </c>
      <c r="I1519" s="221">
        <v>0</v>
      </c>
      <c r="J1519" s="224">
        <v>46006.336053240739</v>
      </c>
      <c r="K1519" s="221">
        <v>2351</v>
      </c>
      <c r="L1519" s="235" t="str">
        <f>IFERROR(_xlfn.XLOOKUP($A1519,'LISTA '!$D:$D,'LISTA '!$S:$S),"999999,9")</f>
        <v>999999,9</v>
      </c>
      <c r="M1519" s="2" t="str">
        <f>IFERROR(_xlfn.XLOOKUP($A1519,'LISTA '!$D:$D,'LISTA '!$S:$S),"999999,9")</f>
        <v>999999,9</v>
      </c>
      <c r="N1519" s="2" t="str">
        <f>IFERROR(_xlfn.XLOOKUP($A1519,'LISTA '!$D:$D,'LISTA '!$S:$S),"999999,9")</f>
        <v>999999,9</v>
      </c>
    </row>
    <row r="1520" spans="1:14" x14ac:dyDescent="0.3">
      <c r="A1520" s="187">
        <v>21287</v>
      </c>
      <c r="B1520" s="221">
        <v>70</v>
      </c>
      <c r="C1520" s="221">
        <v>70</v>
      </c>
      <c r="D1520" s="221">
        <v>70</v>
      </c>
      <c r="E1520" s="221">
        <v>0</v>
      </c>
      <c r="F1520" s="221">
        <v>0</v>
      </c>
      <c r="G1520" s="221">
        <v>0</v>
      </c>
      <c r="H1520" s="221">
        <v>0</v>
      </c>
      <c r="I1520" s="221">
        <v>0</v>
      </c>
      <c r="J1520" s="224">
        <v>46006.336053240739</v>
      </c>
      <c r="K1520" s="221">
        <v>2376</v>
      </c>
      <c r="L1520" s="235">
        <f>IFERROR(_xlfn.XLOOKUP($A1520,'LISTA '!$D:$D,'LISTA '!$S:$S),"999999,9")</f>
        <v>70</v>
      </c>
      <c r="M1520" s="2">
        <f>IFERROR(_xlfn.XLOOKUP($A1520,'LISTA '!$D:$D,'LISTA '!$S:$S),"999999,9")</f>
        <v>70</v>
      </c>
      <c r="N1520" s="2">
        <f>IFERROR(_xlfn.XLOOKUP($A1520,'LISTA '!$D:$D,'LISTA '!$S:$S),"999999,9")</f>
        <v>70</v>
      </c>
    </row>
    <row r="1521" spans="1:14" x14ac:dyDescent="0.3">
      <c r="A1521" s="187">
        <v>11060</v>
      </c>
      <c r="B1521" s="221">
        <v>210</v>
      </c>
      <c r="C1521" s="221">
        <v>210</v>
      </c>
      <c r="D1521" s="221">
        <v>210</v>
      </c>
      <c r="E1521" s="221">
        <v>0</v>
      </c>
      <c r="F1521" s="221">
        <v>0</v>
      </c>
      <c r="G1521" s="221">
        <v>0</v>
      </c>
      <c r="H1521" s="221">
        <v>0</v>
      </c>
      <c r="I1521" s="221">
        <v>0</v>
      </c>
      <c r="J1521" s="224">
        <v>46006.336053240739</v>
      </c>
      <c r="K1521" s="221">
        <v>2384</v>
      </c>
      <c r="L1521" s="235">
        <f>IFERROR(_xlfn.XLOOKUP($A1521,'LISTA '!$D:$D,'LISTA '!$S:$S),"999999,9")</f>
        <v>210</v>
      </c>
      <c r="M1521" s="2">
        <f>IFERROR(_xlfn.XLOOKUP($A1521,'LISTA '!$D:$D,'LISTA '!$S:$S),"999999,9")</f>
        <v>210</v>
      </c>
      <c r="N1521" s="2">
        <f>IFERROR(_xlfn.XLOOKUP($A1521,'LISTA '!$D:$D,'LISTA '!$S:$S),"999999,9")</f>
        <v>210</v>
      </c>
    </row>
    <row r="1522" spans="1:14" x14ac:dyDescent="0.3">
      <c r="A1522" s="187">
        <v>21293</v>
      </c>
      <c r="B1522" s="221">
        <v>39.299999999999997</v>
      </c>
      <c r="C1522" s="221">
        <v>39.299999999999997</v>
      </c>
      <c r="D1522" s="221">
        <v>39.299999999999997</v>
      </c>
      <c r="E1522" s="221">
        <v>0</v>
      </c>
      <c r="F1522" s="221">
        <v>0</v>
      </c>
      <c r="G1522" s="221">
        <v>0</v>
      </c>
      <c r="H1522" s="221">
        <v>0</v>
      </c>
      <c r="I1522" s="221">
        <v>0</v>
      </c>
      <c r="J1522" s="224">
        <v>46006.336053240739</v>
      </c>
      <c r="K1522" s="221">
        <v>2388</v>
      </c>
      <c r="L1522" s="235">
        <f>IFERROR(_xlfn.XLOOKUP($A1522,'LISTA '!$D:$D,'LISTA '!$S:$S),"999999,9")</f>
        <v>39.299999999999997</v>
      </c>
      <c r="M1522" s="2">
        <f>IFERROR(_xlfn.XLOOKUP($A1522,'LISTA '!$D:$D,'LISTA '!$S:$S),"999999,9")</f>
        <v>39.299999999999997</v>
      </c>
      <c r="N1522" s="2">
        <f>IFERROR(_xlfn.XLOOKUP($A1522,'LISTA '!$D:$D,'LISTA '!$S:$S),"999999,9")</f>
        <v>39.299999999999997</v>
      </c>
    </row>
    <row r="1523" spans="1:14" x14ac:dyDescent="0.3">
      <c r="A1523" s="187">
        <v>21311</v>
      </c>
      <c r="B1523" s="221">
        <v>999999.9</v>
      </c>
      <c r="C1523" s="221">
        <v>999999.9</v>
      </c>
      <c r="D1523" s="221">
        <v>999999.9</v>
      </c>
      <c r="E1523" s="221">
        <v>0</v>
      </c>
      <c r="F1523" s="221">
        <v>0</v>
      </c>
      <c r="G1523" s="221">
        <v>0</v>
      </c>
      <c r="H1523" s="221">
        <v>0</v>
      </c>
      <c r="I1523" s="221">
        <v>0</v>
      </c>
      <c r="J1523" s="224">
        <v>46006.336053240739</v>
      </c>
      <c r="K1523" s="221">
        <v>2479</v>
      </c>
      <c r="L1523" s="235" t="str">
        <f>IFERROR(_xlfn.XLOOKUP($A1523,'LISTA '!$D:$D,'LISTA '!$S:$S),"999999,9")</f>
        <v>999999,9</v>
      </c>
      <c r="M1523" s="2" t="str">
        <f>IFERROR(_xlfn.XLOOKUP($A1523,'LISTA '!$D:$D,'LISTA '!$S:$S),"999999,9")</f>
        <v>999999,9</v>
      </c>
      <c r="N1523" s="2" t="str">
        <f>IFERROR(_xlfn.XLOOKUP($A1523,'LISTA '!$D:$D,'LISTA '!$S:$S),"999999,9")</f>
        <v>999999,9</v>
      </c>
    </row>
    <row r="1524" spans="1:14" x14ac:dyDescent="0.3">
      <c r="A1524" s="187">
        <v>21313</v>
      </c>
      <c r="B1524" s="221">
        <v>999999.9</v>
      </c>
      <c r="C1524" s="221">
        <v>999999.9</v>
      </c>
      <c r="D1524" s="221">
        <v>999999.9</v>
      </c>
      <c r="E1524" s="221">
        <v>0</v>
      </c>
      <c r="F1524" s="221">
        <v>0</v>
      </c>
      <c r="G1524" s="221">
        <v>0</v>
      </c>
      <c r="H1524" s="221">
        <v>0</v>
      </c>
      <c r="I1524" s="221">
        <v>0</v>
      </c>
      <c r="J1524" s="224">
        <v>46006.336053240739</v>
      </c>
      <c r="K1524" s="221">
        <v>2486</v>
      </c>
      <c r="L1524" s="235" t="str">
        <f>IFERROR(_xlfn.XLOOKUP($A1524,'LISTA '!$D:$D,'LISTA '!$S:$S),"999999,9")</f>
        <v>999999,9</v>
      </c>
      <c r="M1524" s="2" t="str">
        <f>IFERROR(_xlfn.XLOOKUP($A1524,'LISTA '!$D:$D,'LISTA '!$S:$S),"999999,9")</f>
        <v>999999,9</v>
      </c>
      <c r="N1524" s="2" t="str">
        <f>IFERROR(_xlfn.XLOOKUP($A1524,'LISTA '!$D:$D,'LISTA '!$S:$S),"999999,9")</f>
        <v>999999,9</v>
      </c>
    </row>
    <row r="1525" spans="1:14" x14ac:dyDescent="0.3">
      <c r="A1525" s="187">
        <v>1408</v>
      </c>
      <c r="B1525" s="221">
        <v>145</v>
      </c>
      <c r="C1525" s="221">
        <v>145</v>
      </c>
      <c r="D1525" s="221">
        <v>145</v>
      </c>
      <c r="E1525" s="221">
        <v>0</v>
      </c>
      <c r="F1525" s="221">
        <v>0</v>
      </c>
      <c r="G1525" s="221">
        <v>0</v>
      </c>
      <c r="H1525" s="221">
        <v>0</v>
      </c>
      <c r="I1525" s="221">
        <v>0</v>
      </c>
      <c r="J1525" s="224">
        <v>46006.336053240739</v>
      </c>
      <c r="K1525" s="221">
        <v>2540</v>
      </c>
      <c r="L1525" s="235">
        <f>IFERROR(_xlfn.XLOOKUP($A1525,'LISTA '!$D:$D,'LISTA '!$S:$S),"999999,9")</f>
        <v>145</v>
      </c>
      <c r="M1525" s="2">
        <f>IFERROR(_xlfn.XLOOKUP($A1525,'LISTA '!$D:$D,'LISTA '!$S:$S),"999999,9")</f>
        <v>145</v>
      </c>
      <c r="N1525" s="2">
        <f>IFERROR(_xlfn.XLOOKUP($A1525,'LISTA '!$D:$D,'LISTA '!$S:$S),"999999,9")</f>
        <v>145</v>
      </c>
    </row>
    <row r="1526" spans="1:14" x14ac:dyDescent="0.3">
      <c r="A1526" s="187">
        <v>1409</v>
      </c>
      <c r="B1526" s="221">
        <v>159.5</v>
      </c>
      <c r="C1526" s="221">
        <v>159.5</v>
      </c>
      <c r="D1526" s="221">
        <v>159.5</v>
      </c>
      <c r="E1526" s="221">
        <v>0</v>
      </c>
      <c r="F1526" s="221">
        <v>0</v>
      </c>
      <c r="G1526" s="221">
        <v>0</v>
      </c>
      <c r="H1526" s="221">
        <v>0</v>
      </c>
      <c r="I1526" s="221">
        <v>0</v>
      </c>
      <c r="J1526" s="224">
        <v>46006.336053240739</v>
      </c>
      <c r="K1526" s="221">
        <v>2541</v>
      </c>
      <c r="L1526" s="235">
        <f>IFERROR(_xlfn.XLOOKUP($A1526,'LISTA '!$D:$D,'LISTA '!$S:$S),"999999,9")</f>
        <v>159.5</v>
      </c>
      <c r="M1526" s="2">
        <f>IFERROR(_xlfn.XLOOKUP($A1526,'LISTA '!$D:$D,'LISTA '!$S:$S),"999999,9")</f>
        <v>159.5</v>
      </c>
      <c r="N1526" s="2">
        <f>IFERROR(_xlfn.XLOOKUP($A1526,'LISTA '!$D:$D,'LISTA '!$S:$S),"999999,9")</f>
        <v>159.5</v>
      </c>
    </row>
    <row r="1527" spans="1:14" x14ac:dyDescent="0.3">
      <c r="A1527" s="187">
        <v>21335</v>
      </c>
      <c r="B1527" s="221">
        <v>999999.9</v>
      </c>
      <c r="C1527" s="221">
        <v>999999.9</v>
      </c>
      <c r="D1527" s="221">
        <v>999999.9</v>
      </c>
      <c r="E1527" s="221">
        <v>0</v>
      </c>
      <c r="F1527" s="221">
        <v>0</v>
      </c>
      <c r="G1527" s="221">
        <v>0</v>
      </c>
      <c r="H1527" s="221">
        <v>0</v>
      </c>
      <c r="I1527" s="221">
        <v>0</v>
      </c>
      <c r="J1527" s="224">
        <v>46006.336053240739</v>
      </c>
      <c r="K1527" s="221">
        <v>2593</v>
      </c>
      <c r="L1527" s="235" t="str">
        <f>IFERROR(_xlfn.XLOOKUP($A1527,'LISTA '!$D:$D,'LISTA '!$S:$S),"999999,9")</f>
        <v>999999,9</v>
      </c>
      <c r="M1527" s="2" t="str">
        <f>IFERROR(_xlfn.XLOOKUP($A1527,'LISTA '!$D:$D,'LISTA '!$S:$S),"999999,9")</f>
        <v>999999,9</v>
      </c>
      <c r="N1527" s="2" t="str">
        <f>IFERROR(_xlfn.XLOOKUP($A1527,'LISTA '!$D:$D,'LISTA '!$S:$S),"999999,9")</f>
        <v>999999,9</v>
      </c>
    </row>
    <row r="1528" spans="1:14" x14ac:dyDescent="0.3">
      <c r="A1528" s="187">
        <v>21336</v>
      </c>
      <c r="B1528" s="221">
        <v>1025</v>
      </c>
      <c r="C1528" s="221">
        <v>1025</v>
      </c>
      <c r="D1528" s="221">
        <v>1025</v>
      </c>
      <c r="E1528" s="221">
        <v>0</v>
      </c>
      <c r="F1528" s="221">
        <v>0</v>
      </c>
      <c r="G1528" s="221">
        <v>0</v>
      </c>
      <c r="H1528" s="221">
        <v>0</v>
      </c>
      <c r="I1528" s="221">
        <v>0</v>
      </c>
      <c r="J1528" s="224">
        <v>46006.336053240739</v>
      </c>
      <c r="K1528" s="221">
        <v>2594</v>
      </c>
      <c r="L1528" s="235">
        <f>IFERROR(_xlfn.XLOOKUP($A1528,'LISTA '!$D:$D,'LISTA '!$S:$S),"999999,9")</f>
        <v>1025</v>
      </c>
      <c r="M1528" s="2">
        <f>IFERROR(_xlfn.XLOOKUP($A1528,'LISTA '!$D:$D,'LISTA '!$S:$S),"999999,9")</f>
        <v>1025</v>
      </c>
      <c r="N1528" s="2">
        <f>IFERROR(_xlfn.XLOOKUP($A1528,'LISTA '!$D:$D,'LISTA '!$S:$S),"999999,9")</f>
        <v>1025</v>
      </c>
    </row>
    <row r="1529" spans="1:14" x14ac:dyDescent="0.3">
      <c r="A1529" s="187">
        <v>21343</v>
      </c>
      <c r="B1529" s="221">
        <v>999999.9</v>
      </c>
      <c r="C1529" s="221">
        <v>999999.9</v>
      </c>
      <c r="D1529" s="221">
        <v>999999.9</v>
      </c>
      <c r="E1529" s="221">
        <v>0</v>
      </c>
      <c r="F1529" s="221">
        <v>0</v>
      </c>
      <c r="G1529" s="221">
        <v>0</v>
      </c>
      <c r="H1529" s="221">
        <v>0</v>
      </c>
      <c r="I1529" s="221">
        <v>0</v>
      </c>
      <c r="J1529" s="224">
        <v>46006.336053240739</v>
      </c>
      <c r="K1529" s="221">
        <v>2617</v>
      </c>
      <c r="L1529" s="235" t="str">
        <f>IFERROR(_xlfn.XLOOKUP($A1529,'LISTA '!$D:$D,'LISTA '!$S:$S),"999999,9")</f>
        <v>999999,9</v>
      </c>
      <c r="M1529" s="2" t="str">
        <f>IFERROR(_xlfn.XLOOKUP($A1529,'LISTA '!$D:$D,'LISTA '!$S:$S),"999999,9")</f>
        <v>999999,9</v>
      </c>
      <c r="N1529" s="2" t="str">
        <f>IFERROR(_xlfn.XLOOKUP($A1529,'LISTA '!$D:$D,'LISTA '!$S:$S),"999999,9")</f>
        <v>999999,9</v>
      </c>
    </row>
    <row r="1530" spans="1:14" x14ac:dyDescent="0.3">
      <c r="A1530" s="187">
        <v>21353</v>
      </c>
      <c r="B1530" s="221">
        <v>999999.9</v>
      </c>
      <c r="C1530" s="221">
        <v>999999.9</v>
      </c>
      <c r="D1530" s="221">
        <v>999999.9</v>
      </c>
      <c r="E1530" s="221">
        <v>0</v>
      </c>
      <c r="F1530" s="221">
        <v>0</v>
      </c>
      <c r="G1530" s="221">
        <v>0</v>
      </c>
      <c r="H1530" s="221">
        <v>0</v>
      </c>
      <c r="I1530" s="221">
        <v>0</v>
      </c>
      <c r="J1530" s="224">
        <v>46006.336053240739</v>
      </c>
      <c r="K1530" s="221">
        <v>2667</v>
      </c>
      <c r="L1530" s="235" t="str">
        <f>IFERROR(_xlfn.XLOOKUP($A1530,'LISTA '!$D:$D,'LISTA '!$S:$S),"999999,9")</f>
        <v>999999,9</v>
      </c>
      <c r="M1530" s="2" t="str">
        <f>IFERROR(_xlfn.XLOOKUP($A1530,'LISTA '!$D:$D,'LISTA '!$S:$S),"999999,9")</f>
        <v>999999,9</v>
      </c>
      <c r="N1530" s="2" t="str">
        <f>IFERROR(_xlfn.XLOOKUP($A1530,'LISTA '!$D:$D,'LISTA '!$S:$S),"999999,9")</f>
        <v>999999,9</v>
      </c>
    </row>
    <row r="1531" spans="1:14" x14ac:dyDescent="0.3">
      <c r="A1531" s="187">
        <v>2790</v>
      </c>
      <c r="B1531" s="221">
        <v>99.5</v>
      </c>
      <c r="C1531" s="221">
        <v>99.5</v>
      </c>
      <c r="D1531" s="221">
        <v>99.5</v>
      </c>
      <c r="E1531" s="221">
        <v>0</v>
      </c>
      <c r="F1531" s="221">
        <v>0</v>
      </c>
      <c r="G1531" s="221">
        <v>0</v>
      </c>
      <c r="H1531" s="221">
        <v>0</v>
      </c>
      <c r="I1531" s="221">
        <v>0</v>
      </c>
      <c r="J1531" s="224">
        <v>46006.336053240739</v>
      </c>
      <c r="K1531" s="221">
        <v>3735</v>
      </c>
      <c r="L1531" s="235">
        <f>IFERROR(_xlfn.XLOOKUP($A1531,'LISTA '!$D:$D,'LISTA '!$S:$S),"999999,9")</f>
        <v>99.5</v>
      </c>
      <c r="M1531" s="2">
        <f>IFERROR(_xlfn.XLOOKUP($A1531,'LISTA '!$D:$D,'LISTA '!$S:$S),"999999,9")</f>
        <v>99.5</v>
      </c>
      <c r="N1531" s="2">
        <f>IFERROR(_xlfn.XLOOKUP($A1531,'LISTA '!$D:$D,'LISTA '!$S:$S),"999999,9")</f>
        <v>99.5</v>
      </c>
    </row>
    <row r="1532" spans="1:14" x14ac:dyDescent="0.3">
      <c r="A1532" s="187">
        <v>954</v>
      </c>
      <c r="B1532" s="221">
        <v>1175</v>
      </c>
      <c r="C1532" s="221">
        <v>1175</v>
      </c>
      <c r="D1532" s="221">
        <v>1175</v>
      </c>
      <c r="E1532" s="221">
        <v>0</v>
      </c>
      <c r="F1532" s="221">
        <v>0</v>
      </c>
      <c r="G1532" s="221">
        <v>0</v>
      </c>
      <c r="H1532" s="221">
        <v>0</v>
      </c>
      <c r="I1532" s="221">
        <v>0</v>
      </c>
      <c r="J1532" s="224">
        <v>46006.336053240739</v>
      </c>
      <c r="K1532" s="221">
        <v>1655</v>
      </c>
      <c r="L1532" s="235">
        <f>IFERROR(_xlfn.XLOOKUP($A1532,'LISTA '!$D:$D,'LISTA '!$S:$S),"999999,9")</f>
        <v>1175</v>
      </c>
      <c r="M1532" s="2">
        <f>IFERROR(_xlfn.XLOOKUP($A1532,'LISTA '!$D:$D,'LISTA '!$S:$S),"999999,9")</f>
        <v>1175</v>
      </c>
      <c r="N1532" s="2">
        <f>IFERROR(_xlfn.XLOOKUP($A1532,'LISTA '!$D:$D,'LISTA '!$S:$S),"999999,9")</f>
        <v>1175</v>
      </c>
    </row>
    <row r="1533" spans="1:14" x14ac:dyDescent="0.3">
      <c r="A1533" s="187">
        <v>20979</v>
      </c>
      <c r="B1533" s="221">
        <v>999999.9</v>
      </c>
      <c r="C1533" s="221">
        <v>999999.9</v>
      </c>
      <c r="D1533" s="221">
        <v>999999.9</v>
      </c>
      <c r="E1533" s="221">
        <v>0</v>
      </c>
      <c r="F1533" s="221">
        <v>0</v>
      </c>
      <c r="G1533" s="221">
        <v>0</v>
      </c>
      <c r="H1533" s="221">
        <v>0</v>
      </c>
      <c r="I1533" s="221">
        <v>0</v>
      </c>
      <c r="J1533" s="224">
        <v>46006.336053240739</v>
      </c>
      <c r="K1533" s="221">
        <v>1705</v>
      </c>
      <c r="L1533" s="235">
        <v>999999.9</v>
      </c>
      <c r="M1533" s="2">
        <v>999999.9</v>
      </c>
      <c r="N1533" s="2">
        <v>999999.9</v>
      </c>
    </row>
    <row r="1534" spans="1:14" x14ac:dyDescent="0.3">
      <c r="A1534" s="187">
        <v>989</v>
      </c>
      <c r="B1534" s="221">
        <v>106.5</v>
      </c>
      <c r="C1534" s="221">
        <v>106.5</v>
      </c>
      <c r="D1534" s="221">
        <v>106.5</v>
      </c>
      <c r="E1534" s="221">
        <v>0</v>
      </c>
      <c r="F1534" s="221">
        <v>0</v>
      </c>
      <c r="G1534" s="221">
        <v>0</v>
      </c>
      <c r="H1534" s="221">
        <v>0</v>
      </c>
      <c r="I1534" s="221">
        <v>0</v>
      </c>
      <c r="J1534" s="224">
        <v>46006.336053240739</v>
      </c>
      <c r="K1534" s="221">
        <v>1735</v>
      </c>
      <c r="L1534" s="235">
        <f>IFERROR(_xlfn.XLOOKUP($A1534,'LISTA '!$D:$D,'LISTA '!$S:$S),"999999,9")</f>
        <v>106.5</v>
      </c>
      <c r="M1534" s="2">
        <f>IFERROR(_xlfn.XLOOKUP($A1534,'LISTA '!$D:$D,'LISTA '!$S:$S),"999999,9")</f>
        <v>106.5</v>
      </c>
      <c r="N1534" s="2">
        <f>IFERROR(_xlfn.XLOOKUP($A1534,'LISTA '!$D:$D,'LISTA '!$S:$S),"999999,9")</f>
        <v>106.5</v>
      </c>
    </row>
    <row r="1535" spans="1:14" x14ac:dyDescent="0.3">
      <c r="A1535" s="187">
        <v>1007</v>
      </c>
      <c r="B1535" s="221">
        <v>2200</v>
      </c>
      <c r="C1535" s="221">
        <v>2200</v>
      </c>
      <c r="D1535" s="221">
        <v>2200</v>
      </c>
      <c r="E1535" s="221">
        <v>0</v>
      </c>
      <c r="F1535" s="221">
        <v>0</v>
      </c>
      <c r="G1535" s="221">
        <v>0</v>
      </c>
      <c r="H1535" s="221">
        <v>0</v>
      </c>
      <c r="I1535" s="221">
        <v>0</v>
      </c>
      <c r="J1535" s="224">
        <v>46006.336053240739</v>
      </c>
      <c r="K1535" s="221">
        <v>1768</v>
      </c>
      <c r="L1535" s="235">
        <f>IFERROR(_xlfn.XLOOKUP($A1535,'LISTA '!$D:$D,'LISTA '!$S:$S),"999999,9")</f>
        <v>2200</v>
      </c>
      <c r="M1535" s="2">
        <f>IFERROR(_xlfn.XLOOKUP($A1535,'LISTA '!$D:$D,'LISTA '!$S:$S),"999999,9")</f>
        <v>2200</v>
      </c>
      <c r="N1535" s="2">
        <f>IFERROR(_xlfn.XLOOKUP($A1535,'LISTA '!$D:$D,'LISTA '!$S:$S),"999999,9")</f>
        <v>2200</v>
      </c>
    </row>
    <row r="1536" spans="1:14" x14ac:dyDescent="0.3">
      <c r="A1536" s="187">
        <v>21046</v>
      </c>
      <c r="B1536" s="221">
        <v>999999.9</v>
      </c>
      <c r="C1536" s="221">
        <v>999999.9</v>
      </c>
      <c r="D1536" s="221">
        <v>999999.9</v>
      </c>
      <c r="E1536" s="221">
        <v>0</v>
      </c>
      <c r="F1536" s="221">
        <v>0</v>
      </c>
      <c r="G1536" s="221">
        <v>0</v>
      </c>
      <c r="H1536" s="221">
        <v>0</v>
      </c>
      <c r="I1536" s="221">
        <v>0</v>
      </c>
      <c r="J1536" s="224">
        <v>46006.336053240739</v>
      </c>
      <c r="K1536" s="221">
        <v>1855</v>
      </c>
      <c r="L1536" s="235" t="str">
        <f>IFERROR(_xlfn.XLOOKUP($A1536,'LISTA '!$D:$D,'LISTA '!$S:$S),"999999,9")</f>
        <v>999999,9</v>
      </c>
      <c r="M1536" s="2" t="str">
        <f>IFERROR(_xlfn.XLOOKUP($A1536,'LISTA '!$D:$D,'LISTA '!$S:$S),"999999,9")</f>
        <v>999999,9</v>
      </c>
      <c r="N1536" s="2" t="str">
        <f>IFERROR(_xlfn.XLOOKUP($A1536,'LISTA '!$D:$D,'LISTA '!$S:$S),"999999,9")</f>
        <v>999999,9</v>
      </c>
    </row>
    <row r="1537" spans="1:14" x14ac:dyDescent="0.3">
      <c r="A1537" s="187">
        <v>21049</v>
      </c>
      <c r="B1537" s="221">
        <v>65</v>
      </c>
      <c r="C1537" s="221">
        <v>65</v>
      </c>
      <c r="D1537" s="221">
        <v>65</v>
      </c>
      <c r="E1537" s="221">
        <v>0</v>
      </c>
      <c r="F1537" s="221">
        <v>0</v>
      </c>
      <c r="G1537" s="221">
        <v>0</v>
      </c>
      <c r="H1537" s="221">
        <v>0</v>
      </c>
      <c r="I1537" s="221">
        <v>0</v>
      </c>
      <c r="J1537" s="224">
        <v>46006.336053240739</v>
      </c>
      <c r="K1537" s="221">
        <v>1859</v>
      </c>
      <c r="L1537" s="235">
        <f>IFERROR(_xlfn.XLOOKUP($A1537,'LISTA '!$D:$D,'LISTA '!$S:$S),"999999,9")</f>
        <v>65</v>
      </c>
      <c r="M1537" s="2">
        <f>IFERROR(_xlfn.XLOOKUP($A1537,'LISTA '!$D:$D,'LISTA '!$S:$S),"999999,9")</f>
        <v>65</v>
      </c>
      <c r="N1537" s="2">
        <f>IFERROR(_xlfn.XLOOKUP($A1537,'LISTA '!$D:$D,'LISTA '!$S:$S),"999999,9")</f>
        <v>65</v>
      </c>
    </row>
    <row r="1538" spans="1:14" x14ac:dyDescent="0.3">
      <c r="A1538" s="187">
        <v>1168</v>
      </c>
      <c r="B1538" s="221">
        <v>105</v>
      </c>
      <c r="C1538" s="221">
        <v>105</v>
      </c>
      <c r="D1538" s="221">
        <v>105</v>
      </c>
      <c r="E1538" s="221">
        <v>0</v>
      </c>
      <c r="F1538" s="221">
        <v>0</v>
      </c>
      <c r="G1538" s="221">
        <v>0</v>
      </c>
      <c r="H1538" s="221">
        <v>0</v>
      </c>
      <c r="I1538" s="221">
        <v>0</v>
      </c>
      <c r="J1538" s="224">
        <v>46006.336053240739</v>
      </c>
      <c r="K1538" s="221">
        <v>2074</v>
      </c>
      <c r="L1538" s="235">
        <f>IFERROR(_xlfn.XLOOKUP($A1538,'LISTA '!$D:$D,'LISTA '!$S:$S),"999999,9")</f>
        <v>105</v>
      </c>
      <c r="M1538" s="2">
        <f>IFERROR(_xlfn.XLOOKUP($A1538,'LISTA '!$D:$D,'LISTA '!$S:$S),"999999,9")</f>
        <v>105</v>
      </c>
      <c r="N1538" s="2">
        <f>IFERROR(_xlfn.XLOOKUP($A1538,'LISTA '!$D:$D,'LISTA '!$S:$S),"999999,9")</f>
        <v>105</v>
      </c>
    </row>
    <row r="1539" spans="1:14" x14ac:dyDescent="0.3">
      <c r="A1539" s="187">
        <v>21157</v>
      </c>
      <c r="B1539" s="221">
        <v>999999.9</v>
      </c>
      <c r="C1539" s="221">
        <v>999999.9</v>
      </c>
      <c r="D1539" s="221">
        <v>999999.9</v>
      </c>
      <c r="E1539" s="221">
        <v>0</v>
      </c>
      <c r="F1539" s="221">
        <v>0</v>
      </c>
      <c r="G1539" s="221">
        <v>0</v>
      </c>
      <c r="H1539" s="221">
        <v>0</v>
      </c>
      <c r="I1539" s="221">
        <v>0</v>
      </c>
      <c r="J1539" s="224">
        <v>46006.336053240739</v>
      </c>
      <c r="K1539" s="221">
        <v>2108</v>
      </c>
      <c r="L1539" s="235" t="str">
        <f>IFERROR(_xlfn.XLOOKUP($A1539,'LISTA '!$D:$D,'LISTA '!$S:$S),"999999,9")</f>
        <v>999999,9</v>
      </c>
      <c r="M1539" s="2" t="str">
        <f>IFERROR(_xlfn.XLOOKUP($A1539,'LISTA '!$D:$D,'LISTA '!$S:$S),"999999,9")</f>
        <v>999999,9</v>
      </c>
      <c r="N1539" s="2" t="str">
        <f>IFERROR(_xlfn.XLOOKUP($A1539,'LISTA '!$D:$D,'LISTA '!$S:$S),"999999,9")</f>
        <v>999999,9</v>
      </c>
    </row>
    <row r="1540" spans="1:14" x14ac:dyDescent="0.3">
      <c r="A1540" s="187">
        <v>11046</v>
      </c>
      <c r="B1540" s="221">
        <v>999999.9</v>
      </c>
      <c r="C1540" s="221">
        <v>999999.9</v>
      </c>
      <c r="D1540" s="221">
        <v>999999.9</v>
      </c>
      <c r="E1540" s="221">
        <v>0</v>
      </c>
      <c r="F1540" s="221">
        <v>0</v>
      </c>
      <c r="G1540" s="221">
        <v>0</v>
      </c>
      <c r="H1540" s="221">
        <v>0</v>
      </c>
      <c r="I1540" s="221">
        <v>0</v>
      </c>
      <c r="J1540" s="224">
        <v>46006.336053240739</v>
      </c>
      <c r="K1540" s="221">
        <v>2170</v>
      </c>
      <c r="L1540" s="235" t="str">
        <f>IFERROR(_xlfn.XLOOKUP($A1540,'LISTA '!$D:$D,'LISTA '!$S:$S),"999999,9")</f>
        <v>999999,9</v>
      </c>
      <c r="M1540" s="2" t="str">
        <f>IFERROR(_xlfn.XLOOKUP($A1540,'LISTA '!$D:$D,'LISTA '!$S:$S),"999999,9")</f>
        <v>999999,9</v>
      </c>
      <c r="N1540" s="2" t="str">
        <f>IFERROR(_xlfn.XLOOKUP($A1540,'LISTA '!$D:$D,'LISTA '!$S:$S),"999999,9")</f>
        <v>999999,9</v>
      </c>
    </row>
    <row r="1541" spans="1:14" x14ac:dyDescent="0.3">
      <c r="A1541" s="187">
        <v>11049</v>
      </c>
      <c r="B1541" s="221">
        <v>300</v>
      </c>
      <c r="C1541" s="221">
        <v>300</v>
      </c>
      <c r="D1541" s="221">
        <v>300</v>
      </c>
      <c r="E1541" s="221">
        <v>0</v>
      </c>
      <c r="F1541" s="221">
        <v>0</v>
      </c>
      <c r="G1541" s="221">
        <v>0</v>
      </c>
      <c r="H1541" s="221">
        <v>0</v>
      </c>
      <c r="I1541" s="221">
        <v>0</v>
      </c>
      <c r="J1541" s="224">
        <v>46006.336053240739</v>
      </c>
      <c r="K1541" s="221">
        <v>2173</v>
      </c>
      <c r="L1541" s="235">
        <f>IFERROR(_xlfn.XLOOKUP($A1541,'LISTA '!$D:$D,'LISTA '!$S:$S),"999999,9")</f>
        <v>300</v>
      </c>
      <c r="M1541" s="2">
        <f>IFERROR(_xlfn.XLOOKUP($A1541,'LISTA '!$D:$D,'LISTA '!$S:$S),"999999,9")</f>
        <v>300</v>
      </c>
      <c r="N1541" s="2">
        <f>IFERROR(_xlfn.XLOOKUP($A1541,'LISTA '!$D:$D,'LISTA '!$S:$S),"999999,9")</f>
        <v>300</v>
      </c>
    </row>
    <row r="1542" spans="1:14" x14ac:dyDescent="0.3">
      <c r="A1542" s="187">
        <v>1224</v>
      </c>
      <c r="B1542" s="221">
        <v>36</v>
      </c>
      <c r="C1542" s="221">
        <v>36</v>
      </c>
      <c r="D1542" s="221">
        <v>36</v>
      </c>
      <c r="E1542" s="221">
        <v>0</v>
      </c>
      <c r="F1542" s="221">
        <v>0</v>
      </c>
      <c r="G1542" s="221">
        <v>0</v>
      </c>
      <c r="H1542" s="221">
        <v>100</v>
      </c>
      <c r="I1542" s="221">
        <v>0</v>
      </c>
      <c r="J1542" s="224">
        <v>46006.336053240739</v>
      </c>
      <c r="K1542" s="221">
        <v>2219</v>
      </c>
      <c r="L1542" s="235">
        <f>IFERROR(_xlfn.XLOOKUP($A1542,'LISTA '!$D:$D,'LISTA '!$S:$S),"999999,9")</f>
        <v>36</v>
      </c>
      <c r="M1542" s="2">
        <f>IFERROR(_xlfn.XLOOKUP($A1542,'LISTA '!$D:$D,'LISTA '!$S:$S),"999999,9")</f>
        <v>36</v>
      </c>
      <c r="N1542" s="2">
        <f>IFERROR(_xlfn.XLOOKUP($A1542,'LISTA '!$D:$D,'LISTA '!$S:$S),"999999,9")</f>
        <v>36</v>
      </c>
    </row>
    <row r="1543" spans="1:14" x14ac:dyDescent="0.3">
      <c r="A1543" s="187">
        <v>1225</v>
      </c>
      <c r="B1543" s="221">
        <v>27.5</v>
      </c>
      <c r="C1543" s="221">
        <v>27.5</v>
      </c>
      <c r="D1543" s="221">
        <v>27.5</v>
      </c>
      <c r="E1543" s="221">
        <v>0</v>
      </c>
      <c r="F1543" s="221">
        <v>0</v>
      </c>
      <c r="G1543" s="221">
        <v>0</v>
      </c>
      <c r="H1543" s="221">
        <v>0</v>
      </c>
      <c r="I1543" s="221">
        <v>0</v>
      </c>
      <c r="J1543" s="224">
        <v>46006.336053240739</v>
      </c>
      <c r="K1543" s="221">
        <v>2220</v>
      </c>
      <c r="L1543" s="235">
        <f>IFERROR(_xlfn.XLOOKUP($A1543,'LISTA '!$D:$D,'LISTA '!$S:$S),"999999,9")</f>
        <v>27.5</v>
      </c>
      <c r="M1543" s="2">
        <f>IFERROR(_xlfn.XLOOKUP($A1543,'LISTA '!$D:$D,'LISTA '!$S:$S),"999999,9")</f>
        <v>27.5</v>
      </c>
      <c r="N1543" s="2">
        <f>IFERROR(_xlfn.XLOOKUP($A1543,'LISTA '!$D:$D,'LISTA '!$S:$S),"999999,9")</f>
        <v>27.5</v>
      </c>
    </row>
    <row r="1544" spans="1:14" x14ac:dyDescent="0.3">
      <c r="A1544" s="187">
        <v>21224</v>
      </c>
      <c r="B1544" s="221">
        <v>142.5</v>
      </c>
      <c r="C1544" s="221">
        <v>142.5</v>
      </c>
      <c r="D1544" s="221">
        <v>142.5</v>
      </c>
      <c r="E1544" s="221">
        <v>0</v>
      </c>
      <c r="F1544" s="221">
        <v>0</v>
      </c>
      <c r="G1544" s="221">
        <v>0</v>
      </c>
      <c r="H1544" s="221">
        <v>0</v>
      </c>
      <c r="I1544" s="221">
        <v>0</v>
      </c>
      <c r="J1544" s="224">
        <v>46006.336053240739</v>
      </c>
      <c r="K1544" s="221">
        <v>2258</v>
      </c>
      <c r="L1544" s="235">
        <f>IFERROR(_xlfn.XLOOKUP($A1544,'LISTA '!$D:$D,'LISTA '!$S:$S),"999999,9")</f>
        <v>142.5</v>
      </c>
      <c r="M1544" s="2">
        <f>IFERROR(_xlfn.XLOOKUP($A1544,'LISTA '!$D:$D,'LISTA '!$S:$S),"999999,9")</f>
        <v>142.5</v>
      </c>
      <c r="N1544" s="2">
        <f>IFERROR(_xlfn.XLOOKUP($A1544,'LISTA '!$D:$D,'LISTA '!$S:$S),"999999,9")</f>
        <v>142.5</v>
      </c>
    </row>
    <row r="1545" spans="1:14" x14ac:dyDescent="0.3">
      <c r="A1545" s="187">
        <v>21603</v>
      </c>
      <c r="B1545" s="221">
        <v>999999.9</v>
      </c>
      <c r="C1545" s="221">
        <v>999999.9</v>
      </c>
      <c r="D1545" s="221">
        <v>999999.9</v>
      </c>
      <c r="E1545" s="221">
        <v>0</v>
      </c>
      <c r="F1545" s="221">
        <v>0</v>
      </c>
      <c r="G1545" s="221">
        <v>0</v>
      </c>
      <c r="H1545" s="221">
        <v>0</v>
      </c>
      <c r="I1545" s="221">
        <v>0</v>
      </c>
      <c r="J1545" s="224">
        <v>46006.336053240739</v>
      </c>
      <c r="K1545" s="221">
        <v>3680</v>
      </c>
      <c r="L1545" s="235" t="str">
        <f>IFERROR(_xlfn.XLOOKUP($A1545,'LISTA '!$D:$D,'LISTA '!$S:$S),"999999,9")</f>
        <v>999999,9</v>
      </c>
      <c r="M1545" s="2" t="str">
        <f>IFERROR(_xlfn.XLOOKUP($A1545,'LISTA '!$D:$D,'LISTA '!$S:$S),"999999,9")</f>
        <v>999999,9</v>
      </c>
      <c r="N1545" s="2" t="str">
        <f>IFERROR(_xlfn.XLOOKUP($A1545,'LISTA '!$D:$D,'LISTA '!$S:$S),"999999,9")</f>
        <v>999999,9</v>
      </c>
    </row>
    <row r="1546" spans="1:14" x14ac:dyDescent="0.3">
      <c r="A1546" s="187">
        <v>10100</v>
      </c>
      <c r="B1546" s="221">
        <v>999999.9</v>
      </c>
      <c r="C1546" s="221">
        <v>999999.9</v>
      </c>
      <c r="D1546" s="221">
        <v>999999.9</v>
      </c>
      <c r="E1546" s="221">
        <v>0</v>
      </c>
      <c r="F1546" s="221">
        <v>0</v>
      </c>
      <c r="G1546" s="221">
        <v>0</v>
      </c>
      <c r="H1546" s="221">
        <v>0</v>
      </c>
      <c r="I1546" s="221">
        <v>0</v>
      </c>
      <c r="J1546" s="224">
        <v>46006.336053240739</v>
      </c>
      <c r="K1546" s="221">
        <v>909</v>
      </c>
      <c r="L1546" s="235" t="str">
        <f>IFERROR(_xlfn.XLOOKUP($A1546,'LISTA '!$D:$D,'LISTA '!$S:$S),"999999,9")</f>
        <v>999999,9</v>
      </c>
      <c r="M1546" s="2" t="str">
        <f>IFERROR(_xlfn.XLOOKUP($A1546,'LISTA '!$D:$D,'LISTA '!$S:$S),"999999,9")</f>
        <v>999999,9</v>
      </c>
      <c r="N1546" s="2" t="str">
        <f>IFERROR(_xlfn.XLOOKUP($A1546,'LISTA '!$D:$D,'LISTA '!$S:$S),"999999,9")</f>
        <v>999999,9</v>
      </c>
    </row>
    <row r="1547" spans="1:14" x14ac:dyDescent="0.3">
      <c r="A1547" s="187">
        <v>10127</v>
      </c>
      <c r="B1547" s="221">
        <v>999999.9</v>
      </c>
      <c r="C1547" s="221">
        <v>999999.9</v>
      </c>
      <c r="D1547" s="221">
        <v>999999.9</v>
      </c>
      <c r="E1547" s="221">
        <v>0</v>
      </c>
      <c r="F1547" s="221">
        <v>0</v>
      </c>
      <c r="G1547" s="221">
        <v>0</v>
      </c>
      <c r="H1547" s="221">
        <v>0</v>
      </c>
      <c r="I1547" s="221">
        <v>0</v>
      </c>
      <c r="J1547" s="224">
        <v>46006.336053240739</v>
      </c>
      <c r="K1547" s="221">
        <v>984</v>
      </c>
      <c r="L1547" s="235">
        <f>IFERROR(_xlfn.XLOOKUP($A1547,'LISTA '!$D:$D,'LISTA '!$S:$S),"999999,9")</f>
        <v>185</v>
      </c>
      <c r="M1547" s="2">
        <f>IFERROR(_xlfn.XLOOKUP($A1547,'LISTA '!$D:$D,'LISTA '!$S:$S),"999999,9")</f>
        <v>185</v>
      </c>
      <c r="N1547" s="2">
        <f>IFERROR(_xlfn.XLOOKUP($A1547,'LISTA '!$D:$D,'LISTA '!$S:$S),"999999,9")</f>
        <v>185</v>
      </c>
    </row>
    <row r="1548" spans="1:14" x14ac:dyDescent="0.3">
      <c r="A1548" s="187">
        <v>20354</v>
      </c>
      <c r="B1548" s="221">
        <v>999999.9</v>
      </c>
      <c r="C1548" s="221">
        <v>999999.9</v>
      </c>
      <c r="D1548" s="221">
        <v>999999.9</v>
      </c>
      <c r="E1548" s="221">
        <v>0</v>
      </c>
      <c r="F1548" s="221">
        <v>0</v>
      </c>
      <c r="G1548" s="221">
        <v>0</v>
      </c>
      <c r="H1548" s="221">
        <v>0</v>
      </c>
      <c r="I1548" s="221">
        <v>0</v>
      </c>
      <c r="J1548" s="224">
        <v>46006.336053240739</v>
      </c>
      <c r="K1548" s="221">
        <v>997</v>
      </c>
      <c r="L1548" s="235" t="str">
        <f>IFERROR(_xlfn.XLOOKUP($A1548,'LISTA '!$D:$D,'LISTA '!$S:$S),"999999,9")</f>
        <v>999999,9</v>
      </c>
      <c r="M1548" s="2" t="str">
        <f>IFERROR(_xlfn.XLOOKUP($A1548,'LISTA '!$D:$D,'LISTA '!$S:$S),"999999,9")</f>
        <v>999999,9</v>
      </c>
      <c r="N1548" s="2" t="str">
        <f>IFERROR(_xlfn.XLOOKUP($A1548,'LISTA '!$D:$D,'LISTA '!$S:$S),"999999,9")</f>
        <v>999999,9</v>
      </c>
    </row>
    <row r="1549" spans="1:14" x14ac:dyDescent="0.3">
      <c r="A1549" s="187">
        <v>20361</v>
      </c>
      <c r="B1549" s="221">
        <v>72.5</v>
      </c>
      <c r="C1549" s="221">
        <v>72.5</v>
      </c>
      <c r="D1549" s="221">
        <v>72.5</v>
      </c>
      <c r="E1549" s="221">
        <v>0</v>
      </c>
      <c r="F1549" s="221">
        <v>0</v>
      </c>
      <c r="G1549" s="221">
        <v>0</v>
      </c>
      <c r="H1549" s="221">
        <v>0</v>
      </c>
      <c r="I1549" s="221">
        <v>0</v>
      </c>
      <c r="J1549" s="224">
        <v>46006.336053240739</v>
      </c>
      <c r="K1549" s="221">
        <v>1030</v>
      </c>
      <c r="L1549" s="235">
        <f>IFERROR(_xlfn.XLOOKUP($A1549,'LISTA '!$D:$D,'LISTA '!$S:$S),"999999,9")</f>
        <v>72.5</v>
      </c>
      <c r="M1549" s="2">
        <f>IFERROR(_xlfn.XLOOKUP($A1549,'LISTA '!$D:$D,'LISTA '!$S:$S),"999999,9")</f>
        <v>72.5</v>
      </c>
      <c r="N1549" s="2">
        <f>IFERROR(_xlfn.XLOOKUP($A1549,'LISTA '!$D:$D,'LISTA '!$S:$S),"999999,9")</f>
        <v>72.5</v>
      </c>
    </row>
    <row r="1550" spans="1:14" x14ac:dyDescent="0.3">
      <c r="A1550" s="187">
        <v>20383</v>
      </c>
      <c r="B1550" s="221">
        <v>999999.9</v>
      </c>
      <c r="C1550" s="221">
        <v>999999.9</v>
      </c>
      <c r="D1550" s="221">
        <v>999999.9</v>
      </c>
      <c r="E1550" s="221">
        <v>0</v>
      </c>
      <c r="F1550" s="221">
        <v>0</v>
      </c>
      <c r="G1550" s="221">
        <v>0</v>
      </c>
      <c r="H1550" s="221">
        <v>999999</v>
      </c>
      <c r="I1550" s="221">
        <v>0</v>
      </c>
      <c r="J1550" s="224">
        <v>46006.336053240739</v>
      </c>
      <c r="K1550" s="221">
        <v>1077</v>
      </c>
      <c r="L1550" s="235" t="str">
        <f>IFERROR(_xlfn.XLOOKUP($A1550,'LISTA '!$D:$D,'LISTA '!$S:$S),"999999,9")</f>
        <v>999999,9</v>
      </c>
      <c r="M1550" s="2" t="str">
        <f>IFERROR(_xlfn.XLOOKUP($A1550,'LISTA '!$D:$D,'LISTA '!$S:$S),"999999,9")</f>
        <v>999999,9</v>
      </c>
      <c r="N1550" s="2" t="str">
        <f>IFERROR(_xlfn.XLOOKUP($A1550,'LISTA '!$D:$D,'LISTA '!$S:$S),"999999,9")</f>
        <v>999999,9</v>
      </c>
    </row>
    <row r="1551" spans="1:14" x14ac:dyDescent="0.3">
      <c r="A1551" s="187">
        <v>20417</v>
      </c>
      <c r="B1551" s="221">
        <v>215</v>
      </c>
      <c r="C1551" s="221">
        <v>215</v>
      </c>
      <c r="D1551" s="221">
        <v>215</v>
      </c>
      <c r="E1551" s="221">
        <v>0</v>
      </c>
      <c r="F1551" s="221">
        <v>0</v>
      </c>
      <c r="G1551" s="221">
        <v>0</v>
      </c>
      <c r="H1551" s="221">
        <v>0</v>
      </c>
      <c r="I1551" s="221">
        <v>0</v>
      </c>
      <c r="J1551" s="224">
        <v>46006.336053240739</v>
      </c>
      <c r="K1551" s="221">
        <v>1134</v>
      </c>
      <c r="L1551" s="235">
        <f>IFERROR(_xlfn.XLOOKUP($A1551,'LISTA '!$D:$D,'LISTA '!$S:$S),"999999,9")</f>
        <v>215</v>
      </c>
      <c r="M1551" s="2">
        <f>IFERROR(_xlfn.XLOOKUP($A1551,'LISTA '!$D:$D,'LISTA '!$S:$S),"999999,9")</f>
        <v>215</v>
      </c>
      <c r="N1551" s="2">
        <f>IFERROR(_xlfn.XLOOKUP($A1551,'LISTA '!$D:$D,'LISTA '!$S:$S),"999999,9")</f>
        <v>215</v>
      </c>
    </row>
    <row r="1552" spans="1:14" x14ac:dyDescent="0.3">
      <c r="A1552" s="187">
        <v>622</v>
      </c>
      <c r="B1552" s="221">
        <v>107.2</v>
      </c>
      <c r="C1552" s="221">
        <v>107.2</v>
      </c>
      <c r="D1552" s="221">
        <v>107.2</v>
      </c>
      <c r="E1552" s="221">
        <v>0</v>
      </c>
      <c r="F1552" s="221">
        <v>0</v>
      </c>
      <c r="G1552" s="221">
        <v>0</v>
      </c>
      <c r="H1552" s="221">
        <v>0</v>
      </c>
      <c r="I1552" s="221">
        <v>0</v>
      </c>
      <c r="J1552" s="224">
        <v>46006.336053240739</v>
      </c>
      <c r="K1552" s="221">
        <v>1136</v>
      </c>
      <c r="L1552" s="235">
        <f>IFERROR(_xlfn.XLOOKUP($A1552,'LISTA '!$D:$D,'LISTA '!$S:$S),"999999,9")</f>
        <v>0</v>
      </c>
      <c r="M1552" s="2">
        <f>IFERROR(_xlfn.XLOOKUP($A1552,'LISTA '!$D:$D,'LISTA '!$S:$S),"999999,9")</f>
        <v>0</v>
      </c>
      <c r="N1552" s="2">
        <f>IFERROR(_xlfn.XLOOKUP($A1552,'LISTA '!$D:$D,'LISTA '!$S:$S),"999999,9")</f>
        <v>0</v>
      </c>
    </row>
    <row r="1553" spans="1:14" x14ac:dyDescent="0.3">
      <c r="A1553" s="187">
        <v>20422</v>
      </c>
      <c r="B1553" s="221">
        <v>999999.9</v>
      </c>
      <c r="C1553" s="221">
        <v>999999.9</v>
      </c>
      <c r="D1553" s="221">
        <v>999999.9</v>
      </c>
      <c r="E1553" s="221">
        <v>0</v>
      </c>
      <c r="F1553" s="221">
        <v>0</v>
      </c>
      <c r="G1553" s="221">
        <v>0</v>
      </c>
      <c r="H1553" s="221">
        <v>0</v>
      </c>
      <c r="I1553" s="221">
        <v>0</v>
      </c>
      <c r="J1553" s="224">
        <v>46006.336053240739</v>
      </c>
      <c r="K1553" s="221">
        <v>1150</v>
      </c>
      <c r="L1553" s="235" t="str">
        <f>IFERROR(_xlfn.XLOOKUP($A1553,'LISTA '!$D:$D,'LISTA '!$S:$S),"999999,9")</f>
        <v>999999,9</v>
      </c>
      <c r="M1553" s="2" t="str">
        <f>IFERROR(_xlfn.XLOOKUP($A1553,'LISTA '!$D:$D,'LISTA '!$S:$S),"999999,9")</f>
        <v>999999,9</v>
      </c>
      <c r="N1553" s="2" t="str">
        <f>IFERROR(_xlfn.XLOOKUP($A1553,'LISTA '!$D:$D,'LISTA '!$S:$S),"999999,9")</f>
        <v>999999,9</v>
      </c>
    </row>
    <row r="1554" spans="1:14" x14ac:dyDescent="0.3">
      <c r="A1554" s="187">
        <v>20494</v>
      </c>
      <c r="B1554" s="221">
        <v>999999.9</v>
      </c>
      <c r="C1554" s="221">
        <v>999999.9</v>
      </c>
      <c r="D1554" s="221">
        <v>999999.9</v>
      </c>
      <c r="E1554" s="221">
        <v>0</v>
      </c>
      <c r="F1554" s="221">
        <v>0</v>
      </c>
      <c r="G1554" s="221">
        <v>0</v>
      </c>
      <c r="H1554" s="221">
        <v>0</v>
      </c>
      <c r="I1554" s="221">
        <v>0</v>
      </c>
      <c r="J1554" s="224">
        <v>46006.336053240739</v>
      </c>
      <c r="K1554" s="221">
        <v>1260</v>
      </c>
      <c r="L1554" s="235" t="str">
        <f>IFERROR(_xlfn.XLOOKUP($A1554,'LISTA '!$D:$D,'LISTA '!$S:$S),"999999,9")</f>
        <v>999999,9</v>
      </c>
      <c r="M1554" s="2" t="str">
        <f>IFERROR(_xlfn.XLOOKUP($A1554,'LISTA '!$D:$D,'LISTA '!$S:$S),"999999,9")</f>
        <v>999999,9</v>
      </c>
      <c r="N1554" s="2" t="str">
        <f>IFERROR(_xlfn.XLOOKUP($A1554,'LISTA '!$D:$D,'LISTA '!$S:$S),"999999,9")</f>
        <v>999999,9</v>
      </c>
    </row>
    <row r="1555" spans="1:14" x14ac:dyDescent="0.3">
      <c r="A1555" s="187">
        <v>10111</v>
      </c>
      <c r="B1555" s="221">
        <v>999999.9</v>
      </c>
      <c r="C1555" s="221">
        <v>999999.9</v>
      </c>
      <c r="D1555" s="221">
        <v>999999.9</v>
      </c>
      <c r="E1555" s="221">
        <v>0</v>
      </c>
      <c r="F1555" s="221">
        <v>0</v>
      </c>
      <c r="G1555" s="221">
        <v>0</v>
      </c>
      <c r="H1555" s="221">
        <v>0</v>
      </c>
      <c r="I1555" s="221">
        <v>0</v>
      </c>
      <c r="J1555" s="224">
        <v>46006.336053240739</v>
      </c>
      <c r="K1555" s="221">
        <v>1271</v>
      </c>
      <c r="L1555" s="235" t="str">
        <f>IFERROR(_xlfn.XLOOKUP($A1555,'LISTA '!$D:$D,'LISTA '!$S:$S),"999999,9")</f>
        <v>999999,9</v>
      </c>
      <c r="M1555" s="2" t="str">
        <f>IFERROR(_xlfn.XLOOKUP($A1555,'LISTA '!$D:$D,'LISTA '!$S:$S),"999999,9")</f>
        <v>999999,9</v>
      </c>
      <c r="N1555" s="2" t="str">
        <f>IFERROR(_xlfn.XLOOKUP($A1555,'LISTA '!$D:$D,'LISTA '!$S:$S),"999999,9")</f>
        <v>999999,9</v>
      </c>
    </row>
    <row r="1556" spans="1:14" x14ac:dyDescent="0.3">
      <c r="A1556" s="187">
        <v>10114</v>
      </c>
      <c r="B1556" s="221">
        <v>560</v>
      </c>
      <c r="C1556" s="221">
        <v>560</v>
      </c>
      <c r="D1556" s="221">
        <v>560</v>
      </c>
      <c r="E1556" s="221">
        <v>0</v>
      </c>
      <c r="F1556" s="221">
        <v>0</v>
      </c>
      <c r="G1556" s="221">
        <v>0</v>
      </c>
      <c r="H1556" s="221">
        <v>0</v>
      </c>
      <c r="I1556" s="221">
        <v>0</v>
      </c>
      <c r="J1556" s="224">
        <v>46006.336053240739</v>
      </c>
      <c r="K1556" s="221">
        <v>1336</v>
      </c>
      <c r="L1556" s="235">
        <f>IFERROR(_xlfn.XLOOKUP($A1556,'LISTA '!$D:$D,'LISTA '!$S:$S),"999999,9")</f>
        <v>560</v>
      </c>
      <c r="M1556" s="2">
        <f>IFERROR(_xlfn.XLOOKUP($A1556,'LISTA '!$D:$D,'LISTA '!$S:$S),"999999,9")</f>
        <v>560</v>
      </c>
      <c r="N1556" s="2">
        <f>IFERROR(_xlfn.XLOOKUP($A1556,'LISTA '!$D:$D,'LISTA '!$S:$S),"999999,9")</f>
        <v>560</v>
      </c>
    </row>
    <row r="1557" spans="1:14" x14ac:dyDescent="0.3">
      <c r="A1557" s="187">
        <v>20881</v>
      </c>
      <c r="B1557" s="221">
        <v>999999.9</v>
      </c>
      <c r="C1557" s="221">
        <v>999999.9</v>
      </c>
      <c r="D1557" s="221">
        <v>999999.9</v>
      </c>
      <c r="E1557" s="221">
        <v>0</v>
      </c>
      <c r="F1557" s="221">
        <v>0</v>
      </c>
      <c r="G1557" s="221">
        <v>0</v>
      </c>
      <c r="H1557" s="221">
        <v>0</v>
      </c>
      <c r="I1557" s="221">
        <v>0</v>
      </c>
      <c r="J1557" s="224">
        <v>46006.336053240739</v>
      </c>
      <c r="K1557" s="221">
        <v>1456</v>
      </c>
      <c r="L1557" s="235" t="str">
        <f>IFERROR(_xlfn.XLOOKUP($A1557,'LISTA '!$D:$D,'LISTA '!$S:$S),"999999,9")</f>
        <v>999999,9</v>
      </c>
      <c r="M1557" s="2" t="str">
        <f>IFERROR(_xlfn.XLOOKUP($A1557,'LISTA '!$D:$D,'LISTA '!$S:$S),"999999,9")</f>
        <v>999999,9</v>
      </c>
      <c r="N1557" s="2" t="str">
        <f>IFERROR(_xlfn.XLOOKUP($A1557,'LISTA '!$D:$D,'LISTA '!$S:$S),"999999,9")</f>
        <v>999999,9</v>
      </c>
    </row>
    <row r="1558" spans="1:14" x14ac:dyDescent="0.3">
      <c r="A1558" s="187">
        <v>10124</v>
      </c>
      <c r="B1558" s="221">
        <v>257.5</v>
      </c>
      <c r="C1558" s="221">
        <v>257.5</v>
      </c>
      <c r="D1558" s="221">
        <v>257.5</v>
      </c>
      <c r="E1558" s="221">
        <v>0</v>
      </c>
      <c r="F1558" s="221">
        <v>0</v>
      </c>
      <c r="G1558" s="221">
        <v>0</v>
      </c>
      <c r="H1558" s="221">
        <v>0</v>
      </c>
      <c r="I1558" s="221">
        <v>0</v>
      </c>
      <c r="J1558" s="224">
        <v>46006.336053240739</v>
      </c>
      <c r="K1558" s="221">
        <v>1573</v>
      </c>
      <c r="L1558" s="235">
        <f>IFERROR(_xlfn.XLOOKUP($A1558,'LISTA '!$D:$D,'LISTA '!$S:$S),"999999,9")</f>
        <v>257.5</v>
      </c>
      <c r="M1558" s="2">
        <f>IFERROR(_xlfn.XLOOKUP($A1558,'LISTA '!$D:$D,'LISTA '!$S:$S),"999999,9")</f>
        <v>257.5</v>
      </c>
      <c r="N1558" s="2">
        <f>IFERROR(_xlfn.XLOOKUP($A1558,'LISTA '!$D:$D,'LISTA '!$S:$S),"999999,9")</f>
        <v>257.5</v>
      </c>
    </row>
    <row r="1559" spans="1:14" x14ac:dyDescent="0.3">
      <c r="A1559" s="187">
        <v>917</v>
      </c>
      <c r="B1559" s="221">
        <v>1200</v>
      </c>
      <c r="C1559" s="221">
        <v>1200</v>
      </c>
      <c r="D1559" s="221">
        <v>1200</v>
      </c>
      <c r="E1559" s="221">
        <v>0</v>
      </c>
      <c r="F1559" s="221">
        <v>0</v>
      </c>
      <c r="G1559" s="221">
        <v>0</v>
      </c>
      <c r="H1559" s="221">
        <v>0</v>
      </c>
      <c r="I1559" s="221">
        <v>0</v>
      </c>
      <c r="J1559" s="224">
        <v>46006.336053240739</v>
      </c>
      <c r="K1559" s="221">
        <v>1589</v>
      </c>
      <c r="L1559" s="235">
        <f>IFERROR(_xlfn.XLOOKUP($A1559,'LISTA '!$D:$D,'LISTA '!$S:$S),"999999,9")</f>
        <v>0</v>
      </c>
      <c r="M1559" s="2">
        <f>IFERROR(_xlfn.XLOOKUP($A1559,'LISTA '!$D:$D,'LISTA '!$S:$S),"999999,9")</f>
        <v>0</v>
      </c>
      <c r="N1559" s="2">
        <f>IFERROR(_xlfn.XLOOKUP($A1559,'LISTA '!$D:$D,'LISTA '!$S:$S),"999999,9")</f>
        <v>0</v>
      </c>
    </row>
    <row r="1560" spans="1:14" x14ac:dyDescent="0.3">
      <c r="A1560" s="187">
        <v>933</v>
      </c>
      <c r="B1560" s="221">
        <v>999999.9</v>
      </c>
      <c r="C1560" s="221">
        <v>999999.9</v>
      </c>
      <c r="D1560" s="221">
        <v>999999.9</v>
      </c>
      <c r="E1560" s="221">
        <v>0</v>
      </c>
      <c r="F1560" s="221">
        <v>0</v>
      </c>
      <c r="G1560" s="221">
        <v>0</v>
      </c>
      <c r="H1560" s="221">
        <v>0</v>
      </c>
      <c r="I1560" s="221">
        <v>0</v>
      </c>
      <c r="J1560" s="224">
        <v>46006.336053240739</v>
      </c>
      <c r="K1560" s="221">
        <v>1610</v>
      </c>
      <c r="L1560" s="235" t="str">
        <f>IFERROR(_xlfn.XLOOKUP($A1560,'LISTA '!$D:$D,'LISTA '!$S:$S),"999999,9")</f>
        <v>999999,9</v>
      </c>
      <c r="M1560" s="2" t="str">
        <f>IFERROR(_xlfn.XLOOKUP($A1560,'LISTA '!$D:$D,'LISTA '!$S:$S),"999999,9")</f>
        <v>999999,9</v>
      </c>
      <c r="N1560" s="2" t="str">
        <f>IFERROR(_xlfn.XLOOKUP($A1560,'LISTA '!$D:$D,'LISTA '!$S:$S),"999999,9")</f>
        <v>999999,9</v>
      </c>
    </row>
    <row r="1561" spans="1:14" x14ac:dyDescent="0.3">
      <c r="A1561" s="187">
        <v>50042</v>
      </c>
      <c r="B1561" s="221">
        <v>999999.9</v>
      </c>
      <c r="C1561" s="221">
        <v>999999.9</v>
      </c>
      <c r="D1561" s="221">
        <v>999999.9</v>
      </c>
      <c r="E1561" s="221">
        <v>0</v>
      </c>
      <c r="F1561" s="221">
        <v>0</v>
      </c>
      <c r="G1561" s="221">
        <v>0</v>
      </c>
      <c r="H1561" s="221">
        <v>0</v>
      </c>
      <c r="I1561" s="221">
        <v>0</v>
      </c>
      <c r="J1561" s="224">
        <v>46006.336053240739</v>
      </c>
      <c r="K1561" s="221">
        <v>4217</v>
      </c>
      <c r="L1561" s="235" t="str">
        <f>IFERROR(_xlfn.XLOOKUP($A1561,'LISTA '!$D:$D,'LISTA '!$S:$S),"999999,9")</f>
        <v>999999,9</v>
      </c>
      <c r="M1561" s="2" t="str">
        <f>IFERROR(_xlfn.XLOOKUP($A1561,'LISTA '!$D:$D,'LISTA '!$S:$S),"999999,9")</f>
        <v>999999,9</v>
      </c>
      <c r="N1561" s="2" t="str">
        <f>IFERROR(_xlfn.XLOOKUP($A1561,'LISTA '!$D:$D,'LISTA '!$S:$S),"999999,9")</f>
        <v>999999,9</v>
      </c>
    </row>
    <row r="1562" spans="1:14" x14ac:dyDescent="0.3">
      <c r="A1562" s="187">
        <v>20004</v>
      </c>
      <c r="B1562" s="221">
        <v>999999.9</v>
      </c>
      <c r="C1562" s="221">
        <v>999999.9</v>
      </c>
      <c r="D1562" s="221">
        <v>999999.9</v>
      </c>
      <c r="E1562" s="221">
        <v>0</v>
      </c>
      <c r="F1562" s="221">
        <v>0</v>
      </c>
      <c r="G1562" s="221">
        <v>0</v>
      </c>
      <c r="H1562" s="221">
        <v>0</v>
      </c>
      <c r="I1562" s="221">
        <v>0</v>
      </c>
      <c r="J1562" s="224">
        <v>46006.336053240739</v>
      </c>
      <c r="K1562" s="221">
        <v>388</v>
      </c>
      <c r="L1562" s="235" t="str">
        <f>IFERROR(_xlfn.XLOOKUP($A1562,'LISTA '!$D:$D,'LISTA '!$S:$S),"999999,9")</f>
        <v>999999,9</v>
      </c>
      <c r="M1562" s="2" t="str">
        <f>IFERROR(_xlfn.XLOOKUP($A1562,'LISTA '!$D:$D,'LISTA '!$S:$S),"999999,9")</f>
        <v>999999,9</v>
      </c>
      <c r="N1562" s="2" t="str">
        <f>IFERROR(_xlfn.XLOOKUP($A1562,'LISTA '!$D:$D,'LISTA '!$S:$S),"999999,9")</f>
        <v>999999,9</v>
      </c>
    </row>
    <row r="1563" spans="1:14" x14ac:dyDescent="0.3">
      <c r="A1563" s="187">
        <v>20060</v>
      </c>
      <c r="B1563" s="221">
        <v>999999.9</v>
      </c>
      <c r="C1563" s="221">
        <v>999999.9</v>
      </c>
      <c r="D1563" s="221">
        <v>999999.9</v>
      </c>
      <c r="E1563" s="221">
        <v>0</v>
      </c>
      <c r="F1563" s="221">
        <v>0</v>
      </c>
      <c r="G1563" s="221">
        <v>0</v>
      </c>
      <c r="H1563" s="221">
        <v>0</v>
      </c>
      <c r="I1563" s="221">
        <v>0</v>
      </c>
      <c r="J1563" s="224">
        <v>46006.336053240739</v>
      </c>
      <c r="K1563" s="221">
        <v>391</v>
      </c>
      <c r="L1563" s="235" t="str">
        <f>IFERROR(_xlfn.XLOOKUP($A1563,'LISTA '!$D:$D,'LISTA '!$S:$S),"999999,9")</f>
        <v>999999,9</v>
      </c>
      <c r="M1563" s="2" t="str">
        <f>IFERROR(_xlfn.XLOOKUP($A1563,'LISTA '!$D:$D,'LISTA '!$S:$S),"999999,9")</f>
        <v>999999,9</v>
      </c>
      <c r="N1563" s="2" t="str">
        <f>IFERROR(_xlfn.XLOOKUP($A1563,'LISTA '!$D:$D,'LISTA '!$S:$S),"999999,9")</f>
        <v>999999,9</v>
      </c>
    </row>
    <row r="1564" spans="1:14" x14ac:dyDescent="0.3">
      <c r="A1564" s="187">
        <v>20119</v>
      </c>
      <c r="B1564" s="221">
        <v>999999.9</v>
      </c>
      <c r="C1564" s="221">
        <v>999999.9</v>
      </c>
      <c r="D1564" s="221">
        <v>999999.9</v>
      </c>
      <c r="E1564" s="221">
        <v>0</v>
      </c>
      <c r="F1564" s="221">
        <v>0</v>
      </c>
      <c r="G1564" s="221">
        <v>0</v>
      </c>
      <c r="H1564" s="221">
        <v>0</v>
      </c>
      <c r="I1564" s="221">
        <v>0</v>
      </c>
      <c r="J1564" s="224">
        <v>46006.336053240739</v>
      </c>
      <c r="K1564" s="221">
        <v>470</v>
      </c>
      <c r="L1564" s="235" t="str">
        <f>IFERROR(_xlfn.XLOOKUP($A1564,'LISTA '!$D:$D,'LISTA '!$S:$S),"999999,9")</f>
        <v>999999,9</v>
      </c>
      <c r="M1564" s="2" t="str">
        <f>IFERROR(_xlfn.XLOOKUP($A1564,'LISTA '!$D:$D,'LISTA '!$S:$S),"999999,9")</f>
        <v>999999,9</v>
      </c>
      <c r="N1564" s="2" t="str">
        <f>IFERROR(_xlfn.XLOOKUP($A1564,'LISTA '!$D:$D,'LISTA '!$S:$S),"999999,9")</f>
        <v>999999,9</v>
      </c>
    </row>
    <row r="1565" spans="1:14" x14ac:dyDescent="0.3">
      <c r="A1565" s="187">
        <v>20180</v>
      </c>
      <c r="B1565" s="221">
        <v>999999.9</v>
      </c>
      <c r="C1565" s="221">
        <v>999999.9</v>
      </c>
      <c r="D1565" s="221">
        <v>999999.9</v>
      </c>
      <c r="E1565" s="221">
        <v>0</v>
      </c>
      <c r="F1565" s="221">
        <v>0</v>
      </c>
      <c r="G1565" s="221">
        <v>0</v>
      </c>
      <c r="H1565" s="221">
        <v>0</v>
      </c>
      <c r="I1565" s="221">
        <v>0</v>
      </c>
      <c r="J1565" s="224">
        <v>46006.336053240739</v>
      </c>
      <c r="K1565" s="221">
        <v>602</v>
      </c>
      <c r="L1565" s="235" t="str">
        <f>IFERROR(_xlfn.XLOOKUP($A1565,'LISTA '!$D:$D,'LISTA '!$S:$S),"999999,9")</f>
        <v>999999,9</v>
      </c>
      <c r="M1565" s="2" t="str">
        <f>IFERROR(_xlfn.XLOOKUP($A1565,'LISTA '!$D:$D,'LISTA '!$S:$S),"999999,9")</f>
        <v>999999,9</v>
      </c>
      <c r="N1565" s="2" t="str">
        <f>IFERROR(_xlfn.XLOOKUP($A1565,'LISTA '!$D:$D,'LISTA '!$S:$S),"999999,9")</f>
        <v>999999,9</v>
      </c>
    </row>
    <row r="1566" spans="1:14" x14ac:dyDescent="0.3">
      <c r="A1566" s="187">
        <v>20197</v>
      </c>
      <c r="B1566" s="221">
        <v>999999.9</v>
      </c>
      <c r="C1566" s="221">
        <v>999999.9</v>
      </c>
      <c r="D1566" s="221">
        <v>999999.9</v>
      </c>
      <c r="E1566" s="221">
        <v>0</v>
      </c>
      <c r="F1566" s="221">
        <v>0</v>
      </c>
      <c r="G1566" s="221">
        <v>0</v>
      </c>
      <c r="H1566" s="221">
        <v>0</v>
      </c>
      <c r="I1566" s="221">
        <v>0</v>
      </c>
      <c r="J1566" s="224">
        <v>46006.336053240739</v>
      </c>
      <c r="K1566" s="221">
        <v>619</v>
      </c>
      <c r="L1566" s="235" t="str">
        <f>IFERROR(_xlfn.XLOOKUP($A1566,'LISTA '!$D:$D,'LISTA '!$S:$S),"999999,9")</f>
        <v>999999,9</v>
      </c>
      <c r="M1566" s="2" t="str">
        <f>IFERROR(_xlfn.XLOOKUP($A1566,'LISTA '!$D:$D,'LISTA '!$S:$S),"999999,9")</f>
        <v>999999,9</v>
      </c>
      <c r="N1566" s="2" t="str">
        <f>IFERROR(_xlfn.XLOOKUP($A1566,'LISTA '!$D:$D,'LISTA '!$S:$S),"999999,9")</f>
        <v>999999,9</v>
      </c>
    </row>
    <row r="1567" spans="1:14" x14ac:dyDescent="0.3">
      <c r="A1567" s="187">
        <v>20205</v>
      </c>
      <c r="B1567" s="221">
        <v>999999.9</v>
      </c>
      <c r="C1567" s="221">
        <v>999999.9</v>
      </c>
      <c r="D1567" s="221">
        <v>999999.9</v>
      </c>
      <c r="E1567" s="221">
        <v>0</v>
      </c>
      <c r="F1567" s="221">
        <v>0</v>
      </c>
      <c r="G1567" s="221">
        <v>0</v>
      </c>
      <c r="H1567" s="221">
        <v>0</v>
      </c>
      <c r="I1567" s="221">
        <v>0</v>
      </c>
      <c r="J1567" s="224">
        <v>46006.336053240739</v>
      </c>
      <c r="K1567" s="221">
        <v>627</v>
      </c>
      <c r="L1567" s="235">
        <v>999999.9</v>
      </c>
      <c r="M1567" s="2">
        <v>999999.9</v>
      </c>
      <c r="N1567" s="2">
        <v>999999.9</v>
      </c>
    </row>
    <row r="1568" spans="1:14" x14ac:dyDescent="0.3">
      <c r="A1568" s="187">
        <v>20206</v>
      </c>
      <c r="B1568" s="221">
        <v>999999.9</v>
      </c>
      <c r="C1568" s="221">
        <v>999999.9</v>
      </c>
      <c r="D1568" s="221">
        <v>999999.9</v>
      </c>
      <c r="E1568" s="221">
        <v>0</v>
      </c>
      <c r="F1568" s="221">
        <v>0</v>
      </c>
      <c r="G1568" s="221">
        <v>0</v>
      </c>
      <c r="H1568" s="221">
        <v>0</v>
      </c>
      <c r="I1568" s="221">
        <v>0</v>
      </c>
      <c r="J1568" s="224">
        <v>46006.336053240739</v>
      </c>
      <c r="K1568" s="221">
        <v>628</v>
      </c>
      <c r="L1568" s="235" t="str">
        <f>IFERROR(_xlfn.XLOOKUP($A1568,'LISTA '!$D:$D,'LISTA '!$S:$S),"999999,9")</f>
        <v>999999,9</v>
      </c>
      <c r="M1568" s="2" t="str">
        <f>IFERROR(_xlfn.XLOOKUP($A1568,'LISTA '!$D:$D,'LISTA '!$S:$S),"999999,9")</f>
        <v>999999,9</v>
      </c>
      <c r="N1568" s="2" t="str">
        <f>IFERROR(_xlfn.XLOOKUP($A1568,'LISTA '!$D:$D,'LISTA '!$S:$S),"999999,9")</f>
        <v>999999,9</v>
      </c>
    </row>
    <row r="1569" spans="1:14" x14ac:dyDescent="0.3">
      <c r="A1569" s="187">
        <v>10098</v>
      </c>
      <c r="B1569" s="221">
        <v>999999.9</v>
      </c>
      <c r="C1569" s="221">
        <v>999999.9</v>
      </c>
      <c r="D1569" s="221">
        <v>999999.9</v>
      </c>
      <c r="E1569" s="221">
        <v>0</v>
      </c>
      <c r="F1569" s="221">
        <v>0</v>
      </c>
      <c r="G1569" s="221">
        <v>0</v>
      </c>
      <c r="H1569" s="221">
        <v>0</v>
      </c>
      <c r="I1569" s="221">
        <v>0</v>
      </c>
      <c r="J1569" s="224">
        <v>46006.336053240739</v>
      </c>
      <c r="K1569" s="221">
        <v>658</v>
      </c>
      <c r="L1569" s="235" t="str">
        <f>IFERROR(_xlfn.XLOOKUP($A1569,'LISTA '!$D:$D,'LISTA '!$S:$S),"999999,9")</f>
        <v>999999,9</v>
      </c>
      <c r="M1569" s="2" t="str">
        <f>IFERROR(_xlfn.XLOOKUP($A1569,'LISTA '!$D:$D,'LISTA '!$S:$S),"999999,9")</f>
        <v>999999,9</v>
      </c>
      <c r="N1569" s="2" t="str">
        <f>IFERROR(_xlfn.XLOOKUP($A1569,'LISTA '!$D:$D,'LISTA '!$S:$S),"999999,9")</f>
        <v>999999,9</v>
      </c>
    </row>
    <row r="1570" spans="1:14" x14ac:dyDescent="0.3">
      <c r="A1570" s="187">
        <v>20229</v>
      </c>
      <c r="B1570" s="221">
        <v>999999.9</v>
      </c>
      <c r="C1570" s="221">
        <v>999999.9</v>
      </c>
      <c r="D1570" s="221">
        <v>999999.9</v>
      </c>
      <c r="E1570" s="221">
        <v>0</v>
      </c>
      <c r="F1570" s="221">
        <v>0</v>
      </c>
      <c r="G1570" s="221">
        <v>0</v>
      </c>
      <c r="H1570" s="221">
        <v>0</v>
      </c>
      <c r="I1570" s="221">
        <v>0</v>
      </c>
      <c r="J1570" s="224">
        <v>46006.336053240739</v>
      </c>
      <c r="K1570" s="221">
        <v>682</v>
      </c>
      <c r="L1570" s="235" t="str">
        <f>IFERROR(_xlfn.XLOOKUP($A1570,'LISTA '!$D:$D,'LISTA '!$S:$S),"999999,9")</f>
        <v>999999,9</v>
      </c>
      <c r="M1570" s="2" t="str">
        <f>IFERROR(_xlfn.XLOOKUP($A1570,'LISTA '!$D:$D,'LISTA '!$S:$S),"999999,9")</f>
        <v>999999,9</v>
      </c>
      <c r="N1570" s="2" t="str">
        <f>IFERROR(_xlfn.XLOOKUP($A1570,'LISTA '!$D:$D,'LISTA '!$S:$S),"999999,9")</f>
        <v>999999,9</v>
      </c>
    </row>
    <row r="1571" spans="1:14" x14ac:dyDescent="0.3">
      <c r="A1571" s="187">
        <v>10071</v>
      </c>
      <c r="B1571" s="221">
        <v>975</v>
      </c>
      <c r="C1571" s="221">
        <v>975</v>
      </c>
      <c r="D1571" s="221">
        <v>975</v>
      </c>
      <c r="E1571" s="221">
        <v>0</v>
      </c>
      <c r="F1571" s="221">
        <v>0</v>
      </c>
      <c r="G1571" s="221">
        <v>0</v>
      </c>
      <c r="H1571" s="221">
        <v>0</v>
      </c>
      <c r="I1571" s="221">
        <v>0</v>
      </c>
      <c r="J1571" s="224">
        <v>46006.336053240739</v>
      </c>
      <c r="K1571" s="221">
        <v>695</v>
      </c>
      <c r="L1571" s="235">
        <f>IFERROR(_xlfn.XLOOKUP($A1571,'LISTA '!$D:$D,'LISTA '!$S:$S),"999999,9")</f>
        <v>975</v>
      </c>
      <c r="M1571" s="2">
        <f>IFERROR(_xlfn.XLOOKUP($A1571,'LISTA '!$D:$D,'LISTA '!$S:$S),"999999,9")</f>
        <v>975</v>
      </c>
      <c r="N1571" s="2">
        <f>IFERROR(_xlfn.XLOOKUP($A1571,'LISTA '!$D:$D,'LISTA '!$S:$S),"999999,9")</f>
        <v>975</v>
      </c>
    </row>
    <row r="1572" spans="1:14" x14ac:dyDescent="0.3">
      <c r="A1572" s="187">
        <v>10128</v>
      </c>
      <c r="B1572" s="221">
        <v>999999.9</v>
      </c>
      <c r="C1572" s="221">
        <v>999999.9</v>
      </c>
      <c r="D1572" s="221">
        <v>999999.9</v>
      </c>
      <c r="E1572" s="221">
        <v>0</v>
      </c>
      <c r="F1572" s="221">
        <v>0</v>
      </c>
      <c r="G1572" s="221">
        <v>0</v>
      </c>
      <c r="H1572" s="221">
        <v>0</v>
      </c>
      <c r="I1572" s="221">
        <v>0</v>
      </c>
      <c r="J1572" s="224">
        <v>46006.336053240739</v>
      </c>
      <c r="K1572" s="221">
        <v>731</v>
      </c>
      <c r="L1572" s="235" t="str">
        <f>IFERROR(_xlfn.XLOOKUP($A1572,'LISTA '!$D:$D,'LISTA '!$S:$S),"999999,9")</f>
        <v>999999,9</v>
      </c>
      <c r="M1572" s="2" t="str">
        <f>IFERROR(_xlfn.XLOOKUP($A1572,'LISTA '!$D:$D,'LISTA '!$S:$S),"999999,9")</f>
        <v>999999,9</v>
      </c>
      <c r="N1572" s="2" t="str">
        <f>IFERROR(_xlfn.XLOOKUP($A1572,'LISTA '!$D:$D,'LISTA '!$S:$S),"999999,9")</f>
        <v>999999,9</v>
      </c>
    </row>
    <row r="1573" spans="1:14" x14ac:dyDescent="0.3">
      <c r="A1573" s="187">
        <v>20282</v>
      </c>
      <c r="B1573" s="221">
        <v>999999.9</v>
      </c>
      <c r="C1573" s="221">
        <v>999999.9</v>
      </c>
      <c r="D1573" s="221">
        <v>999999.9</v>
      </c>
      <c r="E1573" s="221">
        <v>0</v>
      </c>
      <c r="F1573" s="221">
        <v>0</v>
      </c>
      <c r="G1573" s="221">
        <v>0</v>
      </c>
      <c r="H1573" s="221">
        <v>0</v>
      </c>
      <c r="I1573" s="221">
        <v>0</v>
      </c>
      <c r="J1573" s="224">
        <v>46006.336053240739</v>
      </c>
      <c r="K1573" s="221">
        <v>785</v>
      </c>
      <c r="L1573" s="235" t="str">
        <f>IFERROR(_xlfn.XLOOKUP($A1573,'LISTA '!$D:$D,'LISTA '!$S:$S),"999999,9")</f>
        <v>999999,9</v>
      </c>
      <c r="M1573" s="2" t="str">
        <f>IFERROR(_xlfn.XLOOKUP($A1573,'LISTA '!$D:$D,'LISTA '!$S:$S),"999999,9")</f>
        <v>999999,9</v>
      </c>
      <c r="N1573" s="2" t="str">
        <f>IFERROR(_xlfn.XLOOKUP($A1573,'LISTA '!$D:$D,'LISTA '!$S:$S),"999999,9")</f>
        <v>999999,9</v>
      </c>
    </row>
    <row r="1574" spans="1:14" x14ac:dyDescent="0.3">
      <c r="A1574" s="187">
        <v>10092</v>
      </c>
      <c r="B1574" s="221">
        <v>999999.9</v>
      </c>
      <c r="C1574" s="221">
        <v>999999.9</v>
      </c>
      <c r="D1574" s="221">
        <v>999999.9</v>
      </c>
      <c r="E1574" s="221">
        <v>0</v>
      </c>
      <c r="F1574" s="221">
        <v>0</v>
      </c>
      <c r="G1574" s="221">
        <v>0</v>
      </c>
      <c r="H1574" s="221">
        <v>0</v>
      </c>
      <c r="I1574" s="221">
        <v>0</v>
      </c>
      <c r="J1574" s="224">
        <v>46006.336053240739</v>
      </c>
      <c r="K1574" s="221">
        <v>793</v>
      </c>
      <c r="L1574" s="235" t="str">
        <f>IFERROR(_xlfn.XLOOKUP($A1574,'LISTA '!$D:$D,'LISTA '!$S:$S),"999999,9")</f>
        <v>999999,9</v>
      </c>
      <c r="M1574" s="2" t="str">
        <f>IFERROR(_xlfn.XLOOKUP($A1574,'LISTA '!$D:$D,'LISTA '!$S:$S),"999999,9")</f>
        <v>999999,9</v>
      </c>
      <c r="N1574" s="2" t="str">
        <f>IFERROR(_xlfn.XLOOKUP($A1574,'LISTA '!$D:$D,'LISTA '!$S:$S),"999999,9")</f>
        <v>999999,9</v>
      </c>
    </row>
    <row r="1575" spans="1:14" x14ac:dyDescent="0.3">
      <c r="A1575" s="187">
        <v>20288</v>
      </c>
      <c r="B1575" s="221">
        <v>145</v>
      </c>
      <c r="C1575" s="221">
        <v>145</v>
      </c>
      <c r="D1575" s="221">
        <v>145</v>
      </c>
      <c r="E1575" s="221">
        <v>0</v>
      </c>
      <c r="F1575" s="221">
        <v>0</v>
      </c>
      <c r="G1575" s="221">
        <v>0</v>
      </c>
      <c r="H1575" s="221">
        <v>0</v>
      </c>
      <c r="I1575" s="221">
        <v>0</v>
      </c>
      <c r="J1575" s="224">
        <v>46006.336053240739</v>
      </c>
      <c r="K1575" s="221">
        <v>804</v>
      </c>
      <c r="L1575" s="235">
        <f>IFERROR(_xlfn.XLOOKUP($A1575,'LISTA '!$D:$D,'LISTA '!$S:$S),"999999,9")</f>
        <v>145</v>
      </c>
      <c r="M1575" s="2">
        <f>IFERROR(_xlfn.XLOOKUP($A1575,'LISTA '!$D:$D,'LISTA '!$S:$S),"999999,9")</f>
        <v>145</v>
      </c>
      <c r="N1575" s="2">
        <f>IFERROR(_xlfn.XLOOKUP($A1575,'LISTA '!$D:$D,'LISTA '!$S:$S),"999999,9")</f>
        <v>145</v>
      </c>
    </row>
    <row r="1576" spans="1:14" x14ac:dyDescent="0.3">
      <c r="A1576" s="187">
        <v>10094</v>
      </c>
      <c r="B1576" s="221">
        <v>320</v>
      </c>
      <c r="C1576" s="221">
        <v>320</v>
      </c>
      <c r="D1576" s="221">
        <v>320</v>
      </c>
      <c r="E1576" s="221">
        <v>0</v>
      </c>
      <c r="F1576" s="221">
        <v>0</v>
      </c>
      <c r="G1576" s="221">
        <v>0</v>
      </c>
      <c r="H1576" s="221">
        <v>0</v>
      </c>
      <c r="I1576" s="221">
        <v>0</v>
      </c>
      <c r="J1576" s="224">
        <v>46006.336053240739</v>
      </c>
      <c r="K1576" s="221">
        <v>807</v>
      </c>
      <c r="L1576" s="235">
        <f>IFERROR(_xlfn.XLOOKUP($A1576,'LISTA '!$D:$D,'LISTA '!$S:$S),"999999,9")</f>
        <v>320</v>
      </c>
      <c r="M1576" s="2">
        <f>IFERROR(_xlfn.XLOOKUP($A1576,'LISTA '!$D:$D,'LISTA '!$S:$S),"999999,9")</f>
        <v>320</v>
      </c>
      <c r="N1576" s="2">
        <f>IFERROR(_xlfn.XLOOKUP($A1576,'LISTA '!$D:$D,'LISTA '!$S:$S),"999999,9")</f>
        <v>320</v>
      </c>
    </row>
    <row r="1577" spans="1:14" x14ac:dyDescent="0.3">
      <c r="A1577" s="187">
        <v>20323</v>
      </c>
      <c r="B1577" s="221">
        <v>150</v>
      </c>
      <c r="C1577" s="221">
        <v>150</v>
      </c>
      <c r="D1577" s="221">
        <v>150</v>
      </c>
      <c r="E1577" s="221">
        <v>0</v>
      </c>
      <c r="F1577" s="221">
        <v>0</v>
      </c>
      <c r="G1577" s="221">
        <v>0</v>
      </c>
      <c r="H1577" s="221">
        <v>0</v>
      </c>
      <c r="I1577" s="221">
        <v>0</v>
      </c>
      <c r="J1577" s="224">
        <v>46006.336053240739</v>
      </c>
      <c r="K1577" s="221">
        <v>923</v>
      </c>
      <c r="L1577" s="235">
        <f>IFERROR(_xlfn.XLOOKUP($A1577,'LISTA '!$D:$D,'LISTA '!$S:$S),"999999,9")</f>
        <v>150</v>
      </c>
      <c r="M1577" s="2">
        <f>IFERROR(_xlfn.XLOOKUP($A1577,'LISTA '!$D:$D,'LISTA '!$S:$S),"999999,9")</f>
        <v>150</v>
      </c>
      <c r="N1577" s="2">
        <f>IFERROR(_xlfn.XLOOKUP($A1577,'LISTA '!$D:$D,'LISTA '!$S:$S),"999999,9")</f>
        <v>150</v>
      </c>
    </row>
    <row r="1578" spans="1:14" x14ac:dyDescent="0.3">
      <c r="A1578" s="187">
        <v>20324</v>
      </c>
      <c r="B1578" s="221">
        <v>300</v>
      </c>
      <c r="C1578" s="221">
        <v>300</v>
      </c>
      <c r="D1578" s="221">
        <v>300</v>
      </c>
      <c r="E1578" s="221">
        <v>0</v>
      </c>
      <c r="F1578" s="221">
        <v>0</v>
      </c>
      <c r="G1578" s="221">
        <v>0</v>
      </c>
      <c r="H1578" s="221">
        <v>0</v>
      </c>
      <c r="I1578" s="221">
        <v>0</v>
      </c>
      <c r="J1578" s="224">
        <v>46006.336053240739</v>
      </c>
      <c r="K1578" s="221">
        <v>930</v>
      </c>
      <c r="L1578" s="235">
        <f>IFERROR(_xlfn.XLOOKUP($A1578,'LISTA '!$D:$D,'LISTA '!$S:$S),"999999,9")</f>
        <v>300</v>
      </c>
      <c r="M1578" s="2">
        <f>IFERROR(_xlfn.XLOOKUP($A1578,'LISTA '!$D:$D,'LISTA '!$S:$S),"999999,9")</f>
        <v>300</v>
      </c>
      <c r="N1578" s="2">
        <f>IFERROR(_xlfn.XLOOKUP($A1578,'LISTA '!$D:$D,'LISTA '!$S:$S),"999999,9")</f>
        <v>300</v>
      </c>
    </row>
    <row r="1579" spans="1:14" x14ac:dyDescent="0.3">
      <c r="A1579" s="187">
        <v>20374</v>
      </c>
      <c r="B1579" s="221">
        <v>999999.9</v>
      </c>
      <c r="C1579" s="221">
        <v>999999.9</v>
      </c>
      <c r="D1579" s="221">
        <v>999999.9</v>
      </c>
      <c r="E1579" s="221">
        <v>0</v>
      </c>
      <c r="F1579" s="221">
        <v>0</v>
      </c>
      <c r="G1579" s="221">
        <v>0</v>
      </c>
      <c r="H1579" s="221">
        <v>300</v>
      </c>
      <c r="I1579" s="221">
        <v>0</v>
      </c>
      <c r="J1579" s="224">
        <v>46006.336053240739</v>
      </c>
      <c r="K1579" s="221">
        <v>1056</v>
      </c>
      <c r="L1579" s="235" t="str">
        <f>IFERROR(_xlfn.XLOOKUP($A1579,'LISTA '!$D:$D,'LISTA '!$S:$S),"999999,9")</f>
        <v>999999,9</v>
      </c>
      <c r="M1579" s="2" t="str">
        <f>IFERROR(_xlfn.XLOOKUP($A1579,'LISTA '!$D:$D,'LISTA '!$S:$S),"999999,9")</f>
        <v>999999,9</v>
      </c>
      <c r="N1579" s="2" t="str">
        <f>IFERROR(_xlfn.XLOOKUP($A1579,'LISTA '!$D:$D,'LISTA '!$S:$S),"999999,9")</f>
        <v>999999,9</v>
      </c>
    </row>
    <row r="1580" spans="1:14" x14ac:dyDescent="0.3">
      <c r="A1580" s="187">
        <v>20382</v>
      </c>
      <c r="B1580" s="221">
        <v>312.5</v>
      </c>
      <c r="C1580" s="221">
        <v>312.5</v>
      </c>
      <c r="D1580" s="221">
        <v>312.5</v>
      </c>
      <c r="E1580" s="221">
        <v>0</v>
      </c>
      <c r="F1580" s="221">
        <v>0</v>
      </c>
      <c r="G1580" s="221">
        <v>0</v>
      </c>
      <c r="H1580" s="221">
        <v>300</v>
      </c>
      <c r="I1580" s="221">
        <v>0</v>
      </c>
      <c r="J1580" s="224">
        <v>46006.336053240739</v>
      </c>
      <c r="K1580" s="221">
        <v>1071</v>
      </c>
      <c r="L1580" s="235">
        <f>IFERROR(_xlfn.XLOOKUP($A1580,'LISTA '!$D:$D,'LISTA '!$S:$S),"999999,9")</f>
        <v>312.5</v>
      </c>
      <c r="M1580" s="2">
        <f>IFERROR(_xlfn.XLOOKUP($A1580,'LISTA '!$D:$D,'LISTA '!$S:$S),"999999,9")</f>
        <v>312.5</v>
      </c>
      <c r="N1580" s="2">
        <f>IFERROR(_xlfn.XLOOKUP($A1580,'LISTA '!$D:$D,'LISTA '!$S:$S),"999999,9")</f>
        <v>312.5</v>
      </c>
    </row>
    <row r="1581" spans="1:14" x14ac:dyDescent="0.3">
      <c r="A1581" s="187">
        <v>20386</v>
      </c>
      <c r="B1581" s="221">
        <v>280</v>
      </c>
      <c r="C1581" s="221">
        <v>280</v>
      </c>
      <c r="D1581" s="221">
        <v>280</v>
      </c>
      <c r="E1581" s="221">
        <v>0</v>
      </c>
      <c r="F1581" s="221">
        <v>0</v>
      </c>
      <c r="G1581" s="221">
        <v>0</v>
      </c>
      <c r="H1581" s="221">
        <v>0</v>
      </c>
      <c r="I1581" s="221">
        <v>0</v>
      </c>
      <c r="J1581" s="224">
        <v>46006.336053240739</v>
      </c>
      <c r="K1581" s="221">
        <v>1083</v>
      </c>
      <c r="L1581" s="235">
        <f>IFERROR(_xlfn.XLOOKUP($A1581,'LISTA '!$D:$D,'LISTA '!$S:$S),"999999,9")</f>
        <v>280</v>
      </c>
      <c r="M1581" s="2">
        <f>IFERROR(_xlfn.XLOOKUP($A1581,'LISTA '!$D:$D,'LISTA '!$S:$S),"999999,9")</f>
        <v>280</v>
      </c>
      <c r="N1581" s="2">
        <f>IFERROR(_xlfn.XLOOKUP($A1581,'LISTA '!$D:$D,'LISTA '!$S:$S),"999999,9")</f>
        <v>280</v>
      </c>
    </row>
    <row r="1582" spans="1:14" x14ac:dyDescent="0.3">
      <c r="A1582" s="187">
        <v>20389</v>
      </c>
      <c r="B1582" s="221">
        <v>999999.9</v>
      </c>
      <c r="C1582" s="221">
        <v>999999.9</v>
      </c>
      <c r="D1582" s="221">
        <v>999999.9</v>
      </c>
      <c r="E1582" s="221">
        <v>0</v>
      </c>
      <c r="F1582" s="221">
        <v>0</v>
      </c>
      <c r="G1582" s="221">
        <v>0</v>
      </c>
      <c r="H1582" s="221">
        <v>0</v>
      </c>
      <c r="I1582" s="221">
        <v>0</v>
      </c>
      <c r="J1582" s="224">
        <v>46006.336053240739</v>
      </c>
      <c r="K1582" s="221">
        <v>1086</v>
      </c>
      <c r="L1582" s="235" t="str">
        <f>IFERROR(_xlfn.XLOOKUP($A1582,'LISTA '!$D:$D,'LISTA '!$S:$S),"999999,9")</f>
        <v>999999,9</v>
      </c>
      <c r="M1582" s="2" t="str">
        <f>IFERROR(_xlfn.XLOOKUP($A1582,'LISTA '!$D:$D,'LISTA '!$S:$S),"999999,9")</f>
        <v>999999,9</v>
      </c>
      <c r="N1582" s="2" t="str">
        <f>IFERROR(_xlfn.XLOOKUP($A1582,'LISTA '!$D:$D,'LISTA '!$S:$S),"999999,9")</f>
        <v>999999,9</v>
      </c>
    </row>
    <row r="1583" spans="1:14" x14ac:dyDescent="0.3">
      <c r="A1583" s="187">
        <v>20390</v>
      </c>
      <c r="B1583" s="221">
        <v>999999.9</v>
      </c>
      <c r="C1583" s="221">
        <v>999999.9</v>
      </c>
      <c r="D1583" s="221">
        <v>999999.9</v>
      </c>
      <c r="E1583" s="221">
        <v>0</v>
      </c>
      <c r="F1583" s="221">
        <v>0</v>
      </c>
      <c r="G1583" s="221">
        <v>0</v>
      </c>
      <c r="H1583" s="221">
        <v>0</v>
      </c>
      <c r="I1583" s="221">
        <v>0</v>
      </c>
      <c r="J1583" s="224">
        <v>46006.336053240739</v>
      </c>
      <c r="K1583" s="221">
        <v>1087</v>
      </c>
      <c r="L1583" s="235" t="str">
        <f>IFERROR(_xlfn.XLOOKUP($A1583,'LISTA '!$D:$D,'LISTA '!$S:$S),"999999,9")</f>
        <v>999999,9</v>
      </c>
      <c r="M1583" s="2" t="str">
        <f>IFERROR(_xlfn.XLOOKUP($A1583,'LISTA '!$D:$D,'LISTA '!$S:$S),"999999,9")</f>
        <v>999999,9</v>
      </c>
      <c r="N1583" s="2" t="str">
        <f>IFERROR(_xlfn.XLOOKUP($A1583,'LISTA '!$D:$D,'LISTA '!$S:$S),"999999,9")</f>
        <v>999999,9</v>
      </c>
    </row>
    <row r="1584" spans="1:14" x14ac:dyDescent="0.3">
      <c r="A1584" s="187">
        <v>10112</v>
      </c>
      <c r="B1584" s="221">
        <v>999999.9</v>
      </c>
      <c r="C1584" s="221">
        <v>999999.9</v>
      </c>
      <c r="D1584" s="221">
        <v>999999.9</v>
      </c>
      <c r="E1584" s="221">
        <v>0</v>
      </c>
      <c r="F1584" s="221">
        <v>0</v>
      </c>
      <c r="G1584" s="221">
        <v>0</v>
      </c>
      <c r="H1584" s="221">
        <v>0</v>
      </c>
      <c r="I1584" s="221">
        <v>0</v>
      </c>
      <c r="J1584" s="224">
        <v>46006.336053240739</v>
      </c>
      <c r="K1584" s="221">
        <v>1334</v>
      </c>
      <c r="L1584" s="235" t="str">
        <f>IFERROR(_xlfn.XLOOKUP($A1584,'LISTA '!$D:$D,'LISTA '!$S:$S),"999999,9")</f>
        <v>999999,9</v>
      </c>
      <c r="M1584" s="2" t="str">
        <f>IFERROR(_xlfn.XLOOKUP($A1584,'LISTA '!$D:$D,'LISTA '!$S:$S),"999999,9")</f>
        <v>999999,9</v>
      </c>
      <c r="N1584" s="2" t="str">
        <f>IFERROR(_xlfn.XLOOKUP($A1584,'LISTA '!$D:$D,'LISTA '!$S:$S),"999999,9")</f>
        <v>999999,9</v>
      </c>
    </row>
    <row r="1585" spans="1:14" x14ac:dyDescent="0.3">
      <c r="A1585" s="187">
        <v>20558</v>
      </c>
      <c r="B1585" s="221">
        <v>999999.9</v>
      </c>
      <c r="C1585" s="221">
        <v>999999.9</v>
      </c>
      <c r="D1585" s="221">
        <v>999999.9</v>
      </c>
      <c r="E1585" s="221">
        <v>0</v>
      </c>
      <c r="F1585" s="221">
        <v>0</v>
      </c>
      <c r="G1585" s="221">
        <v>0</v>
      </c>
      <c r="H1585" s="221">
        <v>0</v>
      </c>
      <c r="I1585" s="221">
        <v>0</v>
      </c>
      <c r="J1585" s="224">
        <v>46006.336053240739</v>
      </c>
      <c r="K1585" s="221">
        <v>1386</v>
      </c>
      <c r="L1585" s="235" t="str">
        <f>IFERROR(_xlfn.XLOOKUP($A1585,'LISTA '!$D:$D,'LISTA '!$S:$S),"999999,9")</f>
        <v>999999,9</v>
      </c>
      <c r="M1585" s="2" t="str">
        <f>IFERROR(_xlfn.XLOOKUP($A1585,'LISTA '!$D:$D,'LISTA '!$S:$S),"999999,9")</f>
        <v>999999,9</v>
      </c>
      <c r="N1585" s="2" t="str">
        <f>IFERROR(_xlfn.XLOOKUP($A1585,'LISTA '!$D:$D,'LISTA '!$S:$S),"999999,9")</f>
        <v>999999,9</v>
      </c>
    </row>
    <row r="1586" spans="1:14" x14ac:dyDescent="0.3">
      <c r="A1586" s="187">
        <v>10016</v>
      </c>
      <c r="B1586" s="221">
        <v>999999.9</v>
      </c>
      <c r="C1586" s="221">
        <v>999999.9</v>
      </c>
      <c r="D1586" s="221">
        <v>999999.9</v>
      </c>
      <c r="E1586" s="221">
        <v>0</v>
      </c>
      <c r="F1586" s="221">
        <v>0</v>
      </c>
      <c r="G1586" s="221">
        <v>0</v>
      </c>
      <c r="H1586" s="221">
        <v>0</v>
      </c>
      <c r="I1586" s="221">
        <v>0</v>
      </c>
      <c r="J1586" s="224">
        <v>46006.336053240739</v>
      </c>
      <c r="K1586" s="221">
        <v>9</v>
      </c>
      <c r="L1586" s="235" t="str">
        <f>IFERROR(_xlfn.XLOOKUP($A1586,'LISTA '!$D:$D,'LISTA '!$S:$S),"999999,9")</f>
        <v>999999,9</v>
      </c>
      <c r="M1586" s="2" t="str">
        <f>IFERROR(_xlfn.XLOOKUP($A1586,'LISTA '!$D:$D,'LISTA '!$S:$S),"999999,9")</f>
        <v>999999,9</v>
      </c>
      <c r="N1586" s="2" t="str">
        <f>IFERROR(_xlfn.XLOOKUP($A1586,'LISTA '!$D:$D,'LISTA '!$S:$S),"999999,9")</f>
        <v>999999,9</v>
      </c>
    </row>
    <row r="1587" spans="1:14" x14ac:dyDescent="0.3">
      <c r="A1587" s="187">
        <v>10014</v>
      </c>
      <c r="B1587" s="221">
        <v>550</v>
      </c>
      <c r="C1587" s="221">
        <v>550</v>
      </c>
      <c r="D1587" s="221">
        <v>550</v>
      </c>
      <c r="E1587" s="221">
        <v>0</v>
      </c>
      <c r="F1587" s="221">
        <v>0</v>
      </c>
      <c r="G1587" s="221">
        <v>0</v>
      </c>
      <c r="H1587" s="221">
        <v>0</v>
      </c>
      <c r="I1587" s="221">
        <v>0</v>
      </c>
      <c r="J1587" s="224">
        <v>46006.336053240739</v>
      </c>
      <c r="K1587" s="221">
        <v>11</v>
      </c>
      <c r="L1587" s="235">
        <f>IFERROR(_xlfn.XLOOKUP($A1587,'LISTA '!$D:$D,'LISTA '!$S:$S),"999999,9")</f>
        <v>550</v>
      </c>
      <c r="M1587" s="2">
        <f>IFERROR(_xlfn.XLOOKUP($A1587,'LISTA '!$D:$D,'LISTA '!$S:$S),"999999,9")</f>
        <v>550</v>
      </c>
      <c r="N1587" s="2">
        <f>IFERROR(_xlfn.XLOOKUP($A1587,'LISTA '!$D:$D,'LISTA '!$S:$S),"999999,9")</f>
        <v>550</v>
      </c>
    </row>
    <row r="1588" spans="1:14" x14ac:dyDescent="0.3">
      <c r="A1588" s="187">
        <v>20002</v>
      </c>
      <c r="B1588" s="221">
        <v>999999.9</v>
      </c>
      <c r="C1588" s="221">
        <v>999999.9</v>
      </c>
      <c r="D1588" s="221">
        <v>999999.9</v>
      </c>
      <c r="E1588" s="221">
        <v>0</v>
      </c>
      <c r="F1588" s="221">
        <v>0</v>
      </c>
      <c r="G1588" s="221">
        <v>0</v>
      </c>
      <c r="H1588" s="221">
        <v>0</v>
      </c>
      <c r="I1588" s="221">
        <v>0</v>
      </c>
      <c r="J1588" s="224">
        <v>46006.336053240739</v>
      </c>
      <c r="K1588" s="221">
        <v>23</v>
      </c>
      <c r="L1588" s="235" t="str">
        <f>IFERROR(_xlfn.XLOOKUP($A1588,'LISTA '!$D:$D,'LISTA '!$S:$S),"999999,9")</f>
        <v>999999,9</v>
      </c>
      <c r="M1588" s="2" t="str">
        <f>IFERROR(_xlfn.XLOOKUP($A1588,'LISTA '!$D:$D,'LISTA '!$S:$S),"999999,9")</f>
        <v>999999,9</v>
      </c>
      <c r="N1588" s="2" t="str">
        <f>IFERROR(_xlfn.XLOOKUP($A1588,'LISTA '!$D:$D,'LISTA '!$S:$S),"999999,9")</f>
        <v>999999,9</v>
      </c>
    </row>
    <row r="1589" spans="1:14" x14ac:dyDescent="0.3">
      <c r="A1589" s="187">
        <v>20027</v>
      </c>
      <c r="B1589" s="221">
        <v>999999.9</v>
      </c>
      <c r="C1589" s="221">
        <v>999999.9</v>
      </c>
      <c r="D1589" s="221">
        <v>999999.9</v>
      </c>
      <c r="E1589" s="221">
        <v>0</v>
      </c>
      <c r="F1589" s="221">
        <v>0</v>
      </c>
      <c r="G1589" s="221">
        <v>0</v>
      </c>
      <c r="H1589" s="221">
        <v>0</v>
      </c>
      <c r="I1589" s="221">
        <v>0</v>
      </c>
      <c r="J1589" s="224">
        <v>46006.336053240739</v>
      </c>
      <c r="K1589" s="221">
        <v>31</v>
      </c>
      <c r="L1589" s="235">
        <v>999999.9</v>
      </c>
      <c r="M1589" s="2">
        <v>999999.9</v>
      </c>
      <c r="N1589" s="2">
        <v>999999.9</v>
      </c>
    </row>
    <row r="1590" spans="1:14" x14ac:dyDescent="0.3">
      <c r="A1590" s="187">
        <v>20007</v>
      </c>
      <c r="B1590" s="221">
        <v>165</v>
      </c>
      <c r="C1590" s="221">
        <v>165</v>
      </c>
      <c r="D1590" s="221">
        <v>165</v>
      </c>
      <c r="E1590" s="221">
        <v>0</v>
      </c>
      <c r="F1590" s="221">
        <v>0</v>
      </c>
      <c r="G1590" s="221">
        <v>0</v>
      </c>
      <c r="H1590" s="221">
        <v>0</v>
      </c>
      <c r="I1590" s="221">
        <v>0</v>
      </c>
      <c r="J1590" s="224">
        <v>46006.336053240739</v>
      </c>
      <c r="K1590" s="221">
        <v>60</v>
      </c>
      <c r="L1590" s="235">
        <f>IFERROR(_xlfn.XLOOKUP($A1590,'LISTA '!$D:$D,'LISTA '!$S:$S),"999999,9")</f>
        <v>165</v>
      </c>
      <c r="M1590" s="2">
        <f>IFERROR(_xlfn.XLOOKUP($A1590,'LISTA '!$D:$D,'LISTA '!$S:$S),"999999,9")</f>
        <v>165</v>
      </c>
      <c r="N1590" s="2">
        <f>IFERROR(_xlfn.XLOOKUP($A1590,'LISTA '!$D:$D,'LISTA '!$S:$S),"999999,9")</f>
        <v>165</v>
      </c>
    </row>
    <row r="1591" spans="1:14" x14ac:dyDescent="0.3">
      <c r="A1591" s="187">
        <v>10010</v>
      </c>
      <c r="B1591" s="221">
        <v>999999.9</v>
      </c>
      <c r="C1591" s="221">
        <v>999999.9</v>
      </c>
      <c r="D1591" s="221">
        <v>999999.9</v>
      </c>
      <c r="E1591" s="221">
        <v>0</v>
      </c>
      <c r="F1591" s="221">
        <v>0</v>
      </c>
      <c r="G1591" s="221">
        <v>0</v>
      </c>
      <c r="H1591" s="221">
        <v>0</v>
      </c>
      <c r="I1591" s="221">
        <v>0</v>
      </c>
      <c r="J1591" s="224">
        <v>46006.336053240739</v>
      </c>
      <c r="K1591" s="221">
        <v>95</v>
      </c>
      <c r="L1591" s="235" t="str">
        <f>IFERROR(_xlfn.XLOOKUP($A1591,'LISTA '!$D:$D,'LISTA '!$S:$S),"999999,9")</f>
        <v>999999,9</v>
      </c>
      <c r="M1591" s="2" t="str">
        <f>IFERROR(_xlfn.XLOOKUP($A1591,'LISTA '!$D:$D,'LISTA '!$S:$S),"999999,9")</f>
        <v>999999,9</v>
      </c>
      <c r="N1591" s="2" t="str">
        <f>IFERROR(_xlfn.XLOOKUP($A1591,'LISTA '!$D:$D,'LISTA '!$S:$S),"999999,9")</f>
        <v>999999,9</v>
      </c>
    </row>
    <row r="1592" spans="1:14" x14ac:dyDescent="0.3">
      <c r="A1592" s="187">
        <v>20100</v>
      </c>
      <c r="B1592" s="221">
        <v>185</v>
      </c>
      <c r="C1592" s="221">
        <v>185</v>
      </c>
      <c r="D1592" s="221">
        <v>185</v>
      </c>
      <c r="E1592" s="221">
        <v>0</v>
      </c>
      <c r="F1592" s="221">
        <v>0</v>
      </c>
      <c r="G1592" s="221">
        <v>0</v>
      </c>
      <c r="H1592" s="221">
        <v>0</v>
      </c>
      <c r="I1592" s="221">
        <v>0</v>
      </c>
      <c r="J1592" s="224">
        <v>46006.336053240739</v>
      </c>
      <c r="K1592" s="221">
        <v>97</v>
      </c>
      <c r="L1592" s="235" t="str">
        <f>IFERROR(_xlfn.XLOOKUP($A1592,'LISTA '!$D:$D,'LISTA '!$S:$S),"999999,9")</f>
        <v>999999,9</v>
      </c>
      <c r="M1592" s="2" t="str">
        <f>IFERROR(_xlfn.XLOOKUP($A1592,'LISTA '!$D:$D,'LISTA '!$S:$S),"999999,9")</f>
        <v>999999,9</v>
      </c>
      <c r="N1592" s="2" t="str">
        <f>IFERROR(_xlfn.XLOOKUP($A1592,'LISTA '!$D:$D,'LISTA '!$S:$S),"999999,9")</f>
        <v>999999,9</v>
      </c>
    </row>
    <row r="1593" spans="1:14" x14ac:dyDescent="0.3">
      <c r="A1593" s="187">
        <v>20089</v>
      </c>
      <c r="B1593" s="221">
        <v>999999.9</v>
      </c>
      <c r="C1593" s="221">
        <v>999999.9</v>
      </c>
      <c r="D1593" s="221">
        <v>999999.9</v>
      </c>
      <c r="E1593" s="221">
        <v>0</v>
      </c>
      <c r="F1593" s="221">
        <v>0</v>
      </c>
      <c r="G1593" s="221">
        <v>0</v>
      </c>
      <c r="H1593" s="221">
        <v>0</v>
      </c>
      <c r="I1593" s="221">
        <v>0</v>
      </c>
      <c r="J1593" s="224">
        <v>46006.336053240739</v>
      </c>
      <c r="K1593" s="221">
        <v>112</v>
      </c>
      <c r="L1593" s="235" t="str">
        <f>IFERROR(_xlfn.XLOOKUP($A1593,'LISTA '!$D:$D,'LISTA '!$S:$S),"999999,9")</f>
        <v>999999,9</v>
      </c>
      <c r="M1593" s="2" t="str">
        <f>IFERROR(_xlfn.XLOOKUP($A1593,'LISTA '!$D:$D,'LISTA '!$S:$S),"999999,9")</f>
        <v>999999,9</v>
      </c>
      <c r="N1593" s="2" t="str">
        <f>IFERROR(_xlfn.XLOOKUP($A1593,'LISTA '!$D:$D,'LISTA '!$S:$S),"999999,9")</f>
        <v>999999,9</v>
      </c>
    </row>
    <row r="1594" spans="1:14" x14ac:dyDescent="0.3">
      <c r="A1594" s="187">
        <v>20064</v>
      </c>
      <c r="B1594" s="221">
        <v>189</v>
      </c>
      <c r="C1594" s="221">
        <v>189</v>
      </c>
      <c r="D1594" s="221">
        <v>189</v>
      </c>
      <c r="E1594" s="221">
        <v>0</v>
      </c>
      <c r="F1594" s="221">
        <v>0</v>
      </c>
      <c r="G1594" s="221">
        <v>0</v>
      </c>
      <c r="H1594" s="221">
        <v>0</v>
      </c>
      <c r="I1594" s="221">
        <v>0</v>
      </c>
      <c r="J1594" s="224">
        <v>46006.336053240739</v>
      </c>
      <c r="K1594" s="221">
        <v>198</v>
      </c>
      <c r="L1594" s="235">
        <f>IFERROR(_xlfn.XLOOKUP($A1594,'LISTA '!$D:$D,'LISTA '!$S:$S),"999999,9")</f>
        <v>189</v>
      </c>
      <c r="M1594" s="2">
        <f>IFERROR(_xlfn.XLOOKUP($A1594,'LISTA '!$D:$D,'LISTA '!$S:$S),"999999,9")</f>
        <v>189</v>
      </c>
      <c r="N1594" s="2">
        <f>IFERROR(_xlfn.XLOOKUP($A1594,'LISTA '!$D:$D,'LISTA '!$S:$S),"999999,9")</f>
        <v>189</v>
      </c>
    </row>
    <row r="1595" spans="1:14" x14ac:dyDescent="0.3">
      <c r="A1595" s="187">
        <v>20066</v>
      </c>
      <c r="B1595" s="221">
        <v>260</v>
      </c>
      <c r="C1595" s="221">
        <v>260</v>
      </c>
      <c r="D1595" s="221">
        <v>260</v>
      </c>
      <c r="E1595" s="221">
        <v>0</v>
      </c>
      <c r="F1595" s="221">
        <v>0</v>
      </c>
      <c r="G1595" s="221">
        <v>0</v>
      </c>
      <c r="H1595" s="221">
        <v>0</v>
      </c>
      <c r="I1595" s="221">
        <v>0</v>
      </c>
      <c r="J1595" s="224">
        <v>46006.336053240739</v>
      </c>
      <c r="K1595" s="221">
        <v>199</v>
      </c>
      <c r="L1595" s="235">
        <f>IFERROR(_xlfn.XLOOKUP($A1595,'LISTA '!$D:$D,'LISTA '!$S:$S),"999999,9")</f>
        <v>260</v>
      </c>
      <c r="M1595" s="2">
        <f>IFERROR(_xlfn.XLOOKUP($A1595,'LISTA '!$D:$D,'LISTA '!$S:$S),"999999,9")</f>
        <v>260</v>
      </c>
      <c r="N1595" s="2">
        <f>IFERROR(_xlfn.XLOOKUP($A1595,'LISTA '!$D:$D,'LISTA '!$S:$S),"999999,9")</f>
        <v>260</v>
      </c>
    </row>
    <row r="1596" spans="1:14" x14ac:dyDescent="0.3">
      <c r="A1596" s="187">
        <v>20065</v>
      </c>
      <c r="B1596" s="221">
        <v>260</v>
      </c>
      <c r="C1596" s="221">
        <v>260</v>
      </c>
      <c r="D1596" s="221">
        <v>260</v>
      </c>
      <c r="E1596" s="221">
        <v>0</v>
      </c>
      <c r="F1596" s="221">
        <v>0</v>
      </c>
      <c r="G1596" s="221">
        <v>0</v>
      </c>
      <c r="H1596" s="221">
        <v>0</v>
      </c>
      <c r="I1596" s="221">
        <v>0</v>
      </c>
      <c r="J1596" s="224">
        <v>46006.336053240739</v>
      </c>
      <c r="K1596" s="221">
        <v>200</v>
      </c>
      <c r="L1596" s="235">
        <f>IFERROR(_xlfn.XLOOKUP($A1596,'LISTA '!$D:$D,'LISTA '!$S:$S),"999999,9")</f>
        <v>260</v>
      </c>
      <c r="M1596" s="2">
        <f>IFERROR(_xlfn.XLOOKUP($A1596,'LISTA '!$D:$D,'LISTA '!$S:$S),"999999,9")</f>
        <v>260</v>
      </c>
      <c r="N1596" s="2">
        <f>IFERROR(_xlfn.XLOOKUP($A1596,'LISTA '!$D:$D,'LISTA '!$S:$S),"999999,9")</f>
        <v>260</v>
      </c>
    </row>
    <row r="1597" spans="1:14" x14ac:dyDescent="0.3">
      <c r="A1597" s="187">
        <v>42</v>
      </c>
      <c r="B1597" s="221">
        <v>999999.9</v>
      </c>
      <c r="C1597" s="221">
        <v>999999.9</v>
      </c>
      <c r="D1597" s="221">
        <v>999999.9</v>
      </c>
      <c r="E1597" s="221">
        <v>0</v>
      </c>
      <c r="F1597" s="221">
        <v>0</v>
      </c>
      <c r="G1597" s="221">
        <v>0</v>
      </c>
      <c r="H1597" s="221">
        <v>0</v>
      </c>
      <c r="I1597" s="221">
        <v>0</v>
      </c>
      <c r="J1597" s="224">
        <v>46006.336053240739</v>
      </c>
      <c r="K1597" s="221">
        <v>210</v>
      </c>
      <c r="L1597" s="235" t="str">
        <f>IFERROR(_xlfn.XLOOKUP($A1597,'LISTA '!$D:$D,'LISTA '!$S:$S),"999999,9")</f>
        <v>999999,9</v>
      </c>
      <c r="M1597" s="2" t="str">
        <f>IFERROR(_xlfn.XLOOKUP($A1597,'LISTA '!$D:$D,'LISTA '!$S:$S),"999999,9")</f>
        <v>999999,9</v>
      </c>
      <c r="N1597" s="2" t="str">
        <f>IFERROR(_xlfn.XLOOKUP($A1597,'LISTA '!$D:$D,'LISTA '!$S:$S),"999999,9")</f>
        <v>999999,9</v>
      </c>
    </row>
    <row r="1598" spans="1:14" x14ac:dyDescent="0.3">
      <c r="A1598" s="187">
        <v>20045</v>
      </c>
      <c r="B1598" s="221">
        <v>999999.9</v>
      </c>
      <c r="C1598" s="221">
        <v>999999.9</v>
      </c>
      <c r="D1598" s="221">
        <v>999999.9</v>
      </c>
      <c r="E1598" s="221">
        <v>0</v>
      </c>
      <c r="F1598" s="221">
        <v>0</v>
      </c>
      <c r="G1598" s="221">
        <v>0</v>
      </c>
      <c r="H1598" s="221">
        <v>0</v>
      </c>
      <c r="I1598" s="221">
        <v>0</v>
      </c>
      <c r="J1598" s="224">
        <v>46006.336053240739</v>
      </c>
      <c r="K1598" s="221">
        <v>221</v>
      </c>
      <c r="L1598" s="235">
        <v>999999.9</v>
      </c>
      <c r="M1598" s="2">
        <v>999999.9</v>
      </c>
      <c r="N1598" s="2">
        <v>999999.9</v>
      </c>
    </row>
    <row r="1599" spans="1:14" x14ac:dyDescent="0.3">
      <c r="A1599" s="187">
        <v>10011</v>
      </c>
      <c r="B1599" s="221">
        <v>999999.9</v>
      </c>
      <c r="C1599" s="221">
        <v>999999.9</v>
      </c>
      <c r="D1599" s="221">
        <v>999999.9</v>
      </c>
      <c r="E1599" s="221">
        <v>0</v>
      </c>
      <c r="F1599" s="221">
        <v>0</v>
      </c>
      <c r="G1599" s="221">
        <v>0</v>
      </c>
      <c r="H1599" s="221">
        <v>0</v>
      </c>
      <c r="I1599" s="221">
        <v>0</v>
      </c>
      <c r="J1599" s="224">
        <v>46006.336053240739</v>
      </c>
      <c r="K1599" s="221">
        <v>232</v>
      </c>
      <c r="L1599" s="235" t="str">
        <f>IFERROR(_xlfn.XLOOKUP($A1599,'LISTA '!$D:$D,'LISTA '!$S:$S),"999999,9")</f>
        <v>999999,9</v>
      </c>
      <c r="M1599" s="2" t="str">
        <f>IFERROR(_xlfn.XLOOKUP($A1599,'LISTA '!$D:$D,'LISTA '!$S:$S),"999999,9")</f>
        <v>999999,9</v>
      </c>
      <c r="N1599" s="2" t="str">
        <f>IFERROR(_xlfn.XLOOKUP($A1599,'LISTA '!$D:$D,'LISTA '!$S:$S),"999999,9")</f>
        <v>999999,9</v>
      </c>
    </row>
    <row r="1600" spans="1:14" x14ac:dyDescent="0.3">
      <c r="A1600" s="187">
        <v>20003</v>
      </c>
      <c r="B1600" s="221">
        <v>999999.9</v>
      </c>
      <c r="C1600" s="221">
        <v>999999.9</v>
      </c>
      <c r="D1600" s="221">
        <v>999999.9</v>
      </c>
      <c r="E1600" s="221">
        <v>0</v>
      </c>
      <c r="F1600" s="221">
        <v>0</v>
      </c>
      <c r="G1600" s="221">
        <v>0</v>
      </c>
      <c r="H1600" s="221">
        <v>0</v>
      </c>
      <c r="I1600" s="221">
        <v>0</v>
      </c>
      <c r="J1600" s="224">
        <v>46006.336053240739</v>
      </c>
      <c r="K1600" s="221">
        <v>239</v>
      </c>
      <c r="L1600" s="235" t="str">
        <f>IFERROR(_xlfn.XLOOKUP($A1600,'LISTA '!$D:$D,'LISTA '!$S:$S),"999999,9")</f>
        <v>999999,9</v>
      </c>
      <c r="M1600" s="2" t="str">
        <f>IFERROR(_xlfn.XLOOKUP($A1600,'LISTA '!$D:$D,'LISTA '!$S:$S),"999999,9")</f>
        <v>999999,9</v>
      </c>
      <c r="N1600" s="2" t="str">
        <f>IFERROR(_xlfn.XLOOKUP($A1600,'LISTA '!$D:$D,'LISTA '!$S:$S),"999999,9")</f>
        <v>999999,9</v>
      </c>
    </row>
    <row r="1601" spans="1:14" x14ac:dyDescent="0.3">
      <c r="A1601" s="187">
        <v>10012</v>
      </c>
      <c r="B1601" s="221">
        <v>237.5</v>
      </c>
      <c r="C1601" s="221">
        <v>237.5</v>
      </c>
      <c r="D1601" s="221">
        <v>237.5</v>
      </c>
      <c r="E1601" s="221">
        <v>0</v>
      </c>
      <c r="F1601" s="221">
        <v>0</v>
      </c>
      <c r="G1601" s="221">
        <v>0</v>
      </c>
      <c r="H1601" s="221">
        <v>0</v>
      </c>
      <c r="I1601" s="221">
        <v>0</v>
      </c>
      <c r="J1601" s="224">
        <v>46006.336053240739</v>
      </c>
      <c r="K1601" s="221">
        <v>240</v>
      </c>
      <c r="L1601" s="235">
        <f>IFERROR(_xlfn.XLOOKUP($A1601,'LISTA '!$D:$D,'LISTA '!$S:$S),"999999,9")</f>
        <v>237.5</v>
      </c>
      <c r="M1601" s="2">
        <f>IFERROR(_xlfn.XLOOKUP($A1601,'LISTA '!$D:$D,'LISTA '!$S:$S),"999999,9")</f>
        <v>237.5</v>
      </c>
      <c r="N1601" s="2">
        <f>IFERROR(_xlfn.XLOOKUP($A1601,'LISTA '!$D:$D,'LISTA '!$S:$S),"999999,9")</f>
        <v>237.5</v>
      </c>
    </row>
    <row r="1602" spans="1:14" x14ac:dyDescent="0.3">
      <c r="A1602" s="187">
        <v>211</v>
      </c>
      <c r="B1602" s="221">
        <v>999999.9</v>
      </c>
      <c r="C1602" s="221">
        <v>999999.9</v>
      </c>
      <c r="D1602" s="221">
        <v>999999.9</v>
      </c>
      <c r="E1602" s="221">
        <v>0</v>
      </c>
      <c r="F1602" s="221">
        <v>0</v>
      </c>
      <c r="G1602" s="221">
        <v>0</v>
      </c>
      <c r="H1602" s="221">
        <v>0</v>
      </c>
      <c r="I1602" s="221">
        <v>0</v>
      </c>
      <c r="J1602" s="224">
        <v>46006.336053240739</v>
      </c>
      <c r="K1602" s="221">
        <v>250</v>
      </c>
      <c r="L1602" s="235" t="str">
        <f>IFERROR(_xlfn.XLOOKUP($A1602,'LISTA '!$D:$D,'LISTA '!$S:$S),"999999,9")</f>
        <v>999999,9</v>
      </c>
      <c r="M1602" s="2" t="str">
        <f>IFERROR(_xlfn.XLOOKUP($A1602,'LISTA '!$D:$D,'LISTA '!$S:$S),"999999,9")</f>
        <v>999999,9</v>
      </c>
      <c r="N1602" s="2" t="str">
        <f>IFERROR(_xlfn.XLOOKUP($A1602,'LISTA '!$D:$D,'LISTA '!$S:$S),"999999,9")</f>
        <v>999999,9</v>
      </c>
    </row>
    <row r="1603" spans="1:14" x14ac:dyDescent="0.3">
      <c r="A1603" s="187">
        <v>20079</v>
      </c>
      <c r="B1603" s="221">
        <v>147.5</v>
      </c>
      <c r="C1603" s="221">
        <v>147.5</v>
      </c>
      <c r="D1603" s="221">
        <v>147.5</v>
      </c>
      <c r="E1603" s="221">
        <v>0</v>
      </c>
      <c r="F1603" s="221">
        <v>0</v>
      </c>
      <c r="G1603" s="221">
        <v>0</v>
      </c>
      <c r="H1603" s="221">
        <v>0</v>
      </c>
      <c r="I1603" s="221">
        <v>0</v>
      </c>
      <c r="J1603" s="224">
        <v>46006.336053240739</v>
      </c>
      <c r="K1603" s="221">
        <v>260</v>
      </c>
      <c r="L1603" s="235">
        <f>IFERROR(_xlfn.XLOOKUP($A1603,'LISTA '!$D:$D,'LISTA '!$S:$S),"999999,9")</f>
        <v>147.5</v>
      </c>
      <c r="M1603" s="2">
        <f>IFERROR(_xlfn.XLOOKUP($A1603,'LISTA '!$D:$D,'LISTA '!$S:$S),"999999,9")</f>
        <v>147.5</v>
      </c>
      <c r="N1603" s="2">
        <f>IFERROR(_xlfn.XLOOKUP($A1603,'LISTA '!$D:$D,'LISTA '!$S:$S),"999999,9")</f>
        <v>147.5</v>
      </c>
    </row>
    <row r="1604" spans="1:14" x14ac:dyDescent="0.3">
      <c r="A1604" s="187">
        <v>20113</v>
      </c>
      <c r="B1604" s="221">
        <v>999999.9</v>
      </c>
      <c r="C1604" s="221">
        <v>999999.9</v>
      </c>
      <c r="D1604" s="221">
        <v>999999.9</v>
      </c>
      <c r="E1604" s="221">
        <v>0</v>
      </c>
      <c r="F1604" s="221">
        <v>0</v>
      </c>
      <c r="G1604" s="221">
        <v>0</v>
      </c>
      <c r="H1604" s="221">
        <v>0</v>
      </c>
      <c r="I1604" s="221">
        <v>0</v>
      </c>
      <c r="J1604" s="224">
        <v>46006.336053240739</v>
      </c>
      <c r="K1604" s="221">
        <v>311</v>
      </c>
      <c r="L1604" s="235" t="str">
        <f>IFERROR(_xlfn.XLOOKUP($A1604,'LISTA '!$D:$D,'LISTA '!$S:$S),"999999,9")</f>
        <v>999999,9</v>
      </c>
      <c r="M1604" s="2" t="str">
        <f>IFERROR(_xlfn.XLOOKUP($A1604,'LISTA '!$D:$D,'LISTA '!$S:$S),"999999,9")</f>
        <v>999999,9</v>
      </c>
      <c r="N1604" s="2" t="str">
        <f>IFERROR(_xlfn.XLOOKUP($A1604,'LISTA '!$D:$D,'LISTA '!$S:$S),"999999,9")</f>
        <v>999999,9</v>
      </c>
    </row>
    <row r="1605" spans="1:14" x14ac:dyDescent="0.3">
      <c r="A1605" s="187">
        <v>152</v>
      </c>
      <c r="B1605" s="221">
        <v>999999.9</v>
      </c>
      <c r="C1605" s="221">
        <v>999999.9</v>
      </c>
      <c r="D1605" s="221">
        <v>999999.9</v>
      </c>
      <c r="E1605" s="221">
        <v>0</v>
      </c>
      <c r="F1605" s="221">
        <v>0</v>
      </c>
      <c r="G1605" s="221">
        <v>0</v>
      </c>
      <c r="H1605" s="221">
        <v>0</v>
      </c>
      <c r="I1605" s="221">
        <v>0</v>
      </c>
      <c r="J1605" s="224">
        <v>46006.336053240739</v>
      </c>
      <c r="K1605" s="221">
        <v>358</v>
      </c>
      <c r="L1605" s="235">
        <v>999999.9</v>
      </c>
      <c r="M1605" s="2">
        <v>999999.9</v>
      </c>
      <c r="N1605" s="2">
        <v>999999.9</v>
      </c>
    </row>
    <row r="1606" spans="1:14" x14ac:dyDescent="0.3">
      <c r="A1606" s="187">
        <v>21604</v>
      </c>
      <c r="B1606" s="221">
        <v>999999.9</v>
      </c>
      <c r="C1606" s="221">
        <v>999999.9</v>
      </c>
      <c r="D1606" s="221">
        <v>999999.9</v>
      </c>
      <c r="E1606" s="221">
        <v>0</v>
      </c>
      <c r="F1606" s="221">
        <v>0</v>
      </c>
      <c r="G1606" s="221">
        <v>0</v>
      </c>
      <c r="H1606" s="221">
        <v>0</v>
      </c>
      <c r="I1606" s="221">
        <v>0</v>
      </c>
      <c r="J1606" s="224">
        <v>46006.336053240739</v>
      </c>
      <c r="K1606" s="221">
        <v>3698</v>
      </c>
      <c r="L1606" s="235" t="str">
        <f>IFERROR(_xlfn.XLOOKUP($A1606,'LISTA '!$D:$D,'LISTA '!$S:$S),"999999,9")</f>
        <v>999999,9</v>
      </c>
      <c r="M1606" s="2" t="str">
        <f>IFERROR(_xlfn.XLOOKUP($A1606,'LISTA '!$D:$D,'LISTA '!$S:$S),"999999,9")</f>
        <v>999999,9</v>
      </c>
      <c r="N1606" s="2" t="str">
        <f>IFERROR(_xlfn.XLOOKUP($A1606,'LISTA '!$D:$D,'LISTA '!$S:$S),"999999,9")</f>
        <v>999999,9</v>
      </c>
    </row>
    <row r="1607" spans="1:14" x14ac:dyDescent="0.3">
      <c r="A1607" s="187">
        <v>2183</v>
      </c>
      <c r="B1607" s="221">
        <v>29.2</v>
      </c>
      <c r="C1607" s="221">
        <v>29.2</v>
      </c>
      <c r="D1607" s="221">
        <v>29.2</v>
      </c>
      <c r="E1607" s="221">
        <v>0</v>
      </c>
      <c r="F1607" s="221">
        <v>0</v>
      </c>
      <c r="G1607" s="221">
        <v>0</v>
      </c>
      <c r="H1607" s="221">
        <v>0</v>
      </c>
      <c r="I1607" s="221">
        <v>0</v>
      </c>
      <c r="J1607" s="224">
        <v>46006.336053240739</v>
      </c>
      <c r="K1607" s="221">
        <v>3769</v>
      </c>
      <c r="L1607" s="235">
        <f>IFERROR(_xlfn.XLOOKUP($A1607,'LISTA '!$D:$D,'LISTA '!$S:$S),"999999,9")</f>
        <v>29.2</v>
      </c>
      <c r="M1607" s="2">
        <f>IFERROR(_xlfn.XLOOKUP($A1607,'LISTA '!$D:$D,'LISTA '!$S:$S),"999999,9")</f>
        <v>29.2</v>
      </c>
      <c r="N1607" s="2">
        <f>IFERROR(_xlfn.XLOOKUP($A1607,'LISTA '!$D:$D,'LISTA '!$S:$S),"999999,9")</f>
        <v>29.2</v>
      </c>
    </row>
    <row r="1608" spans="1:14" x14ac:dyDescent="0.3">
      <c r="A1608" s="187">
        <v>2205</v>
      </c>
      <c r="B1608" s="221">
        <v>71.599999999999994</v>
      </c>
      <c r="C1608" s="221">
        <v>71.599999999999994</v>
      </c>
      <c r="D1608" s="221">
        <v>71.599999999999994</v>
      </c>
      <c r="E1608" s="221">
        <v>0</v>
      </c>
      <c r="F1608" s="221">
        <v>0</v>
      </c>
      <c r="G1608" s="221">
        <v>0</v>
      </c>
      <c r="H1608" s="221">
        <v>0</v>
      </c>
      <c r="I1608" s="221">
        <v>0</v>
      </c>
      <c r="J1608" s="224">
        <v>46006.336053240739</v>
      </c>
      <c r="K1608" s="221">
        <v>3791</v>
      </c>
      <c r="L1608" s="235">
        <f>IFERROR(_xlfn.XLOOKUP($A1608,'LISTA '!$D:$D,'LISTA '!$S:$S),"999999,9")</f>
        <v>71.599999999999994</v>
      </c>
      <c r="M1608" s="2">
        <f>IFERROR(_xlfn.XLOOKUP($A1608,'LISTA '!$D:$D,'LISTA '!$S:$S),"999999,9")</f>
        <v>71.599999999999994</v>
      </c>
      <c r="N1608" s="2">
        <f>IFERROR(_xlfn.XLOOKUP($A1608,'LISTA '!$D:$D,'LISTA '!$S:$S),"999999,9")</f>
        <v>71.599999999999994</v>
      </c>
    </row>
    <row r="1609" spans="1:14" x14ac:dyDescent="0.3">
      <c r="A1609" s="187">
        <v>21629</v>
      </c>
      <c r="B1609" s="221">
        <v>17.2</v>
      </c>
      <c r="C1609" s="221">
        <v>17.2</v>
      </c>
      <c r="D1609" s="221">
        <v>17.2</v>
      </c>
      <c r="E1609" s="221">
        <v>0</v>
      </c>
      <c r="F1609" s="221">
        <v>0</v>
      </c>
      <c r="G1609" s="221">
        <v>0</v>
      </c>
      <c r="H1609" s="221">
        <v>0</v>
      </c>
      <c r="I1609" s="221">
        <v>0</v>
      </c>
      <c r="J1609" s="224">
        <v>46006.336053240739</v>
      </c>
      <c r="K1609" s="221">
        <v>3792</v>
      </c>
      <c r="L1609" s="235">
        <f>IFERROR(_xlfn.XLOOKUP($A1609,'LISTA '!$D:$D,'LISTA '!$S:$S),"999999,9")</f>
        <v>0</v>
      </c>
      <c r="M1609" s="2">
        <f>IFERROR(_xlfn.XLOOKUP($A1609,'LISTA '!$D:$D,'LISTA '!$S:$S),"999999,9")</f>
        <v>0</v>
      </c>
      <c r="N1609" s="2">
        <f>IFERROR(_xlfn.XLOOKUP($A1609,'LISTA '!$D:$D,'LISTA '!$S:$S),"999999,9")</f>
        <v>0</v>
      </c>
    </row>
    <row r="1610" spans="1:14" x14ac:dyDescent="0.3">
      <c r="A1610" s="187">
        <v>2206</v>
      </c>
      <c r="B1610" s="221">
        <v>25</v>
      </c>
      <c r="C1610" s="221">
        <v>25</v>
      </c>
      <c r="D1610" s="221">
        <v>25</v>
      </c>
      <c r="E1610" s="221">
        <v>0</v>
      </c>
      <c r="F1610" s="221">
        <v>0</v>
      </c>
      <c r="G1610" s="221">
        <v>0</v>
      </c>
      <c r="H1610" s="221">
        <v>0</v>
      </c>
      <c r="I1610" s="221">
        <v>0</v>
      </c>
      <c r="J1610" s="224">
        <v>46006.336053240739</v>
      </c>
      <c r="K1610" s="221">
        <v>3793</v>
      </c>
      <c r="L1610" s="235">
        <f>IFERROR(_xlfn.XLOOKUP($A1610,'LISTA '!$D:$D,'LISTA '!$S:$S),"999999,9")</f>
        <v>25</v>
      </c>
      <c r="M1610" s="2">
        <f>IFERROR(_xlfn.XLOOKUP($A1610,'LISTA '!$D:$D,'LISTA '!$S:$S),"999999,9")</f>
        <v>25</v>
      </c>
      <c r="N1610" s="2">
        <f>IFERROR(_xlfn.XLOOKUP($A1610,'LISTA '!$D:$D,'LISTA '!$S:$S),"999999,9")</f>
        <v>25</v>
      </c>
    </row>
    <row r="1611" spans="1:14" x14ac:dyDescent="0.3">
      <c r="A1611" s="187">
        <v>2209</v>
      </c>
      <c r="B1611" s="221">
        <v>70.8</v>
      </c>
      <c r="C1611" s="221">
        <v>70.8</v>
      </c>
      <c r="D1611" s="221">
        <v>70.8</v>
      </c>
      <c r="E1611" s="221">
        <v>0</v>
      </c>
      <c r="F1611" s="221">
        <v>0</v>
      </c>
      <c r="G1611" s="221">
        <v>0</v>
      </c>
      <c r="H1611" s="221">
        <v>0</v>
      </c>
      <c r="I1611" s="221">
        <v>0</v>
      </c>
      <c r="J1611" s="224">
        <v>46006.336053240739</v>
      </c>
      <c r="K1611" s="221">
        <v>3796</v>
      </c>
      <c r="L1611" s="235">
        <f>IFERROR(_xlfn.XLOOKUP($A1611,'LISTA '!$D:$D,'LISTA '!$S:$S),"999999,9")</f>
        <v>70.8</v>
      </c>
      <c r="M1611" s="2">
        <f>IFERROR(_xlfn.XLOOKUP($A1611,'LISTA '!$D:$D,'LISTA '!$S:$S),"999999,9")</f>
        <v>70.8</v>
      </c>
      <c r="N1611" s="2">
        <f>IFERROR(_xlfn.XLOOKUP($A1611,'LISTA '!$D:$D,'LISTA '!$S:$S),"999999,9")</f>
        <v>70.8</v>
      </c>
    </row>
    <row r="1612" spans="1:14" x14ac:dyDescent="0.3">
      <c r="A1612" s="187">
        <v>21648</v>
      </c>
      <c r="B1612" s="221">
        <v>999999.9</v>
      </c>
      <c r="C1612" s="221">
        <v>999999.9</v>
      </c>
      <c r="D1612" s="221">
        <v>999999.9</v>
      </c>
      <c r="E1612" s="221">
        <v>0</v>
      </c>
      <c r="F1612" s="221">
        <v>0</v>
      </c>
      <c r="G1612" s="221">
        <v>0</v>
      </c>
      <c r="H1612" s="221">
        <v>0</v>
      </c>
      <c r="I1612" s="221">
        <v>0</v>
      </c>
      <c r="J1612" s="224">
        <v>46006.336053240739</v>
      </c>
      <c r="K1612" s="221">
        <v>3836</v>
      </c>
      <c r="L1612" s="235" t="str">
        <f>IFERROR(_xlfn.XLOOKUP($A1612,'LISTA '!$D:$D,'LISTA '!$S:$S),"999999,9")</f>
        <v>999999,9</v>
      </c>
      <c r="M1612" s="2" t="str">
        <f>IFERROR(_xlfn.XLOOKUP($A1612,'LISTA '!$D:$D,'LISTA '!$S:$S),"999999,9")</f>
        <v>999999,9</v>
      </c>
      <c r="N1612" s="2" t="str">
        <f>IFERROR(_xlfn.XLOOKUP($A1612,'LISTA '!$D:$D,'LISTA '!$S:$S),"999999,9")</f>
        <v>999999,9</v>
      </c>
    </row>
    <row r="1613" spans="1:14" x14ac:dyDescent="0.3">
      <c r="A1613" s="187">
        <v>21701</v>
      </c>
      <c r="B1613" s="221">
        <v>999999.9</v>
      </c>
      <c r="C1613" s="221">
        <v>999999.9</v>
      </c>
      <c r="D1613" s="221">
        <v>999999.9</v>
      </c>
      <c r="E1613" s="221">
        <v>0</v>
      </c>
      <c r="F1613" s="221">
        <v>0</v>
      </c>
      <c r="G1613" s="221">
        <v>0</v>
      </c>
      <c r="H1613" s="221">
        <v>0</v>
      </c>
      <c r="I1613" s="221">
        <v>0</v>
      </c>
      <c r="J1613" s="224">
        <v>46006.336053240739</v>
      </c>
      <c r="K1613" s="221">
        <v>3944</v>
      </c>
      <c r="L1613" s="235" t="str">
        <f>IFERROR(_xlfn.XLOOKUP($A1613,'LISTA '!$D:$D,'LISTA '!$S:$S),"999999,9")</f>
        <v>999999,9</v>
      </c>
      <c r="M1613" s="2" t="str">
        <f>IFERROR(_xlfn.XLOOKUP($A1613,'LISTA '!$D:$D,'LISTA '!$S:$S),"999999,9")</f>
        <v>999999,9</v>
      </c>
      <c r="N1613" s="2" t="str">
        <f>IFERROR(_xlfn.XLOOKUP($A1613,'LISTA '!$D:$D,'LISTA '!$S:$S),"999999,9")</f>
        <v>999999,9</v>
      </c>
    </row>
    <row r="1614" spans="1:14" x14ac:dyDescent="0.3">
      <c r="A1614" s="187">
        <v>2263</v>
      </c>
      <c r="B1614" s="221">
        <v>14.2</v>
      </c>
      <c r="C1614" s="221">
        <v>14.2</v>
      </c>
      <c r="D1614" s="221">
        <v>14.2</v>
      </c>
      <c r="E1614" s="221">
        <v>0</v>
      </c>
      <c r="F1614" s="221">
        <v>0</v>
      </c>
      <c r="G1614" s="221">
        <v>0</v>
      </c>
      <c r="H1614" s="221">
        <v>0</v>
      </c>
      <c r="I1614" s="221">
        <v>0</v>
      </c>
      <c r="J1614" s="224">
        <v>46006.336053240739</v>
      </c>
      <c r="K1614" s="221">
        <v>3914</v>
      </c>
      <c r="L1614" s="235">
        <f>IFERROR(_xlfn.XLOOKUP($A1614,'LISTA '!$D:$D,'LISTA '!$S:$S),"999999,9")</f>
        <v>14.2</v>
      </c>
      <c r="M1614" s="2">
        <f>IFERROR(_xlfn.XLOOKUP($A1614,'LISTA '!$D:$D,'LISTA '!$S:$S),"999999,9")</f>
        <v>14.2</v>
      </c>
      <c r="N1614" s="2">
        <f>IFERROR(_xlfn.XLOOKUP($A1614,'LISTA '!$D:$D,'LISTA '!$S:$S),"999999,9")</f>
        <v>14.2</v>
      </c>
    </row>
    <row r="1615" spans="1:14" x14ac:dyDescent="0.3">
      <c r="A1615" s="187">
        <v>2264</v>
      </c>
      <c r="B1615" s="221">
        <v>14.2</v>
      </c>
      <c r="C1615" s="221">
        <v>14.2</v>
      </c>
      <c r="D1615" s="221">
        <v>14.2</v>
      </c>
      <c r="E1615" s="221">
        <v>0</v>
      </c>
      <c r="F1615" s="221">
        <v>0</v>
      </c>
      <c r="G1615" s="221">
        <v>0</v>
      </c>
      <c r="H1615" s="221">
        <v>0</v>
      </c>
      <c r="I1615" s="221">
        <v>0</v>
      </c>
      <c r="J1615" s="224">
        <v>46006.336053240739</v>
      </c>
      <c r="K1615" s="221">
        <v>3915</v>
      </c>
      <c r="L1615" s="235">
        <f>IFERROR(_xlfn.XLOOKUP($A1615,'LISTA '!$D:$D,'LISTA '!$S:$S),"999999,9")</f>
        <v>14.2</v>
      </c>
      <c r="M1615" s="2">
        <f>IFERROR(_xlfn.XLOOKUP($A1615,'LISTA '!$D:$D,'LISTA '!$S:$S),"999999,9")</f>
        <v>14.2</v>
      </c>
      <c r="N1615" s="2">
        <f>IFERROR(_xlfn.XLOOKUP($A1615,'LISTA '!$D:$D,'LISTA '!$S:$S),"999999,9")</f>
        <v>14.2</v>
      </c>
    </row>
    <row r="1616" spans="1:14" x14ac:dyDescent="0.3">
      <c r="A1616" s="187">
        <v>2265</v>
      </c>
      <c r="B1616" s="221">
        <v>14.2</v>
      </c>
      <c r="C1616" s="221">
        <v>14.2</v>
      </c>
      <c r="D1616" s="221">
        <v>14.2</v>
      </c>
      <c r="E1616" s="221">
        <v>0</v>
      </c>
      <c r="F1616" s="221">
        <v>0</v>
      </c>
      <c r="G1616" s="221">
        <v>0</v>
      </c>
      <c r="H1616" s="221">
        <v>0</v>
      </c>
      <c r="I1616" s="221">
        <v>0</v>
      </c>
      <c r="J1616" s="224">
        <v>46006.336053240739</v>
      </c>
      <c r="K1616" s="221">
        <v>3916</v>
      </c>
      <c r="L1616" s="235">
        <f>IFERROR(_xlfn.XLOOKUP($A1616,'LISTA '!$D:$D,'LISTA '!$S:$S),"999999,9")</f>
        <v>14.2</v>
      </c>
      <c r="M1616" s="2">
        <f>IFERROR(_xlfn.XLOOKUP($A1616,'LISTA '!$D:$D,'LISTA '!$S:$S),"999999,9")</f>
        <v>14.2</v>
      </c>
      <c r="N1616" s="2">
        <f>IFERROR(_xlfn.XLOOKUP($A1616,'LISTA '!$D:$D,'LISTA '!$S:$S),"999999,9")</f>
        <v>14.2</v>
      </c>
    </row>
    <row r="1617" spans="1:14" x14ac:dyDescent="0.3">
      <c r="A1617" s="187">
        <v>2266</v>
      </c>
      <c r="B1617" s="221">
        <v>33.799999999999997</v>
      </c>
      <c r="C1617" s="221">
        <v>33.799999999999997</v>
      </c>
      <c r="D1617" s="221">
        <v>33.799999999999997</v>
      </c>
      <c r="E1617" s="221">
        <v>0</v>
      </c>
      <c r="F1617" s="221">
        <v>0</v>
      </c>
      <c r="G1617" s="221">
        <v>0</v>
      </c>
      <c r="H1617" s="221">
        <v>0</v>
      </c>
      <c r="I1617" s="221">
        <v>0</v>
      </c>
      <c r="J1617" s="224">
        <v>46006.336053240739</v>
      </c>
      <c r="K1617" s="221">
        <v>3917</v>
      </c>
      <c r="L1617" s="235">
        <f>IFERROR(_xlfn.XLOOKUP($A1617,'LISTA '!$D:$D,'LISTA '!$S:$S),"999999,9")</f>
        <v>33.799999999999997</v>
      </c>
      <c r="M1617" s="2">
        <f>IFERROR(_xlfn.XLOOKUP($A1617,'LISTA '!$D:$D,'LISTA '!$S:$S),"999999,9")</f>
        <v>33.799999999999997</v>
      </c>
      <c r="N1617" s="2">
        <f>IFERROR(_xlfn.XLOOKUP($A1617,'LISTA '!$D:$D,'LISTA '!$S:$S),"999999,9")</f>
        <v>33.799999999999997</v>
      </c>
    </row>
    <row r="1618" spans="1:14" x14ac:dyDescent="0.3">
      <c r="A1618" s="187">
        <v>2267</v>
      </c>
      <c r="B1618" s="221">
        <v>29.2</v>
      </c>
      <c r="C1618" s="221">
        <v>29.2</v>
      </c>
      <c r="D1618" s="221">
        <v>29.2</v>
      </c>
      <c r="E1618" s="221">
        <v>0</v>
      </c>
      <c r="F1618" s="221">
        <v>0</v>
      </c>
      <c r="G1618" s="221">
        <v>0</v>
      </c>
      <c r="H1618" s="221">
        <v>0</v>
      </c>
      <c r="I1618" s="221">
        <v>0</v>
      </c>
      <c r="J1618" s="224">
        <v>46006.336053240739</v>
      </c>
      <c r="K1618" s="221">
        <v>3918</v>
      </c>
      <c r="L1618" s="235">
        <f>IFERROR(_xlfn.XLOOKUP($A1618,'LISTA '!$D:$D,'LISTA '!$S:$S),"999999,9")</f>
        <v>29.2</v>
      </c>
      <c r="M1618" s="2">
        <f>IFERROR(_xlfn.XLOOKUP($A1618,'LISTA '!$D:$D,'LISTA '!$S:$S),"999999,9")</f>
        <v>29.2</v>
      </c>
      <c r="N1618" s="2">
        <f>IFERROR(_xlfn.XLOOKUP($A1618,'LISTA '!$D:$D,'LISTA '!$S:$S),"999999,9")</f>
        <v>29.2</v>
      </c>
    </row>
    <row r="1619" spans="1:14" x14ac:dyDescent="0.3">
      <c r="A1619" s="187">
        <v>21680</v>
      </c>
      <c r="B1619" s="221">
        <v>97.4</v>
      </c>
      <c r="C1619" s="221">
        <v>97.4</v>
      </c>
      <c r="D1619" s="221">
        <v>97.4</v>
      </c>
      <c r="E1619" s="221">
        <v>0</v>
      </c>
      <c r="F1619" s="221">
        <v>0</v>
      </c>
      <c r="G1619" s="221">
        <v>0</v>
      </c>
      <c r="H1619" s="221">
        <v>0</v>
      </c>
      <c r="I1619" s="221">
        <v>0</v>
      </c>
      <c r="J1619" s="224">
        <v>46006.336053240739</v>
      </c>
      <c r="K1619" s="221">
        <v>3919</v>
      </c>
      <c r="L1619" s="235">
        <f>IFERROR(_xlfn.XLOOKUP($A1619,'LISTA '!$D:$D,'LISTA '!$S:$S),"999999,9")</f>
        <v>97.4</v>
      </c>
      <c r="M1619" s="2">
        <f>IFERROR(_xlfn.XLOOKUP($A1619,'LISTA '!$D:$D,'LISTA '!$S:$S),"999999,9")</f>
        <v>97.4</v>
      </c>
      <c r="N1619" s="2">
        <f>IFERROR(_xlfn.XLOOKUP($A1619,'LISTA '!$D:$D,'LISTA '!$S:$S),"999999,9")</f>
        <v>97.4</v>
      </c>
    </row>
    <row r="1620" spans="1:14" x14ac:dyDescent="0.3">
      <c r="A1620" s="187">
        <v>21681</v>
      </c>
      <c r="B1620" s="221">
        <v>31.2</v>
      </c>
      <c r="C1620" s="221">
        <v>31.2</v>
      </c>
      <c r="D1620" s="221">
        <v>31.2</v>
      </c>
      <c r="E1620" s="221">
        <v>0</v>
      </c>
      <c r="F1620" s="221">
        <v>0</v>
      </c>
      <c r="G1620" s="221">
        <v>0</v>
      </c>
      <c r="H1620" s="221">
        <v>0</v>
      </c>
      <c r="I1620" s="221">
        <v>0</v>
      </c>
      <c r="J1620" s="224">
        <v>46006.336053240739</v>
      </c>
      <c r="K1620" s="221">
        <v>3920</v>
      </c>
      <c r="L1620" s="235">
        <f>IFERROR(_xlfn.XLOOKUP($A1620,'LISTA '!$D:$D,'LISTA '!$S:$S),"999999,9")</f>
        <v>31.2</v>
      </c>
      <c r="M1620" s="2">
        <f>IFERROR(_xlfn.XLOOKUP($A1620,'LISTA '!$D:$D,'LISTA '!$S:$S),"999999,9")</f>
        <v>31.2</v>
      </c>
      <c r="N1620" s="2">
        <f>IFERROR(_xlfn.XLOOKUP($A1620,'LISTA '!$D:$D,'LISTA '!$S:$S),"999999,9")</f>
        <v>31.2</v>
      </c>
    </row>
    <row r="1621" spans="1:14" x14ac:dyDescent="0.3">
      <c r="A1621" s="187">
        <v>21682</v>
      </c>
      <c r="B1621" s="221">
        <v>196.4</v>
      </c>
      <c r="C1621" s="221">
        <v>196.4</v>
      </c>
      <c r="D1621" s="221">
        <v>196.4</v>
      </c>
      <c r="E1621" s="221">
        <v>0</v>
      </c>
      <c r="F1621" s="221">
        <v>0</v>
      </c>
      <c r="G1621" s="221">
        <v>0</v>
      </c>
      <c r="H1621" s="221">
        <v>0</v>
      </c>
      <c r="I1621" s="221">
        <v>0</v>
      </c>
      <c r="J1621" s="224">
        <v>46006.336053240739</v>
      </c>
      <c r="K1621" s="221">
        <v>3921</v>
      </c>
      <c r="L1621" s="235">
        <f>IFERROR(_xlfn.XLOOKUP($A1621,'LISTA '!$D:$D,'LISTA '!$S:$S),"999999,9")</f>
        <v>196.4</v>
      </c>
      <c r="M1621" s="2">
        <f>IFERROR(_xlfn.XLOOKUP($A1621,'LISTA '!$D:$D,'LISTA '!$S:$S),"999999,9")</f>
        <v>196.4</v>
      </c>
      <c r="N1621" s="2">
        <f>IFERROR(_xlfn.XLOOKUP($A1621,'LISTA '!$D:$D,'LISTA '!$S:$S),"999999,9")</f>
        <v>196.4</v>
      </c>
    </row>
    <row r="1622" spans="1:14" x14ac:dyDescent="0.3">
      <c r="A1622" s="187">
        <v>2268</v>
      </c>
      <c r="B1622" s="221">
        <v>112.4</v>
      </c>
      <c r="C1622" s="221">
        <v>112.4</v>
      </c>
      <c r="D1622" s="221">
        <v>112.4</v>
      </c>
      <c r="E1622" s="221">
        <v>0</v>
      </c>
      <c r="F1622" s="221">
        <v>0</v>
      </c>
      <c r="G1622" s="221">
        <v>0</v>
      </c>
      <c r="H1622" s="221">
        <v>0</v>
      </c>
      <c r="I1622" s="221">
        <v>0</v>
      </c>
      <c r="J1622" s="224">
        <v>46006.336053240739</v>
      </c>
      <c r="K1622" s="221">
        <v>3922</v>
      </c>
      <c r="L1622" s="235">
        <f>IFERROR(_xlfn.XLOOKUP($A1622,'LISTA '!$D:$D,'LISTA '!$S:$S),"999999,9")</f>
        <v>112.4</v>
      </c>
      <c r="M1622" s="2">
        <f>IFERROR(_xlfn.XLOOKUP($A1622,'LISTA '!$D:$D,'LISTA '!$S:$S),"999999,9")</f>
        <v>112.4</v>
      </c>
      <c r="N1622" s="2">
        <f>IFERROR(_xlfn.XLOOKUP($A1622,'LISTA '!$D:$D,'LISTA '!$S:$S),"999999,9")</f>
        <v>112.4</v>
      </c>
    </row>
    <row r="1623" spans="1:14" x14ac:dyDescent="0.3">
      <c r="A1623" s="187">
        <v>2269</v>
      </c>
      <c r="B1623" s="221">
        <v>48.8</v>
      </c>
      <c r="C1623" s="221">
        <v>48.8</v>
      </c>
      <c r="D1623" s="221">
        <v>48.8</v>
      </c>
      <c r="E1623" s="221">
        <v>0</v>
      </c>
      <c r="F1623" s="221">
        <v>0</v>
      </c>
      <c r="G1623" s="221">
        <v>0</v>
      </c>
      <c r="H1623" s="221">
        <v>0</v>
      </c>
      <c r="I1623" s="221">
        <v>0</v>
      </c>
      <c r="J1623" s="224">
        <v>46006.336053240739</v>
      </c>
      <c r="K1623" s="221">
        <v>3923</v>
      </c>
      <c r="L1623" s="235">
        <f>IFERROR(_xlfn.XLOOKUP($A1623,'LISTA '!$D:$D,'LISTA '!$S:$S),"999999,9")</f>
        <v>48.8</v>
      </c>
      <c r="M1623" s="2">
        <f>IFERROR(_xlfn.XLOOKUP($A1623,'LISTA '!$D:$D,'LISTA '!$S:$S),"999999,9")</f>
        <v>48.8</v>
      </c>
      <c r="N1623" s="2">
        <f>IFERROR(_xlfn.XLOOKUP($A1623,'LISTA '!$D:$D,'LISTA '!$S:$S),"999999,9")</f>
        <v>48.8</v>
      </c>
    </row>
    <row r="1624" spans="1:14" x14ac:dyDescent="0.3">
      <c r="A1624" s="187">
        <v>2270</v>
      </c>
      <c r="B1624" s="221">
        <v>81.8</v>
      </c>
      <c r="C1624" s="221">
        <v>81.8</v>
      </c>
      <c r="D1624" s="221">
        <v>81.8</v>
      </c>
      <c r="E1624" s="221">
        <v>0</v>
      </c>
      <c r="F1624" s="221">
        <v>0</v>
      </c>
      <c r="G1624" s="221">
        <v>0</v>
      </c>
      <c r="H1624" s="221">
        <v>0</v>
      </c>
      <c r="I1624" s="221">
        <v>0</v>
      </c>
      <c r="J1624" s="224">
        <v>46006.336053240739</v>
      </c>
      <c r="K1624" s="221">
        <v>3924</v>
      </c>
      <c r="L1624" s="235">
        <f>IFERROR(_xlfn.XLOOKUP($A1624,'LISTA '!$D:$D,'LISTA '!$S:$S),"999999,9")</f>
        <v>81.8</v>
      </c>
      <c r="M1624" s="2">
        <f>IFERROR(_xlfn.XLOOKUP($A1624,'LISTA '!$D:$D,'LISTA '!$S:$S),"999999,9")</f>
        <v>81.8</v>
      </c>
      <c r="N1624" s="2">
        <f>IFERROR(_xlfn.XLOOKUP($A1624,'LISTA '!$D:$D,'LISTA '!$S:$S),"999999,9")</f>
        <v>81.8</v>
      </c>
    </row>
    <row r="1625" spans="1:14" x14ac:dyDescent="0.3">
      <c r="A1625" s="187">
        <v>2271</v>
      </c>
      <c r="B1625" s="221">
        <v>57.6</v>
      </c>
      <c r="C1625" s="221">
        <v>57.6</v>
      </c>
      <c r="D1625" s="221">
        <v>57.6</v>
      </c>
      <c r="E1625" s="221">
        <v>0</v>
      </c>
      <c r="F1625" s="221">
        <v>0</v>
      </c>
      <c r="G1625" s="221">
        <v>0</v>
      </c>
      <c r="H1625" s="221">
        <v>0</v>
      </c>
      <c r="I1625" s="221">
        <v>0</v>
      </c>
      <c r="J1625" s="224">
        <v>46006.336053240739</v>
      </c>
      <c r="K1625" s="221">
        <v>3925</v>
      </c>
      <c r="L1625" s="235">
        <f>IFERROR(_xlfn.XLOOKUP($A1625,'LISTA '!$D:$D,'LISTA '!$S:$S),"999999,9")</f>
        <v>57.6</v>
      </c>
      <c r="M1625" s="2">
        <f>IFERROR(_xlfn.XLOOKUP($A1625,'LISTA '!$D:$D,'LISTA '!$S:$S),"999999,9")</f>
        <v>57.6</v>
      </c>
      <c r="N1625" s="2">
        <f>IFERROR(_xlfn.XLOOKUP($A1625,'LISTA '!$D:$D,'LISTA '!$S:$S),"999999,9")</f>
        <v>57.6</v>
      </c>
    </row>
    <row r="1626" spans="1:14" x14ac:dyDescent="0.3">
      <c r="A1626" s="187">
        <v>21683</v>
      </c>
      <c r="B1626" s="221">
        <v>33.799999999999997</v>
      </c>
      <c r="C1626" s="221">
        <v>33.799999999999997</v>
      </c>
      <c r="D1626" s="221">
        <v>33.799999999999997</v>
      </c>
      <c r="E1626" s="221">
        <v>0</v>
      </c>
      <c r="F1626" s="221">
        <v>0</v>
      </c>
      <c r="G1626" s="221">
        <v>0</v>
      </c>
      <c r="H1626" s="221">
        <v>0</v>
      </c>
      <c r="I1626" s="221">
        <v>0</v>
      </c>
      <c r="J1626" s="224">
        <v>46006.336053240739</v>
      </c>
      <c r="K1626" s="221">
        <v>3926</v>
      </c>
      <c r="L1626" s="235">
        <f>IFERROR(_xlfn.XLOOKUP($A1626,'LISTA '!$D:$D,'LISTA '!$S:$S),"999999,9")</f>
        <v>33.799999999999997</v>
      </c>
      <c r="M1626" s="2">
        <f>IFERROR(_xlfn.XLOOKUP($A1626,'LISTA '!$D:$D,'LISTA '!$S:$S),"999999,9")</f>
        <v>33.799999999999997</v>
      </c>
      <c r="N1626" s="2">
        <f>IFERROR(_xlfn.XLOOKUP($A1626,'LISTA '!$D:$D,'LISTA '!$S:$S),"999999,9")</f>
        <v>33.799999999999997</v>
      </c>
    </row>
    <row r="1627" spans="1:14" x14ac:dyDescent="0.3">
      <c r="A1627" s="187">
        <v>21684</v>
      </c>
      <c r="B1627" s="221">
        <v>61</v>
      </c>
      <c r="C1627" s="221">
        <v>61</v>
      </c>
      <c r="D1627" s="221">
        <v>61</v>
      </c>
      <c r="E1627" s="221">
        <v>0</v>
      </c>
      <c r="F1627" s="221">
        <v>0</v>
      </c>
      <c r="G1627" s="221">
        <v>0</v>
      </c>
      <c r="H1627" s="221">
        <v>0</v>
      </c>
      <c r="I1627" s="221">
        <v>0</v>
      </c>
      <c r="J1627" s="224">
        <v>46006.336053240739</v>
      </c>
      <c r="K1627" s="221">
        <v>3927</v>
      </c>
      <c r="L1627" s="235">
        <f>IFERROR(_xlfn.XLOOKUP($A1627,'LISTA '!$D:$D,'LISTA '!$S:$S),"999999,9")</f>
        <v>61</v>
      </c>
      <c r="M1627" s="2">
        <f>IFERROR(_xlfn.XLOOKUP($A1627,'LISTA '!$D:$D,'LISTA '!$S:$S),"999999,9")</f>
        <v>61</v>
      </c>
      <c r="N1627" s="2">
        <f>IFERROR(_xlfn.XLOOKUP($A1627,'LISTA '!$D:$D,'LISTA '!$S:$S),"999999,9")</f>
        <v>61</v>
      </c>
    </row>
    <row r="1628" spans="1:14" x14ac:dyDescent="0.3">
      <c r="A1628" s="187">
        <v>21689</v>
      </c>
      <c r="B1628" s="221">
        <v>999999.9</v>
      </c>
      <c r="C1628" s="221">
        <v>999999.9</v>
      </c>
      <c r="D1628" s="221">
        <v>999999.9</v>
      </c>
      <c r="E1628" s="221">
        <v>0</v>
      </c>
      <c r="F1628" s="221">
        <v>0</v>
      </c>
      <c r="G1628" s="221">
        <v>0</v>
      </c>
      <c r="H1628" s="221">
        <v>0</v>
      </c>
      <c r="I1628" s="221">
        <v>0</v>
      </c>
      <c r="J1628" s="224">
        <v>46006.336053240739</v>
      </c>
      <c r="K1628" s="221">
        <v>3932</v>
      </c>
      <c r="L1628" s="235" t="str">
        <f>IFERROR(_xlfn.XLOOKUP($A1628,'LISTA '!$D:$D,'LISTA '!$S:$S),"999999,9")</f>
        <v>999999,9</v>
      </c>
      <c r="M1628" s="2" t="str">
        <f>IFERROR(_xlfn.XLOOKUP($A1628,'LISTA '!$D:$D,'LISTA '!$S:$S),"999999,9")</f>
        <v>999999,9</v>
      </c>
      <c r="N1628" s="2" t="str">
        <f>IFERROR(_xlfn.XLOOKUP($A1628,'LISTA '!$D:$D,'LISTA '!$S:$S),"999999,9")</f>
        <v>999999,9</v>
      </c>
    </row>
    <row r="1629" spans="1:14" x14ac:dyDescent="0.3">
      <c r="A1629" s="187">
        <v>21691</v>
      </c>
      <c r="B1629" s="221">
        <v>999999.9</v>
      </c>
      <c r="C1629" s="221">
        <v>999999.9</v>
      </c>
      <c r="D1629" s="221">
        <v>999999.9</v>
      </c>
      <c r="E1629" s="221">
        <v>0</v>
      </c>
      <c r="F1629" s="221">
        <v>0</v>
      </c>
      <c r="G1629" s="221">
        <v>0</v>
      </c>
      <c r="H1629" s="221">
        <v>0</v>
      </c>
      <c r="I1629" s="221">
        <v>0</v>
      </c>
      <c r="J1629" s="224">
        <v>46006.336053240739</v>
      </c>
      <c r="K1629" s="221">
        <v>3934</v>
      </c>
      <c r="L1629" s="235" t="str">
        <f>IFERROR(_xlfn.XLOOKUP($A1629,'LISTA '!$D:$D,'LISTA '!$S:$S),"999999,9")</f>
        <v>999999,9</v>
      </c>
      <c r="M1629" s="2" t="str">
        <f>IFERROR(_xlfn.XLOOKUP($A1629,'LISTA '!$D:$D,'LISTA '!$S:$S),"999999,9")</f>
        <v>999999,9</v>
      </c>
      <c r="N1629" s="2" t="str">
        <f>IFERROR(_xlfn.XLOOKUP($A1629,'LISTA '!$D:$D,'LISTA '!$S:$S),"999999,9")</f>
        <v>999999,9</v>
      </c>
    </row>
    <row r="1630" spans="1:14" x14ac:dyDescent="0.3">
      <c r="A1630" s="187">
        <v>21692</v>
      </c>
      <c r="B1630" s="221">
        <v>999999.9</v>
      </c>
      <c r="C1630" s="221">
        <v>999999.9</v>
      </c>
      <c r="D1630" s="221">
        <v>999999.9</v>
      </c>
      <c r="E1630" s="221">
        <v>0</v>
      </c>
      <c r="F1630" s="221">
        <v>0</v>
      </c>
      <c r="G1630" s="221">
        <v>0</v>
      </c>
      <c r="H1630" s="221">
        <v>0</v>
      </c>
      <c r="I1630" s="221">
        <v>0</v>
      </c>
      <c r="J1630" s="224">
        <v>46006.336053240739</v>
      </c>
      <c r="K1630" s="221">
        <v>3935</v>
      </c>
      <c r="L1630" s="235" t="str">
        <f>IFERROR(_xlfn.XLOOKUP($A1630,'LISTA '!$D:$D,'LISTA '!$S:$S),"999999,9")</f>
        <v>999999,9</v>
      </c>
      <c r="M1630" s="2" t="str">
        <f>IFERROR(_xlfn.XLOOKUP($A1630,'LISTA '!$D:$D,'LISTA '!$S:$S),"999999,9")</f>
        <v>999999,9</v>
      </c>
      <c r="N1630" s="2" t="str">
        <f>IFERROR(_xlfn.XLOOKUP($A1630,'LISTA '!$D:$D,'LISTA '!$S:$S),"999999,9")</f>
        <v>999999,9</v>
      </c>
    </row>
    <row r="1631" spans="1:14" x14ac:dyDescent="0.3">
      <c r="A1631" s="187">
        <v>21693</v>
      </c>
      <c r="B1631" s="221">
        <v>999999.9</v>
      </c>
      <c r="C1631" s="221">
        <v>999999.9</v>
      </c>
      <c r="D1631" s="221">
        <v>999999.9</v>
      </c>
      <c r="E1631" s="221">
        <v>0</v>
      </c>
      <c r="F1631" s="221">
        <v>0</v>
      </c>
      <c r="G1631" s="221">
        <v>0</v>
      </c>
      <c r="H1631" s="221">
        <v>0</v>
      </c>
      <c r="I1631" s="221">
        <v>0</v>
      </c>
      <c r="J1631" s="224">
        <v>46006.336053240739</v>
      </c>
      <c r="K1631" s="221">
        <v>3936</v>
      </c>
      <c r="L1631" s="235" t="str">
        <f>IFERROR(_xlfn.XLOOKUP($A1631,'LISTA '!$D:$D,'LISTA '!$S:$S),"999999,9")</f>
        <v>999999,9</v>
      </c>
      <c r="M1631" s="2" t="str">
        <f>IFERROR(_xlfn.XLOOKUP($A1631,'LISTA '!$D:$D,'LISTA '!$S:$S),"999999,9")</f>
        <v>999999,9</v>
      </c>
      <c r="N1631" s="2" t="str">
        <f>IFERROR(_xlfn.XLOOKUP($A1631,'LISTA '!$D:$D,'LISTA '!$S:$S),"999999,9")</f>
        <v>999999,9</v>
      </c>
    </row>
    <row r="1632" spans="1:14" x14ac:dyDescent="0.3">
      <c r="A1632" s="187">
        <v>21694</v>
      </c>
      <c r="B1632" s="221">
        <v>999999.9</v>
      </c>
      <c r="C1632" s="221">
        <v>999999.9</v>
      </c>
      <c r="D1632" s="221">
        <v>999999.9</v>
      </c>
      <c r="E1632" s="221">
        <v>0</v>
      </c>
      <c r="F1632" s="221">
        <v>0</v>
      </c>
      <c r="G1632" s="221">
        <v>0</v>
      </c>
      <c r="H1632" s="221">
        <v>0</v>
      </c>
      <c r="I1632" s="221">
        <v>0</v>
      </c>
      <c r="J1632" s="224">
        <v>46006.336053240739</v>
      </c>
      <c r="K1632" s="221">
        <v>3937</v>
      </c>
      <c r="L1632" s="235" t="str">
        <f>IFERROR(_xlfn.XLOOKUP($A1632,'LISTA '!$D:$D,'LISTA '!$S:$S),"999999,9")</f>
        <v>999999,9</v>
      </c>
      <c r="M1632" s="2" t="str">
        <f>IFERROR(_xlfn.XLOOKUP($A1632,'LISTA '!$D:$D,'LISTA '!$S:$S),"999999,9")</f>
        <v>999999,9</v>
      </c>
      <c r="N1632" s="2" t="str">
        <f>IFERROR(_xlfn.XLOOKUP($A1632,'LISTA '!$D:$D,'LISTA '!$S:$S),"999999,9")</f>
        <v>999999,9</v>
      </c>
    </row>
    <row r="1633" spans="1:14" x14ac:dyDescent="0.3">
      <c r="A1633" s="187">
        <v>21697</v>
      </c>
      <c r="B1633" s="221">
        <v>999999.9</v>
      </c>
      <c r="C1633" s="221">
        <v>999999.9</v>
      </c>
      <c r="D1633" s="221">
        <v>999999.9</v>
      </c>
      <c r="E1633" s="221">
        <v>0</v>
      </c>
      <c r="F1633" s="221">
        <v>0</v>
      </c>
      <c r="G1633" s="221">
        <v>0</v>
      </c>
      <c r="H1633" s="221">
        <v>0</v>
      </c>
      <c r="I1633" s="221">
        <v>0</v>
      </c>
      <c r="J1633" s="224">
        <v>46006.336053240739</v>
      </c>
      <c r="K1633" s="221">
        <v>3940</v>
      </c>
      <c r="L1633" s="235" t="str">
        <f>IFERROR(_xlfn.XLOOKUP($A1633,'LISTA '!$D:$D,'LISTA '!$S:$S),"999999,9")</f>
        <v>999999,9</v>
      </c>
      <c r="M1633" s="2" t="str">
        <f>IFERROR(_xlfn.XLOOKUP($A1633,'LISTA '!$D:$D,'LISTA '!$S:$S),"999999,9")</f>
        <v>999999,9</v>
      </c>
      <c r="N1633" s="2" t="str">
        <f>IFERROR(_xlfn.XLOOKUP($A1633,'LISTA '!$D:$D,'LISTA '!$S:$S),"999999,9")</f>
        <v>999999,9</v>
      </c>
    </row>
    <row r="1634" spans="1:14" x14ac:dyDescent="0.3">
      <c r="A1634" s="187">
        <v>21698</v>
      </c>
      <c r="B1634" s="221">
        <v>999999.9</v>
      </c>
      <c r="C1634" s="221">
        <v>999999.9</v>
      </c>
      <c r="D1634" s="221">
        <v>999999.9</v>
      </c>
      <c r="E1634" s="221">
        <v>0</v>
      </c>
      <c r="F1634" s="221">
        <v>0</v>
      </c>
      <c r="G1634" s="221">
        <v>0</v>
      </c>
      <c r="H1634" s="221">
        <v>0</v>
      </c>
      <c r="I1634" s="221">
        <v>0</v>
      </c>
      <c r="J1634" s="224">
        <v>46006.336053240739</v>
      </c>
      <c r="K1634" s="221">
        <v>3941</v>
      </c>
      <c r="L1634" s="235" t="str">
        <f>IFERROR(_xlfn.XLOOKUP($A1634,'LISTA '!$D:$D,'LISTA '!$S:$S),"999999,9")</f>
        <v>999999,9</v>
      </c>
      <c r="M1634" s="2" t="str">
        <f>IFERROR(_xlfn.XLOOKUP($A1634,'LISTA '!$D:$D,'LISTA '!$S:$S),"999999,9")</f>
        <v>999999,9</v>
      </c>
      <c r="N1634" s="2" t="str">
        <f>IFERROR(_xlfn.XLOOKUP($A1634,'LISTA '!$D:$D,'LISTA '!$S:$S),"999999,9")</f>
        <v>999999,9</v>
      </c>
    </row>
    <row r="1635" spans="1:14" x14ac:dyDescent="0.3">
      <c r="A1635" s="187">
        <v>21699</v>
      </c>
      <c r="B1635" s="221">
        <v>999999.9</v>
      </c>
      <c r="C1635" s="221">
        <v>999999.9</v>
      </c>
      <c r="D1635" s="221">
        <v>999999.9</v>
      </c>
      <c r="E1635" s="221">
        <v>0</v>
      </c>
      <c r="F1635" s="221">
        <v>0</v>
      </c>
      <c r="G1635" s="221">
        <v>0</v>
      </c>
      <c r="H1635" s="221">
        <v>0</v>
      </c>
      <c r="I1635" s="221">
        <v>0</v>
      </c>
      <c r="J1635" s="224">
        <v>46006.336053240739</v>
      </c>
      <c r="K1635" s="221">
        <v>3942</v>
      </c>
      <c r="L1635" s="235" t="str">
        <f>IFERROR(_xlfn.XLOOKUP($A1635,'LISTA '!$D:$D,'LISTA '!$S:$S),"999999,9")</f>
        <v>999999,9</v>
      </c>
      <c r="M1635" s="2" t="str">
        <f>IFERROR(_xlfn.XLOOKUP($A1635,'LISTA '!$D:$D,'LISTA '!$S:$S),"999999,9")</f>
        <v>999999,9</v>
      </c>
      <c r="N1635" s="2" t="str">
        <f>IFERROR(_xlfn.XLOOKUP($A1635,'LISTA '!$D:$D,'LISTA '!$S:$S),"999999,9")</f>
        <v>999999,9</v>
      </c>
    </row>
    <row r="1636" spans="1:14" x14ac:dyDescent="0.3">
      <c r="A1636" s="187">
        <v>2817</v>
      </c>
      <c r="B1636" s="221">
        <v>118</v>
      </c>
      <c r="C1636" s="221">
        <v>118</v>
      </c>
      <c r="D1636" s="221">
        <v>118</v>
      </c>
      <c r="E1636" s="221">
        <v>0</v>
      </c>
      <c r="F1636" s="221">
        <v>0</v>
      </c>
      <c r="G1636" s="221">
        <v>0</v>
      </c>
      <c r="H1636" s="221">
        <v>0</v>
      </c>
      <c r="I1636" s="221">
        <v>0</v>
      </c>
      <c r="J1636" s="224">
        <v>46006.336053240739</v>
      </c>
      <c r="K1636" s="221">
        <v>3945</v>
      </c>
      <c r="L1636" s="235">
        <f>IFERROR(_xlfn.XLOOKUP($A1636,'LISTA '!$D:$D,'LISTA '!$S:$S),"999999,9")</f>
        <v>118</v>
      </c>
      <c r="M1636" s="2">
        <f>IFERROR(_xlfn.XLOOKUP($A1636,'LISTA '!$D:$D,'LISTA '!$S:$S),"999999,9")</f>
        <v>118</v>
      </c>
      <c r="N1636" s="2">
        <f>IFERROR(_xlfn.XLOOKUP($A1636,'LISTA '!$D:$D,'LISTA '!$S:$S),"999999,9")</f>
        <v>118</v>
      </c>
    </row>
    <row r="1637" spans="1:14" x14ac:dyDescent="0.3">
      <c r="A1637" s="187">
        <v>2818</v>
      </c>
      <c r="B1637" s="221">
        <v>110</v>
      </c>
      <c r="C1637" s="221">
        <v>110</v>
      </c>
      <c r="D1637" s="221">
        <v>110</v>
      </c>
      <c r="E1637" s="221">
        <v>0</v>
      </c>
      <c r="F1637" s="221">
        <v>0</v>
      </c>
      <c r="G1637" s="221">
        <v>0</v>
      </c>
      <c r="H1637" s="221">
        <v>0</v>
      </c>
      <c r="I1637" s="221">
        <v>0</v>
      </c>
      <c r="J1637" s="224">
        <v>46006.336053240739</v>
      </c>
      <c r="K1637" s="221">
        <v>3946</v>
      </c>
      <c r="L1637" s="235">
        <f>IFERROR(_xlfn.XLOOKUP($A1637,'LISTA '!$D:$D,'LISTA '!$S:$S),"999999,9")</f>
        <v>110</v>
      </c>
      <c r="M1637" s="2">
        <f>IFERROR(_xlfn.XLOOKUP($A1637,'LISTA '!$D:$D,'LISTA '!$S:$S),"999999,9")</f>
        <v>110</v>
      </c>
      <c r="N1637" s="2">
        <f>IFERROR(_xlfn.XLOOKUP($A1637,'LISTA '!$D:$D,'LISTA '!$S:$S),"999999,9")</f>
        <v>110</v>
      </c>
    </row>
    <row r="1638" spans="1:14" x14ac:dyDescent="0.3">
      <c r="A1638" s="187">
        <v>2819</v>
      </c>
      <c r="B1638" s="221">
        <v>104</v>
      </c>
      <c r="C1638" s="221">
        <v>104</v>
      </c>
      <c r="D1638" s="221">
        <v>104</v>
      </c>
      <c r="E1638" s="221">
        <v>0</v>
      </c>
      <c r="F1638" s="221">
        <v>0</v>
      </c>
      <c r="G1638" s="221">
        <v>0</v>
      </c>
      <c r="H1638" s="221">
        <v>0</v>
      </c>
      <c r="I1638" s="221">
        <v>0</v>
      </c>
      <c r="J1638" s="224">
        <v>46006.336053240739</v>
      </c>
      <c r="K1638" s="221">
        <v>3947</v>
      </c>
      <c r="L1638" s="235">
        <f>IFERROR(_xlfn.XLOOKUP($A1638,'LISTA '!$D:$D,'LISTA '!$S:$S),"999999,9")</f>
        <v>104</v>
      </c>
      <c r="M1638" s="2">
        <f>IFERROR(_xlfn.XLOOKUP($A1638,'LISTA '!$D:$D,'LISTA '!$S:$S),"999999,9")</f>
        <v>104</v>
      </c>
      <c r="N1638" s="2">
        <f>IFERROR(_xlfn.XLOOKUP($A1638,'LISTA '!$D:$D,'LISTA '!$S:$S),"999999,9")</f>
        <v>104</v>
      </c>
    </row>
    <row r="1639" spans="1:14" x14ac:dyDescent="0.3">
      <c r="A1639" s="187">
        <v>2820</v>
      </c>
      <c r="B1639" s="221">
        <v>124</v>
      </c>
      <c r="C1639" s="221">
        <v>124</v>
      </c>
      <c r="D1639" s="221">
        <v>124</v>
      </c>
      <c r="E1639" s="221">
        <v>0</v>
      </c>
      <c r="F1639" s="221">
        <v>0</v>
      </c>
      <c r="G1639" s="221">
        <v>0</v>
      </c>
      <c r="H1639" s="221">
        <v>0</v>
      </c>
      <c r="I1639" s="221">
        <v>0</v>
      </c>
      <c r="J1639" s="224">
        <v>46006.336053240739</v>
      </c>
      <c r="K1639" s="221">
        <v>3948</v>
      </c>
      <c r="L1639" s="235">
        <f>IFERROR(_xlfn.XLOOKUP($A1639,'LISTA '!$D:$D,'LISTA '!$S:$S),"999999,9")</f>
        <v>124</v>
      </c>
      <c r="M1639" s="2">
        <f>IFERROR(_xlfn.XLOOKUP($A1639,'LISTA '!$D:$D,'LISTA '!$S:$S),"999999,9")</f>
        <v>124</v>
      </c>
      <c r="N1639" s="2">
        <f>IFERROR(_xlfn.XLOOKUP($A1639,'LISTA '!$D:$D,'LISTA '!$S:$S),"999999,9")</f>
        <v>124</v>
      </c>
    </row>
    <row r="1640" spans="1:14" x14ac:dyDescent="0.3">
      <c r="A1640" s="187">
        <v>21729</v>
      </c>
      <c r="B1640" s="221">
        <v>75</v>
      </c>
      <c r="C1640" s="221">
        <v>75</v>
      </c>
      <c r="D1640" s="221">
        <v>75</v>
      </c>
      <c r="E1640" s="221">
        <v>0</v>
      </c>
      <c r="F1640" s="221">
        <v>0</v>
      </c>
      <c r="G1640" s="221">
        <v>0</v>
      </c>
      <c r="H1640" s="221">
        <v>0</v>
      </c>
      <c r="I1640" s="221">
        <v>0</v>
      </c>
      <c r="J1640" s="224">
        <v>46006.336053240739</v>
      </c>
      <c r="K1640" s="221">
        <v>3981</v>
      </c>
      <c r="L1640" s="235">
        <f>IFERROR(_xlfn.XLOOKUP($A1640,'LISTA '!$D:$D,'LISTA '!$S:$S),"999999,9")</f>
        <v>75</v>
      </c>
      <c r="M1640" s="2">
        <f>IFERROR(_xlfn.XLOOKUP($A1640,'LISTA '!$D:$D,'LISTA '!$S:$S),"999999,9")</f>
        <v>75</v>
      </c>
      <c r="N1640" s="2">
        <f>IFERROR(_xlfn.XLOOKUP($A1640,'LISTA '!$D:$D,'LISTA '!$S:$S),"999999,9")</f>
        <v>75</v>
      </c>
    </row>
    <row r="1641" spans="1:14" x14ac:dyDescent="0.3">
      <c r="A1641" s="187">
        <v>21776</v>
      </c>
      <c r="B1641" s="221">
        <v>189</v>
      </c>
      <c r="C1641" s="221">
        <v>189</v>
      </c>
      <c r="D1641" s="221">
        <v>189</v>
      </c>
      <c r="E1641" s="221">
        <v>0</v>
      </c>
      <c r="F1641" s="221">
        <v>0</v>
      </c>
      <c r="G1641" s="221">
        <v>0</v>
      </c>
      <c r="H1641" s="221">
        <v>0</v>
      </c>
      <c r="I1641" s="221">
        <v>0</v>
      </c>
      <c r="J1641" s="224">
        <v>46006.336053240739</v>
      </c>
      <c r="K1641" s="221">
        <v>4085</v>
      </c>
      <c r="L1641" s="235">
        <f>IFERROR(_xlfn.XLOOKUP($A1641,'LISTA '!$D:$D,'LISTA '!$S:$S),"999999,9")</f>
        <v>189</v>
      </c>
      <c r="M1641" s="2">
        <f>IFERROR(_xlfn.XLOOKUP($A1641,'LISTA '!$D:$D,'LISTA '!$S:$S),"999999,9")</f>
        <v>189</v>
      </c>
      <c r="N1641" s="2">
        <f>IFERROR(_xlfn.XLOOKUP($A1641,'LISTA '!$D:$D,'LISTA '!$S:$S),"999999,9")</f>
        <v>189</v>
      </c>
    </row>
    <row r="1642" spans="1:14" x14ac:dyDescent="0.3">
      <c r="A1642" s="187">
        <v>21777</v>
      </c>
      <c r="B1642" s="221">
        <v>80.400000000000006</v>
      </c>
      <c r="C1642" s="221">
        <v>80.400000000000006</v>
      </c>
      <c r="D1642" s="221">
        <v>80.400000000000006</v>
      </c>
      <c r="E1642" s="221">
        <v>0</v>
      </c>
      <c r="F1642" s="221">
        <v>0</v>
      </c>
      <c r="G1642" s="221">
        <v>0</v>
      </c>
      <c r="H1642" s="221">
        <v>0</v>
      </c>
      <c r="I1642" s="221">
        <v>0</v>
      </c>
      <c r="J1642" s="224">
        <v>46006.336053240739</v>
      </c>
      <c r="K1642" s="221">
        <v>4086</v>
      </c>
      <c r="L1642" s="235">
        <f>IFERROR(_xlfn.XLOOKUP($A1642,'LISTA '!$D:$D,'LISTA '!$S:$S),"999999,9")</f>
        <v>80.400000000000006</v>
      </c>
      <c r="M1642" s="2">
        <f>IFERROR(_xlfn.XLOOKUP($A1642,'LISTA '!$D:$D,'LISTA '!$S:$S),"999999,9")</f>
        <v>80.400000000000006</v>
      </c>
      <c r="N1642" s="2">
        <f>IFERROR(_xlfn.XLOOKUP($A1642,'LISTA '!$D:$D,'LISTA '!$S:$S),"999999,9")</f>
        <v>80.400000000000006</v>
      </c>
    </row>
    <row r="1643" spans="1:14" x14ac:dyDescent="0.3">
      <c r="A1643" s="187">
        <v>21781</v>
      </c>
      <c r="B1643" s="221">
        <v>999999.9</v>
      </c>
      <c r="C1643" s="221">
        <v>999999.9</v>
      </c>
      <c r="D1643" s="221">
        <v>999999.9</v>
      </c>
      <c r="E1643" s="221">
        <v>0</v>
      </c>
      <c r="F1643" s="221">
        <v>0</v>
      </c>
      <c r="G1643" s="221">
        <v>0</v>
      </c>
      <c r="H1643" s="221">
        <v>0</v>
      </c>
      <c r="I1643" s="221">
        <v>0</v>
      </c>
      <c r="J1643" s="224">
        <v>46006.336053240739</v>
      </c>
      <c r="K1643" s="221">
        <v>4092</v>
      </c>
      <c r="L1643" s="235" t="str">
        <f>IFERROR(_xlfn.XLOOKUP($A1643,'LISTA '!$D:$D,'LISTA '!$S:$S),"999999,9")</f>
        <v>999999,9</v>
      </c>
      <c r="M1643" s="2" t="str">
        <f>IFERROR(_xlfn.XLOOKUP($A1643,'LISTA '!$D:$D,'LISTA '!$S:$S),"999999,9")</f>
        <v>999999,9</v>
      </c>
      <c r="N1643" s="2" t="str">
        <f>IFERROR(_xlfn.XLOOKUP($A1643,'LISTA '!$D:$D,'LISTA '!$S:$S),"999999,9")</f>
        <v>999999,9</v>
      </c>
    </row>
    <row r="1644" spans="1:14" x14ac:dyDescent="0.3">
      <c r="A1644" s="187">
        <v>50000</v>
      </c>
      <c r="B1644" s="221">
        <v>999999.9</v>
      </c>
      <c r="C1644" s="221">
        <v>999999.9</v>
      </c>
      <c r="D1644" s="221">
        <v>999999.9</v>
      </c>
      <c r="E1644" s="221">
        <v>0</v>
      </c>
      <c r="F1644" s="221">
        <v>0</v>
      </c>
      <c r="G1644" s="221">
        <v>0</v>
      </c>
      <c r="H1644" s="221">
        <v>0</v>
      </c>
      <c r="I1644" s="221">
        <v>0</v>
      </c>
      <c r="J1644" s="224">
        <v>46006.336053240739</v>
      </c>
      <c r="K1644" s="221">
        <v>4146</v>
      </c>
      <c r="L1644" s="235" t="str">
        <f>IFERROR(_xlfn.XLOOKUP($A1644,'LISTA '!$D:$D,'LISTA '!$S:$S),"999999,9")</f>
        <v>999999,9</v>
      </c>
      <c r="M1644" s="2" t="str">
        <f>IFERROR(_xlfn.XLOOKUP($A1644,'LISTA '!$D:$D,'LISTA '!$S:$S),"999999,9")</f>
        <v>999999,9</v>
      </c>
      <c r="N1644" s="2" t="str">
        <f>IFERROR(_xlfn.XLOOKUP($A1644,'LISTA '!$D:$D,'LISTA '!$S:$S),"999999,9")</f>
        <v>999999,9</v>
      </c>
    </row>
    <row r="1645" spans="1:14" x14ac:dyDescent="0.3">
      <c r="A1645" s="187">
        <v>50001</v>
      </c>
      <c r="B1645" s="221">
        <v>999999.9</v>
      </c>
      <c r="C1645" s="221">
        <v>999999.9</v>
      </c>
      <c r="D1645" s="221">
        <v>999999.9</v>
      </c>
      <c r="E1645" s="221">
        <v>0</v>
      </c>
      <c r="F1645" s="221">
        <v>0</v>
      </c>
      <c r="G1645" s="221">
        <v>0</v>
      </c>
      <c r="H1645" s="221">
        <v>0</v>
      </c>
      <c r="I1645" s="221">
        <v>0</v>
      </c>
      <c r="J1645" s="224">
        <v>46006.336053240739</v>
      </c>
      <c r="K1645" s="221">
        <v>4147</v>
      </c>
      <c r="L1645" s="235" t="str">
        <f>IFERROR(_xlfn.XLOOKUP($A1645,'LISTA '!$D:$D,'LISTA '!$S:$S),"999999,9")</f>
        <v>999999,9</v>
      </c>
      <c r="M1645" s="2" t="str">
        <f>IFERROR(_xlfn.XLOOKUP($A1645,'LISTA '!$D:$D,'LISTA '!$S:$S),"999999,9")</f>
        <v>999999,9</v>
      </c>
      <c r="N1645" s="2" t="str">
        <f>IFERROR(_xlfn.XLOOKUP($A1645,'LISTA '!$D:$D,'LISTA '!$S:$S),"999999,9")</f>
        <v>999999,9</v>
      </c>
    </row>
    <row r="1646" spans="1:14" x14ac:dyDescent="0.3">
      <c r="A1646" s="187">
        <v>50002</v>
      </c>
      <c r="B1646" s="221">
        <v>999999.9</v>
      </c>
      <c r="C1646" s="221">
        <v>999999.9</v>
      </c>
      <c r="D1646" s="221">
        <v>999999.9</v>
      </c>
      <c r="E1646" s="221">
        <v>0</v>
      </c>
      <c r="F1646" s="221">
        <v>0</v>
      </c>
      <c r="G1646" s="221">
        <v>0</v>
      </c>
      <c r="H1646" s="221">
        <v>0</v>
      </c>
      <c r="I1646" s="221">
        <v>0</v>
      </c>
      <c r="J1646" s="224">
        <v>46006.336053240739</v>
      </c>
      <c r="K1646" s="221">
        <v>4148</v>
      </c>
      <c r="L1646" s="235" t="str">
        <f>IFERROR(_xlfn.XLOOKUP($A1646,'LISTA '!$D:$D,'LISTA '!$S:$S),"999999,9")</f>
        <v>999999,9</v>
      </c>
      <c r="M1646" s="2" t="str">
        <f>IFERROR(_xlfn.XLOOKUP($A1646,'LISTA '!$D:$D,'LISTA '!$S:$S),"999999,9")</f>
        <v>999999,9</v>
      </c>
      <c r="N1646" s="2" t="str">
        <f>IFERROR(_xlfn.XLOOKUP($A1646,'LISTA '!$D:$D,'LISTA '!$S:$S),"999999,9")</f>
        <v>999999,9</v>
      </c>
    </row>
    <row r="1647" spans="1:14" x14ac:dyDescent="0.3">
      <c r="A1647" s="187">
        <v>50003</v>
      </c>
      <c r="B1647" s="221">
        <v>999999.9</v>
      </c>
      <c r="C1647" s="221">
        <v>999999.9</v>
      </c>
      <c r="D1647" s="221">
        <v>999999.9</v>
      </c>
      <c r="E1647" s="221">
        <v>0</v>
      </c>
      <c r="F1647" s="221">
        <v>0</v>
      </c>
      <c r="G1647" s="221">
        <v>0</v>
      </c>
      <c r="H1647" s="221">
        <v>0</v>
      </c>
      <c r="I1647" s="221">
        <v>0</v>
      </c>
      <c r="J1647" s="224">
        <v>46006.336053240739</v>
      </c>
      <c r="K1647" s="221">
        <v>4149</v>
      </c>
      <c r="L1647" s="235" t="str">
        <f>IFERROR(_xlfn.XLOOKUP($A1647,'LISTA '!$D:$D,'LISTA '!$S:$S),"999999,9")</f>
        <v>999999,9</v>
      </c>
      <c r="M1647" s="2" t="str">
        <f>IFERROR(_xlfn.XLOOKUP($A1647,'LISTA '!$D:$D,'LISTA '!$S:$S),"999999,9")</f>
        <v>999999,9</v>
      </c>
      <c r="N1647" s="2" t="str">
        <f>IFERROR(_xlfn.XLOOKUP($A1647,'LISTA '!$D:$D,'LISTA '!$S:$S),"999999,9")</f>
        <v>999999,9</v>
      </c>
    </row>
    <row r="1648" spans="1:14" x14ac:dyDescent="0.3">
      <c r="A1648" s="187">
        <v>50004</v>
      </c>
      <c r="B1648" s="221">
        <v>999999.9</v>
      </c>
      <c r="C1648" s="221">
        <v>999999.9</v>
      </c>
      <c r="D1648" s="221">
        <v>999999.9</v>
      </c>
      <c r="E1648" s="221">
        <v>0</v>
      </c>
      <c r="F1648" s="221">
        <v>0</v>
      </c>
      <c r="G1648" s="221">
        <v>0</v>
      </c>
      <c r="H1648" s="221">
        <v>0</v>
      </c>
      <c r="I1648" s="221">
        <v>0</v>
      </c>
      <c r="J1648" s="224">
        <v>46006.336053240739</v>
      </c>
      <c r="K1648" s="221">
        <v>4150</v>
      </c>
      <c r="L1648" s="235" t="str">
        <f>IFERROR(_xlfn.XLOOKUP($A1648,'LISTA '!$D:$D,'LISTA '!$S:$S),"999999,9")</f>
        <v>999999,9</v>
      </c>
      <c r="M1648" s="2" t="str">
        <f>IFERROR(_xlfn.XLOOKUP($A1648,'LISTA '!$D:$D,'LISTA '!$S:$S),"999999,9")</f>
        <v>999999,9</v>
      </c>
      <c r="N1648" s="2" t="str">
        <f>IFERROR(_xlfn.XLOOKUP($A1648,'LISTA '!$D:$D,'LISTA '!$S:$S),"999999,9")</f>
        <v>999999,9</v>
      </c>
    </row>
    <row r="1649" spans="1:14" x14ac:dyDescent="0.3">
      <c r="A1649" s="187">
        <v>50005</v>
      </c>
      <c r="B1649" s="221">
        <v>999999.9</v>
      </c>
      <c r="C1649" s="221">
        <v>999999.9</v>
      </c>
      <c r="D1649" s="221">
        <v>999999.9</v>
      </c>
      <c r="E1649" s="221">
        <v>0</v>
      </c>
      <c r="F1649" s="221">
        <v>0</v>
      </c>
      <c r="G1649" s="221">
        <v>0</v>
      </c>
      <c r="H1649" s="221">
        <v>0</v>
      </c>
      <c r="I1649" s="221">
        <v>0</v>
      </c>
      <c r="J1649" s="224">
        <v>46006.336053240739</v>
      </c>
      <c r="K1649" s="221">
        <v>4151</v>
      </c>
      <c r="L1649" s="235" t="str">
        <f>IFERROR(_xlfn.XLOOKUP($A1649,'LISTA '!$D:$D,'LISTA '!$S:$S),"999999,9")</f>
        <v>999999,9</v>
      </c>
      <c r="M1649" s="2" t="str">
        <f>IFERROR(_xlfn.XLOOKUP($A1649,'LISTA '!$D:$D,'LISTA '!$S:$S),"999999,9")</f>
        <v>999999,9</v>
      </c>
      <c r="N1649" s="2" t="str">
        <f>IFERROR(_xlfn.XLOOKUP($A1649,'LISTA '!$D:$D,'LISTA '!$S:$S),"999999,9")</f>
        <v>999999,9</v>
      </c>
    </row>
    <row r="1650" spans="1:14" x14ac:dyDescent="0.3">
      <c r="A1650" s="187">
        <v>50006</v>
      </c>
      <c r="B1650" s="221">
        <v>999999.9</v>
      </c>
      <c r="C1650" s="221">
        <v>999999.9</v>
      </c>
      <c r="D1650" s="221">
        <v>999999.9</v>
      </c>
      <c r="E1650" s="221">
        <v>0</v>
      </c>
      <c r="F1650" s="221">
        <v>0</v>
      </c>
      <c r="G1650" s="221">
        <v>0</v>
      </c>
      <c r="H1650" s="221">
        <v>0</v>
      </c>
      <c r="I1650" s="221">
        <v>0</v>
      </c>
      <c r="J1650" s="224">
        <v>46006.336053240739</v>
      </c>
      <c r="K1650" s="221">
        <v>4152</v>
      </c>
      <c r="L1650" s="235" t="str">
        <f>IFERROR(_xlfn.XLOOKUP($A1650,'LISTA '!$D:$D,'LISTA '!$S:$S),"999999,9")</f>
        <v>999999,9</v>
      </c>
      <c r="M1650" s="2" t="str">
        <f>IFERROR(_xlfn.XLOOKUP($A1650,'LISTA '!$D:$D,'LISTA '!$S:$S),"999999,9")</f>
        <v>999999,9</v>
      </c>
      <c r="N1650" s="2" t="str">
        <f>IFERROR(_xlfn.XLOOKUP($A1650,'LISTA '!$D:$D,'LISTA '!$S:$S),"999999,9")</f>
        <v>999999,9</v>
      </c>
    </row>
    <row r="1651" spans="1:14" x14ac:dyDescent="0.3">
      <c r="A1651" s="187">
        <v>50007</v>
      </c>
      <c r="B1651" s="221">
        <v>999999.9</v>
      </c>
      <c r="C1651" s="221">
        <v>999999.9</v>
      </c>
      <c r="D1651" s="221">
        <v>999999.9</v>
      </c>
      <c r="E1651" s="221">
        <v>0</v>
      </c>
      <c r="F1651" s="221">
        <v>0</v>
      </c>
      <c r="G1651" s="221">
        <v>0</v>
      </c>
      <c r="H1651" s="221">
        <v>0</v>
      </c>
      <c r="I1651" s="221">
        <v>0</v>
      </c>
      <c r="J1651" s="224">
        <v>46006.336053240739</v>
      </c>
      <c r="K1651" s="221">
        <v>4153</v>
      </c>
      <c r="L1651" s="235" t="str">
        <f>IFERROR(_xlfn.XLOOKUP($A1651,'LISTA '!$D:$D,'LISTA '!$S:$S),"999999,9")</f>
        <v>999999,9</v>
      </c>
      <c r="M1651" s="2" t="str">
        <f>IFERROR(_xlfn.XLOOKUP($A1651,'LISTA '!$D:$D,'LISTA '!$S:$S),"999999,9")</f>
        <v>999999,9</v>
      </c>
      <c r="N1651" s="2" t="str">
        <f>IFERROR(_xlfn.XLOOKUP($A1651,'LISTA '!$D:$D,'LISTA '!$S:$S),"999999,9")</f>
        <v>999999,9</v>
      </c>
    </row>
    <row r="1652" spans="1:14" x14ac:dyDescent="0.3">
      <c r="A1652" s="187">
        <v>50008</v>
      </c>
      <c r="B1652" s="221">
        <v>999999.9</v>
      </c>
      <c r="C1652" s="221">
        <v>999999.9</v>
      </c>
      <c r="D1652" s="221">
        <v>999999.9</v>
      </c>
      <c r="E1652" s="221">
        <v>0</v>
      </c>
      <c r="F1652" s="221">
        <v>0</v>
      </c>
      <c r="G1652" s="221">
        <v>0</v>
      </c>
      <c r="H1652" s="221">
        <v>0</v>
      </c>
      <c r="I1652" s="221">
        <v>0</v>
      </c>
      <c r="J1652" s="224">
        <v>46006.336053240739</v>
      </c>
      <c r="K1652" s="221">
        <v>4154</v>
      </c>
      <c r="L1652" s="235" t="str">
        <f>IFERROR(_xlfn.XLOOKUP($A1652,'LISTA '!$D:$D,'LISTA '!$S:$S),"999999,9")</f>
        <v>999999,9</v>
      </c>
      <c r="M1652" s="2" t="str">
        <f>IFERROR(_xlfn.XLOOKUP($A1652,'LISTA '!$D:$D,'LISTA '!$S:$S),"999999,9")</f>
        <v>999999,9</v>
      </c>
      <c r="N1652" s="2" t="str">
        <f>IFERROR(_xlfn.XLOOKUP($A1652,'LISTA '!$D:$D,'LISTA '!$S:$S),"999999,9")</f>
        <v>999999,9</v>
      </c>
    </row>
    <row r="1653" spans="1:14" x14ac:dyDescent="0.3">
      <c r="A1653" s="187">
        <v>50009</v>
      </c>
      <c r="B1653" s="221">
        <v>999999.9</v>
      </c>
      <c r="C1653" s="221">
        <v>999999.9</v>
      </c>
      <c r="D1653" s="221">
        <v>999999.9</v>
      </c>
      <c r="E1653" s="221">
        <v>0</v>
      </c>
      <c r="F1653" s="221">
        <v>0</v>
      </c>
      <c r="G1653" s="221">
        <v>0</v>
      </c>
      <c r="H1653" s="221">
        <v>0</v>
      </c>
      <c r="I1653" s="221">
        <v>0</v>
      </c>
      <c r="J1653" s="224">
        <v>46006.336053240739</v>
      </c>
      <c r="K1653" s="221">
        <v>4155</v>
      </c>
      <c r="L1653" s="235" t="str">
        <f>IFERROR(_xlfn.XLOOKUP($A1653,'LISTA '!$D:$D,'LISTA '!$S:$S),"999999,9")</f>
        <v>999999,9</v>
      </c>
      <c r="M1653" s="2" t="str">
        <f>IFERROR(_xlfn.XLOOKUP($A1653,'LISTA '!$D:$D,'LISTA '!$S:$S),"999999,9")</f>
        <v>999999,9</v>
      </c>
      <c r="N1653" s="2" t="str">
        <f>IFERROR(_xlfn.XLOOKUP($A1653,'LISTA '!$D:$D,'LISTA '!$S:$S),"999999,9")</f>
        <v>999999,9</v>
      </c>
    </row>
    <row r="1654" spans="1:14" x14ac:dyDescent="0.3">
      <c r="A1654" s="187">
        <v>50011</v>
      </c>
      <c r="B1654" s="221">
        <v>999999.9</v>
      </c>
      <c r="C1654" s="221">
        <v>999999.9</v>
      </c>
      <c r="D1654" s="221">
        <v>999999.9</v>
      </c>
      <c r="E1654" s="221">
        <v>0</v>
      </c>
      <c r="F1654" s="221">
        <v>0</v>
      </c>
      <c r="G1654" s="221">
        <v>0</v>
      </c>
      <c r="H1654" s="221">
        <v>0</v>
      </c>
      <c r="I1654" s="221">
        <v>0</v>
      </c>
      <c r="J1654" s="224">
        <v>46006.336053240739</v>
      </c>
      <c r="K1654" s="221">
        <v>4157</v>
      </c>
      <c r="L1654" s="235" t="str">
        <f>IFERROR(_xlfn.XLOOKUP($A1654,'LISTA '!$D:$D,'LISTA '!$S:$S),"999999,9")</f>
        <v>999999,9</v>
      </c>
      <c r="M1654" s="2" t="str">
        <f>IFERROR(_xlfn.XLOOKUP($A1654,'LISTA '!$D:$D,'LISTA '!$S:$S),"999999,9")</f>
        <v>999999,9</v>
      </c>
      <c r="N1654" s="2" t="str">
        <f>IFERROR(_xlfn.XLOOKUP($A1654,'LISTA '!$D:$D,'LISTA '!$S:$S),"999999,9")</f>
        <v>999999,9</v>
      </c>
    </row>
    <row r="1655" spans="1:14" x14ac:dyDescent="0.3">
      <c r="A1655" s="187">
        <v>50012</v>
      </c>
      <c r="B1655" s="221">
        <v>999999.9</v>
      </c>
      <c r="C1655" s="221">
        <v>999999.9</v>
      </c>
      <c r="D1655" s="221">
        <v>999999.9</v>
      </c>
      <c r="E1655" s="221">
        <v>0</v>
      </c>
      <c r="F1655" s="221">
        <v>0</v>
      </c>
      <c r="G1655" s="221">
        <v>0</v>
      </c>
      <c r="H1655" s="221">
        <v>0</v>
      </c>
      <c r="I1655" s="221">
        <v>0</v>
      </c>
      <c r="J1655" s="224">
        <v>46006.336053240739</v>
      </c>
      <c r="K1655" s="221">
        <v>4158</v>
      </c>
      <c r="L1655" s="235" t="str">
        <f>IFERROR(_xlfn.XLOOKUP($A1655,'LISTA '!$D:$D,'LISTA '!$S:$S),"999999,9")</f>
        <v>999999,9</v>
      </c>
      <c r="M1655" s="2" t="str">
        <f>IFERROR(_xlfn.XLOOKUP($A1655,'LISTA '!$D:$D,'LISTA '!$S:$S),"999999,9")</f>
        <v>999999,9</v>
      </c>
      <c r="N1655" s="2" t="str">
        <f>IFERROR(_xlfn.XLOOKUP($A1655,'LISTA '!$D:$D,'LISTA '!$S:$S),"999999,9")</f>
        <v>999999,9</v>
      </c>
    </row>
    <row r="1656" spans="1:14" x14ac:dyDescent="0.3">
      <c r="A1656" s="187">
        <v>50019</v>
      </c>
      <c r="B1656" s="221">
        <v>999999.9</v>
      </c>
      <c r="C1656" s="221">
        <v>999999.9</v>
      </c>
      <c r="D1656" s="221">
        <v>999999.9</v>
      </c>
      <c r="E1656" s="221">
        <v>0</v>
      </c>
      <c r="F1656" s="221">
        <v>0</v>
      </c>
      <c r="G1656" s="221">
        <v>0</v>
      </c>
      <c r="H1656" s="221">
        <v>0</v>
      </c>
      <c r="I1656" s="221">
        <v>0</v>
      </c>
      <c r="J1656" s="224">
        <v>46006.336053240739</v>
      </c>
      <c r="K1656" s="221">
        <v>4165</v>
      </c>
      <c r="L1656" s="235" t="str">
        <f>IFERROR(_xlfn.XLOOKUP($A1656,'LISTA '!$D:$D,'LISTA '!$S:$S),"999999,9")</f>
        <v>999999,9</v>
      </c>
      <c r="M1656" s="2" t="str">
        <f>IFERROR(_xlfn.XLOOKUP($A1656,'LISTA '!$D:$D,'LISTA '!$S:$S),"999999,9")</f>
        <v>999999,9</v>
      </c>
      <c r="N1656" s="2" t="str">
        <f>IFERROR(_xlfn.XLOOKUP($A1656,'LISTA '!$D:$D,'LISTA '!$S:$S),"999999,9")</f>
        <v>999999,9</v>
      </c>
    </row>
    <row r="1657" spans="1:14" x14ac:dyDescent="0.3">
      <c r="A1657" s="187">
        <v>50020</v>
      </c>
      <c r="B1657" s="221">
        <v>999999.9</v>
      </c>
      <c r="C1657" s="221">
        <v>999999.9</v>
      </c>
      <c r="D1657" s="221">
        <v>999999.9</v>
      </c>
      <c r="E1657" s="221">
        <v>0</v>
      </c>
      <c r="F1657" s="221">
        <v>0</v>
      </c>
      <c r="G1657" s="221">
        <v>0</v>
      </c>
      <c r="H1657" s="221">
        <v>0</v>
      </c>
      <c r="I1657" s="221">
        <v>0</v>
      </c>
      <c r="J1657" s="224">
        <v>46006.336053240739</v>
      </c>
      <c r="K1657" s="221">
        <v>4166</v>
      </c>
      <c r="L1657" s="235" t="str">
        <f>IFERROR(_xlfn.XLOOKUP($A1657,'LISTA '!$D:$D,'LISTA '!$S:$S),"999999,9")</f>
        <v>999999,9</v>
      </c>
      <c r="M1657" s="2" t="str">
        <f>IFERROR(_xlfn.XLOOKUP($A1657,'LISTA '!$D:$D,'LISTA '!$S:$S),"999999,9")</f>
        <v>999999,9</v>
      </c>
      <c r="N1657" s="2" t="str">
        <f>IFERROR(_xlfn.XLOOKUP($A1657,'LISTA '!$D:$D,'LISTA '!$S:$S),"999999,9")</f>
        <v>999999,9</v>
      </c>
    </row>
    <row r="1658" spans="1:14" x14ac:dyDescent="0.3">
      <c r="A1658" s="187">
        <v>50021</v>
      </c>
      <c r="B1658" s="221">
        <v>999999.9</v>
      </c>
      <c r="C1658" s="221">
        <v>999999.9</v>
      </c>
      <c r="D1658" s="221">
        <v>999999.9</v>
      </c>
      <c r="E1658" s="221">
        <v>0</v>
      </c>
      <c r="F1658" s="221">
        <v>0</v>
      </c>
      <c r="G1658" s="221">
        <v>0</v>
      </c>
      <c r="H1658" s="221">
        <v>0</v>
      </c>
      <c r="I1658" s="221">
        <v>0</v>
      </c>
      <c r="J1658" s="224">
        <v>46006.336053240739</v>
      </c>
      <c r="K1658" s="221">
        <v>4167</v>
      </c>
      <c r="L1658" s="235" t="str">
        <f>IFERROR(_xlfn.XLOOKUP($A1658,'LISTA '!$D:$D,'LISTA '!$S:$S),"999999,9")</f>
        <v>999999,9</v>
      </c>
      <c r="M1658" s="2" t="str">
        <f>IFERROR(_xlfn.XLOOKUP($A1658,'LISTA '!$D:$D,'LISTA '!$S:$S),"999999,9")</f>
        <v>999999,9</v>
      </c>
      <c r="N1658" s="2" t="str">
        <f>IFERROR(_xlfn.XLOOKUP($A1658,'LISTA '!$D:$D,'LISTA '!$S:$S),"999999,9")</f>
        <v>999999,9</v>
      </c>
    </row>
    <row r="1659" spans="1:14" x14ac:dyDescent="0.3">
      <c r="A1659" s="187">
        <v>50022</v>
      </c>
      <c r="B1659" s="221">
        <v>999999.9</v>
      </c>
      <c r="C1659" s="221">
        <v>999999.9</v>
      </c>
      <c r="D1659" s="221">
        <v>999999.9</v>
      </c>
      <c r="E1659" s="221">
        <v>0</v>
      </c>
      <c r="F1659" s="221">
        <v>0</v>
      </c>
      <c r="G1659" s="221">
        <v>0</v>
      </c>
      <c r="H1659" s="221">
        <v>0</v>
      </c>
      <c r="I1659" s="221">
        <v>0</v>
      </c>
      <c r="J1659" s="224">
        <v>46006.336053240739</v>
      </c>
      <c r="K1659" s="221">
        <v>4168</v>
      </c>
      <c r="L1659" s="235" t="str">
        <f>IFERROR(_xlfn.XLOOKUP($A1659,'LISTA '!$D:$D,'LISTA '!$S:$S),"999999,9")</f>
        <v>999999,9</v>
      </c>
      <c r="M1659" s="2" t="str">
        <f>IFERROR(_xlfn.XLOOKUP($A1659,'LISTA '!$D:$D,'LISTA '!$S:$S),"999999,9")</f>
        <v>999999,9</v>
      </c>
      <c r="N1659" s="2" t="str">
        <f>IFERROR(_xlfn.XLOOKUP($A1659,'LISTA '!$D:$D,'LISTA '!$S:$S),"999999,9")</f>
        <v>999999,9</v>
      </c>
    </row>
    <row r="1660" spans="1:14" x14ac:dyDescent="0.3">
      <c r="A1660" s="187">
        <v>21790</v>
      </c>
      <c r="B1660" s="221">
        <v>999999.9</v>
      </c>
      <c r="C1660" s="221">
        <v>999999.9</v>
      </c>
      <c r="D1660" s="221">
        <v>999999.9</v>
      </c>
      <c r="E1660" s="221">
        <v>0</v>
      </c>
      <c r="F1660" s="221">
        <v>0</v>
      </c>
      <c r="G1660" s="221">
        <v>0</v>
      </c>
      <c r="H1660" s="221">
        <v>0</v>
      </c>
      <c r="I1660" s="221">
        <v>0</v>
      </c>
      <c r="J1660" s="224">
        <v>46006.336053240739</v>
      </c>
      <c r="K1660" s="221">
        <v>4202</v>
      </c>
      <c r="L1660" s="235">
        <v>999999.9</v>
      </c>
      <c r="M1660" s="2">
        <v>999999.9</v>
      </c>
      <c r="N1660" s="2">
        <v>999999.9</v>
      </c>
    </row>
    <row r="1661" spans="1:14" x14ac:dyDescent="0.3">
      <c r="A1661" s="187">
        <v>21791</v>
      </c>
      <c r="B1661" s="221">
        <v>999999.9</v>
      </c>
      <c r="C1661" s="221">
        <v>999999.9</v>
      </c>
      <c r="D1661" s="221">
        <v>999999.9</v>
      </c>
      <c r="E1661" s="221">
        <v>0</v>
      </c>
      <c r="F1661" s="221">
        <v>0</v>
      </c>
      <c r="G1661" s="221">
        <v>0</v>
      </c>
      <c r="H1661" s="221">
        <v>0</v>
      </c>
      <c r="I1661" s="221">
        <v>0</v>
      </c>
      <c r="J1661" s="224">
        <v>46006.336053240739</v>
      </c>
      <c r="K1661" s="221">
        <v>4203</v>
      </c>
      <c r="L1661" s="235" t="str">
        <f>IFERROR(_xlfn.XLOOKUP($A1661,'LISTA '!$D:$D,'LISTA '!$S:$S),"999999,9")</f>
        <v>999999,9</v>
      </c>
      <c r="M1661" s="2" t="str">
        <f>IFERROR(_xlfn.XLOOKUP($A1661,'LISTA '!$D:$D,'LISTA '!$S:$S),"999999,9")</f>
        <v>999999,9</v>
      </c>
      <c r="N1661" s="2" t="str">
        <f>IFERROR(_xlfn.XLOOKUP($A1661,'LISTA '!$D:$D,'LISTA '!$S:$S),"999999,9")</f>
        <v>999999,9</v>
      </c>
    </row>
    <row r="1662" spans="1:14" x14ac:dyDescent="0.3">
      <c r="A1662" s="187">
        <v>50038</v>
      </c>
      <c r="B1662" s="221">
        <v>999999.9</v>
      </c>
      <c r="C1662" s="221">
        <v>999999.9</v>
      </c>
      <c r="D1662" s="221">
        <v>999999.9</v>
      </c>
      <c r="E1662" s="221">
        <v>0</v>
      </c>
      <c r="F1662" s="221">
        <v>0</v>
      </c>
      <c r="G1662" s="221">
        <v>0</v>
      </c>
      <c r="H1662" s="221">
        <v>0</v>
      </c>
      <c r="I1662" s="221">
        <v>0</v>
      </c>
      <c r="J1662" s="224">
        <v>46006.336053240739</v>
      </c>
      <c r="K1662" s="221">
        <v>4204</v>
      </c>
      <c r="L1662" s="235" t="str">
        <f>IFERROR(_xlfn.XLOOKUP($A1662,'LISTA '!$D:$D,'LISTA '!$S:$S),"999999,9")</f>
        <v>999999,9</v>
      </c>
      <c r="M1662" s="2" t="str">
        <f>IFERROR(_xlfn.XLOOKUP($A1662,'LISTA '!$D:$D,'LISTA '!$S:$S),"999999,9")</f>
        <v>999999,9</v>
      </c>
      <c r="N1662" s="2" t="str">
        <f>IFERROR(_xlfn.XLOOKUP($A1662,'LISTA '!$D:$D,'LISTA '!$S:$S),"999999,9")</f>
        <v>999999,9</v>
      </c>
    </row>
    <row r="1663" spans="1:14" x14ac:dyDescent="0.3">
      <c r="A1663" s="187">
        <v>21755</v>
      </c>
      <c r="B1663" s="221">
        <v>260</v>
      </c>
      <c r="C1663" s="221">
        <v>260</v>
      </c>
      <c r="D1663" s="221">
        <v>260</v>
      </c>
      <c r="E1663" s="221">
        <v>0</v>
      </c>
      <c r="F1663" s="221">
        <v>0</v>
      </c>
      <c r="G1663" s="221">
        <v>0</v>
      </c>
      <c r="H1663" s="221">
        <v>0</v>
      </c>
      <c r="I1663" s="221">
        <v>0</v>
      </c>
      <c r="J1663" s="224">
        <v>46006.336053240739</v>
      </c>
      <c r="K1663" s="221">
        <v>4015</v>
      </c>
      <c r="L1663" s="235">
        <f>IFERROR(_xlfn.XLOOKUP($A1663,'LISTA '!$D:$D,'LISTA '!$S:$S),"999999,9")</f>
        <v>260</v>
      </c>
      <c r="M1663" s="2">
        <f>IFERROR(_xlfn.XLOOKUP($A1663,'LISTA '!$D:$D,'LISTA '!$S:$S),"999999,9")</f>
        <v>260</v>
      </c>
      <c r="N1663" s="2">
        <f>IFERROR(_xlfn.XLOOKUP($A1663,'LISTA '!$D:$D,'LISTA '!$S:$S),"999999,9")</f>
        <v>260</v>
      </c>
    </row>
    <row r="1664" spans="1:14" x14ac:dyDescent="0.3">
      <c r="A1664" s="187">
        <v>21761</v>
      </c>
      <c r="B1664" s="221">
        <v>999999.9</v>
      </c>
      <c r="C1664" s="221">
        <v>999999.9</v>
      </c>
      <c r="D1664" s="221">
        <v>999999.9</v>
      </c>
      <c r="E1664" s="221">
        <v>0</v>
      </c>
      <c r="F1664" s="221">
        <v>0</v>
      </c>
      <c r="G1664" s="221">
        <v>0</v>
      </c>
      <c r="H1664" s="221">
        <v>0</v>
      </c>
      <c r="I1664" s="221">
        <v>0</v>
      </c>
      <c r="J1664" s="224">
        <v>46006.336053240739</v>
      </c>
      <c r="K1664" s="221">
        <v>4031</v>
      </c>
      <c r="L1664" s="235" t="str">
        <f>IFERROR(_xlfn.XLOOKUP($A1664,'LISTA '!$D:$D,'LISTA '!$S:$S),"999999,9")</f>
        <v>999999,9</v>
      </c>
      <c r="M1664" s="2" t="str">
        <f>IFERROR(_xlfn.XLOOKUP($A1664,'LISTA '!$D:$D,'LISTA '!$S:$S),"999999,9")</f>
        <v>999999,9</v>
      </c>
      <c r="N1664" s="2" t="str">
        <f>IFERROR(_xlfn.XLOOKUP($A1664,'LISTA '!$D:$D,'LISTA '!$S:$S),"999999,9")</f>
        <v>999999,9</v>
      </c>
    </row>
    <row r="1665" spans="1:14" x14ac:dyDescent="0.3">
      <c r="A1665" s="187">
        <v>2837</v>
      </c>
      <c r="B1665" s="221">
        <v>999999.9</v>
      </c>
      <c r="C1665" s="221">
        <v>999999.9</v>
      </c>
      <c r="D1665" s="221">
        <v>999999.9</v>
      </c>
      <c r="E1665" s="221">
        <v>0</v>
      </c>
      <c r="F1665" s="221">
        <v>0</v>
      </c>
      <c r="G1665" s="221">
        <v>0</v>
      </c>
      <c r="H1665" s="221">
        <v>0</v>
      </c>
      <c r="I1665" s="221">
        <v>0</v>
      </c>
      <c r="J1665" s="224">
        <v>46006.336053240739</v>
      </c>
      <c r="K1665" s="221">
        <v>4049</v>
      </c>
      <c r="L1665" s="235">
        <v>999999.9</v>
      </c>
      <c r="M1665" s="2">
        <v>999999.9</v>
      </c>
      <c r="N1665" s="2">
        <v>999999.9</v>
      </c>
    </row>
    <row r="1666" spans="1:14" x14ac:dyDescent="0.3">
      <c r="A1666" s="187">
        <v>11081</v>
      </c>
      <c r="B1666" s="221">
        <v>45</v>
      </c>
      <c r="C1666" s="221">
        <v>45</v>
      </c>
      <c r="D1666" s="221">
        <v>45</v>
      </c>
      <c r="E1666" s="221">
        <v>0</v>
      </c>
      <c r="F1666" s="221">
        <v>0</v>
      </c>
      <c r="G1666" s="221">
        <v>0</v>
      </c>
      <c r="H1666" s="221">
        <v>0</v>
      </c>
      <c r="I1666" s="221">
        <v>0</v>
      </c>
      <c r="J1666" s="224">
        <v>46006.336053240739</v>
      </c>
      <c r="K1666" s="221">
        <v>4089</v>
      </c>
      <c r="L1666" s="235">
        <f>IFERROR(_xlfn.XLOOKUP($A1666,'LISTA '!$D:$D,'LISTA '!$S:$S),"999999,9")</f>
        <v>45</v>
      </c>
      <c r="M1666" s="2">
        <f>IFERROR(_xlfn.XLOOKUP($A1666,'LISTA '!$D:$D,'LISTA '!$S:$S),"999999,9")</f>
        <v>45</v>
      </c>
      <c r="N1666" s="2">
        <f>IFERROR(_xlfn.XLOOKUP($A1666,'LISTA '!$D:$D,'LISTA '!$S:$S),"999999,9")</f>
        <v>45</v>
      </c>
    </row>
    <row r="1667" spans="1:14" x14ac:dyDescent="0.3">
      <c r="A1667" s="187">
        <v>50023</v>
      </c>
      <c r="B1667" s="221">
        <v>999999.9</v>
      </c>
      <c r="C1667" s="221">
        <v>999999.9</v>
      </c>
      <c r="D1667" s="221">
        <v>999999.9</v>
      </c>
      <c r="E1667" s="221">
        <v>0</v>
      </c>
      <c r="F1667" s="221">
        <v>0</v>
      </c>
      <c r="G1667" s="221">
        <v>0</v>
      </c>
      <c r="H1667" s="221">
        <v>0</v>
      </c>
      <c r="I1667" s="221">
        <v>0</v>
      </c>
      <c r="J1667" s="224">
        <v>46006.336053240739</v>
      </c>
      <c r="K1667" s="221">
        <v>4169</v>
      </c>
      <c r="L1667" s="235" t="str">
        <f>IFERROR(_xlfn.XLOOKUP($A1667,'LISTA '!$D:$D,'LISTA '!$S:$S),"999999,9")</f>
        <v>999999,9</v>
      </c>
      <c r="M1667" s="2" t="str">
        <f>IFERROR(_xlfn.XLOOKUP($A1667,'LISTA '!$D:$D,'LISTA '!$S:$S),"999999,9")</f>
        <v>999999,9</v>
      </c>
      <c r="N1667" s="2" t="str">
        <f>IFERROR(_xlfn.XLOOKUP($A1667,'LISTA '!$D:$D,'LISTA '!$S:$S),"999999,9")</f>
        <v>999999,9</v>
      </c>
    </row>
    <row r="1668" spans="1:14" x14ac:dyDescent="0.3">
      <c r="A1668" s="187">
        <v>50024</v>
      </c>
      <c r="B1668" s="221">
        <v>999999.9</v>
      </c>
      <c r="C1668" s="221">
        <v>999999.9</v>
      </c>
      <c r="D1668" s="221">
        <v>999999.9</v>
      </c>
      <c r="E1668" s="221">
        <v>0</v>
      </c>
      <c r="F1668" s="221">
        <v>0</v>
      </c>
      <c r="G1668" s="221">
        <v>0</v>
      </c>
      <c r="H1668" s="221">
        <v>0</v>
      </c>
      <c r="I1668" s="221">
        <v>0</v>
      </c>
      <c r="J1668" s="224">
        <v>46006.336053240739</v>
      </c>
      <c r="K1668" s="221">
        <v>4170</v>
      </c>
      <c r="L1668" s="235" t="str">
        <f>IFERROR(_xlfn.XLOOKUP($A1668,'LISTA '!$D:$D,'LISTA '!$S:$S),"999999,9")</f>
        <v>999999,9</v>
      </c>
      <c r="M1668" s="2" t="str">
        <f>IFERROR(_xlfn.XLOOKUP($A1668,'LISTA '!$D:$D,'LISTA '!$S:$S),"999999,9")</f>
        <v>999999,9</v>
      </c>
      <c r="N1668" s="2" t="str">
        <f>IFERROR(_xlfn.XLOOKUP($A1668,'LISTA '!$D:$D,'LISTA '!$S:$S),"999999,9")</f>
        <v>999999,9</v>
      </c>
    </row>
    <row r="1669" spans="1:14" x14ac:dyDescent="0.3">
      <c r="A1669" s="187">
        <v>50025</v>
      </c>
      <c r="B1669" s="221">
        <v>999999.9</v>
      </c>
      <c r="C1669" s="221">
        <v>999999.9</v>
      </c>
      <c r="D1669" s="221">
        <v>999999.9</v>
      </c>
      <c r="E1669" s="221">
        <v>0</v>
      </c>
      <c r="F1669" s="221">
        <v>0</v>
      </c>
      <c r="G1669" s="221">
        <v>0</v>
      </c>
      <c r="H1669" s="221">
        <v>0</v>
      </c>
      <c r="I1669" s="221">
        <v>0</v>
      </c>
      <c r="J1669" s="224">
        <v>46006.336053240739</v>
      </c>
      <c r="K1669" s="221">
        <v>4171</v>
      </c>
      <c r="L1669" s="235" t="str">
        <f>IFERROR(_xlfn.XLOOKUP($A1669,'LISTA '!$D:$D,'LISTA '!$S:$S),"999999,9")</f>
        <v>999999,9</v>
      </c>
      <c r="M1669" s="2" t="str">
        <f>IFERROR(_xlfn.XLOOKUP($A1669,'LISTA '!$D:$D,'LISTA '!$S:$S),"999999,9")</f>
        <v>999999,9</v>
      </c>
      <c r="N1669" s="2" t="str">
        <f>IFERROR(_xlfn.XLOOKUP($A1669,'LISTA '!$D:$D,'LISTA '!$S:$S),"999999,9")</f>
        <v>999999,9</v>
      </c>
    </row>
    <row r="1670" spans="1:14" x14ac:dyDescent="0.3">
      <c r="A1670" s="187">
        <v>50031</v>
      </c>
      <c r="B1670" s="221">
        <v>999999.9</v>
      </c>
      <c r="C1670" s="221">
        <v>999999.9</v>
      </c>
      <c r="D1670" s="221">
        <v>999999.9</v>
      </c>
      <c r="E1670" s="221">
        <v>0</v>
      </c>
      <c r="F1670" s="221">
        <v>0</v>
      </c>
      <c r="G1670" s="221">
        <v>0</v>
      </c>
      <c r="H1670" s="221">
        <v>0</v>
      </c>
      <c r="I1670" s="221">
        <v>0</v>
      </c>
      <c r="J1670" s="224">
        <v>46006.336053240739</v>
      </c>
      <c r="K1670" s="221">
        <v>4177</v>
      </c>
      <c r="L1670" s="235" t="str">
        <f>IFERROR(_xlfn.XLOOKUP($A1670,'LISTA '!$D:$D,'LISTA '!$S:$S),"999999,9")</f>
        <v>999999,9</v>
      </c>
      <c r="M1670" s="2" t="str">
        <f>IFERROR(_xlfn.XLOOKUP($A1670,'LISTA '!$D:$D,'LISTA '!$S:$S),"999999,9")</f>
        <v>999999,9</v>
      </c>
      <c r="N1670" s="2" t="str">
        <f>IFERROR(_xlfn.XLOOKUP($A1670,'LISTA '!$D:$D,'LISTA '!$S:$S),"999999,9")</f>
        <v>999999,9</v>
      </c>
    </row>
    <row r="1671" spans="1:14" x14ac:dyDescent="0.3">
      <c r="A1671" s="187">
        <v>50032</v>
      </c>
      <c r="B1671" s="221">
        <v>999999.9</v>
      </c>
      <c r="C1671" s="221">
        <v>999999.9</v>
      </c>
      <c r="D1671" s="221">
        <v>999999.9</v>
      </c>
      <c r="E1671" s="221">
        <v>0</v>
      </c>
      <c r="F1671" s="221">
        <v>0</v>
      </c>
      <c r="G1671" s="221">
        <v>0</v>
      </c>
      <c r="H1671" s="221">
        <v>0</v>
      </c>
      <c r="I1671" s="221">
        <v>0</v>
      </c>
      <c r="J1671" s="224">
        <v>46006.336053240739</v>
      </c>
      <c r="K1671" s="221">
        <v>4178</v>
      </c>
      <c r="L1671" s="235" t="str">
        <f>IFERROR(_xlfn.XLOOKUP($A1671,'LISTA '!$D:$D,'LISTA '!$S:$S),"999999,9")</f>
        <v>999999,9</v>
      </c>
      <c r="M1671" s="2" t="str">
        <f>IFERROR(_xlfn.XLOOKUP($A1671,'LISTA '!$D:$D,'LISTA '!$S:$S),"999999,9")</f>
        <v>999999,9</v>
      </c>
      <c r="N1671" s="2" t="str">
        <f>IFERROR(_xlfn.XLOOKUP($A1671,'LISTA '!$D:$D,'LISTA '!$S:$S),"999999,9")</f>
        <v>999999,9</v>
      </c>
    </row>
    <row r="1672" spans="1:14" x14ac:dyDescent="0.3">
      <c r="A1672" s="187">
        <v>50034</v>
      </c>
      <c r="B1672" s="221">
        <v>999999.9</v>
      </c>
      <c r="C1672" s="221">
        <v>999999.9</v>
      </c>
      <c r="D1672" s="221">
        <v>999999.9</v>
      </c>
      <c r="E1672" s="221">
        <v>0</v>
      </c>
      <c r="F1672" s="221">
        <v>0</v>
      </c>
      <c r="G1672" s="221">
        <v>0</v>
      </c>
      <c r="H1672" s="221">
        <v>0</v>
      </c>
      <c r="I1672" s="221">
        <v>0</v>
      </c>
      <c r="J1672" s="224">
        <v>46006.336053240739</v>
      </c>
      <c r="K1672" s="221">
        <v>4180</v>
      </c>
      <c r="L1672" s="235" t="str">
        <f>IFERROR(_xlfn.XLOOKUP($A1672,'LISTA '!$D:$D,'LISTA '!$S:$S),"999999,9")</f>
        <v>999999,9</v>
      </c>
      <c r="M1672" s="2" t="str">
        <f>IFERROR(_xlfn.XLOOKUP($A1672,'LISTA '!$D:$D,'LISTA '!$S:$S),"999999,9")</f>
        <v>999999,9</v>
      </c>
      <c r="N1672" s="2" t="str">
        <f>IFERROR(_xlfn.XLOOKUP($A1672,'LISTA '!$D:$D,'LISTA '!$S:$S),"999999,9")</f>
        <v>999999,9</v>
      </c>
    </row>
    <row r="1673" spans="1:14" x14ac:dyDescent="0.3">
      <c r="A1673" s="187">
        <v>50035</v>
      </c>
      <c r="B1673" s="221">
        <v>999999.9</v>
      </c>
      <c r="C1673" s="221">
        <v>999999.9</v>
      </c>
      <c r="D1673" s="221">
        <v>999999.9</v>
      </c>
      <c r="E1673" s="221">
        <v>0</v>
      </c>
      <c r="F1673" s="221">
        <v>0</v>
      </c>
      <c r="G1673" s="221">
        <v>0</v>
      </c>
      <c r="H1673" s="221">
        <v>0</v>
      </c>
      <c r="I1673" s="221">
        <v>0</v>
      </c>
      <c r="J1673" s="224">
        <v>46006.336053240739</v>
      </c>
      <c r="K1673" s="221">
        <v>4181</v>
      </c>
      <c r="L1673" s="235" t="str">
        <f>IFERROR(_xlfn.XLOOKUP($A1673,'LISTA '!$D:$D,'LISTA '!$S:$S),"999999,9")</f>
        <v>999999,9</v>
      </c>
      <c r="M1673" s="2" t="str">
        <f>IFERROR(_xlfn.XLOOKUP($A1673,'LISTA '!$D:$D,'LISTA '!$S:$S),"999999,9")</f>
        <v>999999,9</v>
      </c>
      <c r="N1673" s="2" t="str">
        <f>IFERROR(_xlfn.XLOOKUP($A1673,'LISTA '!$D:$D,'LISTA '!$S:$S),"999999,9")</f>
        <v>999999,9</v>
      </c>
    </row>
    <row r="1674" spans="1:14" x14ac:dyDescent="0.3">
      <c r="A1674" s="187">
        <v>50036</v>
      </c>
      <c r="B1674" s="221">
        <v>999999.9</v>
      </c>
      <c r="C1674" s="221">
        <v>999999.9</v>
      </c>
      <c r="D1674" s="221">
        <v>999999.9</v>
      </c>
      <c r="E1674" s="221">
        <v>0</v>
      </c>
      <c r="F1674" s="221">
        <v>0</v>
      </c>
      <c r="G1674" s="221">
        <v>0</v>
      </c>
      <c r="H1674" s="221">
        <v>0</v>
      </c>
      <c r="I1674" s="221">
        <v>0</v>
      </c>
      <c r="J1674" s="224">
        <v>46006.336053240739</v>
      </c>
      <c r="K1674" s="221">
        <v>4190</v>
      </c>
      <c r="L1674" s="235" t="str">
        <f>IFERROR(_xlfn.XLOOKUP($A1674,'LISTA '!$D:$D,'LISTA '!$S:$S),"999999,9")</f>
        <v>999999,9</v>
      </c>
      <c r="M1674" s="2" t="str">
        <f>IFERROR(_xlfn.XLOOKUP($A1674,'LISTA '!$D:$D,'LISTA '!$S:$S),"999999,9")</f>
        <v>999999,9</v>
      </c>
      <c r="N1674" s="2" t="str">
        <f>IFERROR(_xlfn.XLOOKUP($A1674,'LISTA '!$D:$D,'LISTA '!$S:$S),"999999,9")</f>
        <v>999999,9</v>
      </c>
    </row>
    <row r="1675" spans="1:14" x14ac:dyDescent="0.3">
      <c r="A1675" s="187">
        <v>50037</v>
      </c>
      <c r="B1675" s="221">
        <v>999999.9</v>
      </c>
      <c r="C1675" s="221">
        <v>999999.9</v>
      </c>
      <c r="D1675" s="221">
        <v>999999.9</v>
      </c>
      <c r="E1675" s="221">
        <v>0</v>
      </c>
      <c r="F1675" s="221">
        <v>0</v>
      </c>
      <c r="G1675" s="221">
        <v>0</v>
      </c>
      <c r="H1675" s="221">
        <v>0</v>
      </c>
      <c r="I1675" s="221">
        <v>0</v>
      </c>
      <c r="J1675" s="224">
        <v>46006.336053240739</v>
      </c>
      <c r="K1675" s="221">
        <v>4191</v>
      </c>
      <c r="L1675" s="235" t="str">
        <f>IFERROR(_xlfn.XLOOKUP($A1675,'LISTA '!$D:$D,'LISTA '!$S:$S),"999999,9")</f>
        <v>999999,9</v>
      </c>
      <c r="M1675" s="2" t="str">
        <f>IFERROR(_xlfn.XLOOKUP($A1675,'LISTA '!$D:$D,'LISTA '!$S:$S),"999999,9")</f>
        <v>999999,9</v>
      </c>
      <c r="N1675" s="2" t="str">
        <f>IFERROR(_xlfn.XLOOKUP($A1675,'LISTA '!$D:$D,'LISTA '!$S:$S),"999999,9")</f>
        <v>999999,9</v>
      </c>
    </row>
    <row r="1676" spans="1:14" x14ac:dyDescent="0.3">
      <c r="A1676" s="187">
        <v>21805</v>
      </c>
      <c r="B1676" s="221">
        <v>999999.9</v>
      </c>
      <c r="C1676" s="221">
        <v>999999.9</v>
      </c>
      <c r="D1676" s="221">
        <v>999999.9</v>
      </c>
      <c r="E1676" s="221">
        <v>0</v>
      </c>
      <c r="F1676" s="221">
        <v>0</v>
      </c>
      <c r="G1676" s="221">
        <v>0</v>
      </c>
      <c r="H1676" s="221">
        <v>0</v>
      </c>
      <c r="I1676" s="221">
        <v>0</v>
      </c>
      <c r="J1676" s="224">
        <v>46006.336053240739</v>
      </c>
      <c r="K1676" s="221">
        <v>4240</v>
      </c>
      <c r="L1676" s="235" t="str">
        <f>IFERROR(_xlfn.XLOOKUP($A1676,'LISTA '!$D:$D,'LISTA '!$S:$S),"999999,9")</f>
        <v>999999,9</v>
      </c>
      <c r="M1676" s="2" t="str">
        <f>IFERROR(_xlfn.XLOOKUP($A1676,'LISTA '!$D:$D,'LISTA '!$S:$S),"999999,9")</f>
        <v>999999,9</v>
      </c>
      <c r="N1676" s="2" t="str">
        <f>IFERROR(_xlfn.XLOOKUP($A1676,'LISTA '!$D:$D,'LISTA '!$S:$S),"999999,9")</f>
        <v>999999,9</v>
      </c>
    </row>
    <row r="1677" spans="1:14" x14ac:dyDescent="0.3">
      <c r="A1677" s="187">
        <v>2390</v>
      </c>
      <c r="B1677" s="221">
        <v>999999.9</v>
      </c>
      <c r="C1677" s="221">
        <v>999999.9</v>
      </c>
      <c r="D1677" s="221">
        <v>999999.9</v>
      </c>
      <c r="E1677" s="221">
        <v>0</v>
      </c>
      <c r="F1677" s="221">
        <v>0</v>
      </c>
      <c r="G1677" s="221">
        <v>0</v>
      </c>
      <c r="H1677" s="221">
        <v>0</v>
      </c>
      <c r="I1677" s="221">
        <v>0</v>
      </c>
      <c r="J1677" s="224">
        <v>46006.336053240739</v>
      </c>
      <c r="K1677" s="221">
        <v>4270</v>
      </c>
      <c r="L1677" s="235" t="str">
        <f>IFERROR(_xlfn.XLOOKUP($A1677,'LISTA '!$D:$D,'LISTA '!$S:$S),"999999,9")</f>
        <v>999999,9</v>
      </c>
      <c r="M1677" s="2" t="str">
        <f>IFERROR(_xlfn.XLOOKUP($A1677,'LISTA '!$D:$D,'LISTA '!$S:$S),"999999,9")</f>
        <v>999999,9</v>
      </c>
      <c r="N1677" s="2" t="str">
        <f>IFERROR(_xlfn.XLOOKUP($A1677,'LISTA '!$D:$D,'LISTA '!$S:$S),"999999,9")</f>
        <v>999999,9</v>
      </c>
    </row>
    <row r="1678" spans="1:14" x14ac:dyDescent="0.3">
      <c r="A1678" s="187">
        <v>21563</v>
      </c>
      <c r="B1678" s="221">
        <v>99.5</v>
      </c>
      <c r="C1678" s="221">
        <v>99.5</v>
      </c>
      <c r="D1678" s="221">
        <v>99.5</v>
      </c>
      <c r="E1678" s="221">
        <v>0</v>
      </c>
      <c r="F1678" s="221">
        <v>0</v>
      </c>
      <c r="G1678" s="221">
        <v>0</v>
      </c>
      <c r="H1678" s="221">
        <v>0</v>
      </c>
      <c r="I1678" s="221">
        <v>0</v>
      </c>
      <c r="J1678" s="224">
        <v>46006.336053240739</v>
      </c>
      <c r="K1678" s="221">
        <v>3454</v>
      </c>
      <c r="L1678" s="235">
        <f>IFERROR(_xlfn.XLOOKUP($A1678,'LISTA '!$D:$D,'LISTA '!$S:$S),"999999,9")</f>
        <v>99.5</v>
      </c>
      <c r="M1678" s="2">
        <f>IFERROR(_xlfn.XLOOKUP($A1678,'LISTA '!$D:$D,'LISTA '!$S:$S),"999999,9")</f>
        <v>99.5</v>
      </c>
      <c r="N1678" s="2">
        <f>IFERROR(_xlfn.XLOOKUP($A1678,'LISTA '!$D:$D,'LISTA '!$S:$S),"999999,9")</f>
        <v>99.5</v>
      </c>
    </row>
    <row r="1679" spans="1:14" x14ac:dyDescent="0.3">
      <c r="A1679" s="187">
        <v>2125</v>
      </c>
      <c r="B1679" s="221">
        <v>70</v>
      </c>
      <c r="C1679" s="221">
        <v>70</v>
      </c>
      <c r="D1679" s="221">
        <v>70</v>
      </c>
      <c r="E1679" s="221">
        <v>0</v>
      </c>
      <c r="F1679" s="221">
        <v>0</v>
      </c>
      <c r="G1679" s="221">
        <v>0</v>
      </c>
      <c r="H1679" s="221">
        <v>0</v>
      </c>
      <c r="I1679" s="221">
        <v>0</v>
      </c>
      <c r="J1679" s="224">
        <v>46006.336053240739</v>
      </c>
      <c r="K1679" s="221">
        <v>3558</v>
      </c>
      <c r="L1679" s="235">
        <f>IFERROR(_xlfn.XLOOKUP($A1679,'LISTA '!$D:$D,'LISTA '!$S:$S),"999999,9")</f>
        <v>70</v>
      </c>
      <c r="M1679" s="2">
        <f>IFERROR(_xlfn.XLOOKUP($A1679,'LISTA '!$D:$D,'LISTA '!$S:$S),"999999,9")</f>
        <v>70</v>
      </c>
      <c r="N1679" s="2">
        <f>IFERROR(_xlfn.XLOOKUP($A1679,'LISTA '!$D:$D,'LISTA '!$S:$S),"999999,9")</f>
        <v>70</v>
      </c>
    </row>
    <row r="1680" spans="1:14" x14ac:dyDescent="0.3">
      <c r="A1680" s="187">
        <v>21390</v>
      </c>
      <c r="B1680" s="221">
        <v>176.2</v>
      </c>
      <c r="C1680" s="221">
        <v>176.2</v>
      </c>
      <c r="D1680" s="221">
        <v>176.2</v>
      </c>
      <c r="E1680" s="221">
        <v>0</v>
      </c>
      <c r="F1680" s="221">
        <v>0</v>
      </c>
      <c r="G1680" s="221">
        <v>0</v>
      </c>
      <c r="H1680" s="221">
        <v>0</v>
      </c>
      <c r="I1680" s="221">
        <v>0</v>
      </c>
      <c r="J1680" s="224">
        <v>46006.336053240739</v>
      </c>
      <c r="K1680" s="221">
        <v>2776</v>
      </c>
      <c r="L1680" s="235">
        <f>IFERROR(_xlfn.XLOOKUP($A1680,'LISTA '!$D:$D,'LISTA '!$S:$S),"999999,9")</f>
        <v>176.2</v>
      </c>
      <c r="M1680" s="2">
        <f>IFERROR(_xlfn.XLOOKUP($A1680,'LISTA '!$D:$D,'LISTA '!$S:$S),"999999,9")</f>
        <v>176.2</v>
      </c>
      <c r="N1680" s="2">
        <f>IFERROR(_xlfn.XLOOKUP($A1680,'LISTA '!$D:$D,'LISTA '!$S:$S),"999999,9")</f>
        <v>176.2</v>
      </c>
    </row>
    <row r="1681" spans="1:14" x14ac:dyDescent="0.3">
      <c r="A1681" s="187">
        <v>21399</v>
      </c>
      <c r="B1681" s="221">
        <v>43</v>
      </c>
      <c r="C1681" s="221">
        <v>43</v>
      </c>
      <c r="D1681" s="221">
        <v>43</v>
      </c>
      <c r="E1681" s="221">
        <v>0</v>
      </c>
      <c r="F1681" s="221">
        <v>0</v>
      </c>
      <c r="G1681" s="221">
        <v>0</v>
      </c>
      <c r="H1681" s="221">
        <v>0</v>
      </c>
      <c r="I1681" s="221">
        <v>0</v>
      </c>
      <c r="J1681" s="224">
        <v>46006.336053240739</v>
      </c>
      <c r="K1681" s="221">
        <v>2794</v>
      </c>
      <c r="L1681" s="235">
        <f>IFERROR(_xlfn.XLOOKUP($A1681,'LISTA '!$D:$D,'LISTA '!$S:$S),"999999,9")</f>
        <v>43</v>
      </c>
      <c r="M1681" s="2">
        <f>IFERROR(_xlfn.XLOOKUP($A1681,'LISTA '!$D:$D,'LISTA '!$S:$S),"999999,9")</f>
        <v>43</v>
      </c>
      <c r="N1681" s="2">
        <f>IFERROR(_xlfn.XLOOKUP($A1681,'LISTA '!$D:$D,'LISTA '!$S:$S),"999999,9")</f>
        <v>43</v>
      </c>
    </row>
    <row r="1682" spans="1:14" x14ac:dyDescent="0.3">
      <c r="A1682" s="187">
        <v>21411</v>
      </c>
      <c r="B1682" s="221">
        <v>82.2</v>
      </c>
      <c r="C1682" s="221">
        <v>82.2</v>
      </c>
      <c r="D1682" s="221">
        <v>82.2</v>
      </c>
      <c r="E1682" s="221">
        <v>0</v>
      </c>
      <c r="F1682" s="221">
        <v>0</v>
      </c>
      <c r="G1682" s="221">
        <v>0</v>
      </c>
      <c r="H1682" s="221">
        <v>0</v>
      </c>
      <c r="I1682" s="221">
        <v>0</v>
      </c>
      <c r="J1682" s="224">
        <v>46006.336053240739</v>
      </c>
      <c r="K1682" s="221">
        <v>2806</v>
      </c>
      <c r="L1682" s="235">
        <f>IFERROR(_xlfn.XLOOKUP($A1682,'LISTA '!$D:$D,'LISTA '!$S:$S),"999999,9")</f>
        <v>82.2</v>
      </c>
      <c r="M1682" s="2">
        <f>IFERROR(_xlfn.XLOOKUP($A1682,'LISTA '!$D:$D,'LISTA '!$S:$S),"999999,9")</f>
        <v>82.2</v>
      </c>
      <c r="N1682" s="2">
        <f>IFERROR(_xlfn.XLOOKUP($A1682,'LISTA '!$D:$D,'LISTA '!$S:$S),"999999,9")</f>
        <v>82.2</v>
      </c>
    </row>
    <row r="1683" spans="1:14" x14ac:dyDescent="0.3">
      <c r="A1683" s="187">
        <v>1588</v>
      </c>
      <c r="B1683" s="221">
        <v>72</v>
      </c>
      <c r="C1683" s="221">
        <v>72</v>
      </c>
      <c r="D1683" s="221">
        <v>72</v>
      </c>
      <c r="E1683" s="221">
        <v>0</v>
      </c>
      <c r="F1683" s="221">
        <v>0</v>
      </c>
      <c r="G1683" s="221">
        <v>0</v>
      </c>
      <c r="H1683" s="221">
        <v>0</v>
      </c>
      <c r="I1683" s="221">
        <v>0</v>
      </c>
      <c r="J1683" s="224">
        <v>46006.336053240739</v>
      </c>
      <c r="K1683" s="221">
        <v>2815</v>
      </c>
      <c r="L1683" s="235">
        <f>IFERROR(_xlfn.XLOOKUP($A1683,'LISTA '!$D:$D,'LISTA '!$S:$S),"999999,9")</f>
        <v>72</v>
      </c>
      <c r="M1683" s="2">
        <f>IFERROR(_xlfn.XLOOKUP($A1683,'LISTA '!$D:$D,'LISTA '!$S:$S),"999999,9")</f>
        <v>72</v>
      </c>
      <c r="N1683" s="2">
        <f>IFERROR(_xlfn.XLOOKUP($A1683,'LISTA '!$D:$D,'LISTA '!$S:$S),"999999,9")</f>
        <v>72</v>
      </c>
    </row>
    <row r="1684" spans="1:14" x14ac:dyDescent="0.3">
      <c r="A1684" s="187">
        <v>1593</v>
      </c>
      <c r="B1684" s="221">
        <v>107.2</v>
      </c>
      <c r="C1684" s="221">
        <v>107.2</v>
      </c>
      <c r="D1684" s="221">
        <v>107.2</v>
      </c>
      <c r="E1684" s="221">
        <v>0</v>
      </c>
      <c r="F1684" s="221">
        <v>0</v>
      </c>
      <c r="G1684" s="221">
        <v>0</v>
      </c>
      <c r="H1684" s="221">
        <v>0</v>
      </c>
      <c r="I1684" s="221">
        <v>0</v>
      </c>
      <c r="J1684" s="224">
        <v>46006.336053240739</v>
      </c>
      <c r="K1684" s="221">
        <v>2820</v>
      </c>
      <c r="L1684" s="235">
        <f>IFERROR(_xlfn.XLOOKUP($A1684,'LISTA '!$D:$D,'LISTA '!$S:$S),"999999,9")</f>
        <v>1.6</v>
      </c>
      <c r="M1684" s="2">
        <f>IFERROR(_xlfn.XLOOKUP($A1684,'LISTA '!$D:$D,'LISTA '!$S:$S),"999999,9")</f>
        <v>1.6</v>
      </c>
      <c r="N1684" s="2">
        <f>IFERROR(_xlfn.XLOOKUP($A1684,'LISTA '!$D:$D,'LISTA '!$S:$S),"999999,9")</f>
        <v>1.6</v>
      </c>
    </row>
    <row r="1685" spans="1:14" x14ac:dyDescent="0.3">
      <c r="A1685" s="187">
        <v>21414</v>
      </c>
      <c r="B1685" s="221">
        <v>167</v>
      </c>
      <c r="C1685" s="221">
        <v>167</v>
      </c>
      <c r="D1685" s="221">
        <v>167</v>
      </c>
      <c r="E1685" s="221">
        <v>0</v>
      </c>
      <c r="F1685" s="221">
        <v>0</v>
      </c>
      <c r="G1685" s="221">
        <v>0</v>
      </c>
      <c r="H1685" s="221">
        <v>0</v>
      </c>
      <c r="I1685" s="221">
        <v>0</v>
      </c>
      <c r="J1685" s="224">
        <v>46006.336053240739</v>
      </c>
      <c r="K1685" s="221">
        <v>2831</v>
      </c>
      <c r="L1685" s="235">
        <f>IFERROR(_xlfn.XLOOKUP($A1685,'LISTA '!$D:$D,'LISTA '!$S:$S),"999999,9")</f>
        <v>167</v>
      </c>
      <c r="M1685" s="2">
        <f>IFERROR(_xlfn.XLOOKUP($A1685,'LISTA '!$D:$D,'LISTA '!$S:$S),"999999,9")</f>
        <v>167</v>
      </c>
      <c r="N1685" s="2">
        <f>IFERROR(_xlfn.XLOOKUP($A1685,'LISTA '!$D:$D,'LISTA '!$S:$S),"999999,9")</f>
        <v>167</v>
      </c>
    </row>
    <row r="1686" spans="1:14" x14ac:dyDescent="0.3">
      <c r="A1686" s="187">
        <v>1602</v>
      </c>
      <c r="B1686" s="221">
        <v>182.5</v>
      </c>
      <c r="C1686" s="221">
        <v>182.5</v>
      </c>
      <c r="D1686" s="221">
        <v>182.5</v>
      </c>
      <c r="E1686" s="221">
        <v>0</v>
      </c>
      <c r="F1686" s="221">
        <v>0</v>
      </c>
      <c r="G1686" s="221">
        <v>0</v>
      </c>
      <c r="H1686" s="221">
        <v>0</v>
      </c>
      <c r="I1686" s="221">
        <v>0</v>
      </c>
      <c r="J1686" s="224">
        <v>46006.336053240739</v>
      </c>
      <c r="K1686" s="221">
        <v>2832</v>
      </c>
      <c r="L1686" s="235">
        <f>IFERROR(_xlfn.XLOOKUP($A1686,'LISTA '!$D:$D,'LISTA '!$S:$S),"999999,9")</f>
        <v>182.5</v>
      </c>
      <c r="M1686" s="2">
        <f>IFERROR(_xlfn.XLOOKUP($A1686,'LISTA '!$D:$D,'LISTA '!$S:$S),"999999,9")</f>
        <v>182.5</v>
      </c>
      <c r="N1686" s="2">
        <f>IFERROR(_xlfn.XLOOKUP($A1686,'LISTA '!$D:$D,'LISTA '!$S:$S),"999999,9")</f>
        <v>182.5</v>
      </c>
    </row>
    <row r="1687" spans="1:14" x14ac:dyDescent="0.3">
      <c r="A1687" s="187">
        <v>21415</v>
      </c>
      <c r="B1687" s="221">
        <v>204</v>
      </c>
      <c r="C1687" s="221">
        <v>204</v>
      </c>
      <c r="D1687" s="221">
        <v>204</v>
      </c>
      <c r="E1687" s="221">
        <v>0</v>
      </c>
      <c r="F1687" s="221">
        <v>0</v>
      </c>
      <c r="G1687" s="221">
        <v>0</v>
      </c>
      <c r="H1687" s="221">
        <v>0</v>
      </c>
      <c r="I1687" s="221">
        <v>0</v>
      </c>
      <c r="J1687" s="224">
        <v>46006.336053240739</v>
      </c>
      <c r="K1687" s="221">
        <v>2833</v>
      </c>
      <c r="L1687" s="235">
        <f>IFERROR(_xlfn.XLOOKUP($A1687,'LISTA '!$D:$D,'LISTA '!$S:$S),"999999,9")</f>
        <v>204</v>
      </c>
      <c r="M1687" s="2">
        <f>IFERROR(_xlfn.XLOOKUP($A1687,'LISTA '!$D:$D,'LISTA '!$S:$S),"999999,9")</f>
        <v>204</v>
      </c>
      <c r="N1687" s="2">
        <f>IFERROR(_xlfn.XLOOKUP($A1687,'LISTA '!$D:$D,'LISTA '!$S:$S),"999999,9")</f>
        <v>204</v>
      </c>
    </row>
    <row r="1688" spans="1:14" x14ac:dyDescent="0.3">
      <c r="A1688" s="187">
        <v>21455</v>
      </c>
      <c r="B1688" s="221">
        <v>20.6</v>
      </c>
      <c r="C1688" s="221">
        <v>20.6</v>
      </c>
      <c r="D1688" s="221">
        <v>20.6</v>
      </c>
      <c r="E1688" s="221">
        <v>0</v>
      </c>
      <c r="F1688" s="221">
        <v>0</v>
      </c>
      <c r="G1688" s="221">
        <v>0</v>
      </c>
      <c r="H1688" s="221">
        <v>0</v>
      </c>
      <c r="I1688" s="221">
        <v>0</v>
      </c>
      <c r="J1688" s="224">
        <v>46006.336053240739</v>
      </c>
      <c r="K1688" s="221">
        <v>3036</v>
      </c>
      <c r="L1688" s="235">
        <f>IFERROR(_xlfn.XLOOKUP($A1688,'LISTA '!$D:$D,'LISTA '!$S:$S),"999999,9")</f>
        <v>20.6</v>
      </c>
      <c r="M1688" s="2">
        <f>IFERROR(_xlfn.XLOOKUP($A1688,'LISTA '!$D:$D,'LISTA '!$S:$S),"999999,9")</f>
        <v>20.6</v>
      </c>
      <c r="N1688" s="2">
        <f>IFERROR(_xlfn.XLOOKUP($A1688,'LISTA '!$D:$D,'LISTA '!$S:$S),"999999,9")</f>
        <v>20.6</v>
      </c>
    </row>
    <row r="1689" spans="1:14" x14ac:dyDescent="0.3">
      <c r="A1689" s="187">
        <v>21456</v>
      </c>
      <c r="B1689" s="221">
        <v>38.4</v>
      </c>
      <c r="C1689" s="221">
        <v>38.4</v>
      </c>
      <c r="D1689" s="221">
        <v>38.4</v>
      </c>
      <c r="E1689" s="221">
        <v>0</v>
      </c>
      <c r="F1689" s="221">
        <v>0</v>
      </c>
      <c r="G1689" s="221">
        <v>0</v>
      </c>
      <c r="H1689" s="221">
        <v>0</v>
      </c>
      <c r="I1689" s="221">
        <v>0</v>
      </c>
      <c r="J1689" s="224">
        <v>46006.336053240739</v>
      </c>
      <c r="K1689" s="221">
        <v>3037</v>
      </c>
      <c r="L1689" s="235">
        <f>IFERROR(_xlfn.XLOOKUP($A1689,'LISTA '!$D:$D,'LISTA '!$S:$S),"999999,9")</f>
        <v>38.4</v>
      </c>
      <c r="M1689" s="2">
        <f>IFERROR(_xlfn.XLOOKUP($A1689,'LISTA '!$D:$D,'LISTA '!$S:$S),"999999,9")</f>
        <v>38.4</v>
      </c>
      <c r="N1689" s="2">
        <f>IFERROR(_xlfn.XLOOKUP($A1689,'LISTA '!$D:$D,'LISTA '!$S:$S),"999999,9")</f>
        <v>38.4</v>
      </c>
    </row>
    <row r="1690" spans="1:14" x14ac:dyDescent="0.3">
      <c r="A1690" s="187">
        <v>21457</v>
      </c>
      <c r="B1690" s="221">
        <v>50</v>
      </c>
      <c r="C1690" s="221">
        <v>50</v>
      </c>
      <c r="D1690" s="221">
        <v>50</v>
      </c>
      <c r="E1690" s="221">
        <v>0</v>
      </c>
      <c r="F1690" s="221">
        <v>0</v>
      </c>
      <c r="G1690" s="221">
        <v>0</v>
      </c>
      <c r="H1690" s="221">
        <v>0</v>
      </c>
      <c r="I1690" s="221">
        <v>0</v>
      </c>
      <c r="J1690" s="224">
        <v>46006.336053240739</v>
      </c>
      <c r="K1690" s="221">
        <v>3038</v>
      </c>
      <c r="L1690" s="235">
        <f>IFERROR(_xlfn.XLOOKUP($A1690,'LISTA '!$D:$D,'LISTA '!$S:$S),"999999,9")</f>
        <v>50</v>
      </c>
      <c r="M1690" s="2">
        <f>IFERROR(_xlfn.XLOOKUP($A1690,'LISTA '!$D:$D,'LISTA '!$S:$S),"999999,9")</f>
        <v>50</v>
      </c>
      <c r="N1690" s="2">
        <f>IFERROR(_xlfn.XLOOKUP($A1690,'LISTA '!$D:$D,'LISTA '!$S:$S),"999999,9")</f>
        <v>50</v>
      </c>
    </row>
    <row r="1691" spans="1:14" x14ac:dyDescent="0.3">
      <c r="A1691" s="187">
        <v>21458</v>
      </c>
      <c r="B1691" s="221">
        <v>30.4</v>
      </c>
      <c r="C1691" s="221">
        <v>30.4</v>
      </c>
      <c r="D1691" s="221">
        <v>30.4</v>
      </c>
      <c r="E1691" s="221">
        <v>0</v>
      </c>
      <c r="F1691" s="221">
        <v>0</v>
      </c>
      <c r="G1691" s="221">
        <v>0</v>
      </c>
      <c r="H1691" s="221">
        <v>300</v>
      </c>
      <c r="I1691" s="221">
        <v>0</v>
      </c>
      <c r="J1691" s="224">
        <v>46006.336053240739</v>
      </c>
      <c r="K1691" s="221">
        <v>3039</v>
      </c>
      <c r="L1691" s="235">
        <f>IFERROR(_xlfn.XLOOKUP($A1691,'LISTA '!$D:$D,'LISTA '!$S:$S),"999999,9")</f>
        <v>30.4</v>
      </c>
      <c r="M1691" s="2">
        <f>IFERROR(_xlfn.XLOOKUP($A1691,'LISTA '!$D:$D,'LISTA '!$S:$S),"999999,9")</f>
        <v>30.4</v>
      </c>
      <c r="N1691" s="2">
        <f>IFERROR(_xlfn.XLOOKUP($A1691,'LISTA '!$D:$D,'LISTA '!$S:$S),"999999,9")</f>
        <v>30.4</v>
      </c>
    </row>
    <row r="1692" spans="1:14" x14ac:dyDescent="0.3">
      <c r="A1692" s="187">
        <v>21463</v>
      </c>
      <c r="B1692" s="221">
        <v>23</v>
      </c>
      <c r="C1692" s="221">
        <v>23</v>
      </c>
      <c r="D1692" s="221">
        <v>23</v>
      </c>
      <c r="E1692" s="221">
        <v>0</v>
      </c>
      <c r="F1692" s="221">
        <v>0</v>
      </c>
      <c r="G1692" s="221">
        <v>0</v>
      </c>
      <c r="H1692" s="221">
        <v>0</v>
      </c>
      <c r="I1692" s="221">
        <v>0</v>
      </c>
      <c r="J1692" s="224">
        <v>46006.336053240739</v>
      </c>
      <c r="K1692" s="221">
        <v>3046</v>
      </c>
      <c r="L1692" s="235">
        <f>IFERROR(_xlfn.XLOOKUP($A1692,'LISTA '!$D:$D,'LISTA '!$S:$S),"999999,9")</f>
        <v>23</v>
      </c>
      <c r="M1692" s="2">
        <f>IFERROR(_xlfn.XLOOKUP($A1692,'LISTA '!$D:$D,'LISTA '!$S:$S),"999999,9")</f>
        <v>23</v>
      </c>
      <c r="N1692" s="2">
        <f>IFERROR(_xlfn.XLOOKUP($A1692,'LISTA '!$D:$D,'LISTA '!$S:$S),"999999,9")</f>
        <v>23</v>
      </c>
    </row>
    <row r="1693" spans="1:14" x14ac:dyDescent="0.3">
      <c r="A1693" s="187">
        <v>21470</v>
      </c>
      <c r="B1693" s="221">
        <v>19.8</v>
      </c>
      <c r="C1693" s="221">
        <v>19.8</v>
      </c>
      <c r="D1693" s="221">
        <v>19.8</v>
      </c>
      <c r="E1693" s="221">
        <v>0</v>
      </c>
      <c r="F1693" s="221">
        <v>0</v>
      </c>
      <c r="G1693" s="221">
        <v>0</v>
      </c>
      <c r="H1693" s="221">
        <v>0</v>
      </c>
      <c r="I1693" s="221">
        <v>0</v>
      </c>
      <c r="J1693" s="224">
        <v>46006.336053240739</v>
      </c>
      <c r="K1693" s="221">
        <v>3057</v>
      </c>
      <c r="L1693" s="235">
        <f>IFERROR(_xlfn.XLOOKUP($A1693,'LISTA '!$D:$D,'LISTA '!$S:$S),"999999,9")</f>
        <v>19.8</v>
      </c>
      <c r="M1693" s="2">
        <f>IFERROR(_xlfn.XLOOKUP($A1693,'LISTA '!$D:$D,'LISTA '!$S:$S),"999999,9")</f>
        <v>19.8</v>
      </c>
      <c r="N1693" s="2">
        <f>IFERROR(_xlfn.XLOOKUP($A1693,'LISTA '!$D:$D,'LISTA '!$S:$S),"999999,9")</f>
        <v>19.8</v>
      </c>
    </row>
    <row r="1694" spans="1:14" x14ac:dyDescent="0.3">
      <c r="A1694" s="187">
        <v>21480</v>
      </c>
      <c r="B1694" s="221">
        <v>390</v>
      </c>
      <c r="C1694" s="221">
        <v>390</v>
      </c>
      <c r="D1694" s="221">
        <v>390</v>
      </c>
      <c r="E1694" s="221">
        <v>0</v>
      </c>
      <c r="F1694" s="221">
        <v>0</v>
      </c>
      <c r="G1694" s="221">
        <v>0</v>
      </c>
      <c r="H1694" s="221">
        <v>0</v>
      </c>
      <c r="I1694" s="221">
        <v>0</v>
      </c>
      <c r="J1694" s="224">
        <v>46006.336053240739</v>
      </c>
      <c r="K1694" s="221">
        <v>3097</v>
      </c>
      <c r="L1694" s="235" t="str">
        <f>IFERROR(_xlfn.XLOOKUP($A1694,'LISTA '!$D:$D,'LISTA '!$S:$S),"999999,9")</f>
        <v>999999,9</v>
      </c>
      <c r="M1694" s="2" t="str">
        <f>IFERROR(_xlfn.XLOOKUP($A1694,'LISTA '!$D:$D,'LISTA '!$S:$S),"999999,9")</f>
        <v>999999,9</v>
      </c>
      <c r="N1694" s="2" t="str">
        <f>IFERROR(_xlfn.XLOOKUP($A1694,'LISTA '!$D:$D,'LISTA '!$S:$S),"999999,9")</f>
        <v>999999,9</v>
      </c>
    </row>
    <row r="1695" spans="1:14" x14ac:dyDescent="0.3">
      <c r="A1695" s="187">
        <v>1830</v>
      </c>
      <c r="B1695" s="221">
        <v>100.4</v>
      </c>
      <c r="C1695" s="221">
        <v>100.4</v>
      </c>
      <c r="D1695" s="221">
        <v>100.4</v>
      </c>
      <c r="E1695" s="221">
        <v>0</v>
      </c>
      <c r="F1695" s="221">
        <v>0</v>
      </c>
      <c r="G1695" s="221">
        <v>0</v>
      </c>
      <c r="H1695" s="221">
        <v>0</v>
      </c>
      <c r="I1695" s="221">
        <v>0</v>
      </c>
      <c r="J1695" s="224">
        <v>46006.336053240739</v>
      </c>
      <c r="K1695" s="221">
        <v>3146</v>
      </c>
      <c r="L1695" s="235">
        <f>IFERROR(_xlfn.XLOOKUP($A1695,'LISTA '!$D:$D,'LISTA '!$S:$S),"999999,9")</f>
        <v>100.4</v>
      </c>
      <c r="M1695" s="2">
        <f>IFERROR(_xlfn.XLOOKUP($A1695,'LISTA '!$D:$D,'LISTA '!$S:$S),"999999,9")</f>
        <v>100.4</v>
      </c>
      <c r="N1695" s="2">
        <f>IFERROR(_xlfn.XLOOKUP($A1695,'LISTA '!$D:$D,'LISTA '!$S:$S),"999999,9")</f>
        <v>100.4</v>
      </c>
    </row>
    <row r="1696" spans="1:14" x14ac:dyDescent="0.3">
      <c r="A1696" s="187">
        <v>1890</v>
      </c>
      <c r="B1696" s="221">
        <v>14.2</v>
      </c>
      <c r="C1696" s="221">
        <v>14.2</v>
      </c>
      <c r="D1696" s="221">
        <v>14.2</v>
      </c>
      <c r="E1696" s="221">
        <v>0</v>
      </c>
      <c r="F1696" s="221">
        <v>0</v>
      </c>
      <c r="G1696" s="221">
        <v>0</v>
      </c>
      <c r="H1696" s="221">
        <v>0</v>
      </c>
      <c r="I1696" s="221">
        <v>0</v>
      </c>
      <c r="J1696" s="224">
        <v>46006.336053240739</v>
      </c>
      <c r="K1696" s="221">
        <v>3251</v>
      </c>
      <c r="L1696" s="235">
        <f>IFERROR(_xlfn.XLOOKUP($A1696,'LISTA '!$D:$D,'LISTA '!$S:$S),"999999,9")</f>
        <v>14.2</v>
      </c>
      <c r="M1696" s="2">
        <f>IFERROR(_xlfn.XLOOKUP($A1696,'LISTA '!$D:$D,'LISTA '!$S:$S),"999999,9")</f>
        <v>14.2</v>
      </c>
      <c r="N1696" s="2">
        <f>IFERROR(_xlfn.XLOOKUP($A1696,'LISTA '!$D:$D,'LISTA '!$S:$S),"999999,9")</f>
        <v>14.2</v>
      </c>
    </row>
    <row r="1697" spans="1:14" x14ac:dyDescent="0.3">
      <c r="A1697" s="187">
        <v>1892</v>
      </c>
      <c r="B1697" s="221">
        <v>28</v>
      </c>
      <c r="C1697" s="221">
        <v>28</v>
      </c>
      <c r="D1697" s="221">
        <v>28</v>
      </c>
      <c r="E1697" s="221">
        <v>0</v>
      </c>
      <c r="F1697" s="221">
        <v>0</v>
      </c>
      <c r="G1697" s="221">
        <v>0</v>
      </c>
      <c r="H1697" s="221">
        <v>0</v>
      </c>
      <c r="I1697" s="221">
        <v>0</v>
      </c>
      <c r="J1697" s="224">
        <v>46006.336053240739</v>
      </c>
      <c r="K1697" s="221">
        <v>3253</v>
      </c>
      <c r="L1697" s="235">
        <f>IFERROR(_xlfn.XLOOKUP($A1697,'LISTA '!$D:$D,'LISTA '!$S:$S),"999999,9")</f>
        <v>28</v>
      </c>
      <c r="M1697" s="2">
        <f>IFERROR(_xlfn.XLOOKUP($A1697,'LISTA '!$D:$D,'LISTA '!$S:$S),"999999,9")</f>
        <v>28</v>
      </c>
      <c r="N1697" s="2">
        <f>IFERROR(_xlfn.XLOOKUP($A1697,'LISTA '!$D:$D,'LISTA '!$S:$S),"999999,9")</f>
        <v>28</v>
      </c>
    </row>
    <row r="1698" spans="1:14" x14ac:dyDescent="0.3">
      <c r="A1698" s="187">
        <v>21542</v>
      </c>
      <c r="B1698" s="221">
        <v>66.400000000000006</v>
      </c>
      <c r="C1698" s="221">
        <v>66.400000000000006</v>
      </c>
      <c r="D1698" s="221">
        <v>66.400000000000006</v>
      </c>
      <c r="E1698" s="221">
        <v>0</v>
      </c>
      <c r="F1698" s="221">
        <v>0</v>
      </c>
      <c r="G1698" s="221">
        <v>0</v>
      </c>
      <c r="H1698" s="221">
        <v>0</v>
      </c>
      <c r="I1698" s="221">
        <v>0</v>
      </c>
      <c r="J1698" s="224">
        <v>46006.336053240739</v>
      </c>
      <c r="K1698" s="221">
        <v>3257</v>
      </c>
      <c r="L1698" s="235">
        <f>IFERROR(_xlfn.XLOOKUP($A1698,'LISTA '!$D:$D,'LISTA '!$S:$S),"999999,9")</f>
        <v>66.400000000000006</v>
      </c>
      <c r="M1698" s="2">
        <f>IFERROR(_xlfn.XLOOKUP($A1698,'LISTA '!$D:$D,'LISTA '!$S:$S),"999999,9")</f>
        <v>66.400000000000006</v>
      </c>
      <c r="N1698" s="2">
        <f>IFERROR(_xlfn.XLOOKUP($A1698,'LISTA '!$D:$D,'LISTA '!$S:$S),"999999,9")</f>
        <v>66.400000000000006</v>
      </c>
    </row>
    <row r="1699" spans="1:14" x14ac:dyDescent="0.3">
      <c r="A1699" s="187">
        <v>21555</v>
      </c>
      <c r="B1699" s="221">
        <v>13.6</v>
      </c>
      <c r="C1699" s="221">
        <v>13.6</v>
      </c>
      <c r="D1699" s="221">
        <v>13.6</v>
      </c>
      <c r="E1699" s="221">
        <v>0</v>
      </c>
      <c r="F1699" s="221">
        <v>0</v>
      </c>
      <c r="G1699" s="221">
        <v>0</v>
      </c>
      <c r="H1699" s="221">
        <v>0</v>
      </c>
      <c r="I1699" s="221">
        <v>0</v>
      </c>
      <c r="J1699" s="224">
        <v>46006.336053240739</v>
      </c>
      <c r="K1699" s="221">
        <v>3387</v>
      </c>
      <c r="L1699" s="235">
        <f>IFERROR(_xlfn.XLOOKUP($A1699,'LISTA '!$D:$D,'LISTA '!$S:$S),"999999,9")</f>
        <v>13.6</v>
      </c>
      <c r="M1699" s="2">
        <f>IFERROR(_xlfn.XLOOKUP($A1699,'LISTA '!$D:$D,'LISTA '!$S:$S),"999999,9")</f>
        <v>13.6</v>
      </c>
      <c r="N1699" s="2">
        <f>IFERROR(_xlfn.XLOOKUP($A1699,'LISTA '!$D:$D,'LISTA '!$S:$S),"999999,9")</f>
        <v>13.6</v>
      </c>
    </row>
    <row r="1700" spans="1:14" x14ac:dyDescent="0.3">
      <c r="A1700" s="187">
        <v>1529</v>
      </c>
      <c r="B1700" s="221">
        <v>127.5</v>
      </c>
      <c r="C1700" s="221">
        <v>127.5</v>
      </c>
      <c r="D1700" s="221">
        <v>127.5</v>
      </c>
      <c r="E1700" s="221">
        <v>0</v>
      </c>
      <c r="F1700" s="221">
        <v>0</v>
      </c>
      <c r="G1700" s="221">
        <v>0</v>
      </c>
      <c r="H1700" s="221">
        <v>0</v>
      </c>
      <c r="I1700" s="221">
        <v>0</v>
      </c>
      <c r="J1700" s="224">
        <v>46006.336053240739</v>
      </c>
      <c r="K1700" s="221">
        <v>2710</v>
      </c>
      <c r="L1700" s="235">
        <f>IFERROR(_xlfn.XLOOKUP($A1700,'LISTA '!$D:$D,'LISTA '!$S:$S),"999999,9")</f>
        <v>127.5</v>
      </c>
      <c r="M1700" s="2">
        <f>IFERROR(_xlfn.XLOOKUP($A1700,'LISTA '!$D:$D,'LISTA '!$S:$S),"999999,9")</f>
        <v>127.5</v>
      </c>
      <c r="N1700" s="2">
        <f>IFERROR(_xlfn.XLOOKUP($A1700,'LISTA '!$D:$D,'LISTA '!$S:$S),"999999,9")</f>
        <v>127.5</v>
      </c>
    </row>
    <row r="1701" spans="1:14" x14ac:dyDescent="0.3">
      <c r="A1701" s="187">
        <v>21365</v>
      </c>
      <c r="B1701" s="221">
        <v>85.4</v>
      </c>
      <c r="C1701" s="221">
        <v>85.4</v>
      </c>
      <c r="D1701" s="221">
        <v>85.4</v>
      </c>
      <c r="E1701" s="221">
        <v>0</v>
      </c>
      <c r="F1701" s="221">
        <v>0</v>
      </c>
      <c r="G1701" s="221">
        <v>0</v>
      </c>
      <c r="H1701" s="221">
        <v>0</v>
      </c>
      <c r="I1701" s="221">
        <v>0</v>
      </c>
      <c r="J1701" s="224">
        <v>46006.336053240739</v>
      </c>
      <c r="K1701" s="221">
        <v>2713</v>
      </c>
      <c r="L1701" s="235">
        <f>IFERROR(_xlfn.XLOOKUP($A1701,'LISTA '!$D:$D,'LISTA '!$S:$S),"999999,9")</f>
        <v>85.4</v>
      </c>
      <c r="M1701" s="2">
        <f>IFERROR(_xlfn.XLOOKUP($A1701,'LISTA '!$D:$D,'LISTA '!$S:$S),"999999,9")</f>
        <v>85.4</v>
      </c>
      <c r="N1701" s="2">
        <f>IFERROR(_xlfn.XLOOKUP($A1701,'LISTA '!$D:$D,'LISTA '!$S:$S),"999999,9")</f>
        <v>85.4</v>
      </c>
    </row>
    <row r="1702" spans="1:14" x14ac:dyDescent="0.3">
      <c r="A1702" s="187">
        <v>21369</v>
      </c>
      <c r="B1702" s="221">
        <v>155.80000000000001</v>
      </c>
      <c r="C1702" s="221">
        <v>155.80000000000001</v>
      </c>
      <c r="D1702" s="221">
        <v>155.80000000000001</v>
      </c>
      <c r="E1702" s="221">
        <v>0</v>
      </c>
      <c r="F1702" s="221">
        <v>0</v>
      </c>
      <c r="G1702" s="221">
        <v>0</v>
      </c>
      <c r="H1702" s="221">
        <v>0</v>
      </c>
      <c r="I1702" s="221">
        <v>0</v>
      </c>
      <c r="J1702" s="224">
        <v>46006.336053240739</v>
      </c>
      <c r="K1702" s="221">
        <v>2723</v>
      </c>
      <c r="L1702" s="235">
        <f>IFERROR(_xlfn.XLOOKUP($A1702,'LISTA '!$D:$D,'LISTA '!$S:$S),"999999,9")</f>
        <v>0</v>
      </c>
      <c r="M1702" s="2">
        <f>IFERROR(_xlfn.XLOOKUP($A1702,'LISTA '!$D:$D,'LISTA '!$S:$S),"999999,9")</f>
        <v>0</v>
      </c>
      <c r="N1702" s="2">
        <f>IFERROR(_xlfn.XLOOKUP($A1702,'LISTA '!$D:$D,'LISTA '!$S:$S),"999999,9")</f>
        <v>0</v>
      </c>
    </row>
    <row r="1703" spans="1:14" x14ac:dyDescent="0.3">
      <c r="A1703" s="187">
        <v>1540</v>
      </c>
      <c r="B1703" s="221">
        <v>105</v>
      </c>
      <c r="C1703" s="221">
        <v>105</v>
      </c>
      <c r="D1703" s="221">
        <v>105</v>
      </c>
      <c r="E1703" s="221">
        <v>0</v>
      </c>
      <c r="F1703" s="221">
        <v>0</v>
      </c>
      <c r="G1703" s="221">
        <v>0</v>
      </c>
      <c r="H1703" s="221">
        <v>0</v>
      </c>
      <c r="I1703" s="221">
        <v>0</v>
      </c>
      <c r="J1703" s="224">
        <v>46006.336053240739</v>
      </c>
      <c r="K1703" s="221">
        <v>2726</v>
      </c>
      <c r="L1703" s="235">
        <f>IFERROR(_xlfn.XLOOKUP($A1703,'LISTA '!$D:$D,'LISTA '!$S:$S),"999999,9")</f>
        <v>105</v>
      </c>
      <c r="M1703" s="2">
        <f>IFERROR(_xlfn.XLOOKUP($A1703,'LISTA '!$D:$D,'LISTA '!$S:$S),"999999,9")</f>
        <v>105</v>
      </c>
      <c r="N1703" s="2">
        <f>IFERROR(_xlfn.XLOOKUP($A1703,'LISTA '!$D:$D,'LISTA '!$S:$S),"999999,9")</f>
        <v>105</v>
      </c>
    </row>
    <row r="1704" spans="1:14" x14ac:dyDescent="0.3">
      <c r="A1704" s="187">
        <v>1541</v>
      </c>
      <c r="B1704" s="221">
        <v>201.8</v>
      </c>
      <c r="C1704" s="221">
        <v>201.8</v>
      </c>
      <c r="D1704" s="221">
        <v>201.8</v>
      </c>
      <c r="E1704" s="221">
        <v>0</v>
      </c>
      <c r="F1704" s="221">
        <v>0</v>
      </c>
      <c r="G1704" s="221">
        <v>0</v>
      </c>
      <c r="H1704" s="221">
        <v>0</v>
      </c>
      <c r="I1704" s="221">
        <v>0</v>
      </c>
      <c r="J1704" s="224">
        <v>46006.336053240739</v>
      </c>
      <c r="K1704" s="221">
        <v>2727</v>
      </c>
      <c r="L1704" s="235">
        <f>IFERROR(_xlfn.XLOOKUP($A1704,'LISTA '!$D:$D,'LISTA '!$S:$S),"999999,9")</f>
        <v>201.8</v>
      </c>
      <c r="M1704" s="2">
        <f>IFERROR(_xlfn.XLOOKUP($A1704,'LISTA '!$D:$D,'LISTA '!$S:$S),"999999,9")</f>
        <v>201.8</v>
      </c>
      <c r="N1704" s="2">
        <f>IFERROR(_xlfn.XLOOKUP($A1704,'LISTA '!$D:$D,'LISTA '!$S:$S),"999999,9")</f>
        <v>201.8</v>
      </c>
    </row>
    <row r="1705" spans="1:14" x14ac:dyDescent="0.3">
      <c r="A1705" s="187">
        <v>21378</v>
      </c>
      <c r="B1705" s="221">
        <v>145</v>
      </c>
      <c r="C1705" s="221">
        <v>145</v>
      </c>
      <c r="D1705" s="221">
        <v>145</v>
      </c>
      <c r="E1705" s="221">
        <v>0</v>
      </c>
      <c r="F1705" s="221">
        <v>0</v>
      </c>
      <c r="G1705" s="221">
        <v>0</v>
      </c>
      <c r="H1705" s="221">
        <v>0</v>
      </c>
      <c r="I1705" s="221">
        <v>0</v>
      </c>
      <c r="J1705" s="224">
        <v>46006.336053240739</v>
      </c>
      <c r="K1705" s="221">
        <v>2756</v>
      </c>
      <c r="L1705" s="235">
        <f>IFERROR(_xlfn.XLOOKUP($A1705,'LISTA '!$D:$D,'LISTA '!$S:$S),"999999,9")</f>
        <v>145</v>
      </c>
      <c r="M1705" s="2">
        <f>IFERROR(_xlfn.XLOOKUP($A1705,'LISTA '!$D:$D,'LISTA '!$S:$S),"999999,9")</f>
        <v>145</v>
      </c>
      <c r="N1705" s="2">
        <f>IFERROR(_xlfn.XLOOKUP($A1705,'LISTA '!$D:$D,'LISTA '!$S:$S),"999999,9")</f>
        <v>145</v>
      </c>
    </row>
    <row r="1706" spans="1:14" x14ac:dyDescent="0.3">
      <c r="A1706" s="187">
        <v>21379</v>
      </c>
      <c r="B1706" s="221">
        <v>160</v>
      </c>
      <c r="C1706" s="221">
        <v>160</v>
      </c>
      <c r="D1706" s="221">
        <v>160</v>
      </c>
      <c r="E1706" s="221">
        <v>0</v>
      </c>
      <c r="F1706" s="221">
        <v>0</v>
      </c>
      <c r="G1706" s="221">
        <v>0</v>
      </c>
      <c r="H1706" s="221">
        <v>0</v>
      </c>
      <c r="I1706" s="221">
        <v>0</v>
      </c>
      <c r="J1706" s="224">
        <v>46006.336053240739</v>
      </c>
      <c r="K1706" s="221">
        <v>2757</v>
      </c>
      <c r="L1706" s="235">
        <f>IFERROR(_xlfn.XLOOKUP($A1706,'LISTA '!$D:$D,'LISTA '!$S:$S),"999999,9")</f>
        <v>160</v>
      </c>
      <c r="M1706" s="2">
        <f>IFERROR(_xlfn.XLOOKUP($A1706,'LISTA '!$D:$D,'LISTA '!$S:$S),"999999,9")</f>
        <v>160</v>
      </c>
      <c r="N1706" s="2">
        <f>IFERROR(_xlfn.XLOOKUP($A1706,'LISTA '!$D:$D,'LISTA '!$S:$S),"999999,9")</f>
        <v>160</v>
      </c>
    </row>
    <row r="1707" spans="1:14" x14ac:dyDescent="0.3">
      <c r="A1707" s="187">
        <v>21380</v>
      </c>
      <c r="B1707" s="221">
        <v>161.5</v>
      </c>
      <c r="C1707" s="221">
        <v>161.5</v>
      </c>
      <c r="D1707" s="221">
        <v>161.5</v>
      </c>
      <c r="E1707" s="221">
        <v>0</v>
      </c>
      <c r="F1707" s="221">
        <v>0</v>
      </c>
      <c r="G1707" s="221">
        <v>0</v>
      </c>
      <c r="H1707" s="221">
        <v>0</v>
      </c>
      <c r="I1707" s="221">
        <v>0</v>
      </c>
      <c r="J1707" s="224">
        <v>46006.336053240739</v>
      </c>
      <c r="K1707" s="221">
        <v>2758</v>
      </c>
      <c r="L1707" s="235">
        <f>IFERROR(_xlfn.XLOOKUP($A1707,'LISTA '!$D:$D,'LISTA '!$S:$S),"999999,9")</f>
        <v>161.5</v>
      </c>
      <c r="M1707" s="2">
        <f>IFERROR(_xlfn.XLOOKUP($A1707,'LISTA '!$D:$D,'LISTA '!$S:$S),"999999,9")</f>
        <v>161.5</v>
      </c>
      <c r="N1707" s="2">
        <f>IFERROR(_xlfn.XLOOKUP($A1707,'LISTA '!$D:$D,'LISTA '!$S:$S),"999999,9")</f>
        <v>161.5</v>
      </c>
    </row>
    <row r="1708" spans="1:14" x14ac:dyDescent="0.3">
      <c r="A1708" s="187">
        <v>21392</v>
      </c>
      <c r="B1708" s="221">
        <v>15.4</v>
      </c>
      <c r="C1708" s="221">
        <v>15.4</v>
      </c>
      <c r="D1708" s="221">
        <v>15.4</v>
      </c>
      <c r="E1708" s="221">
        <v>0</v>
      </c>
      <c r="F1708" s="221">
        <v>0</v>
      </c>
      <c r="G1708" s="221">
        <v>0</v>
      </c>
      <c r="H1708" s="221">
        <v>0</v>
      </c>
      <c r="I1708" s="221">
        <v>0</v>
      </c>
      <c r="J1708" s="224">
        <v>46006.336053240739</v>
      </c>
      <c r="K1708" s="221">
        <v>2787</v>
      </c>
      <c r="L1708" s="235">
        <f>IFERROR(_xlfn.XLOOKUP($A1708,'LISTA '!$D:$D,'LISTA '!$S:$S),"999999,9")</f>
        <v>15.4</v>
      </c>
      <c r="M1708" s="2">
        <f>IFERROR(_xlfn.XLOOKUP($A1708,'LISTA '!$D:$D,'LISTA '!$S:$S),"999999,9")</f>
        <v>15.4</v>
      </c>
      <c r="N1708" s="2">
        <f>IFERROR(_xlfn.XLOOKUP($A1708,'LISTA '!$D:$D,'LISTA '!$S:$S),"999999,9")</f>
        <v>15.4</v>
      </c>
    </row>
    <row r="1709" spans="1:14" x14ac:dyDescent="0.3">
      <c r="A1709" s="187">
        <v>21393</v>
      </c>
      <c r="B1709" s="221">
        <v>66</v>
      </c>
      <c r="C1709" s="221">
        <v>66</v>
      </c>
      <c r="D1709" s="221">
        <v>66</v>
      </c>
      <c r="E1709" s="221">
        <v>0</v>
      </c>
      <c r="F1709" s="221">
        <v>0</v>
      </c>
      <c r="G1709" s="221">
        <v>0</v>
      </c>
      <c r="H1709" s="221">
        <v>0</v>
      </c>
      <c r="I1709" s="221">
        <v>0</v>
      </c>
      <c r="J1709" s="224">
        <v>46006.336053240739</v>
      </c>
      <c r="K1709" s="221">
        <v>2788</v>
      </c>
      <c r="L1709" s="235">
        <f>IFERROR(_xlfn.XLOOKUP($A1709,'LISTA '!$D:$D,'LISTA '!$S:$S),"999999,9")</f>
        <v>66</v>
      </c>
      <c r="M1709" s="2">
        <f>IFERROR(_xlfn.XLOOKUP($A1709,'LISTA '!$D:$D,'LISTA '!$S:$S),"999999,9")</f>
        <v>66</v>
      </c>
      <c r="N1709" s="2">
        <f>IFERROR(_xlfn.XLOOKUP($A1709,'LISTA '!$D:$D,'LISTA '!$S:$S),"999999,9")</f>
        <v>66</v>
      </c>
    </row>
    <row r="1710" spans="1:14" x14ac:dyDescent="0.3">
      <c r="A1710" s="187">
        <v>21397</v>
      </c>
      <c r="B1710" s="221">
        <v>33.799999999999997</v>
      </c>
      <c r="C1710" s="221">
        <v>33.799999999999997</v>
      </c>
      <c r="D1710" s="221">
        <v>33.799999999999997</v>
      </c>
      <c r="E1710" s="221">
        <v>0</v>
      </c>
      <c r="F1710" s="221">
        <v>0</v>
      </c>
      <c r="G1710" s="221">
        <v>0</v>
      </c>
      <c r="H1710" s="221">
        <v>0</v>
      </c>
      <c r="I1710" s="221">
        <v>0</v>
      </c>
      <c r="J1710" s="224">
        <v>46006.336053240739</v>
      </c>
      <c r="K1710" s="221">
        <v>2792</v>
      </c>
      <c r="L1710" s="235">
        <f>IFERROR(_xlfn.XLOOKUP($A1710,'LISTA '!$D:$D,'LISTA '!$S:$S),"999999,9")</f>
        <v>33.799999999999997</v>
      </c>
      <c r="M1710" s="2">
        <f>IFERROR(_xlfn.XLOOKUP($A1710,'LISTA '!$D:$D,'LISTA '!$S:$S),"999999,9")</f>
        <v>33.799999999999997</v>
      </c>
      <c r="N1710" s="2">
        <f>IFERROR(_xlfn.XLOOKUP($A1710,'LISTA '!$D:$D,'LISTA '!$S:$S),"999999,9")</f>
        <v>33.799999999999997</v>
      </c>
    </row>
    <row r="1711" spans="1:14" x14ac:dyDescent="0.3">
      <c r="A1711" s="187">
        <v>1655</v>
      </c>
      <c r="B1711" s="221">
        <v>41.8</v>
      </c>
      <c r="C1711" s="221">
        <v>41.8</v>
      </c>
      <c r="D1711" s="221">
        <v>41.8</v>
      </c>
      <c r="E1711" s="221">
        <v>0</v>
      </c>
      <c r="F1711" s="221">
        <v>0</v>
      </c>
      <c r="G1711" s="221">
        <v>0</v>
      </c>
      <c r="H1711" s="221">
        <v>0</v>
      </c>
      <c r="I1711" s="221">
        <v>0</v>
      </c>
      <c r="J1711" s="224">
        <v>46006.336053240739</v>
      </c>
      <c r="K1711" s="221">
        <v>2892</v>
      </c>
      <c r="L1711" s="235">
        <f>IFERROR(_xlfn.XLOOKUP($A1711,'LISTA '!$D:$D,'LISTA '!$S:$S),"999999,9")</f>
        <v>41.8</v>
      </c>
      <c r="M1711" s="2">
        <f>IFERROR(_xlfn.XLOOKUP($A1711,'LISTA '!$D:$D,'LISTA '!$S:$S),"999999,9")</f>
        <v>41.8</v>
      </c>
      <c r="N1711" s="2">
        <f>IFERROR(_xlfn.XLOOKUP($A1711,'LISTA '!$D:$D,'LISTA '!$S:$S),"999999,9")</f>
        <v>41.8</v>
      </c>
    </row>
    <row r="1712" spans="1:14" x14ac:dyDescent="0.3">
      <c r="A1712" s="187">
        <v>1656</v>
      </c>
      <c r="B1712" s="221">
        <v>46.6</v>
      </c>
      <c r="C1712" s="221">
        <v>46.6</v>
      </c>
      <c r="D1712" s="221">
        <v>46.6</v>
      </c>
      <c r="E1712" s="221">
        <v>0</v>
      </c>
      <c r="F1712" s="221">
        <v>0</v>
      </c>
      <c r="G1712" s="221">
        <v>0</v>
      </c>
      <c r="H1712" s="221">
        <v>0</v>
      </c>
      <c r="I1712" s="221">
        <v>0</v>
      </c>
      <c r="J1712" s="224">
        <v>46006.336053240739</v>
      </c>
      <c r="K1712" s="221">
        <v>2893</v>
      </c>
      <c r="L1712" s="235">
        <f>IFERROR(_xlfn.XLOOKUP($A1712,'LISTA '!$D:$D,'LISTA '!$S:$S),"999999,9")</f>
        <v>46.6</v>
      </c>
      <c r="M1712" s="2">
        <f>IFERROR(_xlfn.XLOOKUP($A1712,'LISTA '!$D:$D,'LISTA '!$S:$S),"999999,9")</f>
        <v>46.6</v>
      </c>
      <c r="N1712" s="2">
        <f>IFERROR(_xlfn.XLOOKUP($A1712,'LISTA '!$D:$D,'LISTA '!$S:$S),"999999,9")</f>
        <v>46.6</v>
      </c>
    </row>
    <row r="1713" spans="1:14" x14ac:dyDescent="0.3">
      <c r="A1713" s="187">
        <v>1657</v>
      </c>
      <c r="B1713" s="221">
        <v>46.4</v>
      </c>
      <c r="C1713" s="221">
        <v>46.4</v>
      </c>
      <c r="D1713" s="221">
        <v>46.4</v>
      </c>
      <c r="E1713" s="221">
        <v>0</v>
      </c>
      <c r="F1713" s="221">
        <v>0</v>
      </c>
      <c r="G1713" s="221">
        <v>0</v>
      </c>
      <c r="H1713" s="221">
        <v>0</v>
      </c>
      <c r="I1713" s="221">
        <v>0</v>
      </c>
      <c r="J1713" s="224">
        <v>46006.336053240739</v>
      </c>
      <c r="K1713" s="221">
        <v>2894</v>
      </c>
      <c r="L1713" s="235">
        <f>IFERROR(_xlfn.XLOOKUP($A1713,'LISTA '!$D:$D,'LISTA '!$S:$S),"999999,9")</f>
        <v>46.4</v>
      </c>
      <c r="M1713" s="2">
        <f>IFERROR(_xlfn.XLOOKUP($A1713,'LISTA '!$D:$D,'LISTA '!$S:$S),"999999,9")</f>
        <v>46.4</v>
      </c>
      <c r="N1713" s="2">
        <f>IFERROR(_xlfn.XLOOKUP($A1713,'LISTA '!$D:$D,'LISTA '!$S:$S),"999999,9")</f>
        <v>46.4</v>
      </c>
    </row>
    <row r="1714" spans="1:14" x14ac:dyDescent="0.3">
      <c r="A1714" s="187">
        <v>1658</v>
      </c>
      <c r="B1714" s="221">
        <v>43</v>
      </c>
      <c r="C1714" s="221">
        <v>43</v>
      </c>
      <c r="D1714" s="221">
        <v>43</v>
      </c>
      <c r="E1714" s="221">
        <v>0</v>
      </c>
      <c r="F1714" s="221">
        <v>0</v>
      </c>
      <c r="G1714" s="221">
        <v>0</v>
      </c>
      <c r="H1714" s="221">
        <v>0</v>
      </c>
      <c r="I1714" s="221">
        <v>0</v>
      </c>
      <c r="J1714" s="224">
        <v>46006.336053240739</v>
      </c>
      <c r="K1714" s="221">
        <v>2895</v>
      </c>
      <c r="L1714" s="235">
        <f>IFERROR(_xlfn.XLOOKUP($A1714,'LISTA '!$D:$D,'LISTA '!$S:$S),"999999,9")</f>
        <v>43</v>
      </c>
      <c r="M1714" s="2">
        <f>IFERROR(_xlfn.XLOOKUP($A1714,'LISTA '!$D:$D,'LISTA '!$S:$S),"999999,9")</f>
        <v>43</v>
      </c>
      <c r="N1714" s="2">
        <f>IFERROR(_xlfn.XLOOKUP($A1714,'LISTA '!$D:$D,'LISTA '!$S:$S),"999999,9")</f>
        <v>43</v>
      </c>
    </row>
    <row r="1715" spans="1:14" x14ac:dyDescent="0.3">
      <c r="A1715" s="187">
        <v>21425</v>
      </c>
      <c r="B1715" s="221">
        <v>29.2</v>
      </c>
      <c r="C1715" s="221">
        <v>29.2</v>
      </c>
      <c r="D1715" s="221">
        <v>29.2</v>
      </c>
      <c r="E1715" s="221">
        <v>0</v>
      </c>
      <c r="F1715" s="221">
        <v>0</v>
      </c>
      <c r="G1715" s="221">
        <v>0</v>
      </c>
      <c r="H1715" s="221">
        <v>0</v>
      </c>
      <c r="I1715" s="221">
        <v>0</v>
      </c>
      <c r="J1715" s="224">
        <v>46006.336053240739</v>
      </c>
      <c r="K1715" s="221">
        <v>2904</v>
      </c>
      <c r="L1715" s="235">
        <f>IFERROR(_xlfn.XLOOKUP($A1715,'LISTA '!$D:$D,'LISTA '!$S:$S),"999999,9")</f>
        <v>29.2</v>
      </c>
      <c r="M1715" s="2">
        <f>IFERROR(_xlfn.XLOOKUP($A1715,'LISTA '!$D:$D,'LISTA '!$S:$S),"999999,9")</f>
        <v>29.2</v>
      </c>
      <c r="N1715" s="2">
        <f>IFERROR(_xlfn.XLOOKUP($A1715,'LISTA '!$D:$D,'LISTA '!$S:$S),"999999,9")</f>
        <v>29.2</v>
      </c>
    </row>
    <row r="1716" spans="1:14" x14ac:dyDescent="0.3">
      <c r="A1716" s="187">
        <v>21427</v>
      </c>
      <c r="B1716" s="221">
        <v>50.6</v>
      </c>
      <c r="C1716" s="221">
        <v>50.6</v>
      </c>
      <c r="D1716" s="221">
        <v>50.6</v>
      </c>
      <c r="E1716" s="221">
        <v>0</v>
      </c>
      <c r="F1716" s="221">
        <v>0</v>
      </c>
      <c r="G1716" s="221">
        <v>0</v>
      </c>
      <c r="H1716" s="221">
        <v>0</v>
      </c>
      <c r="I1716" s="221">
        <v>0</v>
      </c>
      <c r="J1716" s="224">
        <v>46006.336053240739</v>
      </c>
      <c r="K1716" s="221">
        <v>2906</v>
      </c>
      <c r="L1716" s="235">
        <f>IFERROR(_xlfn.XLOOKUP($A1716,'LISTA '!$D:$D,'LISTA '!$S:$S),"999999,9")</f>
        <v>50.6</v>
      </c>
      <c r="M1716" s="2">
        <f>IFERROR(_xlfn.XLOOKUP($A1716,'LISTA '!$D:$D,'LISTA '!$S:$S),"999999,9")</f>
        <v>50.6</v>
      </c>
      <c r="N1716" s="2">
        <f>IFERROR(_xlfn.XLOOKUP($A1716,'LISTA '!$D:$D,'LISTA '!$S:$S),"999999,9")</f>
        <v>50.6</v>
      </c>
    </row>
    <row r="1717" spans="1:14" x14ac:dyDescent="0.3">
      <c r="A1717" s="187">
        <v>21429</v>
      </c>
      <c r="B1717" s="221">
        <v>32.6</v>
      </c>
      <c r="C1717" s="221">
        <v>32.6</v>
      </c>
      <c r="D1717" s="221">
        <v>32.6</v>
      </c>
      <c r="E1717" s="221">
        <v>0</v>
      </c>
      <c r="F1717" s="221">
        <v>0</v>
      </c>
      <c r="G1717" s="221">
        <v>0</v>
      </c>
      <c r="H1717" s="221">
        <v>0</v>
      </c>
      <c r="I1717" s="221">
        <v>0</v>
      </c>
      <c r="J1717" s="224">
        <v>46006.336053240739</v>
      </c>
      <c r="K1717" s="221">
        <v>2908</v>
      </c>
      <c r="L1717" s="235">
        <f>IFERROR(_xlfn.XLOOKUP($A1717,'LISTA '!$D:$D,'LISTA '!$S:$S),"999999,9")</f>
        <v>32.6</v>
      </c>
      <c r="M1717" s="2">
        <f>IFERROR(_xlfn.XLOOKUP($A1717,'LISTA '!$D:$D,'LISTA '!$S:$S),"999999,9")</f>
        <v>32.6</v>
      </c>
      <c r="N1717" s="2">
        <f>IFERROR(_xlfn.XLOOKUP($A1717,'LISTA '!$D:$D,'LISTA '!$S:$S),"999999,9")</f>
        <v>32.6</v>
      </c>
    </row>
    <row r="1718" spans="1:14" x14ac:dyDescent="0.3">
      <c r="A1718" s="187">
        <v>21430</v>
      </c>
      <c r="B1718" s="221">
        <v>27</v>
      </c>
      <c r="C1718" s="221">
        <v>27</v>
      </c>
      <c r="D1718" s="221">
        <v>27</v>
      </c>
      <c r="E1718" s="221">
        <v>0</v>
      </c>
      <c r="F1718" s="221">
        <v>0</v>
      </c>
      <c r="G1718" s="221">
        <v>0</v>
      </c>
      <c r="H1718" s="221">
        <v>0</v>
      </c>
      <c r="I1718" s="221">
        <v>0</v>
      </c>
      <c r="J1718" s="224">
        <v>46006.336053240739</v>
      </c>
      <c r="K1718" s="221">
        <v>2909</v>
      </c>
      <c r="L1718" s="235">
        <f>IFERROR(_xlfn.XLOOKUP($A1718,'LISTA '!$D:$D,'LISTA '!$S:$S),"999999,9")</f>
        <v>27</v>
      </c>
      <c r="M1718" s="2">
        <f>IFERROR(_xlfn.XLOOKUP($A1718,'LISTA '!$D:$D,'LISTA '!$S:$S),"999999,9")</f>
        <v>27</v>
      </c>
      <c r="N1718" s="2">
        <f>IFERROR(_xlfn.XLOOKUP($A1718,'LISTA '!$D:$D,'LISTA '!$S:$S),"999999,9")</f>
        <v>27</v>
      </c>
    </row>
    <row r="1719" spans="1:14" x14ac:dyDescent="0.3">
      <c r="A1719" s="187">
        <v>21431</v>
      </c>
      <c r="B1719" s="221">
        <v>29</v>
      </c>
      <c r="C1719" s="221">
        <v>29</v>
      </c>
      <c r="D1719" s="221">
        <v>29</v>
      </c>
      <c r="E1719" s="221">
        <v>0</v>
      </c>
      <c r="F1719" s="221">
        <v>0</v>
      </c>
      <c r="G1719" s="221">
        <v>0</v>
      </c>
      <c r="H1719" s="221">
        <v>0</v>
      </c>
      <c r="I1719" s="221">
        <v>0</v>
      </c>
      <c r="J1719" s="224">
        <v>46006.336053240739</v>
      </c>
      <c r="K1719" s="221">
        <v>2910</v>
      </c>
      <c r="L1719" s="235">
        <f>IFERROR(_xlfn.XLOOKUP($A1719,'LISTA '!$D:$D,'LISTA '!$S:$S),"999999,9")</f>
        <v>29</v>
      </c>
      <c r="M1719" s="2">
        <f>IFERROR(_xlfn.XLOOKUP($A1719,'LISTA '!$D:$D,'LISTA '!$S:$S),"999999,9")</f>
        <v>29</v>
      </c>
      <c r="N1719" s="2">
        <f>IFERROR(_xlfn.XLOOKUP($A1719,'LISTA '!$D:$D,'LISTA '!$S:$S),"999999,9")</f>
        <v>29</v>
      </c>
    </row>
    <row r="1720" spans="1:14" x14ac:dyDescent="0.3">
      <c r="A1720" s="187">
        <v>1670</v>
      </c>
      <c r="B1720" s="221">
        <v>15</v>
      </c>
      <c r="C1720" s="221">
        <v>15</v>
      </c>
      <c r="D1720" s="221">
        <v>15</v>
      </c>
      <c r="E1720" s="221">
        <v>0</v>
      </c>
      <c r="F1720" s="221">
        <v>0</v>
      </c>
      <c r="G1720" s="221">
        <v>0</v>
      </c>
      <c r="H1720" s="221">
        <v>0</v>
      </c>
      <c r="I1720" s="221">
        <v>0</v>
      </c>
      <c r="J1720" s="224">
        <v>46006.336053240739</v>
      </c>
      <c r="K1720" s="221">
        <v>2924</v>
      </c>
      <c r="L1720" s="235">
        <f>IFERROR(_xlfn.XLOOKUP($A1720,'LISTA '!$D:$D,'LISTA '!$S:$S),"999999,9")</f>
        <v>15</v>
      </c>
      <c r="M1720" s="2">
        <f>IFERROR(_xlfn.XLOOKUP($A1720,'LISTA '!$D:$D,'LISTA '!$S:$S),"999999,9")</f>
        <v>15</v>
      </c>
      <c r="N1720" s="2">
        <f>IFERROR(_xlfn.XLOOKUP($A1720,'LISTA '!$D:$D,'LISTA '!$S:$S),"999999,9")</f>
        <v>15</v>
      </c>
    </row>
    <row r="1721" spans="1:14" x14ac:dyDescent="0.3">
      <c r="A1721" s="187">
        <v>21433</v>
      </c>
      <c r="B1721" s="221">
        <v>48.8</v>
      </c>
      <c r="C1721" s="221">
        <v>48.8</v>
      </c>
      <c r="D1721" s="221">
        <v>48.8</v>
      </c>
      <c r="E1721" s="221">
        <v>0</v>
      </c>
      <c r="F1721" s="221">
        <v>0</v>
      </c>
      <c r="G1721" s="221">
        <v>0</v>
      </c>
      <c r="H1721" s="221">
        <v>0</v>
      </c>
      <c r="I1721" s="221">
        <v>0</v>
      </c>
      <c r="J1721" s="224">
        <v>46006.336053240739</v>
      </c>
      <c r="K1721" s="221">
        <v>2925</v>
      </c>
      <c r="L1721" s="235">
        <f>IFERROR(_xlfn.XLOOKUP($A1721,'LISTA '!$D:$D,'LISTA '!$S:$S),"999999,9")</f>
        <v>48.8</v>
      </c>
      <c r="M1721" s="2">
        <f>IFERROR(_xlfn.XLOOKUP($A1721,'LISTA '!$D:$D,'LISTA '!$S:$S),"999999,9")</f>
        <v>48.8</v>
      </c>
      <c r="N1721" s="2">
        <f>IFERROR(_xlfn.XLOOKUP($A1721,'LISTA '!$D:$D,'LISTA '!$S:$S),"999999,9")</f>
        <v>48.8</v>
      </c>
    </row>
    <row r="1722" spans="1:14" x14ac:dyDescent="0.3">
      <c r="A1722" s="187">
        <v>1769</v>
      </c>
      <c r="B1722" s="221">
        <v>42</v>
      </c>
      <c r="C1722" s="221">
        <v>42</v>
      </c>
      <c r="D1722" s="221">
        <v>42</v>
      </c>
      <c r="E1722" s="221">
        <v>0</v>
      </c>
      <c r="F1722" s="221">
        <v>0</v>
      </c>
      <c r="G1722" s="221">
        <v>0</v>
      </c>
      <c r="H1722" s="221">
        <v>0</v>
      </c>
      <c r="I1722" s="221">
        <v>0</v>
      </c>
      <c r="J1722" s="224">
        <v>46006.336053240739</v>
      </c>
      <c r="K1722" s="221">
        <v>3059</v>
      </c>
      <c r="L1722" s="235">
        <f>IFERROR(_xlfn.XLOOKUP($A1722,'LISTA '!$D:$D,'LISTA '!$S:$S),"999999,9")</f>
        <v>42</v>
      </c>
      <c r="M1722" s="2">
        <f>IFERROR(_xlfn.XLOOKUP($A1722,'LISTA '!$D:$D,'LISTA '!$S:$S),"999999,9")</f>
        <v>42</v>
      </c>
      <c r="N1722" s="2">
        <f>IFERROR(_xlfn.XLOOKUP($A1722,'LISTA '!$D:$D,'LISTA '!$S:$S),"999999,9")</f>
        <v>42</v>
      </c>
    </row>
    <row r="1723" spans="1:14" x14ac:dyDescent="0.3">
      <c r="A1723" s="187">
        <v>21479</v>
      </c>
      <c r="B1723" s="221">
        <v>91.4</v>
      </c>
      <c r="C1723" s="221">
        <v>91.4</v>
      </c>
      <c r="D1723" s="221">
        <v>91.4</v>
      </c>
      <c r="E1723" s="221">
        <v>0</v>
      </c>
      <c r="F1723" s="221">
        <v>0</v>
      </c>
      <c r="G1723" s="221">
        <v>0</v>
      </c>
      <c r="H1723" s="221">
        <v>0</v>
      </c>
      <c r="I1723" s="221">
        <v>0</v>
      </c>
      <c r="J1723" s="224">
        <v>46006.336053240739</v>
      </c>
      <c r="K1723" s="221">
        <v>3096</v>
      </c>
      <c r="L1723" s="235">
        <f>IFERROR(_xlfn.XLOOKUP($A1723,'LISTA '!$D:$D,'LISTA '!$S:$S),"999999,9")</f>
        <v>91.4</v>
      </c>
      <c r="M1723" s="2">
        <f>IFERROR(_xlfn.XLOOKUP($A1723,'LISTA '!$D:$D,'LISTA '!$S:$S),"999999,9")</f>
        <v>91.4</v>
      </c>
      <c r="N1723" s="2">
        <f>IFERROR(_xlfn.XLOOKUP($A1723,'LISTA '!$D:$D,'LISTA '!$S:$S),"999999,9")</f>
        <v>91.4</v>
      </c>
    </row>
    <row r="1724" spans="1:14" x14ac:dyDescent="0.3">
      <c r="A1724" s="187">
        <v>2678</v>
      </c>
      <c r="B1724" s="221">
        <v>14.2</v>
      </c>
      <c r="C1724" s="221">
        <v>14.2</v>
      </c>
      <c r="D1724" s="221">
        <v>14.2</v>
      </c>
      <c r="E1724" s="221">
        <v>0</v>
      </c>
      <c r="F1724" s="221">
        <v>0</v>
      </c>
      <c r="G1724" s="221">
        <v>0</v>
      </c>
      <c r="H1724" s="221">
        <v>0</v>
      </c>
      <c r="I1724" s="221">
        <v>0</v>
      </c>
      <c r="J1724" s="224">
        <v>46006.336053240739</v>
      </c>
      <c r="K1724" s="221">
        <v>3509</v>
      </c>
      <c r="L1724" s="235">
        <f>IFERROR(_xlfn.XLOOKUP($A1724,'LISTA '!$D:$D,'LISTA '!$S:$S),"999999,9")</f>
        <v>14.2</v>
      </c>
      <c r="M1724" s="2">
        <f>IFERROR(_xlfn.XLOOKUP($A1724,'LISTA '!$D:$D,'LISTA '!$S:$S),"999999,9")</f>
        <v>14.2</v>
      </c>
      <c r="N1724" s="2">
        <f>IFERROR(_xlfn.XLOOKUP($A1724,'LISTA '!$D:$D,'LISTA '!$S:$S),"999999,9")</f>
        <v>14.2</v>
      </c>
    </row>
    <row r="1725" spans="1:14" x14ac:dyDescent="0.3">
      <c r="A1725" s="187">
        <v>21236</v>
      </c>
      <c r="B1725" s="221">
        <v>23.700000000000003</v>
      </c>
      <c r="C1725" s="221">
        <v>23.700000000000003</v>
      </c>
      <c r="D1725" s="221">
        <v>23.700000000000003</v>
      </c>
      <c r="E1725" s="221">
        <v>0</v>
      </c>
      <c r="F1725" s="221">
        <v>0</v>
      </c>
      <c r="G1725" s="221">
        <v>0</v>
      </c>
      <c r="H1725" s="221">
        <v>0</v>
      </c>
      <c r="I1725" s="221">
        <v>0</v>
      </c>
      <c r="J1725" s="224">
        <v>46006.336053240739</v>
      </c>
      <c r="K1725" s="221">
        <v>2278</v>
      </c>
      <c r="L1725" s="235">
        <f>IFERROR(_xlfn.XLOOKUP($A1725,'LISTA '!$D:$D,'LISTA '!$S:$S),"999999,9")</f>
        <v>23.700000000000003</v>
      </c>
      <c r="M1725" s="2">
        <f>IFERROR(_xlfn.XLOOKUP($A1725,'LISTA '!$D:$D,'LISTA '!$S:$S),"999999,9")</f>
        <v>23.700000000000003</v>
      </c>
      <c r="N1725" s="2">
        <f>IFERROR(_xlfn.XLOOKUP($A1725,'LISTA '!$D:$D,'LISTA '!$S:$S),"999999,9")</f>
        <v>23.700000000000003</v>
      </c>
    </row>
    <row r="1726" spans="1:14" x14ac:dyDescent="0.3">
      <c r="A1726" s="187">
        <v>21241</v>
      </c>
      <c r="B1726" s="221">
        <v>37.200000000000003</v>
      </c>
      <c r="C1726" s="221">
        <v>37.200000000000003</v>
      </c>
      <c r="D1726" s="221">
        <v>37.200000000000003</v>
      </c>
      <c r="E1726" s="221">
        <v>0</v>
      </c>
      <c r="F1726" s="221">
        <v>0</v>
      </c>
      <c r="G1726" s="221">
        <v>0</v>
      </c>
      <c r="H1726" s="221">
        <v>0</v>
      </c>
      <c r="I1726" s="221">
        <v>0</v>
      </c>
      <c r="J1726" s="224">
        <v>46006.336053240739</v>
      </c>
      <c r="K1726" s="221">
        <v>2283</v>
      </c>
      <c r="L1726" s="235">
        <f>IFERROR(_xlfn.XLOOKUP($A1726,'LISTA '!$D:$D,'LISTA '!$S:$S),"999999,9")</f>
        <v>37.200000000000003</v>
      </c>
      <c r="M1726" s="2">
        <f>IFERROR(_xlfn.XLOOKUP($A1726,'LISTA '!$D:$D,'LISTA '!$S:$S),"999999,9")</f>
        <v>37.200000000000003</v>
      </c>
      <c r="N1726" s="2">
        <f>IFERROR(_xlfn.XLOOKUP($A1726,'LISTA '!$D:$D,'LISTA '!$S:$S),"999999,9")</f>
        <v>37.200000000000003</v>
      </c>
    </row>
    <row r="1727" spans="1:14" x14ac:dyDescent="0.3">
      <c r="A1727" s="187">
        <v>21252</v>
      </c>
      <c r="B1727" s="221">
        <v>21</v>
      </c>
      <c r="C1727" s="221">
        <v>21</v>
      </c>
      <c r="D1727" s="221">
        <v>21</v>
      </c>
      <c r="E1727" s="221">
        <v>0</v>
      </c>
      <c r="F1727" s="221">
        <v>0</v>
      </c>
      <c r="G1727" s="221">
        <v>0</v>
      </c>
      <c r="H1727" s="221">
        <v>0</v>
      </c>
      <c r="I1727" s="221">
        <v>0</v>
      </c>
      <c r="J1727" s="224">
        <v>46006.336053240739</v>
      </c>
      <c r="K1727" s="221">
        <v>2302</v>
      </c>
      <c r="L1727" s="235">
        <f>IFERROR(_xlfn.XLOOKUP($A1727,'LISTA '!$D:$D,'LISTA '!$S:$S),"999999,9")</f>
        <v>21</v>
      </c>
      <c r="M1727" s="2">
        <f>IFERROR(_xlfn.XLOOKUP($A1727,'LISTA '!$D:$D,'LISTA '!$S:$S),"999999,9")</f>
        <v>21</v>
      </c>
      <c r="N1727" s="2">
        <f>IFERROR(_xlfn.XLOOKUP($A1727,'LISTA '!$D:$D,'LISTA '!$S:$S),"999999,9")</f>
        <v>21</v>
      </c>
    </row>
    <row r="1728" spans="1:14" x14ac:dyDescent="0.3">
      <c r="A1728" s="187">
        <v>1279</v>
      </c>
      <c r="B1728" s="221">
        <v>57.5</v>
      </c>
      <c r="C1728" s="221">
        <v>57.5</v>
      </c>
      <c r="D1728" s="221">
        <v>57.5</v>
      </c>
      <c r="E1728" s="221">
        <v>0</v>
      </c>
      <c r="F1728" s="221">
        <v>0</v>
      </c>
      <c r="G1728" s="221">
        <v>0</v>
      </c>
      <c r="H1728" s="221">
        <v>0</v>
      </c>
      <c r="I1728" s="221">
        <v>0</v>
      </c>
      <c r="J1728" s="224">
        <v>46006.336053240739</v>
      </c>
      <c r="K1728" s="221">
        <v>2326</v>
      </c>
      <c r="L1728" s="235">
        <f>IFERROR(_xlfn.XLOOKUP($A1728,'LISTA '!$D:$D,'LISTA '!$S:$S),"999999,9")</f>
        <v>57.5</v>
      </c>
      <c r="M1728" s="2">
        <f>IFERROR(_xlfn.XLOOKUP($A1728,'LISTA '!$D:$D,'LISTA '!$S:$S),"999999,9")</f>
        <v>57.5</v>
      </c>
      <c r="N1728" s="2">
        <f>IFERROR(_xlfn.XLOOKUP($A1728,'LISTA '!$D:$D,'LISTA '!$S:$S),"999999,9")</f>
        <v>57.5</v>
      </c>
    </row>
    <row r="1729" spans="1:14" x14ac:dyDescent="0.3">
      <c r="A1729" s="187">
        <v>1281</v>
      </c>
      <c r="B1729" s="221">
        <v>102.5</v>
      </c>
      <c r="C1729" s="221">
        <v>102.5</v>
      </c>
      <c r="D1729" s="221">
        <v>102.5</v>
      </c>
      <c r="E1729" s="221">
        <v>0</v>
      </c>
      <c r="F1729" s="221">
        <v>0</v>
      </c>
      <c r="G1729" s="221">
        <v>0</v>
      </c>
      <c r="H1729" s="221">
        <v>0</v>
      </c>
      <c r="I1729" s="221">
        <v>0</v>
      </c>
      <c r="J1729" s="224">
        <v>46006.336053240739</v>
      </c>
      <c r="K1729" s="221">
        <v>2328</v>
      </c>
      <c r="L1729" s="235">
        <f>IFERROR(_xlfn.XLOOKUP($A1729,'LISTA '!$D:$D,'LISTA '!$S:$S),"999999,9")</f>
        <v>102.5</v>
      </c>
      <c r="M1729" s="2">
        <f>IFERROR(_xlfn.XLOOKUP($A1729,'LISTA '!$D:$D,'LISTA '!$S:$S),"999999,9")</f>
        <v>102.5</v>
      </c>
      <c r="N1729" s="2">
        <f>IFERROR(_xlfn.XLOOKUP($A1729,'LISTA '!$D:$D,'LISTA '!$S:$S),"999999,9")</f>
        <v>102.5</v>
      </c>
    </row>
    <row r="1730" spans="1:14" x14ac:dyDescent="0.3">
      <c r="A1730" s="187">
        <v>1285</v>
      </c>
      <c r="B1730" s="221">
        <v>147.5</v>
      </c>
      <c r="C1730" s="221">
        <v>147.5</v>
      </c>
      <c r="D1730" s="221">
        <v>147.5</v>
      </c>
      <c r="E1730" s="221">
        <v>0</v>
      </c>
      <c r="F1730" s="221">
        <v>0</v>
      </c>
      <c r="G1730" s="221">
        <v>0</v>
      </c>
      <c r="H1730" s="221">
        <v>0</v>
      </c>
      <c r="I1730" s="221">
        <v>0</v>
      </c>
      <c r="J1730" s="224">
        <v>46006.336053240739</v>
      </c>
      <c r="K1730" s="221">
        <v>2332</v>
      </c>
      <c r="L1730" s="235">
        <f>IFERROR(_xlfn.XLOOKUP($A1730,'LISTA '!$D:$D,'LISTA '!$S:$S),"999999,9")</f>
        <v>147.5</v>
      </c>
      <c r="M1730" s="2">
        <f>IFERROR(_xlfn.XLOOKUP($A1730,'LISTA '!$D:$D,'LISTA '!$S:$S),"999999,9")</f>
        <v>147.5</v>
      </c>
      <c r="N1730" s="2">
        <f>IFERROR(_xlfn.XLOOKUP($A1730,'LISTA '!$D:$D,'LISTA '!$S:$S),"999999,9")</f>
        <v>147.5</v>
      </c>
    </row>
    <row r="1731" spans="1:14" x14ac:dyDescent="0.3">
      <c r="A1731" s="187">
        <v>21304</v>
      </c>
      <c r="B1731" s="221">
        <v>147.5</v>
      </c>
      <c r="C1731" s="221">
        <v>147.5</v>
      </c>
      <c r="D1731" s="221">
        <v>147.5</v>
      </c>
      <c r="E1731" s="221">
        <v>0</v>
      </c>
      <c r="F1731" s="221">
        <v>0</v>
      </c>
      <c r="G1731" s="221">
        <v>0</v>
      </c>
      <c r="H1731" s="221">
        <v>0</v>
      </c>
      <c r="I1731" s="221">
        <v>0</v>
      </c>
      <c r="J1731" s="224">
        <v>46006.336053240739</v>
      </c>
      <c r="K1731" s="221">
        <v>2440</v>
      </c>
      <c r="L1731" s="235">
        <f>IFERROR(_xlfn.XLOOKUP($A1731,'LISTA '!$D:$D,'LISTA '!$S:$S),"999999,9")</f>
        <v>147.5</v>
      </c>
      <c r="M1731" s="2">
        <f>IFERROR(_xlfn.XLOOKUP($A1731,'LISTA '!$D:$D,'LISTA '!$S:$S),"999999,9")</f>
        <v>147.5</v>
      </c>
      <c r="N1731" s="2">
        <f>IFERROR(_xlfn.XLOOKUP($A1731,'LISTA '!$D:$D,'LISTA '!$S:$S),"999999,9")</f>
        <v>147.5</v>
      </c>
    </row>
    <row r="1732" spans="1:14" x14ac:dyDescent="0.3">
      <c r="A1732" s="187">
        <v>1338</v>
      </c>
      <c r="B1732" s="221">
        <v>88.5</v>
      </c>
      <c r="C1732" s="221">
        <v>88.5</v>
      </c>
      <c r="D1732" s="221">
        <v>88.5</v>
      </c>
      <c r="E1732" s="221">
        <v>0</v>
      </c>
      <c r="F1732" s="221">
        <v>0</v>
      </c>
      <c r="G1732" s="221">
        <v>0</v>
      </c>
      <c r="H1732" s="221">
        <v>0</v>
      </c>
      <c r="I1732" s="221">
        <v>0</v>
      </c>
      <c r="J1732" s="224">
        <v>46006.336053240739</v>
      </c>
      <c r="K1732" s="221">
        <v>2444</v>
      </c>
      <c r="L1732" s="235">
        <f>IFERROR(_xlfn.XLOOKUP($A1732,'LISTA '!$D:$D,'LISTA '!$S:$S),"999999,9")</f>
        <v>88.5</v>
      </c>
      <c r="M1732" s="2">
        <f>IFERROR(_xlfn.XLOOKUP($A1732,'LISTA '!$D:$D,'LISTA '!$S:$S),"999999,9")</f>
        <v>88.5</v>
      </c>
      <c r="N1732" s="2">
        <f>IFERROR(_xlfn.XLOOKUP($A1732,'LISTA '!$D:$D,'LISTA '!$S:$S),"999999,9")</f>
        <v>88.5</v>
      </c>
    </row>
    <row r="1733" spans="1:14" x14ac:dyDescent="0.3">
      <c r="A1733" s="187">
        <v>1337</v>
      </c>
      <c r="B1733" s="221">
        <v>85</v>
      </c>
      <c r="C1733" s="221">
        <v>85</v>
      </c>
      <c r="D1733" s="221">
        <v>85</v>
      </c>
      <c r="E1733" s="221">
        <v>0</v>
      </c>
      <c r="F1733" s="221">
        <v>0</v>
      </c>
      <c r="G1733" s="221">
        <v>0</v>
      </c>
      <c r="H1733" s="221">
        <v>0</v>
      </c>
      <c r="I1733" s="221">
        <v>0</v>
      </c>
      <c r="J1733" s="224">
        <v>46006.336053240739</v>
      </c>
      <c r="K1733" s="221">
        <v>2445</v>
      </c>
      <c r="L1733" s="235">
        <f>IFERROR(_xlfn.XLOOKUP($A1733,'LISTA '!$D:$D,'LISTA '!$S:$S),"999999,9")</f>
        <v>85</v>
      </c>
      <c r="M1733" s="2">
        <f>IFERROR(_xlfn.XLOOKUP($A1733,'LISTA '!$D:$D,'LISTA '!$S:$S),"999999,9")</f>
        <v>85</v>
      </c>
      <c r="N1733" s="2">
        <f>IFERROR(_xlfn.XLOOKUP($A1733,'LISTA '!$D:$D,'LISTA '!$S:$S),"999999,9")</f>
        <v>85</v>
      </c>
    </row>
    <row r="1734" spans="1:14" x14ac:dyDescent="0.3">
      <c r="A1734" s="187">
        <v>1368</v>
      </c>
      <c r="B1734" s="221">
        <v>88</v>
      </c>
      <c r="C1734" s="221">
        <v>88</v>
      </c>
      <c r="D1734" s="221">
        <v>88</v>
      </c>
      <c r="E1734" s="221">
        <v>0</v>
      </c>
      <c r="F1734" s="221">
        <v>0</v>
      </c>
      <c r="G1734" s="221">
        <v>0</v>
      </c>
      <c r="H1734" s="221">
        <v>0</v>
      </c>
      <c r="I1734" s="221">
        <v>0</v>
      </c>
      <c r="J1734" s="224">
        <v>46006.336053240739</v>
      </c>
      <c r="K1734" s="221">
        <v>2481</v>
      </c>
      <c r="L1734" s="235">
        <f>IFERROR(_xlfn.XLOOKUP($A1734,'LISTA '!$D:$D,'LISTA '!$S:$S),"999999,9")</f>
        <v>88</v>
      </c>
      <c r="M1734" s="2">
        <f>IFERROR(_xlfn.XLOOKUP($A1734,'LISTA '!$D:$D,'LISTA '!$S:$S),"999999,9")</f>
        <v>88</v>
      </c>
      <c r="N1734" s="2">
        <f>IFERROR(_xlfn.XLOOKUP($A1734,'LISTA '!$D:$D,'LISTA '!$S:$S),"999999,9")</f>
        <v>88</v>
      </c>
    </row>
    <row r="1735" spans="1:14" x14ac:dyDescent="0.3">
      <c r="A1735" s="187">
        <v>20993</v>
      </c>
      <c r="B1735" s="221">
        <v>999999.9</v>
      </c>
      <c r="C1735" s="221">
        <v>999999.9</v>
      </c>
      <c r="D1735" s="221">
        <v>999999.9</v>
      </c>
      <c r="E1735" s="221">
        <v>0</v>
      </c>
      <c r="F1735" s="221">
        <v>0</v>
      </c>
      <c r="G1735" s="221">
        <v>0</v>
      </c>
      <c r="H1735" s="221">
        <v>0</v>
      </c>
      <c r="I1735" s="221">
        <v>0</v>
      </c>
      <c r="J1735" s="224">
        <v>46006.336053240739</v>
      </c>
      <c r="K1735" s="221">
        <v>1731</v>
      </c>
      <c r="L1735" s="235" t="str">
        <f>IFERROR(_xlfn.XLOOKUP($A1735,'LISTA '!$D:$D,'LISTA '!$S:$S),"999999,9")</f>
        <v>999999,9</v>
      </c>
      <c r="M1735" s="2" t="str">
        <f>IFERROR(_xlfn.XLOOKUP($A1735,'LISTA '!$D:$D,'LISTA '!$S:$S),"999999,9")</f>
        <v>999999,9</v>
      </c>
      <c r="N1735" s="2" t="str">
        <f>IFERROR(_xlfn.XLOOKUP($A1735,'LISTA '!$D:$D,'LISTA '!$S:$S),"999999,9")</f>
        <v>999999,9</v>
      </c>
    </row>
    <row r="1736" spans="1:14" x14ac:dyDescent="0.3">
      <c r="A1736" s="187">
        <v>20994</v>
      </c>
      <c r="B1736" s="221">
        <v>95.5</v>
      </c>
      <c r="C1736" s="221">
        <v>95.5</v>
      </c>
      <c r="D1736" s="221">
        <v>95.5</v>
      </c>
      <c r="E1736" s="221">
        <v>0</v>
      </c>
      <c r="F1736" s="221">
        <v>0</v>
      </c>
      <c r="G1736" s="221">
        <v>0</v>
      </c>
      <c r="H1736" s="221">
        <v>0</v>
      </c>
      <c r="I1736" s="221">
        <v>0</v>
      </c>
      <c r="J1736" s="224">
        <v>46006.336053240739</v>
      </c>
      <c r="K1736" s="221">
        <v>1732</v>
      </c>
      <c r="L1736" s="235">
        <f>IFERROR(_xlfn.XLOOKUP($A1736,'LISTA '!$D:$D,'LISTA '!$S:$S),"999999,9")</f>
        <v>95.5</v>
      </c>
      <c r="M1736" s="2">
        <f>IFERROR(_xlfn.XLOOKUP($A1736,'LISTA '!$D:$D,'LISTA '!$S:$S),"999999,9")</f>
        <v>95.5</v>
      </c>
      <c r="N1736" s="2">
        <f>IFERROR(_xlfn.XLOOKUP($A1736,'LISTA '!$D:$D,'LISTA '!$S:$S),"999999,9")</f>
        <v>95.5</v>
      </c>
    </row>
    <row r="1737" spans="1:14" x14ac:dyDescent="0.3">
      <c r="A1737" s="187">
        <v>20995</v>
      </c>
      <c r="B1737" s="221">
        <v>59.5</v>
      </c>
      <c r="C1737" s="221">
        <v>59.5</v>
      </c>
      <c r="D1737" s="221">
        <v>59.5</v>
      </c>
      <c r="E1737" s="221">
        <v>0</v>
      </c>
      <c r="F1737" s="221">
        <v>0</v>
      </c>
      <c r="G1737" s="221">
        <v>0</v>
      </c>
      <c r="H1737" s="221">
        <v>0</v>
      </c>
      <c r="I1737" s="221">
        <v>0</v>
      </c>
      <c r="J1737" s="224">
        <v>46006.336053240739</v>
      </c>
      <c r="K1737" s="221">
        <v>1733</v>
      </c>
      <c r="L1737" s="235">
        <f>IFERROR(_xlfn.XLOOKUP($A1737,'LISTA '!$D:$D,'LISTA '!$S:$S),"999999,9")</f>
        <v>59.5</v>
      </c>
      <c r="M1737" s="2">
        <f>IFERROR(_xlfn.XLOOKUP($A1737,'LISTA '!$D:$D,'LISTA '!$S:$S),"999999,9")</f>
        <v>59.5</v>
      </c>
      <c r="N1737" s="2">
        <f>IFERROR(_xlfn.XLOOKUP($A1737,'LISTA '!$D:$D,'LISTA '!$S:$S),"999999,9")</f>
        <v>59.5</v>
      </c>
    </row>
    <row r="1738" spans="1:14" x14ac:dyDescent="0.3">
      <c r="A1738" s="187">
        <v>20997</v>
      </c>
      <c r="B1738" s="221">
        <v>107.5</v>
      </c>
      <c r="C1738" s="221">
        <v>107.5</v>
      </c>
      <c r="D1738" s="221">
        <v>107.5</v>
      </c>
      <c r="E1738" s="221">
        <v>0</v>
      </c>
      <c r="F1738" s="221">
        <v>0</v>
      </c>
      <c r="G1738" s="221">
        <v>0</v>
      </c>
      <c r="H1738" s="221">
        <v>0</v>
      </c>
      <c r="I1738" s="221">
        <v>0</v>
      </c>
      <c r="J1738" s="224">
        <v>46006.336053240739</v>
      </c>
      <c r="K1738" s="221">
        <v>1736</v>
      </c>
      <c r="L1738" s="235">
        <f>IFERROR(_xlfn.XLOOKUP($A1738,'LISTA '!$D:$D,'LISTA '!$S:$S),"999999,9")</f>
        <v>107.5</v>
      </c>
      <c r="M1738" s="2">
        <f>IFERROR(_xlfn.XLOOKUP($A1738,'LISTA '!$D:$D,'LISTA '!$S:$S),"999999,9")</f>
        <v>107.5</v>
      </c>
      <c r="N1738" s="2">
        <f>IFERROR(_xlfn.XLOOKUP($A1738,'LISTA '!$D:$D,'LISTA '!$S:$S),"999999,9")</f>
        <v>107.5</v>
      </c>
    </row>
    <row r="1739" spans="1:14" x14ac:dyDescent="0.3">
      <c r="A1739" s="187">
        <v>990</v>
      </c>
      <c r="B1739" s="221">
        <v>97.5</v>
      </c>
      <c r="C1739" s="221">
        <v>97.5</v>
      </c>
      <c r="D1739" s="221">
        <v>97.5</v>
      </c>
      <c r="E1739" s="221">
        <v>0</v>
      </c>
      <c r="F1739" s="221">
        <v>0</v>
      </c>
      <c r="G1739" s="221">
        <v>0</v>
      </c>
      <c r="H1739" s="221">
        <v>0</v>
      </c>
      <c r="I1739" s="221">
        <v>0</v>
      </c>
      <c r="J1739" s="224">
        <v>46006.336053240739</v>
      </c>
      <c r="K1739" s="221">
        <v>1737</v>
      </c>
      <c r="L1739" s="235">
        <f>IFERROR(_xlfn.XLOOKUP($A1739,'LISTA '!$D:$D,'LISTA '!$S:$S),"999999,9")</f>
        <v>97.5</v>
      </c>
      <c r="M1739" s="2">
        <f>IFERROR(_xlfn.XLOOKUP($A1739,'LISTA '!$D:$D,'LISTA '!$S:$S),"999999,9")</f>
        <v>97.5</v>
      </c>
      <c r="N1739" s="2">
        <f>IFERROR(_xlfn.XLOOKUP($A1739,'LISTA '!$D:$D,'LISTA '!$S:$S),"999999,9")</f>
        <v>97.5</v>
      </c>
    </row>
    <row r="1740" spans="1:14" x14ac:dyDescent="0.3">
      <c r="A1740" s="187">
        <v>21004</v>
      </c>
      <c r="B1740" s="221">
        <v>67.5</v>
      </c>
      <c r="C1740" s="221">
        <v>67.5</v>
      </c>
      <c r="D1740" s="221">
        <v>67.5</v>
      </c>
      <c r="E1740" s="221">
        <v>0</v>
      </c>
      <c r="F1740" s="221">
        <v>0</v>
      </c>
      <c r="G1740" s="221">
        <v>0</v>
      </c>
      <c r="H1740" s="221">
        <v>0</v>
      </c>
      <c r="I1740" s="221">
        <v>0</v>
      </c>
      <c r="J1740" s="224">
        <v>46006.336053240739</v>
      </c>
      <c r="K1740" s="221">
        <v>1750</v>
      </c>
      <c r="L1740" s="235">
        <f>IFERROR(_xlfn.XLOOKUP($A1740,'LISTA '!$D:$D,'LISTA '!$S:$S),"999999,9")</f>
        <v>67.5</v>
      </c>
      <c r="M1740" s="2">
        <f>IFERROR(_xlfn.XLOOKUP($A1740,'LISTA '!$D:$D,'LISTA '!$S:$S),"999999,9")</f>
        <v>67.5</v>
      </c>
      <c r="N1740" s="2">
        <f>IFERROR(_xlfn.XLOOKUP($A1740,'LISTA '!$D:$D,'LISTA '!$S:$S),"999999,9")</f>
        <v>67.5</v>
      </c>
    </row>
    <row r="1741" spans="1:14" x14ac:dyDescent="0.3">
      <c r="A1741" s="187">
        <v>21005</v>
      </c>
      <c r="B1741" s="221">
        <v>55</v>
      </c>
      <c r="C1741" s="221">
        <v>55</v>
      </c>
      <c r="D1741" s="221">
        <v>55</v>
      </c>
      <c r="E1741" s="221">
        <v>0</v>
      </c>
      <c r="F1741" s="221">
        <v>0</v>
      </c>
      <c r="G1741" s="221">
        <v>0</v>
      </c>
      <c r="H1741" s="221">
        <v>0</v>
      </c>
      <c r="I1741" s="221">
        <v>0</v>
      </c>
      <c r="J1741" s="224">
        <v>46006.336053240739</v>
      </c>
      <c r="K1741" s="221">
        <v>1751</v>
      </c>
      <c r="L1741" s="235">
        <f>IFERROR(_xlfn.XLOOKUP($A1741,'LISTA '!$D:$D,'LISTA '!$S:$S),"999999,9")</f>
        <v>55</v>
      </c>
      <c r="M1741" s="2">
        <f>IFERROR(_xlfn.XLOOKUP($A1741,'LISTA '!$D:$D,'LISTA '!$S:$S),"999999,9")</f>
        <v>55</v>
      </c>
      <c r="N1741" s="2">
        <f>IFERROR(_xlfn.XLOOKUP($A1741,'LISTA '!$D:$D,'LISTA '!$S:$S),"999999,9")</f>
        <v>55</v>
      </c>
    </row>
    <row r="1742" spans="1:14" x14ac:dyDescent="0.3">
      <c r="A1742" s="187">
        <v>997</v>
      </c>
      <c r="B1742" s="221">
        <v>87.5</v>
      </c>
      <c r="C1742" s="221">
        <v>87.5</v>
      </c>
      <c r="D1742" s="221">
        <v>87.5</v>
      </c>
      <c r="E1742" s="221">
        <v>0</v>
      </c>
      <c r="F1742" s="221">
        <v>0</v>
      </c>
      <c r="G1742" s="221">
        <v>0</v>
      </c>
      <c r="H1742" s="221">
        <v>0</v>
      </c>
      <c r="I1742" s="221">
        <v>0</v>
      </c>
      <c r="J1742" s="224">
        <v>46006.336053240739</v>
      </c>
      <c r="K1742" s="221">
        <v>1753</v>
      </c>
      <c r="L1742" s="235">
        <f>IFERROR(_xlfn.XLOOKUP($A1742,'LISTA '!$D:$D,'LISTA '!$S:$S),"999999,9")</f>
        <v>87.5</v>
      </c>
      <c r="M1742" s="2">
        <f>IFERROR(_xlfn.XLOOKUP($A1742,'LISTA '!$D:$D,'LISTA '!$S:$S),"999999,9")</f>
        <v>87.5</v>
      </c>
      <c r="N1742" s="2">
        <f>IFERROR(_xlfn.XLOOKUP($A1742,'LISTA '!$D:$D,'LISTA '!$S:$S),"999999,9")</f>
        <v>87.5</v>
      </c>
    </row>
    <row r="1743" spans="1:14" x14ac:dyDescent="0.3">
      <c r="A1743" s="187">
        <v>998</v>
      </c>
      <c r="B1743" s="221">
        <v>32.5</v>
      </c>
      <c r="C1743" s="221">
        <v>32.5</v>
      </c>
      <c r="D1743" s="221">
        <v>32.5</v>
      </c>
      <c r="E1743" s="221">
        <v>0</v>
      </c>
      <c r="F1743" s="221">
        <v>0</v>
      </c>
      <c r="G1743" s="221">
        <v>0</v>
      </c>
      <c r="H1743" s="221">
        <v>0</v>
      </c>
      <c r="I1743" s="221">
        <v>0</v>
      </c>
      <c r="J1743" s="224">
        <v>46006.336053240739</v>
      </c>
      <c r="K1743" s="221">
        <v>1754</v>
      </c>
      <c r="L1743" s="235">
        <f>IFERROR(_xlfn.XLOOKUP($A1743,'LISTA '!$D:$D,'LISTA '!$S:$S),"999999,9")</f>
        <v>32.5</v>
      </c>
      <c r="M1743" s="2">
        <f>IFERROR(_xlfn.XLOOKUP($A1743,'LISTA '!$D:$D,'LISTA '!$S:$S),"999999,9")</f>
        <v>32.5</v>
      </c>
      <c r="N1743" s="2">
        <f>IFERROR(_xlfn.XLOOKUP($A1743,'LISTA '!$D:$D,'LISTA '!$S:$S),"999999,9")</f>
        <v>32.5</v>
      </c>
    </row>
    <row r="1744" spans="1:14" x14ac:dyDescent="0.3">
      <c r="A1744" s="187">
        <v>1003</v>
      </c>
      <c r="B1744" s="221">
        <v>257</v>
      </c>
      <c r="C1744" s="221">
        <v>257</v>
      </c>
      <c r="D1744" s="221">
        <v>257</v>
      </c>
      <c r="E1744" s="221">
        <v>0</v>
      </c>
      <c r="F1744" s="221">
        <v>0</v>
      </c>
      <c r="G1744" s="221">
        <v>0</v>
      </c>
      <c r="H1744" s="221">
        <v>0</v>
      </c>
      <c r="I1744" s="221">
        <v>0</v>
      </c>
      <c r="J1744" s="224">
        <v>46006.336053240739</v>
      </c>
      <c r="K1744" s="221">
        <v>1761</v>
      </c>
      <c r="L1744" s="235">
        <f>IFERROR(_xlfn.XLOOKUP($A1744,'LISTA '!$D:$D,'LISTA '!$S:$S),"999999,9")</f>
        <v>3</v>
      </c>
      <c r="M1744" s="2">
        <f>IFERROR(_xlfn.XLOOKUP($A1744,'LISTA '!$D:$D,'LISTA '!$S:$S),"999999,9")</f>
        <v>3</v>
      </c>
      <c r="N1744" s="2">
        <f>IFERROR(_xlfn.XLOOKUP($A1744,'LISTA '!$D:$D,'LISTA '!$S:$S),"999999,9")</f>
        <v>3</v>
      </c>
    </row>
    <row r="1745" spans="1:14" x14ac:dyDescent="0.3">
      <c r="A1745" s="187">
        <v>21010</v>
      </c>
      <c r="B1745" s="221">
        <v>39.5</v>
      </c>
      <c r="C1745" s="221">
        <v>39.5</v>
      </c>
      <c r="D1745" s="221">
        <v>39.5</v>
      </c>
      <c r="E1745" s="221">
        <v>0</v>
      </c>
      <c r="F1745" s="221">
        <v>0</v>
      </c>
      <c r="G1745" s="221">
        <v>0</v>
      </c>
      <c r="H1745" s="221">
        <v>0</v>
      </c>
      <c r="I1745" s="221">
        <v>0</v>
      </c>
      <c r="J1745" s="224">
        <v>46006.336053240739</v>
      </c>
      <c r="K1745" s="221">
        <v>1764</v>
      </c>
      <c r="L1745" s="235">
        <f>IFERROR(_xlfn.XLOOKUP($A1745,'LISTA '!$D:$D,'LISTA '!$S:$S),"999999,9")</f>
        <v>39.5</v>
      </c>
      <c r="M1745" s="2">
        <f>IFERROR(_xlfn.XLOOKUP($A1745,'LISTA '!$D:$D,'LISTA '!$S:$S),"999999,9")</f>
        <v>39.5</v>
      </c>
      <c r="N1745" s="2">
        <f>IFERROR(_xlfn.XLOOKUP($A1745,'LISTA '!$D:$D,'LISTA '!$S:$S),"999999,9")</f>
        <v>39.5</v>
      </c>
    </row>
    <row r="1746" spans="1:14" x14ac:dyDescent="0.3">
      <c r="A1746" s="187">
        <v>21026</v>
      </c>
      <c r="B1746" s="221">
        <v>111.5</v>
      </c>
      <c r="C1746" s="221">
        <v>111.5</v>
      </c>
      <c r="D1746" s="221">
        <v>111.5</v>
      </c>
      <c r="E1746" s="221">
        <v>0</v>
      </c>
      <c r="F1746" s="221">
        <v>0</v>
      </c>
      <c r="G1746" s="221">
        <v>0</v>
      </c>
      <c r="H1746" s="221">
        <v>0</v>
      </c>
      <c r="I1746" s="221">
        <v>0</v>
      </c>
      <c r="J1746" s="224">
        <v>46006.336053240739</v>
      </c>
      <c r="K1746" s="221">
        <v>1809</v>
      </c>
      <c r="L1746" s="235">
        <f>IFERROR(_xlfn.XLOOKUP($A1746,'LISTA '!$D:$D,'LISTA '!$S:$S),"999999,9")</f>
        <v>111.5</v>
      </c>
      <c r="M1746" s="2">
        <f>IFERROR(_xlfn.XLOOKUP($A1746,'LISTA '!$D:$D,'LISTA '!$S:$S),"999999,9")</f>
        <v>111.5</v>
      </c>
      <c r="N1746" s="2">
        <f>IFERROR(_xlfn.XLOOKUP($A1746,'LISTA '!$D:$D,'LISTA '!$S:$S),"999999,9")</f>
        <v>111.5</v>
      </c>
    </row>
    <row r="1747" spans="1:14" x14ac:dyDescent="0.3">
      <c r="A1747" s="187">
        <v>21027</v>
      </c>
      <c r="B1747" s="221">
        <v>73</v>
      </c>
      <c r="C1747" s="221">
        <v>73</v>
      </c>
      <c r="D1747" s="221">
        <v>73</v>
      </c>
      <c r="E1747" s="221">
        <v>0</v>
      </c>
      <c r="F1747" s="221">
        <v>0</v>
      </c>
      <c r="G1747" s="221">
        <v>0</v>
      </c>
      <c r="H1747" s="221">
        <v>999999</v>
      </c>
      <c r="I1747" s="221">
        <v>0</v>
      </c>
      <c r="J1747" s="224">
        <v>46006.336053240739</v>
      </c>
      <c r="K1747" s="221">
        <v>1810</v>
      </c>
      <c r="L1747" s="235">
        <f>IFERROR(_xlfn.XLOOKUP($A1747,'LISTA '!$D:$D,'LISTA '!$S:$S),"999999,9")</f>
        <v>73</v>
      </c>
      <c r="M1747" s="2">
        <f>IFERROR(_xlfn.XLOOKUP($A1747,'LISTA '!$D:$D,'LISTA '!$S:$S),"999999,9")</f>
        <v>73</v>
      </c>
      <c r="N1747" s="2">
        <f>IFERROR(_xlfn.XLOOKUP($A1747,'LISTA '!$D:$D,'LISTA '!$S:$S),"999999,9")</f>
        <v>73</v>
      </c>
    </row>
    <row r="1748" spans="1:14" x14ac:dyDescent="0.3">
      <c r="A1748" s="187">
        <v>21029</v>
      </c>
      <c r="B1748" s="221">
        <v>41.5</v>
      </c>
      <c r="C1748" s="221">
        <v>41.5</v>
      </c>
      <c r="D1748" s="221">
        <v>41.5</v>
      </c>
      <c r="E1748" s="221">
        <v>0</v>
      </c>
      <c r="F1748" s="221">
        <v>0</v>
      </c>
      <c r="G1748" s="221">
        <v>0</v>
      </c>
      <c r="H1748" s="221">
        <v>0</v>
      </c>
      <c r="I1748" s="221">
        <v>0</v>
      </c>
      <c r="J1748" s="224">
        <v>46006.336053240739</v>
      </c>
      <c r="K1748" s="221">
        <v>1813</v>
      </c>
      <c r="L1748" s="235">
        <f>IFERROR(_xlfn.XLOOKUP($A1748,'LISTA '!$D:$D,'LISTA '!$S:$S),"999999,9")</f>
        <v>0</v>
      </c>
      <c r="M1748" s="2">
        <f>IFERROR(_xlfn.XLOOKUP($A1748,'LISTA '!$D:$D,'LISTA '!$S:$S),"999999,9")</f>
        <v>0</v>
      </c>
      <c r="N1748" s="2">
        <f>IFERROR(_xlfn.XLOOKUP($A1748,'LISTA '!$D:$D,'LISTA '!$S:$S),"999999,9")</f>
        <v>0</v>
      </c>
    </row>
    <row r="1749" spans="1:14" x14ac:dyDescent="0.3">
      <c r="A1749" s="187">
        <v>21030</v>
      </c>
      <c r="B1749" s="221">
        <v>48.5</v>
      </c>
      <c r="C1749" s="221">
        <v>48.5</v>
      </c>
      <c r="D1749" s="221">
        <v>48.5</v>
      </c>
      <c r="E1749" s="221">
        <v>0</v>
      </c>
      <c r="F1749" s="221">
        <v>0</v>
      </c>
      <c r="G1749" s="221">
        <v>0</v>
      </c>
      <c r="H1749" s="221">
        <v>0</v>
      </c>
      <c r="I1749" s="221">
        <v>0</v>
      </c>
      <c r="J1749" s="224">
        <v>46006.336053240739</v>
      </c>
      <c r="K1749" s="221">
        <v>1814</v>
      </c>
      <c r="L1749" s="235">
        <f>IFERROR(_xlfn.XLOOKUP($A1749,'LISTA '!$D:$D,'LISTA '!$S:$S),"999999,9")</f>
        <v>48.5</v>
      </c>
      <c r="M1749" s="2">
        <f>IFERROR(_xlfn.XLOOKUP($A1749,'LISTA '!$D:$D,'LISTA '!$S:$S),"999999,9")</f>
        <v>48.5</v>
      </c>
      <c r="N1749" s="2">
        <f>IFERROR(_xlfn.XLOOKUP($A1749,'LISTA '!$D:$D,'LISTA '!$S:$S),"999999,9")</f>
        <v>48.5</v>
      </c>
    </row>
    <row r="1750" spans="1:14" x14ac:dyDescent="0.3">
      <c r="A1750" s="187">
        <v>1033</v>
      </c>
      <c r="B1750" s="221">
        <v>160</v>
      </c>
      <c r="C1750" s="221">
        <v>160</v>
      </c>
      <c r="D1750" s="221">
        <v>160</v>
      </c>
      <c r="E1750" s="221">
        <v>0</v>
      </c>
      <c r="F1750" s="221">
        <v>0</v>
      </c>
      <c r="G1750" s="221">
        <v>0</v>
      </c>
      <c r="H1750" s="221">
        <v>0</v>
      </c>
      <c r="I1750" s="221">
        <v>0</v>
      </c>
      <c r="J1750" s="224">
        <v>46006.336053240739</v>
      </c>
      <c r="K1750" s="221">
        <v>1815</v>
      </c>
      <c r="L1750" s="235">
        <f>IFERROR(_xlfn.XLOOKUP($A1750,'LISTA '!$D:$D,'LISTA '!$S:$S),"999999,9")</f>
        <v>160</v>
      </c>
      <c r="M1750" s="2">
        <f>IFERROR(_xlfn.XLOOKUP($A1750,'LISTA '!$D:$D,'LISTA '!$S:$S),"999999,9")</f>
        <v>160</v>
      </c>
      <c r="N1750" s="2">
        <f>IFERROR(_xlfn.XLOOKUP($A1750,'LISTA '!$D:$D,'LISTA '!$S:$S),"999999,9")</f>
        <v>160</v>
      </c>
    </row>
    <row r="1751" spans="1:14" x14ac:dyDescent="0.3">
      <c r="A1751" s="187">
        <v>21031</v>
      </c>
      <c r="B1751" s="221">
        <v>51</v>
      </c>
      <c r="C1751" s="221">
        <v>51</v>
      </c>
      <c r="D1751" s="221">
        <v>51</v>
      </c>
      <c r="E1751" s="221">
        <v>0</v>
      </c>
      <c r="F1751" s="221">
        <v>0</v>
      </c>
      <c r="G1751" s="221">
        <v>0</v>
      </c>
      <c r="H1751" s="221">
        <v>0</v>
      </c>
      <c r="I1751" s="221">
        <v>0</v>
      </c>
      <c r="J1751" s="224">
        <v>46006.336053240739</v>
      </c>
      <c r="K1751" s="221">
        <v>1820</v>
      </c>
      <c r="L1751" s="235">
        <f>IFERROR(_xlfn.XLOOKUP($A1751,'LISTA '!$D:$D,'LISTA '!$S:$S),"999999,9")</f>
        <v>51</v>
      </c>
      <c r="M1751" s="2">
        <f>IFERROR(_xlfn.XLOOKUP($A1751,'LISTA '!$D:$D,'LISTA '!$S:$S),"999999,9")</f>
        <v>51</v>
      </c>
      <c r="N1751" s="2">
        <f>IFERROR(_xlfn.XLOOKUP($A1751,'LISTA '!$D:$D,'LISTA '!$S:$S),"999999,9")</f>
        <v>51</v>
      </c>
    </row>
    <row r="1752" spans="1:14" x14ac:dyDescent="0.3">
      <c r="A1752" s="187">
        <v>21038</v>
      </c>
      <c r="B1752" s="221">
        <v>168.4</v>
      </c>
      <c r="C1752" s="221">
        <v>168.4</v>
      </c>
      <c r="D1752" s="221">
        <v>168.4</v>
      </c>
      <c r="E1752" s="221">
        <v>0</v>
      </c>
      <c r="F1752" s="221">
        <v>0</v>
      </c>
      <c r="G1752" s="221">
        <v>0</v>
      </c>
      <c r="H1752" s="221">
        <v>0</v>
      </c>
      <c r="I1752" s="221">
        <v>0</v>
      </c>
      <c r="J1752" s="224">
        <v>46006.336053240739</v>
      </c>
      <c r="K1752" s="221">
        <v>1840</v>
      </c>
      <c r="L1752" s="235">
        <f>IFERROR(_xlfn.XLOOKUP($A1752,'LISTA '!$D:$D,'LISTA '!$S:$S),"999999,9")</f>
        <v>168.4</v>
      </c>
      <c r="M1752" s="2">
        <f>IFERROR(_xlfn.XLOOKUP($A1752,'LISTA '!$D:$D,'LISTA '!$S:$S),"999999,9")</f>
        <v>168.4</v>
      </c>
      <c r="N1752" s="2">
        <f>IFERROR(_xlfn.XLOOKUP($A1752,'LISTA '!$D:$D,'LISTA '!$S:$S),"999999,9")</f>
        <v>168.4</v>
      </c>
    </row>
    <row r="1753" spans="1:14" x14ac:dyDescent="0.3">
      <c r="A1753" s="187">
        <v>21048</v>
      </c>
      <c r="B1753" s="221">
        <v>103.5</v>
      </c>
      <c r="C1753" s="221">
        <v>103.5</v>
      </c>
      <c r="D1753" s="221">
        <v>103.5</v>
      </c>
      <c r="E1753" s="221">
        <v>0</v>
      </c>
      <c r="F1753" s="221">
        <v>0</v>
      </c>
      <c r="G1753" s="221">
        <v>0</v>
      </c>
      <c r="H1753" s="221">
        <v>0</v>
      </c>
      <c r="I1753" s="221">
        <v>0</v>
      </c>
      <c r="J1753" s="224">
        <v>46006.336053240739</v>
      </c>
      <c r="K1753" s="221">
        <v>1857</v>
      </c>
      <c r="L1753" s="235">
        <f>IFERROR(_xlfn.XLOOKUP($A1753,'LISTA '!$D:$D,'LISTA '!$S:$S),"999999,9")</f>
        <v>103.5</v>
      </c>
      <c r="M1753" s="2">
        <f>IFERROR(_xlfn.XLOOKUP($A1753,'LISTA '!$D:$D,'LISTA '!$S:$S),"999999,9")</f>
        <v>103.5</v>
      </c>
      <c r="N1753" s="2">
        <f>IFERROR(_xlfn.XLOOKUP($A1753,'LISTA '!$D:$D,'LISTA '!$S:$S),"999999,9")</f>
        <v>103.5</v>
      </c>
    </row>
    <row r="1754" spans="1:14" x14ac:dyDescent="0.3">
      <c r="A1754" s="187">
        <v>1058</v>
      </c>
      <c r="B1754" s="221">
        <v>485</v>
      </c>
      <c r="C1754" s="221">
        <v>485</v>
      </c>
      <c r="D1754" s="221">
        <v>485</v>
      </c>
      <c r="E1754" s="221">
        <v>0</v>
      </c>
      <c r="F1754" s="221">
        <v>0</v>
      </c>
      <c r="G1754" s="221">
        <v>0</v>
      </c>
      <c r="H1754" s="221">
        <v>0</v>
      </c>
      <c r="I1754" s="221">
        <v>0</v>
      </c>
      <c r="J1754" s="224">
        <v>46006.336053240739</v>
      </c>
      <c r="K1754" s="221">
        <v>1858</v>
      </c>
      <c r="L1754" s="235">
        <f>IFERROR(_xlfn.XLOOKUP($A1754,'LISTA '!$D:$D,'LISTA '!$S:$S),"999999,9")</f>
        <v>485</v>
      </c>
      <c r="M1754" s="2">
        <f>IFERROR(_xlfn.XLOOKUP($A1754,'LISTA '!$D:$D,'LISTA '!$S:$S),"999999,9")</f>
        <v>485</v>
      </c>
      <c r="N1754" s="2">
        <f>IFERROR(_xlfn.XLOOKUP($A1754,'LISTA '!$D:$D,'LISTA '!$S:$S),"999999,9")</f>
        <v>485</v>
      </c>
    </row>
    <row r="1755" spans="1:14" x14ac:dyDescent="0.3">
      <c r="A1755" s="187">
        <v>1061</v>
      </c>
      <c r="B1755" s="221">
        <v>27.5</v>
      </c>
      <c r="C1755" s="221">
        <v>27.5</v>
      </c>
      <c r="D1755" s="221">
        <v>27.5</v>
      </c>
      <c r="E1755" s="221">
        <v>0</v>
      </c>
      <c r="F1755" s="221">
        <v>0</v>
      </c>
      <c r="G1755" s="221">
        <v>0</v>
      </c>
      <c r="H1755" s="221">
        <v>0</v>
      </c>
      <c r="I1755" s="221">
        <v>0</v>
      </c>
      <c r="J1755" s="224">
        <v>46006.336053240739</v>
      </c>
      <c r="K1755" s="221">
        <v>1867</v>
      </c>
      <c r="L1755" s="235">
        <f>IFERROR(_xlfn.XLOOKUP($A1755,'LISTA '!$D:$D,'LISTA '!$S:$S),"999999,9")</f>
        <v>27.5</v>
      </c>
      <c r="M1755" s="2">
        <f>IFERROR(_xlfn.XLOOKUP($A1755,'LISTA '!$D:$D,'LISTA '!$S:$S),"999999,9")</f>
        <v>27.5</v>
      </c>
      <c r="N1755" s="2">
        <f>IFERROR(_xlfn.XLOOKUP($A1755,'LISTA '!$D:$D,'LISTA '!$S:$S),"999999,9")</f>
        <v>27.5</v>
      </c>
    </row>
    <row r="1756" spans="1:14" x14ac:dyDescent="0.3">
      <c r="A1756" s="187">
        <v>1062</v>
      </c>
      <c r="B1756" s="221">
        <v>27.5</v>
      </c>
      <c r="C1756" s="221">
        <v>27.5</v>
      </c>
      <c r="D1756" s="221">
        <v>27.5</v>
      </c>
      <c r="E1756" s="221">
        <v>0</v>
      </c>
      <c r="F1756" s="221">
        <v>0</v>
      </c>
      <c r="G1756" s="221">
        <v>0</v>
      </c>
      <c r="H1756" s="221">
        <v>0</v>
      </c>
      <c r="I1756" s="221">
        <v>0</v>
      </c>
      <c r="J1756" s="224">
        <v>46006.336053240739</v>
      </c>
      <c r="K1756" s="221">
        <v>1868</v>
      </c>
      <c r="L1756" s="235">
        <f>IFERROR(_xlfn.XLOOKUP($A1756,'LISTA '!$D:$D,'LISTA '!$S:$S),"999999,9")</f>
        <v>27.5</v>
      </c>
      <c r="M1756" s="2">
        <f>IFERROR(_xlfn.XLOOKUP($A1756,'LISTA '!$D:$D,'LISTA '!$S:$S),"999999,9")</f>
        <v>27.5</v>
      </c>
      <c r="N1756" s="2">
        <f>IFERROR(_xlfn.XLOOKUP($A1756,'LISTA '!$D:$D,'LISTA '!$S:$S),"999999,9")</f>
        <v>27.5</v>
      </c>
    </row>
    <row r="1757" spans="1:14" x14ac:dyDescent="0.3">
      <c r="A1757" s="187">
        <v>1063</v>
      </c>
      <c r="B1757" s="221">
        <v>27.5</v>
      </c>
      <c r="C1757" s="221">
        <v>27.5</v>
      </c>
      <c r="D1757" s="221">
        <v>27.5</v>
      </c>
      <c r="E1757" s="221">
        <v>0</v>
      </c>
      <c r="F1757" s="221">
        <v>0</v>
      </c>
      <c r="G1757" s="221">
        <v>0</v>
      </c>
      <c r="H1757" s="221">
        <v>0</v>
      </c>
      <c r="I1757" s="221">
        <v>0</v>
      </c>
      <c r="J1757" s="224">
        <v>46006.336053240739</v>
      </c>
      <c r="K1757" s="221">
        <v>1869</v>
      </c>
      <c r="L1757" s="235">
        <f>IFERROR(_xlfn.XLOOKUP($A1757,'LISTA '!$D:$D,'LISTA '!$S:$S),"999999,9")</f>
        <v>27.5</v>
      </c>
      <c r="M1757" s="2">
        <f>IFERROR(_xlfn.XLOOKUP($A1757,'LISTA '!$D:$D,'LISTA '!$S:$S),"999999,9")</f>
        <v>27.5</v>
      </c>
      <c r="N1757" s="2">
        <f>IFERROR(_xlfn.XLOOKUP($A1757,'LISTA '!$D:$D,'LISTA '!$S:$S),"999999,9")</f>
        <v>27.5</v>
      </c>
    </row>
    <row r="1758" spans="1:14" x14ac:dyDescent="0.3">
      <c r="A1758" s="187">
        <v>1064</v>
      </c>
      <c r="B1758" s="221">
        <v>27.5</v>
      </c>
      <c r="C1758" s="221">
        <v>27.5</v>
      </c>
      <c r="D1758" s="221">
        <v>27.5</v>
      </c>
      <c r="E1758" s="221">
        <v>0</v>
      </c>
      <c r="F1758" s="221">
        <v>0</v>
      </c>
      <c r="G1758" s="221">
        <v>0</v>
      </c>
      <c r="H1758" s="221">
        <v>0</v>
      </c>
      <c r="I1758" s="221">
        <v>0</v>
      </c>
      <c r="J1758" s="224">
        <v>46006.336053240739</v>
      </c>
      <c r="K1758" s="221">
        <v>1870</v>
      </c>
      <c r="L1758" s="235">
        <f>IFERROR(_xlfn.XLOOKUP($A1758,'LISTA '!$D:$D,'LISTA '!$S:$S),"999999,9")</f>
        <v>27.5</v>
      </c>
      <c r="M1758" s="2">
        <f>IFERROR(_xlfn.XLOOKUP($A1758,'LISTA '!$D:$D,'LISTA '!$S:$S),"999999,9")</f>
        <v>27.5</v>
      </c>
      <c r="N1758" s="2">
        <f>IFERROR(_xlfn.XLOOKUP($A1758,'LISTA '!$D:$D,'LISTA '!$S:$S),"999999,9")</f>
        <v>27.5</v>
      </c>
    </row>
    <row r="1759" spans="1:14" x14ac:dyDescent="0.3">
      <c r="A1759" s="187">
        <v>1153</v>
      </c>
      <c r="B1759" s="221">
        <v>77.5</v>
      </c>
      <c r="C1759" s="221">
        <v>77.5</v>
      </c>
      <c r="D1759" s="221">
        <v>77.5</v>
      </c>
      <c r="E1759" s="221">
        <v>0</v>
      </c>
      <c r="F1759" s="221">
        <v>0</v>
      </c>
      <c r="G1759" s="221">
        <v>0</v>
      </c>
      <c r="H1759" s="221">
        <v>0</v>
      </c>
      <c r="I1759" s="221">
        <v>0</v>
      </c>
      <c r="J1759" s="224">
        <v>46006.336053240739</v>
      </c>
      <c r="K1759" s="221">
        <v>2058</v>
      </c>
      <c r="L1759" s="235">
        <f>IFERROR(_xlfn.XLOOKUP($A1759,'LISTA '!$D:$D,'LISTA '!$S:$S),"999999,9")</f>
        <v>77.5</v>
      </c>
      <c r="M1759" s="2">
        <f>IFERROR(_xlfn.XLOOKUP($A1759,'LISTA '!$D:$D,'LISTA '!$S:$S),"999999,9")</f>
        <v>77.5</v>
      </c>
      <c r="N1759" s="2">
        <f>IFERROR(_xlfn.XLOOKUP($A1759,'LISTA '!$D:$D,'LISTA '!$S:$S),"999999,9")</f>
        <v>77.5</v>
      </c>
    </row>
    <row r="1760" spans="1:14" x14ac:dyDescent="0.3">
      <c r="A1760" s="187">
        <v>1154</v>
      </c>
      <c r="B1760" s="221">
        <v>83.5</v>
      </c>
      <c r="C1760" s="221">
        <v>83.5</v>
      </c>
      <c r="D1760" s="221">
        <v>83.5</v>
      </c>
      <c r="E1760" s="221">
        <v>0</v>
      </c>
      <c r="F1760" s="221">
        <v>0</v>
      </c>
      <c r="G1760" s="221">
        <v>0</v>
      </c>
      <c r="H1760" s="221">
        <v>0</v>
      </c>
      <c r="I1760" s="221">
        <v>0</v>
      </c>
      <c r="J1760" s="224">
        <v>46006.336053240739</v>
      </c>
      <c r="K1760" s="221">
        <v>2059</v>
      </c>
      <c r="L1760" s="235">
        <f>IFERROR(_xlfn.XLOOKUP($A1760,'LISTA '!$D:$D,'LISTA '!$S:$S),"999999,9")</f>
        <v>83.5</v>
      </c>
      <c r="M1760" s="2">
        <f>IFERROR(_xlfn.XLOOKUP($A1760,'LISTA '!$D:$D,'LISTA '!$S:$S),"999999,9")</f>
        <v>83.5</v>
      </c>
      <c r="N1760" s="2">
        <f>IFERROR(_xlfn.XLOOKUP($A1760,'LISTA '!$D:$D,'LISTA '!$S:$S),"999999,9")</f>
        <v>83.5</v>
      </c>
    </row>
    <row r="1761" spans="1:14" x14ac:dyDescent="0.3">
      <c r="A1761" s="187">
        <v>1155</v>
      </c>
      <c r="B1761" s="221">
        <v>249</v>
      </c>
      <c r="C1761" s="221">
        <v>249</v>
      </c>
      <c r="D1761" s="221">
        <v>249</v>
      </c>
      <c r="E1761" s="221">
        <v>0</v>
      </c>
      <c r="F1761" s="221">
        <v>0</v>
      </c>
      <c r="G1761" s="221">
        <v>0</v>
      </c>
      <c r="H1761" s="221">
        <v>0</v>
      </c>
      <c r="I1761" s="221">
        <v>0</v>
      </c>
      <c r="J1761" s="224">
        <v>46006.336053240739</v>
      </c>
      <c r="K1761" s="221">
        <v>2060</v>
      </c>
      <c r="L1761" s="235">
        <f>IFERROR(_xlfn.XLOOKUP($A1761,'LISTA '!$D:$D,'LISTA '!$S:$S),"999999,9")</f>
        <v>249</v>
      </c>
      <c r="M1761" s="2">
        <f>IFERROR(_xlfn.XLOOKUP($A1761,'LISTA '!$D:$D,'LISTA '!$S:$S),"999999,9")</f>
        <v>249</v>
      </c>
      <c r="N1761" s="2">
        <f>IFERROR(_xlfn.XLOOKUP($A1761,'LISTA '!$D:$D,'LISTA '!$S:$S),"999999,9")</f>
        <v>249</v>
      </c>
    </row>
    <row r="1762" spans="1:14" x14ac:dyDescent="0.3">
      <c r="A1762" s="187">
        <v>1180</v>
      </c>
      <c r="B1762" s="221">
        <v>90</v>
      </c>
      <c r="C1762" s="221">
        <v>90</v>
      </c>
      <c r="D1762" s="221">
        <v>90</v>
      </c>
      <c r="E1762" s="221">
        <v>0</v>
      </c>
      <c r="F1762" s="221">
        <v>0</v>
      </c>
      <c r="G1762" s="221">
        <v>0</v>
      </c>
      <c r="H1762" s="221">
        <v>0</v>
      </c>
      <c r="I1762" s="221">
        <v>0</v>
      </c>
      <c r="J1762" s="224">
        <v>46006.336053240739</v>
      </c>
      <c r="K1762" s="221">
        <v>2115</v>
      </c>
      <c r="L1762" s="235">
        <f>IFERROR(_xlfn.XLOOKUP($A1762,'LISTA '!$D:$D,'LISTA '!$S:$S),"999999,9")</f>
        <v>90</v>
      </c>
      <c r="M1762" s="2">
        <f>IFERROR(_xlfn.XLOOKUP($A1762,'LISTA '!$D:$D,'LISTA '!$S:$S),"999999,9")</f>
        <v>90</v>
      </c>
      <c r="N1762" s="2">
        <f>IFERROR(_xlfn.XLOOKUP($A1762,'LISTA '!$D:$D,'LISTA '!$S:$S),"999999,9")</f>
        <v>90</v>
      </c>
    </row>
    <row r="1763" spans="1:14" x14ac:dyDescent="0.3">
      <c r="A1763" s="187">
        <v>20350</v>
      </c>
      <c r="B1763" s="221">
        <v>44.5</v>
      </c>
      <c r="C1763" s="221">
        <v>44.5</v>
      </c>
      <c r="D1763" s="221">
        <v>44.5</v>
      </c>
      <c r="E1763" s="221">
        <v>0</v>
      </c>
      <c r="F1763" s="221">
        <v>0</v>
      </c>
      <c r="G1763" s="221">
        <v>0</v>
      </c>
      <c r="H1763" s="221">
        <v>0</v>
      </c>
      <c r="I1763" s="221">
        <v>0</v>
      </c>
      <c r="J1763" s="224">
        <v>46006.336053240739</v>
      </c>
      <c r="K1763" s="221">
        <v>985</v>
      </c>
      <c r="L1763" s="235">
        <f>IFERROR(_xlfn.XLOOKUP($A1763,'LISTA '!$D:$D,'LISTA '!$S:$S),"999999,9")</f>
        <v>44.5</v>
      </c>
      <c r="M1763" s="2">
        <f>IFERROR(_xlfn.XLOOKUP($A1763,'LISTA '!$D:$D,'LISTA '!$S:$S),"999999,9")</f>
        <v>44.5</v>
      </c>
      <c r="N1763" s="2">
        <f>IFERROR(_xlfn.XLOOKUP($A1763,'LISTA '!$D:$D,'LISTA '!$S:$S),"999999,9")</f>
        <v>44.5</v>
      </c>
    </row>
    <row r="1764" spans="1:14" x14ac:dyDescent="0.3">
      <c r="A1764" s="187">
        <v>20363</v>
      </c>
      <c r="B1764" s="221">
        <v>469</v>
      </c>
      <c r="C1764" s="221">
        <v>469</v>
      </c>
      <c r="D1764" s="221">
        <v>469</v>
      </c>
      <c r="E1764" s="221">
        <v>0</v>
      </c>
      <c r="F1764" s="221">
        <v>0</v>
      </c>
      <c r="G1764" s="221">
        <v>0</v>
      </c>
      <c r="H1764" s="221">
        <v>0</v>
      </c>
      <c r="I1764" s="221">
        <v>0</v>
      </c>
      <c r="J1764" s="224">
        <v>46006.336053240739</v>
      </c>
      <c r="K1764" s="221">
        <v>1032</v>
      </c>
      <c r="L1764" s="235">
        <f>IFERROR(_xlfn.XLOOKUP($A1764,'LISTA '!$D:$D,'LISTA '!$S:$S),"999999,9")</f>
        <v>469</v>
      </c>
      <c r="M1764" s="2">
        <f>IFERROR(_xlfn.XLOOKUP($A1764,'LISTA '!$D:$D,'LISTA '!$S:$S),"999999,9")</f>
        <v>469</v>
      </c>
      <c r="N1764" s="2">
        <f>IFERROR(_xlfn.XLOOKUP($A1764,'LISTA '!$D:$D,'LISTA '!$S:$S),"999999,9")</f>
        <v>469</v>
      </c>
    </row>
    <row r="1765" spans="1:14" x14ac:dyDescent="0.3">
      <c r="A1765" s="187">
        <v>20393</v>
      </c>
      <c r="B1765" s="221">
        <v>198</v>
      </c>
      <c r="C1765" s="221">
        <v>198</v>
      </c>
      <c r="D1765" s="221">
        <v>198</v>
      </c>
      <c r="E1765" s="221">
        <v>0</v>
      </c>
      <c r="F1765" s="221">
        <v>0</v>
      </c>
      <c r="G1765" s="221">
        <v>0</v>
      </c>
      <c r="H1765" s="221">
        <v>0</v>
      </c>
      <c r="I1765" s="221">
        <v>0</v>
      </c>
      <c r="J1765" s="224">
        <v>46006.336053240739</v>
      </c>
      <c r="K1765" s="221">
        <v>1090</v>
      </c>
      <c r="L1765" s="235">
        <f>IFERROR(_xlfn.XLOOKUP($A1765,'LISTA '!$D:$D,'LISTA '!$S:$S),"999999,9")</f>
        <v>198</v>
      </c>
      <c r="M1765" s="2">
        <f>IFERROR(_xlfn.XLOOKUP($A1765,'LISTA '!$D:$D,'LISTA '!$S:$S),"999999,9")</f>
        <v>198</v>
      </c>
      <c r="N1765" s="2">
        <f>IFERROR(_xlfn.XLOOKUP($A1765,'LISTA '!$D:$D,'LISTA '!$S:$S),"999999,9")</f>
        <v>198</v>
      </c>
    </row>
    <row r="1766" spans="1:14" x14ac:dyDescent="0.3">
      <c r="A1766" s="187">
        <v>20394</v>
      </c>
      <c r="B1766" s="221">
        <v>81.5</v>
      </c>
      <c r="C1766" s="221">
        <v>81.5</v>
      </c>
      <c r="D1766" s="221">
        <v>81.5</v>
      </c>
      <c r="E1766" s="221">
        <v>0</v>
      </c>
      <c r="F1766" s="221">
        <v>0</v>
      </c>
      <c r="G1766" s="221">
        <v>0</v>
      </c>
      <c r="H1766" s="221">
        <v>0</v>
      </c>
      <c r="I1766" s="221">
        <v>0</v>
      </c>
      <c r="J1766" s="224">
        <v>46006.336053240739</v>
      </c>
      <c r="K1766" s="221">
        <v>1091</v>
      </c>
      <c r="L1766" s="235">
        <f>IFERROR(_xlfn.XLOOKUP($A1766,'LISTA '!$D:$D,'LISTA '!$S:$S),"999999,9")</f>
        <v>81.5</v>
      </c>
      <c r="M1766" s="2">
        <f>IFERROR(_xlfn.XLOOKUP($A1766,'LISTA '!$D:$D,'LISTA '!$S:$S),"999999,9")</f>
        <v>81.5</v>
      </c>
      <c r="N1766" s="2">
        <f>IFERROR(_xlfn.XLOOKUP($A1766,'LISTA '!$D:$D,'LISTA '!$S:$S),"999999,9")</f>
        <v>81.5</v>
      </c>
    </row>
    <row r="1767" spans="1:14" x14ac:dyDescent="0.3">
      <c r="A1767" s="187">
        <v>20396</v>
      </c>
      <c r="B1767" s="221">
        <v>70.5</v>
      </c>
      <c r="C1767" s="221">
        <v>70.5</v>
      </c>
      <c r="D1767" s="221">
        <v>70.5</v>
      </c>
      <c r="E1767" s="221">
        <v>0</v>
      </c>
      <c r="F1767" s="221">
        <v>0</v>
      </c>
      <c r="G1767" s="221">
        <v>0</v>
      </c>
      <c r="H1767" s="221">
        <v>0</v>
      </c>
      <c r="I1767" s="221">
        <v>0</v>
      </c>
      <c r="J1767" s="224">
        <v>46006.336053240739</v>
      </c>
      <c r="K1767" s="221">
        <v>1093</v>
      </c>
      <c r="L1767" s="235">
        <f>IFERROR(_xlfn.XLOOKUP($A1767,'LISTA '!$D:$D,'LISTA '!$S:$S),"999999,9")</f>
        <v>70.5</v>
      </c>
      <c r="M1767" s="2">
        <f>IFERROR(_xlfn.XLOOKUP($A1767,'LISTA '!$D:$D,'LISTA '!$S:$S),"999999,9")</f>
        <v>70.5</v>
      </c>
      <c r="N1767" s="2">
        <f>IFERROR(_xlfn.XLOOKUP($A1767,'LISTA '!$D:$D,'LISTA '!$S:$S),"999999,9")</f>
        <v>70.5</v>
      </c>
    </row>
    <row r="1768" spans="1:14" x14ac:dyDescent="0.3">
      <c r="A1768" s="187">
        <v>20399</v>
      </c>
      <c r="B1768" s="221">
        <v>119.5</v>
      </c>
      <c r="C1768" s="221">
        <v>119.5</v>
      </c>
      <c r="D1768" s="221">
        <v>119.5</v>
      </c>
      <c r="E1768" s="221">
        <v>0</v>
      </c>
      <c r="F1768" s="221">
        <v>0</v>
      </c>
      <c r="G1768" s="221">
        <v>0</v>
      </c>
      <c r="H1768" s="221">
        <v>0</v>
      </c>
      <c r="I1768" s="221">
        <v>0</v>
      </c>
      <c r="J1768" s="224">
        <v>46006.336053240739</v>
      </c>
      <c r="K1768" s="221">
        <v>1096</v>
      </c>
      <c r="L1768" s="235">
        <f>IFERROR(_xlfn.XLOOKUP($A1768,'LISTA '!$D:$D,'LISTA '!$S:$S),"999999,9")</f>
        <v>119.5</v>
      </c>
      <c r="M1768" s="2">
        <f>IFERROR(_xlfn.XLOOKUP($A1768,'LISTA '!$D:$D,'LISTA '!$S:$S),"999999,9")</f>
        <v>119.5</v>
      </c>
      <c r="N1768" s="2">
        <f>IFERROR(_xlfn.XLOOKUP($A1768,'LISTA '!$D:$D,'LISTA '!$S:$S),"999999,9")</f>
        <v>119.5</v>
      </c>
    </row>
    <row r="1769" spans="1:14" x14ac:dyDescent="0.3">
      <c r="A1769" s="187">
        <v>20401</v>
      </c>
      <c r="B1769" s="221">
        <v>92.5</v>
      </c>
      <c r="C1769" s="221">
        <v>92.5</v>
      </c>
      <c r="D1769" s="221">
        <v>92.5</v>
      </c>
      <c r="E1769" s="221">
        <v>0</v>
      </c>
      <c r="F1769" s="221">
        <v>0</v>
      </c>
      <c r="G1769" s="221">
        <v>0</v>
      </c>
      <c r="H1769" s="221">
        <v>0</v>
      </c>
      <c r="I1769" s="221">
        <v>0</v>
      </c>
      <c r="J1769" s="224">
        <v>46006.336053240739</v>
      </c>
      <c r="K1769" s="221">
        <v>1098</v>
      </c>
      <c r="L1769" s="235">
        <f>IFERROR(_xlfn.XLOOKUP($A1769,'LISTA '!$D:$D,'LISTA '!$S:$S),"999999,9")</f>
        <v>92.5</v>
      </c>
      <c r="M1769" s="2">
        <f>IFERROR(_xlfn.XLOOKUP($A1769,'LISTA '!$D:$D,'LISTA '!$S:$S),"999999,9")</f>
        <v>92.5</v>
      </c>
      <c r="N1769" s="2">
        <f>IFERROR(_xlfn.XLOOKUP($A1769,'LISTA '!$D:$D,'LISTA '!$S:$S),"999999,9")</f>
        <v>92.5</v>
      </c>
    </row>
    <row r="1770" spans="1:14" x14ac:dyDescent="0.3">
      <c r="A1770" s="187">
        <v>20408</v>
      </c>
      <c r="B1770" s="221">
        <v>73.5</v>
      </c>
      <c r="C1770" s="221">
        <v>73.5</v>
      </c>
      <c r="D1770" s="221">
        <v>73.5</v>
      </c>
      <c r="E1770" s="221">
        <v>0</v>
      </c>
      <c r="F1770" s="221">
        <v>0</v>
      </c>
      <c r="G1770" s="221">
        <v>0</v>
      </c>
      <c r="H1770" s="221">
        <v>300</v>
      </c>
      <c r="I1770" s="221">
        <v>0</v>
      </c>
      <c r="J1770" s="224">
        <v>46006.336053240739</v>
      </c>
      <c r="K1770" s="221">
        <v>1107</v>
      </c>
      <c r="L1770" s="235">
        <f>IFERROR(_xlfn.XLOOKUP($A1770,'LISTA '!$D:$D,'LISTA '!$S:$S),"999999,9")</f>
        <v>73.5</v>
      </c>
      <c r="M1770" s="2">
        <f>IFERROR(_xlfn.XLOOKUP($A1770,'LISTA '!$D:$D,'LISTA '!$S:$S),"999999,9")</f>
        <v>73.5</v>
      </c>
      <c r="N1770" s="2">
        <f>IFERROR(_xlfn.XLOOKUP($A1770,'LISTA '!$D:$D,'LISTA '!$S:$S),"999999,9")</f>
        <v>73.5</v>
      </c>
    </row>
    <row r="1771" spans="1:14" x14ac:dyDescent="0.3">
      <c r="A1771" s="187">
        <v>20410</v>
      </c>
      <c r="B1771" s="221">
        <v>76.5</v>
      </c>
      <c r="C1771" s="221">
        <v>76.5</v>
      </c>
      <c r="D1771" s="221">
        <v>76.5</v>
      </c>
      <c r="E1771" s="221">
        <v>0</v>
      </c>
      <c r="F1771" s="221">
        <v>0</v>
      </c>
      <c r="G1771" s="221">
        <v>0</v>
      </c>
      <c r="H1771" s="221">
        <v>0</v>
      </c>
      <c r="I1771" s="221">
        <v>0</v>
      </c>
      <c r="J1771" s="224">
        <v>46006.336053240739</v>
      </c>
      <c r="K1771" s="221">
        <v>1109</v>
      </c>
      <c r="L1771" s="235">
        <f>IFERROR(_xlfn.XLOOKUP($A1771,'LISTA '!$D:$D,'LISTA '!$S:$S),"999999,9")</f>
        <v>76.5</v>
      </c>
      <c r="M1771" s="2">
        <f>IFERROR(_xlfn.XLOOKUP($A1771,'LISTA '!$D:$D,'LISTA '!$S:$S),"999999,9")</f>
        <v>76.5</v>
      </c>
      <c r="N1771" s="2">
        <f>IFERROR(_xlfn.XLOOKUP($A1771,'LISTA '!$D:$D,'LISTA '!$S:$S),"999999,9")</f>
        <v>76.5</v>
      </c>
    </row>
    <row r="1772" spans="1:14" x14ac:dyDescent="0.3">
      <c r="A1772" s="187">
        <v>20411</v>
      </c>
      <c r="B1772" s="221">
        <v>76.5</v>
      </c>
      <c r="C1772" s="221">
        <v>76.5</v>
      </c>
      <c r="D1772" s="221">
        <v>76.5</v>
      </c>
      <c r="E1772" s="221">
        <v>0</v>
      </c>
      <c r="F1772" s="221">
        <v>0</v>
      </c>
      <c r="G1772" s="221">
        <v>0</v>
      </c>
      <c r="H1772" s="221">
        <v>0</v>
      </c>
      <c r="I1772" s="221">
        <v>0</v>
      </c>
      <c r="J1772" s="224">
        <v>46006.336053240739</v>
      </c>
      <c r="K1772" s="221">
        <v>1110</v>
      </c>
      <c r="L1772" s="235">
        <f>IFERROR(_xlfn.XLOOKUP($A1772,'LISTA '!$D:$D,'LISTA '!$S:$S),"999999,9")</f>
        <v>76.5</v>
      </c>
      <c r="M1772" s="2">
        <f>IFERROR(_xlfn.XLOOKUP($A1772,'LISTA '!$D:$D,'LISTA '!$S:$S),"999999,9")</f>
        <v>76.5</v>
      </c>
      <c r="N1772" s="2">
        <f>IFERROR(_xlfn.XLOOKUP($A1772,'LISTA '!$D:$D,'LISTA '!$S:$S),"999999,9")</f>
        <v>76.5</v>
      </c>
    </row>
    <row r="1773" spans="1:14" x14ac:dyDescent="0.3">
      <c r="A1773" s="187">
        <v>621</v>
      </c>
      <c r="B1773" s="221">
        <v>224.5</v>
      </c>
      <c r="C1773" s="221">
        <v>224.5</v>
      </c>
      <c r="D1773" s="221">
        <v>224.5</v>
      </c>
      <c r="E1773" s="221">
        <v>0</v>
      </c>
      <c r="F1773" s="221">
        <v>0</v>
      </c>
      <c r="G1773" s="221">
        <v>0</v>
      </c>
      <c r="H1773" s="221">
        <v>0</v>
      </c>
      <c r="I1773" s="221">
        <v>0</v>
      </c>
      <c r="J1773" s="224">
        <v>46006.336053240739</v>
      </c>
      <c r="K1773" s="221">
        <v>1135</v>
      </c>
      <c r="L1773" s="235">
        <f>IFERROR(_xlfn.XLOOKUP($A1773,'LISTA '!$D:$D,'LISTA '!$S:$S),"999999,9")</f>
        <v>224.5</v>
      </c>
      <c r="M1773" s="2">
        <f>IFERROR(_xlfn.XLOOKUP($A1773,'LISTA '!$D:$D,'LISTA '!$S:$S),"999999,9")</f>
        <v>224.5</v>
      </c>
      <c r="N1773" s="2">
        <f>IFERROR(_xlfn.XLOOKUP($A1773,'LISTA '!$D:$D,'LISTA '!$S:$S),"999999,9")</f>
        <v>224.5</v>
      </c>
    </row>
    <row r="1774" spans="1:14" x14ac:dyDescent="0.3">
      <c r="A1774" s="187">
        <v>20418</v>
      </c>
      <c r="B1774" s="221">
        <v>61</v>
      </c>
      <c r="C1774" s="221">
        <v>61</v>
      </c>
      <c r="D1774" s="221">
        <v>61</v>
      </c>
      <c r="E1774" s="221">
        <v>0</v>
      </c>
      <c r="F1774" s="221">
        <v>0</v>
      </c>
      <c r="G1774" s="221">
        <v>0</v>
      </c>
      <c r="H1774" s="221">
        <v>0</v>
      </c>
      <c r="I1774" s="221">
        <v>0</v>
      </c>
      <c r="J1774" s="224">
        <v>46006.336053240739</v>
      </c>
      <c r="K1774" s="221">
        <v>1140</v>
      </c>
      <c r="L1774" s="235">
        <f>IFERROR(_xlfn.XLOOKUP($A1774,'LISTA '!$D:$D,'LISTA '!$S:$S),"999999,9")</f>
        <v>61</v>
      </c>
      <c r="M1774" s="2">
        <f>IFERROR(_xlfn.XLOOKUP($A1774,'LISTA '!$D:$D,'LISTA '!$S:$S),"999999,9")</f>
        <v>61</v>
      </c>
      <c r="N1774" s="2">
        <f>IFERROR(_xlfn.XLOOKUP($A1774,'LISTA '!$D:$D,'LISTA '!$S:$S),"999999,9")</f>
        <v>61</v>
      </c>
    </row>
    <row r="1775" spans="1:14" x14ac:dyDescent="0.3">
      <c r="A1775" s="187">
        <v>20488</v>
      </c>
      <c r="B1775" s="221">
        <v>36.5</v>
      </c>
      <c r="C1775" s="221">
        <v>36.5</v>
      </c>
      <c r="D1775" s="221">
        <v>36.5</v>
      </c>
      <c r="E1775" s="221">
        <v>0</v>
      </c>
      <c r="F1775" s="221">
        <v>0</v>
      </c>
      <c r="G1775" s="221">
        <v>0</v>
      </c>
      <c r="H1775" s="221">
        <v>0</v>
      </c>
      <c r="I1775" s="221">
        <v>0</v>
      </c>
      <c r="J1775" s="224">
        <v>46006.336053240739</v>
      </c>
      <c r="K1775" s="221">
        <v>1247</v>
      </c>
      <c r="L1775" s="235">
        <f>IFERROR(_xlfn.XLOOKUP($A1775,'LISTA '!$D:$D,'LISTA '!$S:$S),"999999,9")</f>
        <v>36.5</v>
      </c>
      <c r="M1775" s="2">
        <f>IFERROR(_xlfn.XLOOKUP($A1775,'LISTA '!$D:$D,'LISTA '!$S:$S),"999999,9")</f>
        <v>36.5</v>
      </c>
      <c r="N1775" s="2">
        <f>IFERROR(_xlfn.XLOOKUP($A1775,'LISTA '!$D:$D,'LISTA '!$S:$S),"999999,9")</f>
        <v>36.5</v>
      </c>
    </row>
    <row r="1776" spans="1:14" x14ac:dyDescent="0.3">
      <c r="A1776" s="187">
        <v>704</v>
      </c>
      <c r="B1776" s="221">
        <v>252.5</v>
      </c>
      <c r="C1776" s="221">
        <v>252.5</v>
      </c>
      <c r="D1776" s="221">
        <v>252.5</v>
      </c>
      <c r="E1776" s="221">
        <v>0</v>
      </c>
      <c r="F1776" s="221">
        <v>0</v>
      </c>
      <c r="G1776" s="221">
        <v>0</v>
      </c>
      <c r="H1776" s="221">
        <v>0</v>
      </c>
      <c r="I1776" s="221">
        <v>0</v>
      </c>
      <c r="J1776" s="224">
        <v>46006.336053240739</v>
      </c>
      <c r="K1776" s="221">
        <v>1366</v>
      </c>
      <c r="L1776" s="235">
        <f>IFERROR(_xlfn.XLOOKUP($A1776,'LISTA '!$D:$D,'LISTA '!$S:$S),"999999,9")</f>
        <v>252.5</v>
      </c>
      <c r="M1776" s="2">
        <f>IFERROR(_xlfn.XLOOKUP($A1776,'LISTA '!$D:$D,'LISTA '!$S:$S),"999999,9")</f>
        <v>252.5</v>
      </c>
      <c r="N1776" s="2">
        <f>IFERROR(_xlfn.XLOOKUP($A1776,'LISTA '!$D:$D,'LISTA '!$S:$S),"999999,9")</f>
        <v>252.5</v>
      </c>
    </row>
    <row r="1777" spans="1:14" x14ac:dyDescent="0.3">
      <c r="A1777" s="187">
        <v>20896</v>
      </c>
      <c r="B1777" s="221">
        <v>69</v>
      </c>
      <c r="C1777" s="221">
        <v>69</v>
      </c>
      <c r="D1777" s="221">
        <v>69</v>
      </c>
      <c r="E1777" s="221">
        <v>0</v>
      </c>
      <c r="F1777" s="221">
        <v>0</v>
      </c>
      <c r="G1777" s="221">
        <v>0</v>
      </c>
      <c r="H1777" s="221">
        <v>0</v>
      </c>
      <c r="I1777" s="221">
        <v>0</v>
      </c>
      <c r="J1777" s="224">
        <v>46006.336053240739</v>
      </c>
      <c r="K1777" s="221">
        <v>1501</v>
      </c>
      <c r="L1777" s="235">
        <f>IFERROR(_xlfn.XLOOKUP($A1777,'LISTA '!$D:$D,'LISTA '!$S:$S),"999999,9")</f>
        <v>69</v>
      </c>
      <c r="M1777" s="2">
        <f>IFERROR(_xlfn.XLOOKUP($A1777,'LISTA '!$D:$D,'LISTA '!$S:$S),"999999,9")</f>
        <v>69</v>
      </c>
      <c r="N1777" s="2">
        <f>IFERROR(_xlfn.XLOOKUP($A1777,'LISTA '!$D:$D,'LISTA '!$S:$S),"999999,9")</f>
        <v>69</v>
      </c>
    </row>
    <row r="1778" spans="1:14" x14ac:dyDescent="0.3">
      <c r="A1778" s="187">
        <v>891</v>
      </c>
      <c r="B1778" s="221">
        <v>29</v>
      </c>
      <c r="C1778" s="221">
        <v>29</v>
      </c>
      <c r="D1778" s="221">
        <v>29</v>
      </c>
      <c r="E1778" s="221">
        <v>0</v>
      </c>
      <c r="F1778" s="221">
        <v>0</v>
      </c>
      <c r="G1778" s="221">
        <v>0</v>
      </c>
      <c r="H1778" s="221">
        <v>0</v>
      </c>
      <c r="I1778" s="221">
        <v>0</v>
      </c>
      <c r="J1778" s="224">
        <v>46006.336053240739</v>
      </c>
      <c r="K1778" s="221">
        <v>1503</v>
      </c>
      <c r="L1778" s="235">
        <f>IFERROR(_xlfn.XLOOKUP($A1778,'LISTA '!$D:$D,'LISTA '!$S:$S),"999999,9")</f>
        <v>29</v>
      </c>
      <c r="M1778" s="2">
        <f>IFERROR(_xlfn.XLOOKUP($A1778,'LISTA '!$D:$D,'LISTA '!$S:$S),"999999,9")</f>
        <v>29</v>
      </c>
      <c r="N1778" s="2">
        <f>IFERROR(_xlfn.XLOOKUP($A1778,'LISTA '!$D:$D,'LISTA '!$S:$S),"999999,9")</f>
        <v>29</v>
      </c>
    </row>
    <row r="1779" spans="1:14" x14ac:dyDescent="0.3">
      <c r="A1779" s="187">
        <v>20923</v>
      </c>
      <c r="B1779" s="221">
        <v>151.5</v>
      </c>
      <c r="C1779" s="221">
        <v>151.5</v>
      </c>
      <c r="D1779" s="221">
        <v>151.5</v>
      </c>
      <c r="E1779" s="221">
        <v>0</v>
      </c>
      <c r="F1779" s="221">
        <v>0</v>
      </c>
      <c r="G1779" s="221">
        <v>0</v>
      </c>
      <c r="H1779" s="221">
        <v>0</v>
      </c>
      <c r="I1779" s="221">
        <v>0</v>
      </c>
      <c r="J1779" s="224">
        <v>46006.336053240739</v>
      </c>
      <c r="K1779" s="221">
        <v>1576</v>
      </c>
      <c r="L1779" s="235">
        <f>IFERROR(_xlfn.XLOOKUP($A1779,'LISTA '!$D:$D,'LISTA '!$S:$S),"999999,9")</f>
        <v>151.5</v>
      </c>
      <c r="M1779" s="2">
        <f>IFERROR(_xlfn.XLOOKUP($A1779,'LISTA '!$D:$D,'LISTA '!$S:$S),"999999,9")</f>
        <v>151.5</v>
      </c>
      <c r="N1779" s="2">
        <f>IFERROR(_xlfn.XLOOKUP($A1779,'LISTA '!$D:$D,'LISTA '!$S:$S),"999999,9")</f>
        <v>151.5</v>
      </c>
    </row>
    <row r="1780" spans="1:14" x14ac:dyDescent="0.3">
      <c r="A1780" s="187">
        <v>958</v>
      </c>
      <c r="B1780" s="221">
        <v>98.5</v>
      </c>
      <c r="C1780" s="221">
        <v>98.5</v>
      </c>
      <c r="D1780" s="221">
        <v>98.5</v>
      </c>
      <c r="E1780" s="221">
        <v>0</v>
      </c>
      <c r="F1780" s="221">
        <v>0</v>
      </c>
      <c r="G1780" s="221">
        <v>0</v>
      </c>
      <c r="H1780" s="221">
        <v>0</v>
      </c>
      <c r="I1780" s="221">
        <v>0</v>
      </c>
      <c r="J1780" s="224">
        <v>46006.336053240739</v>
      </c>
      <c r="K1780" s="221">
        <v>1659</v>
      </c>
      <c r="L1780" s="235">
        <f>IFERROR(_xlfn.XLOOKUP($A1780,'LISTA '!$D:$D,'LISTA '!$S:$S),"999999,9")</f>
        <v>98.5</v>
      </c>
      <c r="M1780" s="2">
        <f>IFERROR(_xlfn.XLOOKUP($A1780,'LISTA '!$D:$D,'LISTA '!$S:$S),"999999,9")</f>
        <v>98.5</v>
      </c>
      <c r="N1780" s="2">
        <f>IFERROR(_xlfn.XLOOKUP($A1780,'LISTA '!$D:$D,'LISTA '!$S:$S),"999999,9")</f>
        <v>98.5</v>
      </c>
    </row>
    <row r="1781" spans="1:14" x14ac:dyDescent="0.3">
      <c r="A1781" s="187">
        <v>21244</v>
      </c>
      <c r="B1781" s="221">
        <v>55</v>
      </c>
      <c r="C1781" s="221">
        <v>55</v>
      </c>
      <c r="D1781" s="221">
        <v>55</v>
      </c>
      <c r="E1781" s="221">
        <v>0</v>
      </c>
      <c r="F1781" s="221">
        <v>0</v>
      </c>
      <c r="G1781" s="221">
        <v>0</v>
      </c>
      <c r="H1781" s="221">
        <v>0</v>
      </c>
      <c r="I1781" s="221">
        <v>0</v>
      </c>
      <c r="J1781" s="224">
        <v>46006.336053240739</v>
      </c>
      <c r="K1781" s="221">
        <v>2287</v>
      </c>
      <c r="L1781" s="235">
        <f>IFERROR(_xlfn.XLOOKUP($A1781,'LISTA '!$D:$D,'LISTA '!$S:$S),"999999,9")</f>
        <v>55</v>
      </c>
      <c r="M1781" s="2">
        <f>IFERROR(_xlfn.XLOOKUP($A1781,'LISTA '!$D:$D,'LISTA '!$S:$S),"999999,9")</f>
        <v>55</v>
      </c>
      <c r="N1781" s="2">
        <f>IFERROR(_xlfn.XLOOKUP($A1781,'LISTA '!$D:$D,'LISTA '!$S:$S),"999999,9")</f>
        <v>55</v>
      </c>
    </row>
    <row r="1782" spans="1:14" x14ac:dyDescent="0.3">
      <c r="A1782" s="187">
        <v>20118</v>
      </c>
      <c r="B1782" s="221">
        <v>423.5</v>
      </c>
      <c r="C1782" s="221">
        <v>423.5</v>
      </c>
      <c r="D1782" s="221">
        <v>423.5</v>
      </c>
      <c r="E1782" s="221">
        <v>0</v>
      </c>
      <c r="F1782" s="221">
        <v>0</v>
      </c>
      <c r="G1782" s="221">
        <v>0</v>
      </c>
      <c r="H1782" s="221">
        <v>0</v>
      </c>
      <c r="I1782" s="221">
        <v>0</v>
      </c>
      <c r="J1782" s="224">
        <v>46006.336053240739</v>
      </c>
      <c r="K1782" s="221">
        <v>469</v>
      </c>
      <c r="L1782" s="235">
        <f>IFERROR(_xlfn.XLOOKUP($A1782,'LISTA '!$D:$D,'LISTA '!$S:$S),"999999,9")</f>
        <v>423.5</v>
      </c>
      <c r="M1782" s="2">
        <f>IFERROR(_xlfn.XLOOKUP($A1782,'LISTA '!$D:$D,'LISTA '!$S:$S),"999999,9")</f>
        <v>423.5</v>
      </c>
      <c r="N1782" s="2">
        <f>IFERROR(_xlfn.XLOOKUP($A1782,'LISTA '!$D:$D,'LISTA '!$S:$S),"999999,9")</f>
        <v>423.5</v>
      </c>
    </row>
    <row r="1783" spans="1:14" x14ac:dyDescent="0.3">
      <c r="A1783" s="187">
        <v>20164</v>
      </c>
      <c r="B1783" s="221">
        <v>999999.9</v>
      </c>
      <c r="C1783" s="221">
        <v>999999.9</v>
      </c>
      <c r="D1783" s="221">
        <v>999999.9</v>
      </c>
      <c r="E1783" s="221">
        <v>0</v>
      </c>
      <c r="F1783" s="221">
        <v>0</v>
      </c>
      <c r="G1783" s="221">
        <v>0</v>
      </c>
      <c r="H1783" s="221">
        <v>0</v>
      </c>
      <c r="I1783" s="221">
        <v>0</v>
      </c>
      <c r="J1783" s="224">
        <v>46006.336053240739</v>
      </c>
      <c r="K1783" s="221">
        <v>597</v>
      </c>
      <c r="L1783" s="235">
        <v>999999.9</v>
      </c>
      <c r="M1783" s="2">
        <v>999999.9</v>
      </c>
      <c r="N1783" s="2">
        <v>999999.9</v>
      </c>
    </row>
    <row r="1784" spans="1:14" x14ac:dyDescent="0.3">
      <c r="A1784" s="187">
        <v>21025</v>
      </c>
      <c r="B1784" s="221">
        <v>999999.9</v>
      </c>
      <c r="C1784" s="221">
        <v>999999.9</v>
      </c>
      <c r="D1784" s="221">
        <v>999999.9</v>
      </c>
      <c r="E1784" s="221">
        <v>0</v>
      </c>
      <c r="F1784" s="221">
        <v>0</v>
      </c>
      <c r="G1784" s="221">
        <v>0</v>
      </c>
      <c r="H1784" s="221">
        <v>0</v>
      </c>
      <c r="I1784" s="221">
        <v>0</v>
      </c>
      <c r="J1784" s="224">
        <v>46006.336053240739</v>
      </c>
      <c r="K1784" s="221">
        <v>1808</v>
      </c>
      <c r="L1784" s="235" t="str">
        <f>IFERROR(_xlfn.XLOOKUP($A1784,'LISTA '!$D:$D,'LISTA '!$S:$S),"999999,9")</f>
        <v>999999,9</v>
      </c>
      <c r="M1784" s="2" t="str">
        <f>IFERROR(_xlfn.XLOOKUP($A1784,'LISTA '!$D:$D,'LISTA '!$S:$S),"999999,9")</f>
        <v>999999,9</v>
      </c>
      <c r="N1784" s="2" t="str">
        <f>IFERROR(_xlfn.XLOOKUP($A1784,'LISTA '!$D:$D,'LISTA '!$S:$S),"999999,9")</f>
        <v>999999,9</v>
      </c>
    </row>
    <row r="1785" spans="1:14" x14ac:dyDescent="0.3">
      <c r="A1785" s="187">
        <v>21235</v>
      </c>
      <c r="B1785" s="221">
        <v>24.900000000000002</v>
      </c>
      <c r="C1785" s="221">
        <v>24.900000000000002</v>
      </c>
      <c r="D1785" s="221">
        <v>24.900000000000002</v>
      </c>
      <c r="E1785" s="221">
        <v>0</v>
      </c>
      <c r="F1785" s="221">
        <v>0</v>
      </c>
      <c r="G1785" s="221">
        <v>0</v>
      </c>
      <c r="H1785" s="221">
        <v>0</v>
      </c>
      <c r="I1785" s="221">
        <v>0</v>
      </c>
      <c r="J1785" s="224">
        <v>46006.336053240739</v>
      </c>
      <c r="K1785" s="221">
        <v>2277</v>
      </c>
      <c r="L1785" s="235">
        <f>IFERROR(_xlfn.XLOOKUP($A1785,'LISTA '!$D:$D,'LISTA '!$S:$S),"999999,9")</f>
        <v>24.900000000000002</v>
      </c>
      <c r="M1785" s="2">
        <f>IFERROR(_xlfn.XLOOKUP($A1785,'LISTA '!$D:$D,'LISTA '!$S:$S),"999999,9")</f>
        <v>24.900000000000002</v>
      </c>
      <c r="N1785" s="2">
        <f>IFERROR(_xlfn.XLOOKUP($A1785,'LISTA '!$D:$D,'LISTA '!$S:$S),"999999,9")</f>
        <v>24.900000000000002</v>
      </c>
    </row>
    <row r="1786" spans="1:14" x14ac:dyDescent="0.3">
      <c r="A1786" s="187">
        <v>20099</v>
      </c>
      <c r="B1786" s="221">
        <v>32</v>
      </c>
      <c r="C1786" s="221">
        <v>32</v>
      </c>
      <c r="D1786" s="221">
        <v>32</v>
      </c>
      <c r="E1786" s="221">
        <v>0</v>
      </c>
      <c r="F1786" s="221">
        <v>0</v>
      </c>
      <c r="G1786" s="221">
        <v>0</v>
      </c>
      <c r="H1786" s="221">
        <v>0</v>
      </c>
      <c r="I1786" s="221">
        <v>0</v>
      </c>
      <c r="J1786" s="224">
        <v>46006.336053240739</v>
      </c>
      <c r="K1786" s="221">
        <v>32</v>
      </c>
      <c r="L1786" s="235">
        <f>IFERROR(_xlfn.XLOOKUP($A1786,'LISTA '!$D:$D,'LISTA '!$S:$S),"999999,9")</f>
        <v>32</v>
      </c>
      <c r="M1786" s="2">
        <f>IFERROR(_xlfn.XLOOKUP($A1786,'LISTA '!$D:$D,'LISTA '!$S:$S),"999999,9")</f>
        <v>32</v>
      </c>
      <c r="N1786" s="2">
        <f>IFERROR(_xlfn.XLOOKUP($A1786,'LISTA '!$D:$D,'LISTA '!$S:$S),"999999,9")</f>
        <v>32</v>
      </c>
    </row>
    <row r="1787" spans="1:14" x14ac:dyDescent="0.3">
      <c r="A1787" s="187">
        <v>220</v>
      </c>
      <c r="B1787" s="221">
        <v>999999.9</v>
      </c>
      <c r="C1787" s="221">
        <v>999999.9</v>
      </c>
      <c r="D1787" s="221">
        <v>999999.9</v>
      </c>
      <c r="E1787" s="221">
        <v>0</v>
      </c>
      <c r="F1787" s="221">
        <v>0</v>
      </c>
      <c r="G1787" s="221">
        <v>0</v>
      </c>
      <c r="H1787" s="221">
        <v>0</v>
      </c>
      <c r="I1787" s="221">
        <v>0</v>
      </c>
      <c r="J1787" s="224">
        <v>46006.336053240739</v>
      </c>
      <c r="K1787" s="221">
        <v>251</v>
      </c>
      <c r="L1787" s="235" t="str">
        <f>IFERROR(_xlfn.XLOOKUP($A1787,'LISTA '!$D:$D,'LISTA '!$S:$S),"999999,9")</f>
        <v>999999,9</v>
      </c>
      <c r="M1787" s="2" t="str">
        <f>IFERROR(_xlfn.XLOOKUP($A1787,'LISTA '!$D:$D,'LISTA '!$S:$S),"999999,9")</f>
        <v>999999,9</v>
      </c>
      <c r="N1787" s="2" t="str">
        <f>IFERROR(_xlfn.XLOOKUP($A1787,'LISTA '!$D:$D,'LISTA '!$S:$S),"999999,9")</f>
        <v>999999,9</v>
      </c>
    </row>
    <row r="1788" spans="1:14" x14ac:dyDescent="0.3">
      <c r="A1788" s="187">
        <v>20123</v>
      </c>
      <c r="B1788" s="221">
        <v>999999.9</v>
      </c>
      <c r="C1788" s="221">
        <v>999999.9</v>
      </c>
      <c r="D1788" s="221">
        <v>999999.9</v>
      </c>
      <c r="E1788" s="221">
        <v>0</v>
      </c>
      <c r="F1788" s="221">
        <v>0</v>
      </c>
      <c r="G1788" s="221">
        <v>0</v>
      </c>
      <c r="H1788" s="221">
        <v>0</v>
      </c>
      <c r="I1788" s="221">
        <v>0</v>
      </c>
      <c r="J1788" s="224">
        <v>46006.336053240739</v>
      </c>
      <c r="K1788" s="221">
        <v>325</v>
      </c>
      <c r="L1788" s="235" t="str">
        <f>IFERROR(_xlfn.XLOOKUP($A1788,'LISTA '!$D:$D,'LISTA '!$S:$S),"999999,9")</f>
        <v>999999,9</v>
      </c>
      <c r="M1788" s="2" t="str">
        <f>IFERROR(_xlfn.XLOOKUP($A1788,'LISTA '!$D:$D,'LISTA '!$S:$S),"999999,9")</f>
        <v>999999,9</v>
      </c>
      <c r="N1788" s="2" t="str">
        <f>IFERROR(_xlfn.XLOOKUP($A1788,'LISTA '!$D:$D,'LISTA '!$S:$S),"999999,9")</f>
        <v>999999,9</v>
      </c>
    </row>
    <row r="1789" spans="1:14" x14ac:dyDescent="0.3">
      <c r="A1789" s="187">
        <v>21608</v>
      </c>
      <c r="B1789" s="221">
        <v>47.4</v>
      </c>
      <c r="C1789" s="221">
        <v>47.4</v>
      </c>
      <c r="D1789" s="221">
        <v>47.4</v>
      </c>
      <c r="E1789" s="221">
        <v>0</v>
      </c>
      <c r="F1789" s="221">
        <v>0</v>
      </c>
      <c r="G1789" s="221">
        <v>0</v>
      </c>
      <c r="H1789" s="221">
        <v>0</v>
      </c>
      <c r="I1789" s="221">
        <v>0</v>
      </c>
      <c r="J1789" s="224">
        <v>46006.336053240739</v>
      </c>
      <c r="K1789" s="221">
        <v>3714</v>
      </c>
      <c r="L1789" s="235">
        <f>IFERROR(_xlfn.XLOOKUP($A1789,'LISTA '!$D:$D,'LISTA '!$S:$S),"999999,9")</f>
        <v>47.4</v>
      </c>
      <c r="M1789" s="2">
        <f>IFERROR(_xlfn.XLOOKUP($A1789,'LISTA '!$D:$D,'LISTA '!$S:$S),"999999,9")</f>
        <v>47.4</v>
      </c>
      <c r="N1789" s="2">
        <f>IFERROR(_xlfn.XLOOKUP($A1789,'LISTA '!$D:$D,'LISTA '!$S:$S),"999999,9")</f>
        <v>47.4</v>
      </c>
    </row>
    <row r="1790" spans="1:14" x14ac:dyDescent="0.3">
      <c r="A1790" s="187">
        <v>21610</v>
      </c>
      <c r="B1790" s="221">
        <v>25.4</v>
      </c>
      <c r="C1790" s="221">
        <v>25.4</v>
      </c>
      <c r="D1790" s="221">
        <v>25.4</v>
      </c>
      <c r="E1790" s="221">
        <v>0</v>
      </c>
      <c r="F1790" s="221">
        <v>0</v>
      </c>
      <c r="G1790" s="221">
        <v>0</v>
      </c>
      <c r="H1790" s="221">
        <v>0</v>
      </c>
      <c r="I1790" s="221">
        <v>0</v>
      </c>
      <c r="J1790" s="224">
        <v>46006.336053240739</v>
      </c>
      <c r="K1790" s="221">
        <v>3716</v>
      </c>
      <c r="L1790" s="235">
        <f>IFERROR(_xlfn.XLOOKUP($A1790,'LISTA '!$D:$D,'LISTA '!$S:$S),"999999,9")</f>
        <v>25.4</v>
      </c>
      <c r="M1790" s="2">
        <f>IFERROR(_xlfn.XLOOKUP($A1790,'LISTA '!$D:$D,'LISTA '!$S:$S),"999999,9")</f>
        <v>25.4</v>
      </c>
      <c r="N1790" s="2">
        <f>IFERROR(_xlfn.XLOOKUP($A1790,'LISTA '!$D:$D,'LISTA '!$S:$S),"999999,9")</f>
        <v>25.4</v>
      </c>
    </row>
    <row r="1791" spans="1:14" x14ac:dyDescent="0.3">
      <c r="A1791" s="187">
        <v>2800</v>
      </c>
      <c r="B1791" s="221">
        <v>999999.9</v>
      </c>
      <c r="C1791" s="221">
        <v>999999.9</v>
      </c>
      <c r="D1791" s="221">
        <v>999999.9</v>
      </c>
      <c r="E1791" s="221">
        <v>0</v>
      </c>
      <c r="F1791" s="221">
        <v>0</v>
      </c>
      <c r="G1791" s="221">
        <v>0</v>
      </c>
      <c r="H1791" s="221">
        <v>0</v>
      </c>
      <c r="I1791" s="221">
        <v>0</v>
      </c>
      <c r="J1791" s="224">
        <v>46006.336053240739</v>
      </c>
      <c r="K1791" s="221">
        <v>3747</v>
      </c>
      <c r="L1791" s="235" t="str">
        <f>IFERROR(_xlfn.XLOOKUP($A1791,'LISTA '!$D:$D,'LISTA '!$S:$S),"999999,9")</f>
        <v>999999,9</v>
      </c>
      <c r="M1791" s="2" t="str">
        <f>IFERROR(_xlfn.XLOOKUP($A1791,'LISTA '!$D:$D,'LISTA '!$S:$S),"999999,9")</f>
        <v>999999,9</v>
      </c>
      <c r="N1791" s="2" t="str">
        <f>IFERROR(_xlfn.XLOOKUP($A1791,'LISTA '!$D:$D,'LISTA '!$S:$S),"999999,9")</f>
        <v>999999,9</v>
      </c>
    </row>
    <row r="1792" spans="1:14" x14ac:dyDescent="0.3">
      <c r="A1792" s="187">
        <v>2182</v>
      </c>
      <c r="B1792" s="221">
        <v>16.600000000000001</v>
      </c>
      <c r="C1792" s="221">
        <v>16.600000000000001</v>
      </c>
      <c r="D1792" s="221">
        <v>16.600000000000001</v>
      </c>
      <c r="E1792" s="221">
        <v>0</v>
      </c>
      <c r="F1792" s="221">
        <v>0</v>
      </c>
      <c r="G1792" s="221">
        <v>0</v>
      </c>
      <c r="H1792" s="221">
        <v>0</v>
      </c>
      <c r="I1792" s="221">
        <v>0</v>
      </c>
      <c r="J1792" s="224">
        <v>46006.336053240739</v>
      </c>
      <c r="K1792" s="221">
        <v>3768</v>
      </c>
      <c r="L1792" s="235">
        <f>IFERROR(_xlfn.XLOOKUP($A1792,'LISTA '!$D:$D,'LISTA '!$S:$S),"999999,9")</f>
        <v>16.600000000000001</v>
      </c>
      <c r="M1792" s="2">
        <f>IFERROR(_xlfn.XLOOKUP($A1792,'LISTA '!$D:$D,'LISTA '!$S:$S),"999999,9")</f>
        <v>16.600000000000001</v>
      </c>
      <c r="N1792" s="2">
        <f>IFERROR(_xlfn.XLOOKUP($A1792,'LISTA '!$D:$D,'LISTA '!$S:$S),"999999,9")</f>
        <v>16.600000000000001</v>
      </c>
    </row>
    <row r="1793" spans="1:14" x14ac:dyDescent="0.3">
      <c r="A1793" s="187">
        <v>2207</v>
      </c>
      <c r="B1793" s="221">
        <v>24</v>
      </c>
      <c r="C1793" s="221">
        <v>24</v>
      </c>
      <c r="D1793" s="221">
        <v>24</v>
      </c>
      <c r="E1793" s="221">
        <v>0</v>
      </c>
      <c r="F1793" s="221">
        <v>0</v>
      </c>
      <c r="G1793" s="221">
        <v>0</v>
      </c>
      <c r="H1793" s="221">
        <v>0</v>
      </c>
      <c r="I1793" s="221">
        <v>0</v>
      </c>
      <c r="J1793" s="224">
        <v>46006.336053240739</v>
      </c>
      <c r="K1793" s="221">
        <v>3794</v>
      </c>
      <c r="L1793" s="235">
        <f>IFERROR(_xlfn.XLOOKUP($A1793,'LISTA '!$D:$D,'LISTA '!$S:$S),"999999,9")</f>
        <v>24</v>
      </c>
      <c r="M1793" s="2">
        <f>IFERROR(_xlfn.XLOOKUP($A1793,'LISTA '!$D:$D,'LISTA '!$S:$S),"999999,9")</f>
        <v>24</v>
      </c>
      <c r="N1793" s="2">
        <f>IFERROR(_xlfn.XLOOKUP($A1793,'LISTA '!$D:$D,'LISTA '!$S:$S),"999999,9")</f>
        <v>24</v>
      </c>
    </row>
    <row r="1794" spans="1:14" x14ac:dyDescent="0.3">
      <c r="A1794" s="187">
        <v>2208</v>
      </c>
      <c r="B1794" s="221">
        <v>65.400000000000006</v>
      </c>
      <c r="C1794" s="221">
        <v>65.400000000000006</v>
      </c>
      <c r="D1794" s="221">
        <v>65.400000000000006</v>
      </c>
      <c r="E1794" s="221">
        <v>0</v>
      </c>
      <c r="F1794" s="221">
        <v>0</v>
      </c>
      <c r="G1794" s="221">
        <v>0</v>
      </c>
      <c r="H1794" s="221">
        <v>0</v>
      </c>
      <c r="I1794" s="221">
        <v>0</v>
      </c>
      <c r="J1794" s="224">
        <v>46006.336053240739</v>
      </c>
      <c r="K1794" s="221">
        <v>3795</v>
      </c>
      <c r="L1794" s="235">
        <f>IFERROR(_xlfn.XLOOKUP($A1794,'LISTA '!$D:$D,'LISTA '!$S:$S),"999999,9")</f>
        <v>65.400000000000006</v>
      </c>
      <c r="M1794" s="2">
        <f>IFERROR(_xlfn.XLOOKUP($A1794,'LISTA '!$D:$D,'LISTA '!$S:$S),"999999,9")</f>
        <v>65.400000000000006</v>
      </c>
      <c r="N1794" s="2">
        <f>IFERROR(_xlfn.XLOOKUP($A1794,'LISTA '!$D:$D,'LISTA '!$S:$S),"999999,9")</f>
        <v>65.400000000000006</v>
      </c>
    </row>
    <row r="1795" spans="1:14" x14ac:dyDescent="0.3">
      <c r="A1795" s="187">
        <v>2210</v>
      </c>
      <c r="B1795" s="221">
        <v>25</v>
      </c>
      <c r="C1795" s="221">
        <v>25</v>
      </c>
      <c r="D1795" s="221">
        <v>25</v>
      </c>
      <c r="E1795" s="221">
        <v>0</v>
      </c>
      <c r="F1795" s="221">
        <v>0</v>
      </c>
      <c r="G1795" s="221">
        <v>0</v>
      </c>
      <c r="H1795" s="221">
        <v>0</v>
      </c>
      <c r="I1795" s="221">
        <v>0</v>
      </c>
      <c r="J1795" s="224">
        <v>46006.336053240739</v>
      </c>
      <c r="K1795" s="221">
        <v>3797</v>
      </c>
      <c r="L1795" s="235">
        <f>IFERROR(_xlfn.XLOOKUP($A1795,'LISTA '!$D:$D,'LISTA '!$S:$S),"999999,9")</f>
        <v>25</v>
      </c>
      <c r="M1795" s="2">
        <f>IFERROR(_xlfn.XLOOKUP($A1795,'LISTA '!$D:$D,'LISTA '!$S:$S),"999999,9")</f>
        <v>25</v>
      </c>
      <c r="N1795" s="2">
        <f>IFERROR(_xlfn.XLOOKUP($A1795,'LISTA '!$D:$D,'LISTA '!$S:$S),"999999,9")</f>
        <v>25</v>
      </c>
    </row>
    <row r="1796" spans="1:14" x14ac:dyDescent="0.3">
      <c r="A1796" s="187">
        <v>50050</v>
      </c>
      <c r="B1796" s="221">
        <v>999999.9</v>
      </c>
      <c r="C1796" s="221">
        <v>999999.9</v>
      </c>
      <c r="D1796" s="221">
        <v>999999.9</v>
      </c>
      <c r="E1796" s="221">
        <v>0</v>
      </c>
      <c r="F1796" s="221">
        <v>0</v>
      </c>
      <c r="G1796" s="221">
        <v>0</v>
      </c>
      <c r="H1796" s="221">
        <v>0</v>
      </c>
      <c r="I1796" s="221">
        <v>0</v>
      </c>
      <c r="J1796" s="224">
        <v>46006.336053240739</v>
      </c>
      <c r="K1796" s="221">
        <v>2703</v>
      </c>
      <c r="L1796" s="235" t="str">
        <f>IFERROR(_xlfn.XLOOKUP($A1796,'LISTA '!$D:$D,'LISTA '!$S:$S),"999999,9")</f>
        <v>999999,9</v>
      </c>
      <c r="M1796" s="2" t="str">
        <f>IFERROR(_xlfn.XLOOKUP($A1796,'LISTA '!$D:$D,'LISTA '!$S:$S),"999999,9")</f>
        <v>999999,9</v>
      </c>
      <c r="N1796" s="2" t="str">
        <f>IFERROR(_xlfn.XLOOKUP($A1796,'LISTA '!$D:$D,'LISTA '!$S:$S),"999999,9")</f>
        <v>999999,9</v>
      </c>
    </row>
    <row r="1797" spans="1:14" x14ac:dyDescent="0.3">
      <c r="A1797" s="187">
        <v>50060</v>
      </c>
      <c r="B1797" s="221">
        <v>999999.9</v>
      </c>
      <c r="C1797" s="221">
        <v>999999.9</v>
      </c>
      <c r="D1797" s="221">
        <v>999999.9</v>
      </c>
      <c r="E1797" s="221">
        <v>0</v>
      </c>
      <c r="F1797" s="221">
        <v>0</v>
      </c>
      <c r="G1797" s="221">
        <v>0</v>
      </c>
      <c r="H1797" s="221">
        <v>0</v>
      </c>
      <c r="I1797" s="221">
        <v>0</v>
      </c>
      <c r="J1797" s="224">
        <v>46006.336053240739</v>
      </c>
      <c r="K1797" s="221">
        <v>2923</v>
      </c>
      <c r="L1797" s="235" t="str">
        <f>IFERROR(_xlfn.XLOOKUP($A1797,'LISTA '!$D:$D,'LISTA '!$S:$S),"999999,9")</f>
        <v>999999,9</v>
      </c>
      <c r="M1797" s="2" t="str">
        <f>IFERROR(_xlfn.XLOOKUP($A1797,'LISTA '!$D:$D,'LISTA '!$S:$S),"999999,9")</f>
        <v>999999,9</v>
      </c>
      <c r="N1797" s="2" t="str">
        <f>IFERROR(_xlfn.XLOOKUP($A1797,'LISTA '!$D:$D,'LISTA '!$S:$S),"999999,9")</f>
        <v>999999,9</v>
      </c>
    </row>
    <row r="1798" spans="1:14" x14ac:dyDescent="0.3">
      <c r="A1798" s="187">
        <v>50045</v>
      </c>
      <c r="B1798" s="221">
        <v>999999.9</v>
      </c>
      <c r="C1798" s="221">
        <v>999999.9</v>
      </c>
      <c r="D1798" s="221">
        <v>999999.9</v>
      </c>
      <c r="E1798" s="221">
        <v>0</v>
      </c>
      <c r="F1798" s="221">
        <v>0</v>
      </c>
      <c r="G1798" s="221">
        <v>0</v>
      </c>
      <c r="H1798" s="221">
        <v>0</v>
      </c>
      <c r="I1798" s="221">
        <v>0</v>
      </c>
      <c r="J1798" s="224">
        <v>46006.336053240739</v>
      </c>
      <c r="K1798" s="221">
        <v>4060</v>
      </c>
      <c r="L1798" s="235" t="str">
        <f>IFERROR(_xlfn.XLOOKUP($A1798,'LISTA '!$D:$D,'LISTA '!$S:$S),"999999,9")</f>
        <v>999999,9</v>
      </c>
      <c r="M1798" s="2" t="str">
        <f>IFERROR(_xlfn.XLOOKUP($A1798,'LISTA '!$D:$D,'LISTA '!$S:$S),"999999,9")</f>
        <v>999999,9</v>
      </c>
      <c r="N1798" s="2" t="str">
        <f>IFERROR(_xlfn.XLOOKUP($A1798,'LISTA '!$D:$D,'LISTA '!$S:$S),"999999,9")</f>
        <v>999999,9</v>
      </c>
    </row>
    <row r="1799" spans="1:14" x14ac:dyDescent="0.3">
      <c r="A1799" s="187">
        <v>50067</v>
      </c>
      <c r="B1799" s="221">
        <v>999999.9</v>
      </c>
      <c r="C1799" s="221">
        <v>999999.9</v>
      </c>
      <c r="D1799" s="221">
        <v>999999.9</v>
      </c>
      <c r="E1799" s="221">
        <v>0</v>
      </c>
      <c r="F1799" s="221">
        <v>0</v>
      </c>
      <c r="G1799" s="221">
        <v>0</v>
      </c>
      <c r="H1799" s="221">
        <v>0</v>
      </c>
      <c r="I1799" s="221">
        <v>0</v>
      </c>
      <c r="J1799" s="224">
        <v>46006.336053240739</v>
      </c>
      <c r="K1799" s="221">
        <v>4061</v>
      </c>
      <c r="L1799" s="235" t="str">
        <f>IFERROR(_xlfn.XLOOKUP($A1799,'LISTA '!$D:$D,'LISTA '!$S:$S),"999999,9")</f>
        <v>999999,9</v>
      </c>
      <c r="M1799" s="2" t="str">
        <f>IFERROR(_xlfn.XLOOKUP($A1799,'LISTA '!$D:$D,'LISTA '!$S:$S),"999999,9")</f>
        <v>999999,9</v>
      </c>
      <c r="N1799" s="2" t="str">
        <f>IFERROR(_xlfn.XLOOKUP($A1799,'LISTA '!$D:$D,'LISTA '!$S:$S),"999999,9")</f>
        <v>999999,9</v>
      </c>
    </row>
    <row r="1800" spans="1:14" x14ac:dyDescent="0.3">
      <c r="A1800" s="187">
        <v>50068</v>
      </c>
      <c r="B1800" s="221">
        <v>999999.9</v>
      </c>
      <c r="C1800" s="221">
        <v>999999.9</v>
      </c>
      <c r="D1800" s="221">
        <v>999999.9</v>
      </c>
      <c r="E1800" s="221">
        <v>0</v>
      </c>
      <c r="F1800" s="221">
        <v>0</v>
      </c>
      <c r="G1800" s="221">
        <v>0</v>
      </c>
      <c r="H1800" s="221">
        <v>0</v>
      </c>
      <c r="I1800" s="221">
        <v>0</v>
      </c>
      <c r="J1800" s="224">
        <v>46006.336053240739</v>
      </c>
      <c r="K1800" s="221">
        <v>4062</v>
      </c>
      <c r="L1800" s="235" t="str">
        <f>IFERROR(_xlfn.XLOOKUP($A1800,'LISTA '!$D:$D,'LISTA '!$S:$S),"999999,9")</f>
        <v>999999,9</v>
      </c>
      <c r="M1800" s="2" t="str">
        <f>IFERROR(_xlfn.XLOOKUP($A1800,'LISTA '!$D:$D,'LISTA '!$S:$S),"999999,9")</f>
        <v>999999,9</v>
      </c>
      <c r="N1800" s="2" t="str">
        <f>IFERROR(_xlfn.XLOOKUP($A1800,'LISTA '!$D:$D,'LISTA '!$S:$S),"999999,9")</f>
        <v>999999,9</v>
      </c>
    </row>
    <row r="1801" spans="1:14" x14ac:dyDescent="0.3">
      <c r="A1801" s="187">
        <v>50054</v>
      </c>
      <c r="B1801" s="221">
        <v>999999.9</v>
      </c>
      <c r="C1801" s="221">
        <v>999999.9</v>
      </c>
      <c r="D1801" s="221">
        <v>999999.9</v>
      </c>
      <c r="E1801" s="221">
        <v>0</v>
      </c>
      <c r="F1801" s="221">
        <v>0</v>
      </c>
      <c r="G1801" s="221">
        <v>0</v>
      </c>
      <c r="H1801" s="221">
        <v>0</v>
      </c>
      <c r="I1801" s="221">
        <v>0</v>
      </c>
      <c r="J1801" s="224">
        <v>46006.336053240739</v>
      </c>
      <c r="K1801" s="221">
        <v>2318</v>
      </c>
      <c r="L1801" s="235" t="str">
        <f>IFERROR(_xlfn.XLOOKUP($A1801,'LISTA '!$D:$D,'LISTA '!$S:$S),"999999,9")</f>
        <v>999999,9</v>
      </c>
      <c r="M1801" s="2" t="str">
        <f>IFERROR(_xlfn.XLOOKUP($A1801,'LISTA '!$D:$D,'LISTA '!$S:$S),"999999,9")</f>
        <v>999999,9</v>
      </c>
      <c r="N1801" s="2" t="str">
        <f>IFERROR(_xlfn.XLOOKUP($A1801,'LISTA '!$D:$D,'LISTA '!$S:$S),"999999,9")</f>
        <v>999999,9</v>
      </c>
    </row>
    <row r="1802" spans="1:14" x14ac:dyDescent="0.3">
      <c r="A1802" s="187">
        <v>50066</v>
      </c>
      <c r="B1802" s="221">
        <v>999999.9</v>
      </c>
      <c r="C1802" s="221">
        <v>999999.9</v>
      </c>
      <c r="D1802" s="221">
        <v>999999.9</v>
      </c>
      <c r="E1802" s="221">
        <v>0</v>
      </c>
      <c r="F1802" s="221">
        <v>0</v>
      </c>
      <c r="G1802" s="221">
        <v>0</v>
      </c>
      <c r="H1802" s="221">
        <v>0</v>
      </c>
      <c r="I1802" s="221">
        <v>0</v>
      </c>
      <c r="J1802" s="224">
        <v>46006.336053240739</v>
      </c>
      <c r="K1802" s="221">
        <v>2571</v>
      </c>
      <c r="L1802" s="235" t="str">
        <f>IFERROR(_xlfn.XLOOKUP($A1802,'LISTA '!$D:$D,'LISTA '!$S:$S),"999999,9")</f>
        <v>999999,9</v>
      </c>
      <c r="M1802" s="2" t="str">
        <f>IFERROR(_xlfn.XLOOKUP($A1802,'LISTA '!$D:$D,'LISTA '!$S:$S),"999999,9")</f>
        <v>999999,9</v>
      </c>
      <c r="N1802" s="2" t="str">
        <f>IFERROR(_xlfn.XLOOKUP($A1802,'LISTA '!$D:$D,'LISTA '!$S:$S),"999999,9")</f>
        <v>999999,9</v>
      </c>
    </row>
    <row r="1803" spans="1:14" x14ac:dyDescent="0.3">
      <c r="A1803" s="187">
        <v>50061</v>
      </c>
      <c r="B1803" s="221">
        <v>999999.9</v>
      </c>
      <c r="C1803" s="221">
        <v>999999.9</v>
      </c>
      <c r="D1803" s="221">
        <v>999999.9</v>
      </c>
      <c r="E1803" s="221">
        <v>0</v>
      </c>
      <c r="F1803" s="221">
        <v>0</v>
      </c>
      <c r="G1803" s="221">
        <v>0</v>
      </c>
      <c r="H1803" s="221">
        <v>0</v>
      </c>
      <c r="I1803" s="221">
        <v>0</v>
      </c>
      <c r="J1803" s="224">
        <v>46006.336053240739</v>
      </c>
      <c r="K1803" s="221">
        <v>4056</v>
      </c>
      <c r="L1803" s="235" t="str">
        <f>IFERROR(_xlfn.XLOOKUP($A1803,'LISTA '!$D:$D,'LISTA '!$S:$S),"999999,9")</f>
        <v>999999,9</v>
      </c>
      <c r="M1803" s="2" t="str">
        <f>IFERROR(_xlfn.XLOOKUP($A1803,'LISTA '!$D:$D,'LISTA '!$S:$S),"999999,9")</f>
        <v>999999,9</v>
      </c>
      <c r="N1803" s="2" t="str">
        <f>IFERROR(_xlfn.XLOOKUP($A1803,'LISTA '!$D:$D,'LISTA '!$S:$S),"999999,9")</f>
        <v>999999,9</v>
      </c>
    </row>
    <row r="1804" spans="1:14" x14ac:dyDescent="0.3">
      <c r="A1804" s="187">
        <v>50062</v>
      </c>
      <c r="B1804" s="221">
        <v>999999.9</v>
      </c>
      <c r="C1804" s="221">
        <v>999999.9</v>
      </c>
      <c r="D1804" s="221">
        <v>999999.9</v>
      </c>
      <c r="E1804" s="221">
        <v>0</v>
      </c>
      <c r="F1804" s="221">
        <v>0</v>
      </c>
      <c r="G1804" s="221">
        <v>0</v>
      </c>
      <c r="H1804" s="221">
        <v>0</v>
      </c>
      <c r="I1804" s="221">
        <v>0</v>
      </c>
      <c r="J1804" s="224">
        <v>46006.336053240739</v>
      </c>
      <c r="K1804" s="221">
        <v>4057</v>
      </c>
      <c r="L1804" s="235" t="str">
        <f>IFERROR(_xlfn.XLOOKUP($A1804,'LISTA '!$D:$D,'LISTA '!$S:$S),"999999,9")</f>
        <v>999999,9</v>
      </c>
      <c r="M1804" s="2" t="str">
        <f>IFERROR(_xlfn.XLOOKUP($A1804,'LISTA '!$D:$D,'LISTA '!$S:$S),"999999,9")</f>
        <v>999999,9</v>
      </c>
      <c r="N1804" s="2" t="str">
        <f>IFERROR(_xlfn.XLOOKUP($A1804,'LISTA '!$D:$D,'LISTA '!$S:$S),"999999,9")</f>
        <v>999999,9</v>
      </c>
    </row>
    <row r="1805" spans="1:14" x14ac:dyDescent="0.3">
      <c r="A1805" s="187">
        <v>50043</v>
      </c>
      <c r="B1805" s="221">
        <v>999999.9</v>
      </c>
      <c r="C1805" s="221">
        <v>999999.9</v>
      </c>
      <c r="D1805" s="221">
        <v>999999.9</v>
      </c>
      <c r="E1805" s="221">
        <v>0</v>
      </c>
      <c r="F1805" s="221">
        <v>0</v>
      </c>
      <c r="G1805" s="221">
        <v>0</v>
      </c>
      <c r="H1805" s="221">
        <v>0</v>
      </c>
      <c r="I1805" s="221">
        <v>0</v>
      </c>
      <c r="J1805" s="224">
        <v>46006.336053240739</v>
      </c>
      <c r="K1805" s="221">
        <v>4058</v>
      </c>
      <c r="L1805" s="235" t="str">
        <f>IFERROR(_xlfn.XLOOKUP($A1805,'LISTA '!$D:$D,'LISTA '!$S:$S),"999999,9")</f>
        <v>999999,9</v>
      </c>
      <c r="M1805" s="2" t="str">
        <f>IFERROR(_xlfn.XLOOKUP($A1805,'LISTA '!$D:$D,'LISTA '!$S:$S),"999999,9")</f>
        <v>999999,9</v>
      </c>
      <c r="N1805" s="2" t="str">
        <f>IFERROR(_xlfn.XLOOKUP($A1805,'LISTA '!$D:$D,'LISTA '!$S:$S),"999999,9")</f>
        <v>999999,9</v>
      </c>
    </row>
    <row r="1806" spans="1:14" x14ac:dyDescent="0.3">
      <c r="A1806" s="187">
        <v>50044</v>
      </c>
      <c r="B1806" s="221">
        <v>999999.9</v>
      </c>
      <c r="C1806" s="221">
        <v>999999.9</v>
      </c>
      <c r="D1806" s="221">
        <v>999999.9</v>
      </c>
      <c r="E1806" s="221">
        <v>0</v>
      </c>
      <c r="F1806" s="221">
        <v>0</v>
      </c>
      <c r="G1806" s="221">
        <v>0</v>
      </c>
      <c r="H1806" s="221">
        <v>0</v>
      </c>
      <c r="I1806" s="221">
        <v>0</v>
      </c>
      <c r="J1806" s="224">
        <v>46006.336053240739</v>
      </c>
      <c r="K1806" s="221">
        <v>4059</v>
      </c>
      <c r="L1806" s="235" t="str">
        <f>IFERROR(_xlfn.XLOOKUP($A1806,'LISTA '!$D:$D,'LISTA '!$S:$S),"999999,9")</f>
        <v>999999,9</v>
      </c>
      <c r="M1806" s="2" t="str">
        <f>IFERROR(_xlfn.XLOOKUP($A1806,'LISTA '!$D:$D,'LISTA '!$S:$S),"999999,9")</f>
        <v>999999,9</v>
      </c>
      <c r="N1806" s="2" t="str">
        <f>IFERROR(_xlfn.XLOOKUP($A1806,'LISTA '!$D:$D,'LISTA '!$S:$S),"999999,9")</f>
        <v>999999,9</v>
      </c>
    </row>
    <row r="1807" spans="1:14" x14ac:dyDescent="0.3">
      <c r="A1807" s="187" t="s">
        <v>175</v>
      </c>
      <c r="B1807" s="221">
        <v>999999.9</v>
      </c>
      <c r="C1807" s="221">
        <v>999999.9</v>
      </c>
      <c r="D1807" s="221">
        <v>999999.9</v>
      </c>
      <c r="E1807" s="221">
        <v>0</v>
      </c>
      <c r="F1807" s="221">
        <v>0</v>
      </c>
      <c r="G1807" s="221">
        <v>0</v>
      </c>
      <c r="H1807" s="221">
        <v>0</v>
      </c>
      <c r="I1807" s="221">
        <v>0</v>
      </c>
      <c r="J1807" s="224">
        <v>46006.336053240739</v>
      </c>
      <c r="K1807" s="221">
        <v>2569</v>
      </c>
      <c r="L1807" s="235" t="str">
        <f>IFERROR(_xlfn.XLOOKUP($A1807,'LISTA '!$D:$D,'LISTA '!$S:$S),"999999,9")</f>
        <v>999999,9</v>
      </c>
      <c r="M1807" s="2" t="str">
        <f>IFERROR(_xlfn.XLOOKUP($A1807,'LISTA '!$D:$D,'LISTA '!$S:$S),"999999,9")</f>
        <v>999999,9</v>
      </c>
      <c r="N1807" s="2" t="str">
        <f>IFERROR(_xlfn.XLOOKUP($A1807,'LISTA '!$D:$D,'LISTA '!$S:$S),"999999,9")</f>
        <v>999999,9</v>
      </c>
    </row>
    <row r="1808" spans="1:14" x14ac:dyDescent="0.3">
      <c r="A1808" s="187" t="s">
        <v>103</v>
      </c>
      <c r="B1808" s="221">
        <v>999999.9</v>
      </c>
      <c r="C1808" s="221">
        <v>999999.9</v>
      </c>
      <c r="D1808" s="221">
        <v>999999.9</v>
      </c>
      <c r="E1808" s="221">
        <v>0</v>
      </c>
      <c r="F1808" s="221">
        <v>0</v>
      </c>
      <c r="G1808" s="221">
        <v>0</v>
      </c>
      <c r="H1808" s="221">
        <v>0</v>
      </c>
      <c r="I1808" s="221">
        <v>0</v>
      </c>
      <c r="J1808" s="224">
        <v>46006.336053240739</v>
      </c>
      <c r="K1808" s="221">
        <v>395</v>
      </c>
      <c r="L1808" s="235" t="str">
        <f>IFERROR(_xlfn.XLOOKUP($A1808,'LISTA '!$D:$D,'LISTA '!$S:$S),"999999,9")</f>
        <v>999999,9</v>
      </c>
      <c r="M1808" s="2" t="str">
        <f>IFERROR(_xlfn.XLOOKUP($A1808,'LISTA '!$D:$D,'LISTA '!$S:$S),"999999,9")</f>
        <v>999999,9</v>
      </c>
      <c r="N1808" s="2" t="str">
        <f>IFERROR(_xlfn.XLOOKUP($A1808,'LISTA '!$D:$D,'LISTA '!$S:$S),"999999,9")</f>
        <v>999999,9</v>
      </c>
    </row>
    <row r="1809" spans="1:14" x14ac:dyDescent="0.3">
      <c r="A1809" s="187">
        <v>50051</v>
      </c>
      <c r="B1809" s="221">
        <v>999999.9</v>
      </c>
      <c r="C1809" s="221">
        <v>999999.9</v>
      </c>
      <c r="D1809" s="221">
        <v>999999.9</v>
      </c>
      <c r="E1809" s="221">
        <v>0</v>
      </c>
      <c r="F1809" s="221">
        <v>0</v>
      </c>
      <c r="G1809" s="221">
        <v>0</v>
      </c>
      <c r="H1809" s="221">
        <v>0</v>
      </c>
      <c r="I1809" s="221">
        <v>0</v>
      </c>
      <c r="J1809" s="224">
        <v>46006.336053240739</v>
      </c>
      <c r="K1809" s="221">
        <v>2412</v>
      </c>
      <c r="L1809" s="235" t="str">
        <f>IFERROR(_xlfn.XLOOKUP($A1809,'LISTA '!$D:$D,'LISTA '!$S:$S),"999999,9")</f>
        <v>999999,9</v>
      </c>
      <c r="M1809" s="2" t="str">
        <f>IFERROR(_xlfn.XLOOKUP($A1809,'LISTA '!$D:$D,'LISTA '!$S:$S),"999999,9")</f>
        <v>999999,9</v>
      </c>
      <c r="N1809" s="2" t="str">
        <f>IFERROR(_xlfn.XLOOKUP($A1809,'LISTA '!$D:$D,'LISTA '!$S:$S),"999999,9")</f>
        <v>999999,9</v>
      </c>
    </row>
    <row r="1810" spans="1:14" x14ac:dyDescent="0.3">
      <c r="A1810" s="187">
        <v>50052</v>
      </c>
      <c r="B1810" s="221">
        <v>999999.9</v>
      </c>
      <c r="C1810" s="221">
        <v>999999.9</v>
      </c>
      <c r="D1810" s="221">
        <v>999999.9</v>
      </c>
      <c r="E1810" s="221">
        <v>0</v>
      </c>
      <c r="F1810" s="221">
        <v>0</v>
      </c>
      <c r="G1810" s="221">
        <v>0</v>
      </c>
      <c r="H1810" s="221">
        <v>0</v>
      </c>
      <c r="I1810" s="221">
        <v>0</v>
      </c>
      <c r="J1810" s="224">
        <v>46006.336053240739</v>
      </c>
      <c r="K1810" s="221">
        <v>2413</v>
      </c>
      <c r="L1810" s="235" t="str">
        <f>IFERROR(_xlfn.XLOOKUP($A1810,'LISTA '!$D:$D,'LISTA '!$S:$S),"999999,9")</f>
        <v>999999,9</v>
      </c>
      <c r="M1810" s="2" t="str">
        <f>IFERROR(_xlfn.XLOOKUP($A1810,'LISTA '!$D:$D,'LISTA '!$S:$S),"999999,9")</f>
        <v>999999,9</v>
      </c>
      <c r="N1810" s="2" t="str">
        <f>IFERROR(_xlfn.XLOOKUP($A1810,'LISTA '!$D:$D,'LISTA '!$S:$S),"999999,9")</f>
        <v>999999,9</v>
      </c>
    </row>
    <row r="1811" spans="1:14" x14ac:dyDescent="0.3">
      <c r="A1811" s="187">
        <v>50053</v>
      </c>
      <c r="B1811" s="221">
        <v>999999.9</v>
      </c>
      <c r="C1811" s="221">
        <v>999999.9</v>
      </c>
      <c r="D1811" s="221">
        <v>999999.9</v>
      </c>
      <c r="E1811" s="221">
        <v>0</v>
      </c>
      <c r="F1811" s="221">
        <v>0</v>
      </c>
      <c r="G1811" s="221">
        <v>0</v>
      </c>
      <c r="H1811" s="221">
        <v>0</v>
      </c>
      <c r="I1811" s="221">
        <v>0</v>
      </c>
      <c r="J1811" s="224">
        <v>46006.336053240739</v>
      </c>
      <c r="K1811" s="221">
        <v>2414</v>
      </c>
      <c r="L1811" s="235" t="str">
        <f>IFERROR(_xlfn.XLOOKUP($A1811,'LISTA '!$D:$D,'LISTA '!$S:$S),"999999,9")</f>
        <v>999999,9</v>
      </c>
      <c r="M1811" s="2" t="str">
        <f>IFERROR(_xlfn.XLOOKUP($A1811,'LISTA '!$D:$D,'LISTA '!$S:$S),"999999,9")</f>
        <v>999999,9</v>
      </c>
      <c r="N1811" s="2" t="str">
        <f>IFERROR(_xlfn.XLOOKUP($A1811,'LISTA '!$D:$D,'LISTA '!$S:$S),"999999,9")</f>
        <v>999999,9</v>
      </c>
    </row>
    <row r="1812" spans="1:14" x14ac:dyDescent="0.3">
      <c r="A1812" s="187">
        <v>50065</v>
      </c>
      <c r="B1812" s="221">
        <v>999999.9</v>
      </c>
      <c r="C1812" s="221">
        <v>999999.9</v>
      </c>
      <c r="D1812" s="221">
        <v>999999.9</v>
      </c>
      <c r="E1812" s="221">
        <v>0</v>
      </c>
      <c r="F1812" s="221">
        <v>0</v>
      </c>
      <c r="G1812" s="221">
        <v>0</v>
      </c>
      <c r="H1812" s="221">
        <v>0</v>
      </c>
      <c r="I1812" s="221">
        <v>0</v>
      </c>
      <c r="J1812" s="224">
        <v>46006.336053240739</v>
      </c>
      <c r="K1812" s="221">
        <v>2415</v>
      </c>
      <c r="L1812" s="235" t="str">
        <f>IFERROR(_xlfn.XLOOKUP($A1812,'LISTA '!$D:$D,'LISTA '!$S:$S),"999999,9")</f>
        <v>999999,9</v>
      </c>
      <c r="M1812" s="2" t="str">
        <f>IFERROR(_xlfn.XLOOKUP($A1812,'LISTA '!$D:$D,'LISTA '!$S:$S),"999999,9")</f>
        <v>999999,9</v>
      </c>
      <c r="N1812" s="2" t="str">
        <f>IFERROR(_xlfn.XLOOKUP($A1812,'LISTA '!$D:$D,'LISTA '!$S:$S),"999999,9")</f>
        <v>999999,9</v>
      </c>
    </row>
    <row r="1813" spans="1:14" x14ac:dyDescent="0.3">
      <c r="A1813" s="187">
        <v>50064</v>
      </c>
      <c r="B1813" s="221">
        <v>999999.9</v>
      </c>
      <c r="C1813" s="221">
        <v>999999.9</v>
      </c>
      <c r="D1813" s="221">
        <v>999999.9</v>
      </c>
      <c r="E1813" s="221">
        <v>0</v>
      </c>
      <c r="F1813" s="221">
        <v>0</v>
      </c>
      <c r="G1813" s="221">
        <v>0</v>
      </c>
      <c r="H1813" s="221">
        <v>0</v>
      </c>
      <c r="I1813" s="221">
        <v>0</v>
      </c>
      <c r="J1813" s="224">
        <v>46006.336053240739</v>
      </c>
      <c r="K1813" s="221">
        <v>2416</v>
      </c>
      <c r="L1813" s="235" t="str">
        <f>IFERROR(_xlfn.XLOOKUP($A1813,'LISTA '!$D:$D,'LISTA '!$S:$S),"999999,9")</f>
        <v>999999,9</v>
      </c>
      <c r="M1813" s="2" t="str">
        <f>IFERROR(_xlfn.XLOOKUP($A1813,'LISTA '!$D:$D,'LISTA '!$S:$S),"999999,9")</f>
        <v>999999,9</v>
      </c>
      <c r="N1813" s="2" t="str">
        <f>IFERROR(_xlfn.XLOOKUP($A1813,'LISTA '!$D:$D,'LISTA '!$S:$S),"999999,9")</f>
        <v>999999,9</v>
      </c>
    </row>
    <row r="1814" spans="1:14" x14ac:dyDescent="0.3">
      <c r="A1814" s="187">
        <v>50055</v>
      </c>
      <c r="B1814" s="221">
        <v>999999.9</v>
      </c>
      <c r="C1814" s="221">
        <v>999999.9</v>
      </c>
      <c r="D1814" s="221">
        <v>999999.9</v>
      </c>
      <c r="E1814" s="221">
        <v>0</v>
      </c>
      <c r="F1814" s="221">
        <v>0</v>
      </c>
      <c r="G1814" s="221">
        <v>0</v>
      </c>
      <c r="H1814" s="221">
        <v>0</v>
      </c>
      <c r="I1814" s="221">
        <v>0</v>
      </c>
      <c r="J1814" s="224">
        <v>46006.336053240739</v>
      </c>
      <c r="K1814" s="221">
        <v>2410</v>
      </c>
      <c r="L1814" s="235" t="str">
        <f>IFERROR(_xlfn.XLOOKUP($A1814,'LISTA '!$D:$D,'LISTA '!$S:$S),"999999,9")</f>
        <v>999999,9</v>
      </c>
      <c r="M1814" s="2" t="str">
        <f>IFERROR(_xlfn.XLOOKUP($A1814,'LISTA '!$D:$D,'LISTA '!$S:$S),"999999,9")</f>
        <v>999999,9</v>
      </c>
      <c r="N1814" s="2" t="str">
        <f>IFERROR(_xlfn.XLOOKUP($A1814,'LISTA '!$D:$D,'LISTA '!$S:$S),"999999,9")</f>
        <v>999999,9</v>
      </c>
    </row>
    <row r="1815" spans="1:14" x14ac:dyDescent="0.3">
      <c r="A1815" s="187">
        <v>50056</v>
      </c>
      <c r="B1815" s="221">
        <v>999999.9</v>
      </c>
      <c r="C1815" s="221">
        <v>999999.9</v>
      </c>
      <c r="D1815" s="221">
        <v>999999.9</v>
      </c>
      <c r="E1815" s="221">
        <v>0</v>
      </c>
      <c r="F1815" s="221">
        <v>0</v>
      </c>
      <c r="G1815" s="221">
        <v>0</v>
      </c>
      <c r="H1815" s="221">
        <v>0</v>
      </c>
      <c r="I1815" s="221">
        <v>0</v>
      </c>
      <c r="J1815" s="224">
        <v>46006.336053240739</v>
      </c>
      <c r="K1815" s="221">
        <v>2411</v>
      </c>
      <c r="L1815" s="235" t="str">
        <f>IFERROR(_xlfn.XLOOKUP($A1815,'LISTA '!$D:$D,'LISTA '!$S:$S),"999999,9")</f>
        <v>999999,9</v>
      </c>
      <c r="M1815" s="2" t="str">
        <f>IFERROR(_xlfn.XLOOKUP($A1815,'LISTA '!$D:$D,'LISTA '!$S:$S),"999999,9")</f>
        <v>999999,9</v>
      </c>
      <c r="N1815" s="2" t="str">
        <f>IFERROR(_xlfn.XLOOKUP($A1815,'LISTA '!$D:$D,'LISTA '!$S:$S),"999999,9")</f>
        <v>999999,9</v>
      </c>
    </row>
    <row r="1816" spans="1:14" x14ac:dyDescent="0.3">
      <c r="A1816" s="187">
        <v>50057</v>
      </c>
      <c r="B1816" s="221">
        <v>999999.9</v>
      </c>
      <c r="C1816" s="221">
        <v>999999.9</v>
      </c>
      <c r="D1816" s="221">
        <v>999999.9</v>
      </c>
      <c r="E1816" s="221">
        <v>0</v>
      </c>
      <c r="F1816" s="221">
        <v>0</v>
      </c>
      <c r="G1816" s="221">
        <v>0</v>
      </c>
      <c r="H1816" s="221">
        <v>0</v>
      </c>
      <c r="I1816" s="221">
        <v>0</v>
      </c>
      <c r="J1816" s="224">
        <v>46006.336053240739</v>
      </c>
      <c r="K1816" s="221">
        <v>4023</v>
      </c>
      <c r="L1816" s="235" t="str">
        <f>IFERROR(_xlfn.XLOOKUP($A1816,'LISTA '!$D:$D,'LISTA '!$S:$S),"999999,9")</f>
        <v>999999,9</v>
      </c>
      <c r="M1816" s="2" t="str">
        <f>IFERROR(_xlfn.XLOOKUP($A1816,'LISTA '!$D:$D,'LISTA '!$S:$S),"999999,9")</f>
        <v>999999,9</v>
      </c>
      <c r="N1816" s="2" t="str">
        <f>IFERROR(_xlfn.XLOOKUP($A1816,'LISTA '!$D:$D,'LISTA '!$S:$S),"999999,9")</f>
        <v>999999,9</v>
      </c>
    </row>
    <row r="1817" spans="1:14" x14ac:dyDescent="0.3">
      <c r="A1817" s="187">
        <v>50046</v>
      </c>
      <c r="B1817" s="221">
        <v>999999.9</v>
      </c>
      <c r="C1817" s="221">
        <v>999999.9</v>
      </c>
      <c r="D1817" s="221">
        <v>999999.9</v>
      </c>
      <c r="E1817" s="221">
        <v>0</v>
      </c>
      <c r="F1817" s="221">
        <v>0</v>
      </c>
      <c r="G1817" s="221">
        <v>0</v>
      </c>
      <c r="H1817" s="221">
        <v>0</v>
      </c>
      <c r="I1817" s="221">
        <v>0</v>
      </c>
      <c r="J1817" s="224">
        <v>46006.336053240739</v>
      </c>
      <c r="K1817" s="221">
        <v>3702</v>
      </c>
      <c r="L1817" s="235" t="str">
        <f>IFERROR(_xlfn.XLOOKUP($A1817,'LISTA '!$D:$D,'LISTA '!$S:$S),"999999,9")</f>
        <v>999999,9</v>
      </c>
      <c r="M1817" s="2" t="str">
        <f>IFERROR(_xlfn.XLOOKUP($A1817,'LISTA '!$D:$D,'LISTA '!$S:$S),"999999,9")</f>
        <v>999999,9</v>
      </c>
      <c r="N1817" s="2" t="str">
        <f>IFERROR(_xlfn.XLOOKUP($A1817,'LISTA '!$D:$D,'LISTA '!$S:$S),"999999,9")</f>
        <v>999999,9</v>
      </c>
    </row>
    <row r="1818" spans="1:14" x14ac:dyDescent="0.3">
      <c r="A1818" s="187">
        <v>50047</v>
      </c>
      <c r="B1818" s="221">
        <v>999999.9</v>
      </c>
      <c r="C1818" s="221">
        <v>999999.9</v>
      </c>
      <c r="D1818" s="221">
        <v>999999.9</v>
      </c>
      <c r="E1818" s="221">
        <v>0</v>
      </c>
      <c r="F1818" s="221">
        <v>0</v>
      </c>
      <c r="G1818" s="221">
        <v>0</v>
      </c>
      <c r="H1818" s="221">
        <v>0</v>
      </c>
      <c r="I1818" s="221">
        <v>0</v>
      </c>
      <c r="J1818" s="224">
        <v>46006.336053240739</v>
      </c>
      <c r="K1818" s="221">
        <v>3703</v>
      </c>
      <c r="L1818" s="235" t="str">
        <f>IFERROR(_xlfn.XLOOKUP($A1818,'LISTA '!$D:$D,'LISTA '!$S:$S),"999999,9")</f>
        <v>999999,9</v>
      </c>
      <c r="M1818" s="2" t="str">
        <f>IFERROR(_xlfn.XLOOKUP($A1818,'LISTA '!$D:$D,'LISTA '!$S:$S),"999999,9")</f>
        <v>999999,9</v>
      </c>
      <c r="N1818" s="2" t="str">
        <f>IFERROR(_xlfn.XLOOKUP($A1818,'LISTA '!$D:$D,'LISTA '!$S:$S),"999999,9")</f>
        <v>999999,9</v>
      </c>
    </row>
    <row r="1819" spans="1:14" x14ac:dyDescent="0.3">
      <c r="A1819" s="187">
        <v>50048</v>
      </c>
      <c r="B1819" s="221">
        <v>999999.9</v>
      </c>
      <c r="C1819" s="221">
        <v>999999.9</v>
      </c>
      <c r="D1819" s="221">
        <v>999999.9</v>
      </c>
      <c r="E1819" s="221">
        <v>0</v>
      </c>
      <c r="F1819" s="221">
        <v>0</v>
      </c>
      <c r="G1819" s="221">
        <v>0</v>
      </c>
      <c r="H1819" s="221">
        <v>0</v>
      </c>
      <c r="I1819" s="221">
        <v>0</v>
      </c>
      <c r="J1819" s="224">
        <v>46006.336053240739</v>
      </c>
      <c r="K1819" s="221">
        <v>3704</v>
      </c>
      <c r="L1819" s="235" t="str">
        <f>IFERROR(_xlfn.XLOOKUP($A1819,'LISTA '!$D:$D,'LISTA '!$S:$S),"999999,9")</f>
        <v>999999,9</v>
      </c>
      <c r="M1819" s="2" t="str">
        <f>IFERROR(_xlfn.XLOOKUP($A1819,'LISTA '!$D:$D,'LISTA '!$S:$S),"999999,9")</f>
        <v>999999,9</v>
      </c>
      <c r="N1819" s="2" t="str">
        <f>IFERROR(_xlfn.XLOOKUP($A1819,'LISTA '!$D:$D,'LISTA '!$S:$S),"999999,9")</f>
        <v>999999,9</v>
      </c>
    </row>
    <row r="1820" spans="1:14" x14ac:dyDescent="0.3">
      <c r="A1820" s="187">
        <v>50049</v>
      </c>
      <c r="B1820" s="221">
        <v>999999.9</v>
      </c>
      <c r="C1820" s="221">
        <v>999999.9</v>
      </c>
      <c r="D1820" s="221">
        <v>999999.9</v>
      </c>
      <c r="E1820" s="221">
        <v>0</v>
      </c>
      <c r="F1820" s="221">
        <v>0</v>
      </c>
      <c r="G1820" s="221">
        <v>0</v>
      </c>
      <c r="H1820" s="221">
        <v>0</v>
      </c>
      <c r="I1820" s="221">
        <v>0</v>
      </c>
      <c r="J1820" s="224">
        <v>46006.336053240739</v>
      </c>
      <c r="K1820" s="221">
        <v>3705</v>
      </c>
      <c r="L1820" s="235" t="str">
        <f>IFERROR(_xlfn.XLOOKUP($A1820,'LISTA '!$D:$D,'LISTA '!$S:$S),"999999,9")</f>
        <v>999999,9</v>
      </c>
      <c r="M1820" s="2" t="str">
        <f>IFERROR(_xlfn.XLOOKUP($A1820,'LISTA '!$D:$D,'LISTA '!$S:$S),"999999,9")</f>
        <v>999999,9</v>
      </c>
      <c r="N1820" s="2" t="str">
        <f>IFERROR(_xlfn.XLOOKUP($A1820,'LISTA '!$D:$D,'LISTA '!$S:$S),"999999,9")</f>
        <v>999999,9</v>
      </c>
    </row>
    <row r="1821" spans="1:14" x14ac:dyDescent="0.3">
      <c r="A1821" s="187">
        <v>50063</v>
      </c>
      <c r="B1821" s="221">
        <v>999999.9</v>
      </c>
      <c r="C1821" s="221">
        <v>999999.9</v>
      </c>
      <c r="D1821" s="221">
        <v>999999.9</v>
      </c>
      <c r="E1821" s="221">
        <v>0</v>
      </c>
      <c r="F1821" s="221">
        <v>0</v>
      </c>
      <c r="G1821" s="221">
        <v>0</v>
      </c>
      <c r="H1821" s="221">
        <v>0</v>
      </c>
      <c r="I1821" s="221">
        <v>0</v>
      </c>
      <c r="J1821" s="224">
        <v>46006.336053240739</v>
      </c>
      <c r="K1821" s="221">
        <v>4019</v>
      </c>
      <c r="L1821" s="235" t="str">
        <f>IFERROR(_xlfn.XLOOKUP($A1821,'LISTA '!$D:$D,'LISTA '!$S:$S),"999999,9")</f>
        <v>999999,9</v>
      </c>
      <c r="M1821" s="2" t="str">
        <f>IFERROR(_xlfn.XLOOKUP($A1821,'LISTA '!$D:$D,'LISTA '!$S:$S),"999999,9")</f>
        <v>999999,9</v>
      </c>
      <c r="N1821" s="2" t="str">
        <f>IFERROR(_xlfn.XLOOKUP($A1821,'LISTA '!$D:$D,'LISTA '!$S:$S),"999999,9")</f>
        <v>999999,9</v>
      </c>
    </row>
    <row r="1822" spans="1:14" x14ac:dyDescent="0.3">
      <c r="A1822" s="187" t="s">
        <v>852</v>
      </c>
      <c r="B1822" s="221">
        <v>999999.9</v>
      </c>
      <c r="C1822" s="221">
        <v>999999.9</v>
      </c>
      <c r="D1822" s="221">
        <v>999999.9</v>
      </c>
      <c r="E1822" s="221">
        <v>0</v>
      </c>
      <c r="F1822" s="221">
        <v>0</v>
      </c>
      <c r="G1822" s="221">
        <v>0</v>
      </c>
      <c r="H1822" s="221">
        <v>0</v>
      </c>
      <c r="I1822" s="221">
        <v>0</v>
      </c>
      <c r="J1822" s="224">
        <v>46006.336053240739</v>
      </c>
      <c r="K1822" s="221">
        <v>4026</v>
      </c>
      <c r="L1822" s="235" t="str">
        <f>IFERROR(_xlfn.XLOOKUP($A1822,'LISTA '!$D:$D,'LISTA '!$S:$S),"999999,9")</f>
        <v>999999,9</v>
      </c>
      <c r="M1822" s="2" t="str">
        <f>IFERROR(_xlfn.XLOOKUP($A1822,'LISTA '!$D:$D,'LISTA '!$S:$S),"999999,9")</f>
        <v>999999,9</v>
      </c>
      <c r="N1822" s="2" t="str">
        <f>IFERROR(_xlfn.XLOOKUP($A1822,'LISTA '!$D:$D,'LISTA '!$S:$S),"999999,9")</f>
        <v>999999,9</v>
      </c>
    </row>
    <row r="1823" spans="1:14" x14ac:dyDescent="0.3">
      <c r="A1823" s="187" t="s">
        <v>858</v>
      </c>
      <c r="B1823" s="221">
        <v>999999.9</v>
      </c>
      <c r="C1823" s="221">
        <v>999999.9</v>
      </c>
      <c r="D1823" s="221">
        <v>999999.9</v>
      </c>
      <c r="E1823" s="221">
        <v>0</v>
      </c>
      <c r="F1823" s="221">
        <v>0</v>
      </c>
      <c r="G1823" s="221">
        <v>0</v>
      </c>
      <c r="H1823" s="221">
        <v>0</v>
      </c>
      <c r="I1823" s="221">
        <v>0</v>
      </c>
      <c r="J1823" s="224">
        <v>46006.336053240739</v>
      </c>
      <c r="K1823" s="221">
        <v>4027</v>
      </c>
      <c r="L1823" s="235" t="str">
        <f>IFERROR(_xlfn.XLOOKUP($A1823,'LISTA '!$D:$D,'LISTA '!$S:$S),"999999,9")</f>
        <v>999999,9</v>
      </c>
      <c r="M1823" s="2" t="str">
        <f>IFERROR(_xlfn.XLOOKUP($A1823,'LISTA '!$D:$D,'LISTA '!$S:$S),"999999,9")</f>
        <v>999999,9</v>
      </c>
      <c r="N1823" s="2" t="str">
        <f>IFERROR(_xlfn.XLOOKUP($A1823,'LISTA '!$D:$D,'LISTA '!$S:$S),"999999,9")</f>
        <v>999999,9</v>
      </c>
    </row>
    <row r="1824" spans="1:14" x14ac:dyDescent="0.3">
      <c r="A1824" s="187">
        <v>50058</v>
      </c>
      <c r="B1824" s="221">
        <v>999999.9</v>
      </c>
      <c r="C1824" s="221">
        <v>999999.9</v>
      </c>
      <c r="D1824" s="221">
        <v>999999.9</v>
      </c>
      <c r="E1824" s="221">
        <v>0</v>
      </c>
      <c r="F1824" s="221">
        <v>0</v>
      </c>
      <c r="G1824" s="221">
        <v>0</v>
      </c>
      <c r="H1824" s="221">
        <v>0</v>
      </c>
      <c r="I1824" s="221">
        <v>0</v>
      </c>
      <c r="J1824" s="224">
        <v>46006.336053240739</v>
      </c>
      <c r="K1824" s="221">
        <v>4022</v>
      </c>
      <c r="L1824" s="235" t="str">
        <f>IFERROR(_xlfn.XLOOKUP($A1824,'LISTA '!$D:$D,'LISTA '!$S:$S),"999999,9")</f>
        <v>999999,9</v>
      </c>
      <c r="M1824" s="2" t="str">
        <f>IFERROR(_xlfn.XLOOKUP($A1824,'LISTA '!$D:$D,'LISTA '!$S:$S),"999999,9")</f>
        <v>999999,9</v>
      </c>
      <c r="N1824" s="2" t="str">
        <f>IFERROR(_xlfn.XLOOKUP($A1824,'LISTA '!$D:$D,'LISTA '!$S:$S),"999999,9")</f>
        <v>999999,9</v>
      </c>
    </row>
    <row r="1825" spans="1:14" x14ac:dyDescent="0.3">
      <c r="A1825" s="187">
        <v>50059</v>
      </c>
      <c r="B1825" s="221">
        <v>999999.9</v>
      </c>
      <c r="C1825" s="221">
        <v>999999.9</v>
      </c>
      <c r="D1825" s="221">
        <v>999999.9</v>
      </c>
      <c r="E1825" s="221">
        <v>0</v>
      </c>
      <c r="F1825" s="221">
        <v>0</v>
      </c>
      <c r="G1825" s="221">
        <v>0</v>
      </c>
      <c r="H1825" s="221">
        <v>0</v>
      </c>
      <c r="I1825" s="221">
        <v>0</v>
      </c>
      <c r="J1825" s="224">
        <v>46006.336053240739</v>
      </c>
      <c r="K1825" s="221">
        <v>3384</v>
      </c>
      <c r="L1825" s="235" t="str">
        <f>IFERROR(_xlfn.XLOOKUP($A1825,'LISTA '!$D:$D,'LISTA '!$S:$S),"999999,9")</f>
        <v>999999,9</v>
      </c>
      <c r="M1825" s="2" t="str">
        <f>IFERROR(_xlfn.XLOOKUP($A1825,'LISTA '!$D:$D,'LISTA '!$S:$S),"999999,9")</f>
        <v>999999,9</v>
      </c>
      <c r="N1825" s="2" t="str">
        <f>IFERROR(_xlfn.XLOOKUP($A1825,'LISTA '!$D:$D,'LISTA '!$S:$S),"999999,9")</f>
        <v>999999,9</v>
      </c>
    </row>
    <row r="1826" spans="1:14" x14ac:dyDescent="0.3">
      <c r="A1826" s="187" t="s">
        <v>122</v>
      </c>
      <c r="B1826" s="221">
        <v>999999.9</v>
      </c>
      <c r="C1826" s="221">
        <v>999999.9</v>
      </c>
      <c r="D1826" s="221">
        <v>999999.9</v>
      </c>
      <c r="E1826" s="221">
        <v>0</v>
      </c>
      <c r="F1826" s="221">
        <v>0</v>
      </c>
      <c r="G1826" s="221">
        <v>0</v>
      </c>
      <c r="H1826" s="221">
        <v>0</v>
      </c>
      <c r="I1826" s="221">
        <v>0</v>
      </c>
      <c r="J1826" s="224">
        <v>46006.336053240739</v>
      </c>
      <c r="K1826" s="221">
        <v>2055</v>
      </c>
      <c r="L1826" s="235" t="str">
        <f>IFERROR(_xlfn.XLOOKUP($A1826,'LISTA '!$D:$D,'LISTA '!$S:$S),"999999,9")</f>
        <v>999999,9</v>
      </c>
      <c r="M1826" s="2" t="str">
        <f>IFERROR(_xlfn.XLOOKUP($A1826,'LISTA '!$D:$D,'LISTA '!$S:$S),"999999,9")</f>
        <v>999999,9</v>
      </c>
      <c r="N1826" s="2" t="str">
        <f>IFERROR(_xlfn.XLOOKUP($A1826,'LISTA '!$D:$D,'LISTA '!$S:$S),"999999,9")</f>
        <v>999999,9</v>
      </c>
    </row>
    <row r="1827" spans="1:14" x14ac:dyDescent="0.3">
      <c r="A1827" s="187" t="s">
        <v>121</v>
      </c>
      <c r="B1827" s="221">
        <v>999999.9</v>
      </c>
      <c r="C1827" s="221">
        <v>999999.9</v>
      </c>
      <c r="D1827" s="221">
        <v>999999.9</v>
      </c>
      <c r="E1827" s="221">
        <v>0</v>
      </c>
      <c r="F1827" s="221">
        <v>0</v>
      </c>
      <c r="G1827" s="221">
        <v>0</v>
      </c>
      <c r="H1827" s="221">
        <v>0</v>
      </c>
      <c r="I1827" s="221">
        <v>0</v>
      </c>
      <c r="J1827" s="224">
        <v>46006.336053240739</v>
      </c>
      <c r="K1827" s="221">
        <v>1727</v>
      </c>
      <c r="L1827" s="235" t="str">
        <f>IFERROR(_xlfn.XLOOKUP($A1827,'LISTA '!$D:$D,'LISTA '!$S:$S),"999999,9")</f>
        <v>999999,9</v>
      </c>
      <c r="M1827" s="2" t="str">
        <f>IFERROR(_xlfn.XLOOKUP($A1827,'LISTA '!$D:$D,'LISTA '!$S:$S),"999999,9")</f>
        <v>999999,9</v>
      </c>
      <c r="N1827" s="2" t="str">
        <f>IFERROR(_xlfn.XLOOKUP($A1827,'LISTA '!$D:$D,'LISTA '!$S:$S),"999999,9")</f>
        <v>999999,9</v>
      </c>
    </row>
    <row r="1828" spans="1:14" x14ac:dyDescent="0.3">
      <c r="A1828" s="187" t="s">
        <v>1607</v>
      </c>
      <c r="B1828" s="221">
        <v>999999.9</v>
      </c>
      <c r="C1828" s="221">
        <v>999999.9</v>
      </c>
      <c r="D1828" s="221">
        <v>999999.9</v>
      </c>
      <c r="E1828" s="221">
        <v>0</v>
      </c>
      <c r="F1828" s="221">
        <v>0</v>
      </c>
      <c r="G1828" s="221">
        <v>0</v>
      </c>
      <c r="H1828" s="221">
        <v>0</v>
      </c>
      <c r="I1828" s="221">
        <v>0</v>
      </c>
      <c r="J1828" s="224">
        <v>46006.336053240739</v>
      </c>
      <c r="K1828" s="221">
        <v>413</v>
      </c>
      <c r="L1828" s="235" t="str">
        <f>IFERROR(_xlfn.XLOOKUP($A1828,'LISTA '!$D:$D,'LISTA '!$S:$S),"999999,9")</f>
        <v>999999,9</v>
      </c>
      <c r="M1828" s="2" t="str">
        <f>IFERROR(_xlfn.XLOOKUP($A1828,'LISTA '!$D:$D,'LISTA '!$S:$S),"999999,9")</f>
        <v>999999,9</v>
      </c>
      <c r="N1828" s="2" t="str">
        <f>IFERROR(_xlfn.XLOOKUP($A1828,'LISTA '!$D:$D,'LISTA '!$S:$S),"999999,9")</f>
        <v>999999,9</v>
      </c>
    </row>
    <row r="1829" spans="1:14" x14ac:dyDescent="0.3">
      <c r="A1829" s="187" t="s">
        <v>120</v>
      </c>
      <c r="B1829" s="221">
        <v>999999.9</v>
      </c>
      <c r="C1829" s="221">
        <v>999999.9</v>
      </c>
      <c r="D1829" s="221">
        <v>999999.9</v>
      </c>
      <c r="E1829" s="221">
        <v>0</v>
      </c>
      <c r="F1829" s="221">
        <v>0</v>
      </c>
      <c r="G1829" s="221">
        <v>0</v>
      </c>
      <c r="H1829" s="221">
        <v>0</v>
      </c>
      <c r="I1829" s="221">
        <v>0</v>
      </c>
      <c r="J1829" s="224">
        <v>46006.336053240739</v>
      </c>
      <c r="K1829" s="221">
        <v>671</v>
      </c>
      <c r="L1829" s="235" t="str">
        <f>IFERROR(_xlfn.XLOOKUP($A1829,'LISTA '!$D:$D,'LISTA '!$S:$S),"999999,9")</f>
        <v>999999,9</v>
      </c>
      <c r="M1829" s="2" t="str">
        <f>IFERROR(_xlfn.XLOOKUP($A1829,'LISTA '!$D:$D,'LISTA '!$S:$S),"999999,9")</f>
        <v>999999,9</v>
      </c>
      <c r="N1829" s="2" t="str">
        <f>IFERROR(_xlfn.XLOOKUP($A1829,'LISTA '!$D:$D,'LISTA '!$S:$S),"999999,9")</f>
        <v>999999,9</v>
      </c>
    </row>
    <row r="1830" spans="1:14" x14ac:dyDescent="0.3">
      <c r="A1830" s="187" t="s">
        <v>111</v>
      </c>
      <c r="B1830" s="221">
        <v>999999.9</v>
      </c>
      <c r="C1830" s="221">
        <v>999999.9</v>
      </c>
      <c r="D1830" s="221">
        <v>999999.9</v>
      </c>
      <c r="E1830" s="221">
        <v>0</v>
      </c>
      <c r="F1830" s="221">
        <v>0</v>
      </c>
      <c r="G1830" s="221">
        <v>0</v>
      </c>
      <c r="H1830" s="221">
        <v>0</v>
      </c>
      <c r="I1830" s="221">
        <v>0</v>
      </c>
      <c r="J1830" s="224">
        <v>46006.336053240739</v>
      </c>
      <c r="K1830" s="221">
        <v>656</v>
      </c>
      <c r="L1830" s="235" t="str">
        <f>IFERROR(_xlfn.XLOOKUP($A1830,'LISTA '!$D:$D,'LISTA '!$S:$S),"999999,9")</f>
        <v>999999,9</v>
      </c>
      <c r="M1830" s="2" t="str">
        <f>IFERROR(_xlfn.XLOOKUP($A1830,'LISTA '!$D:$D,'LISTA '!$S:$S),"999999,9")</f>
        <v>999999,9</v>
      </c>
      <c r="N1830" s="2" t="str">
        <f>IFERROR(_xlfn.XLOOKUP($A1830,'LISTA '!$D:$D,'LISTA '!$S:$S),"999999,9")</f>
        <v>999999,9</v>
      </c>
    </row>
    <row r="1831" spans="1:14" x14ac:dyDescent="0.3">
      <c r="A1831" s="79" t="s">
        <v>112</v>
      </c>
      <c r="B1831" s="78">
        <v>999999.9</v>
      </c>
      <c r="C1831" s="78">
        <v>999999.9</v>
      </c>
      <c r="D1831" s="78">
        <v>999999.9</v>
      </c>
      <c r="E1831" s="78">
        <v>0</v>
      </c>
      <c r="F1831" s="78">
        <v>0</v>
      </c>
      <c r="G1831" s="78">
        <v>0</v>
      </c>
      <c r="H1831" s="78">
        <v>0</v>
      </c>
      <c r="I1831" s="78">
        <v>0</v>
      </c>
      <c r="J1831" s="224">
        <v>46006.336053240739</v>
      </c>
      <c r="K1831" s="78">
        <v>657</v>
      </c>
      <c r="L1831" s="235" t="str">
        <f>IFERROR(_xlfn.XLOOKUP($A1831,'LISTA '!$D:$D,'LISTA '!$S:$S),"999999,9")</f>
        <v>999999,9</v>
      </c>
      <c r="M1831" s="2" t="str">
        <f>IFERROR(_xlfn.XLOOKUP($A1831,'LISTA '!$D:$D,'LISTA '!$S:$S),"999999,9")</f>
        <v>999999,9</v>
      </c>
      <c r="N1831" s="2" t="str">
        <f>IFERROR(_xlfn.XLOOKUP($A1831,'LISTA '!$D:$D,'LISTA '!$S:$S),"999999,9")</f>
        <v>999999,9</v>
      </c>
    </row>
    <row r="1832" spans="1:14" x14ac:dyDescent="0.3">
      <c r="A1832" s="79" t="s">
        <v>107</v>
      </c>
      <c r="B1832" s="78">
        <v>999999.9</v>
      </c>
      <c r="C1832" s="78">
        <v>999999.9</v>
      </c>
      <c r="D1832" s="78">
        <v>999999.9</v>
      </c>
      <c r="E1832" s="78">
        <v>0</v>
      </c>
      <c r="F1832" s="78">
        <v>0</v>
      </c>
      <c r="G1832" s="78">
        <v>0</v>
      </c>
      <c r="H1832" s="78">
        <v>0</v>
      </c>
      <c r="I1832" s="78">
        <v>0</v>
      </c>
      <c r="J1832" s="224">
        <v>46006.336053240739</v>
      </c>
      <c r="K1832" s="78">
        <v>653</v>
      </c>
      <c r="L1832" s="235" t="str">
        <f>IFERROR(_xlfn.XLOOKUP($A1832,'LISTA '!$D:$D,'LISTA '!$S:$S),"999999,9")</f>
        <v>999999,9</v>
      </c>
      <c r="M1832" s="2" t="str">
        <f>IFERROR(_xlfn.XLOOKUP($A1832,'LISTA '!$D:$D,'LISTA '!$S:$S),"999999,9")</f>
        <v>999999,9</v>
      </c>
      <c r="N1832" s="2" t="str">
        <f>IFERROR(_xlfn.XLOOKUP($A1832,'LISTA '!$D:$D,'LISTA '!$S:$S),"999999,9")</f>
        <v>999999,9</v>
      </c>
    </row>
    <row r="1833" spans="1:14" x14ac:dyDescent="0.3">
      <c r="A1833" s="79" t="s">
        <v>109</v>
      </c>
      <c r="B1833" s="78">
        <v>999999.9</v>
      </c>
      <c r="C1833" s="78">
        <v>999999.9</v>
      </c>
      <c r="D1833" s="78">
        <v>999999.9</v>
      </c>
      <c r="E1833" s="78">
        <v>0</v>
      </c>
      <c r="F1833" s="78">
        <v>0</v>
      </c>
      <c r="G1833" s="78">
        <v>0</v>
      </c>
      <c r="H1833" s="78">
        <v>0</v>
      </c>
      <c r="I1833" s="78">
        <v>0</v>
      </c>
      <c r="J1833" s="224">
        <v>46006.336053240739</v>
      </c>
      <c r="K1833" s="78">
        <v>654</v>
      </c>
      <c r="L1833" s="235" t="str">
        <f>IFERROR(_xlfn.XLOOKUP($A1833,'LISTA '!$D:$D,'LISTA '!$S:$S),"999999,9")</f>
        <v>999999,9</v>
      </c>
      <c r="M1833" s="2" t="str">
        <f>IFERROR(_xlfn.XLOOKUP($A1833,'LISTA '!$D:$D,'LISTA '!$S:$S),"999999,9")</f>
        <v>999999,9</v>
      </c>
      <c r="N1833" s="2" t="str">
        <f>IFERROR(_xlfn.XLOOKUP($A1833,'LISTA '!$D:$D,'LISTA '!$S:$S),"999999,9")</f>
        <v>999999,9</v>
      </c>
    </row>
    <row r="1834" spans="1:14" x14ac:dyDescent="0.3">
      <c r="A1834" s="79" t="s">
        <v>108</v>
      </c>
      <c r="B1834" s="78">
        <v>999999.9</v>
      </c>
      <c r="C1834" s="78">
        <v>999999.9</v>
      </c>
      <c r="D1834" s="78">
        <v>999999.9</v>
      </c>
      <c r="E1834" s="78">
        <v>0</v>
      </c>
      <c r="F1834" s="78">
        <v>0</v>
      </c>
      <c r="G1834" s="78">
        <v>0</v>
      </c>
      <c r="H1834" s="78">
        <v>0</v>
      </c>
      <c r="I1834" s="78">
        <v>0</v>
      </c>
      <c r="J1834" s="224">
        <v>46006.336053240739</v>
      </c>
      <c r="K1834" s="78">
        <v>652</v>
      </c>
      <c r="L1834" s="235" t="str">
        <f>IFERROR(_xlfn.XLOOKUP($A1834,'LISTA '!$D:$D,'LISTA '!$S:$S),"999999,9")</f>
        <v>999999,9</v>
      </c>
      <c r="M1834" s="2" t="str">
        <f>IFERROR(_xlfn.XLOOKUP($A1834,'LISTA '!$D:$D,'LISTA '!$S:$S),"999999,9")</f>
        <v>999999,9</v>
      </c>
      <c r="N1834" s="2" t="str">
        <f>IFERROR(_xlfn.XLOOKUP($A1834,'LISTA '!$D:$D,'LISTA '!$S:$S),"999999,9")</f>
        <v>999999,9</v>
      </c>
    </row>
    <row r="1835" spans="1:14" x14ac:dyDescent="0.3">
      <c r="A1835" s="79" t="s">
        <v>110</v>
      </c>
      <c r="B1835" s="78">
        <v>999999.9</v>
      </c>
      <c r="C1835" s="78">
        <v>999999.9</v>
      </c>
      <c r="D1835" s="78">
        <v>999999.9</v>
      </c>
      <c r="E1835" s="78">
        <v>0</v>
      </c>
      <c r="F1835" s="78">
        <v>0</v>
      </c>
      <c r="G1835" s="78">
        <v>0</v>
      </c>
      <c r="H1835" s="78">
        <v>0</v>
      </c>
      <c r="I1835" s="78">
        <v>0</v>
      </c>
      <c r="J1835" s="224">
        <v>46006.336053240739</v>
      </c>
      <c r="K1835" s="78">
        <v>655</v>
      </c>
      <c r="L1835" s="235" t="str">
        <f>IFERROR(_xlfn.XLOOKUP($A1835,'LISTA '!$D:$D,'LISTA '!$S:$S),"999999,9")</f>
        <v>999999,9</v>
      </c>
      <c r="M1835" s="2" t="str">
        <f>IFERROR(_xlfn.XLOOKUP($A1835,'LISTA '!$D:$D,'LISTA '!$S:$S),"999999,9")</f>
        <v>999999,9</v>
      </c>
      <c r="N1835" s="2" t="str">
        <f>IFERROR(_xlfn.XLOOKUP($A1835,'LISTA '!$D:$D,'LISTA '!$S:$S),"999999,9")</f>
        <v>999999,9</v>
      </c>
    </row>
  </sheetData>
  <phoneticPr fontId="18" type="noConversion"/>
  <pageMargins left="0.511811024" right="0.511811024" top="0.78740157499999996" bottom="0.78740157499999996" header="0.31496062000000002" footer="0.31496062000000002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20</vt:i4>
      </vt:variant>
      <vt:variant>
        <vt:lpstr>Intervalos Nomeados</vt:lpstr>
      </vt:variant>
      <vt:variant>
        <vt:i4>4</vt:i4>
      </vt:variant>
    </vt:vector>
  </HeadingPairs>
  <TitlesOfParts>
    <vt:vector size="24" baseType="lpstr">
      <vt:lpstr>BASE</vt:lpstr>
      <vt:lpstr>CATEGORIA</vt:lpstr>
      <vt:lpstr>Peso</vt:lpstr>
      <vt:lpstr>CAPA</vt:lpstr>
      <vt:lpstr>MARKETING</vt:lpstr>
      <vt:lpstr>NOVIDADES</vt:lpstr>
      <vt:lpstr>NOVIDADES (2)</vt:lpstr>
      <vt:lpstr>SUPER PROMOÇÃO</vt:lpstr>
      <vt:lpstr>ANIVERSARIO VG (2)</vt:lpstr>
      <vt:lpstr>ANIVERSARIO VG (3)</vt:lpstr>
      <vt:lpstr>ANIVERSARIO VG (4)</vt:lpstr>
      <vt:lpstr>ANIVERSARIO VG (5)</vt:lpstr>
      <vt:lpstr>SUPER PROMOÇÃO (2)</vt:lpstr>
      <vt:lpstr>SUPER PROMOÇÃO (3)</vt:lpstr>
      <vt:lpstr>LISTA </vt:lpstr>
      <vt:lpstr>ISENTOS</vt:lpstr>
      <vt:lpstr>FRACIONADOS</vt:lpstr>
      <vt:lpstr>CHEGOU</vt:lpstr>
      <vt:lpstr>Diária</vt:lpstr>
      <vt:lpstr>upload</vt:lpstr>
      <vt:lpstr>CHEGOU!Area_de_impressao</vt:lpstr>
      <vt:lpstr>Diária!Area_de_impressao</vt:lpstr>
      <vt:lpstr>'LISTA '!Area_de_impressao</vt:lpstr>
      <vt:lpstr>'LISTA '!Titulos_de_impressao</vt:lpstr>
    </vt:vector>
  </TitlesOfParts>
  <Manager>eneasapjr@hotmail.com</Manager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Vida Em Grãos</dc:creator>
  <cp:lastModifiedBy>Bianca Ávila Preploski</cp:lastModifiedBy>
  <cp:lastPrinted>2026-01-09T11:09:48Z</cp:lastPrinted>
  <dcterms:created xsi:type="dcterms:W3CDTF">2013-05-24T19:28:26Z</dcterms:created>
  <dcterms:modified xsi:type="dcterms:W3CDTF">2026-01-12T13:10:30Z</dcterms:modified>
</cp:coreProperties>
</file>